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22260" windowHeight="12648"/>
  </bookViews>
  <sheets>
    <sheet name="Розрахунок" sheetId="2" r:id="rId1"/>
    <sheet name="Лист1" sheetId="1" r:id="rId2"/>
  </sheets>
  <externalReferences>
    <externalReference r:id="rId3"/>
  </externalReferences>
  <definedNames>
    <definedName name="_xlnm._FilterDatabase" localSheetId="0" hidden="1">Розрахунок!$ST$38:$ST$273</definedName>
    <definedName name="_xlnm.Print_Titles" localSheetId="0">Розрахунок!$35:$37</definedName>
    <definedName name="_xlnm.Print_Area" localSheetId="0">Розрахунок!$A$1:$VV$276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D274" i="2" l="1"/>
  <c r="ND279" i="2" l="1"/>
  <c r="JO277" i="2"/>
  <c r="VV274" i="2"/>
  <c r="VU274" i="2"/>
  <c r="VT274" i="2"/>
  <c r="VR274" i="2"/>
  <c r="VQ274" i="2"/>
  <c r="VP274" i="2"/>
  <c r="VO274" i="2"/>
  <c r="VM274" i="2"/>
  <c r="VL274" i="2"/>
  <c r="VC274" i="2"/>
  <c r="VB274" i="2"/>
  <c r="LZ274" i="2"/>
  <c r="LS274" i="2"/>
  <c r="LN274" i="2"/>
  <c r="LG274" i="2"/>
  <c r="LB274" i="2"/>
  <c r="KL274" i="2"/>
  <c r="KJ274" i="2"/>
  <c r="KE274" i="2"/>
  <c r="KC274" i="2"/>
  <c r="KC277" i="2" s="1"/>
  <c r="JX274" i="2"/>
  <c r="JV274" i="2"/>
  <c r="JV277" i="2" s="1"/>
  <c r="JQ274" i="2"/>
  <c r="JO274" i="2"/>
  <c r="JJ274" i="2"/>
  <c r="JH274" i="2"/>
  <c r="JC274" i="2"/>
  <c r="JA274" i="2"/>
  <c r="JA277" i="2" s="1"/>
  <c r="IW274" i="2"/>
  <c r="IV274" i="2"/>
  <c r="IS274" i="2"/>
  <c r="IO274" i="2"/>
  <c r="IN274" i="2"/>
  <c r="IK274" i="2"/>
  <c r="IG274" i="2"/>
  <c r="IF274" i="2"/>
  <c r="IC274" i="2"/>
  <c r="HY274" i="2"/>
  <c r="HX274" i="2"/>
  <c r="HU274" i="2"/>
  <c r="HQ274" i="2"/>
  <c r="HP274" i="2"/>
  <c r="HM274" i="2"/>
  <c r="HI274" i="2"/>
  <c r="HH274" i="2"/>
  <c r="HE274" i="2"/>
  <c r="HD274" i="2"/>
  <c r="HC274" i="2"/>
  <c r="HB274" i="2"/>
  <c r="HA274" i="2"/>
  <c r="GU274" i="2"/>
  <c r="GT274" i="2"/>
  <c r="GS274" i="2"/>
  <c r="GN274" i="2"/>
  <c r="GM274" i="2"/>
  <c r="GL274" i="2"/>
  <c r="GK274" i="2"/>
  <c r="GJ274" i="2"/>
  <c r="GI274" i="2"/>
  <c r="FW274" i="2"/>
  <c r="FU274" i="2"/>
  <c r="FR274" i="2"/>
  <c r="FO274" i="2"/>
  <c r="FL274" i="2"/>
  <c r="ET274" i="2"/>
  <c r="ES274" i="2"/>
  <c r="ER274" i="2"/>
  <c r="EQ274" i="2"/>
  <c r="EP274" i="2"/>
  <c r="EL274" i="2"/>
  <c r="EK274" i="2"/>
  <c r="EH274" i="2"/>
  <c r="ED274" i="2"/>
  <c r="EC274" i="2"/>
  <c r="DZ274" i="2"/>
  <c r="DV274" i="2"/>
  <c r="DU274" i="2"/>
  <c r="DR274" i="2"/>
  <c r="DN274" i="2"/>
  <c r="DM274" i="2"/>
  <c r="DJ274" i="2"/>
  <c r="DF274" i="2"/>
  <c r="DE274" i="2"/>
  <c r="DB274" i="2"/>
  <c r="CP274" i="2"/>
  <c r="BX274" i="2"/>
  <c r="UK274" i="2" s="1"/>
  <c r="BR274" i="2"/>
  <c r="BM274" i="2"/>
  <c r="BE274" i="2"/>
  <c r="AZ274" i="2"/>
  <c r="AS274" i="2"/>
  <c r="AO274" i="2"/>
  <c r="AN274" i="2"/>
  <c r="AH274" i="2"/>
  <c r="AC274" i="2"/>
  <c r="AB274" i="2"/>
  <c r="AA274" i="2"/>
  <c r="Z274" i="2"/>
  <c r="Y274" i="2"/>
  <c r="X274" i="2"/>
  <c r="W274" i="2"/>
  <c r="V274" i="2"/>
  <c r="U274" i="2"/>
  <c r="S274" i="2"/>
  <c r="R274" i="2"/>
  <c r="J274" i="2"/>
  <c r="G274" i="2"/>
  <c r="E274" i="2"/>
  <c r="D274" i="2"/>
  <c r="VK273" i="2"/>
  <c r="VI273" i="2"/>
  <c r="VJ273" i="2" s="1"/>
  <c r="VH273" i="2"/>
  <c r="VG273" i="2"/>
  <c r="VF273" i="2"/>
  <c r="VE273" i="2"/>
  <c r="VD273" i="2"/>
  <c r="UN273" i="2"/>
  <c r="UO273" i="2" s="1"/>
  <c r="UM273" i="2"/>
  <c r="UK273" i="2"/>
  <c r="TP273" i="2"/>
  <c r="TO273" i="2"/>
  <c r="TM273" i="2"/>
  <c r="TK273" i="2"/>
  <c r="TI273" i="2"/>
  <c r="TG273" i="2"/>
  <c r="TF273" i="2"/>
  <c r="TE273" i="2"/>
  <c r="TC273" i="2"/>
  <c r="TA273" i="2"/>
  <c r="SH273" i="2"/>
  <c r="SG273" i="2"/>
  <c r="TX273" i="2" s="1"/>
  <c r="MN273" i="2"/>
  <c r="MM273" i="2"/>
  <c r="ML273" i="2"/>
  <c r="MK273" i="2"/>
  <c r="MI273" i="2"/>
  <c r="LD273" i="2"/>
  <c r="LC273" i="2"/>
  <c r="KS273" i="2"/>
  <c r="KQ273" i="2"/>
  <c r="KM273" i="2"/>
  <c r="KK273" i="2"/>
  <c r="KF273" i="2"/>
  <c r="KD273" i="2"/>
  <c r="JY273" i="2"/>
  <c r="JW273" i="2"/>
  <c r="JR273" i="2"/>
  <c r="JP273" i="2"/>
  <c r="JK273" i="2"/>
  <c r="JI273" i="2"/>
  <c r="JD273" i="2"/>
  <c r="JB273" i="2"/>
  <c r="IU273" i="2"/>
  <c r="IT273" i="2"/>
  <c r="IM273" i="2"/>
  <c r="IL273" i="2"/>
  <c r="IE273" i="2"/>
  <c r="ID273" i="2"/>
  <c r="HW273" i="2"/>
  <c r="HV273" i="2"/>
  <c r="HO273" i="2"/>
  <c r="HN273" i="2"/>
  <c r="HG273" i="2"/>
  <c r="HF273" i="2"/>
  <c r="GP273" i="2"/>
  <c r="GO273" i="2"/>
  <c r="GC273" i="2"/>
  <c r="FY273" i="2"/>
  <c r="FX273" i="2"/>
  <c r="FE273" i="2"/>
  <c r="EZ273" i="2"/>
  <c r="EJ273" i="2"/>
  <c r="EI273" i="2"/>
  <c r="EB273" i="2"/>
  <c r="EA273" i="2"/>
  <c r="DT273" i="2"/>
  <c r="DS273" i="2"/>
  <c r="DL273" i="2"/>
  <c r="FB273" i="2" s="1"/>
  <c r="DK273" i="2"/>
  <c r="DD273" i="2"/>
  <c r="DC273" i="2"/>
  <c r="CZ273" i="2"/>
  <c r="CW273" i="2"/>
  <c r="DA273" i="2" s="1"/>
  <c r="CK273" i="2"/>
  <c r="CJ273" i="2"/>
  <c r="CE273" i="2"/>
  <c r="CD273" i="2"/>
  <c r="BO273" i="2"/>
  <c r="BN273" i="2"/>
  <c r="BG273" i="2"/>
  <c r="BF273" i="2"/>
  <c r="BB273" i="2"/>
  <c r="BA273" i="2"/>
  <c r="AP273" i="2"/>
  <c r="AE273" i="2"/>
  <c r="AD273" i="2"/>
  <c r="L273" i="2"/>
  <c r="K273" i="2"/>
  <c r="H273" i="2"/>
  <c r="F273" i="2"/>
  <c r="VK272" i="2"/>
  <c r="VI272" i="2"/>
  <c r="VJ272" i="2" s="1"/>
  <c r="VH272" i="2"/>
  <c r="VG272" i="2"/>
  <c r="VF272" i="2"/>
  <c r="VE272" i="2"/>
  <c r="VD272" i="2"/>
  <c r="UM272" i="2"/>
  <c r="UN272" i="2" s="1"/>
  <c r="UK272" i="2"/>
  <c r="TX272" i="2"/>
  <c r="TP272" i="2"/>
  <c r="TN272" i="2"/>
  <c r="TJ272" i="2"/>
  <c r="TF272" i="2"/>
  <c r="TE272" i="2"/>
  <c r="TD272" i="2"/>
  <c r="SH272" i="2"/>
  <c r="SG272" i="2"/>
  <c r="MN272" i="2"/>
  <c r="MM272" i="2"/>
  <c r="ML272" i="2"/>
  <c r="MI272" i="2"/>
  <c r="LD272" i="2"/>
  <c r="LC272" i="2"/>
  <c r="KS272" i="2"/>
  <c r="KQ272" i="2"/>
  <c r="KM272" i="2"/>
  <c r="KK272" i="2"/>
  <c r="KF272" i="2"/>
  <c r="KD272" i="2"/>
  <c r="JY272" i="2"/>
  <c r="JW272" i="2"/>
  <c r="JR272" i="2"/>
  <c r="JP272" i="2"/>
  <c r="JK272" i="2"/>
  <c r="JI272" i="2"/>
  <c r="JD272" i="2"/>
  <c r="JB272" i="2"/>
  <c r="IU272" i="2"/>
  <c r="IT272" i="2"/>
  <c r="IM272" i="2"/>
  <c r="IL272" i="2"/>
  <c r="IE272" i="2"/>
  <c r="ID272" i="2"/>
  <c r="HW272" i="2"/>
  <c r="HV272" i="2"/>
  <c r="HO272" i="2"/>
  <c r="HN272" i="2"/>
  <c r="HG272" i="2"/>
  <c r="KT272" i="2" s="1"/>
  <c r="HF272" i="2"/>
  <c r="GP272" i="2"/>
  <c r="GO272" i="2"/>
  <c r="GC272" i="2"/>
  <c r="FY272" i="2"/>
  <c r="FX272" i="2"/>
  <c r="FE272" i="2"/>
  <c r="EZ272" i="2"/>
  <c r="EJ272" i="2"/>
  <c r="EI272" i="2"/>
  <c r="EB272" i="2"/>
  <c r="EA272" i="2"/>
  <c r="DT272" i="2"/>
  <c r="DS272" i="2"/>
  <c r="DL272" i="2"/>
  <c r="FB272" i="2" s="1"/>
  <c r="DK272" i="2"/>
  <c r="DD272" i="2"/>
  <c r="DC272" i="2"/>
  <c r="CZ272" i="2"/>
  <c r="CW272" i="2"/>
  <c r="DA272" i="2" s="1"/>
  <c r="CK272" i="2"/>
  <c r="CJ272" i="2"/>
  <c r="CE272" i="2"/>
  <c r="CD272" i="2"/>
  <c r="BO272" i="2"/>
  <c r="BN272" i="2"/>
  <c r="BG272" i="2"/>
  <c r="BF272" i="2"/>
  <c r="BB272" i="2"/>
  <c r="BC272" i="2" s="1"/>
  <c r="BA272" i="2"/>
  <c r="MK272" i="2" s="1"/>
  <c r="AP272" i="2"/>
  <c r="AE272" i="2"/>
  <c r="AD272" i="2"/>
  <c r="L272" i="2"/>
  <c r="K272" i="2"/>
  <c r="H272" i="2"/>
  <c r="F272" i="2"/>
  <c r="VK271" i="2"/>
  <c r="VI271" i="2"/>
  <c r="VJ271" i="2" s="1"/>
  <c r="VH271" i="2"/>
  <c r="VG271" i="2"/>
  <c r="VF271" i="2"/>
  <c r="VE271" i="2"/>
  <c r="VD271" i="2"/>
  <c r="UM271" i="2"/>
  <c r="UN271" i="2" s="1"/>
  <c r="UK271" i="2"/>
  <c r="TX271" i="2"/>
  <c r="TP271" i="2"/>
  <c r="TF271" i="2"/>
  <c r="TE271" i="2"/>
  <c r="SH271" i="2"/>
  <c r="SG271" i="2"/>
  <c r="MN271" i="2"/>
  <c r="MM271" i="2"/>
  <c r="ML271" i="2"/>
  <c r="MI271" i="2"/>
  <c r="LD271" i="2"/>
  <c r="LC271" i="2"/>
  <c r="KS271" i="2"/>
  <c r="KQ271" i="2"/>
  <c r="KM271" i="2"/>
  <c r="KK271" i="2"/>
  <c r="KF271" i="2"/>
  <c r="KD271" i="2"/>
  <c r="JY271" i="2"/>
  <c r="JW271" i="2"/>
  <c r="JR271" i="2"/>
  <c r="JP271" i="2"/>
  <c r="JK271" i="2"/>
  <c r="JI271" i="2"/>
  <c r="JD271" i="2"/>
  <c r="JB271" i="2"/>
  <c r="IU271" i="2"/>
  <c r="IT271" i="2"/>
  <c r="IM271" i="2"/>
  <c r="IL271" i="2"/>
  <c r="IE271" i="2"/>
  <c r="ID271" i="2"/>
  <c r="HW271" i="2"/>
  <c r="HV271" i="2"/>
  <c r="HO271" i="2"/>
  <c r="HN271" i="2"/>
  <c r="HG271" i="2"/>
  <c r="HF271" i="2"/>
  <c r="GP271" i="2"/>
  <c r="GO271" i="2"/>
  <c r="GC271" i="2"/>
  <c r="FX271" i="2"/>
  <c r="FE271" i="2"/>
  <c r="EZ271" i="2"/>
  <c r="EJ271" i="2"/>
  <c r="EI271" i="2"/>
  <c r="EB271" i="2"/>
  <c r="EA271" i="2"/>
  <c r="DT271" i="2"/>
  <c r="DS271" i="2"/>
  <c r="DL271" i="2"/>
  <c r="DK271" i="2"/>
  <c r="DD271" i="2"/>
  <c r="DC271" i="2"/>
  <c r="CW271" i="2"/>
  <c r="CK271" i="2"/>
  <c r="CJ271" i="2"/>
  <c r="CE271" i="2"/>
  <c r="CD271" i="2"/>
  <c r="BO271" i="2"/>
  <c r="BN271" i="2"/>
  <c r="BF271" i="2"/>
  <c r="BG271" i="2" s="1"/>
  <c r="BC271" i="2"/>
  <c r="BB271" i="2"/>
  <c r="BA271" i="2"/>
  <c r="AP271" i="2"/>
  <c r="AE271" i="2"/>
  <c r="AD271" i="2"/>
  <c r="K271" i="2"/>
  <c r="L271" i="2" s="1"/>
  <c r="H271" i="2"/>
  <c r="F271" i="2"/>
  <c r="VK270" i="2"/>
  <c r="VI270" i="2"/>
  <c r="VJ270" i="2" s="1"/>
  <c r="VH270" i="2"/>
  <c r="VG270" i="2"/>
  <c r="VF270" i="2"/>
  <c r="VE270" i="2"/>
  <c r="VD270" i="2"/>
  <c r="UW270" i="2"/>
  <c r="UV270" i="2"/>
  <c r="UX270" i="2" s="1"/>
  <c r="UT270" i="2"/>
  <c r="UM270" i="2"/>
  <c r="UN270" i="2" s="1"/>
  <c r="UK270" i="2"/>
  <c r="TP270" i="2"/>
  <c r="TN270" i="2"/>
  <c r="TL270" i="2"/>
  <c r="TJ270" i="2"/>
  <c r="TH270" i="2"/>
  <c r="TF270" i="2"/>
  <c r="TE270" i="2"/>
  <c r="TD270" i="2"/>
  <c r="TB270" i="2"/>
  <c r="SH270" i="2"/>
  <c r="MN270" i="2"/>
  <c r="MM270" i="2"/>
  <c r="ML270" i="2"/>
  <c r="MI270" i="2"/>
  <c r="LD270" i="2"/>
  <c r="LC270" i="2"/>
  <c r="KS270" i="2"/>
  <c r="KQ270" i="2"/>
  <c r="KM270" i="2"/>
  <c r="KK270" i="2"/>
  <c r="KF270" i="2"/>
  <c r="KD270" i="2"/>
  <c r="JY270" i="2"/>
  <c r="JW270" i="2"/>
  <c r="JR270" i="2"/>
  <c r="JP270" i="2"/>
  <c r="JK270" i="2"/>
  <c r="JI270" i="2"/>
  <c r="JD270" i="2"/>
  <c r="JB270" i="2"/>
  <c r="IU270" i="2"/>
  <c r="IT270" i="2"/>
  <c r="IM270" i="2"/>
  <c r="IL270" i="2"/>
  <c r="IE270" i="2"/>
  <c r="ID270" i="2"/>
  <c r="HW270" i="2"/>
  <c r="HV270" i="2"/>
  <c r="HO270" i="2"/>
  <c r="HN270" i="2"/>
  <c r="HG270" i="2"/>
  <c r="KT270" i="2" s="1"/>
  <c r="HF270" i="2"/>
  <c r="GP270" i="2"/>
  <c r="GO270" i="2"/>
  <c r="GC270" i="2"/>
  <c r="FZ270" i="2"/>
  <c r="FX270" i="2"/>
  <c r="FE270" i="2"/>
  <c r="EZ270" i="2"/>
  <c r="EJ270" i="2"/>
  <c r="EI270" i="2"/>
  <c r="EB270" i="2"/>
  <c r="EA270" i="2"/>
  <c r="DT270" i="2"/>
  <c r="DS270" i="2"/>
  <c r="DL270" i="2"/>
  <c r="DK270" i="2"/>
  <c r="DD270" i="2"/>
  <c r="DC270" i="2"/>
  <c r="CW270" i="2"/>
  <c r="CV270" i="2"/>
  <c r="CK270" i="2"/>
  <c r="CJ270" i="2"/>
  <c r="CE270" i="2"/>
  <c r="CD270" i="2"/>
  <c r="BO270" i="2"/>
  <c r="BN270" i="2"/>
  <c r="BG270" i="2"/>
  <c r="BF270" i="2"/>
  <c r="BB270" i="2"/>
  <c r="BA270" i="2"/>
  <c r="MK270" i="2" s="1"/>
  <c r="AP270" i="2"/>
  <c r="AE270" i="2"/>
  <c r="AD270" i="2"/>
  <c r="L270" i="2"/>
  <c r="K270" i="2"/>
  <c r="H270" i="2"/>
  <c r="F270" i="2"/>
  <c r="VK269" i="2"/>
  <c r="VI269" i="2"/>
  <c r="VJ269" i="2" s="1"/>
  <c r="VH269" i="2"/>
  <c r="VG269" i="2"/>
  <c r="VF269" i="2"/>
  <c r="VE269" i="2"/>
  <c r="VD269" i="2"/>
  <c r="UM269" i="2"/>
  <c r="UN269" i="2" s="1"/>
  <c r="UK269" i="2"/>
  <c r="TX269" i="2"/>
  <c r="TP269" i="2"/>
  <c r="TJ269" i="2"/>
  <c r="TF269" i="2"/>
  <c r="TE269" i="2"/>
  <c r="SH269" i="2"/>
  <c r="SG269" i="2"/>
  <c r="MN269" i="2"/>
  <c r="MM269" i="2"/>
  <c r="ML269" i="2"/>
  <c r="MI269" i="2"/>
  <c r="LD269" i="2"/>
  <c r="LC269" i="2"/>
  <c r="KS269" i="2"/>
  <c r="KQ269" i="2"/>
  <c r="KM269" i="2"/>
  <c r="KK269" i="2"/>
  <c r="KF269" i="2"/>
  <c r="KD269" i="2"/>
  <c r="JY269" i="2"/>
  <c r="JW269" i="2"/>
  <c r="JR269" i="2"/>
  <c r="JP269" i="2"/>
  <c r="JK269" i="2"/>
  <c r="JI269" i="2"/>
  <c r="JD269" i="2"/>
  <c r="JB269" i="2"/>
  <c r="IU269" i="2"/>
  <c r="IT269" i="2"/>
  <c r="IM269" i="2"/>
  <c r="IL269" i="2"/>
  <c r="IE269" i="2"/>
  <c r="ID269" i="2"/>
  <c r="HW269" i="2"/>
  <c r="HV269" i="2"/>
  <c r="HO269" i="2"/>
  <c r="HN269" i="2"/>
  <c r="HG269" i="2"/>
  <c r="HF269" i="2"/>
  <c r="GP269" i="2"/>
  <c r="GO269" i="2"/>
  <c r="GC269" i="2"/>
  <c r="FY269" i="2"/>
  <c r="FX269" i="2"/>
  <c r="FE269" i="2"/>
  <c r="EZ269" i="2"/>
  <c r="EJ269" i="2"/>
  <c r="EI269" i="2"/>
  <c r="EB269" i="2"/>
  <c r="EA269" i="2"/>
  <c r="DT269" i="2"/>
  <c r="DS269" i="2"/>
  <c r="DL269" i="2"/>
  <c r="FB269" i="2" s="1"/>
  <c r="DK269" i="2"/>
  <c r="DD269" i="2"/>
  <c r="DC269" i="2"/>
  <c r="CZ269" i="2"/>
  <c r="CW269" i="2"/>
  <c r="DA269" i="2" s="1"/>
  <c r="CK269" i="2"/>
  <c r="CJ269" i="2"/>
  <c r="CE269" i="2"/>
  <c r="CD269" i="2"/>
  <c r="BO269" i="2"/>
  <c r="BN269" i="2"/>
  <c r="BG269" i="2"/>
  <c r="BF269" i="2"/>
  <c r="BB269" i="2"/>
  <c r="BA269" i="2"/>
  <c r="MK269" i="2" s="1"/>
  <c r="AP269" i="2"/>
  <c r="AE269" i="2"/>
  <c r="AD269" i="2"/>
  <c r="L269" i="2"/>
  <c r="K269" i="2"/>
  <c r="H269" i="2"/>
  <c r="F269" i="2"/>
  <c r="VK268" i="2"/>
  <c r="VI268" i="2"/>
  <c r="VJ268" i="2" s="1"/>
  <c r="VH268" i="2"/>
  <c r="VG268" i="2"/>
  <c r="VF268" i="2"/>
  <c r="VE268" i="2"/>
  <c r="VD268" i="2"/>
  <c r="UV268" i="2"/>
  <c r="UW268" i="2" s="1"/>
  <c r="UT268" i="2"/>
  <c r="UN268" i="2"/>
  <c r="UO268" i="2" s="1"/>
  <c r="UM268" i="2"/>
  <c r="UK268" i="2"/>
  <c r="TP268" i="2"/>
  <c r="TF268" i="2"/>
  <c r="TE268" i="2"/>
  <c r="MN268" i="2"/>
  <c r="MM268" i="2"/>
  <c r="ML268" i="2"/>
  <c r="MI268" i="2"/>
  <c r="LD268" i="2"/>
  <c r="LC268" i="2"/>
  <c r="KS268" i="2"/>
  <c r="KQ268" i="2"/>
  <c r="KM268" i="2"/>
  <c r="KK268" i="2"/>
  <c r="KF268" i="2"/>
  <c r="KD268" i="2"/>
  <c r="JY268" i="2"/>
  <c r="JW268" i="2"/>
  <c r="JR268" i="2"/>
  <c r="JP268" i="2"/>
  <c r="JK268" i="2"/>
  <c r="JI268" i="2"/>
  <c r="JD268" i="2"/>
  <c r="JB268" i="2"/>
  <c r="IU268" i="2"/>
  <c r="IT268" i="2"/>
  <c r="IM268" i="2"/>
  <c r="IL268" i="2"/>
  <c r="IE268" i="2"/>
  <c r="ID268" i="2"/>
  <c r="HW268" i="2"/>
  <c r="HV268" i="2"/>
  <c r="HO268" i="2"/>
  <c r="HN268" i="2"/>
  <c r="HG268" i="2"/>
  <c r="KT268" i="2" s="1"/>
  <c r="HF268" i="2"/>
  <c r="GP268" i="2"/>
  <c r="GO268" i="2"/>
  <c r="GC268" i="2"/>
  <c r="FY268" i="2"/>
  <c r="FX268" i="2"/>
  <c r="FE268" i="2"/>
  <c r="EZ268" i="2"/>
  <c r="EJ268" i="2"/>
  <c r="EI268" i="2"/>
  <c r="EB268" i="2"/>
  <c r="EA268" i="2"/>
  <c r="DT268" i="2"/>
  <c r="DS268" i="2"/>
  <c r="DL268" i="2"/>
  <c r="DK268" i="2"/>
  <c r="DD268" i="2"/>
  <c r="DC268" i="2"/>
  <c r="CZ268" i="2"/>
  <c r="CW268" i="2"/>
  <c r="CV268" i="2"/>
  <c r="CK268" i="2"/>
  <c r="CJ268" i="2"/>
  <c r="CE268" i="2"/>
  <c r="CD268" i="2"/>
  <c r="BO268" i="2"/>
  <c r="BN268" i="2"/>
  <c r="BF268" i="2"/>
  <c r="BG268" i="2" s="1"/>
  <c r="BC268" i="2"/>
  <c r="BB268" i="2"/>
  <c r="BA268" i="2"/>
  <c r="AP268" i="2"/>
  <c r="AE268" i="2"/>
  <c r="AD268" i="2"/>
  <c r="K268" i="2"/>
  <c r="L268" i="2" s="1"/>
  <c r="H268" i="2"/>
  <c r="F268" i="2"/>
  <c r="VK267" i="2"/>
  <c r="VI267" i="2"/>
  <c r="VJ267" i="2" s="1"/>
  <c r="VH267" i="2"/>
  <c r="VG267" i="2"/>
  <c r="VF267" i="2"/>
  <c r="VE267" i="2"/>
  <c r="VD267" i="2"/>
  <c r="UN267" i="2"/>
  <c r="UO267" i="2" s="1"/>
  <c r="UM267" i="2"/>
  <c r="UK267" i="2"/>
  <c r="TP267" i="2"/>
  <c r="TO267" i="2"/>
  <c r="TM267" i="2"/>
  <c r="TK267" i="2"/>
  <c r="TI267" i="2"/>
  <c r="TG267" i="2"/>
  <c r="TF267" i="2"/>
  <c r="TE267" i="2"/>
  <c r="TC267" i="2"/>
  <c r="TA267" i="2"/>
  <c r="SH267" i="2"/>
  <c r="SG267" i="2"/>
  <c r="TX267" i="2" s="1"/>
  <c r="MN267" i="2"/>
  <c r="MM267" i="2"/>
  <c r="ML267" i="2"/>
  <c r="MK267" i="2"/>
  <c r="MI267" i="2"/>
  <c r="LD267" i="2"/>
  <c r="LC267" i="2"/>
  <c r="KS267" i="2"/>
  <c r="KQ267" i="2"/>
  <c r="KM267" i="2"/>
  <c r="KK267" i="2"/>
  <c r="KF267" i="2"/>
  <c r="KD267" i="2"/>
  <c r="JY267" i="2"/>
  <c r="JW267" i="2"/>
  <c r="JR267" i="2"/>
  <c r="JP267" i="2"/>
  <c r="JK267" i="2"/>
  <c r="JI267" i="2"/>
  <c r="JD267" i="2"/>
  <c r="JB267" i="2"/>
  <c r="IU267" i="2"/>
  <c r="IT267" i="2"/>
  <c r="IM267" i="2"/>
  <c r="IL267" i="2"/>
  <c r="IE267" i="2"/>
  <c r="ID267" i="2"/>
  <c r="HW267" i="2"/>
  <c r="HV267" i="2"/>
  <c r="HO267" i="2"/>
  <c r="HN267" i="2"/>
  <c r="HG267" i="2"/>
  <c r="KT267" i="2" s="1"/>
  <c r="HF267" i="2"/>
  <c r="GP267" i="2"/>
  <c r="GO267" i="2"/>
  <c r="GC267" i="2"/>
  <c r="FY267" i="2"/>
  <c r="FX267" i="2"/>
  <c r="FE267" i="2"/>
  <c r="EZ267" i="2"/>
  <c r="EJ267" i="2"/>
  <c r="EI267" i="2"/>
  <c r="EB267" i="2"/>
  <c r="EA267" i="2"/>
  <c r="DT267" i="2"/>
  <c r="DS267" i="2"/>
  <c r="DL267" i="2"/>
  <c r="FB267" i="2" s="1"/>
  <c r="DK267" i="2"/>
  <c r="DD267" i="2"/>
  <c r="DC267" i="2"/>
  <c r="FA267" i="2" s="1"/>
  <c r="CZ267" i="2"/>
  <c r="CW267" i="2"/>
  <c r="DA267" i="2" s="1"/>
  <c r="CK267" i="2"/>
  <c r="CJ267" i="2"/>
  <c r="CE267" i="2"/>
  <c r="CD267" i="2"/>
  <c r="BO267" i="2"/>
  <c r="BN267" i="2"/>
  <c r="BG267" i="2"/>
  <c r="BF267" i="2"/>
  <c r="BB267" i="2"/>
  <c r="BC267" i="2" s="1"/>
  <c r="BA267" i="2"/>
  <c r="AP267" i="2"/>
  <c r="AE267" i="2"/>
  <c r="AD267" i="2"/>
  <c r="L267" i="2"/>
  <c r="K267" i="2"/>
  <c r="H267" i="2"/>
  <c r="F267" i="2"/>
  <c r="VI266" i="2"/>
  <c r="VJ266" i="2" s="1"/>
  <c r="VH266" i="2"/>
  <c r="VG266" i="2"/>
  <c r="VF266" i="2"/>
  <c r="VE266" i="2"/>
  <c r="VD266" i="2"/>
  <c r="UN266" i="2"/>
  <c r="UO266" i="2" s="1"/>
  <c r="UM266" i="2"/>
  <c r="UK266" i="2"/>
  <c r="TP266" i="2"/>
  <c r="TO266" i="2"/>
  <c r="TM266" i="2"/>
  <c r="TK266" i="2"/>
  <c r="TI266" i="2"/>
  <c r="TG266" i="2"/>
  <c r="TF266" i="2"/>
  <c r="TE266" i="2"/>
  <c r="TC266" i="2"/>
  <c r="TA266" i="2"/>
  <c r="SH266" i="2"/>
  <c r="SG266" i="2"/>
  <c r="TX266" i="2" s="1"/>
  <c r="MN266" i="2"/>
  <c r="MM266" i="2"/>
  <c r="ML266" i="2"/>
  <c r="MK266" i="2"/>
  <c r="MI266" i="2"/>
  <c r="LD266" i="2"/>
  <c r="LC266" i="2"/>
  <c r="KS266" i="2"/>
  <c r="KQ266" i="2"/>
  <c r="KM266" i="2"/>
  <c r="KK266" i="2"/>
  <c r="KF266" i="2"/>
  <c r="KD266" i="2"/>
  <c r="JY266" i="2"/>
  <c r="JW266" i="2"/>
  <c r="JR266" i="2"/>
  <c r="JP266" i="2"/>
  <c r="JK266" i="2"/>
  <c r="JI266" i="2"/>
  <c r="JD266" i="2"/>
  <c r="JB266" i="2"/>
  <c r="IU266" i="2"/>
  <c r="IT266" i="2"/>
  <c r="IM266" i="2"/>
  <c r="IL266" i="2"/>
  <c r="IE266" i="2"/>
  <c r="ID266" i="2"/>
  <c r="HW266" i="2"/>
  <c r="HV266" i="2"/>
  <c r="HO266" i="2"/>
  <c r="HN266" i="2"/>
  <c r="HG266" i="2"/>
  <c r="HF266" i="2"/>
  <c r="GP266" i="2"/>
  <c r="GO266" i="2"/>
  <c r="GC266" i="2"/>
  <c r="FY266" i="2"/>
  <c r="FX266" i="2"/>
  <c r="FE266" i="2"/>
  <c r="EZ266" i="2"/>
  <c r="EJ266" i="2"/>
  <c r="EI266" i="2"/>
  <c r="EB266" i="2"/>
  <c r="EA266" i="2"/>
  <c r="DT266" i="2"/>
  <c r="DS266" i="2"/>
  <c r="DL266" i="2"/>
  <c r="FB266" i="2" s="1"/>
  <c r="DK266" i="2"/>
  <c r="DD266" i="2"/>
  <c r="DC266" i="2"/>
  <c r="CZ266" i="2"/>
  <c r="CW266" i="2"/>
  <c r="DA266" i="2" s="1"/>
  <c r="CK266" i="2"/>
  <c r="CJ266" i="2"/>
  <c r="CE266" i="2"/>
  <c r="CD266" i="2"/>
  <c r="BO266" i="2"/>
  <c r="BN266" i="2"/>
  <c r="BG266" i="2"/>
  <c r="BF266" i="2"/>
  <c r="BB266" i="2"/>
  <c r="BC266" i="2" s="1"/>
  <c r="BA266" i="2"/>
  <c r="AP266" i="2"/>
  <c r="AE266" i="2"/>
  <c r="AD266" i="2"/>
  <c r="L266" i="2"/>
  <c r="K266" i="2"/>
  <c r="H266" i="2"/>
  <c r="F266" i="2"/>
  <c r="VI265" i="2"/>
  <c r="VJ265" i="2" s="1"/>
  <c r="VH265" i="2"/>
  <c r="VG265" i="2"/>
  <c r="VF265" i="2"/>
  <c r="VE265" i="2"/>
  <c r="VD265" i="2"/>
  <c r="UW265" i="2"/>
  <c r="UT265" i="2"/>
  <c r="UN265" i="2"/>
  <c r="UK265" i="2"/>
  <c r="TP265" i="2"/>
  <c r="TN265" i="2"/>
  <c r="TL265" i="2"/>
  <c r="TJ265" i="2"/>
  <c r="TH265" i="2"/>
  <c r="TF265" i="2"/>
  <c r="TE265" i="2"/>
  <c r="TD265" i="2"/>
  <c r="TB265" i="2"/>
  <c r="SH265" i="2"/>
  <c r="MN265" i="2"/>
  <c r="MM265" i="2"/>
  <c r="ML265" i="2"/>
  <c r="MI265" i="2"/>
  <c r="LD265" i="2"/>
  <c r="LC265" i="2"/>
  <c r="KS265" i="2"/>
  <c r="KQ265" i="2"/>
  <c r="KM265" i="2"/>
  <c r="KK265" i="2"/>
  <c r="KF265" i="2"/>
  <c r="KD265" i="2"/>
  <c r="JY265" i="2"/>
  <c r="JW265" i="2"/>
  <c r="JR265" i="2"/>
  <c r="JP265" i="2"/>
  <c r="JK265" i="2"/>
  <c r="JI265" i="2"/>
  <c r="JD265" i="2"/>
  <c r="JB265" i="2"/>
  <c r="IU265" i="2"/>
  <c r="IT265" i="2"/>
  <c r="IM265" i="2"/>
  <c r="IL265" i="2"/>
  <c r="IE265" i="2"/>
  <c r="ID265" i="2"/>
  <c r="HW265" i="2"/>
  <c r="HV265" i="2"/>
  <c r="HO265" i="2"/>
  <c r="HN265" i="2"/>
  <c r="HG265" i="2"/>
  <c r="KT265" i="2" s="1"/>
  <c r="HF265" i="2"/>
  <c r="GP265" i="2"/>
  <c r="GO265" i="2"/>
  <c r="GC265" i="2"/>
  <c r="FZ265" i="2"/>
  <c r="FX265" i="2"/>
  <c r="FE265" i="2"/>
  <c r="EZ265" i="2"/>
  <c r="EJ265" i="2"/>
  <c r="EI265" i="2"/>
  <c r="EB265" i="2"/>
  <c r="EA265" i="2"/>
  <c r="DT265" i="2"/>
  <c r="DS265" i="2"/>
  <c r="DL265" i="2"/>
  <c r="DK265" i="2"/>
  <c r="DD265" i="2"/>
  <c r="FB265" i="2" s="1"/>
  <c r="DC265" i="2"/>
  <c r="CW265" i="2"/>
  <c r="CK265" i="2"/>
  <c r="CJ265" i="2"/>
  <c r="CN265" i="2" s="1"/>
  <c r="CE265" i="2"/>
  <c r="BO265" i="2"/>
  <c r="BN265" i="2"/>
  <c r="BG265" i="2"/>
  <c r="BF265" i="2"/>
  <c r="BD265" i="2"/>
  <c r="BB265" i="2"/>
  <c r="BC265" i="2" s="1"/>
  <c r="BA265" i="2"/>
  <c r="MK265" i="2" s="1"/>
  <c r="AP265" i="2"/>
  <c r="AE265" i="2"/>
  <c r="AD265" i="2"/>
  <c r="L265" i="2"/>
  <c r="K265" i="2"/>
  <c r="H265" i="2"/>
  <c r="F265" i="2"/>
  <c r="VI264" i="2"/>
  <c r="VJ264" i="2" s="1"/>
  <c r="VH264" i="2"/>
  <c r="VG264" i="2"/>
  <c r="VF264" i="2"/>
  <c r="VE264" i="2"/>
  <c r="VD264" i="2"/>
  <c r="UW264" i="2"/>
  <c r="UV264" i="2"/>
  <c r="UX264" i="2" s="1"/>
  <c r="UT264" i="2"/>
  <c r="UM264" i="2"/>
  <c r="UN264" i="2" s="1"/>
  <c r="UK264" i="2"/>
  <c r="TP264" i="2"/>
  <c r="TN264" i="2"/>
  <c r="TL264" i="2"/>
  <c r="TJ264" i="2"/>
  <c r="TH264" i="2"/>
  <c r="TF264" i="2"/>
  <c r="TE264" i="2"/>
  <c r="TD264" i="2"/>
  <c r="TB264" i="2"/>
  <c r="SH264" i="2"/>
  <c r="MN264" i="2"/>
  <c r="MM264" i="2"/>
  <c r="ML264" i="2"/>
  <c r="MI264" i="2"/>
  <c r="LD264" i="2"/>
  <c r="LC264" i="2"/>
  <c r="KS264" i="2"/>
  <c r="KQ264" i="2"/>
  <c r="KM264" i="2"/>
  <c r="KK264" i="2"/>
  <c r="KF264" i="2"/>
  <c r="KD264" i="2"/>
  <c r="JY264" i="2"/>
  <c r="JW264" i="2"/>
  <c r="JR264" i="2"/>
  <c r="JP264" i="2"/>
  <c r="JK264" i="2"/>
  <c r="JI264" i="2"/>
  <c r="JD264" i="2"/>
  <c r="JB264" i="2"/>
  <c r="IU264" i="2"/>
  <c r="IT264" i="2"/>
  <c r="IM264" i="2"/>
  <c r="IL264" i="2"/>
  <c r="IE264" i="2"/>
  <c r="ID264" i="2"/>
  <c r="HW264" i="2"/>
  <c r="HV264" i="2"/>
  <c r="HO264" i="2"/>
  <c r="HN264" i="2"/>
  <c r="HG264" i="2"/>
  <c r="KT264" i="2" s="1"/>
  <c r="HF264" i="2"/>
  <c r="GP264" i="2"/>
  <c r="GO264" i="2"/>
  <c r="GC264" i="2"/>
  <c r="FZ264" i="2"/>
  <c r="FX264" i="2"/>
  <c r="FE264" i="2"/>
  <c r="EZ264" i="2"/>
  <c r="EJ264" i="2"/>
  <c r="EI264" i="2"/>
  <c r="EB264" i="2"/>
  <c r="EA264" i="2"/>
  <c r="DT264" i="2"/>
  <c r="DS264" i="2"/>
  <c r="DL264" i="2"/>
  <c r="DK264" i="2"/>
  <c r="DD264" i="2"/>
  <c r="FB264" i="2" s="1"/>
  <c r="DC264" i="2"/>
  <c r="CW264" i="2"/>
  <c r="CV264" i="2"/>
  <c r="CK264" i="2"/>
  <c r="CJ264" i="2"/>
  <c r="CE264" i="2"/>
  <c r="CD264" i="2"/>
  <c r="BO264" i="2"/>
  <c r="BN264" i="2"/>
  <c r="BG264" i="2"/>
  <c r="BF264" i="2"/>
  <c r="BB264" i="2"/>
  <c r="BC264" i="2" s="1"/>
  <c r="BA264" i="2"/>
  <c r="MK264" i="2" s="1"/>
  <c r="AP264" i="2"/>
  <c r="AE264" i="2"/>
  <c r="AD264" i="2"/>
  <c r="L264" i="2"/>
  <c r="K264" i="2"/>
  <c r="H264" i="2"/>
  <c r="F264" i="2"/>
  <c r="VI263" i="2"/>
  <c r="VJ263" i="2" s="1"/>
  <c r="VH263" i="2"/>
  <c r="VG263" i="2"/>
  <c r="VF263" i="2"/>
  <c r="VE263" i="2"/>
  <c r="VD263" i="2"/>
  <c r="UW263" i="2"/>
  <c r="UV263" i="2"/>
  <c r="UX263" i="2" s="1"/>
  <c r="UT263" i="2"/>
  <c r="UM263" i="2"/>
  <c r="UN263" i="2" s="1"/>
  <c r="UO263" i="2" s="1"/>
  <c r="UK263" i="2"/>
  <c r="TP263" i="2"/>
  <c r="TN263" i="2"/>
  <c r="TL263" i="2"/>
  <c r="TJ263" i="2"/>
  <c r="TH263" i="2"/>
  <c r="TF263" i="2"/>
  <c r="TE263" i="2"/>
  <c r="TD263" i="2"/>
  <c r="TB263" i="2"/>
  <c r="SH263" i="2"/>
  <c r="MN263" i="2"/>
  <c r="MM263" i="2"/>
  <c r="ML263" i="2"/>
  <c r="MI263" i="2"/>
  <c r="LD263" i="2"/>
  <c r="LC263" i="2"/>
  <c r="KS263" i="2"/>
  <c r="KQ263" i="2"/>
  <c r="KM263" i="2"/>
  <c r="KK263" i="2"/>
  <c r="KF263" i="2"/>
  <c r="KD263" i="2"/>
  <c r="JY263" i="2"/>
  <c r="JW263" i="2"/>
  <c r="JR263" i="2"/>
  <c r="JP263" i="2"/>
  <c r="JK263" i="2"/>
  <c r="JI263" i="2"/>
  <c r="JD263" i="2"/>
  <c r="JB263" i="2"/>
  <c r="IU263" i="2"/>
  <c r="IT263" i="2"/>
  <c r="IM263" i="2"/>
  <c r="IL263" i="2"/>
  <c r="IE263" i="2"/>
  <c r="ID263" i="2"/>
  <c r="HW263" i="2"/>
  <c r="HV263" i="2"/>
  <c r="HO263" i="2"/>
  <c r="HN263" i="2"/>
  <c r="HG263" i="2"/>
  <c r="HF263" i="2"/>
  <c r="GP263" i="2"/>
  <c r="GO263" i="2"/>
  <c r="GC263" i="2"/>
  <c r="FX263" i="2"/>
  <c r="FE263" i="2"/>
  <c r="EZ263" i="2"/>
  <c r="EJ263" i="2"/>
  <c r="EI263" i="2"/>
  <c r="EB263" i="2"/>
  <c r="EA263" i="2"/>
  <c r="DT263" i="2"/>
  <c r="DS263" i="2"/>
  <c r="DL263" i="2"/>
  <c r="DK263" i="2"/>
  <c r="DD263" i="2"/>
  <c r="DC263" i="2"/>
  <c r="CW263" i="2"/>
  <c r="CV263" i="2"/>
  <c r="CZ263" i="2" s="1"/>
  <c r="CN263" i="2"/>
  <c r="CK263" i="2"/>
  <c r="CJ263" i="2"/>
  <c r="CH263" i="2"/>
  <c r="CE263" i="2"/>
  <c r="CD263" i="2"/>
  <c r="BO263" i="2"/>
  <c r="BN263" i="2"/>
  <c r="BG263" i="2"/>
  <c r="BF263" i="2"/>
  <c r="BD263" i="2"/>
  <c r="BB263" i="2"/>
  <c r="BC263" i="2" s="1"/>
  <c r="BA263" i="2"/>
  <c r="MK263" i="2" s="1"/>
  <c r="AP263" i="2"/>
  <c r="AE263" i="2"/>
  <c r="AD263" i="2"/>
  <c r="L263" i="2"/>
  <c r="K263" i="2"/>
  <c r="H263" i="2"/>
  <c r="F263" i="2"/>
  <c r="VK262" i="2"/>
  <c r="VI262" i="2"/>
  <c r="VJ262" i="2" s="1"/>
  <c r="VH262" i="2"/>
  <c r="VG262" i="2"/>
  <c r="VF262" i="2"/>
  <c r="VE262" i="2"/>
  <c r="VD262" i="2"/>
  <c r="UO262" i="2"/>
  <c r="UN262" i="2"/>
  <c r="UK262" i="2"/>
  <c r="TP262" i="2"/>
  <c r="TO262" i="2"/>
  <c r="TM262" i="2"/>
  <c r="TK262" i="2"/>
  <c r="TI262" i="2"/>
  <c r="TG262" i="2"/>
  <c r="TF262" i="2"/>
  <c r="TE262" i="2"/>
  <c r="TC262" i="2"/>
  <c r="TA262" i="2"/>
  <c r="SH262" i="2"/>
  <c r="SG262" i="2"/>
  <c r="TX262" i="2" s="1"/>
  <c r="MN262" i="2"/>
  <c r="MM262" i="2"/>
  <c r="ML262" i="2"/>
  <c r="MK262" i="2"/>
  <c r="MI262" i="2"/>
  <c r="LD262" i="2"/>
  <c r="LC262" i="2"/>
  <c r="KS262" i="2"/>
  <c r="KQ262" i="2"/>
  <c r="KM262" i="2"/>
  <c r="KK262" i="2"/>
  <c r="KF262" i="2"/>
  <c r="KD262" i="2"/>
  <c r="JY262" i="2"/>
  <c r="JW262" i="2"/>
  <c r="JR262" i="2"/>
  <c r="JP262" i="2"/>
  <c r="JK262" i="2"/>
  <c r="JI262" i="2"/>
  <c r="JD262" i="2"/>
  <c r="JB262" i="2"/>
  <c r="IU262" i="2"/>
  <c r="IT262" i="2"/>
  <c r="IM262" i="2"/>
  <c r="IL262" i="2"/>
  <c r="IE262" i="2"/>
  <c r="ID262" i="2"/>
  <c r="HW262" i="2"/>
  <c r="HV262" i="2"/>
  <c r="HO262" i="2"/>
  <c r="HN262" i="2"/>
  <c r="HG262" i="2"/>
  <c r="HF262" i="2"/>
  <c r="GP262" i="2"/>
  <c r="GO262" i="2"/>
  <c r="GC262" i="2"/>
  <c r="FY262" i="2"/>
  <c r="FX262" i="2"/>
  <c r="FE262" i="2"/>
  <c r="EZ262" i="2"/>
  <c r="EJ262" i="2"/>
  <c r="EI262" i="2"/>
  <c r="EB262" i="2"/>
  <c r="EA262" i="2"/>
  <c r="DT262" i="2"/>
  <c r="DS262" i="2"/>
  <c r="DL262" i="2"/>
  <c r="FB262" i="2" s="1"/>
  <c r="DK262" i="2"/>
  <c r="DD262" i="2"/>
  <c r="DC262" i="2"/>
  <c r="CZ262" i="2"/>
  <c r="CW262" i="2"/>
  <c r="DA262" i="2" s="1"/>
  <c r="CK262" i="2"/>
  <c r="CJ262" i="2"/>
  <c r="CE262" i="2"/>
  <c r="CD262" i="2"/>
  <c r="BO262" i="2"/>
  <c r="BN262" i="2"/>
  <c r="BG262" i="2"/>
  <c r="BF262" i="2"/>
  <c r="BB262" i="2"/>
  <c r="BC262" i="2" s="1"/>
  <c r="BA262" i="2"/>
  <c r="AP262" i="2"/>
  <c r="AE262" i="2"/>
  <c r="AD262" i="2"/>
  <c r="L262" i="2"/>
  <c r="K262" i="2"/>
  <c r="H262" i="2"/>
  <c r="F262" i="2"/>
  <c r="VK261" i="2"/>
  <c r="VI261" i="2"/>
  <c r="VJ261" i="2" s="1"/>
  <c r="VH261" i="2"/>
  <c r="VG261" i="2"/>
  <c r="VF261" i="2"/>
  <c r="VE261" i="2"/>
  <c r="VD261" i="2"/>
  <c r="UN261" i="2"/>
  <c r="UO261" i="2" s="1"/>
  <c r="UM261" i="2"/>
  <c r="UK261" i="2"/>
  <c r="TP261" i="2"/>
  <c r="TF261" i="2"/>
  <c r="TE261" i="2"/>
  <c r="SH261" i="2"/>
  <c r="SG261" i="2"/>
  <c r="TX261" i="2" s="1"/>
  <c r="MN261" i="2"/>
  <c r="MM261" i="2"/>
  <c r="ML261" i="2"/>
  <c r="MI261" i="2"/>
  <c r="LD261" i="2"/>
  <c r="LC261" i="2"/>
  <c r="KS261" i="2"/>
  <c r="KQ261" i="2"/>
  <c r="KM261" i="2"/>
  <c r="KK261" i="2"/>
  <c r="KF261" i="2"/>
  <c r="KD261" i="2"/>
  <c r="JY261" i="2"/>
  <c r="JW261" i="2"/>
  <c r="JR261" i="2"/>
  <c r="JP261" i="2"/>
  <c r="JK261" i="2"/>
  <c r="JI261" i="2"/>
  <c r="JD261" i="2"/>
  <c r="JB261" i="2"/>
  <c r="IU261" i="2"/>
  <c r="IT261" i="2"/>
  <c r="IM261" i="2"/>
  <c r="IL261" i="2"/>
  <c r="IE261" i="2"/>
  <c r="ID261" i="2"/>
  <c r="HW261" i="2"/>
  <c r="HV261" i="2"/>
  <c r="HO261" i="2"/>
  <c r="HN261" i="2"/>
  <c r="HG261" i="2"/>
  <c r="KT261" i="2" s="1"/>
  <c r="HF261" i="2"/>
  <c r="KR261" i="2" s="1"/>
  <c r="GP261" i="2"/>
  <c r="GO261" i="2"/>
  <c r="GC261" i="2"/>
  <c r="FX261" i="2"/>
  <c r="FE261" i="2"/>
  <c r="EZ261" i="2"/>
  <c r="EJ261" i="2"/>
  <c r="EI261" i="2"/>
  <c r="EB261" i="2"/>
  <c r="EA261" i="2"/>
  <c r="DT261" i="2"/>
  <c r="DS261" i="2"/>
  <c r="DL261" i="2"/>
  <c r="DK261" i="2"/>
  <c r="DD261" i="2"/>
  <c r="DC261" i="2"/>
  <c r="CW261" i="2"/>
  <c r="CK261" i="2"/>
  <c r="CJ261" i="2"/>
  <c r="CE261" i="2"/>
  <c r="CD261" i="2"/>
  <c r="BO261" i="2"/>
  <c r="BN261" i="2"/>
  <c r="BF261" i="2"/>
  <c r="BG261" i="2" s="1"/>
  <c r="BC261" i="2"/>
  <c r="BB261" i="2"/>
  <c r="BA261" i="2"/>
  <c r="AP261" i="2"/>
  <c r="AE261" i="2"/>
  <c r="AD261" i="2"/>
  <c r="K261" i="2"/>
  <c r="L261" i="2" s="1"/>
  <c r="H261" i="2"/>
  <c r="F261" i="2"/>
  <c r="VI260" i="2"/>
  <c r="VJ260" i="2" s="1"/>
  <c r="VH260" i="2"/>
  <c r="VG260" i="2"/>
  <c r="VF260" i="2"/>
  <c r="VE260" i="2"/>
  <c r="VD260" i="2"/>
  <c r="UW260" i="2"/>
  <c r="UV260" i="2"/>
  <c r="UX260" i="2" s="1"/>
  <c r="UT260" i="2"/>
  <c r="UM260" i="2"/>
  <c r="UN260" i="2" s="1"/>
  <c r="UO260" i="2" s="1"/>
  <c r="UK260" i="2"/>
  <c r="TP260" i="2"/>
  <c r="TN260" i="2"/>
  <c r="TL260" i="2"/>
  <c r="TJ260" i="2"/>
  <c r="TH260" i="2"/>
  <c r="TF260" i="2"/>
  <c r="TE260" i="2"/>
  <c r="TD260" i="2"/>
  <c r="TB260" i="2"/>
  <c r="SH260" i="2"/>
  <c r="MN260" i="2"/>
  <c r="MM260" i="2"/>
  <c r="ML260" i="2"/>
  <c r="MI260" i="2"/>
  <c r="LD260" i="2"/>
  <c r="LC260" i="2"/>
  <c r="KS260" i="2"/>
  <c r="KQ260" i="2"/>
  <c r="KM260" i="2"/>
  <c r="KK260" i="2"/>
  <c r="KF260" i="2"/>
  <c r="KD260" i="2"/>
  <c r="JY260" i="2"/>
  <c r="JW260" i="2"/>
  <c r="JR260" i="2"/>
  <c r="JP260" i="2"/>
  <c r="JK260" i="2"/>
  <c r="JI260" i="2"/>
  <c r="JD260" i="2"/>
  <c r="JB260" i="2"/>
  <c r="IU260" i="2"/>
  <c r="IT260" i="2"/>
  <c r="IM260" i="2"/>
  <c r="IL260" i="2"/>
  <c r="IE260" i="2"/>
  <c r="ID260" i="2"/>
  <c r="HW260" i="2"/>
  <c r="HV260" i="2"/>
  <c r="HO260" i="2"/>
  <c r="HN260" i="2"/>
  <c r="HG260" i="2"/>
  <c r="HF260" i="2"/>
  <c r="GP260" i="2"/>
  <c r="GO260" i="2"/>
  <c r="GC260" i="2"/>
  <c r="FX260" i="2"/>
  <c r="FE260" i="2"/>
  <c r="EZ260" i="2"/>
  <c r="EJ260" i="2"/>
  <c r="EI260" i="2"/>
  <c r="EB260" i="2"/>
  <c r="EA260" i="2"/>
  <c r="DT260" i="2"/>
  <c r="DS260" i="2"/>
  <c r="DL260" i="2"/>
  <c r="DK260" i="2"/>
  <c r="DD260" i="2"/>
  <c r="DC260" i="2"/>
  <c r="CW260" i="2"/>
  <c r="CV260" i="2"/>
  <c r="CZ260" i="2" s="1"/>
  <c r="CN260" i="2"/>
  <c r="CK260" i="2"/>
  <c r="CJ260" i="2"/>
  <c r="CH260" i="2"/>
  <c r="CE260" i="2"/>
  <c r="CD260" i="2"/>
  <c r="BO260" i="2"/>
  <c r="BN260" i="2"/>
  <c r="BG260" i="2"/>
  <c r="BF260" i="2"/>
  <c r="BD260" i="2"/>
  <c r="BB260" i="2"/>
  <c r="BC260" i="2" s="1"/>
  <c r="BA260" i="2"/>
  <c r="MK260" i="2" s="1"/>
  <c r="AP260" i="2"/>
  <c r="AE260" i="2"/>
  <c r="AD260" i="2"/>
  <c r="L260" i="2"/>
  <c r="K260" i="2"/>
  <c r="H260" i="2"/>
  <c r="F260" i="2"/>
  <c r="VK259" i="2"/>
  <c r="VI259" i="2"/>
  <c r="VJ259" i="2" s="1"/>
  <c r="VH259" i="2"/>
  <c r="VG259" i="2"/>
  <c r="VF259" i="2"/>
  <c r="VE259" i="2"/>
  <c r="VD259" i="2"/>
  <c r="UN259" i="2"/>
  <c r="UO259" i="2" s="1"/>
  <c r="UM259" i="2"/>
  <c r="UK259" i="2"/>
  <c r="TP259" i="2"/>
  <c r="TF259" i="2"/>
  <c r="TE259" i="2"/>
  <c r="SH259" i="2"/>
  <c r="SG259" i="2"/>
  <c r="TX259" i="2" s="1"/>
  <c r="MN259" i="2"/>
  <c r="MM259" i="2"/>
  <c r="ML259" i="2"/>
  <c r="MI259" i="2"/>
  <c r="LD259" i="2"/>
  <c r="LC259" i="2"/>
  <c r="KS259" i="2"/>
  <c r="KQ259" i="2"/>
  <c r="KM259" i="2"/>
  <c r="KK259" i="2"/>
  <c r="KF259" i="2"/>
  <c r="KD259" i="2"/>
  <c r="JY259" i="2"/>
  <c r="JW259" i="2"/>
  <c r="JR259" i="2"/>
  <c r="JP259" i="2"/>
  <c r="JK259" i="2"/>
  <c r="JI259" i="2"/>
  <c r="JD259" i="2"/>
  <c r="JB259" i="2"/>
  <c r="IU259" i="2"/>
  <c r="IT259" i="2"/>
  <c r="IM259" i="2"/>
  <c r="IL259" i="2"/>
  <c r="IE259" i="2"/>
  <c r="ID259" i="2"/>
  <c r="HW259" i="2"/>
  <c r="HV259" i="2"/>
  <c r="HO259" i="2"/>
  <c r="HN259" i="2"/>
  <c r="HG259" i="2"/>
  <c r="KT259" i="2" s="1"/>
  <c r="HF259" i="2"/>
  <c r="GP259" i="2"/>
  <c r="GO259" i="2"/>
  <c r="GC259" i="2"/>
  <c r="FY259" i="2"/>
  <c r="FX259" i="2"/>
  <c r="FE259" i="2"/>
  <c r="EZ259" i="2"/>
  <c r="EJ259" i="2"/>
  <c r="EI259" i="2"/>
  <c r="EB259" i="2"/>
  <c r="EA259" i="2"/>
  <c r="DT259" i="2"/>
  <c r="DS259" i="2"/>
  <c r="DL259" i="2"/>
  <c r="DK259" i="2"/>
  <c r="DD259" i="2"/>
  <c r="DC259" i="2"/>
  <c r="CZ259" i="2"/>
  <c r="CW259" i="2"/>
  <c r="DA259" i="2" s="1"/>
  <c r="CN259" i="2"/>
  <c r="CK259" i="2"/>
  <c r="CJ259" i="2"/>
  <c r="CH259" i="2"/>
  <c r="CE259" i="2"/>
  <c r="CD259" i="2"/>
  <c r="BO259" i="2"/>
  <c r="BN259" i="2"/>
  <c r="BF259" i="2"/>
  <c r="BG259" i="2" s="1"/>
  <c r="BC259" i="2"/>
  <c r="BB259" i="2"/>
  <c r="BD259" i="2" s="1"/>
  <c r="BA259" i="2"/>
  <c r="MK259" i="2" s="1"/>
  <c r="AP259" i="2"/>
  <c r="AE259" i="2"/>
  <c r="AD259" i="2"/>
  <c r="K259" i="2"/>
  <c r="L259" i="2" s="1"/>
  <c r="H259" i="2"/>
  <c r="F259" i="2"/>
  <c r="VK258" i="2"/>
  <c r="VI258" i="2"/>
  <c r="VJ258" i="2" s="1"/>
  <c r="VH258" i="2"/>
  <c r="VG258" i="2"/>
  <c r="VF258" i="2"/>
  <c r="VE258" i="2"/>
  <c r="VD258" i="2"/>
  <c r="UM258" i="2"/>
  <c r="UN258" i="2" s="1"/>
  <c r="UO258" i="2" s="1"/>
  <c r="UK258" i="2"/>
  <c r="TX258" i="2"/>
  <c r="TP258" i="2"/>
  <c r="TF258" i="2"/>
  <c r="TE258" i="2"/>
  <c r="SH258" i="2"/>
  <c r="SG258" i="2"/>
  <c r="MN258" i="2"/>
  <c r="MM258" i="2"/>
  <c r="ML258" i="2"/>
  <c r="MI258" i="2"/>
  <c r="LD258" i="2"/>
  <c r="LC258" i="2"/>
  <c r="KS258" i="2"/>
  <c r="KQ258" i="2"/>
  <c r="KM258" i="2"/>
  <c r="KK258" i="2"/>
  <c r="KF258" i="2"/>
  <c r="KD258" i="2"/>
  <c r="JY258" i="2"/>
  <c r="JW258" i="2"/>
  <c r="JR258" i="2"/>
  <c r="JP258" i="2"/>
  <c r="JK258" i="2"/>
  <c r="JI258" i="2"/>
  <c r="JD258" i="2"/>
  <c r="JB258" i="2"/>
  <c r="IU258" i="2"/>
  <c r="IT258" i="2"/>
  <c r="IM258" i="2"/>
  <c r="IL258" i="2"/>
  <c r="IE258" i="2"/>
  <c r="ID258" i="2"/>
  <c r="HW258" i="2"/>
  <c r="HV258" i="2"/>
  <c r="HO258" i="2"/>
  <c r="HN258" i="2"/>
  <c r="HG258" i="2"/>
  <c r="KT258" i="2" s="1"/>
  <c r="HF258" i="2"/>
  <c r="KR258" i="2" s="1"/>
  <c r="GP258" i="2"/>
  <c r="GO258" i="2"/>
  <c r="GC258" i="2"/>
  <c r="FX258" i="2"/>
  <c r="FE258" i="2"/>
  <c r="EZ258" i="2"/>
  <c r="EJ258" i="2"/>
  <c r="EI258" i="2"/>
  <c r="EB258" i="2"/>
  <c r="EA258" i="2"/>
  <c r="DT258" i="2"/>
  <c r="DS258" i="2"/>
  <c r="DL258" i="2"/>
  <c r="DK258" i="2"/>
  <c r="DD258" i="2"/>
  <c r="FB258" i="2" s="1"/>
  <c r="DC258" i="2"/>
  <c r="CW258" i="2"/>
  <c r="CZ258" i="2" s="1"/>
  <c r="CK258" i="2"/>
  <c r="CJ258" i="2"/>
  <c r="CN258" i="2" s="1"/>
  <c r="CE258" i="2"/>
  <c r="CD258" i="2"/>
  <c r="CH258" i="2" s="1"/>
  <c r="BO258" i="2"/>
  <c r="BN258" i="2"/>
  <c r="BF258" i="2"/>
  <c r="BG258" i="2" s="1"/>
  <c r="BC258" i="2"/>
  <c r="BB258" i="2"/>
  <c r="BD258" i="2" s="1"/>
  <c r="BA258" i="2"/>
  <c r="MK258" i="2" s="1"/>
  <c r="AP258" i="2"/>
  <c r="AE258" i="2"/>
  <c r="AD258" i="2"/>
  <c r="K258" i="2"/>
  <c r="L258" i="2" s="1"/>
  <c r="H258" i="2"/>
  <c r="F258" i="2"/>
  <c r="VI257" i="2"/>
  <c r="VJ257" i="2" s="1"/>
  <c r="VH257" i="2"/>
  <c r="VG257" i="2"/>
  <c r="VF257" i="2"/>
  <c r="VE257" i="2"/>
  <c r="UV257" i="2"/>
  <c r="UW257" i="2" s="1"/>
  <c r="VA257" i="2" s="1"/>
  <c r="VD257" i="2" s="1"/>
  <c r="UM257" i="2"/>
  <c r="UN257" i="2" s="1"/>
  <c r="UO257" i="2" s="1"/>
  <c r="UK257" i="2"/>
  <c r="TX257" i="2"/>
  <c r="TP257" i="2"/>
  <c r="TF257" i="2"/>
  <c r="TE257" i="2"/>
  <c r="SH257" i="2"/>
  <c r="SG257" i="2"/>
  <c r="MN257" i="2"/>
  <c r="MM257" i="2"/>
  <c r="ML257" i="2"/>
  <c r="MI257" i="2"/>
  <c r="LD257" i="2"/>
  <c r="LC257" i="2"/>
  <c r="KS257" i="2"/>
  <c r="KQ257" i="2"/>
  <c r="KM257" i="2"/>
  <c r="KK257" i="2"/>
  <c r="KF257" i="2"/>
  <c r="KD257" i="2"/>
  <c r="JY257" i="2"/>
  <c r="JW257" i="2"/>
  <c r="JR257" i="2"/>
  <c r="JP257" i="2"/>
  <c r="JK257" i="2"/>
  <c r="JI257" i="2"/>
  <c r="JD257" i="2"/>
  <c r="JB257" i="2"/>
  <c r="IU257" i="2"/>
  <c r="IT257" i="2"/>
  <c r="IM257" i="2"/>
  <c r="IL257" i="2"/>
  <c r="IE257" i="2"/>
  <c r="ID257" i="2"/>
  <c r="HW257" i="2"/>
  <c r="HV257" i="2"/>
  <c r="HO257" i="2"/>
  <c r="HN257" i="2"/>
  <c r="HG257" i="2"/>
  <c r="KT257" i="2" s="1"/>
  <c r="HF257" i="2"/>
  <c r="KR257" i="2" s="1"/>
  <c r="GP257" i="2"/>
  <c r="GO257" i="2"/>
  <c r="GC257" i="2"/>
  <c r="FX257" i="2"/>
  <c r="FE257" i="2"/>
  <c r="EZ257" i="2"/>
  <c r="EJ257" i="2"/>
  <c r="EI257" i="2"/>
  <c r="EB257" i="2"/>
  <c r="EA257" i="2"/>
  <c r="DT257" i="2"/>
  <c r="DS257" i="2"/>
  <c r="DL257" i="2"/>
  <c r="DK257" i="2"/>
  <c r="DD257" i="2"/>
  <c r="FB257" i="2" s="1"/>
  <c r="DC257" i="2"/>
  <c r="CW257" i="2"/>
  <c r="CZ257" i="2" s="1"/>
  <c r="CK257" i="2"/>
  <c r="CJ257" i="2"/>
  <c r="CN257" i="2" s="1"/>
  <c r="CE257" i="2"/>
  <c r="CD257" i="2"/>
  <c r="CH257" i="2" s="1"/>
  <c r="BO257" i="2"/>
  <c r="BN257" i="2"/>
  <c r="BF257" i="2"/>
  <c r="BG257" i="2" s="1"/>
  <c r="BC257" i="2"/>
  <c r="BB257" i="2"/>
  <c r="BD257" i="2" s="1"/>
  <c r="BA257" i="2"/>
  <c r="MK257" i="2" s="1"/>
  <c r="AP257" i="2"/>
  <c r="AE257" i="2"/>
  <c r="AD257" i="2"/>
  <c r="K257" i="2"/>
  <c r="L257" i="2" s="1"/>
  <c r="H257" i="2"/>
  <c r="F257" i="2"/>
  <c r="VK256" i="2"/>
  <c r="VI256" i="2"/>
  <c r="VJ256" i="2" s="1"/>
  <c r="VH256" i="2"/>
  <c r="VG256" i="2"/>
  <c r="VF256" i="2"/>
  <c r="VE256" i="2"/>
  <c r="VD256" i="2"/>
  <c r="UW256" i="2"/>
  <c r="UN256" i="2"/>
  <c r="UO256" i="2" s="1"/>
  <c r="UM256" i="2"/>
  <c r="UK256" i="2"/>
  <c r="TP256" i="2"/>
  <c r="TO256" i="2"/>
  <c r="TM256" i="2"/>
  <c r="TK256" i="2"/>
  <c r="TI256" i="2"/>
  <c r="TG256" i="2"/>
  <c r="TF256" i="2"/>
  <c r="TE256" i="2"/>
  <c r="TC256" i="2"/>
  <c r="TA256" i="2"/>
  <c r="SH256" i="2"/>
  <c r="SG256" i="2"/>
  <c r="TX256" i="2" s="1"/>
  <c r="MN256" i="2"/>
  <c r="MM256" i="2"/>
  <c r="ML256" i="2"/>
  <c r="MK256" i="2"/>
  <c r="MI256" i="2"/>
  <c r="LD256" i="2"/>
  <c r="LC256" i="2"/>
  <c r="KS256" i="2"/>
  <c r="KQ256" i="2"/>
  <c r="KM256" i="2"/>
  <c r="KK256" i="2"/>
  <c r="KF256" i="2"/>
  <c r="KD256" i="2"/>
  <c r="JY256" i="2"/>
  <c r="JW256" i="2"/>
  <c r="JR256" i="2"/>
  <c r="JP256" i="2"/>
  <c r="JK256" i="2"/>
  <c r="JI256" i="2"/>
  <c r="JD256" i="2"/>
  <c r="JB256" i="2"/>
  <c r="IU256" i="2"/>
  <c r="IT256" i="2"/>
  <c r="IM256" i="2"/>
  <c r="IL256" i="2"/>
  <c r="IE256" i="2"/>
  <c r="ID256" i="2"/>
  <c r="HW256" i="2"/>
  <c r="HV256" i="2"/>
  <c r="HO256" i="2"/>
  <c r="HN256" i="2"/>
  <c r="HG256" i="2"/>
  <c r="KT256" i="2" s="1"/>
  <c r="HF256" i="2"/>
  <c r="GP256" i="2"/>
  <c r="GO256" i="2"/>
  <c r="GC256" i="2"/>
  <c r="FY256" i="2"/>
  <c r="FX256" i="2"/>
  <c r="FE256" i="2"/>
  <c r="EZ256" i="2"/>
  <c r="EJ256" i="2"/>
  <c r="EI256" i="2"/>
  <c r="EB256" i="2"/>
  <c r="EA256" i="2"/>
  <c r="DT256" i="2"/>
  <c r="DS256" i="2"/>
  <c r="DL256" i="2"/>
  <c r="FB256" i="2" s="1"/>
  <c r="DK256" i="2"/>
  <c r="DD256" i="2"/>
  <c r="DC256" i="2"/>
  <c r="FA256" i="2" s="1"/>
  <c r="CZ256" i="2"/>
  <c r="CW256" i="2"/>
  <c r="DA256" i="2" s="1"/>
  <c r="CK256" i="2"/>
  <c r="CJ256" i="2"/>
  <c r="CE256" i="2"/>
  <c r="CD256" i="2"/>
  <c r="BO256" i="2"/>
  <c r="BN256" i="2"/>
  <c r="BG256" i="2"/>
  <c r="BF256" i="2"/>
  <c r="BB256" i="2"/>
  <c r="BC256" i="2" s="1"/>
  <c r="BA256" i="2"/>
  <c r="AP256" i="2"/>
  <c r="AE256" i="2"/>
  <c r="AD256" i="2"/>
  <c r="L256" i="2"/>
  <c r="K256" i="2"/>
  <c r="H256" i="2"/>
  <c r="F256" i="2"/>
  <c r="VK255" i="2"/>
  <c r="VI255" i="2"/>
  <c r="VJ255" i="2" s="1"/>
  <c r="VH255" i="2"/>
  <c r="VG255" i="2"/>
  <c r="VF255" i="2"/>
  <c r="VE255" i="2"/>
  <c r="VD255" i="2"/>
  <c r="UW255" i="2"/>
  <c r="UM255" i="2"/>
  <c r="UN255" i="2" s="1"/>
  <c r="UO255" i="2" s="1"/>
  <c r="UK255" i="2"/>
  <c r="TX255" i="2"/>
  <c r="TP255" i="2"/>
  <c r="TF255" i="2"/>
  <c r="TE255" i="2"/>
  <c r="SH255" i="2"/>
  <c r="SG255" i="2"/>
  <c r="MN255" i="2"/>
  <c r="MM255" i="2"/>
  <c r="ML255" i="2"/>
  <c r="MI255" i="2"/>
  <c r="LD255" i="2"/>
  <c r="LC255" i="2"/>
  <c r="KS255" i="2"/>
  <c r="KQ255" i="2"/>
  <c r="KM255" i="2"/>
  <c r="KK255" i="2"/>
  <c r="KF255" i="2"/>
  <c r="KD255" i="2"/>
  <c r="JY255" i="2"/>
  <c r="JW255" i="2"/>
  <c r="JR255" i="2"/>
  <c r="JP255" i="2"/>
  <c r="JK255" i="2"/>
  <c r="JI255" i="2"/>
  <c r="JD255" i="2"/>
  <c r="JB255" i="2"/>
  <c r="IU255" i="2"/>
  <c r="IT255" i="2"/>
  <c r="IM255" i="2"/>
  <c r="IL255" i="2"/>
  <c r="IE255" i="2"/>
  <c r="ID255" i="2"/>
  <c r="HW255" i="2"/>
  <c r="HV255" i="2"/>
  <c r="HO255" i="2"/>
  <c r="HN255" i="2"/>
  <c r="HG255" i="2"/>
  <c r="KT255" i="2" s="1"/>
  <c r="HF255" i="2"/>
  <c r="KR255" i="2" s="1"/>
  <c r="GP255" i="2"/>
  <c r="GO255" i="2"/>
  <c r="GC255" i="2"/>
  <c r="FX255" i="2"/>
  <c r="FE255" i="2"/>
  <c r="EZ255" i="2"/>
  <c r="EJ255" i="2"/>
  <c r="EI255" i="2"/>
  <c r="EB255" i="2"/>
  <c r="EA255" i="2"/>
  <c r="DT255" i="2"/>
  <c r="DS255" i="2"/>
  <c r="DL255" i="2"/>
  <c r="DK255" i="2"/>
  <c r="DD255" i="2"/>
  <c r="FB255" i="2" s="1"/>
  <c r="DC255" i="2"/>
  <c r="CW255" i="2"/>
  <c r="CZ255" i="2" s="1"/>
  <c r="CK255" i="2"/>
  <c r="CJ255" i="2"/>
  <c r="CN255" i="2" s="1"/>
  <c r="CE255" i="2"/>
  <c r="CD255" i="2"/>
  <c r="CH255" i="2" s="1"/>
  <c r="BO255" i="2"/>
  <c r="BN255" i="2"/>
  <c r="BF255" i="2"/>
  <c r="BG255" i="2" s="1"/>
  <c r="BC255" i="2"/>
  <c r="BB255" i="2"/>
  <c r="BD255" i="2" s="1"/>
  <c r="BA255" i="2"/>
  <c r="MK255" i="2" s="1"/>
  <c r="AP255" i="2"/>
  <c r="AE255" i="2"/>
  <c r="AD255" i="2"/>
  <c r="K255" i="2"/>
  <c r="L255" i="2" s="1"/>
  <c r="H255" i="2"/>
  <c r="F255" i="2"/>
  <c r="VK254" i="2"/>
  <c r="VI254" i="2"/>
  <c r="VJ254" i="2" s="1"/>
  <c r="VH254" i="2"/>
  <c r="VG254" i="2"/>
  <c r="VF254" i="2"/>
  <c r="VE254" i="2"/>
  <c r="VD254" i="2"/>
  <c r="UX254" i="2"/>
  <c r="UW254" i="2"/>
  <c r="UT254" i="2"/>
  <c r="UO254" i="2"/>
  <c r="UN254" i="2"/>
  <c r="UK254" i="2"/>
  <c r="TP254" i="2"/>
  <c r="TO254" i="2"/>
  <c r="TM254" i="2"/>
  <c r="TK254" i="2"/>
  <c r="TI254" i="2"/>
  <c r="TG254" i="2"/>
  <c r="TF254" i="2"/>
  <c r="TE254" i="2"/>
  <c r="TC254" i="2"/>
  <c r="TA254" i="2"/>
  <c r="SP254" i="2"/>
  <c r="SH254" i="2"/>
  <c r="MN254" i="2"/>
  <c r="MM254" i="2"/>
  <c r="ML254" i="2"/>
  <c r="MI254" i="2"/>
  <c r="LD254" i="2"/>
  <c r="LC254" i="2"/>
  <c r="KS254" i="2"/>
  <c r="KQ254" i="2"/>
  <c r="KM254" i="2"/>
  <c r="KK254" i="2"/>
  <c r="KF254" i="2"/>
  <c r="KD254" i="2"/>
  <c r="JY254" i="2"/>
  <c r="JW254" i="2"/>
  <c r="JR254" i="2"/>
  <c r="JP254" i="2"/>
  <c r="JK254" i="2"/>
  <c r="JI254" i="2"/>
  <c r="JD254" i="2"/>
  <c r="JB254" i="2"/>
  <c r="IU254" i="2"/>
  <c r="IT254" i="2"/>
  <c r="IM254" i="2"/>
  <c r="IL254" i="2"/>
  <c r="IE254" i="2"/>
  <c r="ID254" i="2"/>
  <c r="HW254" i="2"/>
  <c r="HV254" i="2"/>
  <c r="HO254" i="2"/>
  <c r="HN254" i="2"/>
  <c r="HG254" i="2"/>
  <c r="KT254" i="2" s="1"/>
  <c r="HF254" i="2"/>
  <c r="KR254" i="2" s="1"/>
  <c r="GP254" i="2"/>
  <c r="GO254" i="2"/>
  <c r="GC254" i="2"/>
  <c r="FX254" i="2"/>
  <c r="FE254" i="2"/>
  <c r="EZ254" i="2"/>
  <c r="EJ254" i="2"/>
  <c r="EI254" i="2"/>
  <c r="EB254" i="2"/>
  <c r="EA254" i="2"/>
  <c r="DT254" i="2"/>
  <c r="DS254" i="2"/>
  <c r="DL254" i="2"/>
  <c r="DK254" i="2"/>
  <c r="DD254" i="2"/>
  <c r="FB254" i="2" s="1"/>
  <c r="DC254" i="2"/>
  <c r="CW254" i="2"/>
  <c r="CZ254" i="2" s="1"/>
  <c r="CK254" i="2"/>
  <c r="CJ254" i="2"/>
  <c r="CN254" i="2" s="1"/>
  <c r="CE254" i="2"/>
  <c r="CH254" i="2" s="1"/>
  <c r="BO254" i="2"/>
  <c r="BN254" i="2"/>
  <c r="BG254" i="2"/>
  <c r="BF254" i="2"/>
  <c r="BB254" i="2"/>
  <c r="BC254" i="2" s="1"/>
  <c r="BA254" i="2"/>
  <c r="MK254" i="2" s="1"/>
  <c r="AP254" i="2"/>
  <c r="AE254" i="2"/>
  <c r="AD254" i="2"/>
  <c r="L254" i="2"/>
  <c r="K254" i="2"/>
  <c r="H254" i="2"/>
  <c r="F254" i="2"/>
  <c r="UF254" i="2" s="1"/>
  <c r="VI253" i="2"/>
  <c r="VJ253" i="2" s="1"/>
  <c r="VH253" i="2"/>
  <c r="VG253" i="2"/>
  <c r="VF253" i="2"/>
  <c r="VE253" i="2"/>
  <c r="VD253" i="2"/>
  <c r="UW253" i="2"/>
  <c r="UV253" i="2"/>
  <c r="UX253" i="2" s="1"/>
  <c r="UT253" i="2"/>
  <c r="UM253" i="2"/>
  <c r="UN253" i="2" s="1"/>
  <c r="UO253" i="2" s="1"/>
  <c r="UK253" i="2"/>
  <c r="TP253" i="2"/>
  <c r="TF253" i="2"/>
  <c r="TE253" i="2"/>
  <c r="SP253" i="2"/>
  <c r="MN253" i="2"/>
  <c r="MM253" i="2"/>
  <c r="ML253" i="2"/>
  <c r="MI253" i="2"/>
  <c r="LD253" i="2"/>
  <c r="LC253" i="2"/>
  <c r="KS253" i="2"/>
  <c r="KQ253" i="2"/>
  <c r="KM253" i="2"/>
  <c r="KK253" i="2"/>
  <c r="KF253" i="2"/>
  <c r="KD253" i="2"/>
  <c r="JY253" i="2"/>
  <c r="JW253" i="2"/>
  <c r="JR253" i="2"/>
  <c r="JP253" i="2"/>
  <c r="JK253" i="2"/>
  <c r="JI253" i="2"/>
  <c r="JD253" i="2"/>
  <c r="JB253" i="2"/>
  <c r="IU253" i="2"/>
  <c r="IT253" i="2"/>
  <c r="IM253" i="2"/>
  <c r="IL253" i="2"/>
  <c r="IE253" i="2"/>
  <c r="ID253" i="2"/>
  <c r="HW253" i="2"/>
  <c r="HV253" i="2"/>
  <c r="HO253" i="2"/>
  <c r="HN253" i="2"/>
  <c r="HG253" i="2"/>
  <c r="KT253" i="2" s="1"/>
  <c r="HF253" i="2"/>
  <c r="GP253" i="2"/>
  <c r="GO253" i="2"/>
  <c r="GC253" i="2"/>
  <c r="FY253" i="2"/>
  <c r="FX253" i="2"/>
  <c r="FE253" i="2"/>
  <c r="EZ253" i="2"/>
  <c r="EJ253" i="2"/>
  <c r="EI253" i="2"/>
  <c r="EB253" i="2"/>
  <c r="EA253" i="2"/>
  <c r="DT253" i="2"/>
  <c r="DS253" i="2"/>
  <c r="DL253" i="2"/>
  <c r="FB253" i="2" s="1"/>
  <c r="DK253" i="2"/>
  <c r="DD253" i="2"/>
  <c r="DC253" i="2"/>
  <c r="FA253" i="2" s="1"/>
  <c r="CW253" i="2"/>
  <c r="CV253" i="2"/>
  <c r="CK253" i="2"/>
  <c r="CJ253" i="2"/>
  <c r="CN253" i="2" s="1"/>
  <c r="CE253" i="2"/>
  <c r="CD253" i="2"/>
  <c r="CH253" i="2" s="1"/>
  <c r="BO253" i="2"/>
  <c r="BN253" i="2"/>
  <c r="BF253" i="2"/>
  <c r="BG253" i="2" s="1"/>
  <c r="BC253" i="2"/>
  <c r="BB253" i="2"/>
  <c r="BD253" i="2" s="1"/>
  <c r="BA253" i="2"/>
  <c r="AP253" i="2"/>
  <c r="AE253" i="2"/>
  <c r="AD253" i="2"/>
  <c r="K253" i="2"/>
  <c r="L253" i="2" s="1"/>
  <c r="H253" i="2"/>
  <c r="F253" i="2"/>
  <c r="VI252" i="2"/>
  <c r="VJ252" i="2" s="1"/>
  <c r="VH252" i="2"/>
  <c r="VG252" i="2"/>
  <c r="VF252" i="2"/>
  <c r="VE252" i="2"/>
  <c r="VD252" i="2"/>
  <c r="UV252" i="2"/>
  <c r="UW252" i="2" s="1"/>
  <c r="UT252" i="2"/>
  <c r="UN252" i="2"/>
  <c r="UO252" i="2" s="1"/>
  <c r="UM252" i="2"/>
  <c r="UK252" i="2"/>
  <c r="TP252" i="2"/>
  <c r="TF252" i="2"/>
  <c r="TE252" i="2"/>
  <c r="MN252" i="2"/>
  <c r="MM252" i="2"/>
  <c r="ML252" i="2"/>
  <c r="MI252" i="2"/>
  <c r="LD252" i="2"/>
  <c r="LC252" i="2"/>
  <c r="KS252" i="2"/>
  <c r="KQ252" i="2"/>
  <c r="KM252" i="2"/>
  <c r="KK252" i="2"/>
  <c r="KF252" i="2"/>
  <c r="KD252" i="2"/>
  <c r="JY252" i="2"/>
  <c r="JW252" i="2"/>
  <c r="JR252" i="2"/>
  <c r="JP252" i="2"/>
  <c r="JK252" i="2"/>
  <c r="JI252" i="2"/>
  <c r="JD252" i="2"/>
  <c r="JB252" i="2"/>
  <c r="IU252" i="2"/>
  <c r="IT252" i="2"/>
  <c r="IM252" i="2"/>
  <c r="IL252" i="2"/>
  <c r="IE252" i="2"/>
  <c r="ID252" i="2"/>
  <c r="HW252" i="2"/>
  <c r="HV252" i="2"/>
  <c r="HO252" i="2"/>
  <c r="HN252" i="2"/>
  <c r="HG252" i="2"/>
  <c r="KT252" i="2" s="1"/>
  <c r="HF252" i="2"/>
  <c r="GP252" i="2"/>
  <c r="GO252" i="2"/>
  <c r="GC252" i="2"/>
  <c r="FY252" i="2"/>
  <c r="FX252" i="2"/>
  <c r="FE252" i="2"/>
  <c r="EZ252" i="2"/>
  <c r="EJ252" i="2"/>
  <c r="EI252" i="2"/>
  <c r="EB252" i="2"/>
  <c r="EA252" i="2"/>
  <c r="DT252" i="2"/>
  <c r="DS252" i="2"/>
  <c r="DL252" i="2"/>
  <c r="DK252" i="2"/>
  <c r="DD252" i="2"/>
  <c r="DC252" i="2"/>
  <c r="CZ252" i="2"/>
  <c r="CW252" i="2"/>
  <c r="CV252" i="2"/>
  <c r="CK252" i="2"/>
  <c r="CJ252" i="2"/>
  <c r="CE252" i="2"/>
  <c r="CD252" i="2"/>
  <c r="BO252" i="2"/>
  <c r="BN252" i="2"/>
  <c r="BF252" i="2"/>
  <c r="BG252" i="2" s="1"/>
  <c r="BC252" i="2"/>
  <c r="BB252" i="2"/>
  <c r="BA252" i="2"/>
  <c r="AP252" i="2"/>
  <c r="AE252" i="2"/>
  <c r="AD252" i="2"/>
  <c r="K252" i="2"/>
  <c r="L252" i="2" s="1"/>
  <c r="H252" i="2"/>
  <c r="F252" i="2"/>
  <c r="VI251" i="2"/>
  <c r="VJ251" i="2" s="1"/>
  <c r="VH251" i="2"/>
  <c r="VG251" i="2"/>
  <c r="VF251" i="2"/>
  <c r="VE251" i="2"/>
  <c r="VD251" i="2"/>
  <c r="UN251" i="2"/>
  <c r="UO251" i="2" s="1"/>
  <c r="UM251" i="2"/>
  <c r="UK251" i="2"/>
  <c r="TP251" i="2"/>
  <c r="TO251" i="2"/>
  <c r="TM251" i="2"/>
  <c r="TK251" i="2"/>
  <c r="TI251" i="2"/>
  <c r="TG251" i="2"/>
  <c r="TF251" i="2"/>
  <c r="TE251" i="2"/>
  <c r="TC251" i="2"/>
  <c r="TA251" i="2"/>
  <c r="SH251" i="2"/>
  <c r="SG251" i="2"/>
  <c r="TX251" i="2" s="1"/>
  <c r="MN251" i="2"/>
  <c r="MM251" i="2"/>
  <c r="ML251" i="2"/>
  <c r="MK251" i="2"/>
  <c r="MI251" i="2"/>
  <c r="LD251" i="2"/>
  <c r="LC251" i="2"/>
  <c r="KS251" i="2"/>
  <c r="KQ251" i="2"/>
  <c r="KM251" i="2"/>
  <c r="KK251" i="2"/>
  <c r="KF251" i="2"/>
  <c r="KD251" i="2"/>
  <c r="JY251" i="2"/>
  <c r="JW251" i="2"/>
  <c r="JR251" i="2"/>
  <c r="JP251" i="2"/>
  <c r="JK251" i="2"/>
  <c r="JI251" i="2"/>
  <c r="JD251" i="2"/>
  <c r="JB251" i="2"/>
  <c r="IU251" i="2"/>
  <c r="IT251" i="2"/>
  <c r="IM251" i="2"/>
  <c r="IL251" i="2"/>
  <c r="IE251" i="2"/>
  <c r="ID251" i="2"/>
  <c r="HW251" i="2"/>
  <c r="HV251" i="2"/>
  <c r="HO251" i="2"/>
  <c r="HN251" i="2"/>
  <c r="HG251" i="2"/>
  <c r="HF251" i="2"/>
  <c r="GP251" i="2"/>
  <c r="GO251" i="2"/>
  <c r="GC251" i="2"/>
  <c r="FY251" i="2"/>
  <c r="FX251" i="2"/>
  <c r="FE251" i="2"/>
  <c r="EZ251" i="2"/>
  <c r="EJ251" i="2"/>
  <c r="EI251" i="2"/>
  <c r="EB251" i="2"/>
  <c r="EA251" i="2"/>
  <c r="DT251" i="2"/>
  <c r="DS251" i="2"/>
  <c r="DL251" i="2"/>
  <c r="FB251" i="2" s="1"/>
  <c r="DK251" i="2"/>
  <c r="DD251" i="2"/>
  <c r="DC251" i="2"/>
  <c r="CZ251" i="2"/>
  <c r="CW251" i="2"/>
  <c r="DA251" i="2" s="1"/>
  <c r="CK251" i="2"/>
  <c r="CJ251" i="2"/>
  <c r="CE251" i="2"/>
  <c r="CD251" i="2"/>
  <c r="BO251" i="2"/>
  <c r="BN251" i="2"/>
  <c r="BG251" i="2"/>
  <c r="BF251" i="2"/>
  <c r="BB251" i="2"/>
  <c r="BC251" i="2" s="1"/>
  <c r="BA251" i="2"/>
  <c r="AP251" i="2"/>
  <c r="AE251" i="2"/>
  <c r="AD251" i="2"/>
  <c r="L251" i="2"/>
  <c r="K251" i="2"/>
  <c r="H251" i="2"/>
  <c r="F251" i="2"/>
  <c r="VK250" i="2"/>
  <c r="VI250" i="2"/>
  <c r="VJ250" i="2" s="1"/>
  <c r="VH250" i="2"/>
  <c r="VG250" i="2"/>
  <c r="VF250" i="2"/>
  <c r="VE250" i="2"/>
  <c r="VD250" i="2"/>
  <c r="UM250" i="2"/>
  <c r="UN250" i="2" s="1"/>
  <c r="UK250" i="2"/>
  <c r="TX250" i="2"/>
  <c r="TP250" i="2"/>
  <c r="TF250" i="2"/>
  <c r="TE250" i="2"/>
  <c r="SH250" i="2"/>
  <c r="SG250" i="2"/>
  <c r="MN250" i="2"/>
  <c r="MM250" i="2"/>
  <c r="ML250" i="2"/>
  <c r="MI250" i="2"/>
  <c r="LD250" i="2"/>
  <c r="LC250" i="2"/>
  <c r="KS250" i="2"/>
  <c r="KQ250" i="2"/>
  <c r="KM250" i="2"/>
  <c r="KK250" i="2"/>
  <c r="KF250" i="2"/>
  <c r="KD250" i="2"/>
  <c r="JY250" i="2"/>
  <c r="JW250" i="2"/>
  <c r="JR250" i="2"/>
  <c r="JP250" i="2"/>
  <c r="JK250" i="2"/>
  <c r="JI250" i="2"/>
  <c r="JD250" i="2"/>
  <c r="JB250" i="2"/>
  <c r="IU250" i="2"/>
  <c r="IT250" i="2"/>
  <c r="IM250" i="2"/>
  <c r="IL250" i="2"/>
  <c r="IE250" i="2"/>
  <c r="ID250" i="2"/>
  <c r="HW250" i="2"/>
  <c r="HV250" i="2"/>
  <c r="HO250" i="2"/>
  <c r="HN250" i="2"/>
  <c r="HG250" i="2"/>
  <c r="HF250" i="2"/>
  <c r="GP250" i="2"/>
  <c r="GO250" i="2"/>
  <c r="GC250" i="2"/>
  <c r="FX250" i="2"/>
  <c r="FE250" i="2"/>
  <c r="EZ250" i="2"/>
  <c r="EJ250" i="2"/>
  <c r="EI250" i="2"/>
  <c r="EB250" i="2"/>
  <c r="EA250" i="2"/>
  <c r="DT250" i="2"/>
  <c r="DS250" i="2"/>
  <c r="DL250" i="2"/>
  <c r="DK250" i="2"/>
  <c r="DD250" i="2"/>
  <c r="DC250" i="2"/>
  <c r="CW250" i="2"/>
  <c r="CK250" i="2"/>
  <c r="CJ250" i="2"/>
  <c r="CE250" i="2"/>
  <c r="CD250" i="2"/>
  <c r="BO250" i="2"/>
  <c r="BN250" i="2"/>
  <c r="BF250" i="2"/>
  <c r="BG250" i="2" s="1"/>
  <c r="BC250" i="2"/>
  <c r="BB250" i="2"/>
  <c r="BA250" i="2"/>
  <c r="AP250" i="2"/>
  <c r="AE250" i="2"/>
  <c r="AD250" i="2"/>
  <c r="K250" i="2"/>
  <c r="L250" i="2" s="1"/>
  <c r="H250" i="2"/>
  <c r="F250" i="2"/>
  <c r="VI249" i="2"/>
  <c r="VJ249" i="2" s="1"/>
  <c r="VH249" i="2"/>
  <c r="VG249" i="2"/>
  <c r="VF249" i="2"/>
  <c r="VE249" i="2"/>
  <c r="VD249" i="2"/>
  <c r="UW249" i="2"/>
  <c r="UT249" i="2"/>
  <c r="UN249" i="2"/>
  <c r="UK249" i="2"/>
  <c r="TP249" i="2"/>
  <c r="TN249" i="2"/>
  <c r="TL249" i="2"/>
  <c r="TJ249" i="2"/>
  <c r="TH249" i="2"/>
  <c r="TF249" i="2"/>
  <c r="TE249" i="2"/>
  <c r="TD249" i="2"/>
  <c r="TB249" i="2"/>
  <c r="SH249" i="2"/>
  <c r="MN249" i="2"/>
  <c r="MM249" i="2"/>
  <c r="ML249" i="2"/>
  <c r="MI249" i="2"/>
  <c r="LD249" i="2"/>
  <c r="LC249" i="2"/>
  <c r="KS249" i="2"/>
  <c r="KQ249" i="2"/>
  <c r="KM249" i="2"/>
  <c r="KK249" i="2"/>
  <c r="KF249" i="2"/>
  <c r="KD249" i="2"/>
  <c r="JY249" i="2"/>
  <c r="JW249" i="2"/>
  <c r="JR249" i="2"/>
  <c r="JP249" i="2"/>
  <c r="JK249" i="2"/>
  <c r="JI249" i="2"/>
  <c r="JD249" i="2"/>
  <c r="JB249" i="2"/>
  <c r="IU249" i="2"/>
  <c r="IT249" i="2"/>
  <c r="IM249" i="2"/>
  <c r="IL249" i="2"/>
  <c r="IE249" i="2"/>
  <c r="ID249" i="2"/>
  <c r="HW249" i="2"/>
  <c r="HV249" i="2"/>
  <c r="HO249" i="2"/>
  <c r="HN249" i="2"/>
  <c r="HG249" i="2"/>
  <c r="KT249" i="2" s="1"/>
  <c r="HF249" i="2"/>
  <c r="GP249" i="2"/>
  <c r="GO249" i="2"/>
  <c r="GC249" i="2"/>
  <c r="FZ249" i="2"/>
  <c r="FX249" i="2"/>
  <c r="FE249" i="2"/>
  <c r="EZ249" i="2"/>
  <c r="EJ249" i="2"/>
  <c r="EI249" i="2"/>
  <c r="EB249" i="2"/>
  <c r="EA249" i="2"/>
  <c r="DT249" i="2"/>
  <c r="DS249" i="2"/>
  <c r="DL249" i="2"/>
  <c r="DK249" i="2"/>
  <c r="DD249" i="2"/>
  <c r="FB249" i="2" s="1"/>
  <c r="DC249" i="2"/>
  <c r="CW249" i="2"/>
  <c r="CK249" i="2"/>
  <c r="CJ249" i="2"/>
  <c r="CN249" i="2" s="1"/>
  <c r="CE249" i="2"/>
  <c r="BO249" i="2"/>
  <c r="BN249" i="2"/>
  <c r="BG249" i="2"/>
  <c r="BF249" i="2"/>
  <c r="BD249" i="2"/>
  <c r="BB249" i="2"/>
  <c r="BC249" i="2" s="1"/>
  <c r="BA249" i="2"/>
  <c r="MK249" i="2" s="1"/>
  <c r="AP249" i="2"/>
  <c r="AE249" i="2"/>
  <c r="AD249" i="2"/>
  <c r="L249" i="2"/>
  <c r="K249" i="2"/>
  <c r="H249" i="2"/>
  <c r="F249" i="2"/>
  <c r="VI248" i="2"/>
  <c r="VJ248" i="2" s="1"/>
  <c r="VH248" i="2"/>
  <c r="VG248" i="2"/>
  <c r="VF248" i="2"/>
  <c r="VE248" i="2"/>
  <c r="VD248" i="2"/>
  <c r="UV248" i="2"/>
  <c r="UT248" i="2"/>
  <c r="UN248" i="2"/>
  <c r="UO248" i="2" s="1"/>
  <c r="UM248" i="2"/>
  <c r="UK248" i="2"/>
  <c r="TP248" i="2"/>
  <c r="TF248" i="2"/>
  <c r="TE248" i="2"/>
  <c r="MN248" i="2"/>
  <c r="MM248" i="2"/>
  <c r="ML248" i="2"/>
  <c r="MI248" i="2"/>
  <c r="LD248" i="2"/>
  <c r="LC248" i="2"/>
  <c r="KS248" i="2"/>
  <c r="KQ248" i="2"/>
  <c r="KM248" i="2"/>
  <c r="KK248" i="2"/>
  <c r="KF248" i="2"/>
  <c r="KD248" i="2"/>
  <c r="JY248" i="2"/>
  <c r="JW248" i="2"/>
  <c r="JR248" i="2"/>
  <c r="JP248" i="2"/>
  <c r="JK248" i="2"/>
  <c r="JI248" i="2"/>
  <c r="JD248" i="2"/>
  <c r="JB248" i="2"/>
  <c r="IU248" i="2"/>
  <c r="IT248" i="2"/>
  <c r="IM248" i="2"/>
  <c r="IL248" i="2"/>
  <c r="IE248" i="2"/>
  <c r="ID248" i="2"/>
  <c r="HW248" i="2"/>
  <c r="HV248" i="2"/>
  <c r="HO248" i="2"/>
  <c r="HN248" i="2"/>
  <c r="HG248" i="2"/>
  <c r="HF248" i="2"/>
  <c r="GP248" i="2"/>
  <c r="GO248" i="2"/>
  <c r="GC248" i="2"/>
  <c r="FY248" i="2"/>
  <c r="FX248" i="2"/>
  <c r="FE248" i="2"/>
  <c r="EZ248" i="2"/>
  <c r="EJ248" i="2"/>
  <c r="EI248" i="2"/>
  <c r="EB248" i="2"/>
  <c r="EA248" i="2"/>
  <c r="DT248" i="2"/>
  <c r="DS248" i="2"/>
  <c r="DL248" i="2"/>
  <c r="FB248" i="2" s="1"/>
  <c r="DK248" i="2"/>
  <c r="DD248" i="2"/>
  <c r="DC248" i="2"/>
  <c r="CZ248" i="2"/>
  <c r="CW248" i="2"/>
  <c r="CV248" i="2"/>
  <c r="CK248" i="2"/>
  <c r="CJ248" i="2"/>
  <c r="CE248" i="2"/>
  <c r="CD248" i="2"/>
  <c r="BO248" i="2"/>
  <c r="BN248" i="2"/>
  <c r="BF248" i="2"/>
  <c r="BG248" i="2" s="1"/>
  <c r="BC248" i="2"/>
  <c r="BB248" i="2"/>
  <c r="BA248" i="2"/>
  <c r="MK248" i="2" s="1"/>
  <c r="AP248" i="2"/>
  <c r="AE248" i="2"/>
  <c r="AD248" i="2"/>
  <c r="K248" i="2"/>
  <c r="L248" i="2" s="1"/>
  <c r="H248" i="2"/>
  <c r="F248" i="2"/>
  <c r="VK247" i="2"/>
  <c r="VI247" i="2"/>
  <c r="VJ247" i="2" s="1"/>
  <c r="VH247" i="2"/>
  <c r="VG247" i="2"/>
  <c r="VF247" i="2"/>
  <c r="VE247" i="2"/>
  <c r="VD247" i="2"/>
  <c r="UM247" i="2"/>
  <c r="UN247" i="2" s="1"/>
  <c r="UK247" i="2"/>
  <c r="TX247" i="2"/>
  <c r="TP247" i="2"/>
  <c r="TF247" i="2"/>
  <c r="TE247" i="2"/>
  <c r="SH247" i="2"/>
  <c r="SG247" i="2"/>
  <c r="MN247" i="2"/>
  <c r="MM247" i="2"/>
  <c r="ML247" i="2"/>
  <c r="MI247" i="2"/>
  <c r="LD247" i="2"/>
  <c r="LC247" i="2"/>
  <c r="KS247" i="2"/>
  <c r="KQ247" i="2"/>
  <c r="KM247" i="2"/>
  <c r="KK247" i="2"/>
  <c r="KF247" i="2"/>
  <c r="KD247" i="2"/>
  <c r="JY247" i="2"/>
  <c r="JW247" i="2"/>
  <c r="JR247" i="2"/>
  <c r="JP247" i="2"/>
  <c r="JK247" i="2"/>
  <c r="JI247" i="2"/>
  <c r="JD247" i="2"/>
  <c r="JB247" i="2"/>
  <c r="IU247" i="2"/>
  <c r="IT247" i="2"/>
  <c r="IM247" i="2"/>
  <c r="IL247" i="2"/>
  <c r="IE247" i="2"/>
  <c r="ID247" i="2"/>
  <c r="HW247" i="2"/>
  <c r="HV247" i="2"/>
  <c r="HO247" i="2"/>
  <c r="HN247" i="2"/>
  <c r="HG247" i="2"/>
  <c r="HF247" i="2"/>
  <c r="GP247" i="2"/>
  <c r="GO247" i="2"/>
  <c r="GC247" i="2"/>
  <c r="FX247" i="2"/>
  <c r="FZ247" i="2" s="1"/>
  <c r="FE247" i="2"/>
  <c r="EZ247" i="2"/>
  <c r="EJ247" i="2"/>
  <c r="EI247" i="2"/>
  <c r="EB247" i="2"/>
  <c r="EA247" i="2"/>
  <c r="DT247" i="2"/>
  <c r="DS247" i="2"/>
  <c r="DL247" i="2"/>
  <c r="DK247" i="2"/>
  <c r="DD247" i="2"/>
  <c r="DC247" i="2"/>
  <c r="CW247" i="2"/>
  <c r="CK247" i="2"/>
  <c r="CJ247" i="2"/>
  <c r="CE247" i="2"/>
  <c r="CD247" i="2"/>
  <c r="BO247" i="2"/>
  <c r="BN247" i="2"/>
  <c r="BF247" i="2"/>
  <c r="BG247" i="2" s="1"/>
  <c r="BC247" i="2"/>
  <c r="BB247" i="2"/>
  <c r="BA247" i="2"/>
  <c r="AP247" i="2"/>
  <c r="AE247" i="2"/>
  <c r="AD247" i="2"/>
  <c r="K247" i="2"/>
  <c r="L247" i="2" s="1"/>
  <c r="H247" i="2"/>
  <c r="F247" i="2"/>
  <c r="VK246" i="2"/>
  <c r="VJ246" i="2"/>
  <c r="VI246" i="2"/>
  <c r="VH246" i="2"/>
  <c r="VG246" i="2"/>
  <c r="VF246" i="2"/>
  <c r="VE246" i="2"/>
  <c r="VD246" i="2"/>
  <c r="UM246" i="2"/>
  <c r="UN246" i="2" s="1"/>
  <c r="UK246" i="2"/>
  <c r="TX246" i="2"/>
  <c r="TP246" i="2"/>
  <c r="TN246" i="2"/>
  <c r="TJ246" i="2"/>
  <c r="TF246" i="2"/>
  <c r="TE246" i="2"/>
  <c r="TD246" i="2"/>
  <c r="SH246" i="2"/>
  <c r="SG246" i="2"/>
  <c r="MN246" i="2"/>
  <c r="MM246" i="2"/>
  <c r="ML246" i="2"/>
  <c r="MK246" i="2"/>
  <c r="MI246" i="2"/>
  <c r="LD246" i="2"/>
  <c r="LC246" i="2"/>
  <c r="KS246" i="2"/>
  <c r="KQ246" i="2"/>
  <c r="KM246" i="2"/>
  <c r="KK246" i="2"/>
  <c r="KF246" i="2"/>
  <c r="KD246" i="2"/>
  <c r="JY246" i="2"/>
  <c r="JW246" i="2"/>
  <c r="JR246" i="2"/>
  <c r="JP246" i="2"/>
  <c r="JK246" i="2"/>
  <c r="JI246" i="2"/>
  <c r="JD246" i="2"/>
  <c r="JB246" i="2"/>
  <c r="IU246" i="2"/>
  <c r="IT246" i="2"/>
  <c r="IM246" i="2"/>
  <c r="IL246" i="2"/>
  <c r="IE246" i="2"/>
  <c r="ID246" i="2"/>
  <c r="HW246" i="2"/>
  <c r="HV246" i="2"/>
  <c r="HO246" i="2"/>
  <c r="HN246" i="2"/>
  <c r="KR246" i="2" s="1"/>
  <c r="HG246" i="2"/>
  <c r="KT246" i="2" s="1"/>
  <c r="HF246" i="2"/>
  <c r="GP246" i="2"/>
  <c r="GO246" i="2"/>
  <c r="GC246" i="2"/>
  <c r="FY246" i="2"/>
  <c r="FX246" i="2"/>
  <c r="FE246" i="2"/>
  <c r="EZ246" i="2"/>
  <c r="EJ246" i="2"/>
  <c r="EI246" i="2"/>
  <c r="EB246" i="2"/>
  <c r="EA246" i="2"/>
  <c r="DT246" i="2"/>
  <c r="DS246" i="2"/>
  <c r="DL246" i="2"/>
  <c r="FB246" i="2" s="1"/>
  <c r="DK246" i="2"/>
  <c r="DD246" i="2"/>
  <c r="DC246" i="2"/>
  <c r="CZ246" i="2"/>
  <c r="CW246" i="2"/>
  <c r="DA246" i="2" s="1"/>
  <c r="CK246" i="2"/>
  <c r="CJ246" i="2"/>
  <c r="CN246" i="2" s="1"/>
  <c r="CE246" i="2"/>
  <c r="CD246" i="2"/>
  <c r="CD274" i="2" s="1"/>
  <c r="BO246" i="2"/>
  <c r="BN246" i="2"/>
  <c r="BG246" i="2"/>
  <c r="BF246" i="2"/>
  <c r="BB246" i="2"/>
  <c r="BA246" i="2"/>
  <c r="AP246" i="2"/>
  <c r="AE246" i="2"/>
  <c r="AD246" i="2"/>
  <c r="L246" i="2"/>
  <c r="K246" i="2"/>
  <c r="H246" i="2"/>
  <c r="F246" i="2"/>
  <c r="VK245" i="2"/>
  <c r="VI245" i="2"/>
  <c r="VI274" i="2" s="1"/>
  <c r="VH245" i="2"/>
  <c r="VG245" i="2"/>
  <c r="VG274" i="2" s="1"/>
  <c r="VF245" i="2"/>
  <c r="VE245" i="2"/>
  <c r="VE274" i="2" s="1"/>
  <c r="VD245" i="2"/>
  <c r="UN245" i="2"/>
  <c r="UO245" i="2" s="1"/>
  <c r="UM245" i="2"/>
  <c r="UM274" i="2" s="1"/>
  <c r="UN274" i="2" s="1"/>
  <c r="UO274" i="2" s="1"/>
  <c r="UK245" i="2"/>
  <c r="TP245" i="2"/>
  <c r="TF245" i="2"/>
  <c r="TE245" i="2"/>
  <c r="SH245" i="2"/>
  <c r="SG245" i="2"/>
  <c r="TX245" i="2" s="1"/>
  <c r="MN245" i="2"/>
  <c r="MM245" i="2"/>
  <c r="ML245" i="2"/>
  <c r="MI245" i="2"/>
  <c r="LD245" i="2"/>
  <c r="LC245" i="2"/>
  <c r="KS245" i="2"/>
  <c r="KQ245" i="2"/>
  <c r="KM245" i="2"/>
  <c r="KK245" i="2"/>
  <c r="KF245" i="2"/>
  <c r="KD245" i="2"/>
  <c r="JY245" i="2"/>
  <c r="JW245" i="2"/>
  <c r="JR245" i="2"/>
  <c r="JP245" i="2"/>
  <c r="JK245" i="2"/>
  <c r="JI245" i="2"/>
  <c r="JD245" i="2"/>
  <c r="JB245" i="2"/>
  <c r="IU245" i="2"/>
  <c r="IT245" i="2"/>
  <c r="IM245" i="2"/>
  <c r="IL245" i="2"/>
  <c r="IE245" i="2"/>
  <c r="ID245" i="2"/>
  <c r="HW245" i="2"/>
  <c r="HV245" i="2"/>
  <c r="HO245" i="2"/>
  <c r="HN245" i="2"/>
  <c r="HG245" i="2"/>
  <c r="KT245" i="2" s="1"/>
  <c r="HF245" i="2"/>
  <c r="GP245" i="2"/>
  <c r="GO245" i="2"/>
  <c r="GC245" i="2"/>
  <c r="FY245" i="2"/>
  <c r="FX245" i="2"/>
  <c r="FE245" i="2"/>
  <c r="EZ245" i="2"/>
  <c r="EJ245" i="2"/>
  <c r="EI245" i="2"/>
  <c r="EB245" i="2"/>
  <c r="EA245" i="2"/>
  <c r="DT245" i="2"/>
  <c r="DS245" i="2"/>
  <c r="DL245" i="2"/>
  <c r="FB245" i="2" s="1"/>
  <c r="DK245" i="2"/>
  <c r="DD245" i="2"/>
  <c r="DC245" i="2"/>
  <c r="FA245" i="2" s="1"/>
  <c r="CZ245" i="2"/>
  <c r="CW245" i="2"/>
  <c r="DA245" i="2" s="1"/>
  <c r="CK245" i="2"/>
  <c r="CJ245" i="2"/>
  <c r="CJ274" i="2" s="1"/>
  <c r="CH245" i="2"/>
  <c r="CE245" i="2"/>
  <c r="CI245" i="2" s="1"/>
  <c r="BO245" i="2"/>
  <c r="BN245" i="2"/>
  <c r="BF245" i="2"/>
  <c r="BG245" i="2" s="1"/>
  <c r="BC245" i="2"/>
  <c r="BB245" i="2"/>
  <c r="BD245" i="2" s="1"/>
  <c r="BA245" i="2"/>
  <c r="AP245" i="2"/>
  <c r="AE245" i="2"/>
  <c r="AD245" i="2"/>
  <c r="K245" i="2"/>
  <c r="L245" i="2" s="1"/>
  <c r="H245" i="2"/>
  <c r="F245" i="2"/>
  <c r="TP244" i="2"/>
  <c r="TO244" i="2"/>
  <c r="TM244" i="2"/>
  <c r="TK244" i="2"/>
  <c r="TI244" i="2"/>
  <c r="TG244" i="2"/>
  <c r="TF244" i="2"/>
  <c r="TE244" i="2"/>
  <c r="TC244" i="2"/>
  <c r="TA244" i="2"/>
  <c r="SR244" i="2"/>
  <c r="UH244" i="2" s="1"/>
  <c r="SG244" i="2"/>
  <c r="TX244" i="2" s="1"/>
  <c r="SE244" i="2"/>
  <c r="TW244" i="2" s="1"/>
  <c r="MN244" i="2"/>
  <c r="MM244" i="2"/>
  <c r="ML244" i="2"/>
  <c r="MK244" i="2"/>
  <c r="MI244" i="2"/>
  <c r="LD244" i="2"/>
  <c r="LC244" i="2"/>
  <c r="KS244" i="2"/>
  <c r="KQ244" i="2"/>
  <c r="KM244" i="2"/>
  <c r="KK244" i="2"/>
  <c r="KF244" i="2"/>
  <c r="KD244" i="2"/>
  <c r="JY244" i="2"/>
  <c r="JW244" i="2"/>
  <c r="JR244" i="2"/>
  <c r="JP244" i="2"/>
  <c r="JK244" i="2"/>
  <c r="JI244" i="2"/>
  <c r="JD244" i="2"/>
  <c r="JB244" i="2"/>
  <c r="IU244" i="2"/>
  <c r="IT244" i="2"/>
  <c r="IM244" i="2"/>
  <c r="IL244" i="2"/>
  <c r="IE244" i="2"/>
  <c r="ID244" i="2"/>
  <c r="HW244" i="2"/>
  <c r="HV244" i="2"/>
  <c r="HO244" i="2"/>
  <c r="HN244" i="2"/>
  <c r="HG244" i="2"/>
  <c r="KT244" i="2" s="1"/>
  <c r="HF244" i="2"/>
  <c r="GP244" i="2"/>
  <c r="GO244" i="2"/>
  <c r="GC244" i="2"/>
  <c r="FY244" i="2"/>
  <c r="FX244" i="2"/>
  <c r="FE244" i="2"/>
  <c r="EZ244" i="2"/>
  <c r="EJ244" i="2"/>
  <c r="EI244" i="2"/>
  <c r="EB244" i="2"/>
  <c r="EA244" i="2"/>
  <c r="DT244" i="2"/>
  <c r="DS244" i="2"/>
  <c r="DL244" i="2"/>
  <c r="FB244" i="2" s="1"/>
  <c r="DK244" i="2"/>
  <c r="DD244" i="2"/>
  <c r="DC244" i="2"/>
  <c r="FA244" i="2" s="1"/>
  <c r="CZ244" i="2"/>
  <c r="CW244" i="2"/>
  <c r="DA244" i="2" s="1"/>
  <c r="CN244" i="2"/>
  <c r="CK244" i="2"/>
  <c r="CO244" i="2" s="1"/>
  <c r="CE244" i="2"/>
  <c r="CH244" i="2" s="1"/>
  <c r="BO244" i="2"/>
  <c r="BN244" i="2"/>
  <c r="BG244" i="2"/>
  <c r="BF244" i="2"/>
  <c r="BB244" i="2"/>
  <c r="BC244" i="2" s="1"/>
  <c r="BA244" i="2"/>
  <c r="AP244" i="2"/>
  <c r="AE244" i="2"/>
  <c r="AD244" i="2"/>
  <c r="L244" i="2"/>
  <c r="K244" i="2"/>
  <c r="H244" i="2"/>
  <c r="F244" i="2"/>
  <c r="TP243" i="2"/>
  <c r="TF243" i="2"/>
  <c r="SR243" i="2"/>
  <c r="UH243" i="2" s="1"/>
  <c r="SG243" i="2"/>
  <c r="TX243" i="2" s="1"/>
  <c r="SE243" i="2"/>
  <c r="TW243" i="2" s="1"/>
  <c r="MN243" i="2"/>
  <c r="MM243" i="2"/>
  <c r="ML243" i="2"/>
  <c r="MI243" i="2"/>
  <c r="LD243" i="2"/>
  <c r="LC243" i="2"/>
  <c r="KS243" i="2"/>
  <c r="KQ243" i="2"/>
  <c r="KM243" i="2"/>
  <c r="KK243" i="2"/>
  <c r="KF243" i="2"/>
  <c r="KD243" i="2"/>
  <c r="JY243" i="2"/>
  <c r="JW243" i="2"/>
  <c r="JR243" i="2"/>
  <c r="JP243" i="2"/>
  <c r="JK243" i="2"/>
  <c r="JI243" i="2"/>
  <c r="JD243" i="2"/>
  <c r="JB243" i="2"/>
  <c r="IU243" i="2"/>
  <c r="IT243" i="2"/>
  <c r="IM243" i="2"/>
  <c r="IL243" i="2"/>
  <c r="IE243" i="2"/>
  <c r="ID243" i="2"/>
  <c r="HW243" i="2"/>
  <c r="HV243" i="2"/>
  <c r="HO243" i="2"/>
  <c r="HN243" i="2"/>
  <c r="HG243" i="2"/>
  <c r="KT243" i="2" s="1"/>
  <c r="HF243" i="2"/>
  <c r="KR243" i="2" s="1"/>
  <c r="GP243" i="2"/>
  <c r="GO243" i="2"/>
  <c r="GC243" i="2"/>
  <c r="FX243" i="2"/>
  <c r="FE243" i="2"/>
  <c r="EZ243" i="2"/>
  <c r="EJ243" i="2"/>
  <c r="EI243" i="2"/>
  <c r="EB243" i="2"/>
  <c r="EA243" i="2"/>
  <c r="DT243" i="2"/>
  <c r="DS243" i="2"/>
  <c r="DL243" i="2"/>
  <c r="DK243" i="2"/>
  <c r="DD243" i="2"/>
  <c r="FB243" i="2" s="1"/>
  <c r="DC243" i="2"/>
  <c r="CW243" i="2"/>
  <c r="CZ243" i="2" s="1"/>
  <c r="CK243" i="2"/>
  <c r="CN243" i="2" s="1"/>
  <c r="CH243" i="2"/>
  <c r="CE243" i="2"/>
  <c r="CI243" i="2" s="1"/>
  <c r="BO243" i="2"/>
  <c r="BN243" i="2"/>
  <c r="BF243" i="2"/>
  <c r="BG243" i="2" s="1"/>
  <c r="BC243" i="2"/>
  <c r="BB243" i="2"/>
  <c r="BD243" i="2" s="1"/>
  <c r="BA243" i="2"/>
  <c r="MK243" i="2" s="1"/>
  <c r="AP243" i="2"/>
  <c r="AE243" i="2"/>
  <c r="AD243" i="2"/>
  <c r="K243" i="2"/>
  <c r="L243" i="2" s="1"/>
  <c r="H243" i="2"/>
  <c r="F243" i="2"/>
  <c r="TP242" i="2"/>
  <c r="TO242" i="2"/>
  <c r="TM242" i="2"/>
  <c r="TK242" i="2"/>
  <c r="TI242" i="2"/>
  <c r="TG242" i="2"/>
  <c r="TF242" i="2"/>
  <c r="TE242" i="2"/>
  <c r="TC242" i="2"/>
  <c r="TA242" i="2"/>
  <c r="SR242" i="2"/>
  <c r="UH242" i="2" s="1"/>
  <c r="SG242" i="2"/>
  <c r="TX242" i="2" s="1"/>
  <c r="SE242" i="2"/>
  <c r="TW242" i="2" s="1"/>
  <c r="MN242" i="2"/>
  <c r="MM242" i="2"/>
  <c r="ML242" i="2"/>
  <c r="MK242" i="2"/>
  <c r="MI242" i="2"/>
  <c r="LD242" i="2"/>
  <c r="LC242" i="2"/>
  <c r="KS242" i="2"/>
  <c r="KQ242" i="2"/>
  <c r="KM242" i="2"/>
  <c r="KK242" i="2"/>
  <c r="KF242" i="2"/>
  <c r="KD242" i="2"/>
  <c r="JY242" i="2"/>
  <c r="JW242" i="2"/>
  <c r="JR242" i="2"/>
  <c r="JP242" i="2"/>
  <c r="JK242" i="2"/>
  <c r="JI242" i="2"/>
  <c r="JD242" i="2"/>
  <c r="JB242" i="2"/>
  <c r="IU242" i="2"/>
  <c r="IT242" i="2"/>
  <c r="IM242" i="2"/>
  <c r="IL242" i="2"/>
  <c r="IE242" i="2"/>
  <c r="ID242" i="2"/>
  <c r="HW242" i="2"/>
  <c r="HV242" i="2"/>
  <c r="HO242" i="2"/>
  <c r="HN242" i="2"/>
  <c r="HG242" i="2"/>
  <c r="KT242" i="2" s="1"/>
  <c r="HF242" i="2"/>
  <c r="GP242" i="2"/>
  <c r="GO242" i="2"/>
  <c r="GC242" i="2"/>
  <c r="FY242" i="2"/>
  <c r="FX242" i="2"/>
  <c r="FE242" i="2"/>
  <c r="EZ242" i="2"/>
  <c r="EJ242" i="2"/>
  <c r="EI242" i="2"/>
  <c r="EB242" i="2"/>
  <c r="EA242" i="2"/>
  <c r="DT242" i="2"/>
  <c r="DS242" i="2"/>
  <c r="DL242" i="2"/>
  <c r="FB242" i="2" s="1"/>
  <c r="DK242" i="2"/>
  <c r="DD242" i="2"/>
  <c r="DC242" i="2"/>
  <c r="FA242" i="2" s="1"/>
  <c r="CZ242" i="2"/>
  <c r="CW242" i="2"/>
  <c r="DA242" i="2" s="1"/>
  <c r="CN242" i="2"/>
  <c r="CK242" i="2"/>
  <c r="CO242" i="2" s="1"/>
  <c r="CE242" i="2"/>
  <c r="CH242" i="2" s="1"/>
  <c r="BO242" i="2"/>
  <c r="BN242" i="2"/>
  <c r="BG242" i="2"/>
  <c r="BF242" i="2"/>
  <c r="BB242" i="2"/>
  <c r="BC242" i="2" s="1"/>
  <c r="BA242" i="2"/>
  <c r="AP242" i="2"/>
  <c r="AE242" i="2"/>
  <c r="AD242" i="2"/>
  <c r="L242" i="2"/>
  <c r="K242" i="2"/>
  <c r="H242" i="2"/>
  <c r="F242" i="2"/>
  <c r="TP241" i="2"/>
  <c r="TF241" i="2"/>
  <c r="SR241" i="2"/>
  <c r="UH241" i="2" s="1"/>
  <c r="SG241" i="2"/>
  <c r="TX241" i="2" s="1"/>
  <c r="SE241" i="2"/>
  <c r="TW241" i="2" s="1"/>
  <c r="MN241" i="2"/>
  <c r="MM241" i="2"/>
  <c r="ML241" i="2"/>
  <c r="MI241" i="2"/>
  <c r="LD241" i="2"/>
  <c r="LC241" i="2"/>
  <c r="KS241" i="2"/>
  <c r="KQ241" i="2"/>
  <c r="KM241" i="2"/>
  <c r="KK241" i="2"/>
  <c r="KF241" i="2"/>
  <c r="KD241" i="2"/>
  <c r="JY241" i="2"/>
  <c r="JW241" i="2"/>
  <c r="JR241" i="2"/>
  <c r="JP241" i="2"/>
  <c r="JK241" i="2"/>
  <c r="JI241" i="2"/>
  <c r="JD241" i="2"/>
  <c r="JB241" i="2"/>
  <c r="IU241" i="2"/>
  <c r="IT241" i="2"/>
  <c r="IM241" i="2"/>
  <c r="IL241" i="2"/>
  <c r="IE241" i="2"/>
  <c r="ID241" i="2"/>
  <c r="HW241" i="2"/>
  <c r="HV241" i="2"/>
  <c r="HO241" i="2"/>
  <c r="HN241" i="2"/>
  <c r="HG241" i="2"/>
  <c r="KT241" i="2" s="1"/>
  <c r="HF241" i="2"/>
  <c r="KR241" i="2" s="1"/>
  <c r="GP241" i="2"/>
  <c r="GO241" i="2"/>
  <c r="GC241" i="2"/>
  <c r="FX241" i="2"/>
  <c r="FE241" i="2"/>
  <c r="EZ241" i="2"/>
  <c r="EJ241" i="2"/>
  <c r="EI241" i="2"/>
  <c r="EB241" i="2"/>
  <c r="EA241" i="2"/>
  <c r="DT241" i="2"/>
  <c r="DS241" i="2"/>
  <c r="DL241" i="2"/>
  <c r="DK241" i="2"/>
  <c r="DD241" i="2"/>
  <c r="FB241" i="2" s="1"/>
  <c r="DC241" i="2"/>
  <c r="CW241" i="2"/>
  <c r="CZ241" i="2" s="1"/>
  <c r="CK241" i="2"/>
  <c r="CN241" i="2" s="1"/>
  <c r="CH241" i="2"/>
  <c r="CE241" i="2"/>
  <c r="CI241" i="2" s="1"/>
  <c r="BO241" i="2"/>
  <c r="BN241" i="2"/>
  <c r="BF241" i="2"/>
  <c r="BG241" i="2" s="1"/>
  <c r="BC241" i="2"/>
  <c r="BB241" i="2"/>
  <c r="BD241" i="2" s="1"/>
  <c r="BA241" i="2"/>
  <c r="MK241" i="2" s="1"/>
  <c r="AP241" i="2"/>
  <c r="AE241" i="2"/>
  <c r="AD241" i="2"/>
  <c r="K241" i="2"/>
  <c r="L241" i="2" s="1"/>
  <c r="H241" i="2"/>
  <c r="F241" i="2"/>
  <c r="TP240" i="2"/>
  <c r="TO240" i="2"/>
  <c r="TM240" i="2"/>
  <c r="TK240" i="2"/>
  <c r="TI240" i="2"/>
  <c r="TG240" i="2"/>
  <c r="TF240" i="2"/>
  <c r="TE240" i="2"/>
  <c r="TC240" i="2"/>
  <c r="TA240" i="2"/>
  <c r="SR240" i="2"/>
  <c r="UH240" i="2" s="1"/>
  <c r="SG240" i="2"/>
  <c r="TX240" i="2" s="1"/>
  <c r="SE240" i="2"/>
  <c r="TW240" i="2" s="1"/>
  <c r="MN240" i="2"/>
  <c r="MM240" i="2"/>
  <c r="ML240" i="2"/>
  <c r="MK240" i="2"/>
  <c r="MI240" i="2"/>
  <c r="LD240" i="2"/>
  <c r="LC240" i="2"/>
  <c r="KS240" i="2"/>
  <c r="KQ240" i="2"/>
  <c r="KM240" i="2"/>
  <c r="KK240" i="2"/>
  <c r="KF240" i="2"/>
  <c r="KD240" i="2"/>
  <c r="JY240" i="2"/>
  <c r="JW240" i="2"/>
  <c r="JR240" i="2"/>
  <c r="JP240" i="2"/>
  <c r="JK240" i="2"/>
  <c r="JI240" i="2"/>
  <c r="JD240" i="2"/>
  <c r="JB240" i="2"/>
  <c r="IU240" i="2"/>
  <c r="IT240" i="2"/>
  <c r="IM240" i="2"/>
  <c r="IL240" i="2"/>
  <c r="IE240" i="2"/>
  <c r="ID240" i="2"/>
  <c r="HW240" i="2"/>
  <c r="HV240" i="2"/>
  <c r="HO240" i="2"/>
  <c r="HN240" i="2"/>
  <c r="HG240" i="2"/>
  <c r="KT240" i="2" s="1"/>
  <c r="HF240" i="2"/>
  <c r="GP240" i="2"/>
  <c r="GO240" i="2"/>
  <c r="GC240" i="2"/>
  <c r="FY240" i="2"/>
  <c r="FX240" i="2"/>
  <c r="FE240" i="2"/>
  <c r="EZ240" i="2"/>
  <c r="EJ240" i="2"/>
  <c r="EI240" i="2"/>
  <c r="EB240" i="2"/>
  <c r="EA240" i="2"/>
  <c r="DT240" i="2"/>
  <c r="DS240" i="2"/>
  <c r="DL240" i="2"/>
  <c r="FB240" i="2" s="1"/>
  <c r="DK240" i="2"/>
  <c r="DD240" i="2"/>
  <c r="DC240" i="2"/>
  <c r="FA240" i="2" s="1"/>
  <c r="CZ240" i="2"/>
  <c r="CW240" i="2"/>
  <c r="DA240" i="2" s="1"/>
  <c r="CN240" i="2"/>
  <c r="CK240" i="2"/>
  <c r="CO240" i="2" s="1"/>
  <c r="CE240" i="2"/>
  <c r="CH240" i="2" s="1"/>
  <c r="BO240" i="2"/>
  <c r="BN240" i="2"/>
  <c r="BG240" i="2"/>
  <c r="BF240" i="2"/>
  <c r="BB240" i="2"/>
  <c r="BC240" i="2" s="1"/>
  <c r="BA240" i="2"/>
  <c r="AP240" i="2"/>
  <c r="AE240" i="2"/>
  <c r="AD240" i="2"/>
  <c r="L240" i="2"/>
  <c r="K240" i="2"/>
  <c r="H240" i="2"/>
  <c r="F240" i="2"/>
  <c r="TP239" i="2"/>
  <c r="TF239" i="2"/>
  <c r="SR239" i="2"/>
  <c r="UH239" i="2" s="1"/>
  <c r="SG239" i="2"/>
  <c r="TX239" i="2" s="1"/>
  <c r="SE239" i="2"/>
  <c r="TW239" i="2" s="1"/>
  <c r="MN239" i="2"/>
  <c r="MM239" i="2"/>
  <c r="ML239" i="2"/>
  <c r="MK239" i="2"/>
  <c r="MI239" i="2"/>
  <c r="LD239" i="2"/>
  <c r="LC239" i="2"/>
  <c r="KS239" i="2"/>
  <c r="KQ239" i="2"/>
  <c r="KM239" i="2"/>
  <c r="KK239" i="2"/>
  <c r="KF239" i="2"/>
  <c r="KD239" i="2"/>
  <c r="JY239" i="2"/>
  <c r="JW239" i="2"/>
  <c r="JR239" i="2"/>
  <c r="JP239" i="2"/>
  <c r="JK239" i="2"/>
  <c r="JI239" i="2"/>
  <c r="JD239" i="2"/>
  <c r="JB239" i="2"/>
  <c r="IU239" i="2"/>
  <c r="IT239" i="2"/>
  <c r="IM239" i="2"/>
  <c r="IL239" i="2"/>
  <c r="IE239" i="2"/>
  <c r="ID239" i="2"/>
  <c r="HW239" i="2"/>
  <c r="HV239" i="2"/>
  <c r="HO239" i="2"/>
  <c r="HN239" i="2"/>
  <c r="HG239" i="2"/>
  <c r="KT239" i="2" s="1"/>
  <c r="HF239" i="2"/>
  <c r="GP239" i="2"/>
  <c r="GO239" i="2"/>
  <c r="GC239" i="2"/>
  <c r="FY239" i="2"/>
  <c r="FX239" i="2"/>
  <c r="FE239" i="2"/>
  <c r="EZ239" i="2"/>
  <c r="EJ239" i="2"/>
  <c r="EI239" i="2"/>
  <c r="EB239" i="2"/>
  <c r="EA239" i="2"/>
  <c r="DT239" i="2"/>
  <c r="DS239" i="2"/>
  <c r="DL239" i="2"/>
  <c r="DK239" i="2"/>
  <c r="DD239" i="2"/>
  <c r="DC239" i="2"/>
  <c r="CZ239" i="2"/>
  <c r="CW239" i="2"/>
  <c r="DA239" i="2" s="1"/>
  <c r="CN239" i="2"/>
  <c r="CK239" i="2"/>
  <c r="CO239" i="2" s="1"/>
  <c r="CE239" i="2"/>
  <c r="BO239" i="2"/>
  <c r="BN239" i="2"/>
  <c r="BG239" i="2"/>
  <c r="BF239" i="2"/>
  <c r="BD239" i="2"/>
  <c r="BB239" i="2"/>
  <c r="BC239" i="2" s="1"/>
  <c r="BA239" i="2"/>
  <c r="AP239" i="2"/>
  <c r="AE239" i="2"/>
  <c r="AD239" i="2"/>
  <c r="L239" i="2"/>
  <c r="K239" i="2"/>
  <c r="H239" i="2"/>
  <c r="F239" i="2"/>
  <c r="TP238" i="2"/>
  <c r="TF238" i="2"/>
  <c r="SR238" i="2"/>
  <c r="UH238" i="2" s="1"/>
  <c r="SG238" i="2"/>
  <c r="TX238" i="2" s="1"/>
  <c r="SE238" i="2"/>
  <c r="TW238" i="2" s="1"/>
  <c r="MN238" i="2"/>
  <c r="MM238" i="2"/>
  <c r="ML238" i="2"/>
  <c r="MI238" i="2"/>
  <c r="LD238" i="2"/>
  <c r="LC238" i="2"/>
  <c r="KS238" i="2"/>
  <c r="KQ238" i="2"/>
  <c r="KM238" i="2"/>
  <c r="KK238" i="2"/>
  <c r="KF238" i="2"/>
  <c r="KD238" i="2"/>
  <c r="JY238" i="2"/>
  <c r="JW238" i="2"/>
  <c r="JR238" i="2"/>
  <c r="JP238" i="2"/>
  <c r="JK238" i="2"/>
  <c r="JI238" i="2"/>
  <c r="JD238" i="2"/>
  <c r="JB238" i="2"/>
  <c r="IU238" i="2"/>
  <c r="IT238" i="2"/>
  <c r="IM238" i="2"/>
  <c r="IL238" i="2"/>
  <c r="IE238" i="2"/>
  <c r="ID238" i="2"/>
  <c r="HW238" i="2"/>
  <c r="HV238" i="2"/>
  <c r="HO238" i="2"/>
  <c r="HN238" i="2"/>
  <c r="HG238" i="2"/>
  <c r="HF238" i="2"/>
  <c r="GP238" i="2"/>
  <c r="GO238" i="2"/>
  <c r="GC238" i="2"/>
  <c r="FX238" i="2"/>
  <c r="FE238" i="2"/>
  <c r="EZ238" i="2"/>
  <c r="EJ238" i="2"/>
  <c r="EI238" i="2"/>
  <c r="EB238" i="2"/>
  <c r="EA238" i="2"/>
  <c r="DT238" i="2"/>
  <c r="DS238" i="2"/>
  <c r="DL238" i="2"/>
  <c r="DK238" i="2"/>
  <c r="DD238" i="2"/>
  <c r="DC238" i="2"/>
  <c r="CW238" i="2"/>
  <c r="CK238" i="2"/>
  <c r="CH238" i="2"/>
  <c r="CE238" i="2"/>
  <c r="CI238" i="2" s="1"/>
  <c r="BO238" i="2"/>
  <c r="BN238" i="2"/>
  <c r="BF238" i="2"/>
  <c r="BG238" i="2" s="1"/>
  <c r="BC238" i="2"/>
  <c r="BB238" i="2"/>
  <c r="BA238" i="2"/>
  <c r="AP238" i="2"/>
  <c r="AE238" i="2"/>
  <c r="AD238" i="2"/>
  <c r="K238" i="2"/>
  <c r="L238" i="2" s="1"/>
  <c r="H238" i="2"/>
  <c r="F238" i="2"/>
  <c r="TP237" i="2"/>
  <c r="TO237" i="2"/>
  <c r="TM237" i="2"/>
  <c r="TK237" i="2"/>
  <c r="TI237" i="2"/>
  <c r="TG237" i="2"/>
  <c r="TF237" i="2"/>
  <c r="TE237" i="2"/>
  <c r="TC237" i="2"/>
  <c r="TA237" i="2"/>
  <c r="SR237" i="2"/>
  <c r="UH237" i="2" s="1"/>
  <c r="SG237" i="2"/>
  <c r="TX237" i="2" s="1"/>
  <c r="SE237" i="2"/>
  <c r="TW237" i="2" s="1"/>
  <c r="MN237" i="2"/>
  <c r="MM237" i="2"/>
  <c r="ML237" i="2"/>
  <c r="MK237" i="2"/>
  <c r="MI237" i="2"/>
  <c r="LD237" i="2"/>
  <c r="LC237" i="2"/>
  <c r="KS237" i="2"/>
  <c r="KQ237" i="2"/>
  <c r="KM237" i="2"/>
  <c r="KK237" i="2"/>
  <c r="KF237" i="2"/>
  <c r="KD237" i="2"/>
  <c r="JY237" i="2"/>
  <c r="JW237" i="2"/>
  <c r="JR237" i="2"/>
  <c r="JP237" i="2"/>
  <c r="JK237" i="2"/>
  <c r="JI237" i="2"/>
  <c r="JD237" i="2"/>
  <c r="JB237" i="2"/>
  <c r="IU237" i="2"/>
  <c r="IT237" i="2"/>
  <c r="IM237" i="2"/>
  <c r="IL237" i="2"/>
  <c r="IE237" i="2"/>
  <c r="ID237" i="2"/>
  <c r="HW237" i="2"/>
  <c r="HV237" i="2"/>
  <c r="HO237" i="2"/>
  <c r="HN237" i="2"/>
  <c r="HG237" i="2"/>
  <c r="KT237" i="2" s="1"/>
  <c r="HF237" i="2"/>
  <c r="GP237" i="2"/>
  <c r="GO237" i="2"/>
  <c r="GC237" i="2"/>
  <c r="FY237" i="2"/>
  <c r="FX237" i="2"/>
  <c r="FE237" i="2"/>
  <c r="EZ237" i="2"/>
  <c r="EJ237" i="2"/>
  <c r="EI237" i="2"/>
  <c r="EB237" i="2"/>
  <c r="EA237" i="2"/>
  <c r="DT237" i="2"/>
  <c r="DS237" i="2"/>
  <c r="DL237" i="2"/>
  <c r="DK237" i="2"/>
  <c r="DD237" i="2"/>
  <c r="DC237" i="2"/>
  <c r="CZ237" i="2"/>
  <c r="CW237" i="2"/>
  <c r="DA237" i="2" s="1"/>
  <c r="CN237" i="2"/>
  <c r="CK237" i="2"/>
  <c r="CO237" i="2" s="1"/>
  <c r="CE237" i="2"/>
  <c r="BO237" i="2"/>
  <c r="BN237" i="2"/>
  <c r="BG237" i="2"/>
  <c r="BF237" i="2"/>
  <c r="BD237" i="2"/>
  <c r="BB237" i="2"/>
  <c r="BC237" i="2" s="1"/>
  <c r="BA237" i="2"/>
  <c r="AP237" i="2"/>
  <c r="AE237" i="2"/>
  <c r="AD237" i="2"/>
  <c r="L237" i="2"/>
  <c r="K237" i="2"/>
  <c r="H237" i="2"/>
  <c r="F237" i="2"/>
  <c r="TP236" i="2"/>
  <c r="TF236" i="2"/>
  <c r="SR236" i="2"/>
  <c r="UH236" i="2" s="1"/>
  <c r="SG236" i="2"/>
  <c r="TX236" i="2" s="1"/>
  <c r="SE236" i="2"/>
  <c r="TW236" i="2" s="1"/>
  <c r="MN236" i="2"/>
  <c r="MM236" i="2"/>
  <c r="ML236" i="2"/>
  <c r="MI236" i="2"/>
  <c r="LD236" i="2"/>
  <c r="LC236" i="2"/>
  <c r="KS236" i="2"/>
  <c r="KQ236" i="2"/>
  <c r="KM236" i="2"/>
  <c r="KK236" i="2"/>
  <c r="KF236" i="2"/>
  <c r="KD236" i="2"/>
  <c r="JY236" i="2"/>
  <c r="JW236" i="2"/>
  <c r="JR236" i="2"/>
  <c r="JP236" i="2"/>
  <c r="JK236" i="2"/>
  <c r="JI236" i="2"/>
  <c r="JD236" i="2"/>
  <c r="JB236" i="2"/>
  <c r="IU236" i="2"/>
  <c r="IT236" i="2"/>
  <c r="IM236" i="2"/>
  <c r="IL236" i="2"/>
  <c r="IE236" i="2"/>
  <c r="ID236" i="2"/>
  <c r="HW236" i="2"/>
  <c r="HV236" i="2"/>
  <c r="HO236" i="2"/>
  <c r="HN236" i="2"/>
  <c r="HG236" i="2"/>
  <c r="HF236" i="2"/>
  <c r="GP236" i="2"/>
  <c r="GO236" i="2"/>
  <c r="GC236" i="2"/>
  <c r="FX236" i="2"/>
  <c r="FE236" i="2"/>
  <c r="EZ236" i="2"/>
  <c r="EJ236" i="2"/>
  <c r="EI236" i="2"/>
  <c r="EB236" i="2"/>
  <c r="EA236" i="2"/>
  <c r="DT236" i="2"/>
  <c r="DS236" i="2"/>
  <c r="DL236" i="2"/>
  <c r="DK236" i="2"/>
  <c r="DD236" i="2"/>
  <c r="DC236" i="2"/>
  <c r="CW236" i="2"/>
  <c r="CK236" i="2"/>
  <c r="CH236" i="2"/>
  <c r="CE236" i="2"/>
  <c r="CI236" i="2" s="1"/>
  <c r="BO236" i="2"/>
  <c r="BN236" i="2"/>
  <c r="BF236" i="2"/>
  <c r="BG236" i="2" s="1"/>
  <c r="BC236" i="2"/>
  <c r="BB236" i="2"/>
  <c r="BA236" i="2"/>
  <c r="AP236" i="2"/>
  <c r="AE236" i="2"/>
  <c r="AD236" i="2"/>
  <c r="K236" i="2"/>
  <c r="L236" i="2" s="1"/>
  <c r="H236" i="2"/>
  <c r="F236" i="2"/>
  <c r="TP235" i="2"/>
  <c r="TO235" i="2"/>
  <c r="TK235" i="2"/>
  <c r="TG235" i="2"/>
  <c r="TF235" i="2"/>
  <c r="TE235" i="2"/>
  <c r="TA235" i="2"/>
  <c r="SR235" i="2"/>
  <c r="UH235" i="2" s="1"/>
  <c r="SG235" i="2"/>
  <c r="TX235" i="2" s="1"/>
  <c r="SE235" i="2"/>
  <c r="TW235" i="2" s="1"/>
  <c r="MN235" i="2"/>
  <c r="MM235" i="2"/>
  <c r="ML235" i="2"/>
  <c r="MK235" i="2"/>
  <c r="MI235" i="2"/>
  <c r="LD235" i="2"/>
  <c r="LC235" i="2"/>
  <c r="KS235" i="2"/>
  <c r="KQ235" i="2"/>
  <c r="KM235" i="2"/>
  <c r="KK235" i="2"/>
  <c r="KF235" i="2"/>
  <c r="KD235" i="2"/>
  <c r="JY235" i="2"/>
  <c r="JW235" i="2"/>
  <c r="JR235" i="2"/>
  <c r="JP235" i="2"/>
  <c r="JK235" i="2"/>
  <c r="JI235" i="2"/>
  <c r="JD235" i="2"/>
  <c r="JB235" i="2"/>
  <c r="IU235" i="2"/>
  <c r="IT235" i="2"/>
  <c r="IM235" i="2"/>
  <c r="IL235" i="2"/>
  <c r="IE235" i="2"/>
  <c r="ID235" i="2"/>
  <c r="HW235" i="2"/>
  <c r="HV235" i="2"/>
  <c r="HO235" i="2"/>
  <c r="HN235" i="2"/>
  <c r="HG235" i="2"/>
  <c r="KT235" i="2" s="1"/>
  <c r="HF235" i="2"/>
  <c r="GP235" i="2"/>
  <c r="GO235" i="2"/>
  <c r="GC235" i="2"/>
  <c r="FY235" i="2"/>
  <c r="FX235" i="2"/>
  <c r="FE235" i="2"/>
  <c r="EZ235" i="2"/>
  <c r="EJ235" i="2"/>
  <c r="EI235" i="2"/>
  <c r="EB235" i="2"/>
  <c r="EA235" i="2"/>
  <c r="DT235" i="2"/>
  <c r="DS235" i="2"/>
  <c r="DL235" i="2"/>
  <c r="FB235" i="2" s="1"/>
  <c r="DK235" i="2"/>
  <c r="DD235" i="2"/>
  <c r="DC235" i="2"/>
  <c r="FA235" i="2" s="1"/>
  <c r="CZ235" i="2"/>
  <c r="CW235" i="2"/>
  <c r="DA235" i="2" s="1"/>
  <c r="CN235" i="2"/>
  <c r="CK235" i="2"/>
  <c r="CO235" i="2" s="1"/>
  <c r="CE235" i="2"/>
  <c r="CH235" i="2" s="1"/>
  <c r="BO235" i="2"/>
  <c r="BN235" i="2"/>
  <c r="BG235" i="2"/>
  <c r="BF235" i="2"/>
  <c r="BB235" i="2"/>
  <c r="BC235" i="2" s="1"/>
  <c r="BA235" i="2"/>
  <c r="AP235" i="2"/>
  <c r="AE235" i="2"/>
  <c r="AD235" i="2"/>
  <c r="L235" i="2"/>
  <c r="K235" i="2"/>
  <c r="H235" i="2"/>
  <c r="F235" i="2"/>
  <c r="TP234" i="2"/>
  <c r="TF234" i="2"/>
  <c r="SR234" i="2"/>
  <c r="UH234" i="2" s="1"/>
  <c r="SG234" i="2"/>
  <c r="TX234" i="2" s="1"/>
  <c r="SE234" i="2"/>
  <c r="TW234" i="2" s="1"/>
  <c r="MN234" i="2"/>
  <c r="MM234" i="2"/>
  <c r="ML234" i="2"/>
  <c r="MI234" i="2"/>
  <c r="LD234" i="2"/>
  <c r="LC234" i="2"/>
  <c r="KS234" i="2"/>
  <c r="KQ234" i="2"/>
  <c r="KM234" i="2"/>
  <c r="KK234" i="2"/>
  <c r="KF234" i="2"/>
  <c r="KD234" i="2"/>
  <c r="JY234" i="2"/>
  <c r="JW234" i="2"/>
  <c r="JR234" i="2"/>
  <c r="JP234" i="2"/>
  <c r="JK234" i="2"/>
  <c r="JI234" i="2"/>
  <c r="JD234" i="2"/>
  <c r="JB234" i="2"/>
  <c r="IU234" i="2"/>
  <c r="IT234" i="2"/>
  <c r="IM234" i="2"/>
  <c r="IL234" i="2"/>
  <c r="IE234" i="2"/>
  <c r="ID234" i="2"/>
  <c r="HW234" i="2"/>
  <c r="HV234" i="2"/>
  <c r="HO234" i="2"/>
  <c r="HN234" i="2"/>
  <c r="HG234" i="2"/>
  <c r="KT234" i="2" s="1"/>
  <c r="HF234" i="2"/>
  <c r="KR234" i="2" s="1"/>
  <c r="GP234" i="2"/>
  <c r="GO234" i="2"/>
  <c r="GC234" i="2"/>
  <c r="FX234" i="2"/>
  <c r="FE234" i="2"/>
  <c r="EZ234" i="2"/>
  <c r="EJ234" i="2"/>
  <c r="EI234" i="2"/>
  <c r="EB234" i="2"/>
  <c r="EA234" i="2"/>
  <c r="DT234" i="2"/>
  <c r="DS234" i="2"/>
  <c r="DL234" i="2"/>
  <c r="DK234" i="2"/>
  <c r="DD234" i="2"/>
  <c r="FB234" i="2" s="1"/>
  <c r="DC234" i="2"/>
  <c r="CW234" i="2"/>
  <c r="CZ234" i="2" s="1"/>
  <c r="CK234" i="2"/>
  <c r="CN234" i="2" s="1"/>
  <c r="CH234" i="2"/>
  <c r="CE234" i="2"/>
  <c r="CI234" i="2" s="1"/>
  <c r="BO234" i="2"/>
  <c r="BN234" i="2"/>
  <c r="BF234" i="2"/>
  <c r="BG234" i="2" s="1"/>
  <c r="BC234" i="2"/>
  <c r="BB234" i="2"/>
  <c r="BD234" i="2" s="1"/>
  <c r="BA234" i="2"/>
  <c r="MK234" i="2" s="1"/>
  <c r="AP234" i="2"/>
  <c r="AE234" i="2"/>
  <c r="AD234" i="2"/>
  <c r="K234" i="2"/>
  <c r="L234" i="2" s="1"/>
  <c r="H234" i="2"/>
  <c r="F234" i="2"/>
  <c r="TP233" i="2"/>
  <c r="TO233" i="2"/>
  <c r="TM233" i="2"/>
  <c r="TK233" i="2"/>
  <c r="TI233" i="2"/>
  <c r="TG233" i="2"/>
  <c r="TF233" i="2"/>
  <c r="TE233" i="2"/>
  <c r="TC233" i="2"/>
  <c r="TA233" i="2"/>
  <c r="SR233" i="2"/>
  <c r="UH233" i="2" s="1"/>
  <c r="SG233" i="2"/>
  <c r="TX233" i="2" s="1"/>
  <c r="SE233" i="2"/>
  <c r="TW233" i="2" s="1"/>
  <c r="MN233" i="2"/>
  <c r="MM233" i="2"/>
  <c r="ML233" i="2"/>
  <c r="MK233" i="2"/>
  <c r="MI233" i="2"/>
  <c r="LD233" i="2"/>
  <c r="LC233" i="2"/>
  <c r="KS233" i="2"/>
  <c r="KQ233" i="2"/>
  <c r="KM233" i="2"/>
  <c r="KK233" i="2"/>
  <c r="KF233" i="2"/>
  <c r="KD233" i="2"/>
  <c r="JY233" i="2"/>
  <c r="JW233" i="2"/>
  <c r="JR233" i="2"/>
  <c r="JP233" i="2"/>
  <c r="JK233" i="2"/>
  <c r="JI233" i="2"/>
  <c r="JD233" i="2"/>
  <c r="JB233" i="2"/>
  <c r="IU233" i="2"/>
  <c r="IT233" i="2"/>
  <c r="IM233" i="2"/>
  <c r="IL233" i="2"/>
  <c r="IE233" i="2"/>
  <c r="ID233" i="2"/>
  <c r="HW233" i="2"/>
  <c r="HV233" i="2"/>
  <c r="HO233" i="2"/>
  <c r="HN233" i="2"/>
  <c r="HG233" i="2"/>
  <c r="KT233" i="2" s="1"/>
  <c r="HF233" i="2"/>
  <c r="GP233" i="2"/>
  <c r="GO233" i="2"/>
  <c r="GC233" i="2"/>
  <c r="FY233" i="2"/>
  <c r="FX233" i="2"/>
  <c r="FE233" i="2"/>
  <c r="EZ233" i="2"/>
  <c r="EJ233" i="2"/>
  <c r="EI233" i="2"/>
  <c r="EB233" i="2"/>
  <c r="EA233" i="2"/>
  <c r="DT233" i="2"/>
  <c r="DS233" i="2"/>
  <c r="DL233" i="2"/>
  <c r="FB233" i="2" s="1"/>
  <c r="DK233" i="2"/>
  <c r="DD233" i="2"/>
  <c r="DC233" i="2"/>
  <c r="FA233" i="2" s="1"/>
  <c r="CZ233" i="2"/>
  <c r="CW233" i="2"/>
  <c r="DA233" i="2" s="1"/>
  <c r="CN233" i="2"/>
  <c r="CK233" i="2"/>
  <c r="CO233" i="2" s="1"/>
  <c r="CE233" i="2"/>
  <c r="CH233" i="2" s="1"/>
  <c r="BO233" i="2"/>
  <c r="BN233" i="2"/>
  <c r="BG233" i="2"/>
  <c r="BF233" i="2"/>
  <c r="BB233" i="2"/>
  <c r="BC233" i="2" s="1"/>
  <c r="BA233" i="2"/>
  <c r="AP233" i="2"/>
  <c r="AE233" i="2"/>
  <c r="AD233" i="2"/>
  <c r="L233" i="2"/>
  <c r="K233" i="2"/>
  <c r="H233" i="2"/>
  <c r="F233" i="2"/>
  <c r="TP232" i="2"/>
  <c r="TF232" i="2"/>
  <c r="SR232" i="2"/>
  <c r="UH232" i="2" s="1"/>
  <c r="SG232" i="2"/>
  <c r="TX232" i="2" s="1"/>
  <c r="SE232" i="2"/>
  <c r="TW232" i="2" s="1"/>
  <c r="MN232" i="2"/>
  <c r="MM232" i="2"/>
  <c r="ML232" i="2"/>
  <c r="MI232" i="2"/>
  <c r="LD232" i="2"/>
  <c r="LC232" i="2"/>
  <c r="KS232" i="2"/>
  <c r="KQ232" i="2"/>
  <c r="KM232" i="2"/>
  <c r="KK232" i="2"/>
  <c r="KF232" i="2"/>
  <c r="KD232" i="2"/>
  <c r="JY232" i="2"/>
  <c r="JW232" i="2"/>
  <c r="JR232" i="2"/>
  <c r="JP232" i="2"/>
  <c r="JK232" i="2"/>
  <c r="JI232" i="2"/>
  <c r="JD232" i="2"/>
  <c r="JB232" i="2"/>
  <c r="IU232" i="2"/>
  <c r="IT232" i="2"/>
  <c r="IM232" i="2"/>
  <c r="IL232" i="2"/>
  <c r="IE232" i="2"/>
  <c r="ID232" i="2"/>
  <c r="HW232" i="2"/>
  <c r="HV232" i="2"/>
  <c r="HO232" i="2"/>
  <c r="HN232" i="2"/>
  <c r="HG232" i="2"/>
  <c r="KT232" i="2" s="1"/>
  <c r="HF232" i="2"/>
  <c r="KR232" i="2" s="1"/>
  <c r="GP232" i="2"/>
  <c r="GO232" i="2"/>
  <c r="GC232" i="2"/>
  <c r="FX232" i="2"/>
  <c r="FE232" i="2"/>
  <c r="EZ232" i="2"/>
  <c r="EJ232" i="2"/>
  <c r="EI232" i="2"/>
  <c r="EB232" i="2"/>
  <c r="EA232" i="2"/>
  <c r="DT232" i="2"/>
  <c r="DS232" i="2"/>
  <c r="DL232" i="2"/>
  <c r="DK232" i="2"/>
  <c r="DD232" i="2"/>
  <c r="FB232" i="2" s="1"/>
  <c r="DC232" i="2"/>
  <c r="CW232" i="2"/>
  <c r="CZ232" i="2" s="1"/>
  <c r="CK232" i="2"/>
  <c r="CN232" i="2" s="1"/>
  <c r="CH232" i="2"/>
  <c r="CE232" i="2"/>
  <c r="CI232" i="2" s="1"/>
  <c r="BO232" i="2"/>
  <c r="BN232" i="2"/>
  <c r="BF232" i="2"/>
  <c r="BG232" i="2" s="1"/>
  <c r="BC232" i="2"/>
  <c r="BB232" i="2"/>
  <c r="BD232" i="2" s="1"/>
  <c r="BA232" i="2"/>
  <c r="MK232" i="2" s="1"/>
  <c r="AP232" i="2"/>
  <c r="AE232" i="2"/>
  <c r="AD232" i="2"/>
  <c r="K232" i="2"/>
  <c r="L232" i="2" s="1"/>
  <c r="H232" i="2"/>
  <c r="F232" i="2"/>
  <c r="TP231" i="2"/>
  <c r="TO231" i="2"/>
  <c r="TM231" i="2"/>
  <c r="TK231" i="2"/>
  <c r="TI231" i="2"/>
  <c r="TG231" i="2"/>
  <c r="TF231" i="2"/>
  <c r="TE231" i="2"/>
  <c r="TC231" i="2"/>
  <c r="TA231" i="2"/>
  <c r="SR231" i="2"/>
  <c r="UH231" i="2" s="1"/>
  <c r="SG231" i="2"/>
  <c r="TX231" i="2" s="1"/>
  <c r="SE231" i="2"/>
  <c r="TW231" i="2" s="1"/>
  <c r="MN231" i="2"/>
  <c r="MM231" i="2"/>
  <c r="ML231" i="2"/>
  <c r="MK231" i="2"/>
  <c r="MI231" i="2"/>
  <c r="LD231" i="2"/>
  <c r="LC231" i="2"/>
  <c r="KS231" i="2"/>
  <c r="KQ231" i="2"/>
  <c r="KM231" i="2"/>
  <c r="KK231" i="2"/>
  <c r="KF231" i="2"/>
  <c r="KD231" i="2"/>
  <c r="JY231" i="2"/>
  <c r="JW231" i="2"/>
  <c r="JR231" i="2"/>
  <c r="JP231" i="2"/>
  <c r="JK231" i="2"/>
  <c r="JI231" i="2"/>
  <c r="JD231" i="2"/>
  <c r="JB231" i="2"/>
  <c r="IU231" i="2"/>
  <c r="IT231" i="2"/>
  <c r="IM231" i="2"/>
  <c r="IL231" i="2"/>
  <c r="IE231" i="2"/>
  <c r="ID231" i="2"/>
  <c r="HW231" i="2"/>
  <c r="HV231" i="2"/>
  <c r="HO231" i="2"/>
  <c r="HN231" i="2"/>
  <c r="HG231" i="2"/>
  <c r="KT231" i="2" s="1"/>
  <c r="HF231" i="2"/>
  <c r="GP231" i="2"/>
  <c r="GO231" i="2"/>
  <c r="GC231" i="2"/>
  <c r="FY231" i="2"/>
  <c r="FX231" i="2"/>
  <c r="FE231" i="2"/>
  <c r="EZ231" i="2"/>
  <c r="EJ231" i="2"/>
  <c r="EI231" i="2"/>
  <c r="EB231" i="2"/>
  <c r="EA231" i="2"/>
  <c r="DT231" i="2"/>
  <c r="DS231" i="2"/>
  <c r="DL231" i="2"/>
  <c r="FB231" i="2" s="1"/>
  <c r="DK231" i="2"/>
  <c r="DD231" i="2"/>
  <c r="DC231" i="2"/>
  <c r="FA231" i="2" s="1"/>
  <c r="CZ231" i="2"/>
  <c r="CW231" i="2"/>
  <c r="DA231" i="2" s="1"/>
  <c r="CN231" i="2"/>
  <c r="CK231" i="2"/>
  <c r="CO231" i="2" s="1"/>
  <c r="CE231" i="2"/>
  <c r="CH231" i="2" s="1"/>
  <c r="BO231" i="2"/>
  <c r="BN231" i="2"/>
  <c r="BG231" i="2"/>
  <c r="BF231" i="2"/>
  <c r="BB231" i="2"/>
  <c r="BC231" i="2" s="1"/>
  <c r="BA231" i="2"/>
  <c r="AP231" i="2"/>
  <c r="AE231" i="2"/>
  <c r="AD231" i="2"/>
  <c r="L231" i="2"/>
  <c r="K231" i="2"/>
  <c r="H231" i="2"/>
  <c r="F231" i="2"/>
  <c r="TP230" i="2"/>
  <c r="TF230" i="2"/>
  <c r="SR230" i="2"/>
  <c r="UH230" i="2" s="1"/>
  <c r="SG230" i="2"/>
  <c r="TX230" i="2" s="1"/>
  <c r="SE230" i="2"/>
  <c r="TW230" i="2" s="1"/>
  <c r="MN230" i="2"/>
  <c r="MM230" i="2"/>
  <c r="ML230" i="2"/>
  <c r="MI230" i="2"/>
  <c r="LD230" i="2"/>
  <c r="LC230" i="2"/>
  <c r="KS230" i="2"/>
  <c r="KQ230" i="2"/>
  <c r="KM230" i="2"/>
  <c r="KK230" i="2"/>
  <c r="KF230" i="2"/>
  <c r="KD230" i="2"/>
  <c r="JY230" i="2"/>
  <c r="JW230" i="2"/>
  <c r="JR230" i="2"/>
  <c r="JP230" i="2"/>
  <c r="JK230" i="2"/>
  <c r="JI230" i="2"/>
  <c r="JD230" i="2"/>
  <c r="JB230" i="2"/>
  <c r="IU230" i="2"/>
  <c r="IT230" i="2"/>
  <c r="IM230" i="2"/>
  <c r="IL230" i="2"/>
  <c r="IE230" i="2"/>
  <c r="ID230" i="2"/>
  <c r="HW230" i="2"/>
  <c r="HV230" i="2"/>
  <c r="HO230" i="2"/>
  <c r="HN230" i="2"/>
  <c r="HG230" i="2"/>
  <c r="KT230" i="2" s="1"/>
  <c r="HF230" i="2"/>
  <c r="KR230" i="2" s="1"/>
  <c r="GP230" i="2"/>
  <c r="GO230" i="2"/>
  <c r="GC230" i="2"/>
  <c r="FX230" i="2"/>
  <c r="FE230" i="2"/>
  <c r="EZ230" i="2"/>
  <c r="EJ230" i="2"/>
  <c r="EI230" i="2"/>
  <c r="EB230" i="2"/>
  <c r="EA230" i="2"/>
  <c r="DT230" i="2"/>
  <c r="DS230" i="2"/>
  <c r="DL230" i="2"/>
  <c r="DK230" i="2"/>
  <c r="DD230" i="2"/>
  <c r="FB230" i="2" s="1"/>
  <c r="DC230" i="2"/>
  <c r="CW230" i="2"/>
  <c r="CZ230" i="2" s="1"/>
  <c r="CK230" i="2"/>
  <c r="CN230" i="2" s="1"/>
  <c r="CH230" i="2"/>
  <c r="CE230" i="2"/>
  <c r="CI230" i="2" s="1"/>
  <c r="BO230" i="2"/>
  <c r="BN230" i="2"/>
  <c r="BF230" i="2"/>
  <c r="BG230" i="2" s="1"/>
  <c r="BC230" i="2"/>
  <c r="BB230" i="2"/>
  <c r="BD230" i="2" s="1"/>
  <c r="BA230" i="2"/>
  <c r="MK230" i="2" s="1"/>
  <c r="AP230" i="2"/>
  <c r="AE230" i="2"/>
  <c r="AD230" i="2"/>
  <c r="K230" i="2"/>
  <c r="L230" i="2" s="1"/>
  <c r="H230" i="2"/>
  <c r="F230" i="2"/>
  <c r="TP229" i="2"/>
  <c r="TO229" i="2"/>
  <c r="TM229" i="2"/>
  <c r="TK229" i="2"/>
  <c r="TI229" i="2"/>
  <c r="TG229" i="2"/>
  <c r="TF229" i="2"/>
  <c r="TE229" i="2"/>
  <c r="TC229" i="2"/>
  <c r="TA229" i="2"/>
  <c r="SR229" i="2"/>
  <c r="UH229" i="2" s="1"/>
  <c r="SG229" i="2"/>
  <c r="TX229" i="2" s="1"/>
  <c r="SE229" i="2"/>
  <c r="TW229" i="2" s="1"/>
  <c r="MN229" i="2"/>
  <c r="MM229" i="2"/>
  <c r="ML229" i="2"/>
  <c r="MK229" i="2"/>
  <c r="MI229" i="2"/>
  <c r="LD229" i="2"/>
  <c r="LC229" i="2"/>
  <c r="KS229" i="2"/>
  <c r="KQ229" i="2"/>
  <c r="KM229" i="2"/>
  <c r="KK229" i="2"/>
  <c r="KF229" i="2"/>
  <c r="KD229" i="2"/>
  <c r="JY229" i="2"/>
  <c r="JW229" i="2"/>
  <c r="JR229" i="2"/>
  <c r="JP229" i="2"/>
  <c r="JK229" i="2"/>
  <c r="JI229" i="2"/>
  <c r="JD229" i="2"/>
  <c r="JB229" i="2"/>
  <c r="IU229" i="2"/>
  <c r="IT229" i="2"/>
  <c r="IM229" i="2"/>
  <c r="IL229" i="2"/>
  <c r="IE229" i="2"/>
  <c r="ID229" i="2"/>
  <c r="HW229" i="2"/>
  <c r="HV229" i="2"/>
  <c r="HO229" i="2"/>
  <c r="HN229" i="2"/>
  <c r="HG229" i="2"/>
  <c r="KT229" i="2" s="1"/>
  <c r="HF229" i="2"/>
  <c r="GP229" i="2"/>
  <c r="GO229" i="2"/>
  <c r="GC229" i="2"/>
  <c r="FY229" i="2"/>
  <c r="FX229" i="2"/>
  <c r="FE229" i="2"/>
  <c r="EZ229" i="2"/>
  <c r="EJ229" i="2"/>
  <c r="EI229" i="2"/>
  <c r="EB229" i="2"/>
  <c r="EA229" i="2"/>
  <c r="DT229" i="2"/>
  <c r="DS229" i="2"/>
  <c r="DL229" i="2"/>
  <c r="FB229" i="2" s="1"/>
  <c r="DK229" i="2"/>
  <c r="DD229" i="2"/>
  <c r="DC229" i="2"/>
  <c r="FA229" i="2" s="1"/>
  <c r="CZ229" i="2"/>
  <c r="CW229" i="2"/>
  <c r="DA229" i="2" s="1"/>
  <c r="CN229" i="2"/>
  <c r="CK229" i="2"/>
  <c r="CO229" i="2" s="1"/>
  <c r="CE229" i="2"/>
  <c r="CH229" i="2" s="1"/>
  <c r="BO229" i="2"/>
  <c r="BN229" i="2"/>
  <c r="BG229" i="2"/>
  <c r="BF229" i="2"/>
  <c r="BB229" i="2"/>
  <c r="BC229" i="2" s="1"/>
  <c r="BA229" i="2"/>
  <c r="AP229" i="2"/>
  <c r="AE229" i="2"/>
  <c r="AD229" i="2"/>
  <c r="L229" i="2"/>
  <c r="K229" i="2"/>
  <c r="H229" i="2"/>
  <c r="F229" i="2"/>
  <c r="TP228" i="2"/>
  <c r="TF228" i="2"/>
  <c r="SR228" i="2"/>
  <c r="UH228" i="2" s="1"/>
  <c r="SG228" i="2"/>
  <c r="TX228" i="2" s="1"/>
  <c r="SE228" i="2"/>
  <c r="TW228" i="2" s="1"/>
  <c r="MN228" i="2"/>
  <c r="MM228" i="2"/>
  <c r="ML228" i="2"/>
  <c r="MI228" i="2"/>
  <c r="LD228" i="2"/>
  <c r="LC228" i="2"/>
  <c r="KS228" i="2"/>
  <c r="KQ228" i="2"/>
  <c r="KM228" i="2"/>
  <c r="KK228" i="2"/>
  <c r="KF228" i="2"/>
  <c r="KD228" i="2"/>
  <c r="JY228" i="2"/>
  <c r="JW228" i="2"/>
  <c r="JR228" i="2"/>
  <c r="JP228" i="2"/>
  <c r="JK228" i="2"/>
  <c r="JI228" i="2"/>
  <c r="JD228" i="2"/>
  <c r="JB228" i="2"/>
  <c r="IU228" i="2"/>
  <c r="IT228" i="2"/>
  <c r="IM228" i="2"/>
  <c r="IL228" i="2"/>
  <c r="IE228" i="2"/>
  <c r="ID228" i="2"/>
  <c r="HW228" i="2"/>
  <c r="HV228" i="2"/>
  <c r="HO228" i="2"/>
  <c r="HN228" i="2"/>
  <c r="HG228" i="2"/>
  <c r="KT228" i="2" s="1"/>
  <c r="HF228" i="2"/>
  <c r="KR228" i="2" s="1"/>
  <c r="GP228" i="2"/>
  <c r="GO228" i="2"/>
  <c r="GC228" i="2"/>
  <c r="FX228" i="2"/>
  <c r="FE228" i="2"/>
  <c r="EZ228" i="2"/>
  <c r="EJ228" i="2"/>
  <c r="EI228" i="2"/>
  <c r="EB228" i="2"/>
  <c r="EA228" i="2"/>
  <c r="DT228" i="2"/>
  <c r="DS228" i="2"/>
  <c r="DL228" i="2"/>
  <c r="DK228" i="2"/>
  <c r="DD228" i="2"/>
  <c r="FB228" i="2" s="1"/>
  <c r="DC228" i="2"/>
  <c r="CW228" i="2"/>
  <c r="CZ228" i="2" s="1"/>
  <c r="CK228" i="2"/>
  <c r="CN228" i="2" s="1"/>
  <c r="CH228" i="2"/>
  <c r="CE228" i="2"/>
  <c r="CI228" i="2" s="1"/>
  <c r="BO228" i="2"/>
  <c r="BN228" i="2"/>
  <c r="BF228" i="2"/>
  <c r="BG228" i="2" s="1"/>
  <c r="BC228" i="2"/>
  <c r="BB228" i="2"/>
  <c r="BD228" i="2" s="1"/>
  <c r="BA228" i="2"/>
  <c r="MK228" i="2" s="1"/>
  <c r="AP228" i="2"/>
  <c r="AE228" i="2"/>
  <c r="AD228" i="2"/>
  <c r="K228" i="2"/>
  <c r="L228" i="2" s="1"/>
  <c r="H228" i="2"/>
  <c r="F228" i="2"/>
  <c r="TP227" i="2"/>
  <c r="TO227" i="2"/>
  <c r="TM227" i="2"/>
  <c r="TK227" i="2"/>
  <c r="TI227" i="2"/>
  <c r="TG227" i="2"/>
  <c r="TF227" i="2"/>
  <c r="TE227" i="2"/>
  <c r="TC227" i="2"/>
  <c r="TA227" i="2"/>
  <c r="SR227" i="2"/>
  <c r="UH227" i="2" s="1"/>
  <c r="SG227" i="2"/>
  <c r="TX227" i="2" s="1"/>
  <c r="SE227" i="2"/>
  <c r="TW227" i="2" s="1"/>
  <c r="MN227" i="2"/>
  <c r="MM227" i="2"/>
  <c r="ML227" i="2"/>
  <c r="MK227" i="2"/>
  <c r="MI227" i="2"/>
  <c r="LD227" i="2"/>
  <c r="LC227" i="2"/>
  <c r="KS227" i="2"/>
  <c r="KQ227" i="2"/>
  <c r="KM227" i="2"/>
  <c r="KK227" i="2"/>
  <c r="KF227" i="2"/>
  <c r="KD227" i="2"/>
  <c r="JY227" i="2"/>
  <c r="JW227" i="2"/>
  <c r="JR227" i="2"/>
  <c r="JP227" i="2"/>
  <c r="JK227" i="2"/>
  <c r="JI227" i="2"/>
  <c r="JD227" i="2"/>
  <c r="JB227" i="2"/>
  <c r="IU227" i="2"/>
  <c r="IT227" i="2"/>
  <c r="IM227" i="2"/>
  <c r="IL227" i="2"/>
  <c r="IE227" i="2"/>
  <c r="ID227" i="2"/>
  <c r="HW227" i="2"/>
  <c r="HV227" i="2"/>
  <c r="HO227" i="2"/>
  <c r="HN227" i="2"/>
  <c r="HG227" i="2"/>
  <c r="KT227" i="2" s="1"/>
  <c r="HF227" i="2"/>
  <c r="GP227" i="2"/>
  <c r="GO227" i="2"/>
  <c r="GC227" i="2"/>
  <c r="FY227" i="2"/>
  <c r="FX227" i="2"/>
  <c r="FE227" i="2"/>
  <c r="EZ227" i="2"/>
  <c r="EJ227" i="2"/>
  <c r="EI227" i="2"/>
  <c r="EB227" i="2"/>
  <c r="EA227" i="2"/>
  <c r="DT227" i="2"/>
  <c r="DS227" i="2"/>
  <c r="DL227" i="2"/>
  <c r="FB227" i="2" s="1"/>
  <c r="DK227" i="2"/>
  <c r="DD227" i="2"/>
  <c r="DC227" i="2"/>
  <c r="CZ227" i="2"/>
  <c r="CW227" i="2"/>
  <c r="DA227" i="2" s="1"/>
  <c r="CN227" i="2"/>
  <c r="CK227" i="2"/>
  <c r="CO227" i="2" s="1"/>
  <c r="CE227" i="2"/>
  <c r="BO227" i="2"/>
  <c r="BN227" i="2"/>
  <c r="BG227" i="2"/>
  <c r="BF227" i="2"/>
  <c r="BD227" i="2"/>
  <c r="BB227" i="2"/>
  <c r="BC227" i="2" s="1"/>
  <c r="BA227" i="2"/>
  <c r="AP227" i="2"/>
  <c r="AE227" i="2"/>
  <c r="AD227" i="2"/>
  <c r="L227" i="2"/>
  <c r="K227" i="2"/>
  <c r="H227" i="2"/>
  <c r="F227" i="2"/>
  <c r="TP226" i="2"/>
  <c r="TF226" i="2"/>
  <c r="SR226" i="2"/>
  <c r="UH226" i="2" s="1"/>
  <c r="SG226" i="2"/>
  <c r="TX226" i="2" s="1"/>
  <c r="SE226" i="2"/>
  <c r="TW226" i="2" s="1"/>
  <c r="MN226" i="2"/>
  <c r="MM226" i="2"/>
  <c r="ML226" i="2"/>
  <c r="MI226" i="2"/>
  <c r="LD226" i="2"/>
  <c r="LC226" i="2"/>
  <c r="KS226" i="2"/>
  <c r="KQ226" i="2"/>
  <c r="KM226" i="2"/>
  <c r="KK226" i="2"/>
  <c r="KF226" i="2"/>
  <c r="KD226" i="2"/>
  <c r="JY226" i="2"/>
  <c r="JW226" i="2"/>
  <c r="JR226" i="2"/>
  <c r="JP226" i="2"/>
  <c r="JK226" i="2"/>
  <c r="JI226" i="2"/>
  <c r="JD226" i="2"/>
  <c r="JB226" i="2"/>
  <c r="IU226" i="2"/>
  <c r="IT226" i="2"/>
  <c r="IM226" i="2"/>
  <c r="IL226" i="2"/>
  <c r="IE226" i="2"/>
  <c r="ID226" i="2"/>
  <c r="HW226" i="2"/>
  <c r="HV226" i="2"/>
  <c r="HO226" i="2"/>
  <c r="HN226" i="2"/>
  <c r="HG226" i="2"/>
  <c r="HF226" i="2"/>
  <c r="GP226" i="2"/>
  <c r="GO226" i="2"/>
  <c r="GC226" i="2"/>
  <c r="FX226" i="2"/>
  <c r="FE226" i="2"/>
  <c r="EZ226" i="2"/>
  <c r="EJ226" i="2"/>
  <c r="EI226" i="2"/>
  <c r="EB226" i="2"/>
  <c r="EA226" i="2"/>
  <c r="DT226" i="2"/>
  <c r="DS226" i="2"/>
  <c r="DL226" i="2"/>
  <c r="DK226" i="2"/>
  <c r="DD226" i="2"/>
  <c r="DC226" i="2"/>
  <c r="CW226" i="2"/>
  <c r="CK226" i="2"/>
  <c r="CH226" i="2"/>
  <c r="CE226" i="2"/>
  <c r="CI226" i="2" s="1"/>
  <c r="BO226" i="2"/>
  <c r="BN226" i="2"/>
  <c r="BF226" i="2"/>
  <c r="BG226" i="2" s="1"/>
  <c r="BC226" i="2"/>
  <c r="BB226" i="2"/>
  <c r="BA226" i="2"/>
  <c r="AP226" i="2"/>
  <c r="AE226" i="2"/>
  <c r="AD226" i="2"/>
  <c r="K226" i="2"/>
  <c r="L226" i="2" s="1"/>
  <c r="H226" i="2"/>
  <c r="F226" i="2"/>
  <c r="TP225" i="2"/>
  <c r="TO225" i="2"/>
  <c r="TM225" i="2"/>
  <c r="TK225" i="2"/>
  <c r="TI225" i="2"/>
  <c r="TG225" i="2"/>
  <c r="TF225" i="2"/>
  <c r="TE225" i="2"/>
  <c r="TC225" i="2"/>
  <c r="TA225" i="2"/>
  <c r="SR225" i="2"/>
  <c r="UH225" i="2" s="1"/>
  <c r="SG225" i="2"/>
  <c r="TX225" i="2" s="1"/>
  <c r="SE225" i="2"/>
  <c r="TW225" i="2" s="1"/>
  <c r="MN225" i="2"/>
  <c r="MM225" i="2"/>
  <c r="ML225" i="2"/>
  <c r="MK225" i="2"/>
  <c r="MI225" i="2"/>
  <c r="LD225" i="2"/>
  <c r="LC225" i="2"/>
  <c r="KS225" i="2"/>
  <c r="KQ225" i="2"/>
  <c r="KM225" i="2"/>
  <c r="KK225" i="2"/>
  <c r="KF225" i="2"/>
  <c r="KD225" i="2"/>
  <c r="JY225" i="2"/>
  <c r="JW225" i="2"/>
  <c r="JR225" i="2"/>
  <c r="JP225" i="2"/>
  <c r="JK225" i="2"/>
  <c r="JI225" i="2"/>
  <c r="JD225" i="2"/>
  <c r="JB225" i="2"/>
  <c r="IU225" i="2"/>
  <c r="IT225" i="2"/>
  <c r="IM225" i="2"/>
  <c r="IL225" i="2"/>
  <c r="IE225" i="2"/>
  <c r="ID225" i="2"/>
  <c r="HW225" i="2"/>
  <c r="HV225" i="2"/>
  <c r="HO225" i="2"/>
  <c r="HN225" i="2"/>
  <c r="HG225" i="2"/>
  <c r="KT225" i="2" s="1"/>
  <c r="HF225" i="2"/>
  <c r="GP225" i="2"/>
  <c r="GO225" i="2"/>
  <c r="GC225" i="2"/>
  <c r="FY225" i="2"/>
  <c r="FX225" i="2"/>
  <c r="FE225" i="2"/>
  <c r="EZ225" i="2"/>
  <c r="EJ225" i="2"/>
  <c r="EI225" i="2"/>
  <c r="EB225" i="2"/>
  <c r="EA225" i="2"/>
  <c r="DT225" i="2"/>
  <c r="DS225" i="2"/>
  <c r="DL225" i="2"/>
  <c r="FB225" i="2" s="1"/>
  <c r="DK225" i="2"/>
  <c r="DD225" i="2"/>
  <c r="DC225" i="2"/>
  <c r="CZ225" i="2"/>
  <c r="CW225" i="2"/>
  <c r="DA225" i="2" s="1"/>
  <c r="CN225" i="2"/>
  <c r="CK225" i="2"/>
  <c r="CO225" i="2" s="1"/>
  <c r="CE225" i="2"/>
  <c r="BO225" i="2"/>
  <c r="BN225" i="2"/>
  <c r="BG225" i="2"/>
  <c r="BF225" i="2"/>
  <c r="BB225" i="2"/>
  <c r="BC225" i="2" s="1"/>
  <c r="BA225" i="2"/>
  <c r="AP225" i="2"/>
  <c r="AE225" i="2"/>
  <c r="AD225" i="2"/>
  <c r="L225" i="2"/>
  <c r="K225" i="2"/>
  <c r="H225" i="2"/>
  <c r="F225" i="2"/>
  <c r="TP224" i="2"/>
  <c r="TL224" i="2"/>
  <c r="TH224" i="2"/>
  <c r="TF224" i="2"/>
  <c r="TD224" i="2"/>
  <c r="SR224" i="2"/>
  <c r="UH224" i="2" s="1"/>
  <c r="SG224" i="2"/>
  <c r="TX224" i="2" s="1"/>
  <c r="SE224" i="2"/>
  <c r="TW224" i="2" s="1"/>
  <c r="MN224" i="2"/>
  <c r="MM224" i="2"/>
  <c r="ML224" i="2"/>
  <c r="MI224" i="2"/>
  <c r="LD224" i="2"/>
  <c r="LC224" i="2"/>
  <c r="KS224" i="2"/>
  <c r="KQ224" i="2"/>
  <c r="KM224" i="2"/>
  <c r="KK224" i="2"/>
  <c r="KF224" i="2"/>
  <c r="KD224" i="2"/>
  <c r="JY224" i="2"/>
  <c r="JW224" i="2"/>
  <c r="JR224" i="2"/>
  <c r="JP224" i="2"/>
  <c r="JK224" i="2"/>
  <c r="JI224" i="2"/>
  <c r="JD224" i="2"/>
  <c r="JB224" i="2"/>
  <c r="IU224" i="2"/>
  <c r="IT224" i="2"/>
  <c r="IM224" i="2"/>
  <c r="IL224" i="2"/>
  <c r="IE224" i="2"/>
  <c r="ID224" i="2"/>
  <c r="HW224" i="2"/>
  <c r="HV224" i="2"/>
  <c r="HO224" i="2"/>
  <c r="HN224" i="2"/>
  <c r="HG224" i="2"/>
  <c r="KT224" i="2" s="1"/>
  <c r="HF224" i="2"/>
  <c r="GP224" i="2"/>
  <c r="GO224" i="2"/>
  <c r="GC224" i="2"/>
  <c r="FZ224" i="2"/>
  <c r="FX224" i="2"/>
  <c r="FE224" i="2"/>
  <c r="EZ224" i="2"/>
  <c r="EJ224" i="2"/>
  <c r="EI224" i="2"/>
  <c r="EB224" i="2"/>
  <c r="EA224" i="2"/>
  <c r="DT224" i="2"/>
  <c r="DS224" i="2"/>
  <c r="DL224" i="2"/>
  <c r="DK224" i="2"/>
  <c r="DD224" i="2"/>
  <c r="FB224" i="2" s="1"/>
  <c r="DC224" i="2"/>
  <c r="CW224" i="2"/>
  <c r="CK224" i="2"/>
  <c r="CH224" i="2"/>
  <c r="CE224" i="2"/>
  <c r="CI224" i="2" s="1"/>
  <c r="BO224" i="2"/>
  <c r="BN224" i="2"/>
  <c r="BF224" i="2"/>
  <c r="BG224" i="2" s="1"/>
  <c r="BC224" i="2"/>
  <c r="BB224" i="2"/>
  <c r="BD224" i="2" s="1"/>
  <c r="BA224" i="2"/>
  <c r="AP224" i="2"/>
  <c r="AE224" i="2"/>
  <c r="AD224" i="2"/>
  <c r="K224" i="2"/>
  <c r="L224" i="2" s="1"/>
  <c r="H224" i="2"/>
  <c r="F224" i="2"/>
  <c r="TP223" i="2"/>
  <c r="TF223" i="2"/>
  <c r="SR223" i="2"/>
  <c r="UH223" i="2" s="1"/>
  <c r="SG223" i="2"/>
  <c r="TX223" i="2" s="1"/>
  <c r="SE223" i="2"/>
  <c r="TW223" i="2" s="1"/>
  <c r="MN223" i="2"/>
  <c r="MM223" i="2"/>
  <c r="ML223" i="2"/>
  <c r="MI223" i="2"/>
  <c r="LD223" i="2"/>
  <c r="LC223" i="2"/>
  <c r="KS223" i="2"/>
  <c r="KQ223" i="2"/>
  <c r="KM223" i="2"/>
  <c r="KK223" i="2"/>
  <c r="KF223" i="2"/>
  <c r="KD223" i="2"/>
  <c r="JY223" i="2"/>
  <c r="JW223" i="2"/>
  <c r="JR223" i="2"/>
  <c r="JP223" i="2"/>
  <c r="JK223" i="2"/>
  <c r="JI223" i="2"/>
  <c r="JD223" i="2"/>
  <c r="JB223" i="2"/>
  <c r="IU223" i="2"/>
  <c r="IT223" i="2"/>
  <c r="IM223" i="2"/>
  <c r="IL223" i="2"/>
  <c r="IE223" i="2"/>
  <c r="ID223" i="2"/>
  <c r="HW223" i="2"/>
  <c r="HV223" i="2"/>
  <c r="HO223" i="2"/>
  <c r="HN223" i="2"/>
  <c r="HG223" i="2"/>
  <c r="KT223" i="2" s="1"/>
  <c r="HF223" i="2"/>
  <c r="GP223" i="2"/>
  <c r="GO223" i="2"/>
  <c r="GC223" i="2"/>
  <c r="FX223" i="2"/>
  <c r="FE223" i="2"/>
  <c r="EZ223" i="2"/>
  <c r="EJ223" i="2"/>
  <c r="EI223" i="2"/>
  <c r="EB223" i="2"/>
  <c r="EA223" i="2"/>
  <c r="DT223" i="2"/>
  <c r="DS223" i="2"/>
  <c r="DL223" i="2"/>
  <c r="DK223" i="2"/>
  <c r="FA223" i="2" s="1"/>
  <c r="DD223" i="2"/>
  <c r="DC223" i="2"/>
  <c r="CW223" i="2"/>
  <c r="CK223" i="2"/>
  <c r="CH223" i="2"/>
  <c r="CE223" i="2"/>
  <c r="CI223" i="2" s="1"/>
  <c r="BO223" i="2"/>
  <c r="BN223" i="2"/>
  <c r="BF223" i="2"/>
  <c r="BG223" i="2" s="1"/>
  <c r="BC223" i="2"/>
  <c r="BB223" i="2"/>
  <c r="BD223" i="2" s="1"/>
  <c r="BA223" i="2"/>
  <c r="AP223" i="2"/>
  <c r="AE223" i="2"/>
  <c r="AD223" i="2"/>
  <c r="K223" i="2"/>
  <c r="L223" i="2" s="1"/>
  <c r="H223" i="2"/>
  <c r="F223" i="2"/>
  <c r="TP222" i="2"/>
  <c r="TO222" i="2"/>
  <c r="TM222" i="2"/>
  <c r="TK222" i="2"/>
  <c r="TI222" i="2"/>
  <c r="TG222" i="2"/>
  <c r="TF222" i="2"/>
  <c r="TE222" i="2"/>
  <c r="TC222" i="2"/>
  <c r="TA222" i="2"/>
  <c r="SR222" i="2"/>
  <c r="UH222" i="2" s="1"/>
  <c r="SG222" i="2"/>
  <c r="TX222" i="2" s="1"/>
  <c r="SE222" i="2"/>
  <c r="TW222" i="2" s="1"/>
  <c r="MN222" i="2"/>
  <c r="MM222" i="2"/>
  <c r="ML222" i="2"/>
  <c r="MK222" i="2"/>
  <c r="MI222" i="2"/>
  <c r="LD222" i="2"/>
  <c r="LC222" i="2"/>
  <c r="KS222" i="2"/>
  <c r="KQ222" i="2"/>
  <c r="KM222" i="2"/>
  <c r="KK222" i="2"/>
  <c r="KF222" i="2"/>
  <c r="KD222" i="2"/>
  <c r="JY222" i="2"/>
  <c r="JW222" i="2"/>
  <c r="JR222" i="2"/>
  <c r="JP222" i="2"/>
  <c r="JK222" i="2"/>
  <c r="JI222" i="2"/>
  <c r="JD222" i="2"/>
  <c r="JB222" i="2"/>
  <c r="IU222" i="2"/>
  <c r="IT222" i="2"/>
  <c r="IM222" i="2"/>
  <c r="IL222" i="2"/>
  <c r="IE222" i="2"/>
  <c r="ID222" i="2"/>
  <c r="HW222" i="2"/>
  <c r="HV222" i="2"/>
  <c r="HO222" i="2"/>
  <c r="HN222" i="2"/>
  <c r="KR222" i="2" s="1"/>
  <c r="HG222" i="2"/>
  <c r="KT222" i="2" s="1"/>
  <c r="HF222" i="2"/>
  <c r="GP222" i="2"/>
  <c r="GO222" i="2"/>
  <c r="GC222" i="2"/>
  <c r="FY222" i="2"/>
  <c r="FX222" i="2"/>
  <c r="FE222" i="2"/>
  <c r="EZ222" i="2"/>
  <c r="EJ222" i="2"/>
  <c r="EI222" i="2"/>
  <c r="EB222" i="2"/>
  <c r="EA222" i="2"/>
  <c r="DT222" i="2"/>
  <c r="DS222" i="2"/>
  <c r="DL222" i="2"/>
  <c r="FB222" i="2" s="1"/>
  <c r="DK222" i="2"/>
  <c r="DD222" i="2"/>
  <c r="DC222" i="2"/>
  <c r="CZ222" i="2"/>
  <c r="CW222" i="2"/>
  <c r="DA222" i="2" s="1"/>
  <c r="CN222" i="2"/>
  <c r="CK222" i="2"/>
  <c r="CO222" i="2" s="1"/>
  <c r="CE222" i="2"/>
  <c r="BO222" i="2"/>
  <c r="BN222" i="2"/>
  <c r="BG222" i="2"/>
  <c r="BF222" i="2"/>
  <c r="BB222" i="2"/>
  <c r="BA222" i="2"/>
  <c r="AP222" i="2"/>
  <c r="AE222" i="2"/>
  <c r="AD222" i="2"/>
  <c r="L222" i="2"/>
  <c r="K222" i="2"/>
  <c r="H222" i="2"/>
  <c r="F222" i="2"/>
  <c r="TP221" i="2"/>
  <c r="TF221" i="2"/>
  <c r="SR221" i="2"/>
  <c r="UH221" i="2" s="1"/>
  <c r="SG221" i="2"/>
  <c r="TX221" i="2" s="1"/>
  <c r="SE221" i="2"/>
  <c r="TW221" i="2" s="1"/>
  <c r="MN221" i="2"/>
  <c r="MM221" i="2"/>
  <c r="ML221" i="2"/>
  <c r="MI221" i="2"/>
  <c r="LD221" i="2"/>
  <c r="LC221" i="2"/>
  <c r="KS221" i="2"/>
  <c r="KQ221" i="2"/>
  <c r="KM221" i="2"/>
  <c r="KK221" i="2"/>
  <c r="KF221" i="2"/>
  <c r="KD221" i="2"/>
  <c r="JY221" i="2"/>
  <c r="JW221" i="2"/>
  <c r="JR221" i="2"/>
  <c r="JP221" i="2"/>
  <c r="JK221" i="2"/>
  <c r="JI221" i="2"/>
  <c r="JD221" i="2"/>
  <c r="JB221" i="2"/>
  <c r="IU221" i="2"/>
  <c r="IT221" i="2"/>
  <c r="IM221" i="2"/>
  <c r="IL221" i="2"/>
  <c r="IE221" i="2"/>
  <c r="ID221" i="2"/>
  <c r="HW221" i="2"/>
  <c r="HV221" i="2"/>
  <c r="HO221" i="2"/>
  <c r="HN221" i="2"/>
  <c r="HG221" i="2"/>
  <c r="KT221" i="2" s="1"/>
  <c r="HF221" i="2"/>
  <c r="GP221" i="2"/>
  <c r="GO221" i="2"/>
  <c r="GC221" i="2"/>
  <c r="FX221" i="2"/>
  <c r="FE221" i="2"/>
  <c r="EZ221" i="2"/>
  <c r="EJ221" i="2"/>
  <c r="EI221" i="2"/>
  <c r="EB221" i="2"/>
  <c r="EA221" i="2"/>
  <c r="DT221" i="2"/>
  <c r="DS221" i="2"/>
  <c r="DL221" i="2"/>
  <c r="DK221" i="2"/>
  <c r="FA221" i="2" s="1"/>
  <c r="DD221" i="2"/>
  <c r="DC221" i="2"/>
  <c r="CW221" i="2"/>
  <c r="CK221" i="2"/>
  <c r="CH221" i="2"/>
  <c r="CE221" i="2"/>
  <c r="CI221" i="2" s="1"/>
  <c r="BO221" i="2"/>
  <c r="BN221" i="2"/>
  <c r="BF221" i="2"/>
  <c r="BG221" i="2" s="1"/>
  <c r="BC221" i="2"/>
  <c r="BB221" i="2"/>
  <c r="BD221" i="2" s="1"/>
  <c r="BA221" i="2"/>
  <c r="AP221" i="2"/>
  <c r="AE221" i="2"/>
  <c r="AD221" i="2"/>
  <c r="K221" i="2"/>
  <c r="L221" i="2" s="1"/>
  <c r="H221" i="2"/>
  <c r="F221" i="2"/>
  <c r="TP220" i="2"/>
  <c r="TO220" i="2"/>
  <c r="TM220" i="2"/>
  <c r="TK220" i="2"/>
  <c r="TI220" i="2"/>
  <c r="TG220" i="2"/>
  <c r="TF220" i="2"/>
  <c r="TE220" i="2"/>
  <c r="TC220" i="2"/>
  <c r="TA220" i="2"/>
  <c r="SR220" i="2"/>
  <c r="UH220" i="2" s="1"/>
  <c r="SG220" i="2"/>
  <c r="TX220" i="2" s="1"/>
  <c r="SE220" i="2"/>
  <c r="TW220" i="2" s="1"/>
  <c r="MN220" i="2"/>
  <c r="MM220" i="2"/>
  <c r="ML220" i="2"/>
  <c r="MK220" i="2"/>
  <c r="MI220" i="2"/>
  <c r="LD220" i="2"/>
  <c r="LC220" i="2"/>
  <c r="KS220" i="2"/>
  <c r="KQ220" i="2"/>
  <c r="KM220" i="2"/>
  <c r="KK220" i="2"/>
  <c r="KF220" i="2"/>
  <c r="KD220" i="2"/>
  <c r="JY220" i="2"/>
  <c r="JW220" i="2"/>
  <c r="JR220" i="2"/>
  <c r="JP220" i="2"/>
  <c r="JK220" i="2"/>
  <c r="JI220" i="2"/>
  <c r="JD220" i="2"/>
  <c r="JB220" i="2"/>
  <c r="IU220" i="2"/>
  <c r="IT220" i="2"/>
  <c r="IM220" i="2"/>
  <c r="IL220" i="2"/>
  <c r="IE220" i="2"/>
  <c r="ID220" i="2"/>
  <c r="HW220" i="2"/>
  <c r="HV220" i="2"/>
  <c r="HO220" i="2"/>
  <c r="HN220" i="2"/>
  <c r="KR220" i="2" s="1"/>
  <c r="HG220" i="2"/>
  <c r="KT220" i="2" s="1"/>
  <c r="HF220" i="2"/>
  <c r="GP220" i="2"/>
  <c r="GO220" i="2"/>
  <c r="GC220" i="2"/>
  <c r="FY220" i="2"/>
  <c r="FX220" i="2"/>
  <c r="FE220" i="2"/>
  <c r="EZ220" i="2"/>
  <c r="EJ220" i="2"/>
  <c r="EI220" i="2"/>
  <c r="EB220" i="2"/>
  <c r="EA220" i="2"/>
  <c r="DT220" i="2"/>
  <c r="DS220" i="2"/>
  <c r="DL220" i="2"/>
  <c r="FB220" i="2" s="1"/>
  <c r="DK220" i="2"/>
  <c r="DD220" i="2"/>
  <c r="DC220" i="2"/>
  <c r="CZ220" i="2"/>
  <c r="CW220" i="2"/>
  <c r="DA220" i="2" s="1"/>
  <c r="CN220" i="2"/>
  <c r="CK220" i="2"/>
  <c r="CO220" i="2" s="1"/>
  <c r="CE220" i="2"/>
  <c r="BO220" i="2"/>
  <c r="BN220" i="2"/>
  <c r="BG220" i="2"/>
  <c r="BF220" i="2"/>
  <c r="BB220" i="2"/>
  <c r="BA220" i="2"/>
  <c r="AP220" i="2"/>
  <c r="AE220" i="2"/>
  <c r="AD220" i="2"/>
  <c r="L220" i="2"/>
  <c r="K220" i="2"/>
  <c r="H220" i="2"/>
  <c r="F220" i="2"/>
  <c r="TP219" i="2"/>
  <c r="TF219" i="2"/>
  <c r="SR219" i="2"/>
  <c r="UH219" i="2" s="1"/>
  <c r="SG219" i="2"/>
  <c r="TX219" i="2" s="1"/>
  <c r="SE219" i="2"/>
  <c r="TW219" i="2" s="1"/>
  <c r="MN219" i="2"/>
  <c r="MM219" i="2"/>
  <c r="ML219" i="2"/>
  <c r="MI219" i="2"/>
  <c r="LD219" i="2"/>
  <c r="LC219" i="2"/>
  <c r="KS219" i="2"/>
  <c r="KQ219" i="2"/>
  <c r="KM219" i="2"/>
  <c r="KK219" i="2"/>
  <c r="KF219" i="2"/>
  <c r="KD219" i="2"/>
  <c r="JY219" i="2"/>
  <c r="JW219" i="2"/>
  <c r="JR219" i="2"/>
  <c r="JP219" i="2"/>
  <c r="JK219" i="2"/>
  <c r="JI219" i="2"/>
  <c r="JD219" i="2"/>
  <c r="JB219" i="2"/>
  <c r="IU219" i="2"/>
  <c r="IT219" i="2"/>
  <c r="IM219" i="2"/>
  <c r="IL219" i="2"/>
  <c r="IE219" i="2"/>
  <c r="ID219" i="2"/>
  <c r="HW219" i="2"/>
  <c r="HV219" i="2"/>
  <c r="HO219" i="2"/>
  <c r="HN219" i="2"/>
  <c r="HG219" i="2"/>
  <c r="KT219" i="2" s="1"/>
  <c r="HF219" i="2"/>
  <c r="GP219" i="2"/>
  <c r="GO219" i="2"/>
  <c r="GC219" i="2"/>
  <c r="FX219" i="2"/>
  <c r="FE219" i="2"/>
  <c r="EZ219" i="2"/>
  <c r="EJ219" i="2"/>
  <c r="EI219" i="2"/>
  <c r="EB219" i="2"/>
  <c r="EA219" i="2"/>
  <c r="DT219" i="2"/>
  <c r="DS219" i="2"/>
  <c r="DL219" i="2"/>
  <c r="DK219" i="2"/>
  <c r="FA219" i="2" s="1"/>
  <c r="DD219" i="2"/>
  <c r="DC219" i="2"/>
  <c r="CW219" i="2"/>
  <c r="CK219" i="2"/>
  <c r="CH219" i="2"/>
  <c r="CE219" i="2"/>
  <c r="CI219" i="2" s="1"/>
  <c r="BO219" i="2"/>
  <c r="BN219" i="2"/>
  <c r="BF219" i="2"/>
  <c r="BG219" i="2" s="1"/>
  <c r="BC219" i="2"/>
  <c r="BB219" i="2"/>
  <c r="BD219" i="2" s="1"/>
  <c r="BA219" i="2"/>
  <c r="AP219" i="2"/>
  <c r="AE219" i="2"/>
  <c r="AD219" i="2"/>
  <c r="K219" i="2"/>
  <c r="L219" i="2" s="1"/>
  <c r="H219" i="2"/>
  <c r="F219" i="2"/>
  <c r="TP218" i="2"/>
  <c r="TO218" i="2"/>
  <c r="TM218" i="2"/>
  <c r="TK218" i="2"/>
  <c r="TI218" i="2"/>
  <c r="TG218" i="2"/>
  <c r="TF218" i="2"/>
  <c r="TE218" i="2"/>
  <c r="TC218" i="2"/>
  <c r="TA218" i="2"/>
  <c r="SR218" i="2"/>
  <c r="UH218" i="2" s="1"/>
  <c r="SG218" i="2"/>
  <c r="TX218" i="2" s="1"/>
  <c r="SE218" i="2"/>
  <c r="TW218" i="2" s="1"/>
  <c r="MN218" i="2"/>
  <c r="MM218" i="2"/>
  <c r="ML218" i="2"/>
  <c r="MK218" i="2"/>
  <c r="MI218" i="2"/>
  <c r="LD218" i="2"/>
  <c r="LC218" i="2"/>
  <c r="KS218" i="2"/>
  <c r="KQ218" i="2"/>
  <c r="KM218" i="2"/>
  <c r="KK218" i="2"/>
  <c r="KF218" i="2"/>
  <c r="KD218" i="2"/>
  <c r="JY218" i="2"/>
  <c r="JW218" i="2"/>
  <c r="JR218" i="2"/>
  <c r="JP218" i="2"/>
  <c r="JK218" i="2"/>
  <c r="JI218" i="2"/>
  <c r="JD218" i="2"/>
  <c r="JB218" i="2"/>
  <c r="IU218" i="2"/>
  <c r="IT218" i="2"/>
  <c r="IM218" i="2"/>
  <c r="IL218" i="2"/>
  <c r="IE218" i="2"/>
  <c r="ID218" i="2"/>
  <c r="HW218" i="2"/>
  <c r="HV218" i="2"/>
  <c r="HO218" i="2"/>
  <c r="HN218" i="2"/>
  <c r="KR218" i="2" s="1"/>
  <c r="HG218" i="2"/>
  <c r="KT218" i="2" s="1"/>
  <c r="HF218" i="2"/>
  <c r="GP218" i="2"/>
  <c r="GO218" i="2"/>
  <c r="GC218" i="2"/>
  <c r="FY218" i="2"/>
  <c r="FX218" i="2"/>
  <c r="FE218" i="2"/>
  <c r="EZ218" i="2"/>
  <c r="EJ218" i="2"/>
  <c r="EI218" i="2"/>
  <c r="EB218" i="2"/>
  <c r="EA218" i="2"/>
  <c r="DT218" i="2"/>
  <c r="DS218" i="2"/>
  <c r="DL218" i="2"/>
  <c r="FB218" i="2" s="1"/>
  <c r="DK218" i="2"/>
  <c r="DD218" i="2"/>
  <c r="DC218" i="2"/>
  <c r="CZ218" i="2"/>
  <c r="CW218" i="2"/>
  <c r="DA218" i="2" s="1"/>
  <c r="CN218" i="2"/>
  <c r="CK218" i="2"/>
  <c r="CO218" i="2" s="1"/>
  <c r="CE218" i="2"/>
  <c r="BO218" i="2"/>
  <c r="BN218" i="2"/>
  <c r="BG218" i="2"/>
  <c r="BF218" i="2"/>
  <c r="BB218" i="2"/>
  <c r="BA218" i="2"/>
  <c r="AP218" i="2"/>
  <c r="AE218" i="2"/>
  <c r="AD218" i="2"/>
  <c r="L218" i="2"/>
  <c r="K218" i="2"/>
  <c r="H218" i="2"/>
  <c r="F218" i="2"/>
  <c r="TP217" i="2"/>
  <c r="TF217" i="2"/>
  <c r="SR217" i="2"/>
  <c r="UH217" i="2" s="1"/>
  <c r="SG217" i="2"/>
  <c r="TX217" i="2" s="1"/>
  <c r="SE217" i="2"/>
  <c r="TW217" i="2" s="1"/>
  <c r="MN217" i="2"/>
  <c r="MM217" i="2"/>
  <c r="ML217" i="2"/>
  <c r="MI217" i="2"/>
  <c r="LD217" i="2"/>
  <c r="LC217" i="2"/>
  <c r="KS217" i="2"/>
  <c r="KQ217" i="2"/>
  <c r="KM217" i="2"/>
  <c r="KK217" i="2"/>
  <c r="KF217" i="2"/>
  <c r="KD217" i="2"/>
  <c r="JY217" i="2"/>
  <c r="JW217" i="2"/>
  <c r="JR217" i="2"/>
  <c r="JP217" i="2"/>
  <c r="JK217" i="2"/>
  <c r="JI217" i="2"/>
  <c r="JD217" i="2"/>
  <c r="JB217" i="2"/>
  <c r="IU217" i="2"/>
  <c r="IT217" i="2"/>
  <c r="IM217" i="2"/>
  <c r="IL217" i="2"/>
  <c r="IE217" i="2"/>
  <c r="ID217" i="2"/>
  <c r="HW217" i="2"/>
  <c r="HV217" i="2"/>
  <c r="HO217" i="2"/>
  <c r="HN217" i="2"/>
  <c r="HG217" i="2"/>
  <c r="KT217" i="2" s="1"/>
  <c r="HF217" i="2"/>
  <c r="GP217" i="2"/>
  <c r="GO217" i="2"/>
  <c r="GC217" i="2"/>
  <c r="FY217" i="2"/>
  <c r="FX217" i="2"/>
  <c r="FE217" i="2"/>
  <c r="EZ217" i="2"/>
  <c r="EJ217" i="2"/>
  <c r="EI217" i="2"/>
  <c r="EB217" i="2"/>
  <c r="EA217" i="2"/>
  <c r="DT217" i="2"/>
  <c r="DS217" i="2"/>
  <c r="DL217" i="2"/>
  <c r="FB217" i="2" s="1"/>
  <c r="DK217" i="2"/>
  <c r="DD217" i="2"/>
  <c r="DC217" i="2"/>
  <c r="FA217" i="2" s="1"/>
  <c r="CZ217" i="2"/>
  <c r="CW217" i="2"/>
  <c r="DA217" i="2" s="1"/>
  <c r="CN217" i="2"/>
  <c r="CK217" i="2"/>
  <c r="CO217" i="2" s="1"/>
  <c r="CE217" i="2"/>
  <c r="CH217" i="2" s="1"/>
  <c r="BO217" i="2"/>
  <c r="BN217" i="2"/>
  <c r="BG217" i="2"/>
  <c r="BF217" i="2"/>
  <c r="BB217" i="2"/>
  <c r="BC217" i="2" s="1"/>
  <c r="BA217" i="2"/>
  <c r="AP217" i="2"/>
  <c r="AE217" i="2"/>
  <c r="AD217" i="2"/>
  <c r="L217" i="2"/>
  <c r="K217" i="2"/>
  <c r="H217" i="2"/>
  <c r="F217" i="2"/>
  <c r="TP216" i="2"/>
  <c r="TF216" i="2"/>
  <c r="SR216" i="2"/>
  <c r="UH216" i="2" s="1"/>
  <c r="SG216" i="2"/>
  <c r="TX216" i="2" s="1"/>
  <c r="SE216" i="2"/>
  <c r="TW216" i="2" s="1"/>
  <c r="MN216" i="2"/>
  <c r="MM216" i="2"/>
  <c r="ML216" i="2"/>
  <c r="MI216" i="2"/>
  <c r="LD216" i="2"/>
  <c r="LC216" i="2"/>
  <c r="KS216" i="2"/>
  <c r="KQ216" i="2"/>
  <c r="KM216" i="2"/>
  <c r="KK216" i="2"/>
  <c r="KF216" i="2"/>
  <c r="KD216" i="2"/>
  <c r="JY216" i="2"/>
  <c r="JW216" i="2"/>
  <c r="JR216" i="2"/>
  <c r="JP216" i="2"/>
  <c r="JK216" i="2"/>
  <c r="JI216" i="2"/>
  <c r="JD216" i="2"/>
  <c r="JB216" i="2"/>
  <c r="IU216" i="2"/>
  <c r="IT216" i="2"/>
  <c r="IM216" i="2"/>
  <c r="IL216" i="2"/>
  <c r="IE216" i="2"/>
  <c r="ID216" i="2"/>
  <c r="HW216" i="2"/>
  <c r="HV216" i="2"/>
  <c r="HO216" i="2"/>
  <c r="HN216" i="2"/>
  <c r="HG216" i="2"/>
  <c r="KT216" i="2" s="1"/>
  <c r="HF216" i="2"/>
  <c r="KR216" i="2" s="1"/>
  <c r="GP216" i="2"/>
  <c r="GO216" i="2"/>
  <c r="GC216" i="2"/>
  <c r="FX216" i="2"/>
  <c r="FE216" i="2"/>
  <c r="EZ216" i="2"/>
  <c r="EJ216" i="2"/>
  <c r="EI216" i="2"/>
  <c r="EB216" i="2"/>
  <c r="EA216" i="2"/>
  <c r="DT216" i="2"/>
  <c r="DS216" i="2"/>
  <c r="DL216" i="2"/>
  <c r="DK216" i="2"/>
  <c r="DD216" i="2"/>
  <c r="FB216" i="2" s="1"/>
  <c r="DC216" i="2"/>
  <c r="CW216" i="2"/>
  <c r="CZ216" i="2" s="1"/>
  <c r="CK216" i="2"/>
  <c r="CN216" i="2" s="1"/>
  <c r="CH216" i="2"/>
  <c r="CE216" i="2"/>
  <c r="CI216" i="2" s="1"/>
  <c r="BO216" i="2"/>
  <c r="BN216" i="2"/>
  <c r="BF216" i="2"/>
  <c r="BG216" i="2" s="1"/>
  <c r="BC216" i="2"/>
  <c r="BB216" i="2"/>
  <c r="BD216" i="2" s="1"/>
  <c r="BA216" i="2"/>
  <c r="MK216" i="2" s="1"/>
  <c r="AP216" i="2"/>
  <c r="AE216" i="2"/>
  <c r="AD216" i="2"/>
  <c r="K216" i="2"/>
  <c r="L216" i="2" s="1"/>
  <c r="H216" i="2"/>
  <c r="F216" i="2"/>
  <c r="TP215" i="2"/>
  <c r="TF215" i="2"/>
  <c r="SR215" i="2"/>
  <c r="UH215" i="2" s="1"/>
  <c r="SG215" i="2"/>
  <c r="TX215" i="2" s="1"/>
  <c r="SE215" i="2"/>
  <c r="TW215" i="2" s="1"/>
  <c r="MN215" i="2"/>
  <c r="MM215" i="2"/>
  <c r="ML215" i="2"/>
  <c r="MI215" i="2"/>
  <c r="LD215" i="2"/>
  <c r="LC215" i="2"/>
  <c r="KS215" i="2"/>
  <c r="KQ215" i="2"/>
  <c r="KM215" i="2"/>
  <c r="KK215" i="2"/>
  <c r="KF215" i="2"/>
  <c r="KD215" i="2"/>
  <c r="JY215" i="2"/>
  <c r="JW215" i="2"/>
  <c r="JR215" i="2"/>
  <c r="JP215" i="2"/>
  <c r="JK215" i="2"/>
  <c r="JI215" i="2"/>
  <c r="JD215" i="2"/>
  <c r="JB215" i="2"/>
  <c r="IU215" i="2"/>
  <c r="IT215" i="2"/>
  <c r="IM215" i="2"/>
  <c r="IL215" i="2"/>
  <c r="IE215" i="2"/>
  <c r="ID215" i="2"/>
  <c r="HW215" i="2"/>
  <c r="HV215" i="2"/>
  <c r="HO215" i="2"/>
  <c r="HN215" i="2"/>
  <c r="HG215" i="2"/>
  <c r="KT215" i="2" s="1"/>
  <c r="HF215" i="2"/>
  <c r="GP215" i="2"/>
  <c r="GO215" i="2"/>
  <c r="GC215" i="2"/>
  <c r="FX215" i="2"/>
  <c r="FE215" i="2"/>
  <c r="EZ215" i="2"/>
  <c r="EJ215" i="2"/>
  <c r="EI215" i="2"/>
  <c r="EB215" i="2"/>
  <c r="EA215" i="2"/>
  <c r="DT215" i="2"/>
  <c r="DS215" i="2"/>
  <c r="DL215" i="2"/>
  <c r="DK215" i="2"/>
  <c r="FA215" i="2" s="1"/>
  <c r="DD215" i="2"/>
  <c r="DC215" i="2"/>
  <c r="CW215" i="2"/>
  <c r="CK215" i="2"/>
  <c r="CH215" i="2"/>
  <c r="CE215" i="2"/>
  <c r="CI215" i="2" s="1"/>
  <c r="BO215" i="2"/>
  <c r="BN215" i="2"/>
  <c r="BF215" i="2"/>
  <c r="BG215" i="2" s="1"/>
  <c r="BC215" i="2"/>
  <c r="BB215" i="2"/>
  <c r="BD215" i="2" s="1"/>
  <c r="BA215" i="2"/>
  <c r="AP215" i="2"/>
  <c r="AE215" i="2"/>
  <c r="AD215" i="2"/>
  <c r="K215" i="2"/>
  <c r="L215" i="2" s="1"/>
  <c r="H215" i="2"/>
  <c r="F215" i="2"/>
  <c r="TP214" i="2"/>
  <c r="TO214" i="2"/>
  <c r="TM214" i="2"/>
  <c r="TK214" i="2"/>
  <c r="TI214" i="2"/>
  <c r="TG214" i="2"/>
  <c r="TF214" i="2"/>
  <c r="TE214" i="2"/>
  <c r="TC214" i="2"/>
  <c r="TA214" i="2"/>
  <c r="SR214" i="2"/>
  <c r="UH214" i="2" s="1"/>
  <c r="SG214" i="2"/>
  <c r="TX214" i="2" s="1"/>
  <c r="SE214" i="2"/>
  <c r="TW214" i="2" s="1"/>
  <c r="MN214" i="2"/>
  <c r="MM214" i="2"/>
  <c r="ML214" i="2"/>
  <c r="MK214" i="2"/>
  <c r="MI214" i="2"/>
  <c r="LD214" i="2"/>
  <c r="LC214" i="2"/>
  <c r="KS214" i="2"/>
  <c r="KQ214" i="2"/>
  <c r="KM214" i="2"/>
  <c r="KK214" i="2"/>
  <c r="KF214" i="2"/>
  <c r="KD214" i="2"/>
  <c r="JY214" i="2"/>
  <c r="JW214" i="2"/>
  <c r="JR214" i="2"/>
  <c r="JP214" i="2"/>
  <c r="JK214" i="2"/>
  <c r="JI214" i="2"/>
  <c r="JD214" i="2"/>
  <c r="JB214" i="2"/>
  <c r="IU214" i="2"/>
  <c r="IT214" i="2"/>
  <c r="IM214" i="2"/>
  <c r="IL214" i="2"/>
  <c r="IE214" i="2"/>
  <c r="ID214" i="2"/>
  <c r="HW214" i="2"/>
  <c r="HV214" i="2"/>
  <c r="HO214" i="2"/>
  <c r="HN214" i="2"/>
  <c r="KR214" i="2" s="1"/>
  <c r="HG214" i="2"/>
  <c r="KT214" i="2" s="1"/>
  <c r="HF214" i="2"/>
  <c r="GP214" i="2"/>
  <c r="GO214" i="2"/>
  <c r="GC214" i="2"/>
  <c r="FY214" i="2"/>
  <c r="FX214" i="2"/>
  <c r="FE214" i="2"/>
  <c r="EZ214" i="2"/>
  <c r="EJ214" i="2"/>
  <c r="EI214" i="2"/>
  <c r="EB214" i="2"/>
  <c r="EA214" i="2"/>
  <c r="DT214" i="2"/>
  <c r="DS214" i="2"/>
  <c r="DL214" i="2"/>
  <c r="FB214" i="2" s="1"/>
  <c r="DK214" i="2"/>
  <c r="DD214" i="2"/>
  <c r="DC214" i="2"/>
  <c r="CZ214" i="2"/>
  <c r="CW214" i="2"/>
  <c r="DA214" i="2" s="1"/>
  <c r="CN214" i="2"/>
  <c r="CK214" i="2"/>
  <c r="CO214" i="2" s="1"/>
  <c r="CE214" i="2"/>
  <c r="BO214" i="2"/>
  <c r="BN214" i="2"/>
  <c r="BG214" i="2"/>
  <c r="BF214" i="2"/>
  <c r="BB214" i="2"/>
  <c r="BA214" i="2"/>
  <c r="AP214" i="2"/>
  <c r="AE214" i="2"/>
  <c r="AD214" i="2"/>
  <c r="L214" i="2"/>
  <c r="K214" i="2"/>
  <c r="H214" i="2"/>
  <c r="F214" i="2"/>
  <c r="TP213" i="2"/>
  <c r="TF213" i="2"/>
  <c r="SR213" i="2"/>
  <c r="UH213" i="2" s="1"/>
  <c r="SG213" i="2"/>
  <c r="TX213" i="2" s="1"/>
  <c r="SE213" i="2"/>
  <c r="TW213" i="2" s="1"/>
  <c r="MN213" i="2"/>
  <c r="MM213" i="2"/>
  <c r="ML213" i="2"/>
  <c r="MI213" i="2"/>
  <c r="LD213" i="2"/>
  <c r="LC213" i="2"/>
  <c r="KS213" i="2"/>
  <c r="KQ213" i="2"/>
  <c r="KM213" i="2"/>
  <c r="KK213" i="2"/>
  <c r="KF213" i="2"/>
  <c r="KD213" i="2"/>
  <c r="JY213" i="2"/>
  <c r="JW213" i="2"/>
  <c r="JR213" i="2"/>
  <c r="JP213" i="2"/>
  <c r="JK213" i="2"/>
  <c r="JI213" i="2"/>
  <c r="JD213" i="2"/>
  <c r="JB213" i="2"/>
  <c r="IU213" i="2"/>
  <c r="IT213" i="2"/>
  <c r="IM213" i="2"/>
  <c r="IL213" i="2"/>
  <c r="IE213" i="2"/>
  <c r="ID213" i="2"/>
  <c r="HW213" i="2"/>
  <c r="HV213" i="2"/>
  <c r="HO213" i="2"/>
  <c r="HN213" i="2"/>
  <c r="HG213" i="2"/>
  <c r="KT213" i="2" s="1"/>
  <c r="HF213" i="2"/>
  <c r="GP213" i="2"/>
  <c r="GO213" i="2"/>
  <c r="GC213" i="2"/>
  <c r="FX213" i="2"/>
  <c r="FE213" i="2"/>
  <c r="EZ213" i="2"/>
  <c r="EJ213" i="2"/>
  <c r="EI213" i="2"/>
  <c r="EB213" i="2"/>
  <c r="EA213" i="2"/>
  <c r="DT213" i="2"/>
  <c r="DS213" i="2"/>
  <c r="DL213" i="2"/>
  <c r="DK213" i="2"/>
  <c r="FA213" i="2" s="1"/>
  <c r="DD213" i="2"/>
  <c r="DC213" i="2"/>
  <c r="CW213" i="2"/>
  <c r="CK213" i="2"/>
  <c r="CH213" i="2"/>
  <c r="CE213" i="2"/>
  <c r="CI213" i="2" s="1"/>
  <c r="BO213" i="2"/>
  <c r="BN213" i="2"/>
  <c r="BF213" i="2"/>
  <c r="BG213" i="2" s="1"/>
  <c r="BC213" i="2"/>
  <c r="BB213" i="2"/>
  <c r="BD213" i="2" s="1"/>
  <c r="BA213" i="2"/>
  <c r="AP213" i="2"/>
  <c r="AE213" i="2"/>
  <c r="AD213" i="2"/>
  <c r="K213" i="2"/>
  <c r="L213" i="2" s="1"/>
  <c r="H213" i="2"/>
  <c r="F213" i="2"/>
  <c r="TP212" i="2"/>
  <c r="TO212" i="2"/>
  <c r="TM212" i="2"/>
  <c r="TK212" i="2"/>
  <c r="TI212" i="2"/>
  <c r="TG212" i="2"/>
  <c r="TF212" i="2"/>
  <c r="TE212" i="2"/>
  <c r="TC212" i="2"/>
  <c r="TA212" i="2"/>
  <c r="SR212" i="2"/>
  <c r="UH212" i="2" s="1"/>
  <c r="SG212" i="2"/>
  <c r="TX212" i="2" s="1"/>
  <c r="SE212" i="2"/>
  <c r="TW212" i="2" s="1"/>
  <c r="MN212" i="2"/>
  <c r="MM212" i="2"/>
  <c r="ML212" i="2"/>
  <c r="MK212" i="2"/>
  <c r="MI212" i="2"/>
  <c r="LD212" i="2"/>
  <c r="LC212" i="2"/>
  <c r="KS212" i="2"/>
  <c r="KQ212" i="2"/>
  <c r="KM212" i="2"/>
  <c r="KK212" i="2"/>
  <c r="KF212" i="2"/>
  <c r="KD212" i="2"/>
  <c r="JY212" i="2"/>
  <c r="JW212" i="2"/>
  <c r="JR212" i="2"/>
  <c r="JP212" i="2"/>
  <c r="JK212" i="2"/>
  <c r="JI212" i="2"/>
  <c r="JD212" i="2"/>
  <c r="JB212" i="2"/>
  <c r="IU212" i="2"/>
  <c r="IT212" i="2"/>
  <c r="IM212" i="2"/>
  <c r="IL212" i="2"/>
  <c r="IE212" i="2"/>
  <c r="ID212" i="2"/>
  <c r="HW212" i="2"/>
  <c r="HV212" i="2"/>
  <c r="HO212" i="2"/>
  <c r="HN212" i="2"/>
  <c r="KR212" i="2" s="1"/>
  <c r="HG212" i="2"/>
  <c r="KT212" i="2" s="1"/>
  <c r="HF212" i="2"/>
  <c r="GP212" i="2"/>
  <c r="GO212" i="2"/>
  <c r="GC212" i="2"/>
  <c r="FY212" i="2"/>
  <c r="FX212" i="2"/>
  <c r="FE212" i="2"/>
  <c r="EZ212" i="2"/>
  <c r="EJ212" i="2"/>
  <c r="EI212" i="2"/>
  <c r="EB212" i="2"/>
  <c r="EA212" i="2"/>
  <c r="DT212" i="2"/>
  <c r="DS212" i="2"/>
  <c r="DL212" i="2"/>
  <c r="FB212" i="2" s="1"/>
  <c r="DK212" i="2"/>
  <c r="DD212" i="2"/>
  <c r="DC212" i="2"/>
  <c r="CZ212" i="2"/>
  <c r="CW212" i="2"/>
  <c r="DA212" i="2" s="1"/>
  <c r="CN212" i="2"/>
  <c r="CK212" i="2"/>
  <c r="CO212" i="2" s="1"/>
  <c r="CE212" i="2"/>
  <c r="BO212" i="2"/>
  <c r="BN212" i="2"/>
  <c r="BG212" i="2"/>
  <c r="BF212" i="2"/>
  <c r="BB212" i="2"/>
  <c r="BA212" i="2"/>
  <c r="AP212" i="2"/>
  <c r="AE212" i="2"/>
  <c r="AD212" i="2"/>
  <c r="L212" i="2"/>
  <c r="K212" i="2"/>
  <c r="H212" i="2"/>
  <c r="F212" i="2"/>
  <c r="TP211" i="2"/>
  <c r="TF211" i="2"/>
  <c r="SR211" i="2"/>
  <c r="UH211" i="2" s="1"/>
  <c r="SG211" i="2"/>
  <c r="TX211" i="2" s="1"/>
  <c r="SE211" i="2"/>
  <c r="TW211" i="2" s="1"/>
  <c r="MN211" i="2"/>
  <c r="MM211" i="2"/>
  <c r="ML211" i="2"/>
  <c r="MI211" i="2"/>
  <c r="LD211" i="2"/>
  <c r="LC211" i="2"/>
  <c r="KS211" i="2"/>
  <c r="KQ211" i="2"/>
  <c r="KM211" i="2"/>
  <c r="KK211" i="2"/>
  <c r="KF211" i="2"/>
  <c r="KD211" i="2"/>
  <c r="JY211" i="2"/>
  <c r="JW211" i="2"/>
  <c r="JR211" i="2"/>
  <c r="JP211" i="2"/>
  <c r="JK211" i="2"/>
  <c r="JI211" i="2"/>
  <c r="JD211" i="2"/>
  <c r="JB211" i="2"/>
  <c r="IU211" i="2"/>
  <c r="IT211" i="2"/>
  <c r="IM211" i="2"/>
  <c r="IL211" i="2"/>
  <c r="IE211" i="2"/>
  <c r="ID211" i="2"/>
  <c r="HW211" i="2"/>
  <c r="HV211" i="2"/>
  <c r="HO211" i="2"/>
  <c r="HN211" i="2"/>
  <c r="HG211" i="2"/>
  <c r="KT211" i="2" s="1"/>
  <c r="HF211" i="2"/>
  <c r="GP211" i="2"/>
  <c r="GO211" i="2"/>
  <c r="GC211" i="2"/>
  <c r="FX211" i="2"/>
  <c r="FE211" i="2"/>
  <c r="EZ211" i="2"/>
  <c r="EJ211" i="2"/>
  <c r="EI211" i="2"/>
  <c r="EB211" i="2"/>
  <c r="EA211" i="2"/>
  <c r="DT211" i="2"/>
  <c r="DS211" i="2"/>
  <c r="DL211" i="2"/>
  <c r="DK211" i="2"/>
  <c r="FA211" i="2" s="1"/>
  <c r="DD211" i="2"/>
  <c r="DC211" i="2"/>
  <c r="CW211" i="2"/>
  <c r="CK211" i="2"/>
  <c r="CH211" i="2"/>
  <c r="CE211" i="2"/>
  <c r="CI211" i="2" s="1"/>
  <c r="BO211" i="2"/>
  <c r="BN211" i="2"/>
  <c r="BF211" i="2"/>
  <c r="BG211" i="2" s="1"/>
  <c r="BC211" i="2"/>
  <c r="BB211" i="2"/>
  <c r="BD211" i="2" s="1"/>
  <c r="BA211" i="2"/>
  <c r="AP211" i="2"/>
  <c r="AE211" i="2"/>
  <c r="AD211" i="2"/>
  <c r="K211" i="2"/>
  <c r="L211" i="2" s="1"/>
  <c r="H211" i="2"/>
  <c r="F211" i="2"/>
  <c r="TP210" i="2"/>
  <c r="TF210" i="2"/>
  <c r="SR210" i="2"/>
  <c r="UH210" i="2" s="1"/>
  <c r="SG210" i="2"/>
  <c r="TX210" i="2" s="1"/>
  <c r="SE210" i="2"/>
  <c r="TW210" i="2" s="1"/>
  <c r="MN210" i="2"/>
  <c r="MM210" i="2"/>
  <c r="ML210" i="2"/>
  <c r="MK210" i="2"/>
  <c r="MI210" i="2"/>
  <c r="LD210" i="2"/>
  <c r="LC210" i="2"/>
  <c r="KS210" i="2"/>
  <c r="KQ210" i="2"/>
  <c r="KM210" i="2"/>
  <c r="KK210" i="2"/>
  <c r="KF210" i="2"/>
  <c r="KD210" i="2"/>
  <c r="JY210" i="2"/>
  <c r="JW210" i="2"/>
  <c r="JR210" i="2"/>
  <c r="JP210" i="2"/>
  <c r="JK210" i="2"/>
  <c r="JI210" i="2"/>
  <c r="JD210" i="2"/>
  <c r="JB210" i="2"/>
  <c r="IU210" i="2"/>
  <c r="IT210" i="2"/>
  <c r="IM210" i="2"/>
  <c r="IL210" i="2"/>
  <c r="IE210" i="2"/>
  <c r="ID210" i="2"/>
  <c r="HW210" i="2"/>
  <c r="HV210" i="2"/>
  <c r="HO210" i="2"/>
  <c r="HN210" i="2"/>
  <c r="KR210" i="2" s="1"/>
  <c r="HG210" i="2"/>
  <c r="KT210" i="2" s="1"/>
  <c r="HF210" i="2"/>
  <c r="GP210" i="2"/>
  <c r="GO210" i="2"/>
  <c r="GC210" i="2"/>
  <c r="FY210" i="2"/>
  <c r="FX210" i="2"/>
  <c r="FE210" i="2"/>
  <c r="EZ210" i="2"/>
  <c r="EJ210" i="2"/>
  <c r="EI210" i="2"/>
  <c r="EB210" i="2"/>
  <c r="EA210" i="2"/>
  <c r="DT210" i="2"/>
  <c r="DS210" i="2"/>
  <c r="DL210" i="2"/>
  <c r="FB210" i="2" s="1"/>
  <c r="DK210" i="2"/>
  <c r="DD210" i="2"/>
  <c r="DC210" i="2"/>
  <c r="CZ210" i="2"/>
  <c r="CW210" i="2"/>
  <c r="DA210" i="2" s="1"/>
  <c r="CN210" i="2"/>
  <c r="CK210" i="2"/>
  <c r="CO210" i="2" s="1"/>
  <c r="CE210" i="2"/>
  <c r="BO210" i="2"/>
  <c r="BN210" i="2"/>
  <c r="BG210" i="2"/>
  <c r="BF210" i="2"/>
  <c r="BB210" i="2"/>
  <c r="BA210" i="2"/>
  <c r="AP210" i="2"/>
  <c r="AE210" i="2"/>
  <c r="AD210" i="2"/>
  <c r="L210" i="2"/>
  <c r="K210" i="2"/>
  <c r="F210" i="2"/>
  <c r="TP209" i="2"/>
  <c r="TO209" i="2"/>
  <c r="TM209" i="2"/>
  <c r="TK209" i="2"/>
  <c r="TI209" i="2"/>
  <c r="TG209" i="2"/>
  <c r="TF209" i="2"/>
  <c r="TE209" i="2"/>
  <c r="TC209" i="2"/>
  <c r="TA209" i="2"/>
  <c r="SR209" i="2"/>
  <c r="UH209" i="2" s="1"/>
  <c r="SG209" i="2"/>
  <c r="TX209" i="2" s="1"/>
  <c r="SE209" i="2"/>
  <c r="TW209" i="2" s="1"/>
  <c r="MN209" i="2"/>
  <c r="MM209" i="2"/>
  <c r="ML209" i="2"/>
  <c r="MK209" i="2"/>
  <c r="MI209" i="2"/>
  <c r="LD209" i="2"/>
  <c r="LC209" i="2"/>
  <c r="KS209" i="2"/>
  <c r="KQ209" i="2"/>
  <c r="KM209" i="2"/>
  <c r="KK209" i="2"/>
  <c r="KF209" i="2"/>
  <c r="KD209" i="2"/>
  <c r="JY209" i="2"/>
  <c r="JW209" i="2"/>
  <c r="JR209" i="2"/>
  <c r="JP209" i="2"/>
  <c r="JK209" i="2"/>
  <c r="JI209" i="2"/>
  <c r="JD209" i="2"/>
  <c r="JB209" i="2"/>
  <c r="IU209" i="2"/>
  <c r="IT209" i="2"/>
  <c r="IM209" i="2"/>
  <c r="IL209" i="2"/>
  <c r="IE209" i="2"/>
  <c r="ID209" i="2"/>
  <c r="HW209" i="2"/>
  <c r="HV209" i="2"/>
  <c r="HO209" i="2"/>
  <c r="HN209" i="2"/>
  <c r="KR209" i="2" s="1"/>
  <c r="HG209" i="2"/>
  <c r="KT209" i="2" s="1"/>
  <c r="HF209" i="2"/>
  <c r="GP209" i="2"/>
  <c r="GO209" i="2"/>
  <c r="GC209" i="2"/>
  <c r="FY209" i="2"/>
  <c r="FX209" i="2"/>
  <c r="FE209" i="2"/>
  <c r="EZ209" i="2"/>
  <c r="EJ209" i="2"/>
  <c r="EI209" i="2"/>
  <c r="EB209" i="2"/>
  <c r="EA209" i="2"/>
  <c r="DT209" i="2"/>
  <c r="DS209" i="2"/>
  <c r="DL209" i="2"/>
  <c r="FB209" i="2" s="1"/>
  <c r="DK209" i="2"/>
  <c r="DD209" i="2"/>
  <c r="DC209" i="2"/>
  <c r="CZ209" i="2"/>
  <c r="CW209" i="2"/>
  <c r="DA209" i="2" s="1"/>
  <c r="CN209" i="2"/>
  <c r="CK209" i="2"/>
  <c r="CO209" i="2" s="1"/>
  <c r="CE209" i="2"/>
  <c r="BO209" i="2"/>
  <c r="BN209" i="2"/>
  <c r="BG209" i="2"/>
  <c r="BF209" i="2"/>
  <c r="BB209" i="2"/>
  <c r="BA209" i="2"/>
  <c r="AP209" i="2"/>
  <c r="AE209" i="2"/>
  <c r="AD209" i="2"/>
  <c r="L209" i="2"/>
  <c r="K209" i="2"/>
  <c r="H209" i="2"/>
  <c r="F209" i="2"/>
  <c r="TP208" i="2"/>
  <c r="TF208" i="2"/>
  <c r="SR208" i="2"/>
  <c r="UH208" i="2" s="1"/>
  <c r="SG208" i="2"/>
  <c r="TX208" i="2" s="1"/>
  <c r="SE208" i="2"/>
  <c r="TW208" i="2" s="1"/>
  <c r="MN208" i="2"/>
  <c r="MM208" i="2"/>
  <c r="ML208" i="2"/>
  <c r="MI208" i="2"/>
  <c r="LD208" i="2"/>
  <c r="LC208" i="2"/>
  <c r="KS208" i="2"/>
  <c r="KQ208" i="2"/>
  <c r="KM208" i="2"/>
  <c r="KK208" i="2"/>
  <c r="KF208" i="2"/>
  <c r="KD208" i="2"/>
  <c r="JY208" i="2"/>
  <c r="JW208" i="2"/>
  <c r="JR208" i="2"/>
  <c r="JP208" i="2"/>
  <c r="JK208" i="2"/>
  <c r="JI208" i="2"/>
  <c r="JD208" i="2"/>
  <c r="JB208" i="2"/>
  <c r="IU208" i="2"/>
  <c r="IT208" i="2"/>
  <c r="IM208" i="2"/>
  <c r="IL208" i="2"/>
  <c r="IE208" i="2"/>
  <c r="ID208" i="2"/>
  <c r="HW208" i="2"/>
  <c r="HV208" i="2"/>
  <c r="HO208" i="2"/>
  <c r="HN208" i="2"/>
  <c r="HG208" i="2"/>
  <c r="KT208" i="2" s="1"/>
  <c r="HF208" i="2"/>
  <c r="GP208" i="2"/>
  <c r="GO208" i="2"/>
  <c r="GC208" i="2"/>
  <c r="FX208" i="2"/>
  <c r="FE208" i="2"/>
  <c r="EZ208" i="2"/>
  <c r="EJ208" i="2"/>
  <c r="EI208" i="2"/>
  <c r="EB208" i="2"/>
  <c r="EA208" i="2"/>
  <c r="DT208" i="2"/>
  <c r="DS208" i="2"/>
  <c r="DL208" i="2"/>
  <c r="DK208" i="2"/>
  <c r="FA208" i="2" s="1"/>
  <c r="DD208" i="2"/>
  <c r="DC208" i="2"/>
  <c r="CW208" i="2"/>
  <c r="CK208" i="2"/>
  <c r="CH208" i="2"/>
  <c r="CE208" i="2"/>
  <c r="CI208" i="2" s="1"/>
  <c r="BO208" i="2"/>
  <c r="BN208" i="2"/>
  <c r="BF208" i="2"/>
  <c r="BG208" i="2" s="1"/>
  <c r="BC208" i="2"/>
  <c r="BB208" i="2"/>
  <c r="BD208" i="2" s="1"/>
  <c r="BA208" i="2"/>
  <c r="AP208" i="2"/>
  <c r="AE208" i="2"/>
  <c r="AD208" i="2"/>
  <c r="K208" i="2"/>
  <c r="L208" i="2" s="1"/>
  <c r="H208" i="2"/>
  <c r="F208" i="2"/>
  <c r="TP207" i="2"/>
  <c r="TO207" i="2"/>
  <c r="TM207" i="2"/>
  <c r="TK207" i="2"/>
  <c r="TI207" i="2"/>
  <c r="TG207" i="2"/>
  <c r="TF207" i="2"/>
  <c r="TE207" i="2"/>
  <c r="TC207" i="2"/>
  <c r="TA207" i="2"/>
  <c r="SR207" i="2"/>
  <c r="UH207" i="2" s="1"/>
  <c r="SG207" i="2"/>
  <c r="TX207" i="2" s="1"/>
  <c r="SE207" i="2"/>
  <c r="TW207" i="2" s="1"/>
  <c r="MN207" i="2"/>
  <c r="MM207" i="2"/>
  <c r="ML207" i="2"/>
  <c r="MK207" i="2"/>
  <c r="MI207" i="2"/>
  <c r="LD207" i="2"/>
  <c r="LC207" i="2"/>
  <c r="KS207" i="2"/>
  <c r="KQ207" i="2"/>
  <c r="KM207" i="2"/>
  <c r="KK207" i="2"/>
  <c r="KF207" i="2"/>
  <c r="KD207" i="2"/>
  <c r="JY207" i="2"/>
  <c r="JW207" i="2"/>
  <c r="JR207" i="2"/>
  <c r="JP207" i="2"/>
  <c r="JK207" i="2"/>
  <c r="JI207" i="2"/>
  <c r="JD207" i="2"/>
  <c r="JB207" i="2"/>
  <c r="IU207" i="2"/>
  <c r="IT207" i="2"/>
  <c r="IM207" i="2"/>
  <c r="IL207" i="2"/>
  <c r="IE207" i="2"/>
  <c r="ID207" i="2"/>
  <c r="HW207" i="2"/>
  <c r="HV207" i="2"/>
  <c r="HO207" i="2"/>
  <c r="HN207" i="2"/>
  <c r="KR207" i="2" s="1"/>
  <c r="HG207" i="2"/>
  <c r="KT207" i="2" s="1"/>
  <c r="HF207" i="2"/>
  <c r="GP207" i="2"/>
  <c r="GO207" i="2"/>
  <c r="GC207" i="2"/>
  <c r="FY207" i="2"/>
  <c r="FX207" i="2"/>
  <c r="FE207" i="2"/>
  <c r="EZ207" i="2"/>
  <c r="EJ207" i="2"/>
  <c r="EI207" i="2"/>
  <c r="EB207" i="2"/>
  <c r="EA207" i="2"/>
  <c r="DT207" i="2"/>
  <c r="DS207" i="2"/>
  <c r="DL207" i="2"/>
  <c r="FB207" i="2" s="1"/>
  <c r="DK207" i="2"/>
  <c r="DD207" i="2"/>
  <c r="DC207" i="2"/>
  <c r="CZ207" i="2"/>
  <c r="CW207" i="2"/>
  <c r="DA207" i="2" s="1"/>
  <c r="CN207" i="2"/>
  <c r="CK207" i="2"/>
  <c r="CO207" i="2" s="1"/>
  <c r="CE207" i="2"/>
  <c r="BO207" i="2"/>
  <c r="BN207" i="2"/>
  <c r="BG207" i="2"/>
  <c r="BF207" i="2"/>
  <c r="BB207" i="2"/>
  <c r="BA207" i="2"/>
  <c r="AP207" i="2"/>
  <c r="AE207" i="2"/>
  <c r="AD207" i="2"/>
  <c r="L207" i="2"/>
  <c r="K207" i="2"/>
  <c r="H207" i="2"/>
  <c r="F207" i="2"/>
  <c r="TP206" i="2"/>
  <c r="TF206" i="2"/>
  <c r="SR206" i="2"/>
  <c r="UH206" i="2" s="1"/>
  <c r="SG206" i="2"/>
  <c r="TX206" i="2" s="1"/>
  <c r="SE206" i="2"/>
  <c r="TW206" i="2" s="1"/>
  <c r="MN206" i="2"/>
  <c r="MM206" i="2"/>
  <c r="ML206" i="2"/>
  <c r="MI206" i="2"/>
  <c r="LD206" i="2"/>
  <c r="LC206" i="2"/>
  <c r="KS206" i="2"/>
  <c r="KQ206" i="2"/>
  <c r="KM206" i="2"/>
  <c r="KK206" i="2"/>
  <c r="KF206" i="2"/>
  <c r="KD206" i="2"/>
  <c r="JY206" i="2"/>
  <c r="JW206" i="2"/>
  <c r="JR206" i="2"/>
  <c r="JP206" i="2"/>
  <c r="JK206" i="2"/>
  <c r="JI206" i="2"/>
  <c r="JD206" i="2"/>
  <c r="JB206" i="2"/>
  <c r="IU206" i="2"/>
  <c r="IT206" i="2"/>
  <c r="IM206" i="2"/>
  <c r="IL206" i="2"/>
  <c r="IE206" i="2"/>
  <c r="ID206" i="2"/>
  <c r="HW206" i="2"/>
  <c r="HV206" i="2"/>
  <c r="HO206" i="2"/>
  <c r="HN206" i="2"/>
  <c r="HG206" i="2"/>
  <c r="KT206" i="2" s="1"/>
  <c r="HF206" i="2"/>
  <c r="GP206" i="2"/>
  <c r="GO206" i="2"/>
  <c r="GC206" i="2"/>
  <c r="FX206" i="2"/>
  <c r="FE206" i="2"/>
  <c r="EZ206" i="2"/>
  <c r="EJ206" i="2"/>
  <c r="EI206" i="2"/>
  <c r="EB206" i="2"/>
  <c r="EA206" i="2"/>
  <c r="DT206" i="2"/>
  <c r="DS206" i="2"/>
  <c r="DL206" i="2"/>
  <c r="DK206" i="2"/>
  <c r="FA206" i="2" s="1"/>
  <c r="DD206" i="2"/>
  <c r="DC206" i="2"/>
  <c r="CW206" i="2"/>
  <c r="CK206" i="2"/>
  <c r="CH206" i="2"/>
  <c r="CE206" i="2"/>
  <c r="CI206" i="2" s="1"/>
  <c r="BO206" i="2"/>
  <c r="BN206" i="2"/>
  <c r="BF206" i="2"/>
  <c r="BG206" i="2" s="1"/>
  <c r="BC206" i="2"/>
  <c r="BB206" i="2"/>
  <c r="BD206" i="2" s="1"/>
  <c r="BA206" i="2"/>
  <c r="AP206" i="2"/>
  <c r="AE206" i="2"/>
  <c r="AD206" i="2"/>
  <c r="K206" i="2"/>
  <c r="L206" i="2" s="1"/>
  <c r="H206" i="2"/>
  <c r="F206" i="2"/>
  <c r="TP205" i="2"/>
  <c r="TF205" i="2"/>
  <c r="SR205" i="2"/>
  <c r="UH205" i="2" s="1"/>
  <c r="SG205" i="2"/>
  <c r="TX205" i="2" s="1"/>
  <c r="SE205" i="2"/>
  <c r="TW205" i="2" s="1"/>
  <c r="MN205" i="2"/>
  <c r="MM205" i="2"/>
  <c r="ML205" i="2"/>
  <c r="MI205" i="2"/>
  <c r="LD205" i="2"/>
  <c r="LC205" i="2"/>
  <c r="KS205" i="2"/>
  <c r="KQ205" i="2"/>
  <c r="KM205" i="2"/>
  <c r="KK205" i="2"/>
  <c r="KF205" i="2"/>
  <c r="KD205" i="2"/>
  <c r="JY205" i="2"/>
  <c r="JW205" i="2"/>
  <c r="JR205" i="2"/>
  <c r="JP205" i="2"/>
  <c r="JK205" i="2"/>
  <c r="JI205" i="2"/>
  <c r="JD205" i="2"/>
  <c r="JB205" i="2"/>
  <c r="IU205" i="2"/>
  <c r="IT205" i="2"/>
  <c r="IM205" i="2"/>
  <c r="IL205" i="2"/>
  <c r="IE205" i="2"/>
  <c r="ID205" i="2"/>
  <c r="HW205" i="2"/>
  <c r="HV205" i="2"/>
  <c r="HO205" i="2"/>
  <c r="HN205" i="2"/>
  <c r="HG205" i="2"/>
  <c r="KT205" i="2" s="1"/>
  <c r="HF205" i="2"/>
  <c r="KR205" i="2" s="1"/>
  <c r="GP205" i="2"/>
  <c r="GO205" i="2"/>
  <c r="GC205" i="2"/>
  <c r="FX205" i="2"/>
  <c r="FE205" i="2"/>
  <c r="EZ205" i="2"/>
  <c r="EJ205" i="2"/>
  <c r="EI205" i="2"/>
  <c r="EB205" i="2"/>
  <c r="EA205" i="2"/>
  <c r="DT205" i="2"/>
  <c r="DS205" i="2"/>
  <c r="DL205" i="2"/>
  <c r="DK205" i="2"/>
  <c r="DD205" i="2"/>
  <c r="FB205" i="2" s="1"/>
  <c r="DC205" i="2"/>
  <c r="CW205" i="2"/>
  <c r="CZ205" i="2" s="1"/>
  <c r="CK205" i="2"/>
  <c r="CN205" i="2" s="1"/>
  <c r="CH205" i="2"/>
  <c r="CE205" i="2"/>
  <c r="CI205" i="2" s="1"/>
  <c r="BO205" i="2"/>
  <c r="BN205" i="2"/>
  <c r="BF205" i="2"/>
  <c r="BG205" i="2" s="1"/>
  <c r="BC205" i="2"/>
  <c r="BB205" i="2"/>
  <c r="BD205" i="2" s="1"/>
  <c r="BA205" i="2"/>
  <c r="MK205" i="2" s="1"/>
  <c r="AP205" i="2"/>
  <c r="AE205" i="2"/>
  <c r="AD205" i="2"/>
  <c r="K205" i="2"/>
  <c r="L205" i="2" s="1"/>
  <c r="H205" i="2"/>
  <c r="F205" i="2"/>
  <c r="TP204" i="2"/>
  <c r="TO204" i="2"/>
  <c r="TM204" i="2"/>
  <c r="TK204" i="2"/>
  <c r="TI204" i="2"/>
  <c r="TG204" i="2"/>
  <c r="TF204" i="2"/>
  <c r="TE204" i="2"/>
  <c r="TC204" i="2"/>
  <c r="TA204" i="2"/>
  <c r="SR204" i="2"/>
  <c r="UH204" i="2" s="1"/>
  <c r="SG204" i="2"/>
  <c r="TX204" i="2" s="1"/>
  <c r="SE204" i="2"/>
  <c r="TW204" i="2" s="1"/>
  <c r="MN204" i="2"/>
  <c r="MM204" i="2"/>
  <c r="ML204" i="2"/>
  <c r="MK204" i="2"/>
  <c r="MI204" i="2"/>
  <c r="LD204" i="2"/>
  <c r="LC204" i="2"/>
  <c r="KS204" i="2"/>
  <c r="KQ204" i="2"/>
  <c r="KM204" i="2"/>
  <c r="KK204" i="2"/>
  <c r="KF204" i="2"/>
  <c r="KD204" i="2"/>
  <c r="JY204" i="2"/>
  <c r="JW204" i="2"/>
  <c r="JR204" i="2"/>
  <c r="JP204" i="2"/>
  <c r="JK204" i="2"/>
  <c r="JI204" i="2"/>
  <c r="JD204" i="2"/>
  <c r="JB204" i="2"/>
  <c r="IU204" i="2"/>
  <c r="IT204" i="2"/>
  <c r="IM204" i="2"/>
  <c r="IL204" i="2"/>
  <c r="IE204" i="2"/>
  <c r="ID204" i="2"/>
  <c r="HW204" i="2"/>
  <c r="HV204" i="2"/>
  <c r="HO204" i="2"/>
  <c r="HN204" i="2"/>
  <c r="HG204" i="2"/>
  <c r="KT204" i="2" s="1"/>
  <c r="HF204" i="2"/>
  <c r="GP204" i="2"/>
  <c r="GO204" i="2"/>
  <c r="GC204" i="2"/>
  <c r="FY204" i="2"/>
  <c r="FX204" i="2"/>
  <c r="FE204" i="2"/>
  <c r="EZ204" i="2"/>
  <c r="EJ204" i="2"/>
  <c r="EI204" i="2"/>
  <c r="EB204" i="2"/>
  <c r="EA204" i="2"/>
  <c r="DT204" i="2"/>
  <c r="DS204" i="2"/>
  <c r="DL204" i="2"/>
  <c r="FB204" i="2" s="1"/>
  <c r="DK204" i="2"/>
  <c r="DD204" i="2"/>
  <c r="DC204" i="2"/>
  <c r="FA204" i="2" s="1"/>
  <c r="CZ204" i="2"/>
  <c r="CW204" i="2"/>
  <c r="DA204" i="2" s="1"/>
  <c r="CN204" i="2"/>
  <c r="CK204" i="2"/>
  <c r="CO204" i="2" s="1"/>
  <c r="CE204" i="2"/>
  <c r="CH204" i="2" s="1"/>
  <c r="BO204" i="2"/>
  <c r="BN204" i="2"/>
  <c r="BG204" i="2"/>
  <c r="BF204" i="2"/>
  <c r="BB204" i="2"/>
  <c r="BC204" i="2" s="1"/>
  <c r="BA204" i="2"/>
  <c r="AP204" i="2"/>
  <c r="AE204" i="2"/>
  <c r="AD204" i="2"/>
  <c r="L204" i="2"/>
  <c r="K204" i="2"/>
  <c r="H204" i="2"/>
  <c r="F204" i="2"/>
  <c r="TP203" i="2"/>
  <c r="TF203" i="2"/>
  <c r="SR203" i="2"/>
  <c r="UH203" i="2" s="1"/>
  <c r="SG203" i="2"/>
  <c r="TX203" i="2" s="1"/>
  <c r="SE203" i="2"/>
  <c r="TW203" i="2" s="1"/>
  <c r="MN203" i="2"/>
  <c r="MM203" i="2"/>
  <c r="ML203" i="2"/>
  <c r="MI203" i="2"/>
  <c r="LD203" i="2"/>
  <c r="LC203" i="2"/>
  <c r="KS203" i="2"/>
  <c r="KQ203" i="2"/>
  <c r="KM203" i="2"/>
  <c r="KK203" i="2"/>
  <c r="KF203" i="2"/>
  <c r="KD203" i="2"/>
  <c r="JY203" i="2"/>
  <c r="JW203" i="2"/>
  <c r="JR203" i="2"/>
  <c r="JP203" i="2"/>
  <c r="JK203" i="2"/>
  <c r="JI203" i="2"/>
  <c r="JD203" i="2"/>
  <c r="JB203" i="2"/>
  <c r="IU203" i="2"/>
  <c r="IT203" i="2"/>
  <c r="IM203" i="2"/>
  <c r="IL203" i="2"/>
  <c r="IE203" i="2"/>
  <c r="ID203" i="2"/>
  <c r="HW203" i="2"/>
  <c r="HV203" i="2"/>
  <c r="HO203" i="2"/>
  <c r="HN203" i="2"/>
  <c r="HG203" i="2"/>
  <c r="KT203" i="2" s="1"/>
  <c r="HF203" i="2"/>
  <c r="KR203" i="2" s="1"/>
  <c r="GP203" i="2"/>
  <c r="GO203" i="2"/>
  <c r="GC203" i="2"/>
  <c r="FX203" i="2"/>
  <c r="FE203" i="2"/>
  <c r="EZ203" i="2"/>
  <c r="EJ203" i="2"/>
  <c r="EI203" i="2"/>
  <c r="EB203" i="2"/>
  <c r="EA203" i="2"/>
  <c r="DT203" i="2"/>
  <c r="DS203" i="2"/>
  <c r="DL203" i="2"/>
  <c r="DK203" i="2"/>
  <c r="DD203" i="2"/>
  <c r="FB203" i="2" s="1"/>
  <c r="DC203" i="2"/>
  <c r="CW203" i="2"/>
  <c r="CZ203" i="2" s="1"/>
  <c r="CK203" i="2"/>
  <c r="CN203" i="2" s="1"/>
  <c r="CH203" i="2"/>
  <c r="CE203" i="2"/>
  <c r="CI203" i="2" s="1"/>
  <c r="BO203" i="2"/>
  <c r="BN203" i="2"/>
  <c r="BF203" i="2"/>
  <c r="BG203" i="2" s="1"/>
  <c r="BC203" i="2"/>
  <c r="BB203" i="2"/>
  <c r="BD203" i="2" s="1"/>
  <c r="BA203" i="2"/>
  <c r="MK203" i="2" s="1"/>
  <c r="AP203" i="2"/>
  <c r="AE203" i="2"/>
  <c r="AD203" i="2"/>
  <c r="K203" i="2"/>
  <c r="L203" i="2" s="1"/>
  <c r="H203" i="2"/>
  <c r="F203" i="2"/>
  <c r="TP202" i="2"/>
  <c r="TO202" i="2"/>
  <c r="TM202" i="2"/>
  <c r="TK202" i="2"/>
  <c r="TI202" i="2"/>
  <c r="TG202" i="2"/>
  <c r="TF202" i="2"/>
  <c r="TE202" i="2"/>
  <c r="TC202" i="2"/>
  <c r="TA202" i="2"/>
  <c r="SR202" i="2"/>
  <c r="UH202" i="2" s="1"/>
  <c r="SG202" i="2"/>
  <c r="TX202" i="2" s="1"/>
  <c r="SE202" i="2"/>
  <c r="TW202" i="2" s="1"/>
  <c r="MN202" i="2"/>
  <c r="MM202" i="2"/>
  <c r="ML202" i="2"/>
  <c r="MK202" i="2"/>
  <c r="MI202" i="2"/>
  <c r="LD202" i="2"/>
  <c r="LC202" i="2"/>
  <c r="KS202" i="2"/>
  <c r="KQ202" i="2"/>
  <c r="KM202" i="2"/>
  <c r="KK202" i="2"/>
  <c r="KF202" i="2"/>
  <c r="KD202" i="2"/>
  <c r="JY202" i="2"/>
  <c r="JW202" i="2"/>
  <c r="JR202" i="2"/>
  <c r="JP202" i="2"/>
  <c r="JK202" i="2"/>
  <c r="JI202" i="2"/>
  <c r="JD202" i="2"/>
  <c r="JB202" i="2"/>
  <c r="IU202" i="2"/>
  <c r="IT202" i="2"/>
  <c r="IM202" i="2"/>
  <c r="IL202" i="2"/>
  <c r="IE202" i="2"/>
  <c r="ID202" i="2"/>
  <c r="HW202" i="2"/>
  <c r="HV202" i="2"/>
  <c r="HO202" i="2"/>
  <c r="HN202" i="2"/>
  <c r="HG202" i="2"/>
  <c r="KT202" i="2" s="1"/>
  <c r="HF202" i="2"/>
  <c r="GP202" i="2"/>
  <c r="GO202" i="2"/>
  <c r="GC202" i="2"/>
  <c r="FY202" i="2"/>
  <c r="FX202" i="2"/>
  <c r="FE202" i="2"/>
  <c r="EZ202" i="2"/>
  <c r="EJ202" i="2"/>
  <c r="EI202" i="2"/>
  <c r="EB202" i="2"/>
  <c r="EA202" i="2"/>
  <c r="DT202" i="2"/>
  <c r="DS202" i="2"/>
  <c r="DL202" i="2"/>
  <c r="FB202" i="2" s="1"/>
  <c r="DK202" i="2"/>
  <c r="DD202" i="2"/>
  <c r="DC202" i="2"/>
  <c r="FA202" i="2" s="1"/>
  <c r="CZ202" i="2"/>
  <c r="CW202" i="2"/>
  <c r="DA202" i="2" s="1"/>
  <c r="CN202" i="2"/>
  <c r="CK202" i="2"/>
  <c r="CO202" i="2" s="1"/>
  <c r="CE202" i="2"/>
  <c r="CH202" i="2" s="1"/>
  <c r="BO202" i="2"/>
  <c r="BN202" i="2"/>
  <c r="BG202" i="2"/>
  <c r="BF202" i="2"/>
  <c r="BB202" i="2"/>
  <c r="BC202" i="2" s="1"/>
  <c r="BA202" i="2"/>
  <c r="AP202" i="2"/>
  <c r="AE202" i="2"/>
  <c r="AD202" i="2"/>
  <c r="L202" i="2"/>
  <c r="K202" i="2"/>
  <c r="H202" i="2"/>
  <c r="F202" i="2"/>
  <c r="TP201" i="2"/>
  <c r="TF201" i="2"/>
  <c r="SR201" i="2"/>
  <c r="UH201" i="2" s="1"/>
  <c r="SG201" i="2"/>
  <c r="TX201" i="2" s="1"/>
  <c r="SE201" i="2"/>
  <c r="TW201" i="2" s="1"/>
  <c r="MN201" i="2"/>
  <c r="MM201" i="2"/>
  <c r="ML201" i="2"/>
  <c r="MI201" i="2"/>
  <c r="LD201" i="2"/>
  <c r="LC201" i="2"/>
  <c r="KS201" i="2"/>
  <c r="KQ201" i="2"/>
  <c r="KM201" i="2"/>
  <c r="KK201" i="2"/>
  <c r="KF201" i="2"/>
  <c r="KD201" i="2"/>
  <c r="JY201" i="2"/>
  <c r="JW201" i="2"/>
  <c r="JR201" i="2"/>
  <c r="JP201" i="2"/>
  <c r="JK201" i="2"/>
  <c r="JI201" i="2"/>
  <c r="JD201" i="2"/>
  <c r="JB201" i="2"/>
  <c r="IU201" i="2"/>
  <c r="IT201" i="2"/>
  <c r="IM201" i="2"/>
  <c r="IL201" i="2"/>
  <c r="IE201" i="2"/>
  <c r="ID201" i="2"/>
  <c r="HW201" i="2"/>
  <c r="HV201" i="2"/>
  <c r="HO201" i="2"/>
  <c r="HN201" i="2"/>
  <c r="HG201" i="2"/>
  <c r="KT201" i="2" s="1"/>
  <c r="HF201" i="2"/>
  <c r="GP201" i="2"/>
  <c r="GO201" i="2"/>
  <c r="GC201" i="2"/>
  <c r="FY201" i="2"/>
  <c r="FX201" i="2"/>
  <c r="FE201" i="2"/>
  <c r="EZ201" i="2"/>
  <c r="EJ201" i="2"/>
  <c r="EI201" i="2"/>
  <c r="EB201" i="2"/>
  <c r="EA201" i="2"/>
  <c r="DT201" i="2"/>
  <c r="DS201" i="2"/>
  <c r="DL201" i="2"/>
  <c r="FB201" i="2" s="1"/>
  <c r="DK201" i="2"/>
  <c r="DD201" i="2"/>
  <c r="DC201" i="2"/>
  <c r="CZ201" i="2"/>
  <c r="CW201" i="2"/>
  <c r="DA201" i="2" s="1"/>
  <c r="CN201" i="2"/>
  <c r="CK201" i="2"/>
  <c r="CO201" i="2" s="1"/>
  <c r="CE201" i="2"/>
  <c r="BO201" i="2"/>
  <c r="BN201" i="2"/>
  <c r="BG201" i="2"/>
  <c r="BF201" i="2"/>
  <c r="BB201" i="2"/>
  <c r="BC201" i="2" s="1"/>
  <c r="BA201" i="2"/>
  <c r="MK201" i="2" s="1"/>
  <c r="AP201" i="2"/>
  <c r="AE201" i="2"/>
  <c r="AD201" i="2"/>
  <c r="L201" i="2"/>
  <c r="K201" i="2"/>
  <c r="H201" i="2"/>
  <c r="F201" i="2"/>
  <c r="TP200" i="2"/>
  <c r="TL200" i="2"/>
  <c r="TH200" i="2"/>
  <c r="TF200" i="2"/>
  <c r="TD200" i="2"/>
  <c r="SR200" i="2"/>
  <c r="UH200" i="2" s="1"/>
  <c r="SG200" i="2"/>
  <c r="TX200" i="2" s="1"/>
  <c r="SE200" i="2"/>
  <c r="TW200" i="2" s="1"/>
  <c r="MN200" i="2"/>
  <c r="MM200" i="2"/>
  <c r="ML200" i="2"/>
  <c r="MI200" i="2"/>
  <c r="LD200" i="2"/>
  <c r="LC200" i="2"/>
  <c r="KS200" i="2"/>
  <c r="KQ200" i="2"/>
  <c r="KM200" i="2"/>
  <c r="KK200" i="2"/>
  <c r="KF200" i="2"/>
  <c r="KD200" i="2"/>
  <c r="JY200" i="2"/>
  <c r="JW200" i="2"/>
  <c r="JR200" i="2"/>
  <c r="JP200" i="2"/>
  <c r="JK200" i="2"/>
  <c r="JI200" i="2"/>
  <c r="JD200" i="2"/>
  <c r="JB200" i="2"/>
  <c r="IU200" i="2"/>
  <c r="IT200" i="2"/>
  <c r="IM200" i="2"/>
  <c r="IL200" i="2"/>
  <c r="IE200" i="2"/>
  <c r="ID200" i="2"/>
  <c r="HW200" i="2"/>
  <c r="HV200" i="2"/>
  <c r="HO200" i="2"/>
  <c r="HN200" i="2"/>
  <c r="HG200" i="2"/>
  <c r="KT200" i="2" s="1"/>
  <c r="HF200" i="2"/>
  <c r="GP200" i="2"/>
  <c r="GO200" i="2"/>
  <c r="GC200" i="2"/>
  <c r="FZ200" i="2"/>
  <c r="FX200" i="2"/>
  <c r="FE200" i="2"/>
  <c r="EZ200" i="2"/>
  <c r="EJ200" i="2"/>
  <c r="EI200" i="2"/>
  <c r="EB200" i="2"/>
  <c r="EA200" i="2"/>
  <c r="DT200" i="2"/>
  <c r="DS200" i="2"/>
  <c r="DL200" i="2"/>
  <c r="DK200" i="2"/>
  <c r="DD200" i="2"/>
  <c r="FB200" i="2" s="1"/>
  <c r="DC200" i="2"/>
  <c r="CW200" i="2"/>
  <c r="CK200" i="2"/>
  <c r="CH200" i="2"/>
  <c r="CE200" i="2"/>
  <c r="CI200" i="2" s="1"/>
  <c r="BO200" i="2"/>
  <c r="BN200" i="2"/>
  <c r="BF200" i="2"/>
  <c r="BG200" i="2" s="1"/>
  <c r="BC200" i="2"/>
  <c r="BB200" i="2"/>
  <c r="BD200" i="2" s="1"/>
  <c r="BA200" i="2"/>
  <c r="AP200" i="2"/>
  <c r="AE200" i="2"/>
  <c r="AD200" i="2"/>
  <c r="K200" i="2"/>
  <c r="L200" i="2" s="1"/>
  <c r="H200" i="2"/>
  <c r="F200" i="2"/>
  <c r="TP199" i="2"/>
  <c r="TO199" i="2"/>
  <c r="TM199" i="2"/>
  <c r="TK199" i="2"/>
  <c r="TI199" i="2"/>
  <c r="TG199" i="2"/>
  <c r="TF199" i="2"/>
  <c r="TE199" i="2"/>
  <c r="TC199" i="2"/>
  <c r="TA199" i="2"/>
  <c r="SR199" i="2"/>
  <c r="UH199" i="2" s="1"/>
  <c r="SG199" i="2"/>
  <c r="TX199" i="2" s="1"/>
  <c r="SE199" i="2"/>
  <c r="TW199" i="2" s="1"/>
  <c r="MN199" i="2"/>
  <c r="MM199" i="2"/>
  <c r="ML199" i="2"/>
  <c r="MK199" i="2"/>
  <c r="MI199" i="2"/>
  <c r="LD199" i="2"/>
  <c r="LC199" i="2"/>
  <c r="KS199" i="2"/>
  <c r="KQ199" i="2"/>
  <c r="KM199" i="2"/>
  <c r="KK199" i="2"/>
  <c r="KF199" i="2"/>
  <c r="KD199" i="2"/>
  <c r="JY199" i="2"/>
  <c r="JW199" i="2"/>
  <c r="JR199" i="2"/>
  <c r="JP199" i="2"/>
  <c r="JK199" i="2"/>
  <c r="JI199" i="2"/>
  <c r="JD199" i="2"/>
  <c r="JB199" i="2"/>
  <c r="IU199" i="2"/>
  <c r="IT199" i="2"/>
  <c r="IM199" i="2"/>
  <c r="IL199" i="2"/>
  <c r="IE199" i="2"/>
  <c r="ID199" i="2"/>
  <c r="HW199" i="2"/>
  <c r="HV199" i="2"/>
  <c r="HO199" i="2"/>
  <c r="HN199" i="2"/>
  <c r="HG199" i="2"/>
  <c r="HF199" i="2"/>
  <c r="GP199" i="2"/>
  <c r="GO199" i="2"/>
  <c r="GC199" i="2"/>
  <c r="FY199" i="2"/>
  <c r="FX199" i="2"/>
  <c r="FE199" i="2"/>
  <c r="EZ199" i="2"/>
  <c r="EJ199" i="2"/>
  <c r="EI199" i="2"/>
  <c r="EB199" i="2"/>
  <c r="EA199" i="2"/>
  <c r="DT199" i="2"/>
  <c r="DS199" i="2"/>
  <c r="DL199" i="2"/>
  <c r="FB199" i="2" s="1"/>
  <c r="DK199" i="2"/>
  <c r="DD199" i="2"/>
  <c r="DC199" i="2"/>
  <c r="CZ199" i="2"/>
  <c r="CW199" i="2"/>
  <c r="DA199" i="2" s="1"/>
  <c r="CN199" i="2"/>
  <c r="CK199" i="2"/>
  <c r="CO199" i="2" s="1"/>
  <c r="CE199" i="2"/>
  <c r="BO199" i="2"/>
  <c r="BN199" i="2"/>
  <c r="BG199" i="2"/>
  <c r="BF199" i="2"/>
  <c r="BB199" i="2"/>
  <c r="BC199" i="2" s="1"/>
  <c r="BA199" i="2"/>
  <c r="AP199" i="2"/>
  <c r="AE199" i="2"/>
  <c r="AD199" i="2"/>
  <c r="L199" i="2"/>
  <c r="K199" i="2"/>
  <c r="H199" i="2"/>
  <c r="F199" i="2"/>
  <c r="TP198" i="2"/>
  <c r="TL198" i="2"/>
  <c r="TH198" i="2"/>
  <c r="TF198" i="2"/>
  <c r="TD198" i="2"/>
  <c r="SR198" i="2"/>
  <c r="UH198" i="2" s="1"/>
  <c r="SG198" i="2"/>
  <c r="TX198" i="2" s="1"/>
  <c r="SE198" i="2"/>
  <c r="TW198" i="2" s="1"/>
  <c r="MN198" i="2"/>
  <c r="MM198" i="2"/>
  <c r="ML198" i="2"/>
  <c r="MI198" i="2"/>
  <c r="LD198" i="2"/>
  <c r="LC198" i="2"/>
  <c r="KS198" i="2"/>
  <c r="KQ198" i="2"/>
  <c r="KM198" i="2"/>
  <c r="KK198" i="2"/>
  <c r="KF198" i="2"/>
  <c r="KD198" i="2"/>
  <c r="JY198" i="2"/>
  <c r="JW198" i="2"/>
  <c r="JR198" i="2"/>
  <c r="JP198" i="2"/>
  <c r="JK198" i="2"/>
  <c r="JI198" i="2"/>
  <c r="JD198" i="2"/>
  <c r="JB198" i="2"/>
  <c r="IU198" i="2"/>
  <c r="IT198" i="2"/>
  <c r="IM198" i="2"/>
  <c r="IL198" i="2"/>
  <c r="IE198" i="2"/>
  <c r="ID198" i="2"/>
  <c r="HW198" i="2"/>
  <c r="HV198" i="2"/>
  <c r="HO198" i="2"/>
  <c r="HN198" i="2"/>
  <c r="HG198" i="2"/>
  <c r="KT198" i="2" s="1"/>
  <c r="HF198" i="2"/>
  <c r="GP198" i="2"/>
  <c r="GO198" i="2"/>
  <c r="GC198" i="2"/>
  <c r="FZ198" i="2"/>
  <c r="FX198" i="2"/>
  <c r="FE198" i="2"/>
  <c r="EZ198" i="2"/>
  <c r="EJ198" i="2"/>
  <c r="EI198" i="2"/>
  <c r="EB198" i="2"/>
  <c r="EA198" i="2"/>
  <c r="DT198" i="2"/>
  <c r="DS198" i="2"/>
  <c r="DL198" i="2"/>
  <c r="DK198" i="2"/>
  <c r="DD198" i="2"/>
  <c r="FB198" i="2" s="1"/>
  <c r="DC198" i="2"/>
  <c r="CW198" i="2"/>
  <c r="CK198" i="2"/>
  <c r="CH198" i="2"/>
  <c r="CE198" i="2"/>
  <c r="CI198" i="2" s="1"/>
  <c r="BO198" i="2"/>
  <c r="BN198" i="2"/>
  <c r="BF198" i="2"/>
  <c r="BG198" i="2" s="1"/>
  <c r="BC198" i="2"/>
  <c r="BB198" i="2"/>
  <c r="BD198" i="2" s="1"/>
  <c r="BA198" i="2"/>
  <c r="AP198" i="2"/>
  <c r="AE198" i="2"/>
  <c r="AD198" i="2"/>
  <c r="K198" i="2"/>
  <c r="L198" i="2" s="1"/>
  <c r="H198" i="2"/>
  <c r="F198" i="2"/>
  <c r="TP197" i="2"/>
  <c r="TO197" i="2"/>
  <c r="TM197" i="2"/>
  <c r="TK197" i="2"/>
  <c r="TI197" i="2"/>
  <c r="TG197" i="2"/>
  <c r="TF197" i="2"/>
  <c r="TE197" i="2"/>
  <c r="TC197" i="2"/>
  <c r="TA197" i="2"/>
  <c r="SR197" i="2"/>
  <c r="UH197" i="2" s="1"/>
  <c r="SG197" i="2"/>
  <c r="TX197" i="2" s="1"/>
  <c r="SE197" i="2"/>
  <c r="TW197" i="2" s="1"/>
  <c r="MN197" i="2"/>
  <c r="MM197" i="2"/>
  <c r="ML197" i="2"/>
  <c r="MK197" i="2"/>
  <c r="MI197" i="2"/>
  <c r="LD197" i="2"/>
  <c r="LC197" i="2"/>
  <c r="KS197" i="2"/>
  <c r="KQ197" i="2"/>
  <c r="KM197" i="2"/>
  <c r="KK197" i="2"/>
  <c r="KF197" i="2"/>
  <c r="KD197" i="2"/>
  <c r="JY197" i="2"/>
  <c r="JW197" i="2"/>
  <c r="JR197" i="2"/>
  <c r="JP197" i="2"/>
  <c r="JK197" i="2"/>
  <c r="JI197" i="2"/>
  <c r="JD197" i="2"/>
  <c r="JB197" i="2"/>
  <c r="IU197" i="2"/>
  <c r="IT197" i="2"/>
  <c r="IM197" i="2"/>
  <c r="IL197" i="2"/>
  <c r="IE197" i="2"/>
  <c r="ID197" i="2"/>
  <c r="HW197" i="2"/>
  <c r="HV197" i="2"/>
  <c r="HO197" i="2"/>
  <c r="HN197" i="2"/>
  <c r="HG197" i="2"/>
  <c r="HF197" i="2"/>
  <c r="GP197" i="2"/>
  <c r="GO197" i="2"/>
  <c r="GC197" i="2"/>
  <c r="FY197" i="2"/>
  <c r="FX197" i="2"/>
  <c r="FE197" i="2"/>
  <c r="EZ197" i="2"/>
  <c r="EJ197" i="2"/>
  <c r="EI197" i="2"/>
  <c r="EB197" i="2"/>
  <c r="EA197" i="2"/>
  <c r="DT197" i="2"/>
  <c r="DS197" i="2"/>
  <c r="DL197" i="2"/>
  <c r="FB197" i="2" s="1"/>
  <c r="DK197" i="2"/>
  <c r="DD197" i="2"/>
  <c r="DC197" i="2"/>
  <c r="CZ197" i="2"/>
  <c r="CW197" i="2"/>
  <c r="DA197" i="2" s="1"/>
  <c r="CN197" i="2"/>
  <c r="CK197" i="2"/>
  <c r="CO197" i="2" s="1"/>
  <c r="CE197" i="2"/>
  <c r="BO197" i="2"/>
  <c r="BN197" i="2"/>
  <c r="BG197" i="2"/>
  <c r="BF197" i="2"/>
  <c r="BB197" i="2"/>
  <c r="BC197" i="2" s="1"/>
  <c r="BA197" i="2"/>
  <c r="AP197" i="2"/>
  <c r="AE197" i="2"/>
  <c r="AD197" i="2"/>
  <c r="L197" i="2"/>
  <c r="K197" i="2"/>
  <c r="H197" i="2"/>
  <c r="F197" i="2"/>
  <c r="TP196" i="2"/>
  <c r="TF196" i="2"/>
  <c r="SR196" i="2"/>
  <c r="UH196" i="2" s="1"/>
  <c r="SG196" i="2"/>
  <c r="TX196" i="2" s="1"/>
  <c r="SE196" i="2"/>
  <c r="TW196" i="2" s="1"/>
  <c r="MN196" i="2"/>
  <c r="MM196" i="2"/>
  <c r="ML196" i="2"/>
  <c r="MI196" i="2"/>
  <c r="LD196" i="2"/>
  <c r="LC196" i="2"/>
  <c r="KS196" i="2"/>
  <c r="KQ196" i="2"/>
  <c r="KM196" i="2"/>
  <c r="KK196" i="2"/>
  <c r="KF196" i="2"/>
  <c r="KD196" i="2"/>
  <c r="JY196" i="2"/>
  <c r="JW196" i="2"/>
  <c r="JR196" i="2"/>
  <c r="JP196" i="2"/>
  <c r="JK196" i="2"/>
  <c r="JI196" i="2"/>
  <c r="JD196" i="2"/>
  <c r="JB196" i="2"/>
  <c r="IU196" i="2"/>
  <c r="IT196" i="2"/>
  <c r="IM196" i="2"/>
  <c r="IL196" i="2"/>
  <c r="IE196" i="2"/>
  <c r="ID196" i="2"/>
  <c r="HW196" i="2"/>
  <c r="HV196" i="2"/>
  <c r="HO196" i="2"/>
  <c r="HN196" i="2"/>
  <c r="HG196" i="2"/>
  <c r="KT196" i="2" s="1"/>
  <c r="HF196" i="2"/>
  <c r="GP196" i="2"/>
  <c r="GO196" i="2"/>
  <c r="GC196" i="2"/>
  <c r="FZ196" i="2"/>
  <c r="FX196" i="2"/>
  <c r="FE196" i="2"/>
  <c r="EZ196" i="2"/>
  <c r="EJ196" i="2"/>
  <c r="EI196" i="2"/>
  <c r="EB196" i="2"/>
  <c r="EA196" i="2"/>
  <c r="DT196" i="2"/>
  <c r="DS196" i="2"/>
  <c r="DL196" i="2"/>
  <c r="DK196" i="2"/>
  <c r="DD196" i="2"/>
  <c r="FB196" i="2" s="1"/>
  <c r="DC196" i="2"/>
  <c r="CW196" i="2"/>
  <c r="CZ196" i="2" s="1"/>
  <c r="CK196" i="2"/>
  <c r="CN196" i="2" s="1"/>
  <c r="CH196" i="2"/>
  <c r="CE196" i="2"/>
  <c r="CI196" i="2" s="1"/>
  <c r="BO196" i="2"/>
  <c r="BN196" i="2"/>
  <c r="BF196" i="2"/>
  <c r="BG196" i="2" s="1"/>
  <c r="BC196" i="2"/>
  <c r="BB196" i="2"/>
  <c r="BD196" i="2" s="1"/>
  <c r="BA196" i="2"/>
  <c r="MK196" i="2" s="1"/>
  <c r="AP196" i="2"/>
  <c r="AE196" i="2"/>
  <c r="AD196" i="2"/>
  <c r="K196" i="2"/>
  <c r="L196" i="2" s="1"/>
  <c r="H196" i="2"/>
  <c r="F196" i="2"/>
  <c r="TP195" i="2"/>
  <c r="TO195" i="2"/>
  <c r="TM195" i="2"/>
  <c r="TK195" i="2"/>
  <c r="TI195" i="2"/>
  <c r="TG195" i="2"/>
  <c r="TF195" i="2"/>
  <c r="TE195" i="2"/>
  <c r="TC195" i="2"/>
  <c r="TA195" i="2"/>
  <c r="SR195" i="2"/>
  <c r="UH195" i="2" s="1"/>
  <c r="SG195" i="2"/>
  <c r="TX195" i="2" s="1"/>
  <c r="SE195" i="2"/>
  <c r="TW195" i="2" s="1"/>
  <c r="MN195" i="2"/>
  <c r="MM195" i="2"/>
  <c r="ML195" i="2"/>
  <c r="MK195" i="2"/>
  <c r="MI195" i="2"/>
  <c r="LD195" i="2"/>
  <c r="LC195" i="2"/>
  <c r="KS195" i="2"/>
  <c r="KQ195" i="2"/>
  <c r="KM195" i="2"/>
  <c r="KK195" i="2"/>
  <c r="KF195" i="2"/>
  <c r="KD195" i="2"/>
  <c r="JY195" i="2"/>
  <c r="JW195" i="2"/>
  <c r="JR195" i="2"/>
  <c r="JP195" i="2"/>
  <c r="JK195" i="2"/>
  <c r="JI195" i="2"/>
  <c r="JD195" i="2"/>
  <c r="JB195" i="2"/>
  <c r="IU195" i="2"/>
  <c r="IT195" i="2"/>
  <c r="IM195" i="2"/>
  <c r="IL195" i="2"/>
  <c r="IE195" i="2"/>
  <c r="ID195" i="2"/>
  <c r="HW195" i="2"/>
  <c r="HV195" i="2"/>
  <c r="HO195" i="2"/>
  <c r="HN195" i="2"/>
  <c r="HG195" i="2"/>
  <c r="KT195" i="2" s="1"/>
  <c r="HF195" i="2"/>
  <c r="GP195" i="2"/>
  <c r="GO195" i="2"/>
  <c r="GC195" i="2"/>
  <c r="FY195" i="2"/>
  <c r="FX195" i="2"/>
  <c r="FE195" i="2"/>
  <c r="EZ195" i="2"/>
  <c r="EJ195" i="2"/>
  <c r="EI195" i="2"/>
  <c r="EB195" i="2"/>
  <c r="EA195" i="2"/>
  <c r="DT195" i="2"/>
  <c r="DS195" i="2"/>
  <c r="DL195" i="2"/>
  <c r="FB195" i="2" s="1"/>
  <c r="DK195" i="2"/>
  <c r="DD195" i="2"/>
  <c r="DC195" i="2"/>
  <c r="FA195" i="2" s="1"/>
  <c r="CZ195" i="2"/>
  <c r="CW195" i="2"/>
  <c r="DA195" i="2" s="1"/>
  <c r="CN195" i="2"/>
  <c r="CK195" i="2"/>
  <c r="CO195" i="2" s="1"/>
  <c r="CE195" i="2"/>
  <c r="CH195" i="2" s="1"/>
  <c r="BO195" i="2"/>
  <c r="BN195" i="2"/>
  <c r="BG195" i="2"/>
  <c r="BF195" i="2"/>
  <c r="BB195" i="2"/>
  <c r="BC195" i="2" s="1"/>
  <c r="BA195" i="2"/>
  <c r="AP195" i="2"/>
  <c r="AE195" i="2"/>
  <c r="AD195" i="2"/>
  <c r="L195" i="2"/>
  <c r="K195" i="2"/>
  <c r="H195" i="2"/>
  <c r="F195" i="2"/>
  <c r="TP194" i="2"/>
  <c r="TF194" i="2"/>
  <c r="SR194" i="2"/>
  <c r="UH194" i="2" s="1"/>
  <c r="SG194" i="2"/>
  <c r="TX194" i="2" s="1"/>
  <c r="SE194" i="2"/>
  <c r="TW194" i="2" s="1"/>
  <c r="MN194" i="2"/>
  <c r="MM194" i="2"/>
  <c r="ML194" i="2"/>
  <c r="MI194" i="2"/>
  <c r="LD194" i="2"/>
  <c r="LC194" i="2"/>
  <c r="KS194" i="2"/>
  <c r="KQ194" i="2"/>
  <c r="KM194" i="2"/>
  <c r="KK194" i="2"/>
  <c r="KF194" i="2"/>
  <c r="KD194" i="2"/>
  <c r="JY194" i="2"/>
  <c r="JW194" i="2"/>
  <c r="JR194" i="2"/>
  <c r="JP194" i="2"/>
  <c r="JK194" i="2"/>
  <c r="JI194" i="2"/>
  <c r="JD194" i="2"/>
  <c r="JB194" i="2"/>
  <c r="IU194" i="2"/>
  <c r="IT194" i="2"/>
  <c r="IM194" i="2"/>
  <c r="IL194" i="2"/>
  <c r="IE194" i="2"/>
  <c r="ID194" i="2"/>
  <c r="HW194" i="2"/>
  <c r="HV194" i="2"/>
  <c r="HO194" i="2"/>
  <c r="HN194" i="2"/>
  <c r="HG194" i="2"/>
  <c r="KT194" i="2" s="1"/>
  <c r="HF194" i="2"/>
  <c r="KR194" i="2" s="1"/>
  <c r="GP194" i="2"/>
  <c r="GO194" i="2"/>
  <c r="GC194" i="2"/>
  <c r="FX194" i="2"/>
  <c r="FE194" i="2"/>
  <c r="EZ194" i="2"/>
  <c r="EJ194" i="2"/>
  <c r="EI194" i="2"/>
  <c r="EB194" i="2"/>
  <c r="EA194" i="2"/>
  <c r="DT194" i="2"/>
  <c r="DS194" i="2"/>
  <c r="DL194" i="2"/>
  <c r="DK194" i="2"/>
  <c r="DD194" i="2"/>
  <c r="FB194" i="2" s="1"/>
  <c r="DC194" i="2"/>
  <c r="CW194" i="2"/>
  <c r="CZ194" i="2" s="1"/>
  <c r="CK194" i="2"/>
  <c r="CN194" i="2" s="1"/>
  <c r="CH194" i="2"/>
  <c r="CE194" i="2"/>
  <c r="CI194" i="2" s="1"/>
  <c r="BO194" i="2"/>
  <c r="BN194" i="2"/>
  <c r="BF194" i="2"/>
  <c r="BG194" i="2" s="1"/>
  <c r="BC194" i="2"/>
  <c r="BB194" i="2"/>
  <c r="BD194" i="2" s="1"/>
  <c r="BA194" i="2"/>
  <c r="MK194" i="2" s="1"/>
  <c r="AP194" i="2"/>
  <c r="AE194" i="2"/>
  <c r="AD194" i="2"/>
  <c r="K194" i="2"/>
  <c r="L194" i="2" s="1"/>
  <c r="H194" i="2"/>
  <c r="F194" i="2"/>
  <c r="TP193" i="2"/>
  <c r="TO193" i="2"/>
  <c r="TM193" i="2"/>
  <c r="TK193" i="2"/>
  <c r="TI193" i="2"/>
  <c r="TG193" i="2"/>
  <c r="TF193" i="2"/>
  <c r="TE193" i="2"/>
  <c r="TC193" i="2"/>
  <c r="TA193" i="2"/>
  <c r="SR193" i="2"/>
  <c r="UH193" i="2" s="1"/>
  <c r="SG193" i="2"/>
  <c r="TX193" i="2" s="1"/>
  <c r="SE193" i="2"/>
  <c r="TW193" i="2" s="1"/>
  <c r="MN193" i="2"/>
  <c r="MM193" i="2"/>
  <c r="ML193" i="2"/>
  <c r="MK193" i="2"/>
  <c r="MI193" i="2"/>
  <c r="LD193" i="2"/>
  <c r="LC193" i="2"/>
  <c r="KS193" i="2"/>
  <c r="KQ193" i="2"/>
  <c r="KM193" i="2"/>
  <c r="KK193" i="2"/>
  <c r="KF193" i="2"/>
  <c r="KD193" i="2"/>
  <c r="JY193" i="2"/>
  <c r="JW193" i="2"/>
  <c r="JR193" i="2"/>
  <c r="JP193" i="2"/>
  <c r="JK193" i="2"/>
  <c r="JI193" i="2"/>
  <c r="JD193" i="2"/>
  <c r="JB193" i="2"/>
  <c r="IU193" i="2"/>
  <c r="IT193" i="2"/>
  <c r="IM193" i="2"/>
  <c r="IL193" i="2"/>
  <c r="IE193" i="2"/>
  <c r="ID193" i="2"/>
  <c r="HW193" i="2"/>
  <c r="HV193" i="2"/>
  <c r="HO193" i="2"/>
  <c r="HN193" i="2"/>
  <c r="HG193" i="2"/>
  <c r="KT193" i="2" s="1"/>
  <c r="HF193" i="2"/>
  <c r="GP193" i="2"/>
  <c r="GO193" i="2"/>
  <c r="GC193" i="2"/>
  <c r="FY193" i="2"/>
  <c r="FX193" i="2"/>
  <c r="FE193" i="2"/>
  <c r="EZ193" i="2"/>
  <c r="EJ193" i="2"/>
  <c r="EI193" i="2"/>
  <c r="EB193" i="2"/>
  <c r="EA193" i="2"/>
  <c r="DT193" i="2"/>
  <c r="DS193" i="2"/>
  <c r="DL193" i="2"/>
  <c r="FB193" i="2" s="1"/>
  <c r="DK193" i="2"/>
  <c r="DD193" i="2"/>
  <c r="DC193" i="2"/>
  <c r="FA193" i="2" s="1"/>
  <c r="CZ193" i="2"/>
  <c r="CW193" i="2"/>
  <c r="DA193" i="2" s="1"/>
  <c r="CN193" i="2"/>
  <c r="CK193" i="2"/>
  <c r="CO193" i="2" s="1"/>
  <c r="CE193" i="2"/>
  <c r="CH193" i="2" s="1"/>
  <c r="BO193" i="2"/>
  <c r="BN193" i="2"/>
  <c r="BG193" i="2"/>
  <c r="BF193" i="2"/>
  <c r="BB193" i="2"/>
  <c r="BC193" i="2" s="1"/>
  <c r="BA193" i="2"/>
  <c r="AP193" i="2"/>
  <c r="AE193" i="2"/>
  <c r="AD193" i="2"/>
  <c r="L193" i="2"/>
  <c r="K193" i="2"/>
  <c r="H193" i="2"/>
  <c r="F193" i="2"/>
  <c r="TP192" i="2"/>
  <c r="TF192" i="2"/>
  <c r="SR192" i="2"/>
  <c r="UH192" i="2" s="1"/>
  <c r="SG192" i="2"/>
  <c r="TX192" i="2" s="1"/>
  <c r="SE192" i="2"/>
  <c r="TW192" i="2" s="1"/>
  <c r="MN192" i="2"/>
  <c r="MM192" i="2"/>
  <c r="ML192" i="2"/>
  <c r="MI192" i="2"/>
  <c r="LD192" i="2"/>
  <c r="LC192" i="2"/>
  <c r="KS192" i="2"/>
  <c r="KQ192" i="2"/>
  <c r="KM192" i="2"/>
  <c r="KK192" i="2"/>
  <c r="KF192" i="2"/>
  <c r="KD192" i="2"/>
  <c r="JY192" i="2"/>
  <c r="JW192" i="2"/>
  <c r="JR192" i="2"/>
  <c r="JP192" i="2"/>
  <c r="JK192" i="2"/>
  <c r="JI192" i="2"/>
  <c r="JD192" i="2"/>
  <c r="JB192" i="2"/>
  <c r="IU192" i="2"/>
  <c r="IT192" i="2"/>
  <c r="IM192" i="2"/>
  <c r="IL192" i="2"/>
  <c r="IE192" i="2"/>
  <c r="ID192" i="2"/>
  <c r="HW192" i="2"/>
  <c r="HV192" i="2"/>
  <c r="HO192" i="2"/>
  <c r="HN192" i="2"/>
  <c r="HG192" i="2"/>
  <c r="KT192" i="2" s="1"/>
  <c r="HF192" i="2"/>
  <c r="KR192" i="2" s="1"/>
  <c r="GP192" i="2"/>
  <c r="GO192" i="2"/>
  <c r="GC192" i="2"/>
  <c r="FX192" i="2"/>
  <c r="FE192" i="2"/>
  <c r="EZ192" i="2"/>
  <c r="EJ192" i="2"/>
  <c r="EI192" i="2"/>
  <c r="EB192" i="2"/>
  <c r="EA192" i="2"/>
  <c r="DT192" i="2"/>
  <c r="DS192" i="2"/>
  <c r="DL192" i="2"/>
  <c r="DK192" i="2"/>
  <c r="DD192" i="2"/>
  <c r="FB192" i="2" s="1"/>
  <c r="DC192" i="2"/>
  <c r="CW192" i="2"/>
  <c r="CZ192" i="2" s="1"/>
  <c r="CK192" i="2"/>
  <c r="CN192" i="2" s="1"/>
  <c r="CH192" i="2"/>
  <c r="CE192" i="2"/>
  <c r="CI192" i="2" s="1"/>
  <c r="BO192" i="2"/>
  <c r="BN192" i="2"/>
  <c r="BF192" i="2"/>
  <c r="BG192" i="2" s="1"/>
  <c r="BC192" i="2"/>
  <c r="BB192" i="2"/>
  <c r="BD192" i="2" s="1"/>
  <c r="BA192" i="2"/>
  <c r="MK192" i="2" s="1"/>
  <c r="AP192" i="2"/>
  <c r="AE192" i="2"/>
  <c r="AD192" i="2"/>
  <c r="K192" i="2"/>
  <c r="L192" i="2" s="1"/>
  <c r="H192" i="2"/>
  <c r="F192" i="2"/>
  <c r="TP191" i="2"/>
  <c r="TO191" i="2"/>
  <c r="TM191" i="2"/>
  <c r="TK191" i="2"/>
  <c r="TI191" i="2"/>
  <c r="TG191" i="2"/>
  <c r="TF191" i="2"/>
  <c r="TE191" i="2"/>
  <c r="TC191" i="2"/>
  <c r="TA191" i="2"/>
  <c r="SR191" i="2"/>
  <c r="UH191" i="2" s="1"/>
  <c r="SG191" i="2"/>
  <c r="TX191" i="2" s="1"/>
  <c r="SE191" i="2"/>
  <c r="TW191" i="2" s="1"/>
  <c r="MN191" i="2"/>
  <c r="MM191" i="2"/>
  <c r="ML191" i="2"/>
  <c r="MK191" i="2"/>
  <c r="MI191" i="2"/>
  <c r="LD191" i="2"/>
  <c r="LC191" i="2"/>
  <c r="KS191" i="2"/>
  <c r="KQ191" i="2"/>
  <c r="KM191" i="2"/>
  <c r="KK191" i="2"/>
  <c r="KF191" i="2"/>
  <c r="KD191" i="2"/>
  <c r="JY191" i="2"/>
  <c r="JW191" i="2"/>
  <c r="JR191" i="2"/>
  <c r="JP191" i="2"/>
  <c r="JK191" i="2"/>
  <c r="JI191" i="2"/>
  <c r="JD191" i="2"/>
  <c r="JB191" i="2"/>
  <c r="IU191" i="2"/>
  <c r="IT191" i="2"/>
  <c r="IM191" i="2"/>
  <c r="IL191" i="2"/>
  <c r="IE191" i="2"/>
  <c r="ID191" i="2"/>
  <c r="HW191" i="2"/>
  <c r="HV191" i="2"/>
  <c r="HO191" i="2"/>
  <c r="HN191" i="2"/>
  <c r="HG191" i="2"/>
  <c r="KT191" i="2" s="1"/>
  <c r="HF191" i="2"/>
  <c r="GP191" i="2"/>
  <c r="GO191" i="2"/>
  <c r="GC191" i="2"/>
  <c r="FY191" i="2"/>
  <c r="FX191" i="2"/>
  <c r="FE191" i="2"/>
  <c r="EZ191" i="2"/>
  <c r="EJ191" i="2"/>
  <c r="EI191" i="2"/>
  <c r="EB191" i="2"/>
  <c r="EA191" i="2"/>
  <c r="DT191" i="2"/>
  <c r="DS191" i="2"/>
  <c r="DL191" i="2"/>
  <c r="FB191" i="2" s="1"/>
  <c r="DK191" i="2"/>
  <c r="DD191" i="2"/>
  <c r="DC191" i="2"/>
  <c r="FA191" i="2" s="1"/>
  <c r="CZ191" i="2"/>
  <c r="CW191" i="2"/>
  <c r="DA191" i="2" s="1"/>
  <c r="CN191" i="2"/>
  <c r="CK191" i="2"/>
  <c r="CO191" i="2" s="1"/>
  <c r="CE191" i="2"/>
  <c r="CH191" i="2" s="1"/>
  <c r="BO191" i="2"/>
  <c r="BN191" i="2"/>
  <c r="BG191" i="2"/>
  <c r="BF191" i="2"/>
  <c r="BB191" i="2"/>
  <c r="BC191" i="2" s="1"/>
  <c r="BA191" i="2"/>
  <c r="AP191" i="2"/>
  <c r="AE191" i="2"/>
  <c r="AD191" i="2"/>
  <c r="L191" i="2"/>
  <c r="K191" i="2"/>
  <c r="H191" i="2"/>
  <c r="F191" i="2"/>
  <c r="TP190" i="2"/>
  <c r="TF190" i="2"/>
  <c r="SR190" i="2"/>
  <c r="UH190" i="2" s="1"/>
  <c r="SG190" i="2"/>
  <c r="TX190" i="2" s="1"/>
  <c r="SE190" i="2"/>
  <c r="TW190" i="2" s="1"/>
  <c r="MN190" i="2"/>
  <c r="MM190" i="2"/>
  <c r="ML190" i="2"/>
  <c r="MI190" i="2"/>
  <c r="LD190" i="2"/>
  <c r="LC190" i="2"/>
  <c r="KS190" i="2"/>
  <c r="KQ190" i="2"/>
  <c r="KM190" i="2"/>
  <c r="KK190" i="2"/>
  <c r="KF190" i="2"/>
  <c r="KD190" i="2"/>
  <c r="JY190" i="2"/>
  <c r="JW190" i="2"/>
  <c r="JR190" i="2"/>
  <c r="JP190" i="2"/>
  <c r="JK190" i="2"/>
  <c r="JI190" i="2"/>
  <c r="JD190" i="2"/>
  <c r="JB190" i="2"/>
  <c r="IU190" i="2"/>
  <c r="IT190" i="2"/>
  <c r="IM190" i="2"/>
  <c r="IL190" i="2"/>
  <c r="IE190" i="2"/>
  <c r="ID190" i="2"/>
  <c r="HW190" i="2"/>
  <c r="HV190" i="2"/>
  <c r="HO190" i="2"/>
  <c r="HN190" i="2"/>
  <c r="HG190" i="2"/>
  <c r="KT190" i="2" s="1"/>
  <c r="HF190" i="2"/>
  <c r="KR190" i="2" s="1"/>
  <c r="GP190" i="2"/>
  <c r="GO190" i="2"/>
  <c r="GC190" i="2"/>
  <c r="FX190" i="2"/>
  <c r="FE190" i="2"/>
  <c r="EZ190" i="2"/>
  <c r="EJ190" i="2"/>
  <c r="EI190" i="2"/>
  <c r="EB190" i="2"/>
  <c r="EA190" i="2"/>
  <c r="DT190" i="2"/>
  <c r="DS190" i="2"/>
  <c r="DL190" i="2"/>
  <c r="DK190" i="2"/>
  <c r="DD190" i="2"/>
  <c r="FB190" i="2" s="1"/>
  <c r="DC190" i="2"/>
  <c r="CW190" i="2"/>
  <c r="CZ190" i="2" s="1"/>
  <c r="CK190" i="2"/>
  <c r="CN190" i="2" s="1"/>
  <c r="CH190" i="2"/>
  <c r="CE190" i="2"/>
  <c r="CI190" i="2" s="1"/>
  <c r="BO190" i="2"/>
  <c r="BN190" i="2"/>
  <c r="BF190" i="2"/>
  <c r="BG190" i="2" s="1"/>
  <c r="BC190" i="2"/>
  <c r="BB190" i="2"/>
  <c r="BD190" i="2" s="1"/>
  <c r="BA190" i="2"/>
  <c r="MK190" i="2" s="1"/>
  <c r="AP190" i="2"/>
  <c r="AE190" i="2"/>
  <c r="AD190" i="2"/>
  <c r="K190" i="2"/>
  <c r="L190" i="2" s="1"/>
  <c r="H190" i="2"/>
  <c r="F190" i="2"/>
  <c r="TP189" i="2"/>
  <c r="TO189" i="2"/>
  <c r="TM189" i="2"/>
  <c r="TK189" i="2"/>
  <c r="TI189" i="2"/>
  <c r="TG189" i="2"/>
  <c r="TF189" i="2"/>
  <c r="TE189" i="2"/>
  <c r="TC189" i="2"/>
  <c r="TA189" i="2"/>
  <c r="SR189" i="2"/>
  <c r="UH189" i="2" s="1"/>
  <c r="SG189" i="2"/>
  <c r="TX189" i="2" s="1"/>
  <c r="SE189" i="2"/>
  <c r="TW189" i="2" s="1"/>
  <c r="MN189" i="2"/>
  <c r="MM189" i="2"/>
  <c r="ML189" i="2"/>
  <c r="MK189" i="2"/>
  <c r="MI189" i="2"/>
  <c r="LD189" i="2"/>
  <c r="LC189" i="2"/>
  <c r="KS189" i="2"/>
  <c r="KQ189" i="2"/>
  <c r="KM189" i="2"/>
  <c r="KK189" i="2"/>
  <c r="KF189" i="2"/>
  <c r="KD189" i="2"/>
  <c r="JY189" i="2"/>
  <c r="JW189" i="2"/>
  <c r="JR189" i="2"/>
  <c r="JP189" i="2"/>
  <c r="JK189" i="2"/>
  <c r="JI189" i="2"/>
  <c r="JD189" i="2"/>
  <c r="JB189" i="2"/>
  <c r="IU189" i="2"/>
  <c r="IT189" i="2"/>
  <c r="IM189" i="2"/>
  <c r="IL189" i="2"/>
  <c r="IE189" i="2"/>
  <c r="ID189" i="2"/>
  <c r="HW189" i="2"/>
  <c r="HV189" i="2"/>
  <c r="HO189" i="2"/>
  <c r="HN189" i="2"/>
  <c r="HG189" i="2"/>
  <c r="KT189" i="2" s="1"/>
  <c r="HF189" i="2"/>
  <c r="GP189" i="2"/>
  <c r="GO189" i="2"/>
  <c r="GC189" i="2"/>
  <c r="FY189" i="2"/>
  <c r="FX189" i="2"/>
  <c r="FE189" i="2"/>
  <c r="EZ189" i="2"/>
  <c r="EJ189" i="2"/>
  <c r="EI189" i="2"/>
  <c r="EB189" i="2"/>
  <c r="EA189" i="2"/>
  <c r="DT189" i="2"/>
  <c r="DS189" i="2"/>
  <c r="DL189" i="2"/>
  <c r="FB189" i="2" s="1"/>
  <c r="DK189" i="2"/>
  <c r="DD189" i="2"/>
  <c r="DC189" i="2"/>
  <c r="FA189" i="2" s="1"/>
  <c r="CZ189" i="2"/>
  <c r="CW189" i="2"/>
  <c r="DA189" i="2" s="1"/>
  <c r="CN189" i="2"/>
  <c r="CK189" i="2"/>
  <c r="CO189" i="2" s="1"/>
  <c r="CE189" i="2"/>
  <c r="CH189" i="2" s="1"/>
  <c r="BO189" i="2"/>
  <c r="BN189" i="2"/>
  <c r="BG189" i="2"/>
  <c r="BF189" i="2"/>
  <c r="BB189" i="2"/>
  <c r="BC189" i="2" s="1"/>
  <c r="BA189" i="2"/>
  <c r="AP189" i="2"/>
  <c r="AE189" i="2"/>
  <c r="AD189" i="2"/>
  <c r="L189" i="2"/>
  <c r="K189" i="2"/>
  <c r="H189" i="2"/>
  <c r="F189" i="2"/>
  <c r="TP188" i="2"/>
  <c r="TF188" i="2"/>
  <c r="SR188" i="2"/>
  <c r="UH188" i="2" s="1"/>
  <c r="SG188" i="2"/>
  <c r="TX188" i="2" s="1"/>
  <c r="SE188" i="2"/>
  <c r="TW188" i="2" s="1"/>
  <c r="MN188" i="2"/>
  <c r="MM188" i="2"/>
  <c r="ML188" i="2"/>
  <c r="MI188" i="2"/>
  <c r="LD188" i="2"/>
  <c r="LC188" i="2"/>
  <c r="KS188" i="2"/>
  <c r="KQ188" i="2"/>
  <c r="KM188" i="2"/>
  <c r="KK188" i="2"/>
  <c r="KF188" i="2"/>
  <c r="KD188" i="2"/>
  <c r="JY188" i="2"/>
  <c r="JW188" i="2"/>
  <c r="JR188" i="2"/>
  <c r="JP188" i="2"/>
  <c r="JK188" i="2"/>
  <c r="JI188" i="2"/>
  <c r="JD188" i="2"/>
  <c r="JB188" i="2"/>
  <c r="IU188" i="2"/>
  <c r="IT188" i="2"/>
  <c r="IM188" i="2"/>
  <c r="IL188" i="2"/>
  <c r="IE188" i="2"/>
  <c r="ID188" i="2"/>
  <c r="HW188" i="2"/>
  <c r="HV188" i="2"/>
  <c r="HO188" i="2"/>
  <c r="HN188" i="2"/>
  <c r="HG188" i="2"/>
  <c r="KT188" i="2" s="1"/>
  <c r="HF188" i="2"/>
  <c r="KR188" i="2" s="1"/>
  <c r="GP188" i="2"/>
  <c r="GO188" i="2"/>
  <c r="GC188" i="2"/>
  <c r="FX188" i="2"/>
  <c r="FE188" i="2"/>
  <c r="EZ188" i="2"/>
  <c r="EJ188" i="2"/>
  <c r="EI188" i="2"/>
  <c r="EB188" i="2"/>
  <c r="EA188" i="2"/>
  <c r="DT188" i="2"/>
  <c r="DS188" i="2"/>
  <c r="DL188" i="2"/>
  <c r="DK188" i="2"/>
  <c r="DD188" i="2"/>
  <c r="FB188" i="2" s="1"/>
  <c r="DC188" i="2"/>
  <c r="CW188" i="2"/>
  <c r="CZ188" i="2" s="1"/>
  <c r="CK188" i="2"/>
  <c r="CN188" i="2" s="1"/>
  <c r="CH188" i="2"/>
  <c r="CE188" i="2"/>
  <c r="CI188" i="2" s="1"/>
  <c r="BO188" i="2"/>
  <c r="BN188" i="2"/>
  <c r="BF188" i="2"/>
  <c r="BG188" i="2" s="1"/>
  <c r="BC188" i="2"/>
  <c r="BB188" i="2"/>
  <c r="BD188" i="2" s="1"/>
  <c r="BA188" i="2"/>
  <c r="MK188" i="2" s="1"/>
  <c r="AP188" i="2"/>
  <c r="AE188" i="2"/>
  <c r="AD188" i="2"/>
  <c r="K188" i="2"/>
  <c r="L188" i="2" s="1"/>
  <c r="H188" i="2"/>
  <c r="F188" i="2"/>
  <c r="TP187" i="2"/>
  <c r="TO187" i="2"/>
  <c r="TM187" i="2"/>
  <c r="TK187" i="2"/>
  <c r="TI187" i="2"/>
  <c r="TG187" i="2"/>
  <c r="TF187" i="2"/>
  <c r="TE187" i="2"/>
  <c r="TC187" i="2"/>
  <c r="TA187" i="2"/>
  <c r="SR187" i="2"/>
  <c r="UH187" i="2" s="1"/>
  <c r="SG187" i="2"/>
  <c r="TX187" i="2" s="1"/>
  <c r="SE187" i="2"/>
  <c r="TW187" i="2" s="1"/>
  <c r="MN187" i="2"/>
  <c r="MM187" i="2"/>
  <c r="ML187" i="2"/>
  <c r="MK187" i="2"/>
  <c r="MI187" i="2"/>
  <c r="LD187" i="2"/>
  <c r="LC187" i="2"/>
  <c r="KS187" i="2"/>
  <c r="KQ187" i="2"/>
  <c r="KM187" i="2"/>
  <c r="KK187" i="2"/>
  <c r="KF187" i="2"/>
  <c r="KD187" i="2"/>
  <c r="JY187" i="2"/>
  <c r="JW187" i="2"/>
  <c r="JR187" i="2"/>
  <c r="JP187" i="2"/>
  <c r="JK187" i="2"/>
  <c r="JI187" i="2"/>
  <c r="JD187" i="2"/>
  <c r="JB187" i="2"/>
  <c r="IU187" i="2"/>
  <c r="IT187" i="2"/>
  <c r="IM187" i="2"/>
  <c r="IL187" i="2"/>
  <c r="IE187" i="2"/>
  <c r="ID187" i="2"/>
  <c r="HW187" i="2"/>
  <c r="HV187" i="2"/>
  <c r="HO187" i="2"/>
  <c r="HN187" i="2"/>
  <c r="HG187" i="2"/>
  <c r="KT187" i="2" s="1"/>
  <c r="HF187" i="2"/>
  <c r="GP187" i="2"/>
  <c r="GO187" i="2"/>
  <c r="GC187" i="2"/>
  <c r="FY187" i="2"/>
  <c r="FX187" i="2"/>
  <c r="FE187" i="2"/>
  <c r="EZ187" i="2"/>
  <c r="EJ187" i="2"/>
  <c r="EI187" i="2"/>
  <c r="EB187" i="2"/>
  <c r="EA187" i="2"/>
  <c r="DT187" i="2"/>
  <c r="DS187" i="2"/>
  <c r="DL187" i="2"/>
  <c r="FB187" i="2" s="1"/>
  <c r="DK187" i="2"/>
  <c r="DD187" i="2"/>
  <c r="DC187" i="2"/>
  <c r="FA187" i="2" s="1"/>
  <c r="CZ187" i="2"/>
  <c r="CW187" i="2"/>
  <c r="DA187" i="2" s="1"/>
  <c r="CN187" i="2"/>
  <c r="CK187" i="2"/>
  <c r="CO187" i="2" s="1"/>
  <c r="CE187" i="2"/>
  <c r="CH187" i="2" s="1"/>
  <c r="BO187" i="2"/>
  <c r="BN187" i="2"/>
  <c r="BG187" i="2"/>
  <c r="BF187" i="2"/>
  <c r="BB187" i="2"/>
  <c r="BC187" i="2" s="1"/>
  <c r="BA187" i="2"/>
  <c r="AP187" i="2"/>
  <c r="AE187" i="2"/>
  <c r="AD187" i="2"/>
  <c r="L187" i="2"/>
  <c r="K187" i="2"/>
  <c r="H187" i="2"/>
  <c r="F187" i="2"/>
  <c r="TP186" i="2"/>
  <c r="TF186" i="2"/>
  <c r="SR186" i="2"/>
  <c r="UH186" i="2" s="1"/>
  <c r="SG186" i="2"/>
  <c r="TX186" i="2" s="1"/>
  <c r="SE186" i="2"/>
  <c r="TW186" i="2" s="1"/>
  <c r="MN186" i="2"/>
  <c r="MM186" i="2"/>
  <c r="ML186" i="2"/>
  <c r="MI186" i="2"/>
  <c r="LD186" i="2"/>
  <c r="LC186" i="2"/>
  <c r="KS186" i="2"/>
  <c r="KQ186" i="2"/>
  <c r="KM186" i="2"/>
  <c r="KK186" i="2"/>
  <c r="KF186" i="2"/>
  <c r="KD186" i="2"/>
  <c r="JY186" i="2"/>
  <c r="JW186" i="2"/>
  <c r="JR186" i="2"/>
  <c r="JP186" i="2"/>
  <c r="JK186" i="2"/>
  <c r="JI186" i="2"/>
  <c r="JD186" i="2"/>
  <c r="JB186" i="2"/>
  <c r="IU186" i="2"/>
  <c r="IT186" i="2"/>
  <c r="IM186" i="2"/>
  <c r="IL186" i="2"/>
  <c r="IE186" i="2"/>
  <c r="ID186" i="2"/>
  <c r="HW186" i="2"/>
  <c r="HV186" i="2"/>
  <c r="HO186" i="2"/>
  <c r="HN186" i="2"/>
  <c r="HG186" i="2"/>
  <c r="KT186" i="2" s="1"/>
  <c r="HF186" i="2"/>
  <c r="KR186" i="2" s="1"/>
  <c r="GP186" i="2"/>
  <c r="GO186" i="2"/>
  <c r="GC186" i="2"/>
  <c r="FX186" i="2"/>
  <c r="FE186" i="2"/>
  <c r="EZ186" i="2"/>
  <c r="EJ186" i="2"/>
  <c r="EI186" i="2"/>
  <c r="EB186" i="2"/>
  <c r="EA186" i="2"/>
  <c r="DT186" i="2"/>
  <c r="DS186" i="2"/>
  <c r="DL186" i="2"/>
  <c r="DK186" i="2"/>
  <c r="DD186" i="2"/>
  <c r="FB186" i="2" s="1"/>
  <c r="DC186" i="2"/>
  <c r="CW186" i="2"/>
  <c r="CZ186" i="2" s="1"/>
  <c r="CK186" i="2"/>
  <c r="CN186" i="2" s="1"/>
  <c r="CH186" i="2"/>
  <c r="CE186" i="2"/>
  <c r="CI186" i="2" s="1"/>
  <c r="BO186" i="2"/>
  <c r="BN186" i="2"/>
  <c r="BF186" i="2"/>
  <c r="BG186" i="2" s="1"/>
  <c r="BC186" i="2"/>
  <c r="BB186" i="2"/>
  <c r="BD186" i="2" s="1"/>
  <c r="BA186" i="2"/>
  <c r="MK186" i="2" s="1"/>
  <c r="AP186" i="2"/>
  <c r="AE186" i="2"/>
  <c r="AD186" i="2"/>
  <c r="K186" i="2"/>
  <c r="L186" i="2" s="1"/>
  <c r="H186" i="2"/>
  <c r="F186" i="2"/>
  <c r="TP185" i="2"/>
  <c r="TF185" i="2"/>
  <c r="SR185" i="2"/>
  <c r="UH185" i="2" s="1"/>
  <c r="SP185" i="2"/>
  <c r="SG185" i="2"/>
  <c r="TX185" i="2" s="1"/>
  <c r="SE185" i="2"/>
  <c r="TW185" i="2" s="1"/>
  <c r="MN185" i="2"/>
  <c r="MM185" i="2"/>
  <c r="ML185" i="2"/>
  <c r="MI185" i="2"/>
  <c r="LD185" i="2"/>
  <c r="LC185" i="2"/>
  <c r="KS185" i="2"/>
  <c r="KQ185" i="2"/>
  <c r="KM185" i="2"/>
  <c r="KK185" i="2"/>
  <c r="KF185" i="2"/>
  <c r="KD185" i="2"/>
  <c r="JY185" i="2"/>
  <c r="JW185" i="2"/>
  <c r="JR185" i="2"/>
  <c r="JP185" i="2"/>
  <c r="JK185" i="2"/>
  <c r="JI185" i="2"/>
  <c r="JD185" i="2"/>
  <c r="JB185" i="2"/>
  <c r="IU185" i="2"/>
  <c r="IT185" i="2"/>
  <c r="IM185" i="2"/>
  <c r="IL185" i="2"/>
  <c r="IE185" i="2"/>
  <c r="ID185" i="2"/>
  <c r="HW185" i="2"/>
  <c r="HV185" i="2"/>
  <c r="HO185" i="2"/>
  <c r="HN185" i="2"/>
  <c r="HG185" i="2"/>
  <c r="KT185" i="2" s="1"/>
  <c r="HF185" i="2"/>
  <c r="KR185" i="2" s="1"/>
  <c r="GP185" i="2"/>
  <c r="GO185" i="2"/>
  <c r="GC185" i="2"/>
  <c r="FX185" i="2"/>
  <c r="FE185" i="2"/>
  <c r="EZ185" i="2"/>
  <c r="EJ185" i="2"/>
  <c r="EI185" i="2"/>
  <c r="EB185" i="2"/>
  <c r="EA185" i="2"/>
  <c r="DT185" i="2"/>
  <c r="DS185" i="2"/>
  <c r="DL185" i="2"/>
  <c r="DK185" i="2"/>
  <c r="DD185" i="2"/>
  <c r="FB185" i="2" s="1"/>
  <c r="DC185" i="2"/>
  <c r="CW185" i="2"/>
  <c r="CZ185" i="2" s="1"/>
  <c r="CK185" i="2"/>
  <c r="CN185" i="2" s="1"/>
  <c r="CH185" i="2"/>
  <c r="CE185" i="2"/>
  <c r="CI185" i="2" s="1"/>
  <c r="BO185" i="2"/>
  <c r="BN185" i="2"/>
  <c r="BF185" i="2"/>
  <c r="BG185" i="2" s="1"/>
  <c r="BC185" i="2"/>
  <c r="BB185" i="2"/>
  <c r="BD185" i="2" s="1"/>
  <c r="BA185" i="2"/>
  <c r="MK185" i="2" s="1"/>
  <c r="AP185" i="2"/>
  <c r="AE185" i="2"/>
  <c r="AD185" i="2"/>
  <c r="K185" i="2"/>
  <c r="L185" i="2" s="1"/>
  <c r="H185" i="2"/>
  <c r="F185" i="2"/>
  <c r="UF185" i="2" s="1"/>
  <c r="TP184" i="2"/>
  <c r="TO184" i="2"/>
  <c r="TM184" i="2"/>
  <c r="TK184" i="2"/>
  <c r="TI184" i="2"/>
  <c r="TG184" i="2"/>
  <c r="TF184" i="2"/>
  <c r="TE184" i="2"/>
  <c r="TC184" i="2"/>
  <c r="TA184" i="2"/>
  <c r="SR184" i="2"/>
  <c r="UH184" i="2" s="1"/>
  <c r="SG184" i="2"/>
  <c r="TX184" i="2" s="1"/>
  <c r="SE184" i="2"/>
  <c r="TW184" i="2" s="1"/>
  <c r="MN184" i="2"/>
  <c r="MM184" i="2"/>
  <c r="ML184" i="2"/>
  <c r="MK184" i="2"/>
  <c r="MI184" i="2"/>
  <c r="LD184" i="2"/>
  <c r="LC184" i="2"/>
  <c r="KS184" i="2"/>
  <c r="KQ184" i="2"/>
  <c r="KM184" i="2"/>
  <c r="KK184" i="2"/>
  <c r="KF184" i="2"/>
  <c r="KD184" i="2"/>
  <c r="JY184" i="2"/>
  <c r="JW184" i="2"/>
  <c r="JR184" i="2"/>
  <c r="JP184" i="2"/>
  <c r="JK184" i="2"/>
  <c r="JI184" i="2"/>
  <c r="JD184" i="2"/>
  <c r="JB184" i="2"/>
  <c r="IU184" i="2"/>
  <c r="IT184" i="2"/>
  <c r="IM184" i="2"/>
  <c r="IL184" i="2"/>
  <c r="IE184" i="2"/>
  <c r="ID184" i="2"/>
  <c r="HW184" i="2"/>
  <c r="HV184" i="2"/>
  <c r="HO184" i="2"/>
  <c r="HN184" i="2"/>
  <c r="HG184" i="2"/>
  <c r="KT184" i="2" s="1"/>
  <c r="HF184" i="2"/>
  <c r="GP184" i="2"/>
  <c r="GO184" i="2"/>
  <c r="GC184" i="2"/>
  <c r="FY184" i="2"/>
  <c r="FX184" i="2"/>
  <c r="FE184" i="2"/>
  <c r="EZ184" i="2"/>
  <c r="EJ184" i="2"/>
  <c r="EI184" i="2"/>
  <c r="EB184" i="2"/>
  <c r="EA184" i="2"/>
  <c r="DT184" i="2"/>
  <c r="DS184" i="2"/>
  <c r="DL184" i="2"/>
  <c r="FB184" i="2" s="1"/>
  <c r="DK184" i="2"/>
  <c r="DD184" i="2"/>
  <c r="DC184" i="2"/>
  <c r="FA184" i="2" s="1"/>
  <c r="CZ184" i="2"/>
  <c r="CW184" i="2"/>
  <c r="DA184" i="2" s="1"/>
  <c r="CN184" i="2"/>
  <c r="CK184" i="2"/>
  <c r="CO184" i="2" s="1"/>
  <c r="CE184" i="2"/>
  <c r="CH184" i="2" s="1"/>
  <c r="BO184" i="2"/>
  <c r="BN184" i="2"/>
  <c r="BG184" i="2"/>
  <c r="BF184" i="2"/>
  <c r="BB184" i="2"/>
  <c r="BC184" i="2" s="1"/>
  <c r="BA184" i="2"/>
  <c r="AP184" i="2"/>
  <c r="AE184" i="2"/>
  <c r="AD184" i="2"/>
  <c r="L184" i="2"/>
  <c r="K184" i="2"/>
  <c r="H184" i="2"/>
  <c r="F184" i="2"/>
  <c r="TP183" i="2"/>
  <c r="TF183" i="2"/>
  <c r="SR183" i="2"/>
  <c r="UH183" i="2" s="1"/>
  <c r="SG183" i="2"/>
  <c r="TX183" i="2" s="1"/>
  <c r="SE183" i="2"/>
  <c r="TW183" i="2" s="1"/>
  <c r="MN183" i="2"/>
  <c r="MM183" i="2"/>
  <c r="ML183" i="2"/>
  <c r="MI183" i="2"/>
  <c r="LD183" i="2"/>
  <c r="LC183" i="2"/>
  <c r="KS183" i="2"/>
  <c r="KQ183" i="2"/>
  <c r="KM183" i="2"/>
  <c r="KK183" i="2"/>
  <c r="KF183" i="2"/>
  <c r="KD183" i="2"/>
  <c r="JY183" i="2"/>
  <c r="JW183" i="2"/>
  <c r="JR183" i="2"/>
  <c r="JP183" i="2"/>
  <c r="JK183" i="2"/>
  <c r="JI183" i="2"/>
  <c r="JD183" i="2"/>
  <c r="JB183" i="2"/>
  <c r="IU183" i="2"/>
  <c r="IT183" i="2"/>
  <c r="IM183" i="2"/>
  <c r="IL183" i="2"/>
  <c r="IE183" i="2"/>
  <c r="ID183" i="2"/>
  <c r="HW183" i="2"/>
  <c r="HV183" i="2"/>
  <c r="HO183" i="2"/>
  <c r="HN183" i="2"/>
  <c r="HG183" i="2"/>
  <c r="KT183" i="2" s="1"/>
  <c r="HF183" i="2"/>
  <c r="KR183" i="2" s="1"/>
  <c r="GP183" i="2"/>
  <c r="GO183" i="2"/>
  <c r="GC183" i="2"/>
  <c r="FX183" i="2"/>
  <c r="FE183" i="2"/>
  <c r="EZ183" i="2"/>
  <c r="EJ183" i="2"/>
  <c r="EI183" i="2"/>
  <c r="EB183" i="2"/>
  <c r="EA183" i="2"/>
  <c r="DT183" i="2"/>
  <c r="DS183" i="2"/>
  <c r="DL183" i="2"/>
  <c r="DK183" i="2"/>
  <c r="DD183" i="2"/>
  <c r="FB183" i="2" s="1"/>
  <c r="DC183" i="2"/>
  <c r="CW183" i="2"/>
  <c r="CZ183" i="2" s="1"/>
  <c r="CK183" i="2"/>
  <c r="CN183" i="2" s="1"/>
  <c r="CH183" i="2"/>
  <c r="CE183" i="2"/>
  <c r="CI183" i="2" s="1"/>
  <c r="BO183" i="2"/>
  <c r="BN183" i="2"/>
  <c r="BF183" i="2"/>
  <c r="BG183" i="2" s="1"/>
  <c r="BC183" i="2"/>
  <c r="BB183" i="2"/>
  <c r="BD183" i="2" s="1"/>
  <c r="BA183" i="2"/>
  <c r="MK183" i="2" s="1"/>
  <c r="AP183" i="2"/>
  <c r="AE183" i="2"/>
  <c r="AD183" i="2"/>
  <c r="K183" i="2"/>
  <c r="L183" i="2" s="1"/>
  <c r="H183" i="2"/>
  <c r="F183" i="2"/>
  <c r="TP182" i="2"/>
  <c r="TO182" i="2"/>
  <c r="TM182" i="2"/>
  <c r="TK182" i="2"/>
  <c r="TI182" i="2"/>
  <c r="TG182" i="2"/>
  <c r="TF182" i="2"/>
  <c r="TE182" i="2"/>
  <c r="TC182" i="2"/>
  <c r="TA182" i="2"/>
  <c r="SR182" i="2"/>
  <c r="UH182" i="2" s="1"/>
  <c r="SG182" i="2"/>
  <c r="TX182" i="2" s="1"/>
  <c r="SE182" i="2"/>
  <c r="TW182" i="2" s="1"/>
  <c r="MN182" i="2"/>
  <c r="MM182" i="2"/>
  <c r="ML182" i="2"/>
  <c r="MK182" i="2"/>
  <c r="MI182" i="2"/>
  <c r="LD182" i="2"/>
  <c r="LC182" i="2"/>
  <c r="KS182" i="2"/>
  <c r="KQ182" i="2"/>
  <c r="KM182" i="2"/>
  <c r="KK182" i="2"/>
  <c r="KF182" i="2"/>
  <c r="KD182" i="2"/>
  <c r="JY182" i="2"/>
  <c r="JW182" i="2"/>
  <c r="JR182" i="2"/>
  <c r="JP182" i="2"/>
  <c r="JK182" i="2"/>
  <c r="JI182" i="2"/>
  <c r="JD182" i="2"/>
  <c r="JB182" i="2"/>
  <c r="IU182" i="2"/>
  <c r="IT182" i="2"/>
  <c r="IM182" i="2"/>
  <c r="IL182" i="2"/>
  <c r="IE182" i="2"/>
  <c r="ID182" i="2"/>
  <c r="HW182" i="2"/>
  <c r="HV182" i="2"/>
  <c r="HO182" i="2"/>
  <c r="HN182" i="2"/>
  <c r="HG182" i="2"/>
  <c r="HF182" i="2"/>
  <c r="GP182" i="2"/>
  <c r="GO182" i="2"/>
  <c r="GC182" i="2"/>
  <c r="FY182" i="2"/>
  <c r="FX182" i="2"/>
  <c r="FE182" i="2"/>
  <c r="EZ182" i="2"/>
  <c r="EJ182" i="2"/>
  <c r="EI182" i="2"/>
  <c r="EB182" i="2"/>
  <c r="EA182" i="2"/>
  <c r="DT182" i="2"/>
  <c r="DS182" i="2"/>
  <c r="DL182" i="2"/>
  <c r="FB182" i="2" s="1"/>
  <c r="DK182" i="2"/>
  <c r="DD182" i="2"/>
  <c r="DC182" i="2"/>
  <c r="CZ182" i="2"/>
  <c r="CW182" i="2"/>
  <c r="DA182" i="2" s="1"/>
  <c r="CN182" i="2"/>
  <c r="CK182" i="2"/>
  <c r="CO182" i="2" s="1"/>
  <c r="CE182" i="2"/>
  <c r="BO182" i="2"/>
  <c r="BN182" i="2"/>
  <c r="BG182" i="2"/>
  <c r="BF182" i="2"/>
  <c r="BB182" i="2"/>
  <c r="BC182" i="2" s="1"/>
  <c r="BA182" i="2"/>
  <c r="AP182" i="2"/>
  <c r="AE182" i="2"/>
  <c r="AD182" i="2"/>
  <c r="L182" i="2"/>
  <c r="K182" i="2"/>
  <c r="H182" i="2"/>
  <c r="F182" i="2"/>
  <c r="TP181" i="2"/>
  <c r="TL181" i="2"/>
  <c r="TH181" i="2"/>
  <c r="TF181" i="2"/>
  <c r="TD181" i="2"/>
  <c r="SR181" i="2"/>
  <c r="UH181" i="2" s="1"/>
  <c r="SG181" i="2"/>
  <c r="TX181" i="2" s="1"/>
  <c r="SE181" i="2"/>
  <c r="TW181" i="2" s="1"/>
  <c r="MN181" i="2"/>
  <c r="MM181" i="2"/>
  <c r="ML181" i="2"/>
  <c r="MI181" i="2"/>
  <c r="LD181" i="2"/>
  <c r="LC181" i="2"/>
  <c r="KS181" i="2"/>
  <c r="KQ181" i="2"/>
  <c r="KM181" i="2"/>
  <c r="KK181" i="2"/>
  <c r="KF181" i="2"/>
  <c r="KD181" i="2"/>
  <c r="JY181" i="2"/>
  <c r="JW181" i="2"/>
  <c r="JR181" i="2"/>
  <c r="JP181" i="2"/>
  <c r="JK181" i="2"/>
  <c r="JI181" i="2"/>
  <c r="JD181" i="2"/>
  <c r="JB181" i="2"/>
  <c r="IU181" i="2"/>
  <c r="IT181" i="2"/>
  <c r="IM181" i="2"/>
  <c r="IL181" i="2"/>
  <c r="IE181" i="2"/>
  <c r="ID181" i="2"/>
  <c r="HW181" i="2"/>
  <c r="HV181" i="2"/>
  <c r="HO181" i="2"/>
  <c r="HN181" i="2"/>
  <c r="HG181" i="2"/>
  <c r="KT181" i="2" s="1"/>
  <c r="HF181" i="2"/>
  <c r="GP181" i="2"/>
  <c r="GO181" i="2"/>
  <c r="GC181" i="2"/>
  <c r="FZ181" i="2"/>
  <c r="FX181" i="2"/>
  <c r="FE181" i="2"/>
  <c r="EZ181" i="2"/>
  <c r="EJ181" i="2"/>
  <c r="EI181" i="2"/>
  <c r="EB181" i="2"/>
  <c r="EA181" i="2"/>
  <c r="DT181" i="2"/>
  <c r="DS181" i="2"/>
  <c r="DL181" i="2"/>
  <c r="DK181" i="2"/>
  <c r="DD181" i="2"/>
  <c r="FB181" i="2" s="1"/>
  <c r="DC181" i="2"/>
  <c r="CW181" i="2"/>
  <c r="CK181" i="2"/>
  <c r="CH181" i="2"/>
  <c r="CE181" i="2"/>
  <c r="CI181" i="2" s="1"/>
  <c r="BO181" i="2"/>
  <c r="BN181" i="2"/>
  <c r="BF181" i="2"/>
  <c r="BG181" i="2" s="1"/>
  <c r="BC181" i="2"/>
  <c r="BB181" i="2"/>
  <c r="BD181" i="2" s="1"/>
  <c r="BA181" i="2"/>
  <c r="AP181" i="2"/>
  <c r="AE181" i="2"/>
  <c r="AD181" i="2"/>
  <c r="K181" i="2"/>
  <c r="L181" i="2" s="1"/>
  <c r="H181" i="2"/>
  <c r="F181" i="2"/>
  <c r="TP180" i="2"/>
  <c r="TO180" i="2"/>
  <c r="TM180" i="2"/>
  <c r="TK180" i="2"/>
  <c r="TI180" i="2"/>
  <c r="TG180" i="2"/>
  <c r="TF180" i="2"/>
  <c r="TE180" i="2"/>
  <c r="TC180" i="2"/>
  <c r="TA180" i="2"/>
  <c r="SR180" i="2"/>
  <c r="UH180" i="2" s="1"/>
  <c r="SG180" i="2"/>
  <c r="TX180" i="2" s="1"/>
  <c r="SE180" i="2"/>
  <c r="TW180" i="2" s="1"/>
  <c r="MN180" i="2"/>
  <c r="MM180" i="2"/>
  <c r="ML180" i="2"/>
  <c r="MK180" i="2"/>
  <c r="MI180" i="2"/>
  <c r="LD180" i="2"/>
  <c r="LC180" i="2"/>
  <c r="KS180" i="2"/>
  <c r="KQ180" i="2"/>
  <c r="KM180" i="2"/>
  <c r="KK180" i="2"/>
  <c r="KF180" i="2"/>
  <c r="KD180" i="2"/>
  <c r="JY180" i="2"/>
  <c r="JW180" i="2"/>
  <c r="JR180" i="2"/>
  <c r="JP180" i="2"/>
  <c r="JK180" i="2"/>
  <c r="JI180" i="2"/>
  <c r="JD180" i="2"/>
  <c r="JB180" i="2"/>
  <c r="IU180" i="2"/>
  <c r="IT180" i="2"/>
  <c r="IM180" i="2"/>
  <c r="IL180" i="2"/>
  <c r="IE180" i="2"/>
  <c r="ID180" i="2"/>
  <c r="HW180" i="2"/>
  <c r="HV180" i="2"/>
  <c r="HO180" i="2"/>
  <c r="HN180" i="2"/>
  <c r="HG180" i="2"/>
  <c r="HF180" i="2"/>
  <c r="GP180" i="2"/>
  <c r="GO180" i="2"/>
  <c r="GC180" i="2"/>
  <c r="FY180" i="2"/>
  <c r="FX180" i="2"/>
  <c r="FE180" i="2"/>
  <c r="EZ180" i="2"/>
  <c r="EJ180" i="2"/>
  <c r="EI180" i="2"/>
  <c r="EB180" i="2"/>
  <c r="EA180" i="2"/>
  <c r="DT180" i="2"/>
  <c r="DS180" i="2"/>
  <c r="DL180" i="2"/>
  <c r="FB180" i="2" s="1"/>
  <c r="DK180" i="2"/>
  <c r="DD180" i="2"/>
  <c r="DC180" i="2"/>
  <c r="CZ180" i="2"/>
  <c r="CW180" i="2"/>
  <c r="DA180" i="2" s="1"/>
  <c r="CN180" i="2"/>
  <c r="CK180" i="2"/>
  <c r="CO180" i="2" s="1"/>
  <c r="CE180" i="2"/>
  <c r="BO180" i="2"/>
  <c r="BN180" i="2"/>
  <c r="BG180" i="2"/>
  <c r="BF180" i="2"/>
  <c r="BB180" i="2"/>
  <c r="BC180" i="2" s="1"/>
  <c r="BA180" i="2"/>
  <c r="AP180" i="2"/>
  <c r="AE180" i="2"/>
  <c r="AD180" i="2"/>
  <c r="L180" i="2"/>
  <c r="K180" i="2"/>
  <c r="H180" i="2"/>
  <c r="F180" i="2"/>
  <c r="TP179" i="2"/>
  <c r="TL179" i="2"/>
  <c r="TH179" i="2"/>
  <c r="TF179" i="2"/>
  <c r="TD179" i="2"/>
  <c r="SR179" i="2"/>
  <c r="UH179" i="2" s="1"/>
  <c r="SG179" i="2"/>
  <c r="TX179" i="2" s="1"/>
  <c r="SE179" i="2"/>
  <c r="TW179" i="2" s="1"/>
  <c r="MN179" i="2"/>
  <c r="MM179" i="2"/>
  <c r="ML179" i="2"/>
  <c r="MI179" i="2"/>
  <c r="LD179" i="2"/>
  <c r="LC179" i="2"/>
  <c r="KS179" i="2"/>
  <c r="KQ179" i="2"/>
  <c r="KM179" i="2"/>
  <c r="KK179" i="2"/>
  <c r="KF179" i="2"/>
  <c r="KD179" i="2"/>
  <c r="JY179" i="2"/>
  <c r="JW179" i="2"/>
  <c r="JR179" i="2"/>
  <c r="JP179" i="2"/>
  <c r="JK179" i="2"/>
  <c r="JI179" i="2"/>
  <c r="JD179" i="2"/>
  <c r="JB179" i="2"/>
  <c r="IU179" i="2"/>
  <c r="IT179" i="2"/>
  <c r="IM179" i="2"/>
  <c r="IL179" i="2"/>
  <c r="IE179" i="2"/>
  <c r="ID179" i="2"/>
  <c r="HW179" i="2"/>
  <c r="HV179" i="2"/>
  <c r="HO179" i="2"/>
  <c r="HN179" i="2"/>
  <c r="HG179" i="2"/>
  <c r="KT179" i="2" s="1"/>
  <c r="HF179" i="2"/>
  <c r="GP179" i="2"/>
  <c r="GO179" i="2"/>
  <c r="GC179" i="2"/>
  <c r="FZ179" i="2"/>
  <c r="FX179" i="2"/>
  <c r="FE179" i="2"/>
  <c r="EZ179" i="2"/>
  <c r="EJ179" i="2"/>
  <c r="EI179" i="2"/>
  <c r="EB179" i="2"/>
  <c r="EA179" i="2"/>
  <c r="DT179" i="2"/>
  <c r="DS179" i="2"/>
  <c r="DL179" i="2"/>
  <c r="DK179" i="2"/>
  <c r="DD179" i="2"/>
  <c r="FB179" i="2" s="1"/>
  <c r="DC179" i="2"/>
  <c r="CW179" i="2"/>
  <c r="CK179" i="2"/>
  <c r="CH179" i="2"/>
  <c r="CE179" i="2"/>
  <c r="CI179" i="2" s="1"/>
  <c r="BO179" i="2"/>
  <c r="BN179" i="2"/>
  <c r="BF179" i="2"/>
  <c r="BG179" i="2" s="1"/>
  <c r="BC179" i="2"/>
  <c r="BB179" i="2"/>
  <c r="BD179" i="2" s="1"/>
  <c r="BA179" i="2"/>
  <c r="AP179" i="2"/>
  <c r="AE179" i="2"/>
  <c r="AD179" i="2"/>
  <c r="K179" i="2"/>
  <c r="L179" i="2" s="1"/>
  <c r="H179" i="2"/>
  <c r="F179" i="2"/>
  <c r="TP178" i="2"/>
  <c r="TO178" i="2"/>
  <c r="TM178" i="2"/>
  <c r="TK178" i="2"/>
  <c r="TI178" i="2"/>
  <c r="TG178" i="2"/>
  <c r="TF178" i="2"/>
  <c r="TE178" i="2"/>
  <c r="TC178" i="2"/>
  <c r="TA178" i="2"/>
  <c r="SR178" i="2"/>
  <c r="UH178" i="2" s="1"/>
  <c r="SG178" i="2"/>
  <c r="TX178" i="2" s="1"/>
  <c r="SE178" i="2"/>
  <c r="TW178" i="2" s="1"/>
  <c r="MN178" i="2"/>
  <c r="MM178" i="2"/>
  <c r="ML178" i="2"/>
  <c r="MK178" i="2"/>
  <c r="MI178" i="2"/>
  <c r="LD178" i="2"/>
  <c r="LC178" i="2"/>
  <c r="KS178" i="2"/>
  <c r="KQ178" i="2"/>
  <c r="KM178" i="2"/>
  <c r="KK178" i="2"/>
  <c r="KF178" i="2"/>
  <c r="KD178" i="2"/>
  <c r="JY178" i="2"/>
  <c r="JW178" i="2"/>
  <c r="JR178" i="2"/>
  <c r="JP178" i="2"/>
  <c r="JK178" i="2"/>
  <c r="JI178" i="2"/>
  <c r="JD178" i="2"/>
  <c r="JB178" i="2"/>
  <c r="IU178" i="2"/>
  <c r="IT178" i="2"/>
  <c r="IM178" i="2"/>
  <c r="IL178" i="2"/>
  <c r="IE178" i="2"/>
  <c r="ID178" i="2"/>
  <c r="HW178" i="2"/>
  <c r="HV178" i="2"/>
  <c r="HO178" i="2"/>
  <c r="HN178" i="2"/>
  <c r="HG178" i="2"/>
  <c r="HF178" i="2"/>
  <c r="GP178" i="2"/>
  <c r="GO178" i="2"/>
  <c r="GC178" i="2"/>
  <c r="FY178" i="2"/>
  <c r="FX178" i="2"/>
  <c r="FE178" i="2"/>
  <c r="EZ178" i="2"/>
  <c r="EJ178" i="2"/>
  <c r="EI178" i="2"/>
  <c r="EB178" i="2"/>
  <c r="EA178" i="2"/>
  <c r="DT178" i="2"/>
  <c r="DS178" i="2"/>
  <c r="DL178" i="2"/>
  <c r="FB178" i="2" s="1"/>
  <c r="DK178" i="2"/>
  <c r="DD178" i="2"/>
  <c r="DC178" i="2"/>
  <c r="CZ178" i="2"/>
  <c r="CW178" i="2"/>
  <c r="DA178" i="2" s="1"/>
  <c r="CN178" i="2"/>
  <c r="CK178" i="2"/>
  <c r="CO178" i="2" s="1"/>
  <c r="CE178" i="2"/>
  <c r="BO178" i="2"/>
  <c r="BN178" i="2"/>
  <c r="BG178" i="2"/>
  <c r="BF178" i="2"/>
  <c r="BB178" i="2"/>
  <c r="BC178" i="2" s="1"/>
  <c r="BA178" i="2"/>
  <c r="AP178" i="2"/>
  <c r="AE178" i="2"/>
  <c r="AD178" i="2"/>
  <c r="L178" i="2"/>
  <c r="K178" i="2"/>
  <c r="H178" i="2"/>
  <c r="F178" i="2"/>
  <c r="TP177" i="2"/>
  <c r="TL177" i="2"/>
  <c r="TH177" i="2"/>
  <c r="TF177" i="2"/>
  <c r="TD177" i="2"/>
  <c r="SR177" i="2"/>
  <c r="UH177" i="2" s="1"/>
  <c r="SG177" i="2"/>
  <c r="TX177" i="2" s="1"/>
  <c r="SE177" i="2"/>
  <c r="TW177" i="2" s="1"/>
  <c r="MN177" i="2"/>
  <c r="MM177" i="2"/>
  <c r="ML177" i="2"/>
  <c r="MI177" i="2"/>
  <c r="LD177" i="2"/>
  <c r="LC177" i="2"/>
  <c r="KS177" i="2"/>
  <c r="KQ177" i="2"/>
  <c r="KM177" i="2"/>
  <c r="KK177" i="2"/>
  <c r="KF177" i="2"/>
  <c r="KD177" i="2"/>
  <c r="JY177" i="2"/>
  <c r="JW177" i="2"/>
  <c r="JR177" i="2"/>
  <c r="JP177" i="2"/>
  <c r="JK177" i="2"/>
  <c r="JI177" i="2"/>
  <c r="JD177" i="2"/>
  <c r="JB177" i="2"/>
  <c r="IU177" i="2"/>
  <c r="IT177" i="2"/>
  <c r="IM177" i="2"/>
  <c r="IL177" i="2"/>
  <c r="IE177" i="2"/>
  <c r="ID177" i="2"/>
  <c r="HW177" i="2"/>
  <c r="HV177" i="2"/>
  <c r="HO177" i="2"/>
  <c r="HN177" i="2"/>
  <c r="HG177" i="2"/>
  <c r="KT177" i="2" s="1"/>
  <c r="HF177" i="2"/>
  <c r="GP177" i="2"/>
  <c r="GO177" i="2"/>
  <c r="GC177" i="2"/>
  <c r="FZ177" i="2"/>
  <c r="FX177" i="2"/>
  <c r="FE177" i="2"/>
  <c r="EZ177" i="2"/>
  <c r="EJ177" i="2"/>
  <c r="EI177" i="2"/>
  <c r="EB177" i="2"/>
  <c r="EA177" i="2"/>
  <c r="DT177" i="2"/>
  <c r="DS177" i="2"/>
  <c r="DL177" i="2"/>
  <c r="DK177" i="2"/>
  <c r="DD177" i="2"/>
  <c r="FB177" i="2" s="1"/>
  <c r="DC177" i="2"/>
  <c r="CW177" i="2"/>
  <c r="CK177" i="2"/>
  <c r="CH177" i="2"/>
  <c r="CE177" i="2"/>
  <c r="CI177" i="2" s="1"/>
  <c r="BO177" i="2"/>
  <c r="BN177" i="2"/>
  <c r="BF177" i="2"/>
  <c r="BG177" i="2" s="1"/>
  <c r="BC177" i="2"/>
  <c r="BB177" i="2"/>
  <c r="BD177" i="2" s="1"/>
  <c r="BA177" i="2"/>
  <c r="AP177" i="2"/>
  <c r="AE177" i="2"/>
  <c r="AD177" i="2"/>
  <c r="K177" i="2"/>
  <c r="L177" i="2" s="1"/>
  <c r="H177" i="2"/>
  <c r="F177" i="2"/>
  <c r="TP176" i="2"/>
  <c r="TO176" i="2"/>
  <c r="TM176" i="2"/>
  <c r="TK176" i="2"/>
  <c r="TI176" i="2"/>
  <c r="TG176" i="2"/>
  <c r="TF176" i="2"/>
  <c r="TE176" i="2"/>
  <c r="TC176" i="2"/>
  <c r="TA176" i="2"/>
  <c r="SR176" i="2"/>
  <c r="UH176" i="2" s="1"/>
  <c r="SG176" i="2"/>
  <c r="TX176" i="2" s="1"/>
  <c r="SE176" i="2"/>
  <c r="TW176" i="2" s="1"/>
  <c r="MN176" i="2"/>
  <c r="MM176" i="2"/>
  <c r="ML176" i="2"/>
  <c r="MK176" i="2"/>
  <c r="MI176" i="2"/>
  <c r="LD176" i="2"/>
  <c r="LC176" i="2"/>
  <c r="KS176" i="2"/>
  <c r="KQ176" i="2"/>
  <c r="KM176" i="2"/>
  <c r="KK176" i="2"/>
  <c r="KF176" i="2"/>
  <c r="KD176" i="2"/>
  <c r="JY176" i="2"/>
  <c r="JW176" i="2"/>
  <c r="JR176" i="2"/>
  <c r="JP176" i="2"/>
  <c r="JK176" i="2"/>
  <c r="JI176" i="2"/>
  <c r="JD176" i="2"/>
  <c r="JB176" i="2"/>
  <c r="IU176" i="2"/>
  <c r="IT176" i="2"/>
  <c r="IM176" i="2"/>
  <c r="IL176" i="2"/>
  <c r="IE176" i="2"/>
  <c r="ID176" i="2"/>
  <c r="HW176" i="2"/>
  <c r="HV176" i="2"/>
  <c r="HO176" i="2"/>
  <c r="HN176" i="2"/>
  <c r="HG176" i="2"/>
  <c r="HF176" i="2"/>
  <c r="GP176" i="2"/>
  <c r="GO176" i="2"/>
  <c r="GC176" i="2"/>
  <c r="FY176" i="2"/>
  <c r="FX176" i="2"/>
  <c r="FE176" i="2"/>
  <c r="EZ176" i="2"/>
  <c r="EJ176" i="2"/>
  <c r="EI176" i="2"/>
  <c r="EB176" i="2"/>
  <c r="EA176" i="2"/>
  <c r="DT176" i="2"/>
  <c r="DS176" i="2"/>
  <c r="DL176" i="2"/>
  <c r="FB176" i="2" s="1"/>
  <c r="DK176" i="2"/>
  <c r="DD176" i="2"/>
  <c r="DC176" i="2"/>
  <c r="CZ176" i="2"/>
  <c r="CW176" i="2"/>
  <c r="DA176" i="2" s="1"/>
  <c r="CN176" i="2"/>
  <c r="CK176" i="2"/>
  <c r="CO176" i="2" s="1"/>
  <c r="CE176" i="2"/>
  <c r="BO176" i="2"/>
  <c r="BN176" i="2"/>
  <c r="BG176" i="2"/>
  <c r="BF176" i="2"/>
  <c r="BB176" i="2"/>
  <c r="BC176" i="2" s="1"/>
  <c r="BA176" i="2"/>
  <c r="AP176" i="2"/>
  <c r="AE176" i="2"/>
  <c r="AD176" i="2"/>
  <c r="L176" i="2"/>
  <c r="K176" i="2"/>
  <c r="H176" i="2"/>
  <c r="F176" i="2"/>
  <c r="TP175" i="2"/>
  <c r="TL175" i="2"/>
  <c r="TH175" i="2"/>
  <c r="TF175" i="2"/>
  <c r="TD175" i="2"/>
  <c r="SR175" i="2"/>
  <c r="UH175" i="2" s="1"/>
  <c r="SG175" i="2"/>
  <c r="TX175" i="2" s="1"/>
  <c r="SE175" i="2"/>
  <c r="TW175" i="2" s="1"/>
  <c r="MN175" i="2"/>
  <c r="MM175" i="2"/>
  <c r="ML175" i="2"/>
  <c r="MI175" i="2"/>
  <c r="LD175" i="2"/>
  <c r="LC175" i="2"/>
  <c r="KS175" i="2"/>
  <c r="KQ175" i="2"/>
  <c r="KM175" i="2"/>
  <c r="KK175" i="2"/>
  <c r="KF175" i="2"/>
  <c r="KD175" i="2"/>
  <c r="JY175" i="2"/>
  <c r="JW175" i="2"/>
  <c r="JR175" i="2"/>
  <c r="JP175" i="2"/>
  <c r="JK175" i="2"/>
  <c r="JI175" i="2"/>
  <c r="JD175" i="2"/>
  <c r="JB175" i="2"/>
  <c r="IU175" i="2"/>
  <c r="IT175" i="2"/>
  <c r="IM175" i="2"/>
  <c r="IL175" i="2"/>
  <c r="IE175" i="2"/>
  <c r="ID175" i="2"/>
  <c r="HW175" i="2"/>
  <c r="HV175" i="2"/>
  <c r="HO175" i="2"/>
  <c r="HN175" i="2"/>
  <c r="HG175" i="2"/>
  <c r="KT175" i="2" s="1"/>
  <c r="HF175" i="2"/>
  <c r="GP175" i="2"/>
  <c r="GO175" i="2"/>
  <c r="GC175" i="2"/>
  <c r="FZ175" i="2"/>
  <c r="FX175" i="2"/>
  <c r="FE175" i="2"/>
  <c r="EZ175" i="2"/>
  <c r="EJ175" i="2"/>
  <c r="EI175" i="2"/>
  <c r="EB175" i="2"/>
  <c r="EA175" i="2"/>
  <c r="DT175" i="2"/>
  <c r="DS175" i="2"/>
  <c r="DL175" i="2"/>
  <c r="DK175" i="2"/>
  <c r="DD175" i="2"/>
  <c r="FB175" i="2" s="1"/>
  <c r="DC175" i="2"/>
  <c r="CW175" i="2"/>
  <c r="CK175" i="2"/>
  <c r="CH175" i="2"/>
  <c r="CE175" i="2"/>
  <c r="CI175" i="2" s="1"/>
  <c r="BO175" i="2"/>
  <c r="BN175" i="2"/>
  <c r="BF175" i="2"/>
  <c r="BG175" i="2" s="1"/>
  <c r="BC175" i="2"/>
  <c r="BB175" i="2"/>
  <c r="BD175" i="2" s="1"/>
  <c r="BA175" i="2"/>
  <c r="AP175" i="2"/>
  <c r="AE175" i="2"/>
  <c r="AD175" i="2"/>
  <c r="K175" i="2"/>
  <c r="L175" i="2" s="1"/>
  <c r="H175" i="2"/>
  <c r="F175" i="2"/>
  <c r="TP174" i="2"/>
  <c r="TO174" i="2"/>
  <c r="TM174" i="2"/>
  <c r="TK174" i="2"/>
  <c r="TI174" i="2"/>
  <c r="TG174" i="2"/>
  <c r="TF174" i="2"/>
  <c r="TE174" i="2"/>
  <c r="TC174" i="2"/>
  <c r="TA174" i="2"/>
  <c r="SR174" i="2"/>
  <c r="UH174" i="2" s="1"/>
  <c r="SG174" i="2"/>
  <c r="TX174" i="2" s="1"/>
  <c r="SE174" i="2"/>
  <c r="TW174" i="2" s="1"/>
  <c r="MN174" i="2"/>
  <c r="MM174" i="2"/>
  <c r="ML174" i="2"/>
  <c r="MK174" i="2"/>
  <c r="MI174" i="2"/>
  <c r="LD174" i="2"/>
  <c r="LC174" i="2"/>
  <c r="KS174" i="2"/>
  <c r="KQ174" i="2"/>
  <c r="KM174" i="2"/>
  <c r="KK174" i="2"/>
  <c r="KF174" i="2"/>
  <c r="KD174" i="2"/>
  <c r="JY174" i="2"/>
  <c r="JW174" i="2"/>
  <c r="JR174" i="2"/>
  <c r="JP174" i="2"/>
  <c r="JK174" i="2"/>
  <c r="JI174" i="2"/>
  <c r="JD174" i="2"/>
  <c r="JB174" i="2"/>
  <c r="IU174" i="2"/>
  <c r="IT174" i="2"/>
  <c r="IM174" i="2"/>
  <c r="IL174" i="2"/>
  <c r="IE174" i="2"/>
  <c r="ID174" i="2"/>
  <c r="HW174" i="2"/>
  <c r="HV174" i="2"/>
  <c r="HO174" i="2"/>
  <c r="HN174" i="2"/>
  <c r="HG174" i="2"/>
  <c r="HF174" i="2"/>
  <c r="GP174" i="2"/>
  <c r="GO174" i="2"/>
  <c r="GC174" i="2"/>
  <c r="FY174" i="2"/>
  <c r="FX174" i="2"/>
  <c r="FE174" i="2"/>
  <c r="EZ174" i="2"/>
  <c r="EJ174" i="2"/>
  <c r="EI174" i="2"/>
  <c r="EB174" i="2"/>
  <c r="EA174" i="2"/>
  <c r="DT174" i="2"/>
  <c r="DS174" i="2"/>
  <c r="DL174" i="2"/>
  <c r="FB174" i="2" s="1"/>
  <c r="DK174" i="2"/>
  <c r="DD174" i="2"/>
  <c r="DC174" i="2"/>
  <c r="CZ174" i="2"/>
  <c r="CW174" i="2"/>
  <c r="DA174" i="2" s="1"/>
  <c r="CN174" i="2"/>
  <c r="CK174" i="2"/>
  <c r="CO174" i="2" s="1"/>
  <c r="CE174" i="2"/>
  <c r="BO174" i="2"/>
  <c r="BN174" i="2"/>
  <c r="BG174" i="2"/>
  <c r="BF174" i="2"/>
  <c r="BB174" i="2"/>
  <c r="BC174" i="2" s="1"/>
  <c r="BA174" i="2"/>
  <c r="AP174" i="2"/>
  <c r="AE174" i="2"/>
  <c r="AD174" i="2"/>
  <c r="L174" i="2"/>
  <c r="K174" i="2"/>
  <c r="H174" i="2"/>
  <c r="F174" i="2"/>
  <c r="TP173" i="2"/>
  <c r="TL173" i="2"/>
  <c r="TH173" i="2"/>
  <c r="TF173" i="2"/>
  <c r="TD173" i="2"/>
  <c r="SR173" i="2"/>
  <c r="UH173" i="2" s="1"/>
  <c r="SG173" i="2"/>
  <c r="TX173" i="2" s="1"/>
  <c r="SE173" i="2"/>
  <c r="TW173" i="2" s="1"/>
  <c r="MN173" i="2"/>
  <c r="MM173" i="2"/>
  <c r="ML173" i="2"/>
  <c r="MI173" i="2"/>
  <c r="LD173" i="2"/>
  <c r="LC173" i="2"/>
  <c r="KS173" i="2"/>
  <c r="KQ173" i="2"/>
  <c r="KM173" i="2"/>
  <c r="KK173" i="2"/>
  <c r="KF173" i="2"/>
  <c r="KD173" i="2"/>
  <c r="JY173" i="2"/>
  <c r="JW173" i="2"/>
  <c r="JR173" i="2"/>
  <c r="JP173" i="2"/>
  <c r="JK173" i="2"/>
  <c r="JI173" i="2"/>
  <c r="JD173" i="2"/>
  <c r="JB173" i="2"/>
  <c r="IU173" i="2"/>
  <c r="IT173" i="2"/>
  <c r="IM173" i="2"/>
  <c r="IL173" i="2"/>
  <c r="IE173" i="2"/>
  <c r="ID173" i="2"/>
  <c r="HW173" i="2"/>
  <c r="HV173" i="2"/>
  <c r="HO173" i="2"/>
  <c r="HN173" i="2"/>
  <c r="HG173" i="2"/>
  <c r="KT173" i="2" s="1"/>
  <c r="HF173" i="2"/>
  <c r="GP173" i="2"/>
  <c r="GO173" i="2"/>
  <c r="GC173" i="2"/>
  <c r="FZ173" i="2"/>
  <c r="FX173" i="2"/>
  <c r="FE173" i="2"/>
  <c r="EZ173" i="2"/>
  <c r="EJ173" i="2"/>
  <c r="EI173" i="2"/>
  <c r="EB173" i="2"/>
  <c r="EA173" i="2"/>
  <c r="DT173" i="2"/>
  <c r="DS173" i="2"/>
  <c r="DL173" i="2"/>
  <c r="DK173" i="2"/>
  <c r="DD173" i="2"/>
  <c r="FB173" i="2" s="1"/>
  <c r="DC173" i="2"/>
  <c r="CW173" i="2"/>
  <c r="CK173" i="2"/>
  <c r="CH173" i="2"/>
  <c r="CE173" i="2"/>
  <c r="CI173" i="2" s="1"/>
  <c r="BO173" i="2"/>
  <c r="BN173" i="2"/>
  <c r="BF173" i="2"/>
  <c r="BG173" i="2" s="1"/>
  <c r="BC173" i="2"/>
  <c r="BB173" i="2"/>
  <c r="BD173" i="2" s="1"/>
  <c r="BA173" i="2"/>
  <c r="AP173" i="2"/>
  <c r="AE173" i="2"/>
  <c r="AD173" i="2"/>
  <c r="K173" i="2"/>
  <c r="L173" i="2" s="1"/>
  <c r="H173" i="2"/>
  <c r="F173" i="2"/>
  <c r="TP172" i="2"/>
  <c r="TO172" i="2"/>
  <c r="TM172" i="2"/>
  <c r="TK172" i="2"/>
  <c r="TI172" i="2"/>
  <c r="TG172" i="2"/>
  <c r="TF172" i="2"/>
  <c r="TE172" i="2"/>
  <c r="TC172" i="2"/>
  <c r="TA172" i="2"/>
  <c r="SR172" i="2"/>
  <c r="UH172" i="2" s="1"/>
  <c r="SG172" i="2"/>
  <c r="TX172" i="2" s="1"/>
  <c r="SE172" i="2"/>
  <c r="TW172" i="2" s="1"/>
  <c r="MN172" i="2"/>
  <c r="MM172" i="2"/>
  <c r="ML172" i="2"/>
  <c r="MK172" i="2"/>
  <c r="MI172" i="2"/>
  <c r="LD172" i="2"/>
  <c r="LC172" i="2"/>
  <c r="KS172" i="2"/>
  <c r="KQ172" i="2"/>
  <c r="KM172" i="2"/>
  <c r="KK172" i="2"/>
  <c r="KF172" i="2"/>
  <c r="KD172" i="2"/>
  <c r="JY172" i="2"/>
  <c r="JW172" i="2"/>
  <c r="JR172" i="2"/>
  <c r="JP172" i="2"/>
  <c r="JK172" i="2"/>
  <c r="JI172" i="2"/>
  <c r="JD172" i="2"/>
  <c r="JB172" i="2"/>
  <c r="IU172" i="2"/>
  <c r="IT172" i="2"/>
  <c r="IM172" i="2"/>
  <c r="IL172" i="2"/>
  <c r="IE172" i="2"/>
  <c r="ID172" i="2"/>
  <c r="HW172" i="2"/>
  <c r="HV172" i="2"/>
  <c r="HO172" i="2"/>
  <c r="HN172" i="2"/>
  <c r="HG172" i="2"/>
  <c r="HF172" i="2"/>
  <c r="GP172" i="2"/>
  <c r="GO172" i="2"/>
  <c r="GC172" i="2"/>
  <c r="FY172" i="2"/>
  <c r="FX172" i="2"/>
  <c r="FE172" i="2"/>
  <c r="EZ172" i="2"/>
  <c r="EJ172" i="2"/>
  <c r="EI172" i="2"/>
  <c r="EB172" i="2"/>
  <c r="EA172" i="2"/>
  <c r="DT172" i="2"/>
  <c r="DS172" i="2"/>
  <c r="DL172" i="2"/>
  <c r="FB172" i="2" s="1"/>
  <c r="DK172" i="2"/>
  <c r="DD172" i="2"/>
  <c r="DC172" i="2"/>
  <c r="CZ172" i="2"/>
  <c r="CW172" i="2"/>
  <c r="DA172" i="2" s="1"/>
  <c r="CN172" i="2"/>
  <c r="CK172" i="2"/>
  <c r="CO172" i="2" s="1"/>
  <c r="CE172" i="2"/>
  <c r="BO172" i="2"/>
  <c r="BN172" i="2"/>
  <c r="BG172" i="2"/>
  <c r="BF172" i="2"/>
  <c r="BB172" i="2"/>
  <c r="BC172" i="2" s="1"/>
  <c r="BA172" i="2"/>
  <c r="AP172" i="2"/>
  <c r="AE172" i="2"/>
  <c r="AD172" i="2"/>
  <c r="L172" i="2"/>
  <c r="K172" i="2"/>
  <c r="H172" i="2"/>
  <c r="F172" i="2"/>
  <c r="TP171" i="2"/>
  <c r="TL171" i="2"/>
  <c r="TH171" i="2"/>
  <c r="TF171" i="2"/>
  <c r="TD171" i="2"/>
  <c r="SR171" i="2"/>
  <c r="UH171" i="2" s="1"/>
  <c r="SG171" i="2"/>
  <c r="TX171" i="2" s="1"/>
  <c r="SE171" i="2"/>
  <c r="TW171" i="2" s="1"/>
  <c r="MN171" i="2"/>
  <c r="MM171" i="2"/>
  <c r="ML171" i="2"/>
  <c r="MI171" i="2"/>
  <c r="LD171" i="2"/>
  <c r="LC171" i="2"/>
  <c r="KS171" i="2"/>
  <c r="KQ171" i="2"/>
  <c r="KM171" i="2"/>
  <c r="KK171" i="2"/>
  <c r="KF171" i="2"/>
  <c r="KD171" i="2"/>
  <c r="JY171" i="2"/>
  <c r="JW171" i="2"/>
  <c r="JR171" i="2"/>
  <c r="JP171" i="2"/>
  <c r="JK171" i="2"/>
  <c r="JI171" i="2"/>
  <c r="JD171" i="2"/>
  <c r="JB171" i="2"/>
  <c r="IU171" i="2"/>
  <c r="IT171" i="2"/>
  <c r="IM171" i="2"/>
  <c r="IL171" i="2"/>
  <c r="IE171" i="2"/>
  <c r="ID171" i="2"/>
  <c r="HW171" i="2"/>
  <c r="HV171" i="2"/>
  <c r="HO171" i="2"/>
  <c r="HN171" i="2"/>
  <c r="HG171" i="2"/>
  <c r="KT171" i="2" s="1"/>
  <c r="HF171" i="2"/>
  <c r="GP171" i="2"/>
  <c r="GO171" i="2"/>
  <c r="GC171" i="2"/>
  <c r="FY171" i="2"/>
  <c r="FX171" i="2"/>
  <c r="FE171" i="2"/>
  <c r="EZ171" i="2"/>
  <c r="EJ171" i="2"/>
  <c r="EI171" i="2"/>
  <c r="EB171" i="2"/>
  <c r="EA171" i="2"/>
  <c r="DT171" i="2"/>
  <c r="DS171" i="2"/>
  <c r="DL171" i="2"/>
  <c r="FB171" i="2" s="1"/>
  <c r="DK171" i="2"/>
  <c r="DD171" i="2"/>
  <c r="DC171" i="2"/>
  <c r="FA171" i="2" s="1"/>
  <c r="CZ171" i="2"/>
  <c r="CW171" i="2"/>
  <c r="DA171" i="2" s="1"/>
  <c r="CN171" i="2"/>
  <c r="CK171" i="2"/>
  <c r="CO171" i="2" s="1"/>
  <c r="CE171" i="2"/>
  <c r="CH171" i="2" s="1"/>
  <c r="BO171" i="2"/>
  <c r="BN171" i="2"/>
  <c r="BG171" i="2"/>
  <c r="BF171" i="2"/>
  <c r="BB171" i="2"/>
  <c r="BC171" i="2" s="1"/>
  <c r="BA171" i="2"/>
  <c r="MK171" i="2" s="1"/>
  <c r="AP171" i="2"/>
  <c r="AE171" i="2"/>
  <c r="AD171" i="2"/>
  <c r="L171" i="2"/>
  <c r="K171" i="2"/>
  <c r="H171" i="2"/>
  <c r="F171" i="2"/>
  <c r="TP170" i="2"/>
  <c r="TF170" i="2"/>
  <c r="SR170" i="2"/>
  <c r="UH170" i="2" s="1"/>
  <c r="SG170" i="2"/>
  <c r="TX170" i="2" s="1"/>
  <c r="SE170" i="2"/>
  <c r="TW170" i="2" s="1"/>
  <c r="MN170" i="2"/>
  <c r="MM170" i="2"/>
  <c r="ML170" i="2"/>
  <c r="MI170" i="2"/>
  <c r="LD170" i="2"/>
  <c r="LC170" i="2"/>
  <c r="KS170" i="2"/>
  <c r="KQ170" i="2"/>
  <c r="KM170" i="2"/>
  <c r="KK170" i="2"/>
  <c r="KF170" i="2"/>
  <c r="KD170" i="2"/>
  <c r="JY170" i="2"/>
  <c r="JW170" i="2"/>
  <c r="JR170" i="2"/>
  <c r="JP170" i="2"/>
  <c r="JK170" i="2"/>
  <c r="JI170" i="2"/>
  <c r="JD170" i="2"/>
  <c r="JB170" i="2"/>
  <c r="IU170" i="2"/>
  <c r="IT170" i="2"/>
  <c r="IM170" i="2"/>
  <c r="IL170" i="2"/>
  <c r="IE170" i="2"/>
  <c r="ID170" i="2"/>
  <c r="HW170" i="2"/>
  <c r="HV170" i="2"/>
  <c r="HO170" i="2"/>
  <c r="HN170" i="2"/>
  <c r="HG170" i="2"/>
  <c r="KT170" i="2" s="1"/>
  <c r="HF170" i="2"/>
  <c r="KR170" i="2" s="1"/>
  <c r="GP170" i="2"/>
  <c r="GO170" i="2"/>
  <c r="GC170" i="2"/>
  <c r="FX170" i="2"/>
  <c r="FE170" i="2"/>
  <c r="EZ170" i="2"/>
  <c r="EJ170" i="2"/>
  <c r="EI170" i="2"/>
  <c r="EB170" i="2"/>
  <c r="EA170" i="2"/>
  <c r="DT170" i="2"/>
  <c r="DS170" i="2"/>
  <c r="DL170" i="2"/>
  <c r="DK170" i="2"/>
  <c r="DD170" i="2"/>
  <c r="FB170" i="2" s="1"/>
  <c r="DC170" i="2"/>
  <c r="CW170" i="2"/>
  <c r="CZ170" i="2" s="1"/>
  <c r="CK170" i="2"/>
  <c r="CN170" i="2" s="1"/>
  <c r="CH170" i="2"/>
  <c r="CE170" i="2"/>
  <c r="CI170" i="2" s="1"/>
  <c r="BO170" i="2"/>
  <c r="BN170" i="2"/>
  <c r="BF170" i="2"/>
  <c r="BG170" i="2" s="1"/>
  <c r="BC170" i="2"/>
  <c r="BB170" i="2"/>
  <c r="BD170" i="2" s="1"/>
  <c r="BA170" i="2"/>
  <c r="MK170" i="2" s="1"/>
  <c r="AP170" i="2"/>
  <c r="AE170" i="2"/>
  <c r="AD170" i="2"/>
  <c r="K170" i="2"/>
  <c r="L170" i="2" s="1"/>
  <c r="H170" i="2"/>
  <c r="F170" i="2"/>
  <c r="TP169" i="2"/>
  <c r="TO169" i="2"/>
  <c r="TM169" i="2"/>
  <c r="TK169" i="2"/>
  <c r="TI169" i="2"/>
  <c r="TG169" i="2"/>
  <c r="TF169" i="2"/>
  <c r="TE169" i="2"/>
  <c r="TC169" i="2"/>
  <c r="TA169" i="2"/>
  <c r="SR169" i="2"/>
  <c r="UH169" i="2" s="1"/>
  <c r="SG169" i="2"/>
  <c r="TX169" i="2" s="1"/>
  <c r="SE169" i="2"/>
  <c r="TW169" i="2" s="1"/>
  <c r="MN169" i="2"/>
  <c r="MM169" i="2"/>
  <c r="ML169" i="2"/>
  <c r="MK169" i="2"/>
  <c r="MI169" i="2"/>
  <c r="LD169" i="2"/>
  <c r="LC169" i="2"/>
  <c r="KS169" i="2"/>
  <c r="KQ169" i="2"/>
  <c r="KM169" i="2"/>
  <c r="KK169" i="2"/>
  <c r="KF169" i="2"/>
  <c r="KD169" i="2"/>
  <c r="JY169" i="2"/>
  <c r="JW169" i="2"/>
  <c r="JR169" i="2"/>
  <c r="JP169" i="2"/>
  <c r="JK169" i="2"/>
  <c r="JI169" i="2"/>
  <c r="JD169" i="2"/>
  <c r="JB169" i="2"/>
  <c r="IU169" i="2"/>
  <c r="IT169" i="2"/>
  <c r="IM169" i="2"/>
  <c r="IL169" i="2"/>
  <c r="IE169" i="2"/>
  <c r="ID169" i="2"/>
  <c r="HW169" i="2"/>
  <c r="HV169" i="2"/>
  <c r="HO169" i="2"/>
  <c r="HN169" i="2"/>
  <c r="HG169" i="2"/>
  <c r="KT169" i="2" s="1"/>
  <c r="HF169" i="2"/>
  <c r="GP169" i="2"/>
  <c r="GO169" i="2"/>
  <c r="GC169" i="2"/>
  <c r="FY169" i="2"/>
  <c r="FX169" i="2"/>
  <c r="FE169" i="2"/>
  <c r="EZ169" i="2"/>
  <c r="EJ169" i="2"/>
  <c r="EI169" i="2"/>
  <c r="EB169" i="2"/>
  <c r="EA169" i="2"/>
  <c r="DT169" i="2"/>
  <c r="DS169" i="2"/>
  <c r="DL169" i="2"/>
  <c r="FB169" i="2" s="1"/>
  <c r="DK169" i="2"/>
  <c r="DD169" i="2"/>
  <c r="DC169" i="2"/>
  <c r="FA169" i="2" s="1"/>
  <c r="CZ169" i="2"/>
  <c r="CW169" i="2"/>
  <c r="DA169" i="2" s="1"/>
  <c r="CN169" i="2"/>
  <c r="CK169" i="2"/>
  <c r="CO169" i="2" s="1"/>
  <c r="CE169" i="2"/>
  <c r="CH169" i="2" s="1"/>
  <c r="BO169" i="2"/>
  <c r="BN169" i="2"/>
  <c r="BG169" i="2"/>
  <c r="BF169" i="2"/>
  <c r="BB169" i="2"/>
  <c r="BC169" i="2" s="1"/>
  <c r="BA169" i="2"/>
  <c r="AP169" i="2"/>
  <c r="AE169" i="2"/>
  <c r="AD169" i="2"/>
  <c r="L169" i="2"/>
  <c r="K169" i="2"/>
  <c r="H169" i="2"/>
  <c r="F169" i="2"/>
  <c r="TP168" i="2"/>
  <c r="TF168" i="2"/>
  <c r="SR168" i="2"/>
  <c r="UH168" i="2" s="1"/>
  <c r="SG168" i="2"/>
  <c r="TX168" i="2" s="1"/>
  <c r="SE168" i="2"/>
  <c r="TW168" i="2" s="1"/>
  <c r="MN168" i="2"/>
  <c r="MM168" i="2"/>
  <c r="ML168" i="2"/>
  <c r="MI168" i="2"/>
  <c r="LD168" i="2"/>
  <c r="LC168" i="2"/>
  <c r="KS168" i="2"/>
  <c r="KQ168" i="2"/>
  <c r="KM168" i="2"/>
  <c r="KK168" i="2"/>
  <c r="KF168" i="2"/>
  <c r="KD168" i="2"/>
  <c r="JY168" i="2"/>
  <c r="JW168" i="2"/>
  <c r="JR168" i="2"/>
  <c r="JP168" i="2"/>
  <c r="JK168" i="2"/>
  <c r="JI168" i="2"/>
  <c r="JD168" i="2"/>
  <c r="JB168" i="2"/>
  <c r="IU168" i="2"/>
  <c r="IT168" i="2"/>
  <c r="IM168" i="2"/>
  <c r="IL168" i="2"/>
  <c r="IE168" i="2"/>
  <c r="ID168" i="2"/>
  <c r="HW168" i="2"/>
  <c r="HV168" i="2"/>
  <c r="HO168" i="2"/>
  <c r="HN168" i="2"/>
  <c r="HG168" i="2"/>
  <c r="KT168" i="2" s="1"/>
  <c r="HF168" i="2"/>
  <c r="KR168" i="2" s="1"/>
  <c r="GP168" i="2"/>
  <c r="GO168" i="2"/>
  <c r="GC168" i="2"/>
  <c r="FX168" i="2"/>
  <c r="FE168" i="2"/>
  <c r="EZ168" i="2"/>
  <c r="EJ168" i="2"/>
  <c r="EI168" i="2"/>
  <c r="EB168" i="2"/>
  <c r="EA168" i="2"/>
  <c r="DT168" i="2"/>
  <c r="DS168" i="2"/>
  <c r="DL168" i="2"/>
  <c r="DK168" i="2"/>
  <c r="DD168" i="2"/>
  <c r="FB168" i="2" s="1"/>
  <c r="DC168" i="2"/>
  <c r="CW168" i="2"/>
  <c r="CZ168" i="2" s="1"/>
  <c r="CK168" i="2"/>
  <c r="CN168" i="2" s="1"/>
  <c r="CH168" i="2"/>
  <c r="CE168" i="2"/>
  <c r="CI168" i="2" s="1"/>
  <c r="BO168" i="2"/>
  <c r="BN168" i="2"/>
  <c r="BF168" i="2"/>
  <c r="BG168" i="2" s="1"/>
  <c r="BC168" i="2"/>
  <c r="BB168" i="2"/>
  <c r="BD168" i="2" s="1"/>
  <c r="BA168" i="2"/>
  <c r="MK168" i="2" s="1"/>
  <c r="AP168" i="2"/>
  <c r="AE168" i="2"/>
  <c r="AD168" i="2"/>
  <c r="K168" i="2"/>
  <c r="L168" i="2" s="1"/>
  <c r="H168" i="2"/>
  <c r="F168" i="2"/>
  <c r="TP167" i="2"/>
  <c r="TO167" i="2"/>
  <c r="TM167" i="2"/>
  <c r="TK167" i="2"/>
  <c r="TI167" i="2"/>
  <c r="TG167" i="2"/>
  <c r="TF167" i="2"/>
  <c r="TE167" i="2"/>
  <c r="TC167" i="2"/>
  <c r="TA167" i="2"/>
  <c r="SR167" i="2"/>
  <c r="UH167" i="2" s="1"/>
  <c r="SG167" i="2"/>
  <c r="TX167" i="2" s="1"/>
  <c r="SE167" i="2"/>
  <c r="TW167" i="2" s="1"/>
  <c r="MN167" i="2"/>
  <c r="MM167" i="2"/>
  <c r="ML167" i="2"/>
  <c r="MK167" i="2"/>
  <c r="MI167" i="2"/>
  <c r="LD167" i="2"/>
  <c r="LC167" i="2"/>
  <c r="KS167" i="2"/>
  <c r="KQ167" i="2"/>
  <c r="KM167" i="2"/>
  <c r="KK167" i="2"/>
  <c r="KF167" i="2"/>
  <c r="KD167" i="2"/>
  <c r="JY167" i="2"/>
  <c r="JW167" i="2"/>
  <c r="JR167" i="2"/>
  <c r="JP167" i="2"/>
  <c r="JK167" i="2"/>
  <c r="JI167" i="2"/>
  <c r="JD167" i="2"/>
  <c r="JB167" i="2"/>
  <c r="IU167" i="2"/>
  <c r="IT167" i="2"/>
  <c r="IM167" i="2"/>
  <c r="IL167" i="2"/>
  <c r="IE167" i="2"/>
  <c r="ID167" i="2"/>
  <c r="HW167" i="2"/>
  <c r="HV167" i="2"/>
  <c r="HO167" i="2"/>
  <c r="HN167" i="2"/>
  <c r="HG167" i="2"/>
  <c r="KT167" i="2" s="1"/>
  <c r="HF167" i="2"/>
  <c r="GP167" i="2"/>
  <c r="GO167" i="2"/>
  <c r="GC167" i="2"/>
  <c r="FY167" i="2"/>
  <c r="FX167" i="2"/>
  <c r="FE167" i="2"/>
  <c r="EZ167" i="2"/>
  <c r="EJ167" i="2"/>
  <c r="EI167" i="2"/>
  <c r="EB167" i="2"/>
  <c r="EA167" i="2"/>
  <c r="DT167" i="2"/>
  <c r="DS167" i="2"/>
  <c r="DL167" i="2"/>
  <c r="FB167" i="2" s="1"/>
  <c r="DK167" i="2"/>
  <c r="DD167" i="2"/>
  <c r="DC167" i="2"/>
  <c r="FA167" i="2" s="1"/>
  <c r="CZ167" i="2"/>
  <c r="CW167" i="2"/>
  <c r="DA167" i="2" s="1"/>
  <c r="CN167" i="2"/>
  <c r="CK167" i="2"/>
  <c r="CO167" i="2" s="1"/>
  <c r="CE167" i="2"/>
  <c r="CH167" i="2" s="1"/>
  <c r="BO167" i="2"/>
  <c r="BN167" i="2"/>
  <c r="BG167" i="2"/>
  <c r="BF167" i="2"/>
  <c r="BB167" i="2"/>
  <c r="BC167" i="2" s="1"/>
  <c r="BA167" i="2"/>
  <c r="AP167" i="2"/>
  <c r="AE167" i="2"/>
  <c r="AD167" i="2"/>
  <c r="L167" i="2"/>
  <c r="K167" i="2"/>
  <c r="H167" i="2"/>
  <c r="F167" i="2"/>
  <c r="TP166" i="2"/>
  <c r="TF166" i="2"/>
  <c r="SR166" i="2"/>
  <c r="UH166" i="2" s="1"/>
  <c r="SG166" i="2"/>
  <c r="TX166" i="2" s="1"/>
  <c r="SE166" i="2"/>
  <c r="TW166" i="2" s="1"/>
  <c r="MN166" i="2"/>
  <c r="MM166" i="2"/>
  <c r="ML166" i="2"/>
  <c r="MI166" i="2"/>
  <c r="LD166" i="2"/>
  <c r="LC166" i="2"/>
  <c r="KS166" i="2"/>
  <c r="KQ166" i="2"/>
  <c r="KM166" i="2"/>
  <c r="KK166" i="2"/>
  <c r="KF166" i="2"/>
  <c r="KD166" i="2"/>
  <c r="JY166" i="2"/>
  <c r="JW166" i="2"/>
  <c r="JR166" i="2"/>
  <c r="JP166" i="2"/>
  <c r="JK166" i="2"/>
  <c r="JI166" i="2"/>
  <c r="JD166" i="2"/>
  <c r="JB166" i="2"/>
  <c r="IU166" i="2"/>
  <c r="IT166" i="2"/>
  <c r="IM166" i="2"/>
  <c r="IL166" i="2"/>
  <c r="IE166" i="2"/>
  <c r="ID166" i="2"/>
  <c r="HW166" i="2"/>
  <c r="HV166" i="2"/>
  <c r="HO166" i="2"/>
  <c r="HN166" i="2"/>
  <c r="HG166" i="2"/>
  <c r="KT166" i="2" s="1"/>
  <c r="HF166" i="2"/>
  <c r="KR166" i="2" s="1"/>
  <c r="GP166" i="2"/>
  <c r="GO166" i="2"/>
  <c r="GC166" i="2"/>
  <c r="FX166" i="2"/>
  <c r="FE166" i="2"/>
  <c r="EZ166" i="2"/>
  <c r="EJ166" i="2"/>
  <c r="EI166" i="2"/>
  <c r="EB166" i="2"/>
  <c r="EA166" i="2"/>
  <c r="DT166" i="2"/>
  <c r="DS166" i="2"/>
  <c r="DL166" i="2"/>
  <c r="DK166" i="2"/>
  <c r="DD166" i="2"/>
  <c r="FB166" i="2" s="1"/>
  <c r="DC166" i="2"/>
  <c r="CW166" i="2"/>
  <c r="CZ166" i="2" s="1"/>
  <c r="CK166" i="2"/>
  <c r="CN166" i="2" s="1"/>
  <c r="CH166" i="2"/>
  <c r="CE166" i="2"/>
  <c r="CI166" i="2" s="1"/>
  <c r="BO166" i="2"/>
  <c r="BN166" i="2"/>
  <c r="BF166" i="2"/>
  <c r="BG166" i="2" s="1"/>
  <c r="BC166" i="2"/>
  <c r="BB166" i="2"/>
  <c r="BD166" i="2" s="1"/>
  <c r="BA166" i="2"/>
  <c r="MK166" i="2" s="1"/>
  <c r="AP166" i="2"/>
  <c r="AE166" i="2"/>
  <c r="AD166" i="2"/>
  <c r="K166" i="2"/>
  <c r="L166" i="2" s="1"/>
  <c r="H166" i="2"/>
  <c r="F166" i="2"/>
  <c r="TP165" i="2"/>
  <c r="TO165" i="2"/>
  <c r="TM165" i="2"/>
  <c r="TK165" i="2"/>
  <c r="TI165" i="2"/>
  <c r="TG165" i="2"/>
  <c r="TF165" i="2"/>
  <c r="TE165" i="2"/>
  <c r="TC165" i="2"/>
  <c r="TA165" i="2"/>
  <c r="SR165" i="2"/>
  <c r="UH165" i="2" s="1"/>
  <c r="SG165" i="2"/>
  <c r="TX165" i="2" s="1"/>
  <c r="SE165" i="2"/>
  <c r="TW165" i="2" s="1"/>
  <c r="MN165" i="2"/>
  <c r="MM165" i="2"/>
  <c r="ML165" i="2"/>
  <c r="MK165" i="2"/>
  <c r="MI165" i="2"/>
  <c r="LD165" i="2"/>
  <c r="LC165" i="2"/>
  <c r="KS165" i="2"/>
  <c r="KQ165" i="2"/>
  <c r="KM165" i="2"/>
  <c r="KK165" i="2"/>
  <c r="KF165" i="2"/>
  <c r="KD165" i="2"/>
  <c r="JY165" i="2"/>
  <c r="JW165" i="2"/>
  <c r="JR165" i="2"/>
  <c r="JP165" i="2"/>
  <c r="JK165" i="2"/>
  <c r="JI165" i="2"/>
  <c r="JD165" i="2"/>
  <c r="JB165" i="2"/>
  <c r="IU165" i="2"/>
  <c r="IT165" i="2"/>
  <c r="IM165" i="2"/>
  <c r="IL165" i="2"/>
  <c r="IE165" i="2"/>
  <c r="ID165" i="2"/>
  <c r="HW165" i="2"/>
  <c r="HV165" i="2"/>
  <c r="HO165" i="2"/>
  <c r="HN165" i="2"/>
  <c r="HG165" i="2"/>
  <c r="KT165" i="2" s="1"/>
  <c r="HF165" i="2"/>
  <c r="GP165" i="2"/>
  <c r="GO165" i="2"/>
  <c r="GC165" i="2"/>
  <c r="FY165" i="2"/>
  <c r="FX165" i="2"/>
  <c r="FE165" i="2"/>
  <c r="EZ165" i="2"/>
  <c r="EJ165" i="2"/>
  <c r="EI165" i="2"/>
  <c r="EB165" i="2"/>
  <c r="EA165" i="2"/>
  <c r="DT165" i="2"/>
  <c r="DS165" i="2"/>
  <c r="DL165" i="2"/>
  <c r="FB165" i="2" s="1"/>
  <c r="DK165" i="2"/>
  <c r="DD165" i="2"/>
  <c r="DC165" i="2"/>
  <c r="FA165" i="2" s="1"/>
  <c r="CZ165" i="2"/>
  <c r="CW165" i="2"/>
  <c r="DA165" i="2" s="1"/>
  <c r="CN165" i="2"/>
  <c r="CK165" i="2"/>
  <c r="CO165" i="2" s="1"/>
  <c r="CE165" i="2"/>
  <c r="CH165" i="2" s="1"/>
  <c r="BO165" i="2"/>
  <c r="BN165" i="2"/>
  <c r="BG165" i="2"/>
  <c r="BF165" i="2"/>
  <c r="BB165" i="2"/>
  <c r="BC165" i="2" s="1"/>
  <c r="BA165" i="2"/>
  <c r="AP165" i="2"/>
  <c r="AE165" i="2"/>
  <c r="AD165" i="2"/>
  <c r="L165" i="2"/>
  <c r="K165" i="2"/>
  <c r="H165" i="2"/>
  <c r="F165" i="2"/>
  <c r="TP164" i="2"/>
  <c r="TF164" i="2"/>
  <c r="SR164" i="2"/>
  <c r="UH164" i="2" s="1"/>
  <c r="SG164" i="2"/>
  <c r="TX164" i="2" s="1"/>
  <c r="SE164" i="2"/>
  <c r="TW164" i="2" s="1"/>
  <c r="MN164" i="2"/>
  <c r="MM164" i="2"/>
  <c r="ML164" i="2"/>
  <c r="MI164" i="2"/>
  <c r="LD164" i="2"/>
  <c r="LC164" i="2"/>
  <c r="KS164" i="2"/>
  <c r="KQ164" i="2"/>
  <c r="KM164" i="2"/>
  <c r="KK164" i="2"/>
  <c r="KF164" i="2"/>
  <c r="KD164" i="2"/>
  <c r="JY164" i="2"/>
  <c r="JW164" i="2"/>
  <c r="JR164" i="2"/>
  <c r="JP164" i="2"/>
  <c r="JK164" i="2"/>
  <c r="JI164" i="2"/>
  <c r="JD164" i="2"/>
  <c r="JB164" i="2"/>
  <c r="IU164" i="2"/>
  <c r="IT164" i="2"/>
  <c r="IM164" i="2"/>
  <c r="IL164" i="2"/>
  <c r="IE164" i="2"/>
  <c r="ID164" i="2"/>
  <c r="HW164" i="2"/>
  <c r="HV164" i="2"/>
  <c r="HO164" i="2"/>
  <c r="HN164" i="2"/>
  <c r="HG164" i="2"/>
  <c r="KT164" i="2" s="1"/>
  <c r="HF164" i="2"/>
  <c r="KR164" i="2" s="1"/>
  <c r="GP164" i="2"/>
  <c r="GO164" i="2"/>
  <c r="GC164" i="2"/>
  <c r="FX164" i="2"/>
  <c r="FE164" i="2"/>
  <c r="EZ164" i="2"/>
  <c r="EJ164" i="2"/>
  <c r="EI164" i="2"/>
  <c r="EB164" i="2"/>
  <c r="EA164" i="2"/>
  <c r="DT164" i="2"/>
  <c r="DS164" i="2"/>
  <c r="DL164" i="2"/>
  <c r="DK164" i="2"/>
  <c r="DD164" i="2"/>
  <c r="FB164" i="2" s="1"/>
  <c r="DC164" i="2"/>
  <c r="CW164" i="2"/>
  <c r="CZ164" i="2" s="1"/>
  <c r="CK164" i="2"/>
  <c r="CN164" i="2" s="1"/>
  <c r="CH164" i="2"/>
  <c r="CE164" i="2"/>
  <c r="CI164" i="2" s="1"/>
  <c r="BO164" i="2"/>
  <c r="BN164" i="2"/>
  <c r="BF164" i="2"/>
  <c r="BG164" i="2" s="1"/>
  <c r="BC164" i="2"/>
  <c r="BB164" i="2"/>
  <c r="BD164" i="2" s="1"/>
  <c r="BA164" i="2"/>
  <c r="MK164" i="2" s="1"/>
  <c r="AP164" i="2"/>
  <c r="AE164" i="2"/>
  <c r="AD164" i="2"/>
  <c r="K164" i="2"/>
  <c r="L164" i="2" s="1"/>
  <c r="H164" i="2"/>
  <c r="F164" i="2"/>
  <c r="TP163" i="2"/>
  <c r="TO163" i="2"/>
  <c r="TM163" i="2"/>
  <c r="TK163" i="2"/>
  <c r="TI163" i="2"/>
  <c r="TG163" i="2"/>
  <c r="TF163" i="2"/>
  <c r="TE163" i="2"/>
  <c r="TC163" i="2"/>
  <c r="TA163" i="2"/>
  <c r="SR163" i="2"/>
  <c r="UH163" i="2" s="1"/>
  <c r="SK163" i="2"/>
  <c r="UA163" i="2" s="1"/>
  <c r="SJ163" i="2"/>
  <c r="SG163" i="2"/>
  <c r="TX163" i="2" s="1"/>
  <c r="SE163" i="2"/>
  <c r="TW163" i="2" s="1"/>
  <c r="MN163" i="2"/>
  <c r="MM163" i="2"/>
  <c r="ML163" i="2"/>
  <c r="MK163" i="2"/>
  <c r="MI163" i="2"/>
  <c r="LD163" i="2"/>
  <c r="LC163" i="2"/>
  <c r="KS163" i="2"/>
  <c r="KQ163" i="2"/>
  <c r="KM163" i="2"/>
  <c r="KK163" i="2"/>
  <c r="KF163" i="2"/>
  <c r="KD163" i="2"/>
  <c r="JY163" i="2"/>
  <c r="JW163" i="2"/>
  <c r="JR163" i="2"/>
  <c r="JP163" i="2"/>
  <c r="JK163" i="2"/>
  <c r="JI163" i="2"/>
  <c r="JD163" i="2"/>
  <c r="JB163" i="2"/>
  <c r="IU163" i="2"/>
  <c r="IT163" i="2"/>
  <c r="IM163" i="2"/>
  <c r="IL163" i="2"/>
  <c r="IE163" i="2"/>
  <c r="ID163" i="2"/>
  <c r="HW163" i="2"/>
  <c r="HV163" i="2"/>
  <c r="HO163" i="2"/>
  <c r="HN163" i="2"/>
  <c r="HG163" i="2"/>
  <c r="KT163" i="2" s="1"/>
  <c r="HF163" i="2"/>
  <c r="GP163" i="2"/>
  <c r="GO163" i="2"/>
  <c r="GC163" i="2"/>
  <c r="FY163" i="2"/>
  <c r="FX163" i="2"/>
  <c r="FE163" i="2"/>
  <c r="EZ163" i="2"/>
  <c r="EJ163" i="2"/>
  <c r="EI163" i="2"/>
  <c r="EB163" i="2"/>
  <c r="EA163" i="2"/>
  <c r="DT163" i="2"/>
  <c r="DS163" i="2"/>
  <c r="DL163" i="2"/>
  <c r="FB163" i="2" s="1"/>
  <c r="DK163" i="2"/>
  <c r="DD163" i="2"/>
  <c r="DC163" i="2"/>
  <c r="FA163" i="2" s="1"/>
  <c r="CZ163" i="2"/>
  <c r="CW163" i="2"/>
  <c r="DA163" i="2" s="1"/>
  <c r="CN163" i="2"/>
  <c r="CK163" i="2"/>
  <c r="CO163" i="2" s="1"/>
  <c r="CE163" i="2"/>
  <c r="CH163" i="2" s="1"/>
  <c r="BO163" i="2"/>
  <c r="BN163" i="2"/>
  <c r="BG163" i="2"/>
  <c r="BF163" i="2"/>
  <c r="BB163" i="2"/>
  <c r="BC163" i="2" s="1"/>
  <c r="BA163" i="2"/>
  <c r="AP163" i="2"/>
  <c r="AE163" i="2"/>
  <c r="AD163" i="2"/>
  <c r="L163" i="2"/>
  <c r="K163" i="2"/>
  <c r="H163" i="2"/>
  <c r="F163" i="2"/>
  <c r="TP162" i="2"/>
  <c r="TF162" i="2"/>
  <c r="SR162" i="2"/>
  <c r="UH162" i="2" s="1"/>
  <c r="SK162" i="2"/>
  <c r="SJ162" i="2"/>
  <c r="SG162" i="2"/>
  <c r="TX162" i="2" s="1"/>
  <c r="SE162" i="2"/>
  <c r="TW162" i="2" s="1"/>
  <c r="MN162" i="2"/>
  <c r="MM162" i="2"/>
  <c r="ML162" i="2"/>
  <c r="MI162" i="2"/>
  <c r="LD162" i="2"/>
  <c r="LC162" i="2"/>
  <c r="KS162" i="2"/>
  <c r="KQ162" i="2"/>
  <c r="KM162" i="2"/>
  <c r="KK162" i="2"/>
  <c r="KF162" i="2"/>
  <c r="KD162" i="2"/>
  <c r="JY162" i="2"/>
  <c r="JW162" i="2"/>
  <c r="JR162" i="2"/>
  <c r="JP162" i="2"/>
  <c r="JK162" i="2"/>
  <c r="JI162" i="2"/>
  <c r="JD162" i="2"/>
  <c r="JB162" i="2"/>
  <c r="IU162" i="2"/>
  <c r="IT162" i="2"/>
  <c r="IM162" i="2"/>
  <c r="IL162" i="2"/>
  <c r="IE162" i="2"/>
  <c r="ID162" i="2"/>
  <c r="HW162" i="2"/>
  <c r="HV162" i="2"/>
  <c r="HO162" i="2"/>
  <c r="HN162" i="2"/>
  <c r="HG162" i="2"/>
  <c r="KT162" i="2" s="1"/>
  <c r="HF162" i="2"/>
  <c r="KR162" i="2" s="1"/>
  <c r="GP162" i="2"/>
  <c r="GO162" i="2"/>
  <c r="GC162" i="2"/>
  <c r="FX162" i="2"/>
  <c r="FE162" i="2"/>
  <c r="EZ162" i="2"/>
  <c r="EJ162" i="2"/>
  <c r="EI162" i="2"/>
  <c r="EB162" i="2"/>
  <c r="EA162" i="2"/>
  <c r="DT162" i="2"/>
  <c r="DS162" i="2"/>
  <c r="DL162" i="2"/>
  <c r="DK162" i="2"/>
  <c r="DD162" i="2"/>
  <c r="FB162" i="2" s="1"/>
  <c r="DC162" i="2"/>
  <c r="CW162" i="2"/>
  <c r="CZ162" i="2" s="1"/>
  <c r="CK162" i="2"/>
  <c r="CN162" i="2" s="1"/>
  <c r="CH162" i="2"/>
  <c r="CE162" i="2"/>
  <c r="CI162" i="2" s="1"/>
  <c r="BO162" i="2"/>
  <c r="BN162" i="2"/>
  <c r="BF162" i="2"/>
  <c r="BG162" i="2" s="1"/>
  <c r="BC162" i="2"/>
  <c r="BB162" i="2"/>
  <c r="BD162" i="2" s="1"/>
  <c r="BA162" i="2"/>
  <c r="MK162" i="2" s="1"/>
  <c r="AP162" i="2"/>
  <c r="AE162" i="2"/>
  <c r="AD162" i="2"/>
  <c r="K162" i="2"/>
  <c r="L162" i="2" s="1"/>
  <c r="H162" i="2"/>
  <c r="F162" i="2"/>
  <c r="TP161" i="2"/>
  <c r="TO161" i="2"/>
  <c r="TM161" i="2"/>
  <c r="TK161" i="2"/>
  <c r="TI161" i="2"/>
  <c r="TG161" i="2"/>
  <c r="TF161" i="2"/>
  <c r="TE161" i="2"/>
  <c r="TC161" i="2"/>
  <c r="TA161" i="2"/>
  <c r="SR161" i="2"/>
  <c r="UH161" i="2" s="1"/>
  <c r="SK161" i="2"/>
  <c r="UA161" i="2" s="1"/>
  <c r="SJ161" i="2"/>
  <c r="SG161" i="2"/>
  <c r="TX161" i="2" s="1"/>
  <c r="SE161" i="2"/>
  <c r="TW161" i="2" s="1"/>
  <c r="MN161" i="2"/>
  <c r="MM161" i="2"/>
  <c r="ML161" i="2"/>
  <c r="MK161" i="2"/>
  <c r="MI161" i="2"/>
  <c r="LD161" i="2"/>
  <c r="LC161" i="2"/>
  <c r="KS161" i="2"/>
  <c r="KQ161" i="2"/>
  <c r="KM161" i="2"/>
  <c r="KK161" i="2"/>
  <c r="KF161" i="2"/>
  <c r="KD161" i="2"/>
  <c r="JY161" i="2"/>
  <c r="JW161" i="2"/>
  <c r="JR161" i="2"/>
  <c r="JP161" i="2"/>
  <c r="JK161" i="2"/>
  <c r="JI161" i="2"/>
  <c r="JD161" i="2"/>
  <c r="JB161" i="2"/>
  <c r="IU161" i="2"/>
  <c r="IT161" i="2"/>
  <c r="IM161" i="2"/>
  <c r="IL161" i="2"/>
  <c r="IE161" i="2"/>
  <c r="ID161" i="2"/>
  <c r="HW161" i="2"/>
  <c r="HV161" i="2"/>
  <c r="HO161" i="2"/>
  <c r="HN161" i="2"/>
  <c r="HG161" i="2"/>
  <c r="KT161" i="2" s="1"/>
  <c r="HF161" i="2"/>
  <c r="GP161" i="2"/>
  <c r="GO161" i="2"/>
  <c r="GC161" i="2"/>
  <c r="FY161" i="2"/>
  <c r="FX161" i="2"/>
  <c r="FE161" i="2"/>
  <c r="EZ161" i="2"/>
  <c r="EJ161" i="2"/>
  <c r="EI161" i="2"/>
  <c r="EB161" i="2"/>
  <c r="EA161" i="2"/>
  <c r="DT161" i="2"/>
  <c r="DS161" i="2"/>
  <c r="DL161" i="2"/>
  <c r="FB161" i="2" s="1"/>
  <c r="DK161" i="2"/>
  <c r="DD161" i="2"/>
  <c r="DC161" i="2"/>
  <c r="FA161" i="2" s="1"/>
  <c r="CZ161" i="2"/>
  <c r="CW161" i="2"/>
  <c r="DA161" i="2" s="1"/>
  <c r="CN161" i="2"/>
  <c r="CK161" i="2"/>
  <c r="CO161" i="2" s="1"/>
  <c r="CE161" i="2"/>
  <c r="CH161" i="2" s="1"/>
  <c r="BO161" i="2"/>
  <c r="BN161" i="2"/>
  <c r="BG161" i="2"/>
  <c r="BF161" i="2"/>
  <c r="BB161" i="2"/>
  <c r="BC161" i="2" s="1"/>
  <c r="BA161" i="2"/>
  <c r="AP161" i="2"/>
  <c r="AE161" i="2"/>
  <c r="AD161" i="2"/>
  <c r="L161" i="2"/>
  <c r="K161" i="2"/>
  <c r="H161" i="2"/>
  <c r="F161" i="2"/>
  <c r="TP160" i="2"/>
  <c r="TF160" i="2"/>
  <c r="SR160" i="2"/>
  <c r="UH160" i="2" s="1"/>
  <c r="SG160" i="2"/>
  <c r="TX160" i="2" s="1"/>
  <c r="SE160" i="2"/>
  <c r="TW160" i="2" s="1"/>
  <c r="MN160" i="2"/>
  <c r="MM160" i="2"/>
  <c r="ML160" i="2"/>
  <c r="MI160" i="2"/>
  <c r="LD160" i="2"/>
  <c r="LC160" i="2"/>
  <c r="KS160" i="2"/>
  <c r="KQ160" i="2"/>
  <c r="KM160" i="2"/>
  <c r="KK160" i="2"/>
  <c r="KF160" i="2"/>
  <c r="KD160" i="2"/>
  <c r="JY160" i="2"/>
  <c r="JW160" i="2"/>
  <c r="JR160" i="2"/>
  <c r="JP160" i="2"/>
  <c r="JK160" i="2"/>
  <c r="JI160" i="2"/>
  <c r="JD160" i="2"/>
  <c r="JB160" i="2"/>
  <c r="IU160" i="2"/>
  <c r="IT160" i="2"/>
  <c r="IM160" i="2"/>
  <c r="IL160" i="2"/>
  <c r="IE160" i="2"/>
  <c r="ID160" i="2"/>
  <c r="HW160" i="2"/>
  <c r="HV160" i="2"/>
  <c r="HO160" i="2"/>
  <c r="HN160" i="2"/>
  <c r="HG160" i="2"/>
  <c r="KT160" i="2" s="1"/>
  <c r="HF160" i="2"/>
  <c r="KR160" i="2" s="1"/>
  <c r="GP160" i="2"/>
  <c r="GO160" i="2"/>
  <c r="GC160" i="2"/>
  <c r="FX160" i="2"/>
  <c r="FE160" i="2"/>
  <c r="EZ160" i="2"/>
  <c r="EJ160" i="2"/>
  <c r="EI160" i="2"/>
  <c r="EB160" i="2"/>
  <c r="EA160" i="2"/>
  <c r="DT160" i="2"/>
  <c r="DS160" i="2"/>
  <c r="DL160" i="2"/>
  <c r="DK160" i="2"/>
  <c r="DD160" i="2"/>
  <c r="FB160" i="2" s="1"/>
  <c r="DC160" i="2"/>
  <c r="CW160" i="2"/>
  <c r="CZ160" i="2" s="1"/>
  <c r="CK160" i="2"/>
  <c r="CN160" i="2" s="1"/>
  <c r="CH160" i="2"/>
  <c r="CE160" i="2"/>
  <c r="CI160" i="2" s="1"/>
  <c r="BO160" i="2"/>
  <c r="BN160" i="2"/>
  <c r="BF160" i="2"/>
  <c r="BG160" i="2" s="1"/>
  <c r="BC160" i="2"/>
  <c r="BB160" i="2"/>
  <c r="BD160" i="2" s="1"/>
  <c r="BA160" i="2"/>
  <c r="MK160" i="2" s="1"/>
  <c r="AP160" i="2"/>
  <c r="AE160" i="2"/>
  <c r="AD160" i="2"/>
  <c r="K160" i="2"/>
  <c r="L160" i="2" s="1"/>
  <c r="H160" i="2"/>
  <c r="F160" i="2"/>
  <c r="TP159" i="2"/>
  <c r="TF159" i="2"/>
  <c r="SR159" i="2"/>
  <c r="UH159" i="2" s="1"/>
  <c r="SP159" i="2"/>
  <c r="SG159" i="2"/>
  <c r="TX159" i="2" s="1"/>
  <c r="SE159" i="2"/>
  <c r="TW159" i="2" s="1"/>
  <c r="MN159" i="2"/>
  <c r="MM159" i="2"/>
  <c r="ML159" i="2"/>
  <c r="MI159" i="2"/>
  <c r="LD159" i="2"/>
  <c r="LC159" i="2"/>
  <c r="KS159" i="2"/>
  <c r="KQ159" i="2"/>
  <c r="KM159" i="2"/>
  <c r="KK159" i="2"/>
  <c r="KF159" i="2"/>
  <c r="KD159" i="2"/>
  <c r="JY159" i="2"/>
  <c r="JW159" i="2"/>
  <c r="JR159" i="2"/>
  <c r="JP159" i="2"/>
  <c r="JK159" i="2"/>
  <c r="JI159" i="2"/>
  <c r="JD159" i="2"/>
  <c r="JB159" i="2"/>
  <c r="IU159" i="2"/>
  <c r="IT159" i="2"/>
  <c r="IM159" i="2"/>
  <c r="IL159" i="2"/>
  <c r="IE159" i="2"/>
  <c r="ID159" i="2"/>
  <c r="HW159" i="2"/>
  <c r="HV159" i="2"/>
  <c r="HO159" i="2"/>
  <c r="HN159" i="2"/>
  <c r="HG159" i="2"/>
  <c r="KT159" i="2" s="1"/>
  <c r="HF159" i="2"/>
  <c r="KR159" i="2" s="1"/>
  <c r="GP159" i="2"/>
  <c r="GO159" i="2"/>
  <c r="GC159" i="2"/>
  <c r="FX159" i="2"/>
  <c r="FE159" i="2"/>
  <c r="EZ159" i="2"/>
  <c r="EJ159" i="2"/>
  <c r="EI159" i="2"/>
  <c r="EB159" i="2"/>
  <c r="EA159" i="2"/>
  <c r="DT159" i="2"/>
  <c r="DS159" i="2"/>
  <c r="DL159" i="2"/>
  <c r="DK159" i="2"/>
  <c r="DD159" i="2"/>
  <c r="FB159" i="2" s="1"/>
  <c r="DC159" i="2"/>
  <c r="CW159" i="2"/>
  <c r="CZ159" i="2" s="1"/>
  <c r="CK159" i="2"/>
  <c r="CN159" i="2" s="1"/>
  <c r="CH159" i="2"/>
  <c r="CE159" i="2"/>
  <c r="CI159" i="2" s="1"/>
  <c r="BO159" i="2"/>
  <c r="BN159" i="2"/>
  <c r="BF159" i="2"/>
  <c r="BG159" i="2" s="1"/>
  <c r="BC159" i="2"/>
  <c r="BB159" i="2"/>
  <c r="BD159" i="2" s="1"/>
  <c r="BA159" i="2"/>
  <c r="MK159" i="2" s="1"/>
  <c r="AP159" i="2"/>
  <c r="AE159" i="2"/>
  <c r="AD159" i="2"/>
  <c r="K159" i="2"/>
  <c r="L159" i="2" s="1"/>
  <c r="H159" i="2"/>
  <c r="F159" i="2"/>
  <c r="UF159" i="2" s="1"/>
  <c r="TP158" i="2"/>
  <c r="TO158" i="2"/>
  <c r="TM158" i="2"/>
  <c r="TK158" i="2"/>
  <c r="TI158" i="2"/>
  <c r="TG158" i="2"/>
  <c r="TF158" i="2"/>
  <c r="TE158" i="2"/>
  <c r="TC158" i="2"/>
  <c r="TA158" i="2"/>
  <c r="SR158" i="2"/>
  <c r="UH158" i="2" s="1"/>
  <c r="SK158" i="2"/>
  <c r="UA158" i="2" s="1"/>
  <c r="SJ158" i="2"/>
  <c r="SG158" i="2"/>
  <c r="TX158" i="2" s="1"/>
  <c r="SE158" i="2"/>
  <c r="TW158" i="2" s="1"/>
  <c r="MN158" i="2"/>
  <c r="MM158" i="2"/>
  <c r="ML158" i="2"/>
  <c r="MK158" i="2"/>
  <c r="MI158" i="2"/>
  <c r="LD158" i="2"/>
  <c r="LC158" i="2"/>
  <c r="KS158" i="2"/>
  <c r="KQ158" i="2"/>
  <c r="KM158" i="2"/>
  <c r="KK158" i="2"/>
  <c r="KF158" i="2"/>
  <c r="KD158" i="2"/>
  <c r="JY158" i="2"/>
  <c r="JW158" i="2"/>
  <c r="JR158" i="2"/>
  <c r="JP158" i="2"/>
  <c r="JK158" i="2"/>
  <c r="JI158" i="2"/>
  <c r="JD158" i="2"/>
  <c r="JB158" i="2"/>
  <c r="IU158" i="2"/>
  <c r="IT158" i="2"/>
  <c r="IM158" i="2"/>
  <c r="IL158" i="2"/>
  <c r="IE158" i="2"/>
  <c r="ID158" i="2"/>
  <c r="HW158" i="2"/>
  <c r="HV158" i="2"/>
  <c r="HO158" i="2"/>
  <c r="HN158" i="2"/>
  <c r="HG158" i="2"/>
  <c r="KT158" i="2" s="1"/>
  <c r="HF158" i="2"/>
  <c r="GP158" i="2"/>
  <c r="GO158" i="2"/>
  <c r="GC158" i="2"/>
  <c r="FY158" i="2"/>
  <c r="FX158" i="2"/>
  <c r="FE158" i="2"/>
  <c r="EZ158" i="2"/>
  <c r="EJ158" i="2"/>
  <c r="EI158" i="2"/>
  <c r="EB158" i="2"/>
  <c r="EA158" i="2"/>
  <c r="DT158" i="2"/>
  <c r="DS158" i="2"/>
  <c r="DL158" i="2"/>
  <c r="FB158" i="2" s="1"/>
  <c r="DK158" i="2"/>
  <c r="DD158" i="2"/>
  <c r="DC158" i="2"/>
  <c r="FA158" i="2" s="1"/>
  <c r="CZ158" i="2"/>
  <c r="CW158" i="2"/>
  <c r="DA158" i="2" s="1"/>
  <c r="CN158" i="2"/>
  <c r="CK158" i="2"/>
  <c r="CO158" i="2" s="1"/>
  <c r="CE158" i="2"/>
  <c r="CH158" i="2" s="1"/>
  <c r="BO158" i="2"/>
  <c r="BN158" i="2"/>
  <c r="BG158" i="2"/>
  <c r="BF158" i="2"/>
  <c r="BB158" i="2"/>
  <c r="BC158" i="2" s="1"/>
  <c r="BA158" i="2"/>
  <c r="AP158" i="2"/>
  <c r="AE158" i="2"/>
  <c r="AD158" i="2"/>
  <c r="L158" i="2"/>
  <c r="K158" i="2"/>
  <c r="H158" i="2"/>
  <c r="F158" i="2"/>
  <c r="TP157" i="2"/>
  <c r="TF157" i="2"/>
  <c r="SR157" i="2"/>
  <c r="UH157" i="2" s="1"/>
  <c r="SG157" i="2"/>
  <c r="TX157" i="2" s="1"/>
  <c r="SE157" i="2"/>
  <c r="TW157" i="2" s="1"/>
  <c r="MN157" i="2"/>
  <c r="MM157" i="2"/>
  <c r="ML157" i="2"/>
  <c r="MI157" i="2"/>
  <c r="LD157" i="2"/>
  <c r="LC157" i="2"/>
  <c r="KS157" i="2"/>
  <c r="KQ157" i="2"/>
  <c r="KM157" i="2"/>
  <c r="KK157" i="2"/>
  <c r="KF157" i="2"/>
  <c r="KD157" i="2"/>
  <c r="JY157" i="2"/>
  <c r="JW157" i="2"/>
  <c r="JR157" i="2"/>
  <c r="JP157" i="2"/>
  <c r="JK157" i="2"/>
  <c r="JI157" i="2"/>
  <c r="JD157" i="2"/>
  <c r="JB157" i="2"/>
  <c r="IU157" i="2"/>
  <c r="IT157" i="2"/>
  <c r="IM157" i="2"/>
  <c r="IL157" i="2"/>
  <c r="IE157" i="2"/>
  <c r="ID157" i="2"/>
  <c r="HW157" i="2"/>
  <c r="HV157" i="2"/>
  <c r="HO157" i="2"/>
  <c r="HN157" i="2"/>
  <c r="HG157" i="2"/>
  <c r="KT157" i="2" s="1"/>
  <c r="HF157" i="2"/>
  <c r="KR157" i="2" s="1"/>
  <c r="GP157" i="2"/>
  <c r="GO157" i="2"/>
  <c r="GC157" i="2"/>
  <c r="FX157" i="2"/>
  <c r="FE157" i="2"/>
  <c r="EZ157" i="2"/>
  <c r="EJ157" i="2"/>
  <c r="EI157" i="2"/>
  <c r="EB157" i="2"/>
  <c r="EA157" i="2"/>
  <c r="DT157" i="2"/>
  <c r="DS157" i="2"/>
  <c r="DL157" i="2"/>
  <c r="DK157" i="2"/>
  <c r="DD157" i="2"/>
  <c r="FB157" i="2" s="1"/>
  <c r="DC157" i="2"/>
  <c r="CW157" i="2"/>
  <c r="CZ157" i="2" s="1"/>
  <c r="CK157" i="2"/>
  <c r="CN157" i="2" s="1"/>
  <c r="CH157" i="2"/>
  <c r="CE157" i="2"/>
  <c r="CI157" i="2" s="1"/>
  <c r="BO157" i="2"/>
  <c r="BN157" i="2"/>
  <c r="BF157" i="2"/>
  <c r="BG157" i="2" s="1"/>
  <c r="BC157" i="2"/>
  <c r="BB157" i="2"/>
  <c r="BD157" i="2" s="1"/>
  <c r="BA157" i="2"/>
  <c r="MK157" i="2" s="1"/>
  <c r="AP157" i="2"/>
  <c r="AE157" i="2"/>
  <c r="AD157" i="2"/>
  <c r="K157" i="2"/>
  <c r="L157" i="2" s="1"/>
  <c r="H157" i="2"/>
  <c r="F157" i="2"/>
  <c r="TP156" i="2"/>
  <c r="TO156" i="2"/>
  <c r="TM156" i="2"/>
  <c r="TK156" i="2"/>
  <c r="TI156" i="2"/>
  <c r="TG156" i="2"/>
  <c r="TF156" i="2"/>
  <c r="TE156" i="2"/>
  <c r="TC156" i="2"/>
  <c r="TA156" i="2"/>
  <c r="SR156" i="2"/>
  <c r="UH156" i="2" s="1"/>
  <c r="SK156" i="2"/>
  <c r="UA156" i="2" s="1"/>
  <c r="SJ156" i="2"/>
  <c r="SG156" i="2"/>
  <c r="TX156" i="2" s="1"/>
  <c r="SE156" i="2"/>
  <c r="TW156" i="2" s="1"/>
  <c r="MN156" i="2"/>
  <c r="MM156" i="2"/>
  <c r="ML156" i="2"/>
  <c r="MK156" i="2"/>
  <c r="MI156" i="2"/>
  <c r="LD156" i="2"/>
  <c r="LC156" i="2"/>
  <c r="KS156" i="2"/>
  <c r="KQ156" i="2"/>
  <c r="KM156" i="2"/>
  <c r="KK156" i="2"/>
  <c r="KF156" i="2"/>
  <c r="KD156" i="2"/>
  <c r="JY156" i="2"/>
  <c r="JW156" i="2"/>
  <c r="JR156" i="2"/>
  <c r="JP156" i="2"/>
  <c r="JK156" i="2"/>
  <c r="JI156" i="2"/>
  <c r="JD156" i="2"/>
  <c r="JB156" i="2"/>
  <c r="IU156" i="2"/>
  <c r="IT156" i="2"/>
  <c r="IM156" i="2"/>
  <c r="IL156" i="2"/>
  <c r="IE156" i="2"/>
  <c r="ID156" i="2"/>
  <c r="HW156" i="2"/>
  <c r="HV156" i="2"/>
  <c r="HO156" i="2"/>
  <c r="HN156" i="2"/>
  <c r="HG156" i="2"/>
  <c r="KT156" i="2" s="1"/>
  <c r="HF156" i="2"/>
  <c r="GP156" i="2"/>
  <c r="GO156" i="2"/>
  <c r="GC156" i="2"/>
  <c r="FY156" i="2"/>
  <c r="FX156" i="2"/>
  <c r="FE156" i="2"/>
  <c r="EZ156" i="2"/>
  <c r="EJ156" i="2"/>
  <c r="EI156" i="2"/>
  <c r="EB156" i="2"/>
  <c r="EA156" i="2"/>
  <c r="DT156" i="2"/>
  <c r="DS156" i="2"/>
  <c r="DL156" i="2"/>
  <c r="FB156" i="2" s="1"/>
  <c r="DK156" i="2"/>
  <c r="DD156" i="2"/>
  <c r="DC156" i="2"/>
  <c r="FA156" i="2" s="1"/>
  <c r="CZ156" i="2"/>
  <c r="CW156" i="2"/>
  <c r="DA156" i="2" s="1"/>
  <c r="CN156" i="2"/>
  <c r="CK156" i="2"/>
  <c r="CO156" i="2" s="1"/>
  <c r="CE156" i="2"/>
  <c r="CH156" i="2" s="1"/>
  <c r="BO156" i="2"/>
  <c r="BN156" i="2"/>
  <c r="BG156" i="2"/>
  <c r="BF156" i="2"/>
  <c r="BB156" i="2"/>
  <c r="BC156" i="2" s="1"/>
  <c r="BA156" i="2"/>
  <c r="AP156" i="2"/>
  <c r="AE156" i="2"/>
  <c r="AD156" i="2"/>
  <c r="L156" i="2"/>
  <c r="K156" i="2"/>
  <c r="H156" i="2"/>
  <c r="F156" i="2"/>
  <c r="TP155" i="2"/>
  <c r="TF155" i="2"/>
  <c r="SR155" i="2"/>
  <c r="UH155" i="2" s="1"/>
  <c r="SK155" i="2"/>
  <c r="SJ155" i="2"/>
  <c r="SG155" i="2"/>
  <c r="TX155" i="2" s="1"/>
  <c r="SE155" i="2"/>
  <c r="TW155" i="2" s="1"/>
  <c r="MN155" i="2"/>
  <c r="MM155" i="2"/>
  <c r="ML155" i="2"/>
  <c r="MI155" i="2"/>
  <c r="LD155" i="2"/>
  <c r="LC155" i="2"/>
  <c r="KS155" i="2"/>
  <c r="KQ155" i="2"/>
  <c r="KM155" i="2"/>
  <c r="KK155" i="2"/>
  <c r="KF155" i="2"/>
  <c r="KD155" i="2"/>
  <c r="JY155" i="2"/>
  <c r="JW155" i="2"/>
  <c r="JR155" i="2"/>
  <c r="JP155" i="2"/>
  <c r="JK155" i="2"/>
  <c r="JI155" i="2"/>
  <c r="JD155" i="2"/>
  <c r="JB155" i="2"/>
  <c r="IU155" i="2"/>
  <c r="IT155" i="2"/>
  <c r="IM155" i="2"/>
  <c r="IL155" i="2"/>
  <c r="IE155" i="2"/>
  <c r="ID155" i="2"/>
  <c r="HW155" i="2"/>
  <c r="HV155" i="2"/>
  <c r="HO155" i="2"/>
  <c r="HN155" i="2"/>
  <c r="HG155" i="2"/>
  <c r="KT155" i="2" s="1"/>
  <c r="HF155" i="2"/>
  <c r="KR155" i="2" s="1"/>
  <c r="GP155" i="2"/>
  <c r="GO155" i="2"/>
  <c r="GC155" i="2"/>
  <c r="FX155" i="2"/>
  <c r="FE155" i="2"/>
  <c r="EZ155" i="2"/>
  <c r="EJ155" i="2"/>
  <c r="EI155" i="2"/>
  <c r="EB155" i="2"/>
  <c r="EA155" i="2"/>
  <c r="DT155" i="2"/>
  <c r="DS155" i="2"/>
  <c r="DL155" i="2"/>
  <c r="DK155" i="2"/>
  <c r="DD155" i="2"/>
  <c r="FB155" i="2" s="1"/>
  <c r="DC155" i="2"/>
  <c r="CW155" i="2"/>
  <c r="CZ155" i="2" s="1"/>
  <c r="CK155" i="2"/>
  <c r="CN155" i="2" s="1"/>
  <c r="CH155" i="2"/>
  <c r="CE155" i="2"/>
  <c r="CI155" i="2" s="1"/>
  <c r="BO155" i="2"/>
  <c r="BN155" i="2"/>
  <c r="BF155" i="2"/>
  <c r="BG155" i="2" s="1"/>
  <c r="BC155" i="2"/>
  <c r="BB155" i="2"/>
  <c r="BD155" i="2" s="1"/>
  <c r="BA155" i="2"/>
  <c r="MK155" i="2" s="1"/>
  <c r="AP155" i="2"/>
  <c r="AE155" i="2"/>
  <c r="AD155" i="2"/>
  <c r="K155" i="2"/>
  <c r="L155" i="2" s="1"/>
  <c r="H155" i="2"/>
  <c r="F155" i="2"/>
  <c r="TP154" i="2"/>
  <c r="TO154" i="2"/>
  <c r="TM154" i="2"/>
  <c r="TK154" i="2"/>
  <c r="TI154" i="2"/>
  <c r="TG154" i="2"/>
  <c r="TF154" i="2"/>
  <c r="TE154" i="2"/>
  <c r="TC154" i="2"/>
  <c r="TA154" i="2"/>
  <c r="SR154" i="2"/>
  <c r="UH154" i="2" s="1"/>
  <c r="SK154" i="2"/>
  <c r="UA154" i="2" s="1"/>
  <c r="SJ154" i="2"/>
  <c r="SG154" i="2"/>
  <c r="TX154" i="2" s="1"/>
  <c r="SE154" i="2"/>
  <c r="TW154" i="2" s="1"/>
  <c r="MN154" i="2"/>
  <c r="MM154" i="2"/>
  <c r="ML154" i="2"/>
  <c r="MK154" i="2"/>
  <c r="MI154" i="2"/>
  <c r="LD154" i="2"/>
  <c r="LC154" i="2"/>
  <c r="KS154" i="2"/>
  <c r="KQ154" i="2"/>
  <c r="KM154" i="2"/>
  <c r="KK154" i="2"/>
  <c r="KF154" i="2"/>
  <c r="KD154" i="2"/>
  <c r="JY154" i="2"/>
  <c r="JW154" i="2"/>
  <c r="JR154" i="2"/>
  <c r="JP154" i="2"/>
  <c r="JK154" i="2"/>
  <c r="JI154" i="2"/>
  <c r="JD154" i="2"/>
  <c r="JB154" i="2"/>
  <c r="IU154" i="2"/>
  <c r="IT154" i="2"/>
  <c r="IM154" i="2"/>
  <c r="IL154" i="2"/>
  <c r="IE154" i="2"/>
  <c r="ID154" i="2"/>
  <c r="HW154" i="2"/>
  <c r="HV154" i="2"/>
  <c r="HO154" i="2"/>
  <c r="HN154" i="2"/>
  <c r="HG154" i="2"/>
  <c r="KT154" i="2" s="1"/>
  <c r="HF154" i="2"/>
  <c r="GP154" i="2"/>
  <c r="GO154" i="2"/>
  <c r="GC154" i="2"/>
  <c r="FY154" i="2"/>
  <c r="FX154" i="2"/>
  <c r="FE154" i="2"/>
  <c r="EZ154" i="2"/>
  <c r="EJ154" i="2"/>
  <c r="EI154" i="2"/>
  <c r="EB154" i="2"/>
  <c r="EA154" i="2"/>
  <c r="DT154" i="2"/>
  <c r="DS154" i="2"/>
  <c r="DL154" i="2"/>
  <c r="FB154" i="2" s="1"/>
  <c r="DK154" i="2"/>
  <c r="DD154" i="2"/>
  <c r="DC154" i="2"/>
  <c r="FA154" i="2" s="1"/>
  <c r="CZ154" i="2"/>
  <c r="CW154" i="2"/>
  <c r="DA154" i="2" s="1"/>
  <c r="CN154" i="2"/>
  <c r="CK154" i="2"/>
  <c r="CO154" i="2" s="1"/>
  <c r="CE154" i="2"/>
  <c r="CH154" i="2" s="1"/>
  <c r="BO154" i="2"/>
  <c r="BN154" i="2"/>
  <c r="BG154" i="2"/>
  <c r="BF154" i="2"/>
  <c r="BB154" i="2"/>
  <c r="BC154" i="2" s="1"/>
  <c r="BA154" i="2"/>
  <c r="AP154" i="2"/>
  <c r="AE154" i="2"/>
  <c r="AD154" i="2"/>
  <c r="L154" i="2"/>
  <c r="K154" i="2"/>
  <c r="H154" i="2"/>
  <c r="F154" i="2"/>
  <c r="TP153" i="2"/>
  <c r="TF153" i="2"/>
  <c r="SR153" i="2"/>
  <c r="UH153" i="2" s="1"/>
  <c r="SK153" i="2"/>
  <c r="SJ153" i="2"/>
  <c r="SG153" i="2"/>
  <c r="TX153" i="2" s="1"/>
  <c r="SE153" i="2"/>
  <c r="TW153" i="2" s="1"/>
  <c r="MN153" i="2"/>
  <c r="MM153" i="2"/>
  <c r="ML153" i="2"/>
  <c r="MI153" i="2"/>
  <c r="LD153" i="2"/>
  <c r="LC153" i="2"/>
  <c r="KS153" i="2"/>
  <c r="KQ153" i="2"/>
  <c r="KM153" i="2"/>
  <c r="KK153" i="2"/>
  <c r="KF153" i="2"/>
  <c r="KD153" i="2"/>
  <c r="JY153" i="2"/>
  <c r="JW153" i="2"/>
  <c r="JR153" i="2"/>
  <c r="JP153" i="2"/>
  <c r="JK153" i="2"/>
  <c r="JI153" i="2"/>
  <c r="JD153" i="2"/>
  <c r="JB153" i="2"/>
  <c r="IU153" i="2"/>
  <c r="IT153" i="2"/>
  <c r="IM153" i="2"/>
  <c r="IL153" i="2"/>
  <c r="IE153" i="2"/>
  <c r="ID153" i="2"/>
  <c r="HW153" i="2"/>
  <c r="HV153" i="2"/>
  <c r="HO153" i="2"/>
  <c r="HN153" i="2"/>
  <c r="HG153" i="2"/>
  <c r="KT153" i="2" s="1"/>
  <c r="HF153" i="2"/>
  <c r="KR153" i="2" s="1"/>
  <c r="GP153" i="2"/>
  <c r="GO153" i="2"/>
  <c r="GC153" i="2"/>
  <c r="FX153" i="2"/>
  <c r="FE153" i="2"/>
  <c r="EZ153" i="2"/>
  <c r="EJ153" i="2"/>
  <c r="EI153" i="2"/>
  <c r="EB153" i="2"/>
  <c r="EA153" i="2"/>
  <c r="DT153" i="2"/>
  <c r="DS153" i="2"/>
  <c r="DL153" i="2"/>
  <c r="DK153" i="2"/>
  <c r="DD153" i="2"/>
  <c r="FB153" i="2" s="1"/>
  <c r="DC153" i="2"/>
  <c r="CW153" i="2"/>
  <c r="CZ153" i="2" s="1"/>
  <c r="CK153" i="2"/>
  <c r="CN153" i="2" s="1"/>
  <c r="CH153" i="2"/>
  <c r="CE153" i="2"/>
  <c r="CI153" i="2" s="1"/>
  <c r="BO153" i="2"/>
  <c r="BN153" i="2"/>
  <c r="BF153" i="2"/>
  <c r="BG153" i="2" s="1"/>
  <c r="BC153" i="2"/>
  <c r="BB153" i="2"/>
  <c r="BD153" i="2" s="1"/>
  <c r="BA153" i="2"/>
  <c r="MK153" i="2" s="1"/>
  <c r="AP153" i="2"/>
  <c r="AE153" i="2"/>
  <c r="AD153" i="2"/>
  <c r="K153" i="2"/>
  <c r="L153" i="2" s="1"/>
  <c r="H153" i="2"/>
  <c r="F153" i="2"/>
  <c r="TP152" i="2"/>
  <c r="TO152" i="2"/>
  <c r="TM152" i="2"/>
  <c r="TK152" i="2"/>
  <c r="TI152" i="2"/>
  <c r="TG152" i="2"/>
  <c r="TF152" i="2"/>
  <c r="TE152" i="2"/>
  <c r="TC152" i="2"/>
  <c r="TA152" i="2"/>
  <c r="SR152" i="2"/>
  <c r="UH152" i="2" s="1"/>
  <c r="SK152" i="2"/>
  <c r="UA152" i="2" s="1"/>
  <c r="SJ152" i="2"/>
  <c r="SG152" i="2"/>
  <c r="TX152" i="2" s="1"/>
  <c r="SE152" i="2"/>
  <c r="TW152" i="2" s="1"/>
  <c r="MN152" i="2"/>
  <c r="MM152" i="2"/>
  <c r="ML152" i="2"/>
  <c r="MK152" i="2"/>
  <c r="MI152" i="2"/>
  <c r="LD152" i="2"/>
  <c r="LC152" i="2"/>
  <c r="KS152" i="2"/>
  <c r="KQ152" i="2"/>
  <c r="KM152" i="2"/>
  <c r="KK152" i="2"/>
  <c r="KF152" i="2"/>
  <c r="KD152" i="2"/>
  <c r="JY152" i="2"/>
  <c r="JW152" i="2"/>
  <c r="JR152" i="2"/>
  <c r="JP152" i="2"/>
  <c r="JK152" i="2"/>
  <c r="JI152" i="2"/>
  <c r="JD152" i="2"/>
  <c r="JB152" i="2"/>
  <c r="IU152" i="2"/>
  <c r="IT152" i="2"/>
  <c r="IM152" i="2"/>
  <c r="IL152" i="2"/>
  <c r="IE152" i="2"/>
  <c r="ID152" i="2"/>
  <c r="HW152" i="2"/>
  <c r="HV152" i="2"/>
  <c r="HO152" i="2"/>
  <c r="HN152" i="2"/>
  <c r="HG152" i="2"/>
  <c r="KT152" i="2" s="1"/>
  <c r="HF152" i="2"/>
  <c r="GP152" i="2"/>
  <c r="GO152" i="2"/>
  <c r="GC152" i="2"/>
  <c r="FY152" i="2"/>
  <c r="FX152" i="2"/>
  <c r="FE152" i="2"/>
  <c r="EZ152" i="2"/>
  <c r="EJ152" i="2"/>
  <c r="EI152" i="2"/>
  <c r="EB152" i="2"/>
  <c r="EA152" i="2"/>
  <c r="DT152" i="2"/>
  <c r="DS152" i="2"/>
  <c r="DL152" i="2"/>
  <c r="FB152" i="2" s="1"/>
  <c r="DK152" i="2"/>
  <c r="DD152" i="2"/>
  <c r="DC152" i="2"/>
  <c r="FA152" i="2" s="1"/>
  <c r="CZ152" i="2"/>
  <c r="CW152" i="2"/>
  <c r="DA152" i="2" s="1"/>
  <c r="CN152" i="2"/>
  <c r="CK152" i="2"/>
  <c r="CO152" i="2" s="1"/>
  <c r="CE152" i="2"/>
  <c r="CH152" i="2" s="1"/>
  <c r="BO152" i="2"/>
  <c r="BN152" i="2"/>
  <c r="BG152" i="2"/>
  <c r="BF152" i="2"/>
  <c r="BB152" i="2"/>
  <c r="BC152" i="2" s="1"/>
  <c r="BA152" i="2"/>
  <c r="AP152" i="2"/>
  <c r="AE152" i="2"/>
  <c r="AD152" i="2"/>
  <c r="L152" i="2"/>
  <c r="K152" i="2"/>
  <c r="H152" i="2"/>
  <c r="F152" i="2"/>
  <c r="TP151" i="2"/>
  <c r="TF151" i="2"/>
  <c r="SR151" i="2"/>
  <c r="UH151" i="2" s="1"/>
  <c r="SG151" i="2"/>
  <c r="TX151" i="2" s="1"/>
  <c r="SE151" i="2"/>
  <c r="TW151" i="2" s="1"/>
  <c r="MN151" i="2"/>
  <c r="MM151" i="2"/>
  <c r="ML151" i="2"/>
  <c r="MI151" i="2"/>
  <c r="LD151" i="2"/>
  <c r="LC151" i="2"/>
  <c r="KS151" i="2"/>
  <c r="KQ151" i="2"/>
  <c r="KM151" i="2"/>
  <c r="KK151" i="2"/>
  <c r="KF151" i="2"/>
  <c r="KD151" i="2"/>
  <c r="JY151" i="2"/>
  <c r="JW151" i="2"/>
  <c r="JR151" i="2"/>
  <c r="JP151" i="2"/>
  <c r="JK151" i="2"/>
  <c r="JI151" i="2"/>
  <c r="JD151" i="2"/>
  <c r="JB151" i="2"/>
  <c r="IU151" i="2"/>
  <c r="IT151" i="2"/>
  <c r="IM151" i="2"/>
  <c r="IL151" i="2"/>
  <c r="IE151" i="2"/>
  <c r="ID151" i="2"/>
  <c r="HW151" i="2"/>
  <c r="HV151" i="2"/>
  <c r="HO151" i="2"/>
  <c r="HN151" i="2"/>
  <c r="HG151" i="2"/>
  <c r="KT151" i="2" s="1"/>
  <c r="HF151" i="2"/>
  <c r="KR151" i="2" s="1"/>
  <c r="GP151" i="2"/>
  <c r="GO151" i="2"/>
  <c r="GC151" i="2"/>
  <c r="FX151" i="2"/>
  <c r="FE151" i="2"/>
  <c r="EZ151" i="2"/>
  <c r="EJ151" i="2"/>
  <c r="EI151" i="2"/>
  <c r="EB151" i="2"/>
  <c r="EA151" i="2"/>
  <c r="DT151" i="2"/>
  <c r="DS151" i="2"/>
  <c r="DL151" i="2"/>
  <c r="DK151" i="2"/>
  <c r="DD151" i="2"/>
  <c r="FB151" i="2" s="1"/>
  <c r="DC151" i="2"/>
  <c r="CW151" i="2"/>
  <c r="CZ151" i="2" s="1"/>
  <c r="CK151" i="2"/>
  <c r="CN151" i="2" s="1"/>
  <c r="CH151" i="2"/>
  <c r="CE151" i="2"/>
  <c r="CI151" i="2" s="1"/>
  <c r="BO151" i="2"/>
  <c r="BN151" i="2"/>
  <c r="BF151" i="2"/>
  <c r="BG151" i="2" s="1"/>
  <c r="BC151" i="2"/>
  <c r="BB151" i="2"/>
  <c r="BD151" i="2" s="1"/>
  <c r="BA151" i="2"/>
  <c r="MK151" i="2" s="1"/>
  <c r="AP151" i="2"/>
  <c r="AE151" i="2"/>
  <c r="AD151" i="2"/>
  <c r="K151" i="2"/>
  <c r="L151" i="2" s="1"/>
  <c r="H151" i="2"/>
  <c r="F151" i="2"/>
  <c r="TP150" i="2"/>
  <c r="TO150" i="2"/>
  <c r="TM150" i="2"/>
  <c r="TK150" i="2"/>
  <c r="TI150" i="2"/>
  <c r="TG150" i="2"/>
  <c r="TF150" i="2"/>
  <c r="TE150" i="2"/>
  <c r="TC150" i="2"/>
  <c r="TA150" i="2"/>
  <c r="SR150" i="2"/>
  <c r="UH150" i="2" s="1"/>
  <c r="SG150" i="2"/>
  <c r="TX150" i="2" s="1"/>
  <c r="SE150" i="2"/>
  <c r="TW150" i="2" s="1"/>
  <c r="MN150" i="2"/>
  <c r="MM150" i="2"/>
  <c r="ML150" i="2"/>
  <c r="MK150" i="2"/>
  <c r="MI150" i="2"/>
  <c r="LD150" i="2"/>
  <c r="LC150" i="2"/>
  <c r="KS150" i="2"/>
  <c r="KQ150" i="2"/>
  <c r="KM150" i="2"/>
  <c r="KK150" i="2"/>
  <c r="KF150" i="2"/>
  <c r="KD150" i="2"/>
  <c r="JY150" i="2"/>
  <c r="JW150" i="2"/>
  <c r="JR150" i="2"/>
  <c r="JP150" i="2"/>
  <c r="JK150" i="2"/>
  <c r="JI150" i="2"/>
  <c r="JD150" i="2"/>
  <c r="JB150" i="2"/>
  <c r="IU150" i="2"/>
  <c r="IT150" i="2"/>
  <c r="IM150" i="2"/>
  <c r="IL150" i="2"/>
  <c r="IE150" i="2"/>
  <c r="ID150" i="2"/>
  <c r="HW150" i="2"/>
  <c r="HV150" i="2"/>
  <c r="HO150" i="2"/>
  <c r="HN150" i="2"/>
  <c r="HG150" i="2"/>
  <c r="KT150" i="2" s="1"/>
  <c r="HF150" i="2"/>
  <c r="GP150" i="2"/>
  <c r="GO150" i="2"/>
  <c r="GC150" i="2"/>
  <c r="FY150" i="2"/>
  <c r="FX150" i="2"/>
  <c r="FE150" i="2"/>
  <c r="EZ150" i="2"/>
  <c r="EJ150" i="2"/>
  <c r="EI150" i="2"/>
  <c r="EB150" i="2"/>
  <c r="EA150" i="2"/>
  <c r="DT150" i="2"/>
  <c r="DS150" i="2"/>
  <c r="DL150" i="2"/>
  <c r="FB150" i="2" s="1"/>
  <c r="DK150" i="2"/>
  <c r="DD150" i="2"/>
  <c r="DC150" i="2"/>
  <c r="FA150" i="2" s="1"/>
  <c r="CZ150" i="2"/>
  <c r="CW150" i="2"/>
  <c r="DA150" i="2" s="1"/>
  <c r="CN150" i="2"/>
  <c r="CK150" i="2"/>
  <c r="CO150" i="2" s="1"/>
  <c r="CE150" i="2"/>
  <c r="CH150" i="2" s="1"/>
  <c r="BO150" i="2"/>
  <c r="BN150" i="2"/>
  <c r="BG150" i="2"/>
  <c r="BF150" i="2"/>
  <c r="BB150" i="2"/>
  <c r="BC150" i="2" s="1"/>
  <c r="BA150" i="2"/>
  <c r="AP150" i="2"/>
  <c r="AE150" i="2"/>
  <c r="AD150" i="2"/>
  <c r="L150" i="2"/>
  <c r="K150" i="2"/>
  <c r="H150" i="2"/>
  <c r="F150" i="2"/>
  <c r="TP149" i="2"/>
  <c r="TF149" i="2"/>
  <c r="SR149" i="2"/>
  <c r="UH149" i="2" s="1"/>
  <c r="SQ149" i="2"/>
  <c r="SG149" i="2"/>
  <c r="TX149" i="2" s="1"/>
  <c r="SE149" i="2"/>
  <c r="TW149" i="2" s="1"/>
  <c r="SB149" i="2"/>
  <c r="MN149" i="2"/>
  <c r="MM149" i="2"/>
  <c r="ML149" i="2"/>
  <c r="MI149" i="2"/>
  <c r="LD149" i="2"/>
  <c r="LC149" i="2"/>
  <c r="KS149" i="2"/>
  <c r="KQ149" i="2"/>
  <c r="KM149" i="2"/>
  <c r="KK149" i="2"/>
  <c r="KF149" i="2"/>
  <c r="KD149" i="2"/>
  <c r="JY149" i="2"/>
  <c r="JW149" i="2"/>
  <c r="JR149" i="2"/>
  <c r="JP149" i="2"/>
  <c r="JK149" i="2"/>
  <c r="JI149" i="2"/>
  <c r="JD149" i="2"/>
  <c r="JB149" i="2"/>
  <c r="IU149" i="2"/>
  <c r="IT149" i="2"/>
  <c r="IM149" i="2"/>
  <c r="IL149" i="2"/>
  <c r="IE149" i="2"/>
  <c r="ID149" i="2"/>
  <c r="HW149" i="2"/>
  <c r="HV149" i="2"/>
  <c r="HO149" i="2"/>
  <c r="HN149" i="2"/>
  <c r="HG149" i="2"/>
  <c r="KT149" i="2" s="1"/>
  <c r="HF149" i="2"/>
  <c r="KR149" i="2" s="1"/>
  <c r="GP149" i="2"/>
  <c r="GO149" i="2"/>
  <c r="GC149" i="2"/>
  <c r="FX149" i="2"/>
  <c r="FE149" i="2"/>
  <c r="EZ149" i="2"/>
  <c r="EJ149" i="2"/>
  <c r="EI149" i="2"/>
  <c r="EB149" i="2"/>
  <c r="EA149" i="2"/>
  <c r="DT149" i="2"/>
  <c r="DS149" i="2"/>
  <c r="DL149" i="2"/>
  <c r="DK149" i="2"/>
  <c r="DD149" i="2"/>
  <c r="FB149" i="2" s="1"/>
  <c r="DC149" i="2"/>
  <c r="CW149" i="2"/>
  <c r="CZ149" i="2" s="1"/>
  <c r="CK149" i="2"/>
  <c r="CN149" i="2" s="1"/>
  <c r="CH149" i="2"/>
  <c r="CE149" i="2"/>
  <c r="CI149" i="2" s="1"/>
  <c r="BO149" i="2"/>
  <c r="BN149" i="2"/>
  <c r="BF149" i="2"/>
  <c r="BG149" i="2" s="1"/>
  <c r="BC149" i="2"/>
  <c r="BB149" i="2"/>
  <c r="BD149" i="2" s="1"/>
  <c r="BA149" i="2"/>
  <c r="MK149" i="2" s="1"/>
  <c r="AP149" i="2"/>
  <c r="AE149" i="2"/>
  <c r="AD149" i="2"/>
  <c r="K149" i="2"/>
  <c r="L149" i="2" s="1"/>
  <c r="H149" i="2"/>
  <c r="F149" i="2"/>
  <c r="UG149" i="2" s="1"/>
  <c r="TP148" i="2"/>
  <c r="TF148" i="2"/>
  <c r="SR148" i="2"/>
  <c r="UH148" i="2" s="1"/>
  <c r="SP148" i="2"/>
  <c r="SG148" i="2"/>
  <c r="TX148" i="2" s="1"/>
  <c r="SE148" i="2"/>
  <c r="TW148" i="2" s="1"/>
  <c r="MN148" i="2"/>
  <c r="MM148" i="2"/>
  <c r="ML148" i="2"/>
  <c r="MI148" i="2"/>
  <c r="LD148" i="2"/>
  <c r="LC148" i="2"/>
  <c r="KS148" i="2"/>
  <c r="KQ148" i="2"/>
  <c r="KM148" i="2"/>
  <c r="KK148" i="2"/>
  <c r="KF148" i="2"/>
  <c r="KD148" i="2"/>
  <c r="JY148" i="2"/>
  <c r="JW148" i="2"/>
  <c r="JR148" i="2"/>
  <c r="JP148" i="2"/>
  <c r="JK148" i="2"/>
  <c r="JI148" i="2"/>
  <c r="JD148" i="2"/>
  <c r="JB148" i="2"/>
  <c r="IU148" i="2"/>
  <c r="IT148" i="2"/>
  <c r="IM148" i="2"/>
  <c r="IL148" i="2"/>
  <c r="IE148" i="2"/>
  <c r="ID148" i="2"/>
  <c r="HW148" i="2"/>
  <c r="HV148" i="2"/>
  <c r="HO148" i="2"/>
  <c r="HN148" i="2"/>
  <c r="HG148" i="2"/>
  <c r="KT148" i="2" s="1"/>
  <c r="HF148" i="2"/>
  <c r="KR148" i="2" s="1"/>
  <c r="GP148" i="2"/>
  <c r="GO148" i="2"/>
  <c r="GC148" i="2"/>
  <c r="FX148" i="2"/>
  <c r="FE148" i="2"/>
  <c r="EZ148" i="2"/>
  <c r="EJ148" i="2"/>
  <c r="EI148" i="2"/>
  <c r="EB148" i="2"/>
  <c r="EA148" i="2"/>
  <c r="DT148" i="2"/>
  <c r="DS148" i="2"/>
  <c r="DL148" i="2"/>
  <c r="DK148" i="2"/>
  <c r="DD148" i="2"/>
  <c r="FB148" i="2" s="1"/>
  <c r="DC148" i="2"/>
  <c r="CW148" i="2"/>
  <c r="CZ148" i="2" s="1"/>
  <c r="CK148" i="2"/>
  <c r="CN148" i="2" s="1"/>
  <c r="CH148" i="2"/>
  <c r="CE148" i="2"/>
  <c r="CI148" i="2" s="1"/>
  <c r="BO148" i="2"/>
  <c r="BN148" i="2"/>
  <c r="BF148" i="2"/>
  <c r="BG148" i="2" s="1"/>
  <c r="BC148" i="2"/>
  <c r="BB148" i="2"/>
  <c r="BD148" i="2" s="1"/>
  <c r="BA148" i="2"/>
  <c r="MK148" i="2" s="1"/>
  <c r="AP148" i="2"/>
  <c r="AE148" i="2"/>
  <c r="AD148" i="2"/>
  <c r="K148" i="2"/>
  <c r="L148" i="2" s="1"/>
  <c r="H148" i="2"/>
  <c r="F148" i="2"/>
  <c r="UF148" i="2" s="1"/>
  <c r="TP147" i="2"/>
  <c r="TO147" i="2"/>
  <c r="TM147" i="2"/>
  <c r="TK147" i="2"/>
  <c r="TI147" i="2"/>
  <c r="TG147" i="2"/>
  <c r="TF147" i="2"/>
  <c r="TE147" i="2"/>
  <c r="TC147" i="2"/>
  <c r="TA147" i="2"/>
  <c r="SR147" i="2"/>
  <c r="UH147" i="2" s="1"/>
  <c r="SG147" i="2"/>
  <c r="TX147" i="2" s="1"/>
  <c r="SE147" i="2"/>
  <c r="TW147" i="2" s="1"/>
  <c r="MN147" i="2"/>
  <c r="MM147" i="2"/>
  <c r="ML147" i="2"/>
  <c r="MK147" i="2"/>
  <c r="MI147" i="2"/>
  <c r="LD147" i="2"/>
  <c r="LC147" i="2"/>
  <c r="KS147" i="2"/>
  <c r="KQ147" i="2"/>
  <c r="KM147" i="2"/>
  <c r="KK147" i="2"/>
  <c r="KF147" i="2"/>
  <c r="KD147" i="2"/>
  <c r="JY147" i="2"/>
  <c r="JW147" i="2"/>
  <c r="JR147" i="2"/>
  <c r="JP147" i="2"/>
  <c r="JK147" i="2"/>
  <c r="JI147" i="2"/>
  <c r="JD147" i="2"/>
  <c r="JB147" i="2"/>
  <c r="IU147" i="2"/>
  <c r="IT147" i="2"/>
  <c r="IM147" i="2"/>
  <c r="IL147" i="2"/>
  <c r="IE147" i="2"/>
  <c r="ID147" i="2"/>
  <c r="HW147" i="2"/>
  <c r="HV147" i="2"/>
  <c r="HO147" i="2"/>
  <c r="HN147" i="2"/>
  <c r="HG147" i="2"/>
  <c r="KT147" i="2" s="1"/>
  <c r="HF147" i="2"/>
  <c r="GP147" i="2"/>
  <c r="GO147" i="2"/>
  <c r="GC147" i="2"/>
  <c r="FY147" i="2"/>
  <c r="FX147" i="2"/>
  <c r="FE147" i="2"/>
  <c r="EZ147" i="2"/>
  <c r="EJ147" i="2"/>
  <c r="EI147" i="2"/>
  <c r="EB147" i="2"/>
  <c r="EA147" i="2"/>
  <c r="DT147" i="2"/>
  <c r="DS147" i="2"/>
  <c r="DL147" i="2"/>
  <c r="FB147" i="2" s="1"/>
  <c r="DK147" i="2"/>
  <c r="DD147" i="2"/>
  <c r="DC147" i="2"/>
  <c r="FA147" i="2" s="1"/>
  <c r="CZ147" i="2"/>
  <c r="CW147" i="2"/>
  <c r="DA147" i="2" s="1"/>
  <c r="CN147" i="2"/>
  <c r="CK147" i="2"/>
  <c r="CO147" i="2" s="1"/>
  <c r="CE147" i="2"/>
  <c r="CH147" i="2" s="1"/>
  <c r="BO147" i="2"/>
  <c r="BN147" i="2"/>
  <c r="BG147" i="2"/>
  <c r="BF147" i="2"/>
  <c r="BB147" i="2"/>
  <c r="BC147" i="2" s="1"/>
  <c r="BA147" i="2"/>
  <c r="AP147" i="2"/>
  <c r="AE147" i="2"/>
  <c r="AD147" i="2"/>
  <c r="L147" i="2"/>
  <c r="K147" i="2"/>
  <c r="H147" i="2"/>
  <c r="F147" i="2"/>
  <c r="TP146" i="2"/>
  <c r="TN146" i="2"/>
  <c r="TL146" i="2"/>
  <c r="TJ146" i="2"/>
  <c r="TH146" i="2"/>
  <c r="TF146" i="2"/>
  <c r="TD146" i="2"/>
  <c r="TB146" i="2"/>
  <c r="SR146" i="2"/>
  <c r="UH146" i="2" s="1"/>
  <c r="SK146" i="2"/>
  <c r="SJ146" i="2"/>
  <c r="TZ146" i="2" s="1"/>
  <c r="SG146" i="2"/>
  <c r="TX146" i="2" s="1"/>
  <c r="SE146" i="2"/>
  <c r="TW146" i="2" s="1"/>
  <c r="SB146" i="2"/>
  <c r="TT146" i="2" s="1"/>
  <c r="MN146" i="2"/>
  <c r="MM146" i="2"/>
  <c r="ML146" i="2"/>
  <c r="MK146" i="2"/>
  <c r="MI146" i="2"/>
  <c r="LD146" i="2"/>
  <c r="LC146" i="2"/>
  <c r="KS146" i="2"/>
  <c r="KQ146" i="2"/>
  <c r="KM146" i="2"/>
  <c r="KK146" i="2"/>
  <c r="KF146" i="2"/>
  <c r="KD146" i="2"/>
  <c r="JY146" i="2"/>
  <c r="JW146" i="2"/>
  <c r="JR146" i="2"/>
  <c r="JP146" i="2"/>
  <c r="JK146" i="2"/>
  <c r="JI146" i="2"/>
  <c r="JD146" i="2"/>
  <c r="JB146" i="2"/>
  <c r="IU146" i="2"/>
  <c r="IT146" i="2"/>
  <c r="IM146" i="2"/>
  <c r="IL146" i="2"/>
  <c r="IE146" i="2"/>
  <c r="ID146" i="2"/>
  <c r="HW146" i="2"/>
  <c r="HV146" i="2"/>
  <c r="HO146" i="2"/>
  <c r="HN146" i="2"/>
  <c r="HG146" i="2"/>
  <c r="KT146" i="2" s="1"/>
  <c r="HF146" i="2"/>
  <c r="GP146" i="2"/>
  <c r="GO146" i="2"/>
  <c r="GC146" i="2"/>
  <c r="FY146" i="2"/>
  <c r="FX146" i="2"/>
  <c r="FE146" i="2"/>
  <c r="EZ146" i="2"/>
  <c r="EJ146" i="2"/>
  <c r="EI146" i="2"/>
  <c r="EB146" i="2"/>
  <c r="EA146" i="2"/>
  <c r="DT146" i="2"/>
  <c r="DS146" i="2"/>
  <c r="DL146" i="2"/>
  <c r="FB146" i="2" s="1"/>
  <c r="DK146" i="2"/>
  <c r="DD146" i="2"/>
  <c r="DC146" i="2"/>
  <c r="FA146" i="2" s="1"/>
  <c r="CZ146" i="2"/>
  <c r="CW146" i="2"/>
  <c r="DA146" i="2" s="1"/>
  <c r="CN146" i="2"/>
  <c r="CK146" i="2"/>
  <c r="CO146" i="2" s="1"/>
  <c r="CE146" i="2"/>
  <c r="CH146" i="2" s="1"/>
  <c r="BO146" i="2"/>
  <c r="BN146" i="2"/>
  <c r="BG146" i="2"/>
  <c r="BF146" i="2"/>
  <c r="BB146" i="2"/>
  <c r="BC146" i="2" s="1"/>
  <c r="BA146" i="2"/>
  <c r="AP146" i="2"/>
  <c r="AE146" i="2"/>
  <c r="AD146" i="2"/>
  <c r="L146" i="2"/>
  <c r="K146" i="2"/>
  <c r="H146" i="2"/>
  <c r="F146" i="2"/>
  <c r="TP145" i="2"/>
  <c r="TF145" i="2"/>
  <c r="SR145" i="2"/>
  <c r="UH145" i="2" s="1"/>
  <c r="SP145" i="2"/>
  <c r="SK145" i="2"/>
  <c r="SJ145" i="2"/>
  <c r="SG145" i="2"/>
  <c r="TX145" i="2" s="1"/>
  <c r="SE145" i="2"/>
  <c r="TW145" i="2" s="1"/>
  <c r="SB145" i="2"/>
  <c r="MN145" i="2"/>
  <c r="MM145" i="2"/>
  <c r="ML145" i="2"/>
  <c r="MI145" i="2"/>
  <c r="LD145" i="2"/>
  <c r="LC145" i="2"/>
  <c r="KS145" i="2"/>
  <c r="KQ145" i="2"/>
  <c r="KM145" i="2"/>
  <c r="KK145" i="2"/>
  <c r="KF145" i="2"/>
  <c r="KD145" i="2"/>
  <c r="JY145" i="2"/>
  <c r="JW145" i="2"/>
  <c r="JR145" i="2"/>
  <c r="JP145" i="2"/>
  <c r="JK145" i="2"/>
  <c r="JI145" i="2"/>
  <c r="JD145" i="2"/>
  <c r="JB145" i="2"/>
  <c r="IU145" i="2"/>
  <c r="IT145" i="2"/>
  <c r="IM145" i="2"/>
  <c r="IL145" i="2"/>
  <c r="IE145" i="2"/>
  <c r="ID145" i="2"/>
  <c r="HW145" i="2"/>
  <c r="HV145" i="2"/>
  <c r="HO145" i="2"/>
  <c r="HN145" i="2"/>
  <c r="HG145" i="2"/>
  <c r="KT145" i="2" s="1"/>
  <c r="HF145" i="2"/>
  <c r="KR145" i="2" s="1"/>
  <c r="GP145" i="2"/>
  <c r="GO145" i="2"/>
  <c r="GC145" i="2"/>
  <c r="FX145" i="2"/>
  <c r="FE145" i="2"/>
  <c r="EZ145" i="2"/>
  <c r="EJ145" i="2"/>
  <c r="EI145" i="2"/>
  <c r="EB145" i="2"/>
  <c r="EA145" i="2"/>
  <c r="DT145" i="2"/>
  <c r="DS145" i="2"/>
  <c r="DL145" i="2"/>
  <c r="DK145" i="2"/>
  <c r="DD145" i="2"/>
  <c r="FB145" i="2" s="1"/>
  <c r="DC145" i="2"/>
  <c r="CW145" i="2"/>
  <c r="CZ145" i="2" s="1"/>
  <c r="CK145" i="2"/>
  <c r="CN145" i="2" s="1"/>
  <c r="CH145" i="2"/>
  <c r="CE145" i="2"/>
  <c r="CI145" i="2" s="1"/>
  <c r="BO145" i="2"/>
  <c r="BN145" i="2"/>
  <c r="BF145" i="2"/>
  <c r="BG145" i="2" s="1"/>
  <c r="BC145" i="2"/>
  <c r="BB145" i="2"/>
  <c r="BD145" i="2" s="1"/>
  <c r="BA145" i="2"/>
  <c r="MK145" i="2" s="1"/>
  <c r="AP145" i="2"/>
  <c r="AE145" i="2"/>
  <c r="AD145" i="2"/>
  <c r="K145" i="2"/>
  <c r="L145" i="2" s="1"/>
  <c r="H145" i="2"/>
  <c r="F145" i="2"/>
  <c r="TP144" i="2"/>
  <c r="TF144" i="2"/>
  <c r="SR144" i="2"/>
  <c r="UH144" i="2" s="1"/>
  <c r="SP144" i="2"/>
  <c r="SK144" i="2"/>
  <c r="SJ144" i="2"/>
  <c r="SG144" i="2"/>
  <c r="TX144" i="2" s="1"/>
  <c r="SE144" i="2"/>
  <c r="TW144" i="2" s="1"/>
  <c r="SB144" i="2"/>
  <c r="MN144" i="2"/>
  <c r="MM144" i="2"/>
  <c r="ML144" i="2"/>
  <c r="MK144" i="2"/>
  <c r="MI144" i="2"/>
  <c r="LD144" i="2"/>
  <c r="LC144" i="2"/>
  <c r="KS144" i="2"/>
  <c r="KQ144" i="2"/>
  <c r="KM144" i="2"/>
  <c r="KK144" i="2"/>
  <c r="KF144" i="2"/>
  <c r="KD144" i="2"/>
  <c r="JY144" i="2"/>
  <c r="JW144" i="2"/>
  <c r="JR144" i="2"/>
  <c r="JP144" i="2"/>
  <c r="JK144" i="2"/>
  <c r="JI144" i="2"/>
  <c r="JD144" i="2"/>
  <c r="JB144" i="2"/>
  <c r="IU144" i="2"/>
  <c r="IT144" i="2"/>
  <c r="IM144" i="2"/>
  <c r="IL144" i="2"/>
  <c r="IE144" i="2"/>
  <c r="ID144" i="2"/>
  <c r="HW144" i="2"/>
  <c r="HV144" i="2"/>
  <c r="HO144" i="2"/>
  <c r="HN144" i="2"/>
  <c r="HG144" i="2"/>
  <c r="KT144" i="2" s="1"/>
  <c r="HF144" i="2"/>
  <c r="GP144" i="2"/>
  <c r="GO144" i="2"/>
  <c r="GC144" i="2"/>
  <c r="FY144" i="2"/>
  <c r="FX144" i="2"/>
  <c r="FE144" i="2"/>
  <c r="EZ144" i="2"/>
  <c r="EJ144" i="2"/>
  <c r="EI144" i="2"/>
  <c r="EB144" i="2"/>
  <c r="EA144" i="2"/>
  <c r="DT144" i="2"/>
  <c r="DS144" i="2"/>
  <c r="DL144" i="2"/>
  <c r="FB144" i="2" s="1"/>
  <c r="DK144" i="2"/>
  <c r="DD144" i="2"/>
  <c r="DC144" i="2"/>
  <c r="FA144" i="2" s="1"/>
  <c r="CZ144" i="2"/>
  <c r="CW144" i="2"/>
  <c r="DA144" i="2" s="1"/>
  <c r="CN144" i="2"/>
  <c r="CK144" i="2"/>
  <c r="CO144" i="2" s="1"/>
  <c r="CE144" i="2"/>
  <c r="CH144" i="2" s="1"/>
  <c r="BO144" i="2"/>
  <c r="BN144" i="2"/>
  <c r="BG144" i="2"/>
  <c r="BF144" i="2"/>
  <c r="BB144" i="2"/>
  <c r="BC144" i="2" s="1"/>
  <c r="BA144" i="2"/>
  <c r="AP144" i="2"/>
  <c r="AE144" i="2"/>
  <c r="AD144" i="2"/>
  <c r="L144" i="2"/>
  <c r="K144" i="2"/>
  <c r="J144" i="2"/>
  <c r="H144" i="2"/>
  <c r="F144" i="2"/>
  <c r="UF144" i="2" s="1"/>
  <c r="TP143" i="2"/>
  <c r="TO143" i="2"/>
  <c r="TM143" i="2"/>
  <c r="TK143" i="2"/>
  <c r="TI143" i="2"/>
  <c r="TG143" i="2"/>
  <c r="TF143" i="2"/>
  <c r="TE143" i="2"/>
  <c r="TC143" i="2"/>
  <c r="TA143" i="2"/>
  <c r="SR143" i="2"/>
  <c r="UH143" i="2" s="1"/>
  <c r="SK143" i="2"/>
  <c r="UA143" i="2" s="1"/>
  <c r="SJ143" i="2"/>
  <c r="SG143" i="2"/>
  <c r="TX143" i="2" s="1"/>
  <c r="SE143" i="2"/>
  <c r="TW143" i="2" s="1"/>
  <c r="SB143" i="2"/>
  <c r="MN143" i="2"/>
  <c r="MM143" i="2"/>
  <c r="ML143" i="2"/>
  <c r="MI143" i="2"/>
  <c r="LD143" i="2"/>
  <c r="LC143" i="2"/>
  <c r="KS143" i="2"/>
  <c r="KQ143" i="2"/>
  <c r="KM143" i="2"/>
  <c r="KK143" i="2"/>
  <c r="KF143" i="2"/>
  <c r="KD143" i="2"/>
  <c r="JY143" i="2"/>
  <c r="JW143" i="2"/>
  <c r="JR143" i="2"/>
  <c r="JP143" i="2"/>
  <c r="JK143" i="2"/>
  <c r="JI143" i="2"/>
  <c r="JD143" i="2"/>
  <c r="JB143" i="2"/>
  <c r="IU143" i="2"/>
  <c r="IT143" i="2"/>
  <c r="IM143" i="2"/>
  <c r="IL143" i="2"/>
  <c r="IE143" i="2"/>
  <c r="ID143" i="2"/>
  <c r="HW143" i="2"/>
  <c r="HV143" i="2"/>
  <c r="HO143" i="2"/>
  <c r="HN143" i="2"/>
  <c r="HG143" i="2"/>
  <c r="KT143" i="2" s="1"/>
  <c r="HF143" i="2"/>
  <c r="KR143" i="2" s="1"/>
  <c r="GP143" i="2"/>
  <c r="GO143" i="2"/>
  <c r="GC143" i="2"/>
  <c r="FX143" i="2"/>
  <c r="FE143" i="2"/>
  <c r="EZ143" i="2"/>
  <c r="EJ143" i="2"/>
  <c r="EI143" i="2"/>
  <c r="EB143" i="2"/>
  <c r="EA143" i="2"/>
  <c r="DT143" i="2"/>
  <c r="DS143" i="2"/>
  <c r="DL143" i="2"/>
  <c r="DK143" i="2"/>
  <c r="DD143" i="2"/>
  <c r="FB143" i="2" s="1"/>
  <c r="DC143" i="2"/>
  <c r="CW143" i="2"/>
  <c r="CZ143" i="2" s="1"/>
  <c r="CK143" i="2"/>
  <c r="CN143" i="2" s="1"/>
  <c r="CH143" i="2"/>
  <c r="CE143" i="2"/>
  <c r="CI143" i="2" s="1"/>
  <c r="BO143" i="2"/>
  <c r="BN143" i="2"/>
  <c r="BF143" i="2"/>
  <c r="BG143" i="2" s="1"/>
  <c r="BC143" i="2"/>
  <c r="BB143" i="2"/>
  <c r="BD143" i="2" s="1"/>
  <c r="BA143" i="2"/>
  <c r="MK143" i="2" s="1"/>
  <c r="AP143" i="2"/>
  <c r="AE143" i="2"/>
  <c r="AD143" i="2"/>
  <c r="K143" i="2"/>
  <c r="L143" i="2" s="1"/>
  <c r="J143" i="2"/>
  <c r="H143" i="2"/>
  <c r="F143" i="2"/>
  <c r="TP142" i="2"/>
  <c r="TF142" i="2"/>
  <c r="SR142" i="2"/>
  <c r="UH142" i="2" s="1"/>
  <c r="SK142" i="2"/>
  <c r="SJ142" i="2"/>
  <c r="SG142" i="2"/>
  <c r="TX142" i="2" s="1"/>
  <c r="SE142" i="2"/>
  <c r="TW142" i="2" s="1"/>
  <c r="SD142" i="2"/>
  <c r="MN142" i="2"/>
  <c r="MM142" i="2"/>
  <c r="ML142" i="2"/>
  <c r="MK142" i="2"/>
  <c r="MI142" i="2"/>
  <c r="LD142" i="2"/>
  <c r="LC142" i="2"/>
  <c r="KS142" i="2"/>
  <c r="KQ142" i="2"/>
  <c r="KM142" i="2"/>
  <c r="KK142" i="2"/>
  <c r="KF142" i="2"/>
  <c r="KD142" i="2"/>
  <c r="JY142" i="2"/>
  <c r="JW142" i="2"/>
  <c r="JR142" i="2"/>
  <c r="JP142" i="2"/>
  <c r="JK142" i="2"/>
  <c r="JI142" i="2"/>
  <c r="JD142" i="2"/>
  <c r="JB142" i="2"/>
  <c r="IU142" i="2"/>
  <c r="IT142" i="2"/>
  <c r="IM142" i="2"/>
  <c r="IL142" i="2"/>
  <c r="IE142" i="2"/>
  <c r="ID142" i="2"/>
  <c r="HW142" i="2"/>
  <c r="HV142" i="2"/>
  <c r="HO142" i="2"/>
  <c r="HN142" i="2"/>
  <c r="HG142" i="2"/>
  <c r="KT142" i="2" s="1"/>
  <c r="HF142" i="2"/>
  <c r="GP142" i="2"/>
  <c r="GO142" i="2"/>
  <c r="GC142" i="2"/>
  <c r="FY142" i="2"/>
  <c r="FX142" i="2"/>
  <c r="FE142" i="2"/>
  <c r="EZ142" i="2"/>
  <c r="EJ142" i="2"/>
  <c r="EI142" i="2"/>
  <c r="EB142" i="2"/>
  <c r="EA142" i="2"/>
  <c r="DT142" i="2"/>
  <c r="DS142" i="2"/>
  <c r="DL142" i="2"/>
  <c r="FB142" i="2" s="1"/>
  <c r="DK142" i="2"/>
  <c r="DD142" i="2"/>
  <c r="DC142" i="2"/>
  <c r="FA142" i="2" s="1"/>
  <c r="CZ142" i="2"/>
  <c r="CW142" i="2"/>
  <c r="DA142" i="2" s="1"/>
  <c r="CN142" i="2"/>
  <c r="CK142" i="2"/>
  <c r="CO142" i="2" s="1"/>
  <c r="CE142" i="2"/>
  <c r="CH142" i="2" s="1"/>
  <c r="BO142" i="2"/>
  <c r="BN142" i="2"/>
  <c r="BG142" i="2"/>
  <c r="BF142" i="2"/>
  <c r="BB142" i="2"/>
  <c r="BC142" i="2" s="1"/>
  <c r="BA142" i="2"/>
  <c r="AP142" i="2"/>
  <c r="AE142" i="2"/>
  <c r="AD142" i="2"/>
  <c r="L142" i="2"/>
  <c r="K142" i="2"/>
  <c r="J142" i="2"/>
  <c r="H142" i="2"/>
  <c r="F142" i="2"/>
  <c r="TP141" i="2"/>
  <c r="TO141" i="2"/>
  <c r="TM141" i="2"/>
  <c r="TK141" i="2"/>
  <c r="TI141" i="2"/>
  <c r="TG141" i="2"/>
  <c r="TF141" i="2"/>
  <c r="TE141" i="2"/>
  <c r="TC141" i="2"/>
  <c r="TA141" i="2"/>
  <c r="SR141" i="2"/>
  <c r="UH141" i="2" s="1"/>
  <c r="SK141" i="2"/>
  <c r="UA141" i="2" s="1"/>
  <c r="SJ141" i="2"/>
  <c r="SG141" i="2"/>
  <c r="TX141" i="2" s="1"/>
  <c r="SE141" i="2"/>
  <c r="TW141" i="2" s="1"/>
  <c r="SD141" i="2"/>
  <c r="MN141" i="2"/>
  <c r="MM141" i="2"/>
  <c r="ML141" i="2"/>
  <c r="MI141" i="2"/>
  <c r="LD141" i="2"/>
  <c r="LC141" i="2"/>
  <c r="KS141" i="2"/>
  <c r="KQ141" i="2"/>
  <c r="KM141" i="2"/>
  <c r="KK141" i="2"/>
  <c r="KF141" i="2"/>
  <c r="KD141" i="2"/>
  <c r="JY141" i="2"/>
  <c r="JW141" i="2"/>
  <c r="JR141" i="2"/>
  <c r="JP141" i="2"/>
  <c r="JK141" i="2"/>
  <c r="JI141" i="2"/>
  <c r="JD141" i="2"/>
  <c r="JB141" i="2"/>
  <c r="IU141" i="2"/>
  <c r="IT141" i="2"/>
  <c r="IM141" i="2"/>
  <c r="IL141" i="2"/>
  <c r="IE141" i="2"/>
  <c r="ID141" i="2"/>
  <c r="HW141" i="2"/>
  <c r="HV141" i="2"/>
  <c r="HO141" i="2"/>
  <c r="HN141" i="2"/>
  <c r="HG141" i="2"/>
  <c r="KT141" i="2" s="1"/>
  <c r="HF141" i="2"/>
  <c r="KR141" i="2" s="1"/>
  <c r="GP141" i="2"/>
  <c r="GO141" i="2"/>
  <c r="GC141" i="2"/>
  <c r="FX141" i="2"/>
  <c r="FE141" i="2"/>
  <c r="EZ141" i="2"/>
  <c r="EJ141" i="2"/>
  <c r="EI141" i="2"/>
  <c r="EB141" i="2"/>
  <c r="EA141" i="2"/>
  <c r="DT141" i="2"/>
  <c r="DS141" i="2"/>
  <c r="DL141" i="2"/>
  <c r="DK141" i="2"/>
  <c r="DD141" i="2"/>
  <c r="FB141" i="2" s="1"/>
  <c r="DC141" i="2"/>
  <c r="CW141" i="2"/>
  <c r="CZ141" i="2" s="1"/>
  <c r="CK141" i="2"/>
  <c r="CN141" i="2" s="1"/>
  <c r="CH141" i="2"/>
  <c r="CE141" i="2"/>
  <c r="CI141" i="2" s="1"/>
  <c r="BO141" i="2"/>
  <c r="BN141" i="2"/>
  <c r="BF141" i="2"/>
  <c r="BG141" i="2" s="1"/>
  <c r="BC141" i="2"/>
  <c r="BB141" i="2"/>
  <c r="BD141" i="2" s="1"/>
  <c r="BA141" i="2"/>
  <c r="MK141" i="2" s="1"/>
  <c r="AP141" i="2"/>
  <c r="AE141" i="2"/>
  <c r="AD141" i="2"/>
  <c r="K141" i="2"/>
  <c r="L141" i="2" s="1"/>
  <c r="J141" i="2"/>
  <c r="H141" i="2"/>
  <c r="F141" i="2"/>
  <c r="TP140" i="2"/>
  <c r="TN140" i="2"/>
  <c r="TL140" i="2"/>
  <c r="TJ140" i="2"/>
  <c r="TH140" i="2"/>
  <c r="TF140" i="2"/>
  <c r="TD140" i="2"/>
  <c r="TB140" i="2"/>
  <c r="SR140" i="2"/>
  <c r="UH140" i="2" s="1"/>
  <c r="SK140" i="2"/>
  <c r="SJ140" i="2"/>
  <c r="TZ140" i="2" s="1"/>
  <c r="SG140" i="2"/>
  <c r="TX140" i="2" s="1"/>
  <c r="SE140" i="2"/>
  <c r="TW140" i="2" s="1"/>
  <c r="MN140" i="2"/>
  <c r="MM140" i="2"/>
  <c r="ML140" i="2"/>
  <c r="MI140" i="2"/>
  <c r="LD140" i="2"/>
  <c r="LC140" i="2"/>
  <c r="KS140" i="2"/>
  <c r="KQ140" i="2"/>
  <c r="KM140" i="2"/>
  <c r="KK140" i="2"/>
  <c r="KF140" i="2"/>
  <c r="KD140" i="2"/>
  <c r="JY140" i="2"/>
  <c r="JW140" i="2"/>
  <c r="JR140" i="2"/>
  <c r="JP140" i="2"/>
  <c r="JK140" i="2"/>
  <c r="JI140" i="2"/>
  <c r="JD140" i="2"/>
  <c r="JB140" i="2"/>
  <c r="IU140" i="2"/>
  <c r="IT140" i="2"/>
  <c r="IM140" i="2"/>
  <c r="IL140" i="2"/>
  <c r="IE140" i="2"/>
  <c r="ID140" i="2"/>
  <c r="HW140" i="2"/>
  <c r="HV140" i="2"/>
  <c r="HO140" i="2"/>
  <c r="HN140" i="2"/>
  <c r="HG140" i="2"/>
  <c r="KT140" i="2" s="1"/>
  <c r="HF140" i="2"/>
  <c r="KR140" i="2" s="1"/>
  <c r="GP140" i="2"/>
  <c r="GO140" i="2"/>
  <c r="GC140" i="2"/>
  <c r="FX140" i="2"/>
  <c r="FE140" i="2"/>
  <c r="EZ140" i="2"/>
  <c r="EJ140" i="2"/>
  <c r="EI140" i="2"/>
  <c r="EB140" i="2"/>
  <c r="EA140" i="2"/>
  <c r="DT140" i="2"/>
  <c r="DS140" i="2"/>
  <c r="DL140" i="2"/>
  <c r="DK140" i="2"/>
  <c r="DD140" i="2"/>
  <c r="FB140" i="2" s="1"/>
  <c r="DC140" i="2"/>
  <c r="CW140" i="2"/>
  <c r="CZ140" i="2" s="1"/>
  <c r="CK140" i="2"/>
  <c r="CN140" i="2" s="1"/>
  <c r="CH140" i="2"/>
  <c r="CE140" i="2"/>
  <c r="CI140" i="2" s="1"/>
  <c r="BO140" i="2"/>
  <c r="BN140" i="2"/>
  <c r="BF140" i="2"/>
  <c r="BG140" i="2" s="1"/>
  <c r="BC140" i="2"/>
  <c r="BB140" i="2"/>
  <c r="BD140" i="2" s="1"/>
  <c r="BA140" i="2"/>
  <c r="MK140" i="2" s="1"/>
  <c r="AP140" i="2"/>
  <c r="AE140" i="2"/>
  <c r="AD140" i="2"/>
  <c r="K140" i="2"/>
  <c r="L140" i="2" s="1"/>
  <c r="J140" i="2"/>
  <c r="H140" i="2"/>
  <c r="F140" i="2"/>
  <c r="TP139" i="2"/>
  <c r="TF139" i="2"/>
  <c r="SR139" i="2"/>
  <c r="UH139" i="2" s="1"/>
  <c r="SK139" i="2"/>
  <c r="SJ139" i="2"/>
  <c r="SG139" i="2"/>
  <c r="TX139" i="2" s="1"/>
  <c r="SE139" i="2"/>
  <c r="TW139" i="2" s="1"/>
  <c r="SD139" i="2"/>
  <c r="MN139" i="2"/>
  <c r="MM139" i="2"/>
  <c r="ML139" i="2"/>
  <c r="MK139" i="2"/>
  <c r="MI139" i="2"/>
  <c r="LD139" i="2"/>
  <c r="LC139" i="2"/>
  <c r="KS139" i="2"/>
  <c r="KQ139" i="2"/>
  <c r="KM139" i="2"/>
  <c r="KK139" i="2"/>
  <c r="KF139" i="2"/>
  <c r="KD139" i="2"/>
  <c r="JY139" i="2"/>
  <c r="JW139" i="2"/>
  <c r="JR139" i="2"/>
  <c r="JP139" i="2"/>
  <c r="JK139" i="2"/>
  <c r="JI139" i="2"/>
  <c r="JD139" i="2"/>
  <c r="JB139" i="2"/>
  <c r="IU139" i="2"/>
  <c r="IT139" i="2"/>
  <c r="IM139" i="2"/>
  <c r="IL139" i="2"/>
  <c r="IE139" i="2"/>
  <c r="ID139" i="2"/>
  <c r="HW139" i="2"/>
  <c r="HV139" i="2"/>
  <c r="HO139" i="2"/>
  <c r="HN139" i="2"/>
  <c r="HG139" i="2"/>
  <c r="KT139" i="2" s="1"/>
  <c r="HF139" i="2"/>
  <c r="GP139" i="2"/>
  <c r="GO139" i="2"/>
  <c r="GC139" i="2"/>
  <c r="FY139" i="2"/>
  <c r="FX139" i="2"/>
  <c r="FE139" i="2"/>
  <c r="EZ139" i="2"/>
  <c r="EJ139" i="2"/>
  <c r="EI139" i="2"/>
  <c r="EB139" i="2"/>
  <c r="EA139" i="2"/>
  <c r="DT139" i="2"/>
  <c r="DS139" i="2"/>
  <c r="DL139" i="2"/>
  <c r="FB139" i="2" s="1"/>
  <c r="DK139" i="2"/>
  <c r="DD139" i="2"/>
  <c r="DC139" i="2"/>
  <c r="FA139" i="2" s="1"/>
  <c r="CZ139" i="2"/>
  <c r="CW139" i="2"/>
  <c r="DA139" i="2" s="1"/>
  <c r="CN139" i="2"/>
  <c r="CK139" i="2"/>
  <c r="CO139" i="2" s="1"/>
  <c r="CE139" i="2"/>
  <c r="CH139" i="2" s="1"/>
  <c r="BO139" i="2"/>
  <c r="BN139" i="2"/>
  <c r="BG139" i="2"/>
  <c r="BF139" i="2"/>
  <c r="BB139" i="2"/>
  <c r="BC139" i="2" s="1"/>
  <c r="BA139" i="2"/>
  <c r="AP139" i="2"/>
  <c r="AE139" i="2"/>
  <c r="AD139" i="2"/>
  <c r="L139" i="2"/>
  <c r="K139" i="2"/>
  <c r="J139" i="2"/>
  <c r="H139" i="2"/>
  <c r="F139" i="2"/>
  <c r="TP138" i="2"/>
  <c r="TO138" i="2"/>
  <c r="TM138" i="2"/>
  <c r="TK138" i="2"/>
  <c r="TI138" i="2"/>
  <c r="TG138" i="2"/>
  <c r="TF138" i="2"/>
  <c r="TE138" i="2"/>
  <c r="TC138" i="2"/>
  <c r="TA138" i="2"/>
  <c r="SR138" i="2"/>
  <c r="UH138" i="2" s="1"/>
  <c r="SK138" i="2"/>
  <c r="UA138" i="2" s="1"/>
  <c r="SJ138" i="2"/>
  <c r="SG138" i="2"/>
  <c r="TX138" i="2" s="1"/>
  <c r="SE138" i="2"/>
  <c r="TW138" i="2" s="1"/>
  <c r="SD138" i="2"/>
  <c r="MN138" i="2"/>
  <c r="MM138" i="2"/>
  <c r="ML138" i="2"/>
  <c r="MI138" i="2"/>
  <c r="LD138" i="2"/>
  <c r="LC138" i="2"/>
  <c r="KS138" i="2"/>
  <c r="KQ138" i="2"/>
  <c r="KM138" i="2"/>
  <c r="KK138" i="2"/>
  <c r="KF138" i="2"/>
  <c r="KD138" i="2"/>
  <c r="JY138" i="2"/>
  <c r="JW138" i="2"/>
  <c r="JR138" i="2"/>
  <c r="JP138" i="2"/>
  <c r="JK138" i="2"/>
  <c r="JI138" i="2"/>
  <c r="JD138" i="2"/>
  <c r="JB138" i="2"/>
  <c r="IU138" i="2"/>
  <c r="IT138" i="2"/>
  <c r="IM138" i="2"/>
  <c r="IL138" i="2"/>
  <c r="IE138" i="2"/>
  <c r="ID138" i="2"/>
  <c r="HW138" i="2"/>
  <c r="HV138" i="2"/>
  <c r="HO138" i="2"/>
  <c r="HN138" i="2"/>
  <c r="HG138" i="2"/>
  <c r="KT138" i="2" s="1"/>
  <c r="HF138" i="2"/>
  <c r="KR138" i="2" s="1"/>
  <c r="GP138" i="2"/>
  <c r="GO138" i="2"/>
  <c r="GC138" i="2"/>
  <c r="FX138" i="2"/>
  <c r="FE138" i="2"/>
  <c r="EZ138" i="2"/>
  <c r="EJ138" i="2"/>
  <c r="EI138" i="2"/>
  <c r="EB138" i="2"/>
  <c r="EA138" i="2"/>
  <c r="DT138" i="2"/>
  <c r="DS138" i="2"/>
  <c r="DL138" i="2"/>
  <c r="DK138" i="2"/>
  <c r="DD138" i="2"/>
  <c r="FB138" i="2" s="1"/>
  <c r="DC138" i="2"/>
  <c r="CW138" i="2"/>
  <c r="CZ138" i="2" s="1"/>
  <c r="CK138" i="2"/>
  <c r="CN138" i="2" s="1"/>
  <c r="CH138" i="2"/>
  <c r="CE138" i="2"/>
  <c r="CI138" i="2" s="1"/>
  <c r="BO138" i="2"/>
  <c r="BN138" i="2"/>
  <c r="BF138" i="2"/>
  <c r="BG138" i="2" s="1"/>
  <c r="BC138" i="2"/>
  <c r="BB138" i="2"/>
  <c r="BD138" i="2" s="1"/>
  <c r="BA138" i="2"/>
  <c r="MK138" i="2" s="1"/>
  <c r="AP138" i="2"/>
  <c r="AE138" i="2"/>
  <c r="AD138" i="2"/>
  <c r="K138" i="2"/>
  <c r="L138" i="2" s="1"/>
  <c r="J138" i="2"/>
  <c r="H138" i="2"/>
  <c r="F138" i="2"/>
  <c r="TP137" i="2"/>
  <c r="TN137" i="2"/>
  <c r="TL137" i="2"/>
  <c r="TJ137" i="2"/>
  <c r="TH137" i="2"/>
  <c r="TF137" i="2"/>
  <c r="TD137" i="2"/>
  <c r="TB137" i="2"/>
  <c r="SR137" i="2"/>
  <c r="UH137" i="2" s="1"/>
  <c r="SQ137" i="2"/>
  <c r="SK137" i="2"/>
  <c r="SJ137" i="2"/>
  <c r="TZ137" i="2" s="1"/>
  <c r="SG137" i="2"/>
  <c r="TX137" i="2" s="1"/>
  <c r="SE137" i="2"/>
  <c r="TW137" i="2" s="1"/>
  <c r="SD137" i="2"/>
  <c r="TV137" i="2" s="1"/>
  <c r="MN137" i="2"/>
  <c r="MM137" i="2"/>
  <c r="ML137" i="2"/>
  <c r="MI137" i="2"/>
  <c r="LD137" i="2"/>
  <c r="LC137" i="2"/>
  <c r="KS137" i="2"/>
  <c r="KQ137" i="2"/>
  <c r="KM137" i="2"/>
  <c r="KK137" i="2"/>
  <c r="KF137" i="2"/>
  <c r="KD137" i="2"/>
  <c r="JY137" i="2"/>
  <c r="JW137" i="2"/>
  <c r="JR137" i="2"/>
  <c r="JP137" i="2"/>
  <c r="JK137" i="2"/>
  <c r="JI137" i="2"/>
  <c r="JD137" i="2"/>
  <c r="JB137" i="2"/>
  <c r="IU137" i="2"/>
  <c r="IT137" i="2"/>
  <c r="IM137" i="2"/>
  <c r="IL137" i="2"/>
  <c r="IE137" i="2"/>
  <c r="ID137" i="2"/>
  <c r="HW137" i="2"/>
  <c r="HV137" i="2"/>
  <c r="HO137" i="2"/>
  <c r="HN137" i="2"/>
  <c r="HG137" i="2"/>
  <c r="KT137" i="2" s="1"/>
  <c r="HF137" i="2"/>
  <c r="KR137" i="2" s="1"/>
  <c r="GP137" i="2"/>
  <c r="GO137" i="2"/>
  <c r="GC137" i="2"/>
  <c r="FX137" i="2"/>
  <c r="FE137" i="2"/>
  <c r="EZ137" i="2"/>
  <c r="EJ137" i="2"/>
  <c r="EI137" i="2"/>
  <c r="EB137" i="2"/>
  <c r="EA137" i="2"/>
  <c r="DT137" i="2"/>
  <c r="DS137" i="2"/>
  <c r="DL137" i="2"/>
  <c r="DK137" i="2"/>
  <c r="DD137" i="2"/>
  <c r="FB137" i="2" s="1"/>
  <c r="DC137" i="2"/>
  <c r="CW137" i="2"/>
  <c r="CZ137" i="2" s="1"/>
  <c r="CK137" i="2"/>
  <c r="CN137" i="2" s="1"/>
  <c r="CH137" i="2"/>
  <c r="CE137" i="2"/>
  <c r="CI137" i="2" s="1"/>
  <c r="BO137" i="2"/>
  <c r="BN137" i="2"/>
  <c r="BF137" i="2"/>
  <c r="BG137" i="2" s="1"/>
  <c r="BC137" i="2"/>
  <c r="BB137" i="2"/>
  <c r="BD137" i="2" s="1"/>
  <c r="BA137" i="2"/>
  <c r="MK137" i="2" s="1"/>
  <c r="AP137" i="2"/>
  <c r="AE137" i="2"/>
  <c r="AD137" i="2"/>
  <c r="K137" i="2"/>
  <c r="L137" i="2" s="1"/>
  <c r="J137" i="2"/>
  <c r="H137" i="2"/>
  <c r="F137" i="2"/>
  <c r="UG137" i="2" s="1"/>
  <c r="TP136" i="2"/>
  <c r="TN136" i="2"/>
  <c r="TL136" i="2"/>
  <c r="TJ136" i="2"/>
  <c r="TH136" i="2"/>
  <c r="TF136" i="2"/>
  <c r="TD136" i="2"/>
  <c r="TB136" i="2"/>
  <c r="SR136" i="2"/>
  <c r="UH136" i="2" s="1"/>
  <c r="SQ136" i="2"/>
  <c r="SK136" i="2"/>
  <c r="SJ136" i="2"/>
  <c r="TZ136" i="2" s="1"/>
  <c r="SG136" i="2"/>
  <c r="TX136" i="2" s="1"/>
  <c r="SE136" i="2"/>
  <c r="TW136" i="2" s="1"/>
  <c r="SD136" i="2"/>
  <c r="TV136" i="2" s="1"/>
  <c r="MN136" i="2"/>
  <c r="MM136" i="2"/>
  <c r="ML136" i="2"/>
  <c r="MI136" i="2"/>
  <c r="LD136" i="2"/>
  <c r="LC136" i="2"/>
  <c r="KS136" i="2"/>
  <c r="KQ136" i="2"/>
  <c r="KM136" i="2"/>
  <c r="KK136" i="2"/>
  <c r="KF136" i="2"/>
  <c r="KD136" i="2"/>
  <c r="JY136" i="2"/>
  <c r="JW136" i="2"/>
  <c r="JR136" i="2"/>
  <c r="JP136" i="2"/>
  <c r="JK136" i="2"/>
  <c r="JI136" i="2"/>
  <c r="JD136" i="2"/>
  <c r="JB136" i="2"/>
  <c r="IU136" i="2"/>
  <c r="IT136" i="2"/>
  <c r="IM136" i="2"/>
  <c r="IL136" i="2"/>
  <c r="IE136" i="2"/>
  <c r="ID136" i="2"/>
  <c r="HW136" i="2"/>
  <c r="HV136" i="2"/>
  <c r="HO136" i="2"/>
  <c r="HN136" i="2"/>
  <c r="HG136" i="2"/>
  <c r="KT136" i="2" s="1"/>
  <c r="HF136" i="2"/>
  <c r="KR136" i="2" s="1"/>
  <c r="GP136" i="2"/>
  <c r="GO136" i="2"/>
  <c r="GC136" i="2"/>
  <c r="FX136" i="2"/>
  <c r="FE136" i="2"/>
  <c r="EZ136" i="2"/>
  <c r="EJ136" i="2"/>
  <c r="EI136" i="2"/>
  <c r="EB136" i="2"/>
  <c r="EA136" i="2"/>
  <c r="DT136" i="2"/>
  <c r="DS136" i="2"/>
  <c r="DL136" i="2"/>
  <c r="DK136" i="2"/>
  <c r="DD136" i="2"/>
  <c r="FB136" i="2" s="1"/>
  <c r="DC136" i="2"/>
  <c r="CW136" i="2"/>
  <c r="CZ136" i="2" s="1"/>
  <c r="CK136" i="2"/>
  <c r="CN136" i="2" s="1"/>
  <c r="CH136" i="2"/>
  <c r="CE136" i="2"/>
  <c r="CI136" i="2" s="1"/>
  <c r="BO136" i="2"/>
  <c r="BN136" i="2"/>
  <c r="BF136" i="2"/>
  <c r="BG136" i="2" s="1"/>
  <c r="BC136" i="2"/>
  <c r="BB136" i="2"/>
  <c r="BD136" i="2" s="1"/>
  <c r="BA136" i="2"/>
  <c r="MK136" i="2" s="1"/>
  <c r="AP136" i="2"/>
  <c r="AE136" i="2"/>
  <c r="AD136" i="2"/>
  <c r="K136" i="2"/>
  <c r="L136" i="2" s="1"/>
  <c r="J136" i="2"/>
  <c r="H136" i="2"/>
  <c r="F136" i="2"/>
  <c r="UG136" i="2" s="1"/>
  <c r="TP135" i="2"/>
  <c r="TN135" i="2"/>
  <c r="TL135" i="2"/>
  <c r="TJ135" i="2"/>
  <c r="TH135" i="2"/>
  <c r="TF135" i="2"/>
  <c r="TD135" i="2"/>
  <c r="TB135" i="2"/>
  <c r="SR135" i="2"/>
  <c r="UH135" i="2" s="1"/>
  <c r="SQ135" i="2"/>
  <c r="SK135" i="2"/>
  <c r="SJ135" i="2"/>
  <c r="TZ135" i="2" s="1"/>
  <c r="SG135" i="2"/>
  <c r="TX135" i="2" s="1"/>
  <c r="SE135" i="2"/>
  <c r="TW135" i="2" s="1"/>
  <c r="SD135" i="2"/>
  <c r="TV135" i="2" s="1"/>
  <c r="MN135" i="2"/>
  <c r="MM135" i="2"/>
  <c r="ML135" i="2"/>
  <c r="MI135" i="2"/>
  <c r="LD135" i="2"/>
  <c r="LC135" i="2"/>
  <c r="KS135" i="2"/>
  <c r="KQ135" i="2"/>
  <c r="KM135" i="2"/>
  <c r="KK135" i="2"/>
  <c r="KF135" i="2"/>
  <c r="KD135" i="2"/>
  <c r="JY135" i="2"/>
  <c r="JW135" i="2"/>
  <c r="JR135" i="2"/>
  <c r="JP135" i="2"/>
  <c r="JK135" i="2"/>
  <c r="JI135" i="2"/>
  <c r="JD135" i="2"/>
  <c r="JB135" i="2"/>
  <c r="IU135" i="2"/>
  <c r="IT135" i="2"/>
  <c r="IM135" i="2"/>
  <c r="IL135" i="2"/>
  <c r="IE135" i="2"/>
  <c r="ID135" i="2"/>
  <c r="HW135" i="2"/>
  <c r="HV135" i="2"/>
  <c r="HO135" i="2"/>
  <c r="HN135" i="2"/>
  <c r="HG135" i="2"/>
  <c r="KT135" i="2" s="1"/>
  <c r="HF135" i="2"/>
  <c r="KR135" i="2" s="1"/>
  <c r="GP135" i="2"/>
  <c r="GO135" i="2"/>
  <c r="GC135" i="2"/>
  <c r="FX135" i="2"/>
  <c r="FE135" i="2"/>
  <c r="EZ135" i="2"/>
  <c r="EJ135" i="2"/>
  <c r="EI135" i="2"/>
  <c r="EB135" i="2"/>
  <c r="EA135" i="2"/>
  <c r="DT135" i="2"/>
  <c r="DS135" i="2"/>
  <c r="DL135" i="2"/>
  <c r="DK135" i="2"/>
  <c r="DD135" i="2"/>
  <c r="FB135" i="2" s="1"/>
  <c r="DC135" i="2"/>
  <c r="CW135" i="2"/>
  <c r="CZ135" i="2" s="1"/>
  <c r="CK135" i="2"/>
  <c r="CN135" i="2" s="1"/>
  <c r="CH135" i="2"/>
  <c r="CE135" i="2"/>
  <c r="CI135" i="2" s="1"/>
  <c r="BO135" i="2"/>
  <c r="BN135" i="2"/>
  <c r="BF135" i="2"/>
  <c r="BG135" i="2" s="1"/>
  <c r="BC135" i="2"/>
  <c r="BB135" i="2"/>
  <c r="BD135" i="2" s="1"/>
  <c r="BA135" i="2"/>
  <c r="MK135" i="2" s="1"/>
  <c r="AP135" i="2"/>
  <c r="AE135" i="2"/>
  <c r="AD135" i="2"/>
  <c r="K135" i="2"/>
  <c r="L135" i="2" s="1"/>
  <c r="J135" i="2"/>
  <c r="H135" i="2"/>
  <c r="F135" i="2"/>
  <c r="UG135" i="2" s="1"/>
  <c r="TP134" i="2"/>
  <c r="TN134" i="2"/>
  <c r="TL134" i="2"/>
  <c r="TJ134" i="2"/>
  <c r="TH134" i="2"/>
  <c r="TF134" i="2"/>
  <c r="TD134" i="2"/>
  <c r="TB134" i="2"/>
  <c r="SR134" i="2"/>
  <c r="UH134" i="2" s="1"/>
  <c r="SQ134" i="2"/>
  <c r="SK134" i="2"/>
  <c r="SJ134" i="2"/>
  <c r="TZ134" i="2" s="1"/>
  <c r="SG134" i="2"/>
  <c r="TX134" i="2" s="1"/>
  <c r="SE134" i="2"/>
  <c r="TW134" i="2" s="1"/>
  <c r="SD134" i="2"/>
  <c r="TV134" i="2" s="1"/>
  <c r="MN134" i="2"/>
  <c r="MM134" i="2"/>
  <c r="ML134" i="2"/>
  <c r="MI134" i="2"/>
  <c r="LD134" i="2"/>
  <c r="LC134" i="2"/>
  <c r="KS134" i="2"/>
  <c r="KQ134" i="2"/>
  <c r="KM134" i="2"/>
  <c r="KK134" i="2"/>
  <c r="KF134" i="2"/>
  <c r="KD134" i="2"/>
  <c r="JY134" i="2"/>
  <c r="JW134" i="2"/>
  <c r="JR134" i="2"/>
  <c r="JP134" i="2"/>
  <c r="JK134" i="2"/>
  <c r="JI134" i="2"/>
  <c r="JD134" i="2"/>
  <c r="JB134" i="2"/>
  <c r="IU134" i="2"/>
  <c r="IT134" i="2"/>
  <c r="IM134" i="2"/>
  <c r="IL134" i="2"/>
  <c r="IE134" i="2"/>
  <c r="ID134" i="2"/>
  <c r="HW134" i="2"/>
  <c r="HV134" i="2"/>
  <c r="HO134" i="2"/>
  <c r="HN134" i="2"/>
  <c r="HG134" i="2"/>
  <c r="KT134" i="2" s="1"/>
  <c r="HF134" i="2"/>
  <c r="GP134" i="2"/>
  <c r="GO134" i="2"/>
  <c r="GC134" i="2"/>
  <c r="FZ134" i="2"/>
  <c r="FX134" i="2"/>
  <c r="FE134" i="2"/>
  <c r="EZ134" i="2"/>
  <c r="EJ134" i="2"/>
  <c r="EI134" i="2"/>
  <c r="EB134" i="2"/>
  <c r="EA134" i="2"/>
  <c r="DT134" i="2"/>
  <c r="DS134" i="2"/>
  <c r="DL134" i="2"/>
  <c r="DK134" i="2"/>
  <c r="DD134" i="2"/>
  <c r="FB134" i="2" s="1"/>
  <c r="DC134" i="2"/>
  <c r="CW134" i="2"/>
  <c r="CK134" i="2"/>
  <c r="CH134" i="2"/>
  <c r="CE134" i="2"/>
  <c r="CI134" i="2" s="1"/>
  <c r="BO134" i="2"/>
  <c r="BN134" i="2"/>
  <c r="BF134" i="2"/>
  <c r="BG134" i="2" s="1"/>
  <c r="BC134" i="2"/>
  <c r="BB134" i="2"/>
  <c r="BD134" i="2" s="1"/>
  <c r="BA134" i="2"/>
  <c r="AP134" i="2"/>
  <c r="AE134" i="2"/>
  <c r="AD134" i="2"/>
  <c r="K134" i="2"/>
  <c r="L134" i="2" s="1"/>
  <c r="J134" i="2"/>
  <c r="H134" i="2"/>
  <c r="F134" i="2"/>
  <c r="UG134" i="2" s="1"/>
  <c r="TP133" i="2"/>
  <c r="TN133" i="2"/>
  <c r="TL133" i="2"/>
  <c r="TJ133" i="2"/>
  <c r="TH133" i="2"/>
  <c r="TF133" i="2"/>
  <c r="TD133" i="2"/>
  <c r="TB133" i="2"/>
  <c r="SR133" i="2"/>
  <c r="UH133" i="2" s="1"/>
  <c r="SQ133" i="2"/>
  <c r="SK133" i="2"/>
  <c r="SJ133" i="2"/>
  <c r="TZ133" i="2" s="1"/>
  <c r="SG133" i="2"/>
  <c r="TX133" i="2" s="1"/>
  <c r="SE133" i="2"/>
  <c r="TW133" i="2" s="1"/>
  <c r="SD133" i="2"/>
  <c r="TV133" i="2" s="1"/>
  <c r="MN133" i="2"/>
  <c r="MM133" i="2"/>
  <c r="ML133" i="2"/>
  <c r="MI133" i="2"/>
  <c r="LD133" i="2"/>
  <c r="LC133" i="2"/>
  <c r="KS133" i="2"/>
  <c r="KQ133" i="2"/>
  <c r="KM133" i="2"/>
  <c r="KK133" i="2"/>
  <c r="KF133" i="2"/>
  <c r="KD133" i="2"/>
  <c r="JY133" i="2"/>
  <c r="JW133" i="2"/>
  <c r="JR133" i="2"/>
  <c r="JP133" i="2"/>
  <c r="JK133" i="2"/>
  <c r="JI133" i="2"/>
  <c r="JD133" i="2"/>
  <c r="JB133" i="2"/>
  <c r="IU133" i="2"/>
  <c r="IT133" i="2"/>
  <c r="IM133" i="2"/>
  <c r="IL133" i="2"/>
  <c r="IE133" i="2"/>
  <c r="ID133" i="2"/>
  <c r="HW133" i="2"/>
  <c r="HV133" i="2"/>
  <c r="HO133" i="2"/>
  <c r="HN133" i="2"/>
  <c r="HG133" i="2"/>
  <c r="HF133" i="2"/>
  <c r="GP133" i="2"/>
  <c r="GO133" i="2"/>
  <c r="GC133" i="2"/>
  <c r="FX133" i="2"/>
  <c r="FE133" i="2"/>
  <c r="EZ133" i="2"/>
  <c r="EJ133" i="2"/>
  <c r="EI133" i="2"/>
  <c r="EB133" i="2"/>
  <c r="EA133" i="2"/>
  <c r="DT133" i="2"/>
  <c r="DS133" i="2"/>
  <c r="DL133" i="2"/>
  <c r="DK133" i="2"/>
  <c r="DD133" i="2"/>
  <c r="DC133" i="2"/>
  <c r="CW133" i="2"/>
  <c r="CK133" i="2"/>
  <c r="CH133" i="2"/>
  <c r="CE133" i="2"/>
  <c r="CI133" i="2" s="1"/>
  <c r="BO133" i="2"/>
  <c r="BN133" i="2"/>
  <c r="BF133" i="2"/>
  <c r="BG133" i="2" s="1"/>
  <c r="BC133" i="2"/>
  <c r="BB133" i="2"/>
  <c r="BA133" i="2"/>
  <c r="AP133" i="2"/>
  <c r="AE133" i="2"/>
  <c r="AD133" i="2"/>
  <c r="K133" i="2"/>
  <c r="L133" i="2" s="1"/>
  <c r="J133" i="2"/>
  <c r="H133" i="2"/>
  <c r="F133" i="2"/>
  <c r="UG133" i="2" s="1"/>
  <c r="TV132" i="2"/>
  <c r="TP132" i="2"/>
  <c r="TN132" i="2"/>
  <c r="TL132" i="2"/>
  <c r="TJ132" i="2"/>
  <c r="TH132" i="2"/>
  <c r="TF132" i="2"/>
  <c r="TD132" i="2"/>
  <c r="TB132" i="2"/>
  <c r="SR132" i="2"/>
  <c r="UH132" i="2" s="1"/>
  <c r="SQ132" i="2"/>
  <c r="SK132" i="2"/>
  <c r="SJ132" i="2"/>
  <c r="TZ132" i="2" s="1"/>
  <c r="SG132" i="2"/>
  <c r="TX132" i="2" s="1"/>
  <c r="SE132" i="2"/>
  <c r="TW132" i="2" s="1"/>
  <c r="SD132" i="2"/>
  <c r="MN132" i="2"/>
  <c r="MM132" i="2"/>
  <c r="ML132" i="2"/>
  <c r="MI132" i="2"/>
  <c r="LD132" i="2"/>
  <c r="LC132" i="2"/>
  <c r="KS132" i="2"/>
  <c r="KQ132" i="2"/>
  <c r="KM132" i="2"/>
  <c r="KK132" i="2"/>
  <c r="KF132" i="2"/>
  <c r="KD132" i="2"/>
  <c r="JY132" i="2"/>
  <c r="JW132" i="2"/>
  <c r="JR132" i="2"/>
  <c r="JP132" i="2"/>
  <c r="JK132" i="2"/>
  <c r="JI132" i="2"/>
  <c r="JD132" i="2"/>
  <c r="JB132" i="2"/>
  <c r="IU132" i="2"/>
  <c r="IT132" i="2"/>
  <c r="IM132" i="2"/>
  <c r="IL132" i="2"/>
  <c r="IE132" i="2"/>
  <c r="ID132" i="2"/>
  <c r="HW132" i="2"/>
  <c r="HV132" i="2"/>
  <c r="HO132" i="2"/>
  <c r="HN132" i="2"/>
  <c r="HG132" i="2"/>
  <c r="KT132" i="2" s="1"/>
  <c r="HF132" i="2"/>
  <c r="GP132" i="2"/>
  <c r="GO132" i="2"/>
  <c r="GC132" i="2"/>
  <c r="FZ132" i="2"/>
  <c r="FX132" i="2"/>
  <c r="FE132" i="2"/>
  <c r="EZ132" i="2"/>
  <c r="EJ132" i="2"/>
  <c r="EI132" i="2"/>
  <c r="EB132" i="2"/>
  <c r="EA132" i="2"/>
  <c r="DT132" i="2"/>
  <c r="DS132" i="2"/>
  <c r="DL132" i="2"/>
  <c r="DK132" i="2"/>
  <c r="DD132" i="2"/>
  <c r="FB132" i="2" s="1"/>
  <c r="DC132" i="2"/>
  <c r="CW132" i="2"/>
  <c r="CK132" i="2"/>
  <c r="CH132" i="2"/>
  <c r="CE132" i="2"/>
  <c r="CI132" i="2" s="1"/>
  <c r="BO132" i="2"/>
  <c r="BN132" i="2"/>
  <c r="BF132" i="2"/>
  <c r="BG132" i="2" s="1"/>
  <c r="BC132" i="2"/>
  <c r="BB132" i="2"/>
  <c r="BD132" i="2" s="1"/>
  <c r="BA132" i="2"/>
  <c r="AP132" i="2"/>
  <c r="AE132" i="2"/>
  <c r="AD132" i="2"/>
  <c r="K132" i="2"/>
  <c r="L132" i="2" s="1"/>
  <c r="J132" i="2"/>
  <c r="H132" i="2"/>
  <c r="F132" i="2"/>
  <c r="UG132" i="2" s="1"/>
  <c r="TP131" i="2"/>
  <c r="TN131" i="2"/>
  <c r="TL131" i="2"/>
  <c r="TJ131" i="2"/>
  <c r="TH131" i="2"/>
  <c r="TF131" i="2"/>
  <c r="TD131" i="2"/>
  <c r="TB131" i="2"/>
  <c r="SR131" i="2"/>
  <c r="UH131" i="2" s="1"/>
  <c r="SQ131" i="2"/>
  <c r="SK131" i="2"/>
  <c r="SJ131" i="2"/>
  <c r="TZ131" i="2" s="1"/>
  <c r="SG131" i="2"/>
  <c r="TX131" i="2" s="1"/>
  <c r="SE131" i="2"/>
  <c r="TW131" i="2" s="1"/>
  <c r="SD131" i="2"/>
  <c r="TV131" i="2" s="1"/>
  <c r="MN131" i="2"/>
  <c r="MM131" i="2"/>
  <c r="ML131" i="2"/>
  <c r="MI131" i="2"/>
  <c r="LD131" i="2"/>
  <c r="LC131" i="2"/>
  <c r="KS131" i="2"/>
  <c r="KQ131" i="2"/>
  <c r="KM131" i="2"/>
  <c r="KK131" i="2"/>
  <c r="KF131" i="2"/>
  <c r="KD131" i="2"/>
  <c r="JY131" i="2"/>
  <c r="JW131" i="2"/>
  <c r="JR131" i="2"/>
  <c r="JP131" i="2"/>
  <c r="JK131" i="2"/>
  <c r="JI131" i="2"/>
  <c r="JD131" i="2"/>
  <c r="JB131" i="2"/>
  <c r="IU131" i="2"/>
  <c r="IT131" i="2"/>
  <c r="IM131" i="2"/>
  <c r="IL131" i="2"/>
  <c r="IE131" i="2"/>
  <c r="ID131" i="2"/>
  <c r="HW131" i="2"/>
  <c r="HV131" i="2"/>
  <c r="HO131" i="2"/>
  <c r="HN131" i="2"/>
  <c r="HG131" i="2"/>
  <c r="HF131" i="2"/>
  <c r="GP131" i="2"/>
  <c r="GO131" i="2"/>
  <c r="GC131" i="2"/>
  <c r="FX131" i="2"/>
  <c r="FE131" i="2"/>
  <c r="EZ131" i="2"/>
  <c r="EJ131" i="2"/>
  <c r="EI131" i="2"/>
  <c r="EB131" i="2"/>
  <c r="EA131" i="2"/>
  <c r="DT131" i="2"/>
  <c r="DS131" i="2"/>
  <c r="DL131" i="2"/>
  <c r="DK131" i="2"/>
  <c r="DD131" i="2"/>
  <c r="DC131" i="2"/>
  <c r="CW131" i="2"/>
  <c r="CK131" i="2"/>
  <c r="CH131" i="2"/>
  <c r="CE131" i="2"/>
  <c r="CI131" i="2" s="1"/>
  <c r="BO131" i="2"/>
  <c r="BN131" i="2"/>
  <c r="BF131" i="2"/>
  <c r="BG131" i="2" s="1"/>
  <c r="BC131" i="2"/>
  <c r="BB131" i="2"/>
  <c r="BA131" i="2"/>
  <c r="AP131" i="2"/>
  <c r="AE131" i="2"/>
  <c r="AD131" i="2"/>
  <c r="K131" i="2"/>
  <c r="L131" i="2" s="1"/>
  <c r="J131" i="2"/>
  <c r="H131" i="2"/>
  <c r="F131" i="2"/>
  <c r="UG131" i="2" s="1"/>
  <c r="TV130" i="2"/>
  <c r="TP130" i="2"/>
  <c r="TN130" i="2"/>
  <c r="TL130" i="2"/>
  <c r="TJ130" i="2"/>
  <c r="TH130" i="2"/>
  <c r="TF130" i="2"/>
  <c r="TD130" i="2"/>
  <c r="TB130" i="2"/>
  <c r="SR130" i="2"/>
  <c r="UH130" i="2" s="1"/>
  <c r="SQ130" i="2"/>
  <c r="SK130" i="2"/>
  <c r="SJ130" i="2"/>
  <c r="TZ130" i="2" s="1"/>
  <c r="SG130" i="2"/>
  <c r="TX130" i="2" s="1"/>
  <c r="SE130" i="2"/>
  <c r="TW130" i="2" s="1"/>
  <c r="SD130" i="2"/>
  <c r="MN130" i="2"/>
  <c r="MM130" i="2"/>
  <c r="ML130" i="2"/>
  <c r="MI130" i="2"/>
  <c r="LD130" i="2"/>
  <c r="LC130" i="2"/>
  <c r="KS130" i="2"/>
  <c r="KQ130" i="2"/>
  <c r="KM130" i="2"/>
  <c r="KK130" i="2"/>
  <c r="KF130" i="2"/>
  <c r="KD130" i="2"/>
  <c r="JY130" i="2"/>
  <c r="JW130" i="2"/>
  <c r="JR130" i="2"/>
  <c r="JP130" i="2"/>
  <c r="JK130" i="2"/>
  <c r="JI130" i="2"/>
  <c r="JD130" i="2"/>
  <c r="JB130" i="2"/>
  <c r="IU130" i="2"/>
  <c r="IT130" i="2"/>
  <c r="IM130" i="2"/>
  <c r="IL130" i="2"/>
  <c r="IE130" i="2"/>
  <c r="ID130" i="2"/>
  <c r="HW130" i="2"/>
  <c r="HV130" i="2"/>
  <c r="HO130" i="2"/>
  <c r="HN130" i="2"/>
  <c r="HG130" i="2"/>
  <c r="KT130" i="2" s="1"/>
  <c r="HF130" i="2"/>
  <c r="GP130" i="2"/>
  <c r="GO130" i="2"/>
  <c r="GC130" i="2"/>
  <c r="FZ130" i="2"/>
  <c r="FX130" i="2"/>
  <c r="FE130" i="2"/>
  <c r="EZ130" i="2"/>
  <c r="EJ130" i="2"/>
  <c r="EI130" i="2"/>
  <c r="EB130" i="2"/>
  <c r="EA130" i="2"/>
  <c r="DT130" i="2"/>
  <c r="DS130" i="2"/>
  <c r="DL130" i="2"/>
  <c r="DK130" i="2"/>
  <c r="DD130" i="2"/>
  <c r="FB130" i="2" s="1"/>
  <c r="DC130" i="2"/>
  <c r="CW130" i="2"/>
  <c r="CK130" i="2"/>
  <c r="CH130" i="2"/>
  <c r="CE130" i="2"/>
  <c r="CI130" i="2" s="1"/>
  <c r="BO130" i="2"/>
  <c r="BN130" i="2"/>
  <c r="BF130" i="2"/>
  <c r="BG130" i="2" s="1"/>
  <c r="BC130" i="2"/>
  <c r="BB130" i="2"/>
  <c r="BD130" i="2" s="1"/>
  <c r="BA130" i="2"/>
  <c r="AP130" i="2"/>
  <c r="AE130" i="2"/>
  <c r="AD130" i="2"/>
  <c r="K130" i="2"/>
  <c r="L130" i="2" s="1"/>
  <c r="J130" i="2"/>
  <c r="H130" i="2"/>
  <c r="F130" i="2"/>
  <c r="UG130" i="2" s="1"/>
  <c r="TP129" i="2"/>
  <c r="TN129" i="2"/>
  <c r="TL129" i="2"/>
  <c r="TJ129" i="2"/>
  <c r="TH129" i="2"/>
  <c r="TF129" i="2"/>
  <c r="TD129" i="2"/>
  <c r="TB129" i="2"/>
  <c r="SR129" i="2"/>
  <c r="UH129" i="2" s="1"/>
  <c r="SQ129" i="2"/>
  <c r="SK129" i="2"/>
  <c r="SJ129" i="2"/>
  <c r="TZ129" i="2" s="1"/>
  <c r="SG129" i="2"/>
  <c r="TX129" i="2" s="1"/>
  <c r="SE129" i="2"/>
  <c r="TW129" i="2" s="1"/>
  <c r="SD129" i="2"/>
  <c r="TV129" i="2" s="1"/>
  <c r="MN129" i="2"/>
  <c r="MM129" i="2"/>
  <c r="ML129" i="2"/>
  <c r="MI129" i="2"/>
  <c r="LD129" i="2"/>
  <c r="LC129" i="2"/>
  <c r="KS129" i="2"/>
  <c r="KQ129" i="2"/>
  <c r="KM129" i="2"/>
  <c r="KK129" i="2"/>
  <c r="KF129" i="2"/>
  <c r="KD129" i="2"/>
  <c r="JY129" i="2"/>
  <c r="JW129" i="2"/>
  <c r="JR129" i="2"/>
  <c r="JP129" i="2"/>
  <c r="JK129" i="2"/>
  <c r="JI129" i="2"/>
  <c r="JD129" i="2"/>
  <c r="JB129" i="2"/>
  <c r="IU129" i="2"/>
  <c r="IT129" i="2"/>
  <c r="IM129" i="2"/>
  <c r="IL129" i="2"/>
  <c r="IE129" i="2"/>
  <c r="ID129" i="2"/>
  <c r="HW129" i="2"/>
  <c r="HV129" i="2"/>
  <c r="HO129" i="2"/>
  <c r="HN129" i="2"/>
  <c r="HG129" i="2"/>
  <c r="HF129" i="2"/>
  <c r="GP129" i="2"/>
  <c r="GO129" i="2"/>
  <c r="GC129" i="2"/>
  <c r="FX129" i="2"/>
  <c r="FE129" i="2"/>
  <c r="EZ129" i="2"/>
  <c r="EJ129" i="2"/>
  <c r="EI129" i="2"/>
  <c r="EB129" i="2"/>
  <c r="EA129" i="2"/>
  <c r="DT129" i="2"/>
  <c r="DS129" i="2"/>
  <c r="DL129" i="2"/>
  <c r="DK129" i="2"/>
  <c r="DD129" i="2"/>
  <c r="DC129" i="2"/>
  <c r="CW129" i="2"/>
  <c r="CK129" i="2"/>
  <c r="CH129" i="2"/>
  <c r="CE129" i="2"/>
  <c r="CI129" i="2" s="1"/>
  <c r="BO129" i="2"/>
  <c r="BN129" i="2"/>
  <c r="BF129" i="2"/>
  <c r="BG129" i="2" s="1"/>
  <c r="BC129" i="2"/>
  <c r="BB129" i="2"/>
  <c r="BA129" i="2"/>
  <c r="AP129" i="2"/>
  <c r="AE129" i="2"/>
  <c r="AD129" i="2"/>
  <c r="K129" i="2"/>
  <c r="L129" i="2" s="1"/>
  <c r="J129" i="2"/>
  <c r="H129" i="2"/>
  <c r="F129" i="2"/>
  <c r="UG129" i="2" s="1"/>
  <c r="TV128" i="2"/>
  <c r="TP128" i="2"/>
  <c r="TN128" i="2"/>
  <c r="TL128" i="2"/>
  <c r="TJ128" i="2"/>
  <c r="TH128" i="2"/>
  <c r="TF128" i="2"/>
  <c r="TD128" i="2"/>
  <c r="TB128" i="2"/>
  <c r="SR128" i="2"/>
  <c r="UH128" i="2" s="1"/>
  <c r="SQ128" i="2"/>
  <c r="SK128" i="2"/>
  <c r="SJ128" i="2"/>
  <c r="TZ128" i="2" s="1"/>
  <c r="SG128" i="2"/>
  <c r="TX128" i="2" s="1"/>
  <c r="SE128" i="2"/>
  <c r="TW128" i="2" s="1"/>
  <c r="SD128" i="2"/>
  <c r="MN128" i="2"/>
  <c r="MM128" i="2"/>
  <c r="ML128" i="2"/>
  <c r="MI128" i="2"/>
  <c r="LD128" i="2"/>
  <c r="LC128" i="2"/>
  <c r="KS128" i="2"/>
  <c r="KQ128" i="2"/>
  <c r="KM128" i="2"/>
  <c r="KK128" i="2"/>
  <c r="KF128" i="2"/>
  <c r="KD128" i="2"/>
  <c r="JY128" i="2"/>
  <c r="JW128" i="2"/>
  <c r="JR128" i="2"/>
  <c r="JP128" i="2"/>
  <c r="JK128" i="2"/>
  <c r="JI128" i="2"/>
  <c r="JD128" i="2"/>
  <c r="JB128" i="2"/>
  <c r="IU128" i="2"/>
  <c r="IT128" i="2"/>
  <c r="IM128" i="2"/>
  <c r="IL128" i="2"/>
  <c r="IE128" i="2"/>
  <c r="ID128" i="2"/>
  <c r="HW128" i="2"/>
  <c r="HV128" i="2"/>
  <c r="HO128" i="2"/>
  <c r="HN128" i="2"/>
  <c r="HG128" i="2"/>
  <c r="KT128" i="2" s="1"/>
  <c r="HF128" i="2"/>
  <c r="GP128" i="2"/>
  <c r="GO128" i="2"/>
  <c r="GC128" i="2"/>
  <c r="FZ128" i="2"/>
  <c r="FX128" i="2"/>
  <c r="FE128" i="2"/>
  <c r="EZ128" i="2"/>
  <c r="EJ128" i="2"/>
  <c r="EI128" i="2"/>
  <c r="EB128" i="2"/>
  <c r="EA128" i="2"/>
  <c r="DT128" i="2"/>
  <c r="DS128" i="2"/>
  <c r="DL128" i="2"/>
  <c r="DK128" i="2"/>
  <c r="DD128" i="2"/>
  <c r="FB128" i="2" s="1"/>
  <c r="DC128" i="2"/>
  <c r="CW128" i="2"/>
  <c r="CK128" i="2"/>
  <c r="CH128" i="2"/>
  <c r="CE128" i="2"/>
  <c r="CI128" i="2" s="1"/>
  <c r="BO128" i="2"/>
  <c r="BN128" i="2"/>
  <c r="BF128" i="2"/>
  <c r="BG128" i="2" s="1"/>
  <c r="BC128" i="2"/>
  <c r="BB128" i="2"/>
  <c r="BD128" i="2" s="1"/>
  <c r="BA128" i="2"/>
  <c r="AP128" i="2"/>
  <c r="AE128" i="2"/>
  <c r="AD128" i="2"/>
  <c r="K128" i="2"/>
  <c r="L128" i="2" s="1"/>
  <c r="J128" i="2"/>
  <c r="H128" i="2"/>
  <c r="F128" i="2"/>
  <c r="UG128" i="2" s="1"/>
  <c r="TP127" i="2"/>
  <c r="TN127" i="2"/>
  <c r="TL127" i="2"/>
  <c r="TJ127" i="2"/>
  <c r="TH127" i="2"/>
  <c r="TF127" i="2"/>
  <c r="TD127" i="2"/>
  <c r="TB127" i="2"/>
  <c r="SR127" i="2"/>
  <c r="UH127" i="2" s="1"/>
  <c r="SQ127" i="2"/>
  <c r="SK127" i="2"/>
  <c r="SJ127" i="2"/>
  <c r="TZ127" i="2" s="1"/>
  <c r="SG127" i="2"/>
  <c r="TX127" i="2" s="1"/>
  <c r="SE127" i="2"/>
  <c r="TW127" i="2" s="1"/>
  <c r="SD127" i="2"/>
  <c r="TV127" i="2" s="1"/>
  <c r="MN127" i="2"/>
  <c r="MM127" i="2"/>
  <c r="ML127" i="2"/>
  <c r="MI127" i="2"/>
  <c r="LD127" i="2"/>
  <c r="LC127" i="2"/>
  <c r="KS127" i="2"/>
  <c r="KQ127" i="2"/>
  <c r="KM127" i="2"/>
  <c r="KK127" i="2"/>
  <c r="KF127" i="2"/>
  <c r="KD127" i="2"/>
  <c r="JY127" i="2"/>
  <c r="JW127" i="2"/>
  <c r="JR127" i="2"/>
  <c r="JP127" i="2"/>
  <c r="JK127" i="2"/>
  <c r="JI127" i="2"/>
  <c r="JD127" i="2"/>
  <c r="JB127" i="2"/>
  <c r="IU127" i="2"/>
  <c r="IT127" i="2"/>
  <c r="IM127" i="2"/>
  <c r="IL127" i="2"/>
  <c r="IE127" i="2"/>
  <c r="ID127" i="2"/>
  <c r="HW127" i="2"/>
  <c r="HV127" i="2"/>
  <c r="HO127" i="2"/>
  <c r="HN127" i="2"/>
  <c r="HG127" i="2"/>
  <c r="HF127" i="2"/>
  <c r="GP127" i="2"/>
  <c r="GO127" i="2"/>
  <c r="GC127" i="2"/>
  <c r="FX127" i="2"/>
  <c r="FE127" i="2"/>
  <c r="EZ127" i="2"/>
  <c r="EJ127" i="2"/>
  <c r="EI127" i="2"/>
  <c r="EB127" i="2"/>
  <c r="EA127" i="2"/>
  <c r="DT127" i="2"/>
  <c r="DS127" i="2"/>
  <c r="DL127" i="2"/>
  <c r="DK127" i="2"/>
  <c r="DD127" i="2"/>
  <c r="DC127" i="2"/>
  <c r="CW127" i="2"/>
  <c r="CK127" i="2"/>
  <c r="CH127" i="2"/>
  <c r="CE127" i="2"/>
  <c r="CI127" i="2" s="1"/>
  <c r="BO127" i="2"/>
  <c r="BN127" i="2"/>
  <c r="BF127" i="2"/>
  <c r="BG127" i="2" s="1"/>
  <c r="BC127" i="2"/>
  <c r="BB127" i="2"/>
  <c r="BA127" i="2"/>
  <c r="AP127" i="2"/>
  <c r="AE127" i="2"/>
  <c r="AD127" i="2"/>
  <c r="K127" i="2"/>
  <c r="L127" i="2" s="1"/>
  <c r="J127" i="2"/>
  <c r="H127" i="2"/>
  <c r="F127" i="2"/>
  <c r="UG127" i="2" s="1"/>
  <c r="TP126" i="2"/>
  <c r="TF126" i="2"/>
  <c r="SR126" i="2"/>
  <c r="UH126" i="2" s="1"/>
  <c r="SK126" i="2"/>
  <c r="SJ126" i="2"/>
  <c r="SG126" i="2"/>
  <c r="TX126" i="2" s="1"/>
  <c r="SE126" i="2"/>
  <c r="TW126" i="2" s="1"/>
  <c r="SD126" i="2"/>
  <c r="SB126" i="2"/>
  <c r="MN126" i="2"/>
  <c r="MM126" i="2"/>
  <c r="ML126" i="2"/>
  <c r="MI126" i="2"/>
  <c r="LD126" i="2"/>
  <c r="LC126" i="2"/>
  <c r="KS126" i="2"/>
  <c r="KQ126" i="2"/>
  <c r="KM126" i="2"/>
  <c r="KK126" i="2"/>
  <c r="KF126" i="2"/>
  <c r="KD126" i="2"/>
  <c r="JY126" i="2"/>
  <c r="JW126" i="2"/>
  <c r="JR126" i="2"/>
  <c r="JP126" i="2"/>
  <c r="JK126" i="2"/>
  <c r="JI126" i="2"/>
  <c r="JD126" i="2"/>
  <c r="JB126" i="2"/>
  <c r="IU126" i="2"/>
  <c r="IT126" i="2"/>
  <c r="IM126" i="2"/>
  <c r="IL126" i="2"/>
  <c r="IE126" i="2"/>
  <c r="ID126" i="2"/>
  <c r="HW126" i="2"/>
  <c r="HV126" i="2"/>
  <c r="HO126" i="2"/>
  <c r="HN126" i="2"/>
  <c r="HG126" i="2"/>
  <c r="HF126" i="2"/>
  <c r="GP126" i="2"/>
  <c r="GO126" i="2"/>
  <c r="GC126" i="2"/>
  <c r="FX126" i="2"/>
  <c r="FE126" i="2"/>
  <c r="EZ126" i="2"/>
  <c r="EJ126" i="2"/>
  <c r="EI126" i="2"/>
  <c r="EB126" i="2"/>
  <c r="EA126" i="2"/>
  <c r="DT126" i="2"/>
  <c r="DS126" i="2"/>
  <c r="DL126" i="2"/>
  <c r="DK126" i="2"/>
  <c r="DD126" i="2"/>
  <c r="DC126" i="2"/>
  <c r="CW126" i="2"/>
  <c r="CK126" i="2"/>
  <c r="CH126" i="2"/>
  <c r="CE126" i="2"/>
  <c r="CI126" i="2" s="1"/>
  <c r="BO126" i="2"/>
  <c r="BN126" i="2"/>
  <c r="BF126" i="2"/>
  <c r="BG126" i="2" s="1"/>
  <c r="BC126" i="2"/>
  <c r="BB126" i="2"/>
  <c r="BA126" i="2"/>
  <c r="AP126" i="2"/>
  <c r="AE126" i="2"/>
  <c r="AD126" i="2"/>
  <c r="K126" i="2"/>
  <c r="L126" i="2" s="1"/>
  <c r="H126" i="2"/>
  <c r="F126" i="2"/>
  <c r="TW125" i="2"/>
  <c r="TP125" i="2"/>
  <c r="TF125" i="2"/>
  <c r="SR125" i="2"/>
  <c r="UH125" i="2" s="1"/>
  <c r="SK125" i="2"/>
  <c r="SJ125" i="2"/>
  <c r="SG125" i="2"/>
  <c r="TX125" i="2" s="1"/>
  <c r="SE125" i="2"/>
  <c r="SD125" i="2"/>
  <c r="MN125" i="2"/>
  <c r="MM125" i="2"/>
  <c r="ML125" i="2"/>
  <c r="MI125" i="2"/>
  <c r="LD125" i="2"/>
  <c r="LC125" i="2"/>
  <c r="KS125" i="2"/>
  <c r="KQ125" i="2"/>
  <c r="KM125" i="2"/>
  <c r="KK125" i="2"/>
  <c r="KF125" i="2"/>
  <c r="KD125" i="2"/>
  <c r="JY125" i="2"/>
  <c r="JW125" i="2"/>
  <c r="JR125" i="2"/>
  <c r="JP125" i="2"/>
  <c r="JK125" i="2"/>
  <c r="JI125" i="2"/>
  <c r="JD125" i="2"/>
  <c r="JB125" i="2"/>
  <c r="IU125" i="2"/>
  <c r="IT125" i="2"/>
  <c r="IM125" i="2"/>
  <c r="IL125" i="2"/>
  <c r="IE125" i="2"/>
  <c r="ID125" i="2"/>
  <c r="HW125" i="2"/>
  <c r="HV125" i="2"/>
  <c r="HO125" i="2"/>
  <c r="HN125" i="2"/>
  <c r="HG125" i="2"/>
  <c r="HF125" i="2"/>
  <c r="GP125" i="2"/>
  <c r="GO125" i="2"/>
  <c r="GC125" i="2"/>
  <c r="FX125" i="2"/>
  <c r="FE125" i="2"/>
  <c r="EZ125" i="2"/>
  <c r="EJ125" i="2"/>
  <c r="EI125" i="2"/>
  <c r="EB125" i="2"/>
  <c r="EA125" i="2"/>
  <c r="DT125" i="2"/>
  <c r="DS125" i="2"/>
  <c r="DL125" i="2"/>
  <c r="DK125" i="2"/>
  <c r="DD125" i="2"/>
  <c r="DC125" i="2"/>
  <c r="CW125" i="2"/>
  <c r="CK125" i="2"/>
  <c r="CH125" i="2"/>
  <c r="CE125" i="2"/>
  <c r="CI125" i="2" s="1"/>
  <c r="BO125" i="2"/>
  <c r="BN125" i="2"/>
  <c r="BF125" i="2"/>
  <c r="BG125" i="2" s="1"/>
  <c r="BC125" i="2"/>
  <c r="BB125" i="2"/>
  <c r="BA125" i="2"/>
  <c r="AP125" i="2"/>
  <c r="AE125" i="2"/>
  <c r="AD125" i="2"/>
  <c r="K125" i="2"/>
  <c r="L125" i="2" s="1"/>
  <c r="H125" i="2"/>
  <c r="F125" i="2"/>
  <c r="TW124" i="2"/>
  <c r="TP124" i="2"/>
  <c r="TF124" i="2"/>
  <c r="SR124" i="2"/>
  <c r="UH124" i="2" s="1"/>
  <c r="SK124" i="2"/>
  <c r="SJ124" i="2"/>
  <c r="SG124" i="2"/>
  <c r="TX124" i="2" s="1"/>
  <c r="SE124" i="2"/>
  <c r="SD124" i="2"/>
  <c r="MN124" i="2"/>
  <c r="MM124" i="2"/>
  <c r="ML124" i="2"/>
  <c r="MI124" i="2"/>
  <c r="LD124" i="2"/>
  <c r="LC124" i="2"/>
  <c r="KS124" i="2"/>
  <c r="KQ124" i="2"/>
  <c r="KM124" i="2"/>
  <c r="KK124" i="2"/>
  <c r="KF124" i="2"/>
  <c r="KD124" i="2"/>
  <c r="JY124" i="2"/>
  <c r="JW124" i="2"/>
  <c r="JR124" i="2"/>
  <c r="JP124" i="2"/>
  <c r="JK124" i="2"/>
  <c r="JI124" i="2"/>
  <c r="JD124" i="2"/>
  <c r="JB124" i="2"/>
  <c r="IU124" i="2"/>
  <c r="IT124" i="2"/>
  <c r="IM124" i="2"/>
  <c r="IL124" i="2"/>
  <c r="IE124" i="2"/>
  <c r="ID124" i="2"/>
  <c r="HW124" i="2"/>
  <c r="HV124" i="2"/>
  <c r="HO124" i="2"/>
  <c r="HN124" i="2"/>
  <c r="HG124" i="2"/>
  <c r="HF124" i="2"/>
  <c r="GP124" i="2"/>
  <c r="GO124" i="2"/>
  <c r="GC124" i="2"/>
  <c r="FX124" i="2"/>
  <c r="FE124" i="2"/>
  <c r="EZ124" i="2"/>
  <c r="EJ124" i="2"/>
  <c r="EI124" i="2"/>
  <c r="EB124" i="2"/>
  <c r="EA124" i="2"/>
  <c r="DT124" i="2"/>
  <c r="DS124" i="2"/>
  <c r="DL124" i="2"/>
  <c r="DK124" i="2"/>
  <c r="DD124" i="2"/>
  <c r="DC124" i="2"/>
  <c r="CW124" i="2"/>
  <c r="CK124" i="2"/>
  <c r="CH124" i="2"/>
  <c r="CE124" i="2"/>
  <c r="CI124" i="2" s="1"/>
  <c r="BO124" i="2"/>
  <c r="BN124" i="2"/>
  <c r="BF124" i="2"/>
  <c r="BG124" i="2" s="1"/>
  <c r="BC124" i="2"/>
  <c r="BB124" i="2"/>
  <c r="BA124" i="2"/>
  <c r="AP124" i="2"/>
  <c r="AE124" i="2"/>
  <c r="AD124" i="2"/>
  <c r="K124" i="2"/>
  <c r="L124" i="2" s="1"/>
  <c r="H124" i="2"/>
  <c r="F124" i="2"/>
  <c r="TP123" i="2"/>
  <c r="TO123" i="2"/>
  <c r="TM123" i="2"/>
  <c r="TK123" i="2"/>
  <c r="TI123" i="2"/>
  <c r="TG123" i="2"/>
  <c r="TF123" i="2"/>
  <c r="TE123" i="2"/>
  <c r="TC123" i="2"/>
  <c r="TA123" i="2"/>
  <c r="SR123" i="2"/>
  <c r="UH123" i="2" s="1"/>
  <c r="SP123" i="2"/>
  <c r="SK123" i="2"/>
  <c r="UA123" i="2" s="1"/>
  <c r="SJ123" i="2"/>
  <c r="SG123" i="2"/>
  <c r="TX123" i="2" s="1"/>
  <c r="SE123" i="2"/>
  <c r="TW123" i="2" s="1"/>
  <c r="SD123" i="2"/>
  <c r="SB123" i="2"/>
  <c r="MN123" i="2"/>
  <c r="MM123" i="2"/>
  <c r="ML123" i="2"/>
  <c r="MI123" i="2"/>
  <c r="LD123" i="2"/>
  <c r="LC123" i="2"/>
  <c r="KS123" i="2"/>
  <c r="KQ123" i="2"/>
  <c r="KM123" i="2"/>
  <c r="KK123" i="2"/>
  <c r="KF123" i="2"/>
  <c r="KD123" i="2"/>
  <c r="JY123" i="2"/>
  <c r="JW123" i="2"/>
  <c r="JR123" i="2"/>
  <c r="JP123" i="2"/>
  <c r="JK123" i="2"/>
  <c r="JI123" i="2"/>
  <c r="JD123" i="2"/>
  <c r="JB123" i="2"/>
  <c r="IU123" i="2"/>
  <c r="IT123" i="2"/>
  <c r="IM123" i="2"/>
  <c r="IL123" i="2"/>
  <c r="IE123" i="2"/>
  <c r="ID123" i="2"/>
  <c r="HW123" i="2"/>
  <c r="HV123" i="2"/>
  <c r="HO123" i="2"/>
  <c r="HN123" i="2"/>
  <c r="HG123" i="2"/>
  <c r="KT123" i="2" s="1"/>
  <c r="HF123" i="2"/>
  <c r="GP123" i="2"/>
  <c r="GO123" i="2"/>
  <c r="GC123" i="2"/>
  <c r="FZ123" i="2"/>
  <c r="FX123" i="2"/>
  <c r="FE123" i="2"/>
  <c r="EZ123" i="2"/>
  <c r="EJ123" i="2"/>
  <c r="EI123" i="2"/>
  <c r="EB123" i="2"/>
  <c r="EA123" i="2"/>
  <c r="DT123" i="2"/>
  <c r="DS123" i="2"/>
  <c r="DL123" i="2"/>
  <c r="DK123" i="2"/>
  <c r="DD123" i="2"/>
  <c r="FB123" i="2" s="1"/>
  <c r="DC123" i="2"/>
  <c r="CW123" i="2"/>
  <c r="CK123" i="2"/>
  <c r="CH123" i="2"/>
  <c r="CE123" i="2"/>
  <c r="CI123" i="2" s="1"/>
  <c r="BO123" i="2"/>
  <c r="BN123" i="2"/>
  <c r="BF123" i="2"/>
  <c r="BG123" i="2" s="1"/>
  <c r="BC123" i="2"/>
  <c r="BB123" i="2"/>
  <c r="BD123" i="2" s="1"/>
  <c r="BA123" i="2"/>
  <c r="AP123" i="2"/>
  <c r="AE123" i="2"/>
  <c r="AD123" i="2"/>
  <c r="K123" i="2"/>
  <c r="L123" i="2" s="1"/>
  <c r="F123" i="2"/>
  <c r="UF123" i="2" s="1"/>
  <c r="TX122" i="2"/>
  <c r="TP122" i="2"/>
  <c r="TN122" i="2"/>
  <c r="TL122" i="2"/>
  <c r="TJ122" i="2"/>
  <c r="TH122" i="2"/>
  <c r="TF122" i="2"/>
  <c r="TD122" i="2"/>
  <c r="TB122" i="2"/>
  <c r="SR122" i="2"/>
  <c r="UH122" i="2" s="1"/>
  <c r="SK122" i="2"/>
  <c r="SJ122" i="2"/>
  <c r="TZ122" i="2" s="1"/>
  <c r="SG122" i="2"/>
  <c r="SE122" i="2"/>
  <c r="TW122" i="2" s="1"/>
  <c r="SD122" i="2"/>
  <c r="TV122" i="2" s="1"/>
  <c r="MN122" i="2"/>
  <c r="MM122" i="2"/>
  <c r="ML122" i="2"/>
  <c r="MK122" i="2"/>
  <c r="MI122" i="2"/>
  <c r="LD122" i="2"/>
  <c r="LC122" i="2"/>
  <c r="KS122" i="2"/>
  <c r="KQ122" i="2"/>
  <c r="KM122" i="2"/>
  <c r="KK122" i="2"/>
  <c r="KF122" i="2"/>
  <c r="KD122" i="2"/>
  <c r="JY122" i="2"/>
  <c r="JW122" i="2"/>
  <c r="JR122" i="2"/>
  <c r="JP122" i="2"/>
  <c r="JK122" i="2"/>
  <c r="JI122" i="2"/>
  <c r="JD122" i="2"/>
  <c r="JB122" i="2"/>
  <c r="IU122" i="2"/>
  <c r="IT122" i="2"/>
  <c r="IM122" i="2"/>
  <c r="IL122" i="2"/>
  <c r="IE122" i="2"/>
  <c r="ID122" i="2"/>
  <c r="HW122" i="2"/>
  <c r="HV122" i="2"/>
  <c r="HO122" i="2"/>
  <c r="HN122" i="2"/>
  <c r="HG122" i="2"/>
  <c r="KT122" i="2" s="1"/>
  <c r="HF122" i="2"/>
  <c r="GP122" i="2"/>
  <c r="GO122" i="2"/>
  <c r="GC122" i="2"/>
  <c r="FY122" i="2"/>
  <c r="FX122" i="2"/>
  <c r="FE122" i="2"/>
  <c r="EZ122" i="2"/>
  <c r="EJ122" i="2"/>
  <c r="EI122" i="2"/>
  <c r="EB122" i="2"/>
  <c r="EA122" i="2"/>
  <c r="DT122" i="2"/>
  <c r="DS122" i="2"/>
  <c r="DL122" i="2"/>
  <c r="DK122" i="2"/>
  <c r="DD122" i="2"/>
  <c r="DC122" i="2"/>
  <c r="CZ122" i="2"/>
  <c r="CW122" i="2"/>
  <c r="DA122" i="2" s="1"/>
  <c r="CN122" i="2"/>
  <c r="CK122" i="2"/>
  <c r="CO122" i="2" s="1"/>
  <c r="CE122" i="2"/>
  <c r="BO122" i="2"/>
  <c r="BN122" i="2"/>
  <c r="BG122" i="2"/>
  <c r="BF122" i="2"/>
  <c r="BD122" i="2"/>
  <c r="BB122" i="2"/>
  <c r="BC122" i="2" s="1"/>
  <c r="BA122" i="2"/>
  <c r="AP122" i="2"/>
  <c r="AE122" i="2"/>
  <c r="AD122" i="2"/>
  <c r="L122" i="2"/>
  <c r="K122" i="2"/>
  <c r="H122" i="2"/>
  <c r="F122" i="2"/>
  <c r="TX121" i="2"/>
  <c r="TP121" i="2"/>
  <c r="TF121" i="2"/>
  <c r="SR121" i="2"/>
  <c r="UH121" i="2" s="1"/>
  <c r="SK121" i="2"/>
  <c r="SJ121" i="2"/>
  <c r="SG121" i="2"/>
  <c r="SE121" i="2"/>
  <c r="TW121" i="2" s="1"/>
  <c r="MN121" i="2"/>
  <c r="MM121" i="2"/>
  <c r="ML121" i="2"/>
  <c r="MI121" i="2"/>
  <c r="LD121" i="2"/>
  <c r="LC121" i="2"/>
  <c r="KS121" i="2"/>
  <c r="KQ121" i="2"/>
  <c r="KM121" i="2"/>
  <c r="KK121" i="2"/>
  <c r="KF121" i="2"/>
  <c r="KD121" i="2"/>
  <c r="JY121" i="2"/>
  <c r="JW121" i="2"/>
  <c r="JR121" i="2"/>
  <c r="JP121" i="2"/>
  <c r="JK121" i="2"/>
  <c r="JI121" i="2"/>
  <c r="JD121" i="2"/>
  <c r="JB121" i="2"/>
  <c r="IU121" i="2"/>
  <c r="IT121" i="2"/>
  <c r="IM121" i="2"/>
  <c r="IL121" i="2"/>
  <c r="IE121" i="2"/>
  <c r="ID121" i="2"/>
  <c r="HW121" i="2"/>
  <c r="HV121" i="2"/>
  <c r="HO121" i="2"/>
  <c r="HN121" i="2"/>
  <c r="HG121" i="2"/>
  <c r="HF121" i="2"/>
  <c r="GP121" i="2"/>
  <c r="GO121" i="2"/>
  <c r="GC121" i="2"/>
  <c r="FX121" i="2"/>
  <c r="FE121" i="2"/>
  <c r="EZ121" i="2"/>
  <c r="EJ121" i="2"/>
  <c r="EI121" i="2"/>
  <c r="EB121" i="2"/>
  <c r="EA121" i="2"/>
  <c r="DT121" i="2"/>
  <c r="DS121" i="2"/>
  <c r="DL121" i="2"/>
  <c r="DK121" i="2"/>
  <c r="DD121" i="2"/>
  <c r="DC121" i="2"/>
  <c r="CW121" i="2"/>
  <c r="CK121" i="2"/>
  <c r="CH121" i="2"/>
  <c r="CE121" i="2"/>
  <c r="CI121" i="2" s="1"/>
  <c r="BO121" i="2"/>
  <c r="BN121" i="2"/>
  <c r="BF121" i="2"/>
  <c r="BG121" i="2" s="1"/>
  <c r="BC121" i="2"/>
  <c r="BB121" i="2"/>
  <c r="BA121" i="2"/>
  <c r="AP121" i="2"/>
  <c r="AE121" i="2"/>
  <c r="AD121" i="2"/>
  <c r="K121" i="2"/>
  <c r="L121" i="2" s="1"/>
  <c r="H121" i="2"/>
  <c r="F121" i="2"/>
  <c r="UA120" i="2"/>
  <c r="TW120" i="2"/>
  <c r="TP120" i="2"/>
  <c r="TO120" i="2"/>
  <c r="TM120" i="2"/>
  <c r="TK120" i="2"/>
  <c r="TI120" i="2"/>
  <c r="TG120" i="2"/>
  <c r="TF120" i="2"/>
  <c r="TE120" i="2"/>
  <c r="TC120" i="2"/>
  <c r="TA120" i="2"/>
  <c r="SR120" i="2"/>
  <c r="UH120" i="2" s="1"/>
  <c r="SK120" i="2"/>
  <c r="SJ120" i="2"/>
  <c r="SG120" i="2"/>
  <c r="TX120" i="2" s="1"/>
  <c r="SE120" i="2"/>
  <c r="MN120" i="2"/>
  <c r="MM120" i="2"/>
  <c r="ML120" i="2"/>
  <c r="MK120" i="2"/>
  <c r="MI120" i="2"/>
  <c r="LD120" i="2"/>
  <c r="LC120" i="2"/>
  <c r="KS120" i="2"/>
  <c r="KQ120" i="2"/>
  <c r="KM120" i="2"/>
  <c r="KK120" i="2"/>
  <c r="KF120" i="2"/>
  <c r="KD120" i="2"/>
  <c r="JY120" i="2"/>
  <c r="JW120" i="2"/>
  <c r="JR120" i="2"/>
  <c r="JP120" i="2"/>
  <c r="JK120" i="2"/>
  <c r="JI120" i="2"/>
  <c r="JD120" i="2"/>
  <c r="JB120" i="2"/>
  <c r="IU120" i="2"/>
  <c r="IT120" i="2"/>
  <c r="IM120" i="2"/>
  <c r="IL120" i="2"/>
  <c r="IE120" i="2"/>
  <c r="ID120" i="2"/>
  <c r="HW120" i="2"/>
  <c r="HV120" i="2"/>
  <c r="HO120" i="2"/>
  <c r="HN120" i="2"/>
  <c r="HG120" i="2"/>
  <c r="KT120" i="2" s="1"/>
  <c r="HF120" i="2"/>
  <c r="GP120" i="2"/>
  <c r="GO120" i="2"/>
  <c r="GC120" i="2"/>
  <c r="FY120" i="2"/>
  <c r="FX120" i="2"/>
  <c r="FE120" i="2"/>
  <c r="EZ120" i="2"/>
  <c r="EJ120" i="2"/>
  <c r="EI120" i="2"/>
  <c r="EB120" i="2"/>
  <c r="EA120" i="2"/>
  <c r="DT120" i="2"/>
  <c r="DS120" i="2"/>
  <c r="DL120" i="2"/>
  <c r="DK120" i="2"/>
  <c r="DD120" i="2"/>
  <c r="DC120" i="2"/>
  <c r="CZ120" i="2"/>
  <c r="CW120" i="2"/>
  <c r="DA120" i="2" s="1"/>
  <c r="CN120" i="2"/>
  <c r="CK120" i="2"/>
  <c r="CO120" i="2" s="1"/>
  <c r="CE120" i="2"/>
  <c r="BO120" i="2"/>
  <c r="BN120" i="2"/>
  <c r="BG120" i="2"/>
  <c r="BF120" i="2"/>
  <c r="BD120" i="2"/>
  <c r="BB120" i="2"/>
  <c r="BC120" i="2" s="1"/>
  <c r="BA120" i="2"/>
  <c r="AP120" i="2"/>
  <c r="AE120" i="2"/>
  <c r="AD120" i="2"/>
  <c r="L120" i="2"/>
  <c r="K120" i="2"/>
  <c r="H120" i="2"/>
  <c r="F120" i="2"/>
  <c r="TX119" i="2"/>
  <c r="TP119" i="2"/>
  <c r="TN119" i="2"/>
  <c r="TL119" i="2"/>
  <c r="TJ119" i="2"/>
  <c r="TH119" i="2"/>
  <c r="TF119" i="2"/>
  <c r="TD119" i="2"/>
  <c r="TB119" i="2"/>
  <c r="SR119" i="2"/>
  <c r="UH119" i="2" s="1"/>
  <c r="SK119" i="2"/>
  <c r="SJ119" i="2"/>
  <c r="TZ119" i="2" s="1"/>
  <c r="SG119" i="2"/>
  <c r="SE119" i="2"/>
  <c r="TW119" i="2" s="1"/>
  <c r="SD119" i="2"/>
  <c r="TV119" i="2" s="1"/>
  <c r="SB119" i="2"/>
  <c r="TT119" i="2" s="1"/>
  <c r="MN119" i="2"/>
  <c r="MM119" i="2"/>
  <c r="ML119" i="2"/>
  <c r="MI119" i="2"/>
  <c r="LD119" i="2"/>
  <c r="LC119" i="2"/>
  <c r="KS119" i="2"/>
  <c r="KQ119" i="2"/>
  <c r="KM119" i="2"/>
  <c r="KK119" i="2"/>
  <c r="KF119" i="2"/>
  <c r="KD119" i="2"/>
  <c r="JY119" i="2"/>
  <c r="JW119" i="2"/>
  <c r="JR119" i="2"/>
  <c r="JP119" i="2"/>
  <c r="JK119" i="2"/>
  <c r="JI119" i="2"/>
  <c r="JD119" i="2"/>
  <c r="JB119" i="2"/>
  <c r="IU119" i="2"/>
  <c r="IT119" i="2"/>
  <c r="IM119" i="2"/>
  <c r="IL119" i="2"/>
  <c r="IE119" i="2"/>
  <c r="ID119" i="2"/>
  <c r="HW119" i="2"/>
  <c r="HV119" i="2"/>
  <c r="HO119" i="2"/>
  <c r="HN119" i="2"/>
  <c r="HG119" i="2"/>
  <c r="KT119" i="2" s="1"/>
  <c r="HF119" i="2"/>
  <c r="GP119" i="2"/>
  <c r="GO119" i="2"/>
  <c r="GC119" i="2"/>
  <c r="FZ119" i="2"/>
  <c r="FX119" i="2"/>
  <c r="FE119" i="2"/>
  <c r="EZ119" i="2"/>
  <c r="EJ119" i="2"/>
  <c r="EI119" i="2"/>
  <c r="EB119" i="2"/>
  <c r="EA119" i="2"/>
  <c r="DT119" i="2"/>
  <c r="DS119" i="2"/>
  <c r="DL119" i="2"/>
  <c r="DK119" i="2"/>
  <c r="DD119" i="2"/>
  <c r="FB119" i="2" s="1"/>
  <c r="DC119" i="2"/>
  <c r="CW119" i="2"/>
  <c r="CK119" i="2"/>
  <c r="CH119" i="2"/>
  <c r="CE119" i="2"/>
  <c r="CI119" i="2" s="1"/>
  <c r="BO119" i="2"/>
  <c r="BN119" i="2"/>
  <c r="BF119" i="2"/>
  <c r="BG119" i="2" s="1"/>
  <c r="BC119" i="2"/>
  <c r="BB119" i="2"/>
  <c r="BD119" i="2" s="1"/>
  <c r="BA119" i="2"/>
  <c r="AP119" i="2"/>
  <c r="AE119" i="2"/>
  <c r="AD119" i="2"/>
  <c r="K119" i="2"/>
  <c r="L119" i="2" s="1"/>
  <c r="F119" i="2"/>
  <c r="TX118" i="2"/>
  <c r="TP118" i="2"/>
  <c r="TF118" i="2"/>
  <c r="SR118" i="2"/>
  <c r="UH118" i="2" s="1"/>
  <c r="SP118" i="2"/>
  <c r="SK118" i="2"/>
  <c r="SJ118" i="2"/>
  <c r="SG118" i="2"/>
  <c r="SE118" i="2"/>
  <c r="TW118" i="2" s="1"/>
  <c r="SD118" i="2"/>
  <c r="SB118" i="2"/>
  <c r="MN118" i="2"/>
  <c r="MM118" i="2"/>
  <c r="ML118" i="2"/>
  <c r="MK118" i="2"/>
  <c r="MI118" i="2"/>
  <c r="LD118" i="2"/>
  <c r="LC118" i="2"/>
  <c r="KS118" i="2"/>
  <c r="KQ118" i="2"/>
  <c r="KM118" i="2"/>
  <c r="KK118" i="2"/>
  <c r="KF118" i="2"/>
  <c r="KD118" i="2"/>
  <c r="JY118" i="2"/>
  <c r="JW118" i="2"/>
  <c r="JR118" i="2"/>
  <c r="JP118" i="2"/>
  <c r="JK118" i="2"/>
  <c r="JI118" i="2"/>
  <c r="JD118" i="2"/>
  <c r="JB118" i="2"/>
  <c r="IU118" i="2"/>
  <c r="IT118" i="2"/>
  <c r="IM118" i="2"/>
  <c r="IL118" i="2"/>
  <c r="IE118" i="2"/>
  <c r="ID118" i="2"/>
  <c r="HW118" i="2"/>
  <c r="HV118" i="2"/>
  <c r="HO118" i="2"/>
  <c r="HN118" i="2"/>
  <c r="HG118" i="2"/>
  <c r="HF118" i="2"/>
  <c r="GP118" i="2"/>
  <c r="GO118" i="2"/>
  <c r="GC118" i="2"/>
  <c r="FY118" i="2"/>
  <c r="FX118" i="2"/>
  <c r="FE118" i="2"/>
  <c r="EZ118" i="2"/>
  <c r="EJ118" i="2"/>
  <c r="EI118" i="2"/>
  <c r="EB118" i="2"/>
  <c r="EA118" i="2"/>
  <c r="DT118" i="2"/>
  <c r="DS118" i="2"/>
  <c r="DL118" i="2"/>
  <c r="FB118" i="2" s="1"/>
  <c r="DK118" i="2"/>
  <c r="DD118" i="2"/>
  <c r="DC118" i="2"/>
  <c r="CZ118" i="2"/>
  <c r="CW118" i="2"/>
  <c r="DA118" i="2" s="1"/>
  <c r="CN118" i="2"/>
  <c r="CK118" i="2"/>
  <c r="CO118" i="2" s="1"/>
  <c r="CE118" i="2"/>
  <c r="BO118" i="2"/>
  <c r="BN118" i="2"/>
  <c r="BG118" i="2"/>
  <c r="BF118" i="2"/>
  <c r="BB118" i="2"/>
  <c r="BC118" i="2" s="1"/>
  <c r="BA118" i="2"/>
  <c r="AP118" i="2"/>
  <c r="AE118" i="2"/>
  <c r="AD118" i="2"/>
  <c r="L118" i="2"/>
  <c r="K118" i="2"/>
  <c r="F118" i="2"/>
  <c r="TW117" i="2"/>
  <c r="TP117" i="2"/>
  <c r="TF117" i="2"/>
  <c r="SR117" i="2"/>
  <c r="UH117" i="2" s="1"/>
  <c r="SK117" i="2"/>
  <c r="SJ117" i="2"/>
  <c r="SG117" i="2"/>
  <c r="TX117" i="2" s="1"/>
  <c r="SE117" i="2"/>
  <c r="SD117" i="2"/>
  <c r="MN117" i="2"/>
  <c r="MM117" i="2"/>
  <c r="ML117" i="2"/>
  <c r="MI117" i="2"/>
  <c r="LD117" i="2"/>
  <c r="LC117" i="2"/>
  <c r="KS117" i="2"/>
  <c r="KQ117" i="2"/>
  <c r="KM117" i="2"/>
  <c r="KK117" i="2"/>
  <c r="KF117" i="2"/>
  <c r="KD117" i="2"/>
  <c r="JY117" i="2"/>
  <c r="JW117" i="2"/>
  <c r="JR117" i="2"/>
  <c r="JP117" i="2"/>
  <c r="JK117" i="2"/>
  <c r="JI117" i="2"/>
  <c r="JD117" i="2"/>
  <c r="JB117" i="2"/>
  <c r="IU117" i="2"/>
  <c r="IT117" i="2"/>
  <c r="IM117" i="2"/>
  <c r="IL117" i="2"/>
  <c r="IE117" i="2"/>
  <c r="ID117" i="2"/>
  <c r="HW117" i="2"/>
  <c r="HV117" i="2"/>
  <c r="HO117" i="2"/>
  <c r="HN117" i="2"/>
  <c r="HG117" i="2"/>
  <c r="KT117" i="2" s="1"/>
  <c r="HF117" i="2"/>
  <c r="KR117" i="2" s="1"/>
  <c r="GP117" i="2"/>
  <c r="GO117" i="2"/>
  <c r="GC117" i="2"/>
  <c r="FX117" i="2"/>
  <c r="FE117" i="2"/>
  <c r="EZ117" i="2"/>
  <c r="EJ117" i="2"/>
  <c r="EI117" i="2"/>
  <c r="EB117" i="2"/>
  <c r="EA117" i="2"/>
  <c r="DT117" i="2"/>
  <c r="DS117" i="2"/>
  <c r="DL117" i="2"/>
  <c r="DK117" i="2"/>
  <c r="DD117" i="2"/>
  <c r="FB117" i="2" s="1"/>
  <c r="DC117" i="2"/>
  <c r="CW117" i="2"/>
  <c r="CZ117" i="2" s="1"/>
  <c r="CK117" i="2"/>
  <c r="CN117" i="2" s="1"/>
  <c r="CH117" i="2"/>
  <c r="CE117" i="2"/>
  <c r="CI117" i="2" s="1"/>
  <c r="BO117" i="2"/>
  <c r="BN117" i="2"/>
  <c r="BF117" i="2"/>
  <c r="BG117" i="2" s="1"/>
  <c r="BC117" i="2"/>
  <c r="BB117" i="2"/>
  <c r="BD117" i="2" s="1"/>
  <c r="BA117" i="2"/>
  <c r="MK117" i="2" s="1"/>
  <c r="AP117" i="2"/>
  <c r="AE117" i="2"/>
  <c r="AD117" i="2"/>
  <c r="K117" i="2"/>
  <c r="L117" i="2" s="1"/>
  <c r="H117" i="2"/>
  <c r="F117" i="2"/>
  <c r="TP116" i="2"/>
  <c r="TO116" i="2"/>
  <c r="TM116" i="2"/>
  <c r="TK116" i="2"/>
  <c r="TI116" i="2"/>
  <c r="TG116" i="2"/>
  <c r="TF116" i="2"/>
  <c r="TE116" i="2"/>
  <c r="TC116" i="2"/>
  <c r="TA116" i="2"/>
  <c r="SR116" i="2"/>
  <c r="UH116" i="2" s="1"/>
  <c r="SK116" i="2"/>
  <c r="UA116" i="2" s="1"/>
  <c r="SJ116" i="2"/>
  <c r="SG116" i="2"/>
  <c r="TX116" i="2" s="1"/>
  <c r="SE116" i="2"/>
  <c r="TW116" i="2" s="1"/>
  <c r="MN116" i="2"/>
  <c r="MM116" i="2"/>
  <c r="ML116" i="2"/>
  <c r="MK116" i="2"/>
  <c r="MI116" i="2"/>
  <c r="LD116" i="2"/>
  <c r="LC116" i="2"/>
  <c r="KS116" i="2"/>
  <c r="KQ116" i="2"/>
  <c r="KM116" i="2"/>
  <c r="KK116" i="2"/>
  <c r="KF116" i="2"/>
  <c r="KD116" i="2"/>
  <c r="JY116" i="2"/>
  <c r="JW116" i="2"/>
  <c r="JR116" i="2"/>
  <c r="JP116" i="2"/>
  <c r="JK116" i="2"/>
  <c r="JI116" i="2"/>
  <c r="JD116" i="2"/>
  <c r="JB116" i="2"/>
  <c r="IU116" i="2"/>
  <c r="IT116" i="2"/>
  <c r="IM116" i="2"/>
  <c r="IL116" i="2"/>
  <c r="IE116" i="2"/>
  <c r="ID116" i="2"/>
  <c r="HW116" i="2"/>
  <c r="HV116" i="2"/>
  <c r="HO116" i="2"/>
  <c r="HN116" i="2"/>
  <c r="HG116" i="2"/>
  <c r="KT116" i="2" s="1"/>
  <c r="HF116" i="2"/>
  <c r="GP116" i="2"/>
  <c r="GO116" i="2"/>
  <c r="GC116" i="2"/>
  <c r="FY116" i="2"/>
  <c r="FX116" i="2"/>
  <c r="FE116" i="2"/>
  <c r="EZ116" i="2"/>
  <c r="EJ116" i="2"/>
  <c r="EI116" i="2"/>
  <c r="EB116" i="2"/>
  <c r="EA116" i="2"/>
  <c r="DT116" i="2"/>
  <c r="DS116" i="2"/>
  <c r="DL116" i="2"/>
  <c r="FB116" i="2" s="1"/>
  <c r="DK116" i="2"/>
  <c r="DD116" i="2"/>
  <c r="DC116" i="2"/>
  <c r="FA116" i="2" s="1"/>
  <c r="CZ116" i="2"/>
  <c r="CW116" i="2"/>
  <c r="DA116" i="2" s="1"/>
  <c r="CN116" i="2"/>
  <c r="CK116" i="2"/>
  <c r="CO116" i="2" s="1"/>
  <c r="CE116" i="2"/>
  <c r="CH116" i="2" s="1"/>
  <c r="BO116" i="2"/>
  <c r="BN116" i="2"/>
  <c r="BG116" i="2"/>
  <c r="BF116" i="2"/>
  <c r="BB116" i="2"/>
  <c r="BC116" i="2" s="1"/>
  <c r="BA116" i="2"/>
  <c r="AP116" i="2"/>
  <c r="AE116" i="2"/>
  <c r="AD116" i="2"/>
  <c r="L116" i="2"/>
  <c r="K116" i="2"/>
  <c r="H116" i="2"/>
  <c r="F116" i="2"/>
  <c r="TP115" i="2"/>
  <c r="TN115" i="2"/>
  <c r="TL115" i="2"/>
  <c r="TJ115" i="2"/>
  <c r="TH115" i="2"/>
  <c r="TF115" i="2"/>
  <c r="TD115" i="2"/>
  <c r="TB115" i="2"/>
  <c r="SR115" i="2"/>
  <c r="UH115" i="2" s="1"/>
  <c r="SK115" i="2"/>
  <c r="SJ115" i="2"/>
  <c r="TZ115" i="2" s="1"/>
  <c r="SG115" i="2"/>
  <c r="TX115" i="2" s="1"/>
  <c r="SE115" i="2"/>
  <c r="TW115" i="2" s="1"/>
  <c r="SD115" i="2"/>
  <c r="TV115" i="2" s="1"/>
  <c r="MN115" i="2"/>
  <c r="MM115" i="2"/>
  <c r="ML115" i="2"/>
  <c r="MK115" i="2"/>
  <c r="MI115" i="2"/>
  <c r="LD115" i="2"/>
  <c r="LC115" i="2"/>
  <c r="KS115" i="2"/>
  <c r="KQ115" i="2"/>
  <c r="KM115" i="2"/>
  <c r="KK115" i="2"/>
  <c r="KF115" i="2"/>
  <c r="KD115" i="2"/>
  <c r="JY115" i="2"/>
  <c r="JW115" i="2"/>
  <c r="JR115" i="2"/>
  <c r="JP115" i="2"/>
  <c r="JK115" i="2"/>
  <c r="JI115" i="2"/>
  <c r="JD115" i="2"/>
  <c r="JB115" i="2"/>
  <c r="IU115" i="2"/>
  <c r="IT115" i="2"/>
  <c r="IM115" i="2"/>
  <c r="IL115" i="2"/>
  <c r="IE115" i="2"/>
  <c r="ID115" i="2"/>
  <c r="HW115" i="2"/>
  <c r="HV115" i="2"/>
  <c r="HO115" i="2"/>
  <c r="HN115" i="2"/>
  <c r="HG115" i="2"/>
  <c r="KT115" i="2" s="1"/>
  <c r="HF115" i="2"/>
  <c r="GP115" i="2"/>
  <c r="GO115" i="2"/>
  <c r="GC115" i="2"/>
  <c r="FY115" i="2"/>
  <c r="FX115" i="2"/>
  <c r="FE115" i="2"/>
  <c r="EZ115" i="2"/>
  <c r="EJ115" i="2"/>
  <c r="EI115" i="2"/>
  <c r="EB115" i="2"/>
  <c r="EA115" i="2"/>
  <c r="DT115" i="2"/>
  <c r="DS115" i="2"/>
  <c r="DL115" i="2"/>
  <c r="FB115" i="2" s="1"/>
  <c r="DK115" i="2"/>
  <c r="DD115" i="2"/>
  <c r="DC115" i="2"/>
  <c r="FA115" i="2" s="1"/>
  <c r="CZ115" i="2"/>
  <c r="CW115" i="2"/>
  <c r="DA115" i="2" s="1"/>
  <c r="CN115" i="2"/>
  <c r="CK115" i="2"/>
  <c r="CO115" i="2" s="1"/>
  <c r="CE115" i="2"/>
  <c r="CH115" i="2" s="1"/>
  <c r="BO115" i="2"/>
  <c r="BN115" i="2"/>
  <c r="BG115" i="2"/>
  <c r="BF115" i="2"/>
  <c r="BB115" i="2"/>
  <c r="BC115" i="2" s="1"/>
  <c r="BA115" i="2"/>
  <c r="AP115" i="2"/>
  <c r="AE115" i="2"/>
  <c r="AD115" i="2"/>
  <c r="L115" i="2"/>
  <c r="K115" i="2"/>
  <c r="H115" i="2"/>
  <c r="F115" i="2"/>
  <c r="TP114" i="2"/>
  <c r="TF114" i="2"/>
  <c r="SR114" i="2"/>
  <c r="UH114" i="2" s="1"/>
  <c r="SK114" i="2"/>
  <c r="SJ114" i="2"/>
  <c r="SG114" i="2"/>
  <c r="TX114" i="2" s="1"/>
  <c r="SE114" i="2"/>
  <c r="TW114" i="2" s="1"/>
  <c r="SD114" i="2"/>
  <c r="SB114" i="2"/>
  <c r="MN114" i="2"/>
  <c r="MM114" i="2"/>
  <c r="ML114" i="2"/>
  <c r="MI114" i="2"/>
  <c r="LD114" i="2"/>
  <c r="LC114" i="2"/>
  <c r="KS114" i="2"/>
  <c r="KQ114" i="2"/>
  <c r="KM114" i="2"/>
  <c r="KK114" i="2"/>
  <c r="KF114" i="2"/>
  <c r="KD114" i="2"/>
  <c r="JY114" i="2"/>
  <c r="JW114" i="2"/>
  <c r="JR114" i="2"/>
  <c r="JP114" i="2"/>
  <c r="JK114" i="2"/>
  <c r="JI114" i="2"/>
  <c r="JD114" i="2"/>
  <c r="JB114" i="2"/>
  <c r="IU114" i="2"/>
  <c r="IT114" i="2"/>
  <c r="IM114" i="2"/>
  <c r="IL114" i="2"/>
  <c r="IE114" i="2"/>
  <c r="ID114" i="2"/>
  <c r="HW114" i="2"/>
  <c r="HV114" i="2"/>
  <c r="HO114" i="2"/>
  <c r="HN114" i="2"/>
  <c r="HG114" i="2"/>
  <c r="KT114" i="2" s="1"/>
  <c r="HF114" i="2"/>
  <c r="KR114" i="2" s="1"/>
  <c r="GP114" i="2"/>
  <c r="GO114" i="2"/>
  <c r="GC114" i="2"/>
  <c r="FX114" i="2"/>
  <c r="FE114" i="2"/>
  <c r="EZ114" i="2"/>
  <c r="EJ114" i="2"/>
  <c r="EI114" i="2"/>
  <c r="EB114" i="2"/>
  <c r="EA114" i="2"/>
  <c r="DT114" i="2"/>
  <c r="DS114" i="2"/>
  <c r="DL114" i="2"/>
  <c r="DK114" i="2"/>
  <c r="DD114" i="2"/>
  <c r="FB114" i="2" s="1"/>
  <c r="DC114" i="2"/>
  <c r="CW114" i="2"/>
  <c r="CZ114" i="2" s="1"/>
  <c r="CK114" i="2"/>
  <c r="CN114" i="2" s="1"/>
  <c r="CH114" i="2"/>
  <c r="CE114" i="2"/>
  <c r="CI114" i="2" s="1"/>
  <c r="BO114" i="2"/>
  <c r="BN114" i="2"/>
  <c r="BF114" i="2"/>
  <c r="BG114" i="2" s="1"/>
  <c r="BC114" i="2"/>
  <c r="BB114" i="2"/>
  <c r="BD114" i="2" s="1"/>
  <c r="BA114" i="2"/>
  <c r="MK114" i="2" s="1"/>
  <c r="AP114" i="2"/>
  <c r="AE114" i="2"/>
  <c r="AD114" i="2"/>
  <c r="K114" i="2"/>
  <c r="L114" i="2" s="1"/>
  <c r="H114" i="2"/>
  <c r="F114" i="2"/>
  <c r="TP113" i="2"/>
  <c r="TF113" i="2"/>
  <c r="SR113" i="2"/>
  <c r="UH113" i="2" s="1"/>
  <c r="SO113" i="2"/>
  <c r="SK113" i="2"/>
  <c r="SJ113" i="2"/>
  <c r="SG113" i="2"/>
  <c r="TX113" i="2" s="1"/>
  <c r="SE113" i="2"/>
  <c r="TW113" i="2" s="1"/>
  <c r="SD113" i="2"/>
  <c r="SB113" i="2"/>
  <c r="SA113" i="2"/>
  <c r="MN113" i="2"/>
  <c r="MM113" i="2"/>
  <c r="ML113" i="2"/>
  <c r="MK113" i="2"/>
  <c r="MI113" i="2"/>
  <c r="LD113" i="2"/>
  <c r="LC113" i="2"/>
  <c r="KS113" i="2"/>
  <c r="KQ113" i="2"/>
  <c r="KM113" i="2"/>
  <c r="KK113" i="2"/>
  <c r="KF113" i="2"/>
  <c r="KD113" i="2"/>
  <c r="JY113" i="2"/>
  <c r="JW113" i="2"/>
  <c r="JR113" i="2"/>
  <c r="JP113" i="2"/>
  <c r="JK113" i="2"/>
  <c r="JI113" i="2"/>
  <c r="JD113" i="2"/>
  <c r="JB113" i="2"/>
  <c r="IU113" i="2"/>
  <c r="IT113" i="2"/>
  <c r="IM113" i="2"/>
  <c r="IL113" i="2"/>
  <c r="IE113" i="2"/>
  <c r="ID113" i="2"/>
  <c r="HW113" i="2"/>
  <c r="HV113" i="2"/>
  <c r="HO113" i="2"/>
  <c r="HN113" i="2"/>
  <c r="HG113" i="2"/>
  <c r="KT113" i="2" s="1"/>
  <c r="HF113" i="2"/>
  <c r="GP113" i="2"/>
  <c r="GO113" i="2"/>
  <c r="GC113" i="2"/>
  <c r="FY113" i="2"/>
  <c r="FX113" i="2"/>
  <c r="FE113" i="2"/>
  <c r="EZ113" i="2"/>
  <c r="EJ113" i="2"/>
  <c r="EI113" i="2"/>
  <c r="EB113" i="2"/>
  <c r="EA113" i="2"/>
  <c r="DT113" i="2"/>
  <c r="DS113" i="2"/>
  <c r="DL113" i="2"/>
  <c r="FB113" i="2" s="1"/>
  <c r="DK113" i="2"/>
  <c r="DD113" i="2"/>
  <c r="DC113" i="2"/>
  <c r="FA113" i="2" s="1"/>
  <c r="CZ113" i="2"/>
  <c r="CW113" i="2"/>
  <c r="DA113" i="2" s="1"/>
  <c r="CN113" i="2"/>
  <c r="CK113" i="2"/>
  <c r="CO113" i="2" s="1"/>
  <c r="CE113" i="2"/>
  <c r="CH113" i="2" s="1"/>
  <c r="BO113" i="2"/>
  <c r="BN113" i="2"/>
  <c r="BG113" i="2"/>
  <c r="BF113" i="2"/>
  <c r="BB113" i="2"/>
  <c r="BC113" i="2" s="1"/>
  <c r="BA113" i="2"/>
  <c r="AP113" i="2"/>
  <c r="AE113" i="2"/>
  <c r="AD113" i="2"/>
  <c r="L113" i="2"/>
  <c r="K113" i="2"/>
  <c r="F113" i="2"/>
  <c r="TP112" i="2"/>
  <c r="TO112" i="2"/>
  <c r="TM112" i="2"/>
  <c r="TK112" i="2"/>
  <c r="TI112" i="2"/>
  <c r="TG112" i="2"/>
  <c r="TF112" i="2"/>
  <c r="TE112" i="2"/>
  <c r="TC112" i="2"/>
  <c r="TA112" i="2"/>
  <c r="SR112" i="2"/>
  <c r="UH112" i="2" s="1"/>
  <c r="SO112" i="2"/>
  <c r="UE112" i="2" s="1"/>
  <c r="SG112" i="2"/>
  <c r="TX112" i="2" s="1"/>
  <c r="SE112" i="2"/>
  <c r="TW112" i="2" s="1"/>
  <c r="SB112" i="2"/>
  <c r="SA112" i="2"/>
  <c r="MN112" i="2"/>
  <c r="MM112" i="2"/>
  <c r="ML112" i="2"/>
  <c r="MI112" i="2"/>
  <c r="LD112" i="2"/>
  <c r="LC112" i="2"/>
  <c r="KS112" i="2"/>
  <c r="KQ112" i="2"/>
  <c r="KM112" i="2"/>
  <c r="KK112" i="2"/>
  <c r="KF112" i="2"/>
  <c r="KD112" i="2"/>
  <c r="JY112" i="2"/>
  <c r="JW112" i="2"/>
  <c r="JR112" i="2"/>
  <c r="JP112" i="2"/>
  <c r="JK112" i="2"/>
  <c r="JI112" i="2"/>
  <c r="JD112" i="2"/>
  <c r="JB112" i="2"/>
  <c r="IU112" i="2"/>
  <c r="IT112" i="2"/>
  <c r="IM112" i="2"/>
  <c r="IL112" i="2"/>
  <c r="IE112" i="2"/>
  <c r="ID112" i="2"/>
  <c r="HW112" i="2"/>
  <c r="HV112" i="2"/>
  <c r="HO112" i="2"/>
  <c r="HN112" i="2"/>
  <c r="HG112" i="2"/>
  <c r="KT112" i="2" s="1"/>
  <c r="HF112" i="2"/>
  <c r="KR112" i="2" s="1"/>
  <c r="GP112" i="2"/>
  <c r="GO112" i="2"/>
  <c r="GC112" i="2"/>
  <c r="FX112" i="2"/>
  <c r="FE112" i="2"/>
  <c r="EZ112" i="2"/>
  <c r="EJ112" i="2"/>
  <c r="EI112" i="2"/>
  <c r="EB112" i="2"/>
  <c r="EA112" i="2"/>
  <c r="DT112" i="2"/>
  <c r="DS112" i="2"/>
  <c r="DL112" i="2"/>
  <c r="DK112" i="2"/>
  <c r="DD112" i="2"/>
  <c r="FB112" i="2" s="1"/>
  <c r="DC112" i="2"/>
  <c r="CW112" i="2"/>
  <c r="CZ112" i="2" s="1"/>
  <c r="CK112" i="2"/>
  <c r="CN112" i="2" s="1"/>
  <c r="CH112" i="2"/>
  <c r="CE112" i="2"/>
  <c r="CI112" i="2" s="1"/>
  <c r="BO112" i="2"/>
  <c r="BN112" i="2"/>
  <c r="BF112" i="2"/>
  <c r="BG112" i="2" s="1"/>
  <c r="BC112" i="2"/>
  <c r="BB112" i="2"/>
  <c r="BD112" i="2" s="1"/>
  <c r="BA112" i="2"/>
  <c r="MK112" i="2" s="1"/>
  <c r="AP112" i="2"/>
  <c r="AE112" i="2"/>
  <c r="AD112" i="2"/>
  <c r="K112" i="2"/>
  <c r="L112" i="2" s="1"/>
  <c r="F112" i="2"/>
  <c r="TP111" i="2"/>
  <c r="TN111" i="2"/>
  <c r="TL111" i="2"/>
  <c r="TJ111" i="2"/>
  <c r="TH111" i="2"/>
  <c r="TF111" i="2"/>
  <c r="TD111" i="2"/>
  <c r="TB111" i="2"/>
  <c r="SR111" i="2"/>
  <c r="UH111" i="2" s="1"/>
  <c r="SP111" i="2"/>
  <c r="UF111" i="2" s="1"/>
  <c r="SK111" i="2"/>
  <c r="SJ111" i="2"/>
  <c r="TZ111" i="2" s="1"/>
  <c r="SG111" i="2"/>
  <c r="TX111" i="2" s="1"/>
  <c r="SE111" i="2"/>
  <c r="TW111" i="2" s="1"/>
  <c r="SD111" i="2"/>
  <c r="TV111" i="2" s="1"/>
  <c r="MN111" i="2"/>
  <c r="MM111" i="2"/>
  <c r="ML111" i="2"/>
  <c r="MI111" i="2"/>
  <c r="LD111" i="2"/>
  <c r="LC111" i="2"/>
  <c r="KS111" i="2"/>
  <c r="KQ111" i="2"/>
  <c r="KM111" i="2"/>
  <c r="KK111" i="2"/>
  <c r="KF111" i="2"/>
  <c r="KD111" i="2"/>
  <c r="JY111" i="2"/>
  <c r="JW111" i="2"/>
  <c r="JR111" i="2"/>
  <c r="JP111" i="2"/>
  <c r="JK111" i="2"/>
  <c r="JI111" i="2"/>
  <c r="JD111" i="2"/>
  <c r="JB111" i="2"/>
  <c r="IU111" i="2"/>
  <c r="IT111" i="2"/>
  <c r="IM111" i="2"/>
  <c r="IL111" i="2"/>
  <c r="IE111" i="2"/>
  <c r="ID111" i="2"/>
  <c r="HW111" i="2"/>
  <c r="HV111" i="2"/>
  <c r="HO111" i="2"/>
  <c r="HN111" i="2"/>
  <c r="HG111" i="2"/>
  <c r="KT111" i="2" s="1"/>
  <c r="HF111" i="2"/>
  <c r="KR111" i="2" s="1"/>
  <c r="GP111" i="2"/>
  <c r="GO111" i="2"/>
  <c r="GC111" i="2"/>
  <c r="FX111" i="2"/>
  <c r="FE111" i="2"/>
  <c r="EZ111" i="2"/>
  <c r="EJ111" i="2"/>
  <c r="EI111" i="2"/>
  <c r="EB111" i="2"/>
  <c r="EA111" i="2"/>
  <c r="DT111" i="2"/>
  <c r="DS111" i="2"/>
  <c r="DL111" i="2"/>
  <c r="DK111" i="2"/>
  <c r="DD111" i="2"/>
  <c r="FB111" i="2" s="1"/>
  <c r="DC111" i="2"/>
  <c r="CW111" i="2"/>
  <c r="CZ111" i="2" s="1"/>
  <c r="CK111" i="2"/>
  <c r="CN111" i="2" s="1"/>
  <c r="CH111" i="2"/>
  <c r="CE111" i="2"/>
  <c r="CI111" i="2" s="1"/>
  <c r="BO111" i="2"/>
  <c r="BN111" i="2"/>
  <c r="BF111" i="2"/>
  <c r="BG111" i="2" s="1"/>
  <c r="BC111" i="2"/>
  <c r="BB111" i="2"/>
  <c r="BD111" i="2" s="1"/>
  <c r="BA111" i="2"/>
  <c r="MK111" i="2" s="1"/>
  <c r="AP111" i="2"/>
  <c r="AE111" i="2"/>
  <c r="AD111" i="2"/>
  <c r="K111" i="2"/>
  <c r="L111" i="2" s="1"/>
  <c r="F111" i="2"/>
  <c r="TP110" i="2"/>
  <c r="TF110" i="2"/>
  <c r="SR110" i="2"/>
  <c r="UH110" i="2" s="1"/>
  <c r="SK110" i="2"/>
  <c r="SJ110" i="2"/>
  <c r="SG110" i="2"/>
  <c r="TX110" i="2" s="1"/>
  <c r="SE110" i="2"/>
  <c r="TW110" i="2" s="1"/>
  <c r="SD110" i="2"/>
  <c r="SB110" i="2"/>
  <c r="MN110" i="2"/>
  <c r="MM110" i="2"/>
  <c r="ML110" i="2"/>
  <c r="MI110" i="2"/>
  <c r="LD110" i="2"/>
  <c r="LC110" i="2"/>
  <c r="KS110" i="2"/>
  <c r="KQ110" i="2"/>
  <c r="KM110" i="2"/>
  <c r="KK110" i="2"/>
  <c r="KF110" i="2"/>
  <c r="KD110" i="2"/>
  <c r="JY110" i="2"/>
  <c r="JW110" i="2"/>
  <c r="JR110" i="2"/>
  <c r="JP110" i="2"/>
  <c r="JK110" i="2"/>
  <c r="JI110" i="2"/>
  <c r="JD110" i="2"/>
  <c r="JB110" i="2"/>
  <c r="IU110" i="2"/>
  <c r="IT110" i="2"/>
  <c r="IM110" i="2"/>
  <c r="IL110" i="2"/>
  <c r="IE110" i="2"/>
  <c r="ID110" i="2"/>
  <c r="HW110" i="2"/>
  <c r="HV110" i="2"/>
  <c r="HO110" i="2"/>
  <c r="HN110" i="2"/>
  <c r="HG110" i="2"/>
  <c r="KT110" i="2" s="1"/>
  <c r="HF110" i="2"/>
  <c r="KR110" i="2" s="1"/>
  <c r="GP110" i="2"/>
  <c r="GO110" i="2"/>
  <c r="GC110" i="2"/>
  <c r="FX110" i="2"/>
  <c r="FE110" i="2"/>
  <c r="EZ110" i="2"/>
  <c r="EJ110" i="2"/>
  <c r="EI110" i="2"/>
  <c r="EB110" i="2"/>
  <c r="EA110" i="2"/>
  <c r="DT110" i="2"/>
  <c r="DS110" i="2"/>
  <c r="DL110" i="2"/>
  <c r="DK110" i="2"/>
  <c r="DD110" i="2"/>
  <c r="FB110" i="2" s="1"/>
  <c r="DC110" i="2"/>
  <c r="CW110" i="2"/>
  <c r="CZ110" i="2" s="1"/>
  <c r="CK110" i="2"/>
  <c r="CN110" i="2" s="1"/>
  <c r="CH110" i="2"/>
  <c r="CE110" i="2"/>
  <c r="CI110" i="2" s="1"/>
  <c r="BO110" i="2"/>
  <c r="BN110" i="2"/>
  <c r="BF110" i="2"/>
  <c r="BG110" i="2" s="1"/>
  <c r="BC110" i="2"/>
  <c r="BB110" i="2"/>
  <c r="BD110" i="2" s="1"/>
  <c r="BA110" i="2"/>
  <c r="MK110" i="2" s="1"/>
  <c r="AP110" i="2"/>
  <c r="AE110" i="2"/>
  <c r="AD110" i="2"/>
  <c r="K110" i="2"/>
  <c r="L110" i="2" s="1"/>
  <c r="H110" i="2"/>
  <c r="F110" i="2"/>
  <c r="TP109" i="2"/>
  <c r="TO109" i="2"/>
  <c r="TM109" i="2"/>
  <c r="TK109" i="2"/>
  <c r="TI109" i="2"/>
  <c r="TG109" i="2"/>
  <c r="TF109" i="2"/>
  <c r="TE109" i="2"/>
  <c r="TC109" i="2"/>
  <c r="TA109" i="2"/>
  <c r="SR109" i="2"/>
  <c r="UH109" i="2" s="1"/>
  <c r="SP109" i="2"/>
  <c r="SG109" i="2"/>
  <c r="TX109" i="2" s="1"/>
  <c r="SE109" i="2"/>
  <c r="TW109" i="2" s="1"/>
  <c r="MN109" i="2"/>
  <c r="MM109" i="2"/>
  <c r="ML109" i="2"/>
  <c r="MI109" i="2"/>
  <c r="LD109" i="2"/>
  <c r="LC109" i="2"/>
  <c r="KS109" i="2"/>
  <c r="KQ109" i="2"/>
  <c r="KM109" i="2"/>
  <c r="KK109" i="2"/>
  <c r="KF109" i="2"/>
  <c r="KD109" i="2"/>
  <c r="JY109" i="2"/>
  <c r="JW109" i="2"/>
  <c r="JR109" i="2"/>
  <c r="JP109" i="2"/>
  <c r="JK109" i="2"/>
  <c r="JI109" i="2"/>
  <c r="JD109" i="2"/>
  <c r="JB109" i="2"/>
  <c r="IU109" i="2"/>
  <c r="IT109" i="2"/>
  <c r="IM109" i="2"/>
  <c r="IL109" i="2"/>
  <c r="IE109" i="2"/>
  <c r="ID109" i="2"/>
  <c r="HW109" i="2"/>
  <c r="HV109" i="2"/>
  <c r="HO109" i="2"/>
  <c r="HN109" i="2"/>
  <c r="HG109" i="2"/>
  <c r="KT109" i="2" s="1"/>
  <c r="HF109" i="2"/>
  <c r="KR109" i="2" s="1"/>
  <c r="GP109" i="2"/>
  <c r="GO109" i="2"/>
  <c r="GC109" i="2"/>
  <c r="FX109" i="2"/>
  <c r="FE109" i="2"/>
  <c r="EZ109" i="2"/>
  <c r="EJ109" i="2"/>
  <c r="EI109" i="2"/>
  <c r="EB109" i="2"/>
  <c r="EA109" i="2"/>
  <c r="DT109" i="2"/>
  <c r="DS109" i="2"/>
  <c r="DL109" i="2"/>
  <c r="DK109" i="2"/>
  <c r="DD109" i="2"/>
  <c r="FB109" i="2" s="1"/>
  <c r="DC109" i="2"/>
  <c r="CW109" i="2"/>
  <c r="CZ109" i="2" s="1"/>
  <c r="CK109" i="2"/>
  <c r="CN109" i="2" s="1"/>
  <c r="CH109" i="2"/>
  <c r="CE109" i="2"/>
  <c r="CI109" i="2" s="1"/>
  <c r="BO109" i="2"/>
  <c r="BN109" i="2"/>
  <c r="BF109" i="2"/>
  <c r="BG109" i="2" s="1"/>
  <c r="BC109" i="2"/>
  <c r="BB109" i="2"/>
  <c r="BD109" i="2" s="1"/>
  <c r="BA109" i="2"/>
  <c r="MK109" i="2" s="1"/>
  <c r="AP109" i="2"/>
  <c r="AE109" i="2"/>
  <c r="AD109" i="2"/>
  <c r="K109" i="2"/>
  <c r="L109" i="2" s="1"/>
  <c r="F109" i="2"/>
  <c r="UF109" i="2" s="1"/>
  <c r="TP108" i="2"/>
  <c r="TN108" i="2"/>
  <c r="TL108" i="2"/>
  <c r="TJ108" i="2"/>
  <c r="TH108" i="2"/>
  <c r="TF108" i="2"/>
  <c r="TD108" i="2"/>
  <c r="TB108" i="2"/>
  <c r="SR108" i="2"/>
  <c r="UH108" i="2" s="1"/>
  <c r="SK108" i="2"/>
  <c r="SJ108" i="2"/>
  <c r="TZ108" i="2" s="1"/>
  <c r="SG108" i="2"/>
  <c r="TX108" i="2" s="1"/>
  <c r="SE108" i="2"/>
  <c r="TW108" i="2" s="1"/>
  <c r="SD108" i="2"/>
  <c r="TV108" i="2" s="1"/>
  <c r="MN108" i="2"/>
  <c r="MM108" i="2"/>
  <c r="ML108" i="2"/>
  <c r="MK108" i="2"/>
  <c r="MI108" i="2"/>
  <c r="LD108" i="2"/>
  <c r="LC108" i="2"/>
  <c r="KS108" i="2"/>
  <c r="KQ108" i="2"/>
  <c r="KM108" i="2"/>
  <c r="KK108" i="2"/>
  <c r="KF108" i="2"/>
  <c r="KD108" i="2"/>
  <c r="JY108" i="2"/>
  <c r="JW108" i="2"/>
  <c r="JR108" i="2"/>
  <c r="JP108" i="2"/>
  <c r="JK108" i="2"/>
  <c r="JI108" i="2"/>
  <c r="JD108" i="2"/>
  <c r="JB108" i="2"/>
  <c r="IU108" i="2"/>
  <c r="IT108" i="2"/>
  <c r="IM108" i="2"/>
  <c r="IL108" i="2"/>
  <c r="IE108" i="2"/>
  <c r="ID108" i="2"/>
  <c r="HW108" i="2"/>
  <c r="HV108" i="2"/>
  <c r="HO108" i="2"/>
  <c r="HN108" i="2"/>
  <c r="HG108" i="2"/>
  <c r="KT108" i="2" s="1"/>
  <c r="HF108" i="2"/>
  <c r="GP108" i="2"/>
  <c r="GO108" i="2"/>
  <c r="GC108" i="2"/>
  <c r="FY108" i="2"/>
  <c r="FX108" i="2"/>
  <c r="FE108" i="2"/>
  <c r="EZ108" i="2"/>
  <c r="EJ108" i="2"/>
  <c r="EI108" i="2"/>
  <c r="EB108" i="2"/>
  <c r="EA108" i="2"/>
  <c r="DT108" i="2"/>
  <c r="DS108" i="2"/>
  <c r="DL108" i="2"/>
  <c r="FB108" i="2" s="1"/>
  <c r="DK108" i="2"/>
  <c r="DD108" i="2"/>
  <c r="DC108" i="2"/>
  <c r="FA108" i="2" s="1"/>
  <c r="CZ108" i="2"/>
  <c r="CW108" i="2"/>
  <c r="DA108" i="2" s="1"/>
  <c r="CN108" i="2"/>
  <c r="CK108" i="2"/>
  <c r="CO108" i="2" s="1"/>
  <c r="CE108" i="2"/>
  <c r="CH108" i="2" s="1"/>
  <c r="BO108" i="2"/>
  <c r="BN108" i="2"/>
  <c r="BG108" i="2"/>
  <c r="BF108" i="2"/>
  <c r="BB108" i="2"/>
  <c r="BC108" i="2" s="1"/>
  <c r="BA108" i="2"/>
  <c r="AP108" i="2"/>
  <c r="AE108" i="2"/>
  <c r="AD108" i="2"/>
  <c r="L108" i="2"/>
  <c r="K108" i="2"/>
  <c r="H108" i="2"/>
  <c r="F108" i="2"/>
  <c r="TP107" i="2"/>
  <c r="TF107" i="2"/>
  <c r="SR107" i="2"/>
  <c r="UH107" i="2" s="1"/>
  <c r="SG107" i="2"/>
  <c r="TX107" i="2" s="1"/>
  <c r="SE107" i="2"/>
  <c r="TW107" i="2" s="1"/>
  <c r="MN107" i="2"/>
  <c r="MM107" i="2"/>
  <c r="ML107" i="2"/>
  <c r="MI107" i="2"/>
  <c r="LD107" i="2"/>
  <c r="LC107" i="2"/>
  <c r="KS107" i="2"/>
  <c r="KQ107" i="2"/>
  <c r="KM107" i="2"/>
  <c r="KK107" i="2"/>
  <c r="KF107" i="2"/>
  <c r="KD107" i="2"/>
  <c r="JY107" i="2"/>
  <c r="JW107" i="2"/>
  <c r="JR107" i="2"/>
  <c r="JP107" i="2"/>
  <c r="JK107" i="2"/>
  <c r="JI107" i="2"/>
  <c r="JD107" i="2"/>
  <c r="JB107" i="2"/>
  <c r="IU107" i="2"/>
  <c r="IT107" i="2"/>
  <c r="IM107" i="2"/>
  <c r="IL107" i="2"/>
  <c r="IE107" i="2"/>
  <c r="ID107" i="2"/>
  <c r="HW107" i="2"/>
  <c r="HV107" i="2"/>
  <c r="HO107" i="2"/>
  <c r="HN107" i="2"/>
  <c r="HG107" i="2"/>
  <c r="KT107" i="2" s="1"/>
  <c r="HF107" i="2"/>
  <c r="KR107" i="2" s="1"/>
  <c r="GP107" i="2"/>
  <c r="GO107" i="2"/>
  <c r="GC107" i="2"/>
  <c r="FX107" i="2"/>
  <c r="FE107" i="2"/>
  <c r="EZ107" i="2"/>
  <c r="EJ107" i="2"/>
  <c r="EI107" i="2"/>
  <c r="EB107" i="2"/>
  <c r="EA107" i="2"/>
  <c r="DT107" i="2"/>
  <c r="DS107" i="2"/>
  <c r="DL107" i="2"/>
  <c r="DK107" i="2"/>
  <c r="DD107" i="2"/>
  <c r="FB107" i="2" s="1"/>
  <c r="DC107" i="2"/>
  <c r="CW107" i="2"/>
  <c r="CZ107" i="2" s="1"/>
  <c r="CK107" i="2"/>
  <c r="CN107" i="2" s="1"/>
  <c r="CH107" i="2"/>
  <c r="CE107" i="2"/>
  <c r="CI107" i="2" s="1"/>
  <c r="BO107" i="2"/>
  <c r="BN107" i="2"/>
  <c r="BF107" i="2"/>
  <c r="BG107" i="2" s="1"/>
  <c r="BC107" i="2"/>
  <c r="BB107" i="2"/>
  <c r="BD107" i="2" s="1"/>
  <c r="BA107" i="2"/>
  <c r="MK107" i="2" s="1"/>
  <c r="AP107" i="2"/>
  <c r="AE107" i="2"/>
  <c r="AD107" i="2"/>
  <c r="K107" i="2"/>
  <c r="L107" i="2" s="1"/>
  <c r="H107" i="2"/>
  <c r="F107" i="2"/>
  <c r="TP106" i="2"/>
  <c r="TF106" i="2"/>
  <c r="SR106" i="2"/>
  <c r="UH106" i="2" s="1"/>
  <c r="SQ106" i="2"/>
  <c r="SP106" i="2"/>
  <c r="SO106" i="2"/>
  <c r="SM106" i="2"/>
  <c r="SK106" i="2"/>
  <c r="SJ106" i="2"/>
  <c r="SI106" i="2"/>
  <c r="SG106" i="2"/>
  <c r="TX106" i="2" s="1"/>
  <c r="SE106" i="2"/>
  <c r="TW106" i="2" s="1"/>
  <c r="SD106" i="2"/>
  <c r="SB106" i="2"/>
  <c r="SA106" i="2"/>
  <c r="MN106" i="2"/>
  <c r="MM106" i="2"/>
  <c r="ML106" i="2"/>
  <c r="MK106" i="2"/>
  <c r="MI106" i="2"/>
  <c r="LD106" i="2"/>
  <c r="LC106" i="2"/>
  <c r="KS106" i="2"/>
  <c r="KQ106" i="2"/>
  <c r="KM106" i="2"/>
  <c r="KK106" i="2"/>
  <c r="KF106" i="2"/>
  <c r="KD106" i="2"/>
  <c r="JY106" i="2"/>
  <c r="JW106" i="2"/>
  <c r="JR106" i="2"/>
  <c r="JP106" i="2"/>
  <c r="JK106" i="2"/>
  <c r="JI106" i="2"/>
  <c r="JD106" i="2"/>
  <c r="JB106" i="2"/>
  <c r="IU106" i="2"/>
  <c r="IT106" i="2"/>
  <c r="IM106" i="2"/>
  <c r="IL106" i="2"/>
  <c r="IE106" i="2"/>
  <c r="ID106" i="2"/>
  <c r="HW106" i="2"/>
  <c r="HV106" i="2"/>
  <c r="HO106" i="2"/>
  <c r="HN106" i="2"/>
  <c r="HG106" i="2"/>
  <c r="KT106" i="2" s="1"/>
  <c r="HF106" i="2"/>
  <c r="GP106" i="2"/>
  <c r="GO106" i="2"/>
  <c r="GC106" i="2"/>
  <c r="FY106" i="2"/>
  <c r="FX106" i="2"/>
  <c r="FE106" i="2"/>
  <c r="EZ106" i="2"/>
  <c r="EJ106" i="2"/>
  <c r="EI106" i="2"/>
  <c r="EB106" i="2"/>
  <c r="EA106" i="2"/>
  <c r="DT106" i="2"/>
  <c r="DS106" i="2"/>
  <c r="DL106" i="2"/>
  <c r="FB106" i="2" s="1"/>
  <c r="DK106" i="2"/>
  <c r="DD106" i="2"/>
  <c r="DC106" i="2"/>
  <c r="FA106" i="2" s="1"/>
  <c r="CZ106" i="2"/>
  <c r="CW106" i="2"/>
  <c r="DA106" i="2" s="1"/>
  <c r="CN106" i="2"/>
  <c r="CK106" i="2"/>
  <c r="CO106" i="2" s="1"/>
  <c r="CE106" i="2"/>
  <c r="CH106" i="2" s="1"/>
  <c r="BO106" i="2"/>
  <c r="BN106" i="2"/>
  <c r="BG106" i="2"/>
  <c r="BF106" i="2"/>
  <c r="BB106" i="2"/>
  <c r="BC106" i="2" s="1"/>
  <c r="BA106" i="2"/>
  <c r="AP106" i="2"/>
  <c r="AE106" i="2"/>
  <c r="AD106" i="2"/>
  <c r="F106" i="2"/>
  <c r="UF106" i="2" s="1"/>
  <c r="TP105" i="2"/>
  <c r="TF105" i="2"/>
  <c r="SR105" i="2"/>
  <c r="UH105" i="2" s="1"/>
  <c r="SQ105" i="2"/>
  <c r="SP105" i="2"/>
  <c r="SO105" i="2"/>
  <c r="SM105" i="2"/>
  <c r="SK105" i="2"/>
  <c r="SJ105" i="2"/>
  <c r="SI105" i="2"/>
  <c r="SG105" i="2"/>
  <c r="TX105" i="2" s="1"/>
  <c r="SE105" i="2"/>
  <c r="TW105" i="2" s="1"/>
  <c r="SD105" i="2"/>
  <c r="SB105" i="2"/>
  <c r="SA105" i="2"/>
  <c r="MN105" i="2"/>
  <c r="MM105" i="2"/>
  <c r="ML105" i="2"/>
  <c r="MI105" i="2"/>
  <c r="LD105" i="2"/>
  <c r="LC105" i="2"/>
  <c r="KS105" i="2"/>
  <c r="KQ105" i="2"/>
  <c r="KM105" i="2"/>
  <c r="KK105" i="2"/>
  <c r="KF105" i="2"/>
  <c r="KD105" i="2"/>
  <c r="JY105" i="2"/>
  <c r="JW105" i="2"/>
  <c r="JR105" i="2"/>
  <c r="JP105" i="2"/>
  <c r="JK105" i="2"/>
  <c r="JI105" i="2"/>
  <c r="JD105" i="2"/>
  <c r="JB105" i="2"/>
  <c r="IU105" i="2"/>
  <c r="IT105" i="2"/>
  <c r="IM105" i="2"/>
  <c r="IL105" i="2"/>
  <c r="IE105" i="2"/>
  <c r="ID105" i="2"/>
  <c r="HW105" i="2"/>
  <c r="HV105" i="2"/>
  <c r="HO105" i="2"/>
  <c r="HN105" i="2"/>
  <c r="HG105" i="2"/>
  <c r="KT105" i="2" s="1"/>
  <c r="HF105" i="2"/>
  <c r="GP105" i="2"/>
  <c r="GO105" i="2"/>
  <c r="GC105" i="2"/>
  <c r="FY105" i="2"/>
  <c r="FX105" i="2"/>
  <c r="FE105" i="2"/>
  <c r="EZ105" i="2"/>
  <c r="EJ105" i="2"/>
  <c r="EI105" i="2"/>
  <c r="EB105" i="2"/>
  <c r="EA105" i="2"/>
  <c r="DT105" i="2"/>
  <c r="DS105" i="2"/>
  <c r="DL105" i="2"/>
  <c r="FB105" i="2" s="1"/>
  <c r="DK105" i="2"/>
  <c r="DD105" i="2"/>
  <c r="DC105" i="2"/>
  <c r="FA105" i="2" s="1"/>
  <c r="CZ105" i="2"/>
  <c r="CW105" i="2"/>
  <c r="DA105" i="2" s="1"/>
  <c r="CK105" i="2"/>
  <c r="CH105" i="2"/>
  <c r="CE105" i="2"/>
  <c r="CI105" i="2" s="1"/>
  <c r="BO105" i="2"/>
  <c r="BN105" i="2"/>
  <c r="BF105" i="2"/>
  <c r="BG105" i="2" s="1"/>
  <c r="BC105" i="2"/>
  <c r="BB105" i="2"/>
  <c r="BD105" i="2" s="1"/>
  <c r="BA105" i="2"/>
  <c r="AP105" i="2"/>
  <c r="AE105" i="2"/>
  <c r="AD105" i="2"/>
  <c r="F105" i="2"/>
  <c r="UF105" i="2" s="1"/>
  <c r="TP104" i="2"/>
  <c r="TF104" i="2"/>
  <c r="SR104" i="2"/>
  <c r="UH104" i="2" s="1"/>
  <c r="SQ104" i="2"/>
  <c r="SP104" i="2"/>
  <c r="SO104" i="2"/>
  <c r="SM104" i="2"/>
  <c r="SK104" i="2"/>
  <c r="SJ104" i="2"/>
  <c r="SG104" i="2"/>
  <c r="TX104" i="2" s="1"/>
  <c r="SE104" i="2"/>
  <c r="TW104" i="2" s="1"/>
  <c r="SD104" i="2"/>
  <c r="SB104" i="2"/>
  <c r="SA104" i="2"/>
  <c r="MN104" i="2"/>
  <c r="MM104" i="2"/>
  <c r="ML104" i="2"/>
  <c r="MK104" i="2"/>
  <c r="MI104" i="2"/>
  <c r="LD104" i="2"/>
  <c r="LC104" i="2"/>
  <c r="KS104" i="2"/>
  <c r="KQ104" i="2"/>
  <c r="KM104" i="2"/>
  <c r="KK104" i="2"/>
  <c r="KF104" i="2"/>
  <c r="KD104" i="2"/>
  <c r="JY104" i="2"/>
  <c r="JW104" i="2"/>
  <c r="JR104" i="2"/>
  <c r="JP104" i="2"/>
  <c r="JK104" i="2"/>
  <c r="JI104" i="2"/>
  <c r="JD104" i="2"/>
  <c r="JB104" i="2"/>
  <c r="IU104" i="2"/>
  <c r="IT104" i="2"/>
  <c r="IM104" i="2"/>
  <c r="IL104" i="2"/>
  <c r="IE104" i="2"/>
  <c r="ID104" i="2"/>
  <c r="HW104" i="2"/>
  <c r="HV104" i="2"/>
  <c r="HO104" i="2"/>
  <c r="HN104" i="2"/>
  <c r="KR104" i="2" s="1"/>
  <c r="HG104" i="2"/>
  <c r="KT104" i="2" s="1"/>
  <c r="HF104" i="2"/>
  <c r="GP104" i="2"/>
  <c r="GO104" i="2"/>
  <c r="GC104" i="2"/>
  <c r="FY104" i="2"/>
  <c r="FX104" i="2"/>
  <c r="FE104" i="2"/>
  <c r="EZ104" i="2"/>
  <c r="EJ104" i="2"/>
  <c r="EI104" i="2"/>
  <c r="EB104" i="2"/>
  <c r="EA104" i="2"/>
  <c r="DT104" i="2"/>
  <c r="DS104" i="2"/>
  <c r="DL104" i="2"/>
  <c r="FB104" i="2" s="1"/>
  <c r="DK104" i="2"/>
  <c r="DD104" i="2"/>
  <c r="DC104" i="2"/>
  <c r="CZ104" i="2"/>
  <c r="CW104" i="2"/>
  <c r="DA104" i="2" s="1"/>
  <c r="CN104" i="2"/>
  <c r="CK104" i="2"/>
  <c r="CO104" i="2" s="1"/>
  <c r="CE104" i="2"/>
  <c r="BO104" i="2"/>
  <c r="BN104" i="2"/>
  <c r="BG104" i="2"/>
  <c r="BF104" i="2"/>
  <c r="BB104" i="2"/>
  <c r="BA104" i="2"/>
  <c r="AP104" i="2"/>
  <c r="AE104" i="2"/>
  <c r="AD104" i="2"/>
  <c r="F104" i="2"/>
  <c r="UF104" i="2" s="1"/>
  <c r="TP103" i="2"/>
  <c r="TO103" i="2"/>
  <c r="TM103" i="2"/>
  <c r="TK103" i="2"/>
  <c r="TI103" i="2"/>
  <c r="TG103" i="2"/>
  <c r="TF103" i="2"/>
  <c r="TE103" i="2"/>
  <c r="TC103" i="2"/>
  <c r="TA103" i="2"/>
  <c r="SR103" i="2"/>
  <c r="UH103" i="2" s="1"/>
  <c r="SQ103" i="2"/>
  <c r="UG103" i="2" s="1"/>
  <c r="SP103" i="2"/>
  <c r="SO103" i="2"/>
  <c r="UE103" i="2" s="1"/>
  <c r="SM103" i="2"/>
  <c r="UC103" i="2" s="1"/>
  <c r="SK103" i="2"/>
  <c r="UA103" i="2" s="1"/>
  <c r="SJ103" i="2"/>
  <c r="SG103" i="2"/>
  <c r="TX103" i="2" s="1"/>
  <c r="SE103" i="2"/>
  <c r="TW103" i="2" s="1"/>
  <c r="SD103" i="2"/>
  <c r="SB103" i="2"/>
  <c r="SA103" i="2"/>
  <c r="TS103" i="2" s="1"/>
  <c r="MN103" i="2"/>
  <c r="MM103" i="2"/>
  <c r="ML103" i="2"/>
  <c r="MI103" i="2"/>
  <c r="LD103" i="2"/>
  <c r="LC103" i="2"/>
  <c r="KS103" i="2"/>
  <c r="KQ103" i="2"/>
  <c r="KM103" i="2"/>
  <c r="KK103" i="2"/>
  <c r="KF103" i="2"/>
  <c r="KD103" i="2"/>
  <c r="JY103" i="2"/>
  <c r="JW103" i="2"/>
  <c r="JR103" i="2"/>
  <c r="JP103" i="2"/>
  <c r="JK103" i="2"/>
  <c r="JI103" i="2"/>
  <c r="JD103" i="2"/>
  <c r="JB103" i="2"/>
  <c r="IU103" i="2"/>
  <c r="IT103" i="2"/>
  <c r="IM103" i="2"/>
  <c r="IL103" i="2"/>
  <c r="IE103" i="2"/>
  <c r="ID103" i="2"/>
  <c r="HW103" i="2"/>
  <c r="HV103" i="2"/>
  <c r="HO103" i="2"/>
  <c r="HN103" i="2"/>
  <c r="HG103" i="2"/>
  <c r="KT103" i="2" s="1"/>
  <c r="HF103" i="2"/>
  <c r="GP103" i="2"/>
  <c r="GO103" i="2"/>
  <c r="GC103" i="2"/>
  <c r="FX103" i="2"/>
  <c r="FE103" i="2"/>
  <c r="EZ103" i="2"/>
  <c r="EJ103" i="2"/>
  <c r="EI103" i="2"/>
  <c r="EB103" i="2"/>
  <c r="EA103" i="2"/>
  <c r="DT103" i="2"/>
  <c r="DS103" i="2"/>
  <c r="DL103" i="2"/>
  <c r="DK103" i="2"/>
  <c r="FA103" i="2" s="1"/>
  <c r="DD103" i="2"/>
  <c r="DC103" i="2"/>
  <c r="CW103" i="2"/>
  <c r="CK103" i="2"/>
  <c r="CH103" i="2"/>
  <c r="CE103" i="2"/>
  <c r="CI103" i="2" s="1"/>
  <c r="BO103" i="2"/>
  <c r="BN103" i="2"/>
  <c r="BF103" i="2"/>
  <c r="BG103" i="2" s="1"/>
  <c r="BC103" i="2"/>
  <c r="BB103" i="2"/>
  <c r="BD103" i="2" s="1"/>
  <c r="BA103" i="2"/>
  <c r="AP103" i="2"/>
  <c r="AE103" i="2"/>
  <c r="AD103" i="2"/>
  <c r="F103" i="2"/>
  <c r="UF103" i="2" s="1"/>
  <c r="TP102" i="2"/>
  <c r="TF102" i="2"/>
  <c r="SR102" i="2"/>
  <c r="UH102" i="2" s="1"/>
  <c r="SQ102" i="2"/>
  <c r="SP102" i="2"/>
  <c r="SO102" i="2"/>
  <c r="SM102" i="2"/>
  <c r="SK102" i="2"/>
  <c r="SJ102" i="2"/>
  <c r="SG102" i="2"/>
  <c r="TX102" i="2" s="1"/>
  <c r="SE102" i="2"/>
  <c r="TW102" i="2" s="1"/>
  <c r="SD102" i="2"/>
  <c r="SB102" i="2"/>
  <c r="SA102" i="2"/>
  <c r="MN102" i="2"/>
  <c r="MM102" i="2"/>
  <c r="ML102" i="2"/>
  <c r="MK102" i="2"/>
  <c r="MI102" i="2"/>
  <c r="LD102" i="2"/>
  <c r="LC102" i="2"/>
  <c r="KS102" i="2"/>
  <c r="KQ102" i="2"/>
  <c r="KM102" i="2"/>
  <c r="KK102" i="2"/>
  <c r="KF102" i="2"/>
  <c r="KD102" i="2"/>
  <c r="JY102" i="2"/>
  <c r="JW102" i="2"/>
  <c r="JR102" i="2"/>
  <c r="JP102" i="2"/>
  <c r="JK102" i="2"/>
  <c r="JI102" i="2"/>
  <c r="JD102" i="2"/>
  <c r="JB102" i="2"/>
  <c r="IU102" i="2"/>
  <c r="IT102" i="2"/>
  <c r="IM102" i="2"/>
  <c r="IL102" i="2"/>
  <c r="IE102" i="2"/>
  <c r="ID102" i="2"/>
  <c r="HW102" i="2"/>
  <c r="HV102" i="2"/>
  <c r="HO102" i="2"/>
  <c r="HN102" i="2"/>
  <c r="KR102" i="2" s="1"/>
  <c r="HG102" i="2"/>
  <c r="KT102" i="2" s="1"/>
  <c r="HF102" i="2"/>
  <c r="GP102" i="2"/>
  <c r="GO102" i="2"/>
  <c r="GC102" i="2"/>
  <c r="FY102" i="2"/>
  <c r="FX102" i="2"/>
  <c r="FE102" i="2"/>
  <c r="EZ102" i="2"/>
  <c r="EJ102" i="2"/>
  <c r="EI102" i="2"/>
  <c r="EB102" i="2"/>
  <c r="EA102" i="2"/>
  <c r="DT102" i="2"/>
  <c r="DS102" i="2"/>
  <c r="DL102" i="2"/>
  <c r="FB102" i="2" s="1"/>
  <c r="DK102" i="2"/>
  <c r="DD102" i="2"/>
  <c r="DC102" i="2"/>
  <c r="CZ102" i="2"/>
  <c r="CW102" i="2"/>
  <c r="DA102" i="2" s="1"/>
  <c r="CN102" i="2"/>
  <c r="CK102" i="2"/>
  <c r="CO102" i="2" s="1"/>
  <c r="CE102" i="2"/>
  <c r="BO102" i="2"/>
  <c r="BN102" i="2"/>
  <c r="BG102" i="2"/>
  <c r="BF102" i="2"/>
  <c r="BB102" i="2"/>
  <c r="BA102" i="2"/>
  <c r="AP102" i="2"/>
  <c r="AE102" i="2"/>
  <c r="AD102" i="2"/>
  <c r="F102" i="2"/>
  <c r="UF102" i="2" s="1"/>
  <c r="TP101" i="2"/>
  <c r="TF101" i="2"/>
  <c r="SR101" i="2"/>
  <c r="UH101" i="2" s="1"/>
  <c r="SQ101" i="2"/>
  <c r="SP101" i="2"/>
  <c r="SM101" i="2"/>
  <c r="SK101" i="2"/>
  <c r="SJ101" i="2"/>
  <c r="SI101" i="2"/>
  <c r="SG101" i="2"/>
  <c r="TX101" i="2" s="1"/>
  <c r="SE101" i="2"/>
  <c r="TW101" i="2" s="1"/>
  <c r="SD101" i="2"/>
  <c r="SB101" i="2"/>
  <c r="MN101" i="2"/>
  <c r="MM101" i="2"/>
  <c r="ML101" i="2"/>
  <c r="MK101" i="2"/>
  <c r="MI101" i="2"/>
  <c r="LD101" i="2"/>
  <c r="LC101" i="2"/>
  <c r="KS101" i="2"/>
  <c r="KQ101" i="2"/>
  <c r="KM101" i="2"/>
  <c r="KK101" i="2"/>
  <c r="KF101" i="2"/>
  <c r="KD101" i="2"/>
  <c r="JY101" i="2"/>
  <c r="JW101" i="2"/>
  <c r="JR101" i="2"/>
  <c r="JP101" i="2"/>
  <c r="JK101" i="2"/>
  <c r="JI101" i="2"/>
  <c r="JD101" i="2"/>
  <c r="JB101" i="2"/>
  <c r="IU101" i="2"/>
  <c r="IT101" i="2"/>
  <c r="IM101" i="2"/>
  <c r="IL101" i="2"/>
  <c r="IE101" i="2"/>
  <c r="ID101" i="2"/>
  <c r="HW101" i="2"/>
  <c r="HV101" i="2"/>
  <c r="HO101" i="2"/>
  <c r="HN101" i="2"/>
  <c r="KR101" i="2" s="1"/>
  <c r="HG101" i="2"/>
  <c r="KT101" i="2" s="1"/>
  <c r="HF101" i="2"/>
  <c r="GP101" i="2"/>
  <c r="GO101" i="2"/>
  <c r="GC101" i="2"/>
  <c r="FY101" i="2"/>
  <c r="FX101" i="2"/>
  <c r="FE101" i="2"/>
  <c r="EZ101" i="2"/>
  <c r="EJ101" i="2"/>
  <c r="EI101" i="2"/>
  <c r="EB101" i="2"/>
  <c r="EA101" i="2"/>
  <c r="DT101" i="2"/>
  <c r="DS101" i="2"/>
  <c r="DL101" i="2"/>
  <c r="FB101" i="2" s="1"/>
  <c r="DK101" i="2"/>
  <c r="DD101" i="2"/>
  <c r="DC101" i="2"/>
  <c r="CZ101" i="2"/>
  <c r="CW101" i="2"/>
  <c r="DA101" i="2" s="1"/>
  <c r="CN101" i="2"/>
  <c r="CK101" i="2"/>
  <c r="CO101" i="2" s="1"/>
  <c r="CE101" i="2"/>
  <c r="BO101" i="2"/>
  <c r="BN101" i="2"/>
  <c r="BG101" i="2"/>
  <c r="BF101" i="2"/>
  <c r="BB101" i="2"/>
  <c r="BA101" i="2"/>
  <c r="AP101" i="2"/>
  <c r="AE101" i="2"/>
  <c r="AD101" i="2"/>
  <c r="F101" i="2"/>
  <c r="UG101" i="2" s="1"/>
  <c r="TP100" i="2"/>
  <c r="TF100" i="2"/>
  <c r="SR100" i="2"/>
  <c r="UH100" i="2" s="1"/>
  <c r="SQ100" i="2"/>
  <c r="SP100" i="2"/>
  <c r="SM100" i="2"/>
  <c r="SK100" i="2"/>
  <c r="SJ100" i="2"/>
  <c r="SI100" i="2"/>
  <c r="SG100" i="2"/>
  <c r="TX100" i="2" s="1"/>
  <c r="SE100" i="2"/>
  <c r="TW100" i="2" s="1"/>
  <c r="SD100" i="2"/>
  <c r="SB100" i="2"/>
  <c r="MN100" i="2"/>
  <c r="MM100" i="2"/>
  <c r="ML100" i="2"/>
  <c r="MK100" i="2"/>
  <c r="MI100" i="2"/>
  <c r="LD100" i="2"/>
  <c r="LC100" i="2"/>
  <c r="KS100" i="2"/>
  <c r="KQ100" i="2"/>
  <c r="KM100" i="2"/>
  <c r="KK100" i="2"/>
  <c r="KF100" i="2"/>
  <c r="KD100" i="2"/>
  <c r="JY100" i="2"/>
  <c r="JW100" i="2"/>
  <c r="JR100" i="2"/>
  <c r="JP100" i="2"/>
  <c r="JK100" i="2"/>
  <c r="JI100" i="2"/>
  <c r="JD100" i="2"/>
  <c r="JB100" i="2"/>
  <c r="IU100" i="2"/>
  <c r="IT100" i="2"/>
  <c r="IM100" i="2"/>
  <c r="IL100" i="2"/>
  <c r="IE100" i="2"/>
  <c r="ID100" i="2"/>
  <c r="HW100" i="2"/>
  <c r="HV100" i="2"/>
  <c r="HO100" i="2"/>
  <c r="HN100" i="2"/>
  <c r="KR100" i="2" s="1"/>
  <c r="HG100" i="2"/>
  <c r="KT100" i="2" s="1"/>
  <c r="HF100" i="2"/>
  <c r="GP100" i="2"/>
  <c r="GO100" i="2"/>
  <c r="GC100" i="2"/>
  <c r="FY100" i="2"/>
  <c r="FX100" i="2"/>
  <c r="FE100" i="2"/>
  <c r="EZ100" i="2"/>
  <c r="EJ100" i="2"/>
  <c r="EI100" i="2"/>
  <c r="EB100" i="2"/>
  <c r="EA100" i="2"/>
  <c r="DT100" i="2"/>
  <c r="DS100" i="2"/>
  <c r="DL100" i="2"/>
  <c r="FB100" i="2" s="1"/>
  <c r="DK100" i="2"/>
  <c r="DD100" i="2"/>
  <c r="DC100" i="2"/>
  <c r="CZ100" i="2"/>
  <c r="CW100" i="2"/>
  <c r="DA100" i="2" s="1"/>
  <c r="CN100" i="2"/>
  <c r="CK100" i="2"/>
  <c r="CO100" i="2" s="1"/>
  <c r="CE100" i="2"/>
  <c r="BO100" i="2"/>
  <c r="BN100" i="2"/>
  <c r="BG100" i="2"/>
  <c r="BF100" i="2"/>
  <c r="BB100" i="2"/>
  <c r="BA100" i="2"/>
  <c r="AP100" i="2"/>
  <c r="AE100" i="2"/>
  <c r="AD100" i="2"/>
  <c r="F100" i="2"/>
  <c r="UG100" i="2" s="1"/>
  <c r="TP99" i="2"/>
  <c r="TF99" i="2"/>
  <c r="SR99" i="2"/>
  <c r="UH99" i="2" s="1"/>
  <c r="SQ99" i="2"/>
  <c r="SP99" i="2"/>
  <c r="SM99" i="2"/>
  <c r="SK99" i="2"/>
  <c r="SJ99" i="2"/>
  <c r="SI99" i="2"/>
  <c r="SG99" i="2"/>
  <c r="TX99" i="2" s="1"/>
  <c r="SE99" i="2"/>
  <c r="TW99" i="2" s="1"/>
  <c r="SD99" i="2"/>
  <c r="SB99" i="2"/>
  <c r="MN99" i="2"/>
  <c r="MM99" i="2"/>
  <c r="ML99" i="2"/>
  <c r="MK99" i="2"/>
  <c r="MI99" i="2"/>
  <c r="LD99" i="2"/>
  <c r="LC99" i="2"/>
  <c r="KS99" i="2"/>
  <c r="KQ99" i="2"/>
  <c r="KM99" i="2"/>
  <c r="KK99" i="2"/>
  <c r="KF99" i="2"/>
  <c r="KD99" i="2"/>
  <c r="JY99" i="2"/>
  <c r="JW99" i="2"/>
  <c r="JR99" i="2"/>
  <c r="JP99" i="2"/>
  <c r="JK99" i="2"/>
  <c r="JI99" i="2"/>
  <c r="JD99" i="2"/>
  <c r="JB99" i="2"/>
  <c r="IU99" i="2"/>
  <c r="IT99" i="2"/>
  <c r="IM99" i="2"/>
  <c r="IL99" i="2"/>
  <c r="IE99" i="2"/>
  <c r="ID99" i="2"/>
  <c r="HW99" i="2"/>
  <c r="HV99" i="2"/>
  <c r="HO99" i="2"/>
  <c r="HN99" i="2"/>
  <c r="KR99" i="2" s="1"/>
  <c r="HG99" i="2"/>
  <c r="KT99" i="2" s="1"/>
  <c r="HF99" i="2"/>
  <c r="GP99" i="2"/>
  <c r="GO99" i="2"/>
  <c r="GC99" i="2"/>
  <c r="FY99" i="2"/>
  <c r="FX99" i="2"/>
  <c r="FE99" i="2"/>
  <c r="EZ99" i="2"/>
  <c r="EJ99" i="2"/>
  <c r="EI99" i="2"/>
  <c r="EB99" i="2"/>
  <c r="EA99" i="2"/>
  <c r="DT99" i="2"/>
  <c r="DS99" i="2"/>
  <c r="DL99" i="2"/>
  <c r="FB99" i="2" s="1"/>
  <c r="DK99" i="2"/>
  <c r="DD99" i="2"/>
  <c r="DC99" i="2"/>
  <c r="CZ99" i="2"/>
  <c r="CW99" i="2"/>
  <c r="DA99" i="2" s="1"/>
  <c r="CN99" i="2"/>
  <c r="CK99" i="2"/>
  <c r="CO99" i="2" s="1"/>
  <c r="CE99" i="2"/>
  <c r="BO99" i="2"/>
  <c r="BN99" i="2"/>
  <c r="BG99" i="2"/>
  <c r="BF99" i="2"/>
  <c r="BB99" i="2"/>
  <c r="BA99" i="2"/>
  <c r="AP99" i="2"/>
  <c r="AE99" i="2"/>
  <c r="AD99" i="2"/>
  <c r="F99" i="2"/>
  <c r="UG99" i="2" s="1"/>
  <c r="TP98" i="2"/>
  <c r="TF98" i="2"/>
  <c r="SR98" i="2"/>
  <c r="UH98" i="2" s="1"/>
  <c r="SQ98" i="2"/>
  <c r="SP98" i="2"/>
  <c r="SM98" i="2"/>
  <c r="SK98" i="2"/>
  <c r="SJ98" i="2"/>
  <c r="SI98" i="2"/>
  <c r="SG98" i="2"/>
  <c r="TX98" i="2" s="1"/>
  <c r="SE98" i="2"/>
  <c r="TW98" i="2" s="1"/>
  <c r="SD98" i="2"/>
  <c r="SB98" i="2"/>
  <c r="MN98" i="2"/>
  <c r="MM98" i="2"/>
  <c r="ML98" i="2"/>
  <c r="MK98" i="2"/>
  <c r="MI98" i="2"/>
  <c r="LD98" i="2"/>
  <c r="LC98" i="2"/>
  <c r="KS98" i="2"/>
  <c r="KQ98" i="2"/>
  <c r="KM98" i="2"/>
  <c r="KK98" i="2"/>
  <c r="KF98" i="2"/>
  <c r="KD98" i="2"/>
  <c r="JY98" i="2"/>
  <c r="JW98" i="2"/>
  <c r="JR98" i="2"/>
  <c r="JP98" i="2"/>
  <c r="JK98" i="2"/>
  <c r="JI98" i="2"/>
  <c r="JD98" i="2"/>
  <c r="JB98" i="2"/>
  <c r="IU98" i="2"/>
  <c r="IT98" i="2"/>
  <c r="IM98" i="2"/>
  <c r="IL98" i="2"/>
  <c r="IE98" i="2"/>
  <c r="ID98" i="2"/>
  <c r="HW98" i="2"/>
  <c r="HV98" i="2"/>
  <c r="HO98" i="2"/>
  <c r="HN98" i="2"/>
  <c r="KR98" i="2" s="1"/>
  <c r="HG98" i="2"/>
  <c r="KT98" i="2" s="1"/>
  <c r="HF98" i="2"/>
  <c r="GP98" i="2"/>
  <c r="GO98" i="2"/>
  <c r="GC98" i="2"/>
  <c r="FY98" i="2"/>
  <c r="FX98" i="2"/>
  <c r="FE98" i="2"/>
  <c r="EZ98" i="2"/>
  <c r="EJ98" i="2"/>
  <c r="EI98" i="2"/>
  <c r="EB98" i="2"/>
  <c r="EA98" i="2"/>
  <c r="DT98" i="2"/>
  <c r="DS98" i="2"/>
  <c r="DL98" i="2"/>
  <c r="FB98" i="2" s="1"/>
  <c r="DK98" i="2"/>
  <c r="DD98" i="2"/>
  <c r="DC98" i="2"/>
  <c r="CZ98" i="2"/>
  <c r="CW98" i="2"/>
  <c r="DA98" i="2" s="1"/>
  <c r="CN98" i="2"/>
  <c r="CK98" i="2"/>
  <c r="CO98" i="2" s="1"/>
  <c r="CE98" i="2"/>
  <c r="BO98" i="2"/>
  <c r="BN98" i="2"/>
  <c r="BG98" i="2"/>
  <c r="BF98" i="2"/>
  <c r="BB98" i="2"/>
  <c r="BA98" i="2"/>
  <c r="AP98" i="2"/>
  <c r="AE98" i="2"/>
  <c r="AD98" i="2"/>
  <c r="F98" i="2"/>
  <c r="UG98" i="2" s="1"/>
  <c r="TP97" i="2"/>
  <c r="TF97" i="2"/>
  <c r="SR97" i="2"/>
  <c r="UH97" i="2" s="1"/>
  <c r="SQ97" i="2"/>
  <c r="SP97" i="2"/>
  <c r="SM97" i="2"/>
  <c r="SK97" i="2"/>
  <c r="SJ97" i="2"/>
  <c r="SI97" i="2"/>
  <c r="SG97" i="2"/>
  <c r="TX97" i="2" s="1"/>
  <c r="SE97" i="2"/>
  <c r="TW97" i="2" s="1"/>
  <c r="SD97" i="2"/>
  <c r="SB97" i="2"/>
  <c r="MN97" i="2"/>
  <c r="MM97" i="2"/>
  <c r="ML97" i="2"/>
  <c r="MK97" i="2"/>
  <c r="MI97" i="2"/>
  <c r="LD97" i="2"/>
  <c r="LC97" i="2"/>
  <c r="KS97" i="2"/>
  <c r="KQ97" i="2"/>
  <c r="KM97" i="2"/>
  <c r="KK97" i="2"/>
  <c r="KF97" i="2"/>
  <c r="KD97" i="2"/>
  <c r="JY97" i="2"/>
  <c r="JW97" i="2"/>
  <c r="JR97" i="2"/>
  <c r="JP97" i="2"/>
  <c r="JK97" i="2"/>
  <c r="JI97" i="2"/>
  <c r="JD97" i="2"/>
  <c r="JB97" i="2"/>
  <c r="IU97" i="2"/>
  <c r="IT97" i="2"/>
  <c r="IM97" i="2"/>
  <c r="IL97" i="2"/>
  <c r="IE97" i="2"/>
  <c r="ID97" i="2"/>
  <c r="HW97" i="2"/>
  <c r="HV97" i="2"/>
  <c r="HO97" i="2"/>
  <c r="HN97" i="2"/>
  <c r="KR97" i="2" s="1"/>
  <c r="HG97" i="2"/>
  <c r="KT97" i="2" s="1"/>
  <c r="HF97" i="2"/>
  <c r="GP97" i="2"/>
  <c r="GO97" i="2"/>
  <c r="GC97" i="2"/>
  <c r="FY97" i="2"/>
  <c r="FX97" i="2"/>
  <c r="FE97" i="2"/>
  <c r="EZ97" i="2"/>
  <c r="EJ97" i="2"/>
  <c r="EI97" i="2"/>
  <c r="EB97" i="2"/>
  <c r="EA97" i="2"/>
  <c r="DT97" i="2"/>
  <c r="DS97" i="2"/>
  <c r="DL97" i="2"/>
  <c r="FB97" i="2" s="1"/>
  <c r="DK97" i="2"/>
  <c r="DD97" i="2"/>
  <c r="DC97" i="2"/>
  <c r="CZ97" i="2"/>
  <c r="CW97" i="2"/>
  <c r="DA97" i="2" s="1"/>
  <c r="CN97" i="2"/>
  <c r="CK97" i="2"/>
  <c r="CO97" i="2" s="1"/>
  <c r="CE97" i="2"/>
  <c r="BO97" i="2"/>
  <c r="BN97" i="2"/>
  <c r="BG97" i="2"/>
  <c r="BF97" i="2"/>
  <c r="BB97" i="2"/>
  <c r="BA97" i="2"/>
  <c r="AP97" i="2"/>
  <c r="AE97" i="2"/>
  <c r="AD97" i="2"/>
  <c r="F97" i="2"/>
  <c r="TP96" i="2"/>
  <c r="TF96" i="2"/>
  <c r="SR96" i="2"/>
  <c r="UH96" i="2" s="1"/>
  <c r="SQ96" i="2"/>
  <c r="SP96" i="2"/>
  <c r="SM96" i="2"/>
  <c r="SK96" i="2"/>
  <c r="SJ96" i="2"/>
  <c r="SI96" i="2"/>
  <c r="SG96" i="2"/>
  <c r="TX96" i="2" s="1"/>
  <c r="SE96" i="2"/>
  <c r="TW96" i="2" s="1"/>
  <c r="SD96" i="2"/>
  <c r="SB96" i="2"/>
  <c r="MN96" i="2"/>
  <c r="MM96" i="2"/>
  <c r="ML96" i="2"/>
  <c r="MK96" i="2"/>
  <c r="MI96" i="2"/>
  <c r="LD96" i="2"/>
  <c r="LC96" i="2"/>
  <c r="KS96" i="2"/>
  <c r="KQ96" i="2"/>
  <c r="KM96" i="2"/>
  <c r="KK96" i="2"/>
  <c r="KF96" i="2"/>
  <c r="KD96" i="2"/>
  <c r="JY96" i="2"/>
  <c r="JW96" i="2"/>
  <c r="JR96" i="2"/>
  <c r="JP96" i="2"/>
  <c r="JK96" i="2"/>
  <c r="JI96" i="2"/>
  <c r="JD96" i="2"/>
  <c r="JB96" i="2"/>
  <c r="IU96" i="2"/>
  <c r="IT96" i="2"/>
  <c r="IM96" i="2"/>
  <c r="IL96" i="2"/>
  <c r="IE96" i="2"/>
  <c r="ID96" i="2"/>
  <c r="HW96" i="2"/>
  <c r="HV96" i="2"/>
  <c r="HO96" i="2"/>
  <c r="HN96" i="2"/>
  <c r="HG96" i="2"/>
  <c r="HF96" i="2"/>
  <c r="GP96" i="2"/>
  <c r="GO96" i="2"/>
  <c r="GC96" i="2"/>
  <c r="FY96" i="2"/>
  <c r="FX96" i="2"/>
  <c r="FE96" i="2"/>
  <c r="EZ96" i="2"/>
  <c r="EJ96" i="2"/>
  <c r="EI96" i="2"/>
  <c r="EB96" i="2"/>
  <c r="EA96" i="2"/>
  <c r="DT96" i="2"/>
  <c r="DS96" i="2"/>
  <c r="DL96" i="2"/>
  <c r="FB96" i="2" s="1"/>
  <c r="DK96" i="2"/>
  <c r="DD96" i="2"/>
  <c r="DC96" i="2"/>
  <c r="CZ96" i="2"/>
  <c r="CW96" i="2"/>
  <c r="DA96" i="2" s="1"/>
  <c r="CN96" i="2"/>
  <c r="CK96" i="2"/>
  <c r="CO96" i="2" s="1"/>
  <c r="CE96" i="2"/>
  <c r="BO96" i="2"/>
  <c r="BN96" i="2"/>
  <c r="BG96" i="2"/>
  <c r="BF96" i="2"/>
  <c r="BB96" i="2"/>
  <c r="BC96" i="2" s="1"/>
  <c r="BA96" i="2"/>
  <c r="AP96" i="2"/>
  <c r="AE96" i="2"/>
  <c r="AD96" i="2"/>
  <c r="F96" i="2"/>
  <c r="TP95" i="2"/>
  <c r="TF95" i="2"/>
  <c r="SR95" i="2"/>
  <c r="UH95" i="2" s="1"/>
  <c r="SQ95" i="2"/>
  <c r="SP95" i="2"/>
  <c r="SM95" i="2"/>
  <c r="SK95" i="2"/>
  <c r="SJ95" i="2"/>
  <c r="SI95" i="2"/>
  <c r="SG95" i="2"/>
  <c r="TX95" i="2" s="1"/>
  <c r="SE95" i="2"/>
  <c r="TW95" i="2" s="1"/>
  <c r="SD95" i="2"/>
  <c r="SB95" i="2"/>
  <c r="MN95" i="2"/>
  <c r="MM95" i="2"/>
  <c r="ML95" i="2"/>
  <c r="MK95" i="2"/>
  <c r="MI95" i="2"/>
  <c r="LD95" i="2"/>
  <c r="LC95" i="2"/>
  <c r="KS95" i="2"/>
  <c r="KQ95" i="2"/>
  <c r="KM95" i="2"/>
  <c r="KK95" i="2"/>
  <c r="KF95" i="2"/>
  <c r="KD95" i="2"/>
  <c r="JY95" i="2"/>
  <c r="JW95" i="2"/>
  <c r="JR95" i="2"/>
  <c r="JP95" i="2"/>
  <c r="JK95" i="2"/>
  <c r="JI95" i="2"/>
  <c r="JD95" i="2"/>
  <c r="JB95" i="2"/>
  <c r="IU95" i="2"/>
  <c r="IT95" i="2"/>
  <c r="IM95" i="2"/>
  <c r="IL95" i="2"/>
  <c r="IE95" i="2"/>
  <c r="ID95" i="2"/>
  <c r="HW95" i="2"/>
  <c r="HV95" i="2"/>
  <c r="HO95" i="2"/>
  <c r="HN95" i="2"/>
  <c r="HG95" i="2"/>
  <c r="KT95" i="2" s="1"/>
  <c r="HF95" i="2"/>
  <c r="GP95" i="2"/>
  <c r="GO95" i="2"/>
  <c r="GC95" i="2"/>
  <c r="FY95" i="2"/>
  <c r="FX95" i="2"/>
  <c r="FE95" i="2"/>
  <c r="EZ95" i="2"/>
  <c r="EJ95" i="2"/>
  <c r="EI95" i="2"/>
  <c r="EB95" i="2"/>
  <c r="EA95" i="2"/>
  <c r="DT95" i="2"/>
  <c r="DS95" i="2"/>
  <c r="DL95" i="2"/>
  <c r="DK95" i="2"/>
  <c r="DD95" i="2"/>
  <c r="DC95" i="2"/>
  <c r="CZ95" i="2"/>
  <c r="CW95" i="2"/>
  <c r="DA95" i="2" s="1"/>
  <c r="CN95" i="2"/>
  <c r="CK95" i="2"/>
  <c r="CO95" i="2" s="1"/>
  <c r="CE95" i="2"/>
  <c r="BO95" i="2"/>
  <c r="BN95" i="2"/>
  <c r="BG95" i="2"/>
  <c r="BF95" i="2"/>
  <c r="BD95" i="2"/>
  <c r="BB95" i="2"/>
  <c r="BC95" i="2" s="1"/>
  <c r="BA95" i="2"/>
  <c r="AP95" i="2"/>
  <c r="AE95" i="2"/>
  <c r="AD95" i="2"/>
  <c r="F95" i="2"/>
  <c r="TP94" i="2"/>
  <c r="TF94" i="2"/>
  <c r="SR94" i="2"/>
  <c r="UH94" i="2" s="1"/>
  <c r="SQ94" i="2"/>
  <c r="SP94" i="2"/>
  <c r="SM94" i="2"/>
  <c r="SK94" i="2"/>
  <c r="SJ94" i="2"/>
  <c r="SI94" i="2"/>
  <c r="SG94" i="2"/>
  <c r="TX94" i="2" s="1"/>
  <c r="SE94" i="2"/>
  <c r="TW94" i="2" s="1"/>
  <c r="SD94" i="2"/>
  <c r="SB94" i="2"/>
  <c r="MN94" i="2"/>
  <c r="MM94" i="2"/>
  <c r="ML94" i="2"/>
  <c r="MK94" i="2"/>
  <c r="MI94" i="2"/>
  <c r="LD94" i="2"/>
  <c r="LC94" i="2"/>
  <c r="KS94" i="2"/>
  <c r="KQ94" i="2"/>
  <c r="KM94" i="2"/>
  <c r="KK94" i="2"/>
  <c r="KF94" i="2"/>
  <c r="KD94" i="2"/>
  <c r="JY94" i="2"/>
  <c r="JW94" i="2"/>
  <c r="JR94" i="2"/>
  <c r="JP94" i="2"/>
  <c r="JK94" i="2"/>
  <c r="JI94" i="2"/>
  <c r="JD94" i="2"/>
  <c r="JB94" i="2"/>
  <c r="IU94" i="2"/>
  <c r="IT94" i="2"/>
  <c r="IM94" i="2"/>
  <c r="IL94" i="2"/>
  <c r="IE94" i="2"/>
  <c r="ID94" i="2"/>
  <c r="HW94" i="2"/>
  <c r="HV94" i="2"/>
  <c r="HO94" i="2"/>
  <c r="HN94" i="2"/>
  <c r="HG94" i="2"/>
  <c r="HF94" i="2"/>
  <c r="GP94" i="2"/>
  <c r="GO94" i="2"/>
  <c r="GC94" i="2"/>
  <c r="FY94" i="2"/>
  <c r="FX94" i="2"/>
  <c r="FE94" i="2"/>
  <c r="EZ94" i="2"/>
  <c r="EJ94" i="2"/>
  <c r="EI94" i="2"/>
  <c r="EB94" i="2"/>
  <c r="EA94" i="2"/>
  <c r="DT94" i="2"/>
  <c r="DS94" i="2"/>
  <c r="DL94" i="2"/>
  <c r="FB94" i="2" s="1"/>
  <c r="DK94" i="2"/>
  <c r="DD94" i="2"/>
  <c r="DC94" i="2"/>
  <c r="CZ94" i="2"/>
  <c r="CW94" i="2"/>
  <c r="DA94" i="2" s="1"/>
  <c r="CN94" i="2"/>
  <c r="CK94" i="2"/>
  <c r="CO94" i="2" s="1"/>
  <c r="CE94" i="2"/>
  <c r="BO94" i="2"/>
  <c r="BN94" i="2"/>
  <c r="BG94" i="2"/>
  <c r="BF94" i="2"/>
  <c r="BB94" i="2"/>
  <c r="BC94" i="2" s="1"/>
  <c r="BA94" i="2"/>
  <c r="AP94" i="2"/>
  <c r="AE94" i="2"/>
  <c r="AD94" i="2"/>
  <c r="F94" i="2"/>
  <c r="TP93" i="2"/>
  <c r="TF93" i="2"/>
  <c r="SR93" i="2"/>
  <c r="UH93" i="2" s="1"/>
  <c r="SQ93" i="2"/>
  <c r="SP93" i="2"/>
  <c r="SM93" i="2"/>
  <c r="SK93" i="2"/>
  <c r="SJ93" i="2"/>
  <c r="SI93" i="2"/>
  <c r="SG93" i="2"/>
  <c r="TX93" i="2" s="1"/>
  <c r="SE93" i="2"/>
  <c r="TW93" i="2" s="1"/>
  <c r="SD93" i="2"/>
  <c r="SB93" i="2"/>
  <c r="MN93" i="2"/>
  <c r="MM93" i="2"/>
  <c r="ML93" i="2"/>
  <c r="MK93" i="2"/>
  <c r="MI93" i="2"/>
  <c r="LD93" i="2"/>
  <c r="LC93" i="2"/>
  <c r="KS93" i="2"/>
  <c r="KQ93" i="2"/>
  <c r="KM93" i="2"/>
  <c r="KK93" i="2"/>
  <c r="KF93" i="2"/>
  <c r="KD93" i="2"/>
  <c r="JY93" i="2"/>
  <c r="JW93" i="2"/>
  <c r="JR93" i="2"/>
  <c r="JP93" i="2"/>
  <c r="JK93" i="2"/>
  <c r="JI93" i="2"/>
  <c r="JD93" i="2"/>
  <c r="JB93" i="2"/>
  <c r="IU93" i="2"/>
  <c r="IT93" i="2"/>
  <c r="IM93" i="2"/>
  <c r="IL93" i="2"/>
  <c r="IE93" i="2"/>
  <c r="ID93" i="2"/>
  <c r="HW93" i="2"/>
  <c r="HV93" i="2"/>
  <c r="HO93" i="2"/>
  <c r="HN93" i="2"/>
  <c r="HG93" i="2"/>
  <c r="KT93" i="2" s="1"/>
  <c r="HF93" i="2"/>
  <c r="GP93" i="2"/>
  <c r="GO93" i="2"/>
  <c r="GC93" i="2"/>
  <c r="FY93" i="2"/>
  <c r="FX93" i="2"/>
  <c r="FE93" i="2"/>
  <c r="EZ93" i="2"/>
  <c r="EJ93" i="2"/>
  <c r="EI93" i="2"/>
  <c r="EB93" i="2"/>
  <c r="EA93" i="2"/>
  <c r="DT93" i="2"/>
  <c r="DS93" i="2"/>
  <c r="DL93" i="2"/>
  <c r="DK93" i="2"/>
  <c r="DD93" i="2"/>
  <c r="DC93" i="2"/>
  <c r="CZ93" i="2"/>
  <c r="CW93" i="2"/>
  <c r="DA93" i="2" s="1"/>
  <c r="CN93" i="2"/>
  <c r="CK93" i="2"/>
  <c r="CO93" i="2" s="1"/>
  <c r="CE93" i="2"/>
  <c r="BO93" i="2"/>
  <c r="BN93" i="2"/>
  <c r="BG93" i="2"/>
  <c r="BF93" i="2"/>
  <c r="BD93" i="2"/>
  <c r="BB93" i="2"/>
  <c r="BC93" i="2" s="1"/>
  <c r="BA93" i="2"/>
  <c r="AP93" i="2"/>
  <c r="AE93" i="2"/>
  <c r="AD93" i="2"/>
  <c r="F93" i="2"/>
  <c r="TP92" i="2"/>
  <c r="TF92" i="2"/>
  <c r="SR92" i="2"/>
  <c r="UH92" i="2" s="1"/>
  <c r="SQ92" i="2"/>
  <c r="SP92" i="2"/>
  <c r="SM92" i="2"/>
  <c r="SK92" i="2"/>
  <c r="SJ92" i="2"/>
  <c r="SI92" i="2"/>
  <c r="SG92" i="2"/>
  <c r="TX92" i="2" s="1"/>
  <c r="SE92" i="2"/>
  <c r="TW92" i="2" s="1"/>
  <c r="SD92" i="2"/>
  <c r="SB92" i="2"/>
  <c r="MN92" i="2"/>
  <c r="MM92" i="2"/>
  <c r="ML92" i="2"/>
  <c r="MK92" i="2"/>
  <c r="MI92" i="2"/>
  <c r="LD92" i="2"/>
  <c r="LC92" i="2"/>
  <c r="KS92" i="2"/>
  <c r="KQ92" i="2"/>
  <c r="KM92" i="2"/>
  <c r="KK92" i="2"/>
  <c r="KF92" i="2"/>
  <c r="KD92" i="2"/>
  <c r="JY92" i="2"/>
  <c r="JW92" i="2"/>
  <c r="JR92" i="2"/>
  <c r="JP92" i="2"/>
  <c r="JK92" i="2"/>
  <c r="JI92" i="2"/>
  <c r="JD92" i="2"/>
  <c r="JB92" i="2"/>
  <c r="IU92" i="2"/>
  <c r="IT92" i="2"/>
  <c r="IM92" i="2"/>
  <c r="IL92" i="2"/>
  <c r="IE92" i="2"/>
  <c r="ID92" i="2"/>
  <c r="HW92" i="2"/>
  <c r="HV92" i="2"/>
  <c r="HO92" i="2"/>
  <c r="HN92" i="2"/>
  <c r="HG92" i="2"/>
  <c r="HF92" i="2"/>
  <c r="GP92" i="2"/>
  <c r="GO92" i="2"/>
  <c r="GC92" i="2"/>
  <c r="FY92" i="2"/>
  <c r="FX92" i="2"/>
  <c r="FE92" i="2"/>
  <c r="EZ92" i="2"/>
  <c r="EJ92" i="2"/>
  <c r="EI92" i="2"/>
  <c r="EB92" i="2"/>
  <c r="EA92" i="2"/>
  <c r="DT92" i="2"/>
  <c r="DS92" i="2"/>
  <c r="DL92" i="2"/>
  <c r="FB92" i="2" s="1"/>
  <c r="DK92" i="2"/>
  <c r="DD92" i="2"/>
  <c r="DC92" i="2"/>
  <c r="CZ92" i="2"/>
  <c r="CW92" i="2"/>
  <c r="DA92" i="2" s="1"/>
  <c r="CN92" i="2"/>
  <c r="CK92" i="2"/>
  <c r="CO92" i="2" s="1"/>
  <c r="CE92" i="2"/>
  <c r="BO92" i="2"/>
  <c r="BN92" i="2"/>
  <c r="BG92" i="2"/>
  <c r="BF92" i="2"/>
  <c r="BB92" i="2"/>
  <c r="BC92" i="2" s="1"/>
  <c r="BA92" i="2"/>
  <c r="AP92" i="2"/>
  <c r="AE92" i="2"/>
  <c r="AD92" i="2"/>
  <c r="F92" i="2"/>
  <c r="TP91" i="2"/>
  <c r="TF91" i="2"/>
  <c r="SR91" i="2"/>
  <c r="UH91" i="2" s="1"/>
  <c r="SQ91" i="2"/>
  <c r="SP91" i="2"/>
  <c r="SM91" i="2"/>
  <c r="SK91" i="2"/>
  <c r="SJ91" i="2"/>
  <c r="SI91" i="2"/>
  <c r="SG91" i="2"/>
  <c r="TX91" i="2" s="1"/>
  <c r="SE91" i="2"/>
  <c r="TW91" i="2" s="1"/>
  <c r="SD91" i="2"/>
  <c r="SB91" i="2"/>
  <c r="MN91" i="2"/>
  <c r="MM91" i="2"/>
  <c r="ML91" i="2"/>
  <c r="MK91" i="2"/>
  <c r="MI91" i="2"/>
  <c r="LD91" i="2"/>
  <c r="LC91" i="2"/>
  <c r="KS91" i="2"/>
  <c r="KQ91" i="2"/>
  <c r="KM91" i="2"/>
  <c r="KK91" i="2"/>
  <c r="KF91" i="2"/>
  <c r="KD91" i="2"/>
  <c r="JY91" i="2"/>
  <c r="JW91" i="2"/>
  <c r="JR91" i="2"/>
  <c r="JP91" i="2"/>
  <c r="JK91" i="2"/>
  <c r="JI91" i="2"/>
  <c r="JD91" i="2"/>
  <c r="JB91" i="2"/>
  <c r="IU91" i="2"/>
  <c r="IT91" i="2"/>
  <c r="IM91" i="2"/>
  <c r="IL91" i="2"/>
  <c r="IE91" i="2"/>
  <c r="ID91" i="2"/>
  <c r="HW91" i="2"/>
  <c r="HV91" i="2"/>
  <c r="HO91" i="2"/>
  <c r="HN91" i="2"/>
  <c r="HG91" i="2"/>
  <c r="KT91" i="2" s="1"/>
  <c r="HF91" i="2"/>
  <c r="GP91" i="2"/>
  <c r="GO91" i="2"/>
  <c r="GC91" i="2"/>
  <c r="FY91" i="2"/>
  <c r="FX91" i="2"/>
  <c r="FE91" i="2"/>
  <c r="EZ91" i="2"/>
  <c r="EJ91" i="2"/>
  <c r="EI91" i="2"/>
  <c r="EB91" i="2"/>
  <c r="EA91" i="2"/>
  <c r="DT91" i="2"/>
  <c r="DS91" i="2"/>
  <c r="DL91" i="2"/>
  <c r="DK91" i="2"/>
  <c r="DD91" i="2"/>
  <c r="DC91" i="2"/>
  <c r="CZ91" i="2"/>
  <c r="CW91" i="2"/>
  <c r="DA91" i="2" s="1"/>
  <c r="CN91" i="2"/>
  <c r="CK91" i="2"/>
  <c r="CO91" i="2" s="1"/>
  <c r="CE91" i="2"/>
  <c r="BO91" i="2"/>
  <c r="BN91" i="2"/>
  <c r="BG91" i="2"/>
  <c r="BF91" i="2"/>
  <c r="BD91" i="2"/>
  <c r="BB91" i="2"/>
  <c r="BC91" i="2" s="1"/>
  <c r="BA91" i="2"/>
  <c r="AP91" i="2"/>
  <c r="AE91" i="2"/>
  <c r="AD91" i="2"/>
  <c r="F91" i="2"/>
  <c r="TP90" i="2"/>
  <c r="TF90" i="2"/>
  <c r="SR90" i="2"/>
  <c r="UH90" i="2" s="1"/>
  <c r="SQ90" i="2"/>
  <c r="SP90" i="2"/>
  <c r="SM90" i="2"/>
  <c r="SK90" i="2"/>
  <c r="SJ90" i="2"/>
  <c r="SI90" i="2"/>
  <c r="SG90" i="2"/>
  <c r="TX90" i="2" s="1"/>
  <c r="SE90" i="2"/>
  <c r="TW90" i="2" s="1"/>
  <c r="SD90" i="2"/>
  <c r="SB90" i="2"/>
  <c r="MN90" i="2"/>
  <c r="MM90" i="2"/>
  <c r="ML90" i="2"/>
  <c r="MK90" i="2"/>
  <c r="MI90" i="2"/>
  <c r="LD90" i="2"/>
  <c r="LC90" i="2"/>
  <c r="KS90" i="2"/>
  <c r="KQ90" i="2"/>
  <c r="KM90" i="2"/>
  <c r="KK90" i="2"/>
  <c r="KF90" i="2"/>
  <c r="KD90" i="2"/>
  <c r="JY90" i="2"/>
  <c r="JW90" i="2"/>
  <c r="JR90" i="2"/>
  <c r="JP90" i="2"/>
  <c r="JK90" i="2"/>
  <c r="JI90" i="2"/>
  <c r="JD90" i="2"/>
  <c r="JB90" i="2"/>
  <c r="IU90" i="2"/>
  <c r="IT90" i="2"/>
  <c r="IM90" i="2"/>
  <c r="IL90" i="2"/>
  <c r="IE90" i="2"/>
  <c r="ID90" i="2"/>
  <c r="HW90" i="2"/>
  <c r="HV90" i="2"/>
  <c r="HO90" i="2"/>
  <c r="HN90" i="2"/>
  <c r="HG90" i="2"/>
  <c r="HF90" i="2"/>
  <c r="GP90" i="2"/>
  <c r="GO90" i="2"/>
  <c r="GC90" i="2"/>
  <c r="FY90" i="2"/>
  <c r="FX90" i="2"/>
  <c r="FE90" i="2"/>
  <c r="EZ90" i="2"/>
  <c r="EJ90" i="2"/>
  <c r="EI90" i="2"/>
  <c r="EB90" i="2"/>
  <c r="EA90" i="2"/>
  <c r="DT90" i="2"/>
  <c r="DS90" i="2"/>
  <c r="DL90" i="2"/>
  <c r="FB90" i="2" s="1"/>
  <c r="DK90" i="2"/>
  <c r="DD90" i="2"/>
  <c r="DC90" i="2"/>
  <c r="CZ90" i="2"/>
  <c r="CW90" i="2"/>
  <c r="DA90" i="2" s="1"/>
  <c r="CN90" i="2"/>
  <c r="CK90" i="2"/>
  <c r="CO90" i="2" s="1"/>
  <c r="CE90" i="2"/>
  <c r="BO90" i="2"/>
  <c r="BN90" i="2"/>
  <c r="BG90" i="2"/>
  <c r="BF90" i="2"/>
  <c r="BB90" i="2"/>
  <c r="BC90" i="2" s="1"/>
  <c r="BA90" i="2"/>
  <c r="AP90" i="2"/>
  <c r="AE90" i="2"/>
  <c r="AD90" i="2"/>
  <c r="F90" i="2"/>
  <c r="TP89" i="2"/>
  <c r="TO89" i="2"/>
  <c r="TK89" i="2"/>
  <c r="TG89" i="2"/>
  <c r="TF89" i="2"/>
  <c r="TE89" i="2"/>
  <c r="TA89" i="2"/>
  <c r="SR89" i="2"/>
  <c r="UH89" i="2" s="1"/>
  <c r="SQ89" i="2"/>
  <c r="SP89" i="2"/>
  <c r="SM89" i="2"/>
  <c r="SK89" i="2"/>
  <c r="UA89" i="2" s="1"/>
  <c r="SJ89" i="2"/>
  <c r="SI89" i="2"/>
  <c r="SG89" i="2"/>
  <c r="TX89" i="2" s="1"/>
  <c r="SE89" i="2"/>
  <c r="TW89" i="2" s="1"/>
  <c r="SD89" i="2"/>
  <c r="SB89" i="2"/>
  <c r="MN89" i="2"/>
  <c r="MM89" i="2"/>
  <c r="ML89" i="2"/>
  <c r="MK89" i="2"/>
  <c r="MI89" i="2"/>
  <c r="LD89" i="2"/>
  <c r="LC89" i="2"/>
  <c r="KS89" i="2"/>
  <c r="KQ89" i="2"/>
  <c r="KM89" i="2"/>
  <c r="KK89" i="2"/>
  <c r="KF89" i="2"/>
  <c r="KD89" i="2"/>
  <c r="JY89" i="2"/>
  <c r="JW89" i="2"/>
  <c r="JR89" i="2"/>
  <c r="JP89" i="2"/>
  <c r="JK89" i="2"/>
  <c r="JI89" i="2"/>
  <c r="JD89" i="2"/>
  <c r="JB89" i="2"/>
  <c r="IU89" i="2"/>
  <c r="IT89" i="2"/>
  <c r="IM89" i="2"/>
  <c r="IL89" i="2"/>
  <c r="IE89" i="2"/>
  <c r="ID89" i="2"/>
  <c r="HW89" i="2"/>
  <c r="HV89" i="2"/>
  <c r="HO89" i="2"/>
  <c r="HN89" i="2"/>
  <c r="HG89" i="2"/>
  <c r="KT89" i="2" s="1"/>
  <c r="HF89" i="2"/>
  <c r="GP89" i="2"/>
  <c r="GO89" i="2"/>
  <c r="GC89" i="2"/>
  <c r="FY89" i="2"/>
  <c r="FX89" i="2"/>
  <c r="FE89" i="2"/>
  <c r="EZ89" i="2"/>
  <c r="EJ89" i="2"/>
  <c r="EI89" i="2"/>
  <c r="EB89" i="2"/>
  <c r="EA89" i="2"/>
  <c r="DT89" i="2"/>
  <c r="DS89" i="2"/>
  <c r="DL89" i="2"/>
  <c r="DK89" i="2"/>
  <c r="DD89" i="2"/>
  <c r="DC89" i="2"/>
  <c r="CZ89" i="2"/>
  <c r="CW89" i="2"/>
  <c r="DA89" i="2" s="1"/>
  <c r="CN89" i="2"/>
  <c r="CK89" i="2"/>
  <c r="CO89" i="2" s="1"/>
  <c r="CE89" i="2"/>
  <c r="BO89" i="2"/>
  <c r="BN89" i="2"/>
  <c r="BG89" i="2"/>
  <c r="BF89" i="2"/>
  <c r="BD89" i="2"/>
  <c r="BB89" i="2"/>
  <c r="BC89" i="2" s="1"/>
  <c r="BA89" i="2"/>
  <c r="AP89" i="2"/>
  <c r="AE89" i="2"/>
  <c r="AD89" i="2"/>
  <c r="F89" i="2"/>
  <c r="TP88" i="2"/>
  <c r="TF88" i="2"/>
  <c r="SR88" i="2"/>
  <c r="UH88" i="2" s="1"/>
  <c r="SQ88" i="2"/>
  <c r="SP88" i="2"/>
  <c r="SM88" i="2"/>
  <c r="SK88" i="2"/>
  <c r="SJ88" i="2"/>
  <c r="SI88" i="2"/>
  <c r="SG88" i="2"/>
  <c r="TX88" i="2" s="1"/>
  <c r="SE88" i="2"/>
  <c r="TW88" i="2" s="1"/>
  <c r="SD88" i="2"/>
  <c r="SB88" i="2"/>
  <c r="MN88" i="2"/>
  <c r="MM88" i="2"/>
  <c r="ML88" i="2"/>
  <c r="MK88" i="2"/>
  <c r="MI88" i="2"/>
  <c r="LD88" i="2"/>
  <c r="LC88" i="2"/>
  <c r="KS88" i="2"/>
  <c r="KQ88" i="2"/>
  <c r="KM88" i="2"/>
  <c r="KK88" i="2"/>
  <c r="KF88" i="2"/>
  <c r="KD88" i="2"/>
  <c r="JY88" i="2"/>
  <c r="JW88" i="2"/>
  <c r="JR88" i="2"/>
  <c r="JP88" i="2"/>
  <c r="JK88" i="2"/>
  <c r="JI88" i="2"/>
  <c r="JD88" i="2"/>
  <c r="JB88" i="2"/>
  <c r="IU88" i="2"/>
  <c r="IT88" i="2"/>
  <c r="IM88" i="2"/>
  <c r="IL88" i="2"/>
  <c r="IE88" i="2"/>
  <c r="ID88" i="2"/>
  <c r="HW88" i="2"/>
  <c r="HV88" i="2"/>
  <c r="HO88" i="2"/>
  <c r="HN88" i="2"/>
  <c r="HG88" i="2"/>
  <c r="HF88" i="2"/>
  <c r="GP88" i="2"/>
  <c r="GO88" i="2"/>
  <c r="GC88" i="2"/>
  <c r="FY88" i="2"/>
  <c r="FX88" i="2"/>
  <c r="FE88" i="2"/>
  <c r="EZ88" i="2"/>
  <c r="EJ88" i="2"/>
  <c r="EI88" i="2"/>
  <c r="EB88" i="2"/>
  <c r="EA88" i="2"/>
  <c r="DT88" i="2"/>
  <c r="DS88" i="2"/>
  <c r="DL88" i="2"/>
  <c r="FB88" i="2" s="1"/>
  <c r="DK88" i="2"/>
  <c r="DD88" i="2"/>
  <c r="DC88" i="2"/>
  <c r="CZ88" i="2"/>
  <c r="CW88" i="2"/>
  <c r="DA88" i="2" s="1"/>
  <c r="CN88" i="2"/>
  <c r="CK88" i="2"/>
  <c r="CO88" i="2" s="1"/>
  <c r="CE88" i="2"/>
  <c r="BO88" i="2"/>
  <c r="BN88" i="2"/>
  <c r="BG88" i="2"/>
  <c r="BF88" i="2"/>
  <c r="BB88" i="2"/>
  <c r="BC88" i="2" s="1"/>
  <c r="BA88" i="2"/>
  <c r="AP88" i="2"/>
  <c r="AE88" i="2"/>
  <c r="AD88" i="2"/>
  <c r="F88" i="2"/>
  <c r="TP87" i="2"/>
  <c r="TO87" i="2"/>
  <c r="TK87" i="2"/>
  <c r="TG87" i="2"/>
  <c r="TF87" i="2"/>
  <c r="TE87" i="2"/>
  <c r="TA87" i="2"/>
  <c r="SR87" i="2"/>
  <c r="UH87" i="2" s="1"/>
  <c r="SQ87" i="2"/>
  <c r="SP87" i="2"/>
  <c r="SM87" i="2"/>
  <c r="SK87" i="2"/>
  <c r="UA87" i="2" s="1"/>
  <c r="SJ87" i="2"/>
  <c r="SI87" i="2"/>
  <c r="SG87" i="2"/>
  <c r="TX87" i="2" s="1"/>
  <c r="SE87" i="2"/>
  <c r="TW87" i="2" s="1"/>
  <c r="SD87" i="2"/>
  <c r="SB87" i="2"/>
  <c r="MN87" i="2"/>
  <c r="MM87" i="2"/>
  <c r="ML87" i="2"/>
  <c r="MK87" i="2"/>
  <c r="MI87" i="2"/>
  <c r="LD87" i="2"/>
  <c r="LC87" i="2"/>
  <c r="KS87" i="2"/>
  <c r="KQ87" i="2"/>
  <c r="KM87" i="2"/>
  <c r="KK87" i="2"/>
  <c r="KF87" i="2"/>
  <c r="KD87" i="2"/>
  <c r="JY87" i="2"/>
  <c r="JW87" i="2"/>
  <c r="JR87" i="2"/>
  <c r="JP87" i="2"/>
  <c r="JK87" i="2"/>
  <c r="JI87" i="2"/>
  <c r="JD87" i="2"/>
  <c r="JB87" i="2"/>
  <c r="IU87" i="2"/>
  <c r="IT87" i="2"/>
  <c r="IM87" i="2"/>
  <c r="IL87" i="2"/>
  <c r="IE87" i="2"/>
  <c r="ID87" i="2"/>
  <c r="HW87" i="2"/>
  <c r="HV87" i="2"/>
  <c r="HO87" i="2"/>
  <c r="HN87" i="2"/>
  <c r="HG87" i="2"/>
  <c r="KT87" i="2" s="1"/>
  <c r="HF87" i="2"/>
  <c r="GP87" i="2"/>
  <c r="GO87" i="2"/>
  <c r="GC87" i="2"/>
  <c r="FY87" i="2"/>
  <c r="FX87" i="2"/>
  <c r="FE87" i="2"/>
  <c r="EZ87" i="2"/>
  <c r="EJ87" i="2"/>
  <c r="EI87" i="2"/>
  <c r="EB87" i="2"/>
  <c r="EA87" i="2"/>
  <c r="DT87" i="2"/>
  <c r="DS87" i="2"/>
  <c r="DL87" i="2"/>
  <c r="DK87" i="2"/>
  <c r="DD87" i="2"/>
  <c r="DC87" i="2"/>
  <c r="CZ87" i="2"/>
  <c r="CW87" i="2"/>
  <c r="DA87" i="2" s="1"/>
  <c r="CN87" i="2"/>
  <c r="CK87" i="2"/>
  <c r="CO87" i="2" s="1"/>
  <c r="CE87" i="2"/>
  <c r="BO87" i="2"/>
  <c r="BN87" i="2"/>
  <c r="BG87" i="2"/>
  <c r="BF87" i="2"/>
  <c r="BD87" i="2"/>
  <c r="BB87" i="2"/>
  <c r="BC87" i="2" s="1"/>
  <c r="BA87" i="2"/>
  <c r="AP87" i="2"/>
  <c r="AE87" i="2"/>
  <c r="AD87" i="2"/>
  <c r="F87" i="2"/>
  <c r="UG86" i="2"/>
  <c r="TY86" i="2"/>
  <c r="TP86" i="2"/>
  <c r="TM86" i="2"/>
  <c r="TI86" i="2"/>
  <c r="TF86" i="2"/>
  <c r="TC86" i="2"/>
  <c r="SR86" i="2"/>
  <c r="UH86" i="2" s="1"/>
  <c r="SQ86" i="2"/>
  <c r="SP86" i="2"/>
  <c r="SO86" i="2"/>
  <c r="SM86" i="2"/>
  <c r="UC86" i="2" s="1"/>
  <c r="SK86" i="2"/>
  <c r="SJ86" i="2"/>
  <c r="SI86" i="2"/>
  <c r="SG86" i="2"/>
  <c r="TX86" i="2" s="1"/>
  <c r="SE86" i="2"/>
  <c r="TW86" i="2" s="1"/>
  <c r="SD86" i="2"/>
  <c r="SB86" i="2"/>
  <c r="SA86" i="2"/>
  <c r="MN86" i="2"/>
  <c r="MM86" i="2"/>
  <c r="ML86" i="2"/>
  <c r="MK86" i="2"/>
  <c r="MI86" i="2"/>
  <c r="LD86" i="2"/>
  <c r="LC86" i="2"/>
  <c r="KS86" i="2"/>
  <c r="KQ86" i="2"/>
  <c r="KM86" i="2"/>
  <c r="KK86" i="2"/>
  <c r="KF86" i="2"/>
  <c r="KD86" i="2"/>
  <c r="JY86" i="2"/>
  <c r="JW86" i="2"/>
  <c r="JR86" i="2"/>
  <c r="JP86" i="2"/>
  <c r="JK86" i="2"/>
  <c r="JI86" i="2"/>
  <c r="JD86" i="2"/>
  <c r="JB86" i="2"/>
  <c r="IU86" i="2"/>
  <c r="IT86" i="2"/>
  <c r="IM86" i="2"/>
  <c r="IL86" i="2"/>
  <c r="IE86" i="2"/>
  <c r="ID86" i="2"/>
  <c r="HW86" i="2"/>
  <c r="HV86" i="2"/>
  <c r="HO86" i="2"/>
  <c r="HN86" i="2"/>
  <c r="HG86" i="2"/>
  <c r="KT86" i="2" s="1"/>
  <c r="HF86" i="2"/>
  <c r="GP86" i="2"/>
  <c r="GO86" i="2"/>
  <c r="GC86" i="2"/>
  <c r="FY86" i="2"/>
  <c r="FX86" i="2"/>
  <c r="FE86" i="2"/>
  <c r="EZ86" i="2"/>
  <c r="EJ86" i="2"/>
  <c r="EI86" i="2"/>
  <c r="EB86" i="2"/>
  <c r="EA86" i="2"/>
  <c r="DT86" i="2"/>
  <c r="DS86" i="2"/>
  <c r="DL86" i="2"/>
  <c r="DK86" i="2"/>
  <c r="DD86" i="2"/>
  <c r="DC86" i="2"/>
  <c r="CZ86" i="2"/>
  <c r="CW86" i="2"/>
  <c r="DA86" i="2" s="1"/>
  <c r="CN86" i="2"/>
  <c r="CK86" i="2"/>
  <c r="CO86" i="2" s="1"/>
  <c r="CE86" i="2"/>
  <c r="BO86" i="2"/>
  <c r="BN86" i="2"/>
  <c r="BG86" i="2"/>
  <c r="BF86" i="2"/>
  <c r="BD86" i="2"/>
  <c r="BB86" i="2"/>
  <c r="BC86" i="2" s="1"/>
  <c r="BA86" i="2"/>
  <c r="AP86" i="2"/>
  <c r="AE86" i="2"/>
  <c r="AD86" i="2"/>
  <c r="F86" i="2"/>
  <c r="UG85" i="2"/>
  <c r="TY85" i="2"/>
  <c r="TP85" i="2"/>
  <c r="TM85" i="2"/>
  <c r="TI85" i="2"/>
  <c r="TF85" i="2"/>
  <c r="TC85" i="2"/>
  <c r="SR85" i="2"/>
  <c r="UH85" i="2" s="1"/>
  <c r="SQ85" i="2"/>
  <c r="SP85" i="2"/>
  <c r="SO85" i="2"/>
  <c r="SM85" i="2"/>
  <c r="UC85" i="2" s="1"/>
  <c r="SK85" i="2"/>
  <c r="SJ85" i="2"/>
  <c r="SI85" i="2"/>
  <c r="SG85" i="2"/>
  <c r="TX85" i="2" s="1"/>
  <c r="SE85" i="2"/>
  <c r="TW85" i="2" s="1"/>
  <c r="SD85" i="2"/>
  <c r="SB85" i="2"/>
  <c r="SA85" i="2"/>
  <c r="MN85" i="2"/>
  <c r="MM85" i="2"/>
  <c r="ML85" i="2"/>
  <c r="MK85" i="2"/>
  <c r="MI85" i="2"/>
  <c r="LD85" i="2"/>
  <c r="LC85" i="2"/>
  <c r="KS85" i="2"/>
  <c r="KQ85" i="2"/>
  <c r="KM85" i="2"/>
  <c r="KK85" i="2"/>
  <c r="KF85" i="2"/>
  <c r="KD85" i="2"/>
  <c r="JY85" i="2"/>
  <c r="JW85" i="2"/>
  <c r="JR85" i="2"/>
  <c r="JP85" i="2"/>
  <c r="JK85" i="2"/>
  <c r="JI85" i="2"/>
  <c r="JD85" i="2"/>
  <c r="JB85" i="2"/>
  <c r="IU85" i="2"/>
  <c r="IT85" i="2"/>
  <c r="IM85" i="2"/>
  <c r="IL85" i="2"/>
  <c r="IE85" i="2"/>
  <c r="ID85" i="2"/>
  <c r="HW85" i="2"/>
  <c r="HV85" i="2"/>
  <c r="HO85" i="2"/>
  <c r="HN85" i="2"/>
  <c r="HG85" i="2"/>
  <c r="KT85" i="2" s="1"/>
  <c r="HF85" i="2"/>
  <c r="GP85" i="2"/>
  <c r="GO85" i="2"/>
  <c r="GC85" i="2"/>
  <c r="FY85" i="2"/>
  <c r="FX85" i="2"/>
  <c r="FE85" i="2"/>
  <c r="EZ85" i="2"/>
  <c r="EJ85" i="2"/>
  <c r="EI85" i="2"/>
  <c r="EB85" i="2"/>
  <c r="EA85" i="2"/>
  <c r="DT85" i="2"/>
  <c r="DS85" i="2"/>
  <c r="DL85" i="2"/>
  <c r="DK85" i="2"/>
  <c r="DD85" i="2"/>
  <c r="DC85" i="2"/>
  <c r="CZ85" i="2"/>
  <c r="CW85" i="2"/>
  <c r="DA85" i="2" s="1"/>
  <c r="CN85" i="2"/>
  <c r="CK85" i="2"/>
  <c r="CO85" i="2" s="1"/>
  <c r="CE85" i="2"/>
  <c r="BO85" i="2"/>
  <c r="BN85" i="2"/>
  <c r="BG85" i="2"/>
  <c r="BF85" i="2"/>
  <c r="BD85" i="2"/>
  <c r="BB85" i="2"/>
  <c r="BC85" i="2" s="1"/>
  <c r="BA85" i="2"/>
  <c r="AP85" i="2"/>
  <c r="AE85" i="2"/>
  <c r="AD85" i="2"/>
  <c r="F85" i="2"/>
  <c r="UG84" i="2"/>
  <c r="TY84" i="2"/>
  <c r="TP84" i="2"/>
  <c r="TM84" i="2"/>
  <c r="TI84" i="2"/>
  <c r="TF84" i="2"/>
  <c r="TC84" i="2"/>
  <c r="SR84" i="2"/>
  <c r="UH84" i="2" s="1"/>
  <c r="SQ84" i="2"/>
  <c r="SP84" i="2"/>
  <c r="SO84" i="2"/>
  <c r="SM84" i="2"/>
  <c r="UC84" i="2" s="1"/>
  <c r="SK84" i="2"/>
  <c r="SJ84" i="2"/>
  <c r="SI84" i="2"/>
  <c r="SG84" i="2"/>
  <c r="TX84" i="2" s="1"/>
  <c r="SE84" i="2"/>
  <c r="TW84" i="2" s="1"/>
  <c r="SD84" i="2"/>
  <c r="SB84" i="2"/>
  <c r="SA84" i="2"/>
  <c r="MN84" i="2"/>
  <c r="MM84" i="2"/>
  <c r="ML84" i="2"/>
  <c r="MK84" i="2"/>
  <c r="MI84" i="2"/>
  <c r="LD84" i="2"/>
  <c r="LC84" i="2"/>
  <c r="KS84" i="2"/>
  <c r="KQ84" i="2"/>
  <c r="KM84" i="2"/>
  <c r="KK84" i="2"/>
  <c r="KF84" i="2"/>
  <c r="KD84" i="2"/>
  <c r="JY84" i="2"/>
  <c r="JW84" i="2"/>
  <c r="JR84" i="2"/>
  <c r="JP84" i="2"/>
  <c r="JK84" i="2"/>
  <c r="JI84" i="2"/>
  <c r="JD84" i="2"/>
  <c r="JB84" i="2"/>
  <c r="IU84" i="2"/>
  <c r="IT84" i="2"/>
  <c r="IM84" i="2"/>
  <c r="IL84" i="2"/>
  <c r="IE84" i="2"/>
  <c r="ID84" i="2"/>
  <c r="HW84" i="2"/>
  <c r="HV84" i="2"/>
  <c r="HO84" i="2"/>
  <c r="HN84" i="2"/>
  <c r="HG84" i="2"/>
  <c r="KT84" i="2" s="1"/>
  <c r="HF84" i="2"/>
  <c r="GP84" i="2"/>
  <c r="GO84" i="2"/>
  <c r="GC84" i="2"/>
  <c r="FY84" i="2"/>
  <c r="FX84" i="2"/>
  <c r="FE84" i="2"/>
  <c r="EZ84" i="2"/>
  <c r="EJ84" i="2"/>
  <c r="EI84" i="2"/>
  <c r="EB84" i="2"/>
  <c r="EA84" i="2"/>
  <c r="DT84" i="2"/>
  <c r="DS84" i="2"/>
  <c r="DL84" i="2"/>
  <c r="DK84" i="2"/>
  <c r="DD84" i="2"/>
  <c r="DC84" i="2"/>
  <c r="CZ84" i="2"/>
  <c r="CW84" i="2"/>
  <c r="DA84" i="2" s="1"/>
  <c r="CN84" i="2"/>
  <c r="CK84" i="2"/>
  <c r="CO84" i="2" s="1"/>
  <c r="CE84" i="2"/>
  <c r="BO84" i="2"/>
  <c r="BN84" i="2"/>
  <c r="BG84" i="2"/>
  <c r="BF84" i="2"/>
  <c r="BD84" i="2"/>
  <c r="BB84" i="2"/>
  <c r="BC84" i="2" s="1"/>
  <c r="BA84" i="2"/>
  <c r="AP84" i="2"/>
  <c r="AE84" i="2"/>
  <c r="AD84" i="2"/>
  <c r="F84" i="2"/>
  <c r="UG83" i="2"/>
  <c r="TY83" i="2"/>
  <c r="TP83" i="2"/>
  <c r="TM83" i="2"/>
  <c r="TI83" i="2"/>
  <c r="TF83" i="2"/>
  <c r="TC83" i="2"/>
  <c r="SR83" i="2"/>
  <c r="UH83" i="2" s="1"/>
  <c r="SQ83" i="2"/>
  <c r="SP83" i="2"/>
  <c r="SO83" i="2"/>
  <c r="SM83" i="2"/>
  <c r="UC83" i="2" s="1"/>
  <c r="SK83" i="2"/>
  <c r="SJ83" i="2"/>
  <c r="SI83" i="2"/>
  <c r="SG83" i="2"/>
  <c r="TX83" i="2" s="1"/>
  <c r="SE83" i="2"/>
  <c r="TW83" i="2" s="1"/>
  <c r="SD83" i="2"/>
  <c r="SB83" i="2"/>
  <c r="SA83" i="2"/>
  <c r="MN83" i="2"/>
  <c r="MM83" i="2"/>
  <c r="ML83" i="2"/>
  <c r="MK83" i="2"/>
  <c r="MI83" i="2"/>
  <c r="LD83" i="2"/>
  <c r="LC83" i="2"/>
  <c r="KS83" i="2"/>
  <c r="KQ83" i="2"/>
  <c r="KM83" i="2"/>
  <c r="KK83" i="2"/>
  <c r="KF83" i="2"/>
  <c r="KD83" i="2"/>
  <c r="JY83" i="2"/>
  <c r="JW83" i="2"/>
  <c r="JR83" i="2"/>
  <c r="JP83" i="2"/>
  <c r="JK83" i="2"/>
  <c r="JI83" i="2"/>
  <c r="JD83" i="2"/>
  <c r="JB83" i="2"/>
  <c r="IU83" i="2"/>
  <c r="IT83" i="2"/>
  <c r="IM83" i="2"/>
  <c r="IL83" i="2"/>
  <c r="IE83" i="2"/>
  <c r="ID83" i="2"/>
  <c r="HW83" i="2"/>
  <c r="HV83" i="2"/>
  <c r="HO83" i="2"/>
  <c r="HN83" i="2"/>
  <c r="HG83" i="2"/>
  <c r="KT83" i="2" s="1"/>
  <c r="HF83" i="2"/>
  <c r="GP83" i="2"/>
  <c r="GO83" i="2"/>
  <c r="GC83" i="2"/>
  <c r="FY83" i="2"/>
  <c r="FX83" i="2"/>
  <c r="FE83" i="2"/>
  <c r="EZ83" i="2"/>
  <c r="EJ83" i="2"/>
  <c r="EI83" i="2"/>
  <c r="EB83" i="2"/>
  <c r="EA83" i="2"/>
  <c r="DT83" i="2"/>
  <c r="DS83" i="2"/>
  <c r="DL83" i="2"/>
  <c r="DK83" i="2"/>
  <c r="DD83" i="2"/>
  <c r="DC83" i="2"/>
  <c r="CZ83" i="2"/>
  <c r="CW83" i="2"/>
  <c r="DA83" i="2" s="1"/>
  <c r="CN83" i="2"/>
  <c r="CK83" i="2"/>
  <c r="CO83" i="2" s="1"/>
  <c r="CE83" i="2"/>
  <c r="BO83" i="2"/>
  <c r="BN83" i="2"/>
  <c r="BG83" i="2"/>
  <c r="BF83" i="2"/>
  <c r="BD83" i="2"/>
  <c r="BB83" i="2"/>
  <c r="BC83" i="2" s="1"/>
  <c r="BA83" i="2"/>
  <c r="AP83" i="2"/>
  <c r="AE83" i="2"/>
  <c r="AD83" i="2"/>
  <c r="F83" i="2"/>
  <c r="UG82" i="2"/>
  <c r="TY82" i="2"/>
  <c r="TP82" i="2"/>
  <c r="TM82" i="2"/>
  <c r="TI82" i="2"/>
  <c r="TF82" i="2"/>
  <c r="TC82" i="2"/>
  <c r="SR82" i="2"/>
  <c r="UH82" i="2" s="1"/>
  <c r="SQ82" i="2"/>
  <c r="SP82" i="2"/>
  <c r="SO82" i="2"/>
  <c r="SM82" i="2"/>
  <c r="UC82" i="2" s="1"/>
  <c r="SK82" i="2"/>
  <c r="SJ82" i="2"/>
  <c r="SI82" i="2"/>
  <c r="SG82" i="2"/>
  <c r="TX82" i="2" s="1"/>
  <c r="SE82" i="2"/>
  <c r="TW82" i="2" s="1"/>
  <c r="SD82" i="2"/>
  <c r="SB82" i="2"/>
  <c r="SA82" i="2"/>
  <c r="MN82" i="2"/>
  <c r="MM82" i="2"/>
  <c r="ML82" i="2"/>
  <c r="MK82" i="2"/>
  <c r="MI82" i="2"/>
  <c r="LD82" i="2"/>
  <c r="LC82" i="2"/>
  <c r="KS82" i="2"/>
  <c r="KQ82" i="2"/>
  <c r="KM82" i="2"/>
  <c r="KK82" i="2"/>
  <c r="KF82" i="2"/>
  <c r="KD82" i="2"/>
  <c r="JY82" i="2"/>
  <c r="JW82" i="2"/>
  <c r="JR82" i="2"/>
  <c r="JP82" i="2"/>
  <c r="JK82" i="2"/>
  <c r="JI82" i="2"/>
  <c r="JD82" i="2"/>
  <c r="JB82" i="2"/>
  <c r="IU82" i="2"/>
  <c r="IT82" i="2"/>
  <c r="IM82" i="2"/>
  <c r="IL82" i="2"/>
  <c r="IE82" i="2"/>
  <c r="ID82" i="2"/>
  <c r="HW82" i="2"/>
  <c r="HV82" i="2"/>
  <c r="HO82" i="2"/>
  <c r="HN82" i="2"/>
  <c r="HG82" i="2"/>
  <c r="KT82" i="2" s="1"/>
  <c r="HF82" i="2"/>
  <c r="GP82" i="2"/>
  <c r="GO82" i="2"/>
  <c r="GC82" i="2"/>
  <c r="FY82" i="2"/>
  <c r="FX82" i="2"/>
  <c r="FE82" i="2"/>
  <c r="EZ82" i="2"/>
  <c r="EJ82" i="2"/>
  <c r="EI82" i="2"/>
  <c r="EB82" i="2"/>
  <c r="EA82" i="2"/>
  <c r="DT82" i="2"/>
  <c r="DS82" i="2"/>
  <c r="DL82" i="2"/>
  <c r="DK82" i="2"/>
  <c r="DD82" i="2"/>
  <c r="DC82" i="2"/>
  <c r="CZ82" i="2"/>
  <c r="CW82" i="2"/>
  <c r="DA82" i="2" s="1"/>
  <c r="CN82" i="2"/>
  <c r="CK82" i="2"/>
  <c r="CO82" i="2" s="1"/>
  <c r="CE82" i="2"/>
  <c r="BO82" i="2"/>
  <c r="BN82" i="2"/>
  <c r="BG82" i="2"/>
  <c r="BF82" i="2"/>
  <c r="BD82" i="2"/>
  <c r="BB82" i="2"/>
  <c r="BC82" i="2" s="1"/>
  <c r="BA82" i="2"/>
  <c r="AP82" i="2"/>
  <c r="AE82" i="2"/>
  <c r="AD82" i="2"/>
  <c r="F82" i="2"/>
  <c r="UG81" i="2"/>
  <c r="TY81" i="2"/>
  <c r="TP81" i="2"/>
  <c r="TM81" i="2"/>
  <c r="TI81" i="2"/>
  <c r="TF81" i="2"/>
  <c r="TC81" i="2"/>
  <c r="SR81" i="2"/>
  <c r="UH81" i="2" s="1"/>
  <c r="SQ81" i="2"/>
  <c r="SP81" i="2"/>
  <c r="SO81" i="2"/>
  <c r="SM81" i="2"/>
  <c r="UC81" i="2" s="1"/>
  <c r="SK81" i="2"/>
  <c r="SJ81" i="2"/>
  <c r="SI81" i="2"/>
  <c r="SG81" i="2"/>
  <c r="TX81" i="2" s="1"/>
  <c r="SE81" i="2"/>
  <c r="TW81" i="2" s="1"/>
  <c r="SD81" i="2"/>
  <c r="SB81" i="2"/>
  <c r="SA81" i="2"/>
  <c r="MN81" i="2"/>
  <c r="MM81" i="2"/>
  <c r="ML81" i="2"/>
  <c r="MK81" i="2"/>
  <c r="MI81" i="2"/>
  <c r="LD81" i="2"/>
  <c r="LC81" i="2"/>
  <c r="KS81" i="2"/>
  <c r="KQ81" i="2"/>
  <c r="KM81" i="2"/>
  <c r="KK81" i="2"/>
  <c r="KF81" i="2"/>
  <c r="KD81" i="2"/>
  <c r="JY81" i="2"/>
  <c r="JW81" i="2"/>
  <c r="JR81" i="2"/>
  <c r="JP81" i="2"/>
  <c r="JK81" i="2"/>
  <c r="JI81" i="2"/>
  <c r="JD81" i="2"/>
  <c r="JB81" i="2"/>
  <c r="IU81" i="2"/>
  <c r="IT81" i="2"/>
  <c r="IM81" i="2"/>
  <c r="IL81" i="2"/>
  <c r="IE81" i="2"/>
  <c r="ID81" i="2"/>
  <c r="HW81" i="2"/>
  <c r="HV81" i="2"/>
  <c r="HO81" i="2"/>
  <c r="HN81" i="2"/>
  <c r="HG81" i="2"/>
  <c r="KT81" i="2" s="1"/>
  <c r="HF81" i="2"/>
  <c r="GP81" i="2"/>
  <c r="GO81" i="2"/>
  <c r="GC81" i="2"/>
  <c r="FY81" i="2"/>
  <c r="FX81" i="2"/>
  <c r="FE81" i="2"/>
  <c r="EZ81" i="2"/>
  <c r="EJ81" i="2"/>
  <c r="EI81" i="2"/>
  <c r="EB81" i="2"/>
  <c r="EA81" i="2"/>
  <c r="DT81" i="2"/>
  <c r="DS81" i="2"/>
  <c r="DL81" i="2"/>
  <c r="DK81" i="2"/>
  <c r="DD81" i="2"/>
  <c r="DC81" i="2"/>
  <c r="CZ81" i="2"/>
  <c r="CW81" i="2"/>
  <c r="DA81" i="2" s="1"/>
  <c r="CN81" i="2"/>
  <c r="CK81" i="2"/>
  <c r="CO81" i="2" s="1"/>
  <c r="CE81" i="2"/>
  <c r="BO81" i="2"/>
  <c r="BN81" i="2"/>
  <c r="BG81" i="2"/>
  <c r="BF81" i="2"/>
  <c r="BD81" i="2"/>
  <c r="BB81" i="2"/>
  <c r="BC81" i="2" s="1"/>
  <c r="BA81" i="2"/>
  <c r="AP81" i="2"/>
  <c r="AE81" i="2"/>
  <c r="AD81" i="2"/>
  <c r="F81" i="2"/>
  <c r="UG80" i="2"/>
  <c r="TY80" i="2"/>
  <c r="TP80" i="2"/>
  <c r="TM80" i="2"/>
  <c r="TI80" i="2"/>
  <c r="TF80" i="2"/>
  <c r="TC80" i="2"/>
  <c r="SR80" i="2"/>
  <c r="UH80" i="2" s="1"/>
  <c r="SQ80" i="2"/>
  <c r="SP80" i="2"/>
  <c r="SO80" i="2"/>
  <c r="SM80" i="2"/>
  <c r="UC80" i="2" s="1"/>
  <c r="SK80" i="2"/>
  <c r="SJ80" i="2"/>
  <c r="SI80" i="2"/>
  <c r="SG80" i="2"/>
  <c r="TX80" i="2" s="1"/>
  <c r="SE80" i="2"/>
  <c r="TW80" i="2" s="1"/>
  <c r="SD80" i="2"/>
  <c r="SB80" i="2"/>
  <c r="SA80" i="2"/>
  <c r="MN80" i="2"/>
  <c r="MM80" i="2"/>
  <c r="ML80" i="2"/>
  <c r="MK80" i="2"/>
  <c r="MI80" i="2"/>
  <c r="LD80" i="2"/>
  <c r="LC80" i="2"/>
  <c r="KS80" i="2"/>
  <c r="KQ80" i="2"/>
  <c r="KM80" i="2"/>
  <c r="KK80" i="2"/>
  <c r="KF80" i="2"/>
  <c r="KD80" i="2"/>
  <c r="JY80" i="2"/>
  <c r="JW80" i="2"/>
  <c r="JR80" i="2"/>
  <c r="JP80" i="2"/>
  <c r="JK80" i="2"/>
  <c r="JI80" i="2"/>
  <c r="JD80" i="2"/>
  <c r="JB80" i="2"/>
  <c r="IU80" i="2"/>
  <c r="IT80" i="2"/>
  <c r="IM80" i="2"/>
  <c r="IL80" i="2"/>
  <c r="IE80" i="2"/>
  <c r="ID80" i="2"/>
  <c r="HW80" i="2"/>
  <c r="HV80" i="2"/>
  <c r="HO80" i="2"/>
  <c r="HN80" i="2"/>
  <c r="HG80" i="2"/>
  <c r="KT80" i="2" s="1"/>
  <c r="HF80" i="2"/>
  <c r="GP80" i="2"/>
  <c r="GO80" i="2"/>
  <c r="GC80" i="2"/>
  <c r="FY80" i="2"/>
  <c r="FX80" i="2"/>
  <c r="FE80" i="2"/>
  <c r="EZ80" i="2"/>
  <c r="EJ80" i="2"/>
  <c r="EI80" i="2"/>
  <c r="EB80" i="2"/>
  <c r="EA80" i="2"/>
  <c r="DT80" i="2"/>
  <c r="DS80" i="2"/>
  <c r="DL80" i="2"/>
  <c r="DK80" i="2"/>
  <c r="DD80" i="2"/>
  <c r="DC80" i="2"/>
  <c r="CZ80" i="2"/>
  <c r="CW80" i="2"/>
  <c r="DA80" i="2" s="1"/>
  <c r="CN80" i="2"/>
  <c r="CK80" i="2"/>
  <c r="CO80" i="2" s="1"/>
  <c r="CE80" i="2"/>
  <c r="BO80" i="2"/>
  <c r="BN80" i="2"/>
  <c r="BG80" i="2"/>
  <c r="BF80" i="2"/>
  <c r="BD80" i="2"/>
  <c r="BB80" i="2"/>
  <c r="BC80" i="2" s="1"/>
  <c r="BA80" i="2"/>
  <c r="AP80" i="2"/>
  <c r="AE80" i="2"/>
  <c r="AD80" i="2"/>
  <c r="F80" i="2"/>
  <c r="UG79" i="2"/>
  <c r="TY79" i="2"/>
  <c r="TP79" i="2"/>
  <c r="TM79" i="2"/>
  <c r="TI79" i="2"/>
  <c r="TF79" i="2"/>
  <c r="TC79" i="2"/>
  <c r="SR79" i="2"/>
  <c r="UH79" i="2" s="1"/>
  <c r="SQ79" i="2"/>
  <c r="SP79" i="2"/>
  <c r="SO79" i="2"/>
  <c r="SM79" i="2"/>
  <c r="UC79" i="2" s="1"/>
  <c r="SK79" i="2"/>
  <c r="SJ79" i="2"/>
  <c r="SI79" i="2"/>
  <c r="SG79" i="2"/>
  <c r="TX79" i="2" s="1"/>
  <c r="SE79" i="2"/>
  <c r="TW79" i="2" s="1"/>
  <c r="SD79" i="2"/>
  <c r="SB79" i="2"/>
  <c r="SA79" i="2"/>
  <c r="MN79" i="2"/>
  <c r="MM79" i="2"/>
  <c r="ML79" i="2"/>
  <c r="MK79" i="2"/>
  <c r="MI79" i="2"/>
  <c r="LD79" i="2"/>
  <c r="LC79" i="2"/>
  <c r="KS79" i="2"/>
  <c r="KQ79" i="2"/>
  <c r="KM79" i="2"/>
  <c r="KK79" i="2"/>
  <c r="KF79" i="2"/>
  <c r="KD79" i="2"/>
  <c r="JY79" i="2"/>
  <c r="JW79" i="2"/>
  <c r="JR79" i="2"/>
  <c r="JP79" i="2"/>
  <c r="JK79" i="2"/>
  <c r="JI79" i="2"/>
  <c r="JD79" i="2"/>
  <c r="JB79" i="2"/>
  <c r="IU79" i="2"/>
  <c r="IT79" i="2"/>
  <c r="IM79" i="2"/>
  <c r="IL79" i="2"/>
  <c r="IE79" i="2"/>
  <c r="ID79" i="2"/>
  <c r="HW79" i="2"/>
  <c r="HV79" i="2"/>
  <c r="HO79" i="2"/>
  <c r="HN79" i="2"/>
  <c r="HG79" i="2"/>
  <c r="KT79" i="2" s="1"/>
  <c r="HF79" i="2"/>
  <c r="GP79" i="2"/>
  <c r="GO79" i="2"/>
  <c r="GC79" i="2"/>
  <c r="FY79" i="2"/>
  <c r="FX79" i="2"/>
  <c r="FE79" i="2"/>
  <c r="EZ79" i="2"/>
  <c r="EJ79" i="2"/>
  <c r="EI79" i="2"/>
  <c r="EB79" i="2"/>
  <c r="EA79" i="2"/>
  <c r="DT79" i="2"/>
  <c r="DS79" i="2"/>
  <c r="DL79" i="2"/>
  <c r="DK79" i="2"/>
  <c r="DD79" i="2"/>
  <c r="DC79" i="2"/>
  <c r="CZ79" i="2"/>
  <c r="CW79" i="2"/>
  <c r="DA79" i="2" s="1"/>
  <c r="CN79" i="2"/>
  <c r="CK79" i="2"/>
  <c r="CO79" i="2" s="1"/>
  <c r="CE79" i="2"/>
  <c r="BO79" i="2"/>
  <c r="BN79" i="2"/>
  <c r="BG79" i="2"/>
  <c r="BF79" i="2"/>
  <c r="BD79" i="2"/>
  <c r="BB79" i="2"/>
  <c r="BC79" i="2" s="1"/>
  <c r="BA79" i="2"/>
  <c r="AP79" i="2"/>
  <c r="AE79" i="2"/>
  <c r="AD79" i="2"/>
  <c r="F79" i="2"/>
  <c r="UG78" i="2"/>
  <c r="TY78" i="2"/>
  <c r="TP78" i="2"/>
  <c r="TM78" i="2"/>
  <c r="TI78" i="2"/>
  <c r="TF78" i="2"/>
  <c r="TC78" i="2"/>
  <c r="SR78" i="2"/>
  <c r="UH78" i="2" s="1"/>
  <c r="SQ78" i="2"/>
  <c r="SP78" i="2"/>
  <c r="SO78" i="2"/>
  <c r="SM78" i="2"/>
  <c r="UC78" i="2" s="1"/>
  <c r="SK78" i="2"/>
  <c r="SJ78" i="2"/>
  <c r="SI78" i="2"/>
  <c r="SG78" i="2"/>
  <c r="TX78" i="2" s="1"/>
  <c r="SE78" i="2"/>
  <c r="TW78" i="2" s="1"/>
  <c r="SD78" i="2"/>
  <c r="SB78" i="2"/>
  <c r="SA78" i="2"/>
  <c r="MN78" i="2"/>
  <c r="MM78" i="2"/>
  <c r="ML78" i="2"/>
  <c r="MK78" i="2"/>
  <c r="MI78" i="2"/>
  <c r="LD78" i="2"/>
  <c r="LC78" i="2"/>
  <c r="KS78" i="2"/>
  <c r="KQ78" i="2"/>
  <c r="KM78" i="2"/>
  <c r="KK78" i="2"/>
  <c r="KF78" i="2"/>
  <c r="KD78" i="2"/>
  <c r="JY78" i="2"/>
  <c r="JW78" i="2"/>
  <c r="JR78" i="2"/>
  <c r="JP78" i="2"/>
  <c r="JK78" i="2"/>
  <c r="JI78" i="2"/>
  <c r="JD78" i="2"/>
  <c r="JB78" i="2"/>
  <c r="IU78" i="2"/>
  <c r="IT78" i="2"/>
  <c r="IM78" i="2"/>
  <c r="IL78" i="2"/>
  <c r="IE78" i="2"/>
  <c r="ID78" i="2"/>
  <c r="HW78" i="2"/>
  <c r="HV78" i="2"/>
  <c r="HO78" i="2"/>
  <c r="HN78" i="2"/>
  <c r="HG78" i="2"/>
  <c r="KT78" i="2" s="1"/>
  <c r="HF78" i="2"/>
  <c r="GP78" i="2"/>
  <c r="GO78" i="2"/>
  <c r="GC78" i="2"/>
  <c r="FY78" i="2"/>
  <c r="FX78" i="2"/>
  <c r="FE78" i="2"/>
  <c r="EZ78" i="2"/>
  <c r="EJ78" i="2"/>
  <c r="EI78" i="2"/>
  <c r="EB78" i="2"/>
  <c r="EA78" i="2"/>
  <c r="DT78" i="2"/>
  <c r="DS78" i="2"/>
  <c r="DL78" i="2"/>
  <c r="DK78" i="2"/>
  <c r="DD78" i="2"/>
  <c r="DC78" i="2"/>
  <c r="CZ78" i="2"/>
  <c r="CW78" i="2"/>
  <c r="DA78" i="2" s="1"/>
  <c r="CN78" i="2"/>
  <c r="CK78" i="2"/>
  <c r="CO78" i="2" s="1"/>
  <c r="CE78" i="2"/>
  <c r="BO78" i="2"/>
  <c r="BN78" i="2"/>
  <c r="BG78" i="2"/>
  <c r="BF78" i="2"/>
  <c r="BD78" i="2"/>
  <c r="BB78" i="2"/>
  <c r="BC78" i="2" s="1"/>
  <c r="BA78" i="2"/>
  <c r="AP78" i="2"/>
  <c r="AE78" i="2"/>
  <c r="AD78" i="2"/>
  <c r="F78" i="2"/>
  <c r="UG77" i="2"/>
  <c r="TY77" i="2"/>
  <c r="TP77" i="2"/>
  <c r="TM77" i="2"/>
  <c r="TI77" i="2"/>
  <c r="TF77" i="2"/>
  <c r="TC77" i="2"/>
  <c r="SR77" i="2"/>
  <c r="UH77" i="2" s="1"/>
  <c r="SQ77" i="2"/>
  <c r="SP77" i="2"/>
  <c r="SO77" i="2"/>
  <c r="SM77" i="2"/>
  <c r="UC77" i="2" s="1"/>
  <c r="SK77" i="2"/>
  <c r="SJ77" i="2"/>
  <c r="SI77" i="2"/>
  <c r="SG77" i="2"/>
  <c r="TX77" i="2" s="1"/>
  <c r="SE77" i="2"/>
  <c r="TW77" i="2" s="1"/>
  <c r="SD77" i="2"/>
  <c r="SB77" i="2"/>
  <c r="SA77" i="2"/>
  <c r="MN77" i="2"/>
  <c r="MM77" i="2"/>
  <c r="ML77" i="2"/>
  <c r="MK77" i="2"/>
  <c r="MI77" i="2"/>
  <c r="LD77" i="2"/>
  <c r="LC77" i="2"/>
  <c r="KS77" i="2"/>
  <c r="KQ77" i="2"/>
  <c r="KM77" i="2"/>
  <c r="KK77" i="2"/>
  <c r="KF77" i="2"/>
  <c r="KD77" i="2"/>
  <c r="JY77" i="2"/>
  <c r="JW77" i="2"/>
  <c r="JR77" i="2"/>
  <c r="JP77" i="2"/>
  <c r="JK77" i="2"/>
  <c r="JI77" i="2"/>
  <c r="JD77" i="2"/>
  <c r="JB77" i="2"/>
  <c r="IU77" i="2"/>
  <c r="IT77" i="2"/>
  <c r="IM77" i="2"/>
  <c r="IL77" i="2"/>
  <c r="IE77" i="2"/>
  <c r="ID77" i="2"/>
  <c r="HW77" i="2"/>
  <c r="HV77" i="2"/>
  <c r="HO77" i="2"/>
  <c r="HN77" i="2"/>
  <c r="HG77" i="2"/>
  <c r="KT77" i="2" s="1"/>
  <c r="HF77" i="2"/>
  <c r="GP77" i="2"/>
  <c r="GO77" i="2"/>
  <c r="GC77" i="2"/>
  <c r="FY77" i="2"/>
  <c r="FX77" i="2"/>
  <c r="FE77" i="2"/>
  <c r="EZ77" i="2"/>
  <c r="EJ77" i="2"/>
  <c r="EI77" i="2"/>
  <c r="EB77" i="2"/>
  <c r="EA77" i="2"/>
  <c r="DT77" i="2"/>
  <c r="DS77" i="2"/>
  <c r="DL77" i="2"/>
  <c r="DK77" i="2"/>
  <c r="DD77" i="2"/>
  <c r="DC77" i="2"/>
  <c r="CZ77" i="2"/>
  <c r="CW77" i="2"/>
  <c r="DA77" i="2" s="1"/>
  <c r="CN77" i="2"/>
  <c r="CK77" i="2"/>
  <c r="CO77" i="2" s="1"/>
  <c r="CE77" i="2"/>
  <c r="BO77" i="2"/>
  <c r="BN77" i="2"/>
  <c r="BG77" i="2"/>
  <c r="BF77" i="2"/>
  <c r="BD77" i="2"/>
  <c r="BB77" i="2"/>
  <c r="BC77" i="2" s="1"/>
  <c r="BA77" i="2"/>
  <c r="AP77" i="2"/>
  <c r="AE77" i="2"/>
  <c r="AD77" i="2"/>
  <c r="F77" i="2"/>
  <c r="UG76" i="2"/>
  <c r="TY76" i="2"/>
  <c r="TP76" i="2"/>
  <c r="TM76" i="2"/>
  <c r="TI76" i="2"/>
  <c r="TF76" i="2"/>
  <c r="TC76" i="2"/>
  <c r="SR76" i="2"/>
  <c r="UH76" i="2" s="1"/>
  <c r="SQ76" i="2"/>
  <c r="SP76" i="2"/>
  <c r="SO76" i="2"/>
  <c r="SM76" i="2"/>
  <c r="UC76" i="2" s="1"/>
  <c r="SK76" i="2"/>
  <c r="SJ76" i="2"/>
  <c r="SI76" i="2"/>
  <c r="SG76" i="2"/>
  <c r="TX76" i="2" s="1"/>
  <c r="SE76" i="2"/>
  <c r="TW76" i="2" s="1"/>
  <c r="SD76" i="2"/>
  <c r="SB76" i="2"/>
  <c r="SA76" i="2"/>
  <c r="MN76" i="2"/>
  <c r="MM76" i="2"/>
  <c r="ML76" i="2"/>
  <c r="MK76" i="2"/>
  <c r="MI76" i="2"/>
  <c r="LD76" i="2"/>
  <c r="LC76" i="2"/>
  <c r="KS76" i="2"/>
  <c r="KQ76" i="2"/>
  <c r="KM76" i="2"/>
  <c r="KK76" i="2"/>
  <c r="KF76" i="2"/>
  <c r="KD76" i="2"/>
  <c r="JY76" i="2"/>
  <c r="JW76" i="2"/>
  <c r="JR76" i="2"/>
  <c r="JP76" i="2"/>
  <c r="JK76" i="2"/>
  <c r="JI76" i="2"/>
  <c r="JD76" i="2"/>
  <c r="JB76" i="2"/>
  <c r="IU76" i="2"/>
  <c r="IT76" i="2"/>
  <c r="IM76" i="2"/>
  <c r="IL76" i="2"/>
  <c r="IE76" i="2"/>
  <c r="ID76" i="2"/>
  <c r="HW76" i="2"/>
  <c r="HV76" i="2"/>
  <c r="HO76" i="2"/>
  <c r="HN76" i="2"/>
  <c r="HG76" i="2"/>
  <c r="KT76" i="2" s="1"/>
  <c r="HF76" i="2"/>
  <c r="GP76" i="2"/>
  <c r="GO76" i="2"/>
  <c r="GC76" i="2"/>
  <c r="FY76" i="2"/>
  <c r="FX76" i="2"/>
  <c r="FE76" i="2"/>
  <c r="EZ76" i="2"/>
  <c r="EJ76" i="2"/>
  <c r="EI76" i="2"/>
  <c r="EB76" i="2"/>
  <c r="EA76" i="2"/>
  <c r="DT76" i="2"/>
  <c r="DS76" i="2"/>
  <c r="DL76" i="2"/>
  <c r="DK76" i="2"/>
  <c r="DD76" i="2"/>
  <c r="DC76" i="2"/>
  <c r="CZ76" i="2"/>
  <c r="CW76" i="2"/>
  <c r="DA76" i="2" s="1"/>
  <c r="CN76" i="2"/>
  <c r="CK76" i="2"/>
  <c r="CO76" i="2" s="1"/>
  <c r="CE76" i="2"/>
  <c r="BO76" i="2"/>
  <c r="BN76" i="2"/>
  <c r="BG76" i="2"/>
  <c r="BF76" i="2"/>
  <c r="BD76" i="2"/>
  <c r="BB76" i="2"/>
  <c r="BC76" i="2" s="1"/>
  <c r="BA76" i="2"/>
  <c r="AP76" i="2"/>
  <c r="AE76" i="2"/>
  <c r="AD76" i="2"/>
  <c r="F76" i="2"/>
  <c r="UG75" i="2"/>
  <c r="TY75" i="2"/>
  <c r="TP75" i="2"/>
  <c r="TM75" i="2"/>
  <c r="TI75" i="2"/>
  <c r="TF75" i="2"/>
  <c r="TC75" i="2"/>
  <c r="SR75" i="2"/>
  <c r="UH75" i="2" s="1"/>
  <c r="SQ75" i="2"/>
  <c r="SP75" i="2"/>
  <c r="SO75" i="2"/>
  <c r="SM75" i="2"/>
  <c r="UC75" i="2" s="1"/>
  <c r="SK75" i="2"/>
  <c r="SJ75" i="2"/>
  <c r="SI75" i="2"/>
  <c r="SG75" i="2"/>
  <c r="TX75" i="2" s="1"/>
  <c r="SE75" i="2"/>
  <c r="TW75" i="2" s="1"/>
  <c r="SD75" i="2"/>
  <c r="SB75" i="2"/>
  <c r="SA75" i="2"/>
  <c r="MN75" i="2"/>
  <c r="MM75" i="2"/>
  <c r="ML75" i="2"/>
  <c r="MK75" i="2"/>
  <c r="MI75" i="2"/>
  <c r="LD75" i="2"/>
  <c r="LC75" i="2"/>
  <c r="KS75" i="2"/>
  <c r="KQ75" i="2"/>
  <c r="KM75" i="2"/>
  <c r="KK75" i="2"/>
  <c r="KF75" i="2"/>
  <c r="KD75" i="2"/>
  <c r="JY75" i="2"/>
  <c r="JW75" i="2"/>
  <c r="JR75" i="2"/>
  <c r="JP75" i="2"/>
  <c r="JK75" i="2"/>
  <c r="JI75" i="2"/>
  <c r="JD75" i="2"/>
  <c r="JB75" i="2"/>
  <c r="IU75" i="2"/>
  <c r="IT75" i="2"/>
  <c r="IM75" i="2"/>
  <c r="IL75" i="2"/>
  <c r="IE75" i="2"/>
  <c r="ID75" i="2"/>
  <c r="HW75" i="2"/>
  <c r="HV75" i="2"/>
  <c r="HO75" i="2"/>
  <c r="HN75" i="2"/>
  <c r="HG75" i="2"/>
  <c r="KT75" i="2" s="1"/>
  <c r="HF75" i="2"/>
  <c r="GP75" i="2"/>
  <c r="GO75" i="2"/>
  <c r="GC75" i="2"/>
  <c r="FY75" i="2"/>
  <c r="FX75" i="2"/>
  <c r="FE75" i="2"/>
  <c r="EZ75" i="2"/>
  <c r="EJ75" i="2"/>
  <c r="EI75" i="2"/>
  <c r="EB75" i="2"/>
  <c r="EA75" i="2"/>
  <c r="DT75" i="2"/>
  <c r="DS75" i="2"/>
  <c r="DL75" i="2"/>
  <c r="DK75" i="2"/>
  <c r="DD75" i="2"/>
  <c r="DC75" i="2"/>
  <c r="CZ75" i="2"/>
  <c r="CW75" i="2"/>
  <c r="DA75" i="2" s="1"/>
  <c r="CN75" i="2"/>
  <c r="CK75" i="2"/>
  <c r="CO75" i="2" s="1"/>
  <c r="CE75" i="2"/>
  <c r="BO75" i="2"/>
  <c r="BN75" i="2"/>
  <c r="BG75" i="2"/>
  <c r="BF75" i="2"/>
  <c r="BD75" i="2"/>
  <c r="BB75" i="2"/>
  <c r="BC75" i="2" s="1"/>
  <c r="BA75" i="2"/>
  <c r="AP75" i="2"/>
  <c r="AE75" i="2"/>
  <c r="AD75" i="2"/>
  <c r="F75" i="2"/>
  <c r="UG74" i="2"/>
  <c r="TY74" i="2"/>
  <c r="TP74" i="2"/>
  <c r="TM74" i="2"/>
  <c r="TI74" i="2"/>
  <c r="TF74" i="2"/>
  <c r="TC74" i="2"/>
  <c r="SR74" i="2"/>
  <c r="UH74" i="2" s="1"/>
  <c r="SQ74" i="2"/>
  <c r="SP74" i="2"/>
  <c r="SO74" i="2"/>
  <c r="SM74" i="2"/>
  <c r="UC74" i="2" s="1"/>
  <c r="SK74" i="2"/>
  <c r="SJ74" i="2"/>
  <c r="SI74" i="2"/>
  <c r="SG74" i="2"/>
  <c r="TX74" i="2" s="1"/>
  <c r="SE74" i="2"/>
  <c r="TW74" i="2" s="1"/>
  <c r="SD74" i="2"/>
  <c r="SB74" i="2"/>
  <c r="SA74" i="2"/>
  <c r="MN74" i="2"/>
  <c r="MM74" i="2"/>
  <c r="ML74" i="2"/>
  <c r="MK74" i="2"/>
  <c r="MI74" i="2"/>
  <c r="LD74" i="2"/>
  <c r="LC74" i="2"/>
  <c r="KS74" i="2"/>
  <c r="KQ74" i="2"/>
  <c r="KM74" i="2"/>
  <c r="KK74" i="2"/>
  <c r="KF74" i="2"/>
  <c r="KD74" i="2"/>
  <c r="JY74" i="2"/>
  <c r="JW74" i="2"/>
  <c r="JR74" i="2"/>
  <c r="JP74" i="2"/>
  <c r="JK74" i="2"/>
  <c r="JI74" i="2"/>
  <c r="JD74" i="2"/>
  <c r="JB74" i="2"/>
  <c r="IU74" i="2"/>
  <c r="IT74" i="2"/>
  <c r="IM74" i="2"/>
  <c r="IL74" i="2"/>
  <c r="IE74" i="2"/>
  <c r="ID74" i="2"/>
  <c r="HW74" i="2"/>
  <c r="HV74" i="2"/>
  <c r="HO74" i="2"/>
  <c r="HN74" i="2"/>
  <c r="HG74" i="2"/>
  <c r="KT74" i="2" s="1"/>
  <c r="HF74" i="2"/>
  <c r="GP74" i="2"/>
  <c r="GO74" i="2"/>
  <c r="GC74" i="2"/>
  <c r="FY74" i="2"/>
  <c r="FX74" i="2"/>
  <c r="FE74" i="2"/>
  <c r="EZ74" i="2"/>
  <c r="EJ74" i="2"/>
  <c r="EI74" i="2"/>
  <c r="EB74" i="2"/>
  <c r="EA74" i="2"/>
  <c r="DT74" i="2"/>
  <c r="DS74" i="2"/>
  <c r="DL74" i="2"/>
  <c r="DK74" i="2"/>
  <c r="DD74" i="2"/>
  <c r="DC74" i="2"/>
  <c r="CZ74" i="2"/>
  <c r="CW74" i="2"/>
  <c r="DA74" i="2" s="1"/>
  <c r="CN74" i="2"/>
  <c r="CK74" i="2"/>
  <c r="CO74" i="2" s="1"/>
  <c r="CE74" i="2"/>
  <c r="BO74" i="2"/>
  <c r="BN74" i="2"/>
  <c r="BG74" i="2"/>
  <c r="BF74" i="2"/>
  <c r="BD74" i="2"/>
  <c r="BB74" i="2"/>
  <c r="BC74" i="2" s="1"/>
  <c r="BA74" i="2"/>
  <c r="AP74" i="2"/>
  <c r="AE74" i="2"/>
  <c r="AD74" i="2"/>
  <c r="F74" i="2"/>
  <c r="UG73" i="2"/>
  <c r="TY73" i="2"/>
  <c r="TP73" i="2"/>
  <c r="TM73" i="2"/>
  <c r="TI73" i="2"/>
  <c r="TF73" i="2"/>
  <c r="TC73" i="2"/>
  <c r="SR73" i="2"/>
  <c r="UH73" i="2" s="1"/>
  <c r="SQ73" i="2"/>
  <c r="SP73" i="2"/>
  <c r="SO73" i="2"/>
  <c r="SM73" i="2"/>
  <c r="UC73" i="2" s="1"/>
  <c r="SK73" i="2"/>
  <c r="SJ73" i="2"/>
  <c r="SI73" i="2"/>
  <c r="SG73" i="2"/>
  <c r="TX73" i="2" s="1"/>
  <c r="SE73" i="2"/>
  <c r="TW73" i="2" s="1"/>
  <c r="SD73" i="2"/>
  <c r="SB73" i="2"/>
  <c r="SA73" i="2"/>
  <c r="MN73" i="2"/>
  <c r="MM73" i="2"/>
  <c r="ML73" i="2"/>
  <c r="MK73" i="2"/>
  <c r="MI73" i="2"/>
  <c r="LD73" i="2"/>
  <c r="LC73" i="2"/>
  <c r="KS73" i="2"/>
  <c r="KQ73" i="2"/>
  <c r="KM73" i="2"/>
  <c r="KK73" i="2"/>
  <c r="KF73" i="2"/>
  <c r="KD73" i="2"/>
  <c r="JY73" i="2"/>
  <c r="JW73" i="2"/>
  <c r="JR73" i="2"/>
  <c r="JP73" i="2"/>
  <c r="JK73" i="2"/>
  <c r="JI73" i="2"/>
  <c r="JD73" i="2"/>
  <c r="JB73" i="2"/>
  <c r="IU73" i="2"/>
  <c r="IT73" i="2"/>
  <c r="IM73" i="2"/>
  <c r="IL73" i="2"/>
  <c r="IE73" i="2"/>
  <c r="ID73" i="2"/>
  <c r="HW73" i="2"/>
  <c r="HV73" i="2"/>
  <c r="HO73" i="2"/>
  <c r="HN73" i="2"/>
  <c r="HG73" i="2"/>
  <c r="KT73" i="2" s="1"/>
  <c r="HF73" i="2"/>
  <c r="GP73" i="2"/>
  <c r="GO73" i="2"/>
  <c r="GC73" i="2"/>
  <c r="FY73" i="2"/>
  <c r="FX73" i="2"/>
  <c r="FE73" i="2"/>
  <c r="EZ73" i="2"/>
  <c r="EJ73" i="2"/>
  <c r="EI73" i="2"/>
  <c r="EB73" i="2"/>
  <c r="EA73" i="2"/>
  <c r="DT73" i="2"/>
  <c r="DS73" i="2"/>
  <c r="DL73" i="2"/>
  <c r="DK73" i="2"/>
  <c r="DD73" i="2"/>
  <c r="DC73" i="2"/>
  <c r="CZ73" i="2"/>
  <c r="CW73" i="2"/>
  <c r="DA73" i="2" s="1"/>
  <c r="CN73" i="2"/>
  <c r="CK73" i="2"/>
  <c r="CO73" i="2" s="1"/>
  <c r="CE73" i="2"/>
  <c r="BO73" i="2"/>
  <c r="BN73" i="2"/>
  <c r="BG73" i="2"/>
  <c r="BF73" i="2"/>
  <c r="BD73" i="2"/>
  <c r="BB73" i="2"/>
  <c r="BC73" i="2" s="1"/>
  <c r="BA73" i="2"/>
  <c r="AP73" i="2"/>
  <c r="AE73" i="2"/>
  <c r="AD73" i="2"/>
  <c r="F73" i="2"/>
  <c r="TP72" i="2"/>
  <c r="TF72" i="2"/>
  <c r="SR72" i="2"/>
  <c r="UH72" i="2" s="1"/>
  <c r="SQ72" i="2"/>
  <c r="SP72" i="2"/>
  <c r="SM72" i="2"/>
  <c r="SK72" i="2"/>
  <c r="SJ72" i="2"/>
  <c r="SI72" i="2"/>
  <c r="SG72" i="2"/>
  <c r="TX72" i="2" s="1"/>
  <c r="SE72" i="2"/>
  <c r="TW72" i="2" s="1"/>
  <c r="SD72" i="2"/>
  <c r="SB72" i="2"/>
  <c r="MN72" i="2"/>
  <c r="MM72" i="2"/>
  <c r="ML72" i="2"/>
  <c r="MK72" i="2"/>
  <c r="MI72" i="2"/>
  <c r="LD72" i="2"/>
  <c r="LC72" i="2"/>
  <c r="KS72" i="2"/>
  <c r="KQ72" i="2"/>
  <c r="KM72" i="2"/>
  <c r="KK72" i="2"/>
  <c r="KF72" i="2"/>
  <c r="KD72" i="2"/>
  <c r="JY72" i="2"/>
  <c r="JW72" i="2"/>
  <c r="JR72" i="2"/>
  <c r="JP72" i="2"/>
  <c r="JK72" i="2"/>
  <c r="JI72" i="2"/>
  <c r="JD72" i="2"/>
  <c r="JB72" i="2"/>
  <c r="IU72" i="2"/>
  <c r="IT72" i="2"/>
  <c r="IM72" i="2"/>
  <c r="IL72" i="2"/>
  <c r="IE72" i="2"/>
  <c r="ID72" i="2"/>
  <c r="HW72" i="2"/>
  <c r="HV72" i="2"/>
  <c r="HO72" i="2"/>
  <c r="HN72" i="2"/>
  <c r="HG72" i="2"/>
  <c r="HF72" i="2"/>
  <c r="GP72" i="2"/>
  <c r="GO72" i="2"/>
  <c r="GC72" i="2"/>
  <c r="FY72" i="2"/>
  <c r="FX72" i="2"/>
  <c r="FE72" i="2"/>
  <c r="EZ72" i="2"/>
  <c r="EJ72" i="2"/>
  <c r="EI72" i="2"/>
  <c r="EB72" i="2"/>
  <c r="EA72" i="2"/>
  <c r="DT72" i="2"/>
  <c r="DS72" i="2"/>
  <c r="DL72" i="2"/>
  <c r="FB72" i="2" s="1"/>
  <c r="DK72" i="2"/>
  <c r="DD72" i="2"/>
  <c r="DC72" i="2"/>
  <c r="CZ72" i="2"/>
  <c r="CW72" i="2"/>
  <c r="DA72" i="2" s="1"/>
  <c r="CN72" i="2"/>
  <c r="CK72" i="2"/>
  <c r="CO72" i="2" s="1"/>
  <c r="CE72" i="2"/>
  <c r="BO72" i="2"/>
  <c r="BN72" i="2"/>
  <c r="BG72" i="2"/>
  <c r="BF72" i="2"/>
  <c r="BB72" i="2"/>
  <c r="BC72" i="2" s="1"/>
  <c r="BA72" i="2"/>
  <c r="AP72" i="2"/>
  <c r="AE72" i="2"/>
  <c r="AD72" i="2"/>
  <c r="F72" i="2"/>
  <c r="TP71" i="2"/>
  <c r="TO71" i="2"/>
  <c r="TK71" i="2"/>
  <c r="TG71" i="2"/>
  <c r="TF71" i="2"/>
  <c r="TE71" i="2"/>
  <c r="TA71" i="2"/>
  <c r="SR71" i="2"/>
  <c r="UH71" i="2" s="1"/>
  <c r="SQ71" i="2"/>
  <c r="SP71" i="2"/>
  <c r="SM71" i="2"/>
  <c r="SK71" i="2"/>
  <c r="UA71" i="2" s="1"/>
  <c r="SJ71" i="2"/>
  <c r="SI71" i="2"/>
  <c r="SG71" i="2"/>
  <c r="TX71" i="2" s="1"/>
  <c r="SE71" i="2"/>
  <c r="TW71" i="2" s="1"/>
  <c r="SD71" i="2"/>
  <c r="SB71" i="2"/>
  <c r="MN71" i="2"/>
  <c r="MM71" i="2"/>
  <c r="ML71" i="2"/>
  <c r="MK71" i="2"/>
  <c r="MI71" i="2"/>
  <c r="LD71" i="2"/>
  <c r="LC71" i="2"/>
  <c r="KS71" i="2"/>
  <c r="KQ71" i="2"/>
  <c r="KM71" i="2"/>
  <c r="KK71" i="2"/>
  <c r="KF71" i="2"/>
  <c r="KD71" i="2"/>
  <c r="JY71" i="2"/>
  <c r="JW71" i="2"/>
  <c r="JR71" i="2"/>
  <c r="JP71" i="2"/>
  <c r="JK71" i="2"/>
  <c r="JI71" i="2"/>
  <c r="JD71" i="2"/>
  <c r="JB71" i="2"/>
  <c r="IU71" i="2"/>
  <c r="IT71" i="2"/>
  <c r="IM71" i="2"/>
  <c r="IL71" i="2"/>
  <c r="IE71" i="2"/>
  <c r="ID71" i="2"/>
  <c r="HW71" i="2"/>
  <c r="HV71" i="2"/>
  <c r="HO71" i="2"/>
  <c r="HN71" i="2"/>
  <c r="HG71" i="2"/>
  <c r="KT71" i="2" s="1"/>
  <c r="HF71" i="2"/>
  <c r="GP71" i="2"/>
  <c r="GO71" i="2"/>
  <c r="GC71" i="2"/>
  <c r="FY71" i="2"/>
  <c r="FX71" i="2"/>
  <c r="FE71" i="2"/>
  <c r="EZ71" i="2"/>
  <c r="EJ71" i="2"/>
  <c r="EI71" i="2"/>
  <c r="EB71" i="2"/>
  <c r="EA71" i="2"/>
  <c r="DT71" i="2"/>
  <c r="DS71" i="2"/>
  <c r="DL71" i="2"/>
  <c r="DK71" i="2"/>
  <c r="DD71" i="2"/>
  <c r="DC71" i="2"/>
  <c r="CZ71" i="2"/>
  <c r="CW71" i="2"/>
  <c r="DA71" i="2" s="1"/>
  <c r="CN71" i="2"/>
  <c r="CK71" i="2"/>
  <c r="CO71" i="2" s="1"/>
  <c r="CE71" i="2"/>
  <c r="BO71" i="2"/>
  <c r="BN71" i="2"/>
  <c r="BG71" i="2"/>
  <c r="BF71" i="2"/>
  <c r="BD71" i="2"/>
  <c r="BB71" i="2"/>
  <c r="BC71" i="2" s="1"/>
  <c r="BA71" i="2"/>
  <c r="AP71" i="2"/>
  <c r="AE71" i="2"/>
  <c r="AD71" i="2"/>
  <c r="F71" i="2"/>
  <c r="TP70" i="2"/>
  <c r="TF70" i="2"/>
  <c r="SR70" i="2"/>
  <c r="UH70" i="2" s="1"/>
  <c r="SQ70" i="2"/>
  <c r="SP70" i="2"/>
  <c r="SM70" i="2"/>
  <c r="SK70" i="2"/>
  <c r="SJ70" i="2"/>
  <c r="SI70" i="2"/>
  <c r="SG70" i="2"/>
  <c r="TX70" i="2" s="1"/>
  <c r="SE70" i="2"/>
  <c r="TW70" i="2" s="1"/>
  <c r="SD70" i="2"/>
  <c r="SB70" i="2"/>
  <c r="MN70" i="2"/>
  <c r="MM70" i="2"/>
  <c r="ML70" i="2"/>
  <c r="MK70" i="2"/>
  <c r="MI70" i="2"/>
  <c r="LD70" i="2"/>
  <c r="LC70" i="2"/>
  <c r="KS70" i="2"/>
  <c r="KQ70" i="2"/>
  <c r="KM70" i="2"/>
  <c r="KK70" i="2"/>
  <c r="KF70" i="2"/>
  <c r="KD70" i="2"/>
  <c r="JY70" i="2"/>
  <c r="JW70" i="2"/>
  <c r="JR70" i="2"/>
  <c r="JP70" i="2"/>
  <c r="JK70" i="2"/>
  <c r="JI70" i="2"/>
  <c r="JD70" i="2"/>
  <c r="JB70" i="2"/>
  <c r="IU70" i="2"/>
  <c r="IT70" i="2"/>
  <c r="IM70" i="2"/>
  <c r="IL70" i="2"/>
  <c r="IE70" i="2"/>
  <c r="ID70" i="2"/>
  <c r="HW70" i="2"/>
  <c r="HV70" i="2"/>
  <c r="HO70" i="2"/>
  <c r="HN70" i="2"/>
  <c r="HG70" i="2"/>
  <c r="HF70" i="2"/>
  <c r="GP70" i="2"/>
  <c r="GO70" i="2"/>
  <c r="GC70" i="2"/>
  <c r="FY70" i="2"/>
  <c r="FX70" i="2"/>
  <c r="FE70" i="2"/>
  <c r="EZ70" i="2"/>
  <c r="EJ70" i="2"/>
  <c r="EI70" i="2"/>
  <c r="EB70" i="2"/>
  <c r="EA70" i="2"/>
  <c r="DT70" i="2"/>
  <c r="DS70" i="2"/>
  <c r="DL70" i="2"/>
  <c r="FB70" i="2" s="1"/>
  <c r="DK70" i="2"/>
  <c r="DD70" i="2"/>
  <c r="DC70" i="2"/>
  <c r="CZ70" i="2"/>
  <c r="CW70" i="2"/>
  <c r="DA70" i="2" s="1"/>
  <c r="CN70" i="2"/>
  <c r="CK70" i="2"/>
  <c r="CO70" i="2" s="1"/>
  <c r="CE70" i="2"/>
  <c r="BO70" i="2"/>
  <c r="BN70" i="2"/>
  <c r="BG70" i="2"/>
  <c r="BF70" i="2"/>
  <c r="BB70" i="2"/>
  <c r="BC70" i="2" s="1"/>
  <c r="BA70" i="2"/>
  <c r="AP70" i="2"/>
  <c r="AE70" i="2"/>
  <c r="AD70" i="2"/>
  <c r="F70" i="2"/>
  <c r="TP69" i="2"/>
  <c r="TF69" i="2"/>
  <c r="SR69" i="2"/>
  <c r="UH69" i="2" s="1"/>
  <c r="SQ69" i="2"/>
  <c r="SP69" i="2"/>
  <c r="SO69" i="2"/>
  <c r="SM69" i="2"/>
  <c r="SK69" i="2"/>
  <c r="SJ69" i="2"/>
  <c r="SI69" i="2"/>
  <c r="SG69" i="2"/>
  <c r="TX69" i="2" s="1"/>
  <c r="SE69" i="2"/>
  <c r="TW69" i="2" s="1"/>
  <c r="SD69" i="2"/>
  <c r="SB69" i="2"/>
  <c r="SA69" i="2"/>
  <c r="MN69" i="2"/>
  <c r="MM69" i="2"/>
  <c r="ML69" i="2"/>
  <c r="MK69" i="2"/>
  <c r="MI69" i="2"/>
  <c r="LD69" i="2"/>
  <c r="LC69" i="2"/>
  <c r="KS69" i="2"/>
  <c r="KQ69" i="2"/>
  <c r="KM69" i="2"/>
  <c r="KK69" i="2"/>
  <c r="KF69" i="2"/>
  <c r="KD69" i="2"/>
  <c r="JY69" i="2"/>
  <c r="JW69" i="2"/>
  <c r="JR69" i="2"/>
  <c r="JP69" i="2"/>
  <c r="JK69" i="2"/>
  <c r="JI69" i="2"/>
  <c r="JD69" i="2"/>
  <c r="JB69" i="2"/>
  <c r="IU69" i="2"/>
  <c r="IT69" i="2"/>
  <c r="IM69" i="2"/>
  <c r="IL69" i="2"/>
  <c r="IE69" i="2"/>
  <c r="ID69" i="2"/>
  <c r="HW69" i="2"/>
  <c r="HV69" i="2"/>
  <c r="HO69" i="2"/>
  <c r="HN69" i="2"/>
  <c r="HG69" i="2"/>
  <c r="HF69" i="2"/>
  <c r="GP69" i="2"/>
  <c r="GO69" i="2"/>
  <c r="GC69" i="2"/>
  <c r="FY69" i="2"/>
  <c r="FX69" i="2"/>
  <c r="FE69" i="2"/>
  <c r="EZ69" i="2"/>
  <c r="EJ69" i="2"/>
  <c r="EI69" i="2"/>
  <c r="EB69" i="2"/>
  <c r="EA69" i="2"/>
  <c r="DT69" i="2"/>
  <c r="DS69" i="2"/>
  <c r="DL69" i="2"/>
  <c r="FB69" i="2" s="1"/>
  <c r="DK69" i="2"/>
  <c r="DD69" i="2"/>
  <c r="DC69" i="2"/>
  <c r="CZ69" i="2"/>
  <c r="CW69" i="2"/>
  <c r="DA69" i="2" s="1"/>
  <c r="CN69" i="2"/>
  <c r="CK69" i="2"/>
  <c r="CO69" i="2" s="1"/>
  <c r="CE69" i="2"/>
  <c r="BO69" i="2"/>
  <c r="BN69" i="2"/>
  <c r="BG69" i="2"/>
  <c r="BF69" i="2"/>
  <c r="BB69" i="2"/>
  <c r="BC69" i="2" s="1"/>
  <c r="BA69" i="2"/>
  <c r="AP69" i="2"/>
  <c r="AE69" i="2"/>
  <c r="AD69" i="2"/>
  <c r="F69" i="2"/>
  <c r="TP68" i="2"/>
  <c r="TF68" i="2"/>
  <c r="SR68" i="2"/>
  <c r="UH68" i="2" s="1"/>
  <c r="SQ68" i="2"/>
  <c r="SP68" i="2"/>
  <c r="SO68" i="2"/>
  <c r="SM68" i="2"/>
  <c r="SK68" i="2"/>
  <c r="SJ68" i="2"/>
  <c r="SI68" i="2"/>
  <c r="SG68" i="2"/>
  <c r="TX68" i="2" s="1"/>
  <c r="SE68" i="2"/>
  <c r="TW68" i="2" s="1"/>
  <c r="SD68" i="2"/>
  <c r="SB68" i="2"/>
  <c r="SA68" i="2"/>
  <c r="MN68" i="2"/>
  <c r="MM68" i="2"/>
  <c r="ML68" i="2"/>
  <c r="MK68" i="2"/>
  <c r="MI68" i="2"/>
  <c r="LD68" i="2"/>
  <c r="LC68" i="2"/>
  <c r="KS68" i="2"/>
  <c r="KQ68" i="2"/>
  <c r="KM68" i="2"/>
  <c r="KK68" i="2"/>
  <c r="KF68" i="2"/>
  <c r="KD68" i="2"/>
  <c r="JY68" i="2"/>
  <c r="JW68" i="2"/>
  <c r="JR68" i="2"/>
  <c r="JP68" i="2"/>
  <c r="JK68" i="2"/>
  <c r="JI68" i="2"/>
  <c r="JD68" i="2"/>
  <c r="JB68" i="2"/>
  <c r="IU68" i="2"/>
  <c r="IT68" i="2"/>
  <c r="IM68" i="2"/>
  <c r="IL68" i="2"/>
  <c r="IE68" i="2"/>
  <c r="ID68" i="2"/>
  <c r="HW68" i="2"/>
  <c r="HV68" i="2"/>
  <c r="HO68" i="2"/>
  <c r="HN68" i="2"/>
  <c r="HG68" i="2"/>
  <c r="HF68" i="2"/>
  <c r="GP68" i="2"/>
  <c r="GO68" i="2"/>
  <c r="GC68" i="2"/>
  <c r="FY68" i="2"/>
  <c r="FX68" i="2"/>
  <c r="FE68" i="2"/>
  <c r="EZ68" i="2"/>
  <c r="EJ68" i="2"/>
  <c r="EI68" i="2"/>
  <c r="EB68" i="2"/>
  <c r="EA68" i="2"/>
  <c r="DT68" i="2"/>
  <c r="DS68" i="2"/>
  <c r="DL68" i="2"/>
  <c r="FB68" i="2" s="1"/>
  <c r="DK68" i="2"/>
  <c r="DD68" i="2"/>
  <c r="DC68" i="2"/>
  <c r="CZ68" i="2"/>
  <c r="CW68" i="2"/>
  <c r="DA68" i="2" s="1"/>
  <c r="CN68" i="2"/>
  <c r="CK68" i="2"/>
  <c r="CO68" i="2" s="1"/>
  <c r="CE68" i="2"/>
  <c r="BO68" i="2"/>
  <c r="BN68" i="2"/>
  <c r="BG68" i="2"/>
  <c r="BF68" i="2"/>
  <c r="BB68" i="2"/>
  <c r="BC68" i="2" s="1"/>
  <c r="BA68" i="2"/>
  <c r="AP68" i="2"/>
  <c r="AE68" i="2"/>
  <c r="AD68" i="2"/>
  <c r="F68" i="2"/>
  <c r="TP67" i="2"/>
  <c r="TO67" i="2"/>
  <c r="TK67" i="2"/>
  <c r="TG67" i="2"/>
  <c r="TF67" i="2"/>
  <c r="TE67" i="2"/>
  <c r="TA67" i="2"/>
  <c r="SR67" i="2"/>
  <c r="UH67" i="2" s="1"/>
  <c r="SQ67" i="2"/>
  <c r="SP67" i="2"/>
  <c r="SM67" i="2"/>
  <c r="SK67" i="2"/>
  <c r="UA67" i="2" s="1"/>
  <c r="SJ67" i="2"/>
  <c r="SI67" i="2"/>
  <c r="SG67" i="2"/>
  <c r="TX67" i="2" s="1"/>
  <c r="SE67" i="2"/>
  <c r="TW67" i="2" s="1"/>
  <c r="SD67" i="2"/>
  <c r="SB67" i="2"/>
  <c r="MN67" i="2"/>
  <c r="MM67" i="2"/>
  <c r="ML67" i="2"/>
  <c r="MK67" i="2"/>
  <c r="MI67" i="2"/>
  <c r="LD67" i="2"/>
  <c r="LC67" i="2"/>
  <c r="KS67" i="2"/>
  <c r="KQ67" i="2"/>
  <c r="KM67" i="2"/>
  <c r="KK67" i="2"/>
  <c r="KF67" i="2"/>
  <c r="KD67" i="2"/>
  <c r="JY67" i="2"/>
  <c r="JW67" i="2"/>
  <c r="JR67" i="2"/>
  <c r="JP67" i="2"/>
  <c r="JK67" i="2"/>
  <c r="JI67" i="2"/>
  <c r="JD67" i="2"/>
  <c r="JB67" i="2"/>
  <c r="IU67" i="2"/>
  <c r="IT67" i="2"/>
  <c r="IM67" i="2"/>
  <c r="IL67" i="2"/>
  <c r="IE67" i="2"/>
  <c r="ID67" i="2"/>
  <c r="HW67" i="2"/>
  <c r="HV67" i="2"/>
  <c r="HO67" i="2"/>
  <c r="HN67" i="2"/>
  <c r="HG67" i="2"/>
  <c r="KT67" i="2" s="1"/>
  <c r="HF67" i="2"/>
  <c r="GP67" i="2"/>
  <c r="GO67" i="2"/>
  <c r="GC67" i="2"/>
  <c r="FY67" i="2"/>
  <c r="FX67" i="2"/>
  <c r="FE67" i="2"/>
  <c r="EZ67" i="2"/>
  <c r="EJ67" i="2"/>
  <c r="EI67" i="2"/>
  <c r="EB67" i="2"/>
  <c r="EA67" i="2"/>
  <c r="DT67" i="2"/>
  <c r="DS67" i="2"/>
  <c r="DL67" i="2"/>
  <c r="DK67" i="2"/>
  <c r="DD67" i="2"/>
  <c r="DC67" i="2"/>
  <c r="CZ67" i="2"/>
  <c r="CW67" i="2"/>
  <c r="DA67" i="2" s="1"/>
  <c r="CN67" i="2"/>
  <c r="CK67" i="2"/>
  <c r="CO67" i="2" s="1"/>
  <c r="CE67" i="2"/>
  <c r="BO67" i="2"/>
  <c r="BN67" i="2"/>
  <c r="BG67" i="2"/>
  <c r="BF67" i="2"/>
  <c r="BD67" i="2"/>
  <c r="BB67" i="2"/>
  <c r="BC67" i="2" s="1"/>
  <c r="BA67" i="2"/>
  <c r="AP67" i="2"/>
  <c r="AE67" i="2"/>
  <c r="AD67" i="2"/>
  <c r="F67" i="2"/>
  <c r="UG66" i="2"/>
  <c r="TP66" i="2"/>
  <c r="TO66" i="2"/>
  <c r="TM66" i="2"/>
  <c r="TK66" i="2"/>
  <c r="TI66" i="2"/>
  <c r="TG66" i="2"/>
  <c r="TF66" i="2"/>
  <c r="TE66" i="2"/>
  <c r="TC66" i="2"/>
  <c r="TA66" i="2"/>
  <c r="SR66" i="2"/>
  <c r="UH66" i="2" s="1"/>
  <c r="SQ66" i="2"/>
  <c r="SP66" i="2"/>
  <c r="SM66" i="2"/>
  <c r="UC66" i="2" s="1"/>
  <c r="SK66" i="2"/>
  <c r="UA66" i="2" s="1"/>
  <c r="SJ66" i="2"/>
  <c r="SG66" i="2"/>
  <c r="TX66" i="2" s="1"/>
  <c r="SE66" i="2"/>
  <c r="TW66" i="2" s="1"/>
  <c r="SD66" i="2"/>
  <c r="SB66" i="2"/>
  <c r="MN66" i="2"/>
  <c r="MM66" i="2"/>
  <c r="ML66" i="2"/>
  <c r="MI66" i="2"/>
  <c r="LD66" i="2"/>
  <c r="LC66" i="2"/>
  <c r="KS66" i="2"/>
  <c r="KQ66" i="2"/>
  <c r="KM66" i="2"/>
  <c r="KK66" i="2"/>
  <c r="KF66" i="2"/>
  <c r="KD66" i="2"/>
  <c r="JY66" i="2"/>
  <c r="JW66" i="2"/>
  <c r="JR66" i="2"/>
  <c r="JP66" i="2"/>
  <c r="JK66" i="2"/>
  <c r="JI66" i="2"/>
  <c r="JD66" i="2"/>
  <c r="JB66" i="2"/>
  <c r="IU66" i="2"/>
  <c r="IT66" i="2"/>
  <c r="IM66" i="2"/>
  <c r="IL66" i="2"/>
  <c r="IE66" i="2"/>
  <c r="ID66" i="2"/>
  <c r="HW66" i="2"/>
  <c r="HV66" i="2"/>
  <c r="HO66" i="2"/>
  <c r="HN66" i="2"/>
  <c r="HG66" i="2"/>
  <c r="KT66" i="2" s="1"/>
  <c r="HF66" i="2"/>
  <c r="GP66" i="2"/>
  <c r="GO66" i="2"/>
  <c r="GC66" i="2"/>
  <c r="FZ66" i="2"/>
  <c r="FX66" i="2"/>
  <c r="FE66" i="2"/>
  <c r="EZ66" i="2"/>
  <c r="EJ66" i="2"/>
  <c r="EI66" i="2"/>
  <c r="EB66" i="2"/>
  <c r="EA66" i="2"/>
  <c r="DT66" i="2"/>
  <c r="DS66" i="2"/>
  <c r="DL66" i="2"/>
  <c r="DK66" i="2"/>
  <c r="DD66" i="2"/>
  <c r="FB66" i="2" s="1"/>
  <c r="DC66" i="2"/>
  <c r="CW66" i="2"/>
  <c r="CK66" i="2"/>
  <c r="CH66" i="2"/>
  <c r="CE66" i="2"/>
  <c r="CI66" i="2" s="1"/>
  <c r="BO66" i="2"/>
  <c r="BN66" i="2"/>
  <c r="BF66" i="2"/>
  <c r="BG66" i="2" s="1"/>
  <c r="BC66" i="2"/>
  <c r="BB66" i="2"/>
  <c r="BD66" i="2" s="1"/>
  <c r="BA66" i="2"/>
  <c r="AP66" i="2"/>
  <c r="AE66" i="2"/>
  <c r="AD66" i="2"/>
  <c r="F66" i="2"/>
  <c r="UF66" i="2" s="1"/>
  <c r="TZ65" i="2"/>
  <c r="TV65" i="2"/>
  <c r="TP65" i="2"/>
  <c r="TN65" i="2"/>
  <c r="TL65" i="2"/>
  <c r="TJ65" i="2"/>
  <c r="TH65" i="2"/>
  <c r="TF65" i="2"/>
  <c r="TD65" i="2"/>
  <c r="TB65" i="2"/>
  <c r="SR65" i="2"/>
  <c r="UH65" i="2" s="1"/>
  <c r="SQ65" i="2"/>
  <c r="SP65" i="2"/>
  <c r="UF65" i="2" s="1"/>
  <c r="SM65" i="2"/>
  <c r="SK65" i="2"/>
  <c r="SJ65" i="2"/>
  <c r="SI65" i="2"/>
  <c r="SG65" i="2"/>
  <c r="TX65" i="2" s="1"/>
  <c r="SE65" i="2"/>
  <c r="TW65" i="2" s="1"/>
  <c r="SD65" i="2"/>
  <c r="SB65" i="2"/>
  <c r="TT65" i="2" s="1"/>
  <c r="MN65" i="2"/>
  <c r="MM65" i="2"/>
  <c r="ML65" i="2"/>
  <c r="MI65" i="2"/>
  <c r="LD65" i="2"/>
  <c r="LC65" i="2"/>
  <c r="KS65" i="2"/>
  <c r="KQ65" i="2"/>
  <c r="KM65" i="2"/>
  <c r="KK65" i="2"/>
  <c r="KF65" i="2"/>
  <c r="KD65" i="2"/>
  <c r="JY65" i="2"/>
  <c r="JW65" i="2"/>
  <c r="JR65" i="2"/>
  <c r="JP65" i="2"/>
  <c r="JK65" i="2"/>
  <c r="JI65" i="2"/>
  <c r="JD65" i="2"/>
  <c r="JB65" i="2"/>
  <c r="IU65" i="2"/>
  <c r="IT65" i="2"/>
  <c r="IM65" i="2"/>
  <c r="IL65" i="2"/>
  <c r="IE65" i="2"/>
  <c r="ID65" i="2"/>
  <c r="HW65" i="2"/>
  <c r="HV65" i="2"/>
  <c r="HO65" i="2"/>
  <c r="HN65" i="2"/>
  <c r="HG65" i="2"/>
  <c r="KT65" i="2" s="1"/>
  <c r="HF65" i="2"/>
  <c r="GP65" i="2"/>
  <c r="GO65" i="2"/>
  <c r="GC65" i="2"/>
  <c r="FZ65" i="2"/>
  <c r="FX65" i="2"/>
  <c r="FE65" i="2"/>
  <c r="EZ65" i="2"/>
  <c r="EJ65" i="2"/>
  <c r="EI65" i="2"/>
  <c r="EB65" i="2"/>
  <c r="EA65" i="2"/>
  <c r="DT65" i="2"/>
  <c r="DS65" i="2"/>
  <c r="DL65" i="2"/>
  <c r="DK65" i="2"/>
  <c r="DD65" i="2"/>
  <c r="FB65" i="2" s="1"/>
  <c r="DC65" i="2"/>
  <c r="CW65" i="2"/>
  <c r="CK65" i="2"/>
  <c r="CH65" i="2"/>
  <c r="CE65" i="2"/>
  <c r="CI65" i="2" s="1"/>
  <c r="BO65" i="2"/>
  <c r="BN65" i="2"/>
  <c r="BF65" i="2"/>
  <c r="BG65" i="2" s="1"/>
  <c r="BC65" i="2"/>
  <c r="BB65" i="2"/>
  <c r="BD65" i="2" s="1"/>
  <c r="BA65" i="2"/>
  <c r="AP65" i="2"/>
  <c r="AE65" i="2"/>
  <c r="AD65" i="2"/>
  <c r="F65" i="2"/>
  <c r="UG65" i="2" s="1"/>
  <c r="TP64" i="2"/>
  <c r="TF64" i="2"/>
  <c r="SR64" i="2"/>
  <c r="UH64" i="2" s="1"/>
  <c r="SQ64" i="2"/>
  <c r="SP64" i="2"/>
  <c r="SM64" i="2"/>
  <c r="SK64" i="2"/>
  <c r="SJ64" i="2"/>
  <c r="SI64" i="2"/>
  <c r="SG64" i="2"/>
  <c r="TX64" i="2" s="1"/>
  <c r="SE64" i="2"/>
  <c r="TW64" i="2" s="1"/>
  <c r="SD64" i="2"/>
  <c r="SB64" i="2"/>
  <c r="MN64" i="2"/>
  <c r="MM64" i="2"/>
  <c r="ML64" i="2"/>
  <c r="MK64" i="2"/>
  <c r="MI64" i="2"/>
  <c r="LD64" i="2"/>
  <c r="LF64" i="2" s="1"/>
  <c r="LC64" i="2"/>
  <c r="KS64" i="2"/>
  <c r="KQ64" i="2"/>
  <c r="KM64" i="2"/>
  <c r="KK64" i="2"/>
  <c r="KF64" i="2"/>
  <c r="KD64" i="2"/>
  <c r="JY64" i="2"/>
  <c r="JW64" i="2"/>
  <c r="JR64" i="2"/>
  <c r="JP64" i="2"/>
  <c r="JK64" i="2"/>
  <c r="JI64" i="2"/>
  <c r="JD64" i="2"/>
  <c r="JB64" i="2"/>
  <c r="IU64" i="2"/>
  <c r="IT64" i="2"/>
  <c r="IM64" i="2"/>
  <c r="IL64" i="2"/>
  <c r="IE64" i="2"/>
  <c r="ID64" i="2"/>
  <c r="HW64" i="2"/>
  <c r="HV64" i="2"/>
  <c r="HO64" i="2"/>
  <c r="HN64" i="2"/>
  <c r="HG64" i="2"/>
  <c r="KT64" i="2" s="1"/>
  <c r="HF64" i="2"/>
  <c r="GP64" i="2"/>
  <c r="GR64" i="2" s="1"/>
  <c r="GO64" i="2"/>
  <c r="GC64" i="2"/>
  <c r="FY64" i="2"/>
  <c r="FX64" i="2"/>
  <c r="FE64" i="2"/>
  <c r="EZ64" i="2"/>
  <c r="EJ64" i="2"/>
  <c r="EI64" i="2"/>
  <c r="EB64" i="2"/>
  <c r="EA64" i="2"/>
  <c r="DT64" i="2"/>
  <c r="DS64" i="2"/>
  <c r="DL64" i="2"/>
  <c r="FB64" i="2" s="1"/>
  <c r="DK64" i="2"/>
  <c r="DD64" i="2"/>
  <c r="DC64" i="2"/>
  <c r="FA64" i="2" s="1"/>
  <c r="CZ64" i="2"/>
  <c r="CW64" i="2"/>
  <c r="DA64" i="2" s="1"/>
  <c r="CN64" i="2"/>
  <c r="CK64" i="2"/>
  <c r="CO64" i="2" s="1"/>
  <c r="CE64" i="2"/>
  <c r="CH64" i="2" s="1"/>
  <c r="BO64" i="2"/>
  <c r="BQ64" i="2" s="1"/>
  <c r="BN64" i="2"/>
  <c r="BG64" i="2"/>
  <c r="BF64" i="2"/>
  <c r="BB64" i="2"/>
  <c r="BC64" i="2" s="1"/>
  <c r="BA64" i="2"/>
  <c r="AP64" i="2"/>
  <c r="AE64" i="2"/>
  <c r="AF64" i="2" s="1"/>
  <c r="AD64" i="2"/>
  <c r="F64" i="2"/>
  <c r="TP63" i="2"/>
  <c r="TF63" i="2"/>
  <c r="SR63" i="2"/>
  <c r="UH63" i="2" s="1"/>
  <c r="SQ63" i="2"/>
  <c r="SP63" i="2"/>
  <c r="SM63" i="2"/>
  <c r="SK63" i="2"/>
  <c r="SJ63" i="2"/>
  <c r="SI63" i="2"/>
  <c r="SG63" i="2"/>
  <c r="TX63" i="2" s="1"/>
  <c r="SE63" i="2"/>
  <c r="TW63" i="2" s="1"/>
  <c r="SD63" i="2"/>
  <c r="SB63" i="2"/>
  <c r="MN63" i="2"/>
  <c r="MM63" i="2"/>
  <c r="ML63" i="2"/>
  <c r="MK63" i="2"/>
  <c r="MI63" i="2"/>
  <c r="LD63" i="2"/>
  <c r="LF63" i="2" s="1"/>
  <c r="LC63" i="2"/>
  <c r="KS63" i="2"/>
  <c r="KQ63" i="2"/>
  <c r="KM63" i="2"/>
  <c r="KK63" i="2"/>
  <c r="KF63" i="2"/>
  <c r="KD63" i="2"/>
  <c r="JY63" i="2"/>
  <c r="JW63" i="2"/>
  <c r="JR63" i="2"/>
  <c r="JP63" i="2"/>
  <c r="JK63" i="2"/>
  <c r="JI63" i="2"/>
  <c r="JD63" i="2"/>
  <c r="JB63" i="2"/>
  <c r="IU63" i="2"/>
  <c r="IT63" i="2"/>
  <c r="IM63" i="2"/>
  <c r="IL63" i="2"/>
  <c r="IE63" i="2"/>
  <c r="ID63" i="2"/>
  <c r="HW63" i="2"/>
  <c r="HV63" i="2"/>
  <c r="HO63" i="2"/>
  <c r="HN63" i="2"/>
  <c r="HG63" i="2"/>
  <c r="KT63" i="2" s="1"/>
  <c r="HF63" i="2"/>
  <c r="GP63" i="2"/>
  <c r="GR63" i="2" s="1"/>
  <c r="GO63" i="2"/>
  <c r="GC63" i="2"/>
  <c r="FY63" i="2"/>
  <c r="FX63" i="2"/>
  <c r="FE63" i="2"/>
  <c r="EZ63" i="2"/>
  <c r="EJ63" i="2"/>
  <c r="EI63" i="2"/>
  <c r="EB63" i="2"/>
  <c r="EA63" i="2"/>
  <c r="DT63" i="2"/>
  <c r="DS63" i="2"/>
  <c r="DL63" i="2"/>
  <c r="FB63" i="2" s="1"/>
  <c r="DK63" i="2"/>
  <c r="DD63" i="2"/>
  <c r="DC63" i="2"/>
  <c r="FA63" i="2" s="1"/>
  <c r="CZ63" i="2"/>
  <c r="CW63" i="2"/>
  <c r="DA63" i="2" s="1"/>
  <c r="CN63" i="2"/>
  <c r="CK63" i="2"/>
  <c r="CO63" i="2" s="1"/>
  <c r="CE63" i="2"/>
  <c r="CH63" i="2" s="1"/>
  <c r="BO63" i="2"/>
  <c r="BQ63" i="2" s="1"/>
  <c r="BN63" i="2"/>
  <c r="BG63" i="2"/>
  <c r="BF63" i="2"/>
  <c r="BB63" i="2"/>
  <c r="BC63" i="2" s="1"/>
  <c r="BA63" i="2"/>
  <c r="AP63" i="2"/>
  <c r="AE63" i="2"/>
  <c r="AF63" i="2" s="1"/>
  <c r="AD63" i="2"/>
  <c r="F63" i="2"/>
  <c r="UF63" i="2" s="1"/>
  <c r="TP62" i="2"/>
  <c r="TF62" i="2"/>
  <c r="SR62" i="2"/>
  <c r="UH62" i="2" s="1"/>
  <c r="SQ62" i="2"/>
  <c r="SP62" i="2"/>
  <c r="SM62" i="2"/>
  <c r="SK62" i="2"/>
  <c r="SJ62" i="2"/>
  <c r="SI62" i="2"/>
  <c r="SG62" i="2"/>
  <c r="TX62" i="2" s="1"/>
  <c r="SE62" i="2"/>
  <c r="TW62" i="2" s="1"/>
  <c r="SD62" i="2"/>
  <c r="SB62" i="2"/>
  <c r="MN62" i="2"/>
  <c r="MM62" i="2"/>
  <c r="ML62" i="2"/>
  <c r="MK62" i="2"/>
  <c r="MI62" i="2"/>
  <c r="LD62" i="2"/>
  <c r="LF62" i="2" s="1"/>
  <c r="LC62" i="2"/>
  <c r="KS62" i="2"/>
  <c r="KQ62" i="2"/>
  <c r="KM62" i="2"/>
  <c r="KK62" i="2"/>
  <c r="KF62" i="2"/>
  <c r="KD62" i="2"/>
  <c r="JY62" i="2"/>
  <c r="JW62" i="2"/>
  <c r="JR62" i="2"/>
  <c r="JP62" i="2"/>
  <c r="JK62" i="2"/>
  <c r="JI62" i="2"/>
  <c r="JD62" i="2"/>
  <c r="JB62" i="2"/>
  <c r="IU62" i="2"/>
  <c r="IT62" i="2"/>
  <c r="IM62" i="2"/>
  <c r="IL62" i="2"/>
  <c r="IE62" i="2"/>
  <c r="ID62" i="2"/>
  <c r="HW62" i="2"/>
  <c r="HV62" i="2"/>
  <c r="HO62" i="2"/>
  <c r="HN62" i="2"/>
  <c r="HG62" i="2"/>
  <c r="KT62" i="2" s="1"/>
  <c r="HF62" i="2"/>
  <c r="GP62" i="2"/>
  <c r="GR62" i="2" s="1"/>
  <c r="GO62" i="2"/>
  <c r="GC62" i="2"/>
  <c r="FY62" i="2"/>
  <c r="FX62" i="2"/>
  <c r="FE62" i="2"/>
  <c r="EZ62" i="2"/>
  <c r="EJ62" i="2"/>
  <c r="EI62" i="2"/>
  <c r="EB62" i="2"/>
  <c r="EA62" i="2"/>
  <c r="DT62" i="2"/>
  <c r="DS62" i="2"/>
  <c r="DL62" i="2"/>
  <c r="FB62" i="2" s="1"/>
  <c r="DK62" i="2"/>
  <c r="DD62" i="2"/>
  <c r="DC62" i="2"/>
  <c r="FA62" i="2" s="1"/>
  <c r="CZ62" i="2"/>
  <c r="CW62" i="2"/>
  <c r="DA62" i="2" s="1"/>
  <c r="CN62" i="2"/>
  <c r="CK62" i="2"/>
  <c r="CO62" i="2" s="1"/>
  <c r="CE62" i="2"/>
  <c r="CH62" i="2" s="1"/>
  <c r="BO62" i="2"/>
  <c r="BQ62" i="2" s="1"/>
  <c r="BN62" i="2"/>
  <c r="BG62" i="2"/>
  <c r="BF62" i="2"/>
  <c r="BB62" i="2"/>
  <c r="BC62" i="2" s="1"/>
  <c r="BA62" i="2"/>
  <c r="AP62" i="2"/>
  <c r="AE62" i="2"/>
  <c r="AF62" i="2" s="1"/>
  <c r="AD62" i="2"/>
  <c r="F62" i="2"/>
  <c r="UF62" i="2" s="1"/>
  <c r="TP61" i="2"/>
  <c r="TF61" i="2"/>
  <c r="SR61" i="2"/>
  <c r="UH61" i="2" s="1"/>
  <c r="SQ61" i="2"/>
  <c r="SP61" i="2"/>
  <c r="SM61" i="2"/>
  <c r="SK61" i="2"/>
  <c r="SJ61" i="2"/>
  <c r="SI61" i="2"/>
  <c r="SG61" i="2"/>
  <c r="TX61" i="2" s="1"/>
  <c r="SE61" i="2"/>
  <c r="TW61" i="2" s="1"/>
  <c r="SD61" i="2"/>
  <c r="SB61" i="2"/>
  <c r="MN61" i="2"/>
  <c r="MM61" i="2"/>
  <c r="ML61" i="2"/>
  <c r="MK61" i="2"/>
  <c r="MI61" i="2"/>
  <c r="LD61" i="2"/>
  <c r="LF61" i="2" s="1"/>
  <c r="LC61" i="2"/>
  <c r="KS61" i="2"/>
  <c r="KQ61" i="2"/>
  <c r="KM61" i="2"/>
  <c r="KK61" i="2"/>
  <c r="KF61" i="2"/>
  <c r="KD61" i="2"/>
  <c r="JY61" i="2"/>
  <c r="JW61" i="2"/>
  <c r="JR61" i="2"/>
  <c r="JP61" i="2"/>
  <c r="JK61" i="2"/>
  <c r="JI61" i="2"/>
  <c r="JD61" i="2"/>
  <c r="JB61" i="2"/>
  <c r="IU61" i="2"/>
  <c r="IT61" i="2"/>
  <c r="IM61" i="2"/>
  <c r="IL61" i="2"/>
  <c r="IE61" i="2"/>
  <c r="ID61" i="2"/>
  <c r="HW61" i="2"/>
  <c r="HV61" i="2"/>
  <c r="HO61" i="2"/>
  <c r="HN61" i="2"/>
  <c r="HG61" i="2"/>
  <c r="KT61" i="2" s="1"/>
  <c r="HF61" i="2"/>
  <c r="GP61" i="2"/>
  <c r="GR61" i="2" s="1"/>
  <c r="GO61" i="2"/>
  <c r="GC61" i="2"/>
  <c r="FY61" i="2"/>
  <c r="FX61" i="2"/>
  <c r="FE61" i="2"/>
  <c r="EZ61" i="2"/>
  <c r="EJ61" i="2"/>
  <c r="EI61" i="2"/>
  <c r="EB61" i="2"/>
  <c r="EA61" i="2"/>
  <c r="DT61" i="2"/>
  <c r="DS61" i="2"/>
  <c r="DL61" i="2"/>
  <c r="FB61" i="2" s="1"/>
  <c r="DK61" i="2"/>
  <c r="DD61" i="2"/>
  <c r="DC61" i="2"/>
  <c r="FA61" i="2" s="1"/>
  <c r="CZ61" i="2"/>
  <c r="CW61" i="2"/>
  <c r="DA61" i="2" s="1"/>
  <c r="CN61" i="2"/>
  <c r="CK61" i="2"/>
  <c r="CO61" i="2" s="1"/>
  <c r="CE61" i="2"/>
  <c r="CH61" i="2" s="1"/>
  <c r="BO61" i="2"/>
  <c r="BQ61" i="2" s="1"/>
  <c r="BN61" i="2"/>
  <c r="BG61" i="2"/>
  <c r="BF61" i="2"/>
  <c r="BB61" i="2"/>
  <c r="BC61" i="2" s="1"/>
  <c r="BA61" i="2"/>
  <c r="AP61" i="2"/>
  <c r="AE61" i="2"/>
  <c r="AF61" i="2" s="1"/>
  <c r="AD61" i="2"/>
  <c r="F61" i="2"/>
  <c r="UF61" i="2" s="1"/>
  <c r="TP60" i="2"/>
  <c r="TF60" i="2"/>
  <c r="SR60" i="2"/>
  <c r="UH60" i="2" s="1"/>
  <c r="SQ60" i="2"/>
  <c r="SP60" i="2"/>
  <c r="SM60" i="2"/>
  <c r="SK60" i="2"/>
  <c r="SJ60" i="2"/>
  <c r="SI60" i="2"/>
  <c r="SG60" i="2"/>
  <c r="TX60" i="2" s="1"/>
  <c r="SE60" i="2"/>
  <c r="TW60" i="2" s="1"/>
  <c r="SD60" i="2"/>
  <c r="SB60" i="2"/>
  <c r="MN60" i="2"/>
  <c r="MM60" i="2"/>
  <c r="ML60" i="2"/>
  <c r="MK60" i="2"/>
  <c r="MI60" i="2"/>
  <c r="LD60" i="2"/>
  <c r="LF60" i="2" s="1"/>
  <c r="LC60" i="2"/>
  <c r="KS60" i="2"/>
  <c r="KQ60" i="2"/>
  <c r="KM60" i="2"/>
  <c r="KK60" i="2"/>
  <c r="KF60" i="2"/>
  <c r="KD60" i="2"/>
  <c r="JY60" i="2"/>
  <c r="JW60" i="2"/>
  <c r="JR60" i="2"/>
  <c r="JP60" i="2"/>
  <c r="JK60" i="2"/>
  <c r="JI60" i="2"/>
  <c r="JD60" i="2"/>
  <c r="JB60" i="2"/>
  <c r="IU60" i="2"/>
  <c r="IT60" i="2"/>
  <c r="IM60" i="2"/>
  <c r="IL60" i="2"/>
  <c r="IE60" i="2"/>
  <c r="ID60" i="2"/>
  <c r="HW60" i="2"/>
  <c r="HV60" i="2"/>
  <c r="HO60" i="2"/>
  <c r="HN60" i="2"/>
  <c r="HG60" i="2"/>
  <c r="KT60" i="2" s="1"/>
  <c r="HF60" i="2"/>
  <c r="GP60" i="2"/>
  <c r="GR60" i="2" s="1"/>
  <c r="GO60" i="2"/>
  <c r="GC60" i="2"/>
  <c r="FY60" i="2"/>
  <c r="FX60" i="2"/>
  <c r="FE60" i="2"/>
  <c r="EZ60" i="2"/>
  <c r="EJ60" i="2"/>
  <c r="EI60" i="2"/>
  <c r="EB60" i="2"/>
  <c r="EA60" i="2"/>
  <c r="DT60" i="2"/>
  <c r="DS60" i="2"/>
  <c r="DL60" i="2"/>
  <c r="FB60" i="2" s="1"/>
  <c r="DK60" i="2"/>
  <c r="DD60" i="2"/>
  <c r="DC60" i="2"/>
  <c r="FA60" i="2" s="1"/>
  <c r="CZ60" i="2"/>
  <c r="CW60" i="2"/>
  <c r="DA60" i="2" s="1"/>
  <c r="CN60" i="2"/>
  <c r="CK60" i="2"/>
  <c r="CO60" i="2" s="1"/>
  <c r="CE60" i="2"/>
  <c r="CH60" i="2" s="1"/>
  <c r="BO60" i="2"/>
  <c r="BQ60" i="2" s="1"/>
  <c r="BN60" i="2"/>
  <c r="BG60" i="2"/>
  <c r="BF60" i="2"/>
  <c r="BB60" i="2"/>
  <c r="BC60" i="2" s="1"/>
  <c r="BA60" i="2"/>
  <c r="AP60" i="2"/>
  <c r="AE60" i="2"/>
  <c r="AF60" i="2" s="1"/>
  <c r="AD60" i="2"/>
  <c r="F60" i="2"/>
  <c r="UF60" i="2" s="1"/>
  <c r="TP59" i="2"/>
  <c r="TF59" i="2"/>
  <c r="SR59" i="2"/>
  <c r="UH59" i="2" s="1"/>
  <c r="SQ59" i="2"/>
  <c r="SP59" i="2"/>
  <c r="SM59" i="2"/>
  <c r="SK59" i="2"/>
  <c r="SJ59" i="2"/>
  <c r="SI59" i="2"/>
  <c r="SG59" i="2"/>
  <c r="TX59" i="2" s="1"/>
  <c r="SE59" i="2"/>
  <c r="TW59" i="2" s="1"/>
  <c r="SD59" i="2"/>
  <c r="SB59" i="2"/>
  <c r="MN59" i="2"/>
  <c r="MM59" i="2"/>
  <c r="ML59" i="2"/>
  <c r="MK59" i="2"/>
  <c r="MI59" i="2"/>
  <c r="LD59" i="2"/>
  <c r="LF59" i="2" s="1"/>
  <c r="LC59" i="2"/>
  <c r="KS59" i="2"/>
  <c r="KQ59" i="2"/>
  <c r="KM59" i="2"/>
  <c r="KK59" i="2"/>
  <c r="KF59" i="2"/>
  <c r="KD59" i="2"/>
  <c r="JY59" i="2"/>
  <c r="JW59" i="2"/>
  <c r="JR59" i="2"/>
  <c r="JP59" i="2"/>
  <c r="JK59" i="2"/>
  <c r="JI59" i="2"/>
  <c r="JD59" i="2"/>
  <c r="JB59" i="2"/>
  <c r="IU59" i="2"/>
  <c r="IT59" i="2"/>
  <c r="IM59" i="2"/>
  <c r="IL59" i="2"/>
  <c r="IE59" i="2"/>
  <c r="ID59" i="2"/>
  <c r="HW59" i="2"/>
  <c r="HV59" i="2"/>
  <c r="HO59" i="2"/>
  <c r="HN59" i="2"/>
  <c r="HG59" i="2"/>
  <c r="KT59" i="2" s="1"/>
  <c r="HF59" i="2"/>
  <c r="GP59" i="2"/>
  <c r="GR59" i="2" s="1"/>
  <c r="GO59" i="2"/>
  <c r="GC59" i="2"/>
  <c r="FY59" i="2"/>
  <c r="FX59" i="2"/>
  <c r="FE59" i="2"/>
  <c r="EZ59" i="2"/>
  <c r="EJ59" i="2"/>
  <c r="EI59" i="2"/>
  <c r="EB59" i="2"/>
  <c r="EA59" i="2"/>
  <c r="DT59" i="2"/>
  <c r="DS59" i="2"/>
  <c r="DL59" i="2"/>
  <c r="FB59" i="2" s="1"/>
  <c r="DK59" i="2"/>
  <c r="DD59" i="2"/>
  <c r="DC59" i="2"/>
  <c r="FA59" i="2" s="1"/>
  <c r="CZ59" i="2"/>
  <c r="CW59" i="2"/>
  <c r="DA59" i="2" s="1"/>
  <c r="CN59" i="2"/>
  <c r="CK59" i="2"/>
  <c r="CO59" i="2" s="1"/>
  <c r="CE59" i="2"/>
  <c r="CH59" i="2" s="1"/>
  <c r="BO59" i="2"/>
  <c r="BQ59" i="2" s="1"/>
  <c r="BN59" i="2"/>
  <c r="BG59" i="2"/>
  <c r="BF59" i="2"/>
  <c r="BB59" i="2"/>
  <c r="BC59" i="2" s="1"/>
  <c r="BA59" i="2"/>
  <c r="AP59" i="2"/>
  <c r="AE59" i="2"/>
  <c r="AF59" i="2" s="1"/>
  <c r="AD59" i="2"/>
  <c r="F59" i="2"/>
  <c r="UF59" i="2" s="1"/>
  <c r="TP58" i="2"/>
  <c r="TF58" i="2"/>
  <c r="SR58" i="2"/>
  <c r="UH58" i="2" s="1"/>
  <c r="SQ58" i="2"/>
  <c r="SP58" i="2"/>
  <c r="SM58" i="2"/>
  <c r="SK58" i="2"/>
  <c r="SJ58" i="2"/>
  <c r="SI58" i="2"/>
  <c r="SG58" i="2"/>
  <c r="TX58" i="2" s="1"/>
  <c r="SE58" i="2"/>
  <c r="TW58" i="2" s="1"/>
  <c r="SD58" i="2"/>
  <c r="SB58" i="2"/>
  <c r="MN58" i="2"/>
  <c r="MM58" i="2"/>
  <c r="ML58" i="2"/>
  <c r="MK58" i="2"/>
  <c r="MI58" i="2"/>
  <c r="LD58" i="2"/>
  <c r="LF58" i="2" s="1"/>
  <c r="LC58" i="2"/>
  <c r="KS58" i="2"/>
  <c r="KQ58" i="2"/>
  <c r="KM58" i="2"/>
  <c r="KK58" i="2"/>
  <c r="KF58" i="2"/>
  <c r="KD58" i="2"/>
  <c r="JY58" i="2"/>
  <c r="JW58" i="2"/>
  <c r="JR58" i="2"/>
  <c r="JP58" i="2"/>
  <c r="JK58" i="2"/>
  <c r="JI58" i="2"/>
  <c r="JD58" i="2"/>
  <c r="JB58" i="2"/>
  <c r="IU58" i="2"/>
  <c r="IT58" i="2"/>
  <c r="IM58" i="2"/>
  <c r="IL58" i="2"/>
  <c r="IE58" i="2"/>
  <c r="ID58" i="2"/>
  <c r="HW58" i="2"/>
  <c r="HV58" i="2"/>
  <c r="HO58" i="2"/>
  <c r="HN58" i="2"/>
  <c r="HG58" i="2"/>
  <c r="KT58" i="2" s="1"/>
  <c r="HF58" i="2"/>
  <c r="GP58" i="2"/>
  <c r="GR58" i="2" s="1"/>
  <c r="GO58" i="2"/>
  <c r="GC58" i="2"/>
  <c r="FY58" i="2"/>
  <c r="FX58" i="2"/>
  <c r="FE58" i="2"/>
  <c r="EZ58" i="2"/>
  <c r="EJ58" i="2"/>
  <c r="EI58" i="2"/>
  <c r="EB58" i="2"/>
  <c r="EA58" i="2"/>
  <c r="DT58" i="2"/>
  <c r="DS58" i="2"/>
  <c r="DL58" i="2"/>
  <c r="FB58" i="2" s="1"/>
  <c r="DK58" i="2"/>
  <c r="DD58" i="2"/>
  <c r="DC58" i="2"/>
  <c r="FA58" i="2" s="1"/>
  <c r="CZ58" i="2"/>
  <c r="CW58" i="2"/>
  <c r="DA58" i="2" s="1"/>
  <c r="CN58" i="2"/>
  <c r="CK58" i="2"/>
  <c r="CO58" i="2" s="1"/>
  <c r="CE58" i="2"/>
  <c r="CH58" i="2" s="1"/>
  <c r="BO58" i="2"/>
  <c r="BQ58" i="2" s="1"/>
  <c r="BN58" i="2"/>
  <c r="BG58" i="2"/>
  <c r="BF58" i="2"/>
  <c r="BB58" i="2"/>
  <c r="BC58" i="2" s="1"/>
  <c r="BA58" i="2"/>
  <c r="AP58" i="2"/>
  <c r="AE58" i="2"/>
  <c r="AF58" i="2" s="1"/>
  <c r="AD58" i="2"/>
  <c r="F58" i="2"/>
  <c r="UF58" i="2" s="1"/>
  <c r="TP57" i="2"/>
  <c r="TF57" i="2"/>
  <c r="SR57" i="2"/>
  <c r="UH57" i="2" s="1"/>
  <c r="SQ57" i="2"/>
  <c r="SP57" i="2"/>
  <c r="SM57" i="2"/>
  <c r="SK57" i="2"/>
  <c r="SJ57" i="2"/>
  <c r="SI57" i="2"/>
  <c r="SG57" i="2"/>
  <c r="TX57" i="2" s="1"/>
  <c r="SE57" i="2"/>
  <c r="TW57" i="2" s="1"/>
  <c r="SD57" i="2"/>
  <c r="SB57" i="2"/>
  <c r="MN57" i="2"/>
  <c r="MM57" i="2"/>
  <c r="ML57" i="2"/>
  <c r="MK57" i="2"/>
  <c r="MI57" i="2"/>
  <c r="LD57" i="2"/>
  <c r="LF57" i="2" s="1"/>
  <c r="LC57" i="2"/>
  <c r="KS57" i="2"/>
  <c r="KQ57" i="2"/>
  <c r="KM57" i="2"/>
  <c r="KK57" i="2"/>
  <c r="KF57" i="2"/>
  <c r="KD57" i="2"/>
  <c r="JY57" i="2"/>
  <c r="JW57" i="2"/>
  <c r="JR57" i="2"/>
  <c r="JP57" i="2"/>
  <c r="JK57" i="2"/>
  <c r="JI57" i="2"/>
  <c r="JD57" i="2"/>
  <c r="JB57" i="2"/>
  <c r="IU57" i="2"/>
  <c r="IT57" i="2"/>
  <c r="IM57" i="2"/>
  <c r="IL57" i="2"/>
  <c r="IE57" i="2"/>
  <c r="ID57" i="2"/>
  <c r="HW57" i="2"/>
  <c r="HV57" i="2"/>
  <c r="HO57" i="2"/>
  <c r="HN57" i="2"/>
  <c r="HG57" i="2"/>
  <c r="KT57" i="2" s="1"/>
  <c r="HF57" i="2"/>
  <c r="GP57" i="2"/>
  <c r="GR57" i="2" s="1"/>
  <c r="GO57" i="2"/>
  <c r="GC57" i="2"/>
  <c r="FY57" i="2"/>
  <c r="FX57" i="2"/>
  <c r="FE57" i="2"/>
  <c r="EZ57" i="2"/>
  <c r="EJ57" i="2"/>
  <c r="EI57" i="2"/>
  <c r="EB57" i="2"/>
  <c r="EA57" i="2"/>
  <c r="DT57" i="2"/>
  <c r="DS57" i="2"/>
  <c r="DL57" i="2"/>
  <c r="FB57" i="2" s="1"/>
  <c r="DK57" i="2"/>
  <c r="DD57" i="2"/>
  <c r="DC57" i="2"/>
  <c r="FA57" i="2" s="1"/>
  <c r="CZ57" i="2"/>
  <c r="CW57" i="2"/>
  <c r="DA57" i="2" s="1"/>
  <c r="CN57" i="2"/>
  <c r="CK57" i="2"/>
  <c r="CO57" i="2" s="1"/>
  <c r="CE57" i="2"/>
  <c r="CH57" i="2" s="1"/>
  <c r="BO57" i="2"/>
  <c r="BQ57" i="2" s="1"/>
  <c r="BN57" i="2"/>
  <c r="BG57" i="2"/>
  <c r="BF57" i="2"/>
  <c r="BB57" i="2"/>
  <c r="BC57" i="2" s="1"/>
  <c r="BA57" i="2"/>
  <c r="AP57" i="2"/>
  <c r="AE57" i="2"/>
  <c r="AF57" i="2" s="1"/>
  <c r="AD57" i="2"/>
  <c r="F57" i="2"/>
  <c r="UF57" i="2" s="1"/>
  <c r="TP56" i="2"/>
  <c r="TF56" i="2"/>
  <c r="SR56" i="2"/>
  <c r="UH56" i="2" s="1"/>
  <c r="SQ56" i="2"/>
  <c r="SP56" i="2"/>
  <c r="SM56" i="2"/>
  <c r="SK56" i="2"/>
  <c r="SJ56" i="2"/>
  <c r="SI56" i="2"/>
  <c r="SG56" i="2"/>
  <c r="TX56" i="2" s="1"/>
  <c r="SE56" i="2"/>
  <c r="TW56" i="2" s="1"/>
  <c r="SD56" i="2"/>
  <c r="SB56" i="2"/>
  <c r="MN56" i="2"/>
  <c r="MM56" i="2"/>
  <c r="ML56" i="2"/>
  <c r="MK56" i="2"/>
  <c r="MI56" i="2"/>
  <c r="LD56" i="2"/>
  <c r="LF56" i="2" s="1"/>
  <c r="LC56" i="2"/>
  <c r="KS56" i="2"/>
  <c r="KQ56" i="2"/>
  <c r="KM56" i="2"/>
  <c r="KK56" i="2"/>
  <c r="KF56" i="2"/>
  <c r="KD56" i="2"/>
  <c r="JY56" i="2"/>
  <c r="JW56" i="2"/>
  <c r="JR56" i="2"/>
  <c r="JP56" i="2"/>
  <c r="JK56" i="2"/>
  <c r="JI56" i="2"/>
  <c r="JD56" i="2"/>
  <c r="JB56" i="2"/>
  <c r="IU56" i="2"/>
  <c r="IT56" i="2"/>
  <c r="IM56" i="2"/>
  <c r="IL56" i="2"/>
  <c r="IE56" i="2"/>
  <c r="ID56" i="2"/>
  <c r="HW56" i="2"/>
  <c r="HV56" i="2"/>
  <c r="HO56" i="2"/>
  <c r="HN56" i="2"/>
  <c r="HG56" i="2"/>
  <c r="KT56" i="2" s="1"/>
  <c r="HF56" i="2"/>
  <c r="GP56" i="2"/>
  <c r="GR56" i="2" s="1"/>
  <c r="GO56" i="2"/>
  <c r="GC56" i="2"/>
  <c r="FY56" i="2"/>
  <c r="FX56" i="2"/>
  <c r="FE56" i="2"/>
  <c r="EZ56" i="2"/>
  <c r="EJ56" i="2"/>
  <c r="EI56" i="2"/>
  <c r="EB56" i="2"/>
  <c r="EA56" i="2"/>
  <c r="DT56" i="2"/>
  <c r="DS56" i="2"/>
  <c r="DL56" i="2"/>
  <c r="FB56" i="2" s="1"/>
  <c r="DK56" i="2"/>
  <c r="DD56" i="2"/>
  <c r="DC56" i="2"/>
  <c r="FA56" i="2" s="1"/>
  <c r="CZ56" i="2"/>
  <c r="CW56" i="2"/>
  <c r="DA56" i="2" s="1"/>
  <c r="CN56" i="2"/>
  <c r="CK56" i="2"/>
  <c r="CO56" i="2" s="1"/>
  <c r="CE56" i="2"/>
  <c r="CH56" i="2" s="1"/>
  <c r="BO56" i="2"/>
  <c r="BQ56" i="2" s="1"/>
  <c r="BN56" i="2"/>
  <c r="BG56" i="2"/>
  <c r="BF56" i="2"/>
  <c r="BB56" i="2"/>
  <c r="BC56" i="2" s="1"/>
  <c r="BA56" i="2"/>
  <c r="AP56" i="2"/>
  <c r="AE56" i="2"/>
  <c r="AF56" i="2" s="1"/>
  <c r="AD56" i="2"/>
  <c r="F56" i="2"/>
  <c r="UF56" i="2" s="1"/>
  <c r="TP55" i="2"/>
  <c r="TF55" i="2"/>
  <c r="SR55" i="2"/>
  <c r="UH55" i="2" s="1"/>
  <c r="SQ55" i="2"/>
  <c r="SP55" i="2"/>
  <c r="SM55" i="2"/>
  <c r="SK55" i="2"/>
  <c r="SJ55" i="2"/>
  <c r="SI55" i="2"/>
  <c r="SG55" i="2"/>
  <c r="TX55" i="2" s="1"/>
  <c r="SE55" i="2"/>
  <c r="TW55" i="2" s="1"/>
  <c r="SD55" i="2"/>
  <c r="SB55" i="2"/>
  <c r="MN55" i="2"/>
  <c r="MM55" i="2"/>
  <c r="ML55" i="2"/>
  <c r="MK55" i="2"/>
  <c r="MI55" i="2"/>
  <c r="LD55" i="2"/>
  <c r="LF55" i="2" s="1"/>
  <c r="LC55" i="2"/>
  <c r="KS55" i="2"/>
  <c r="KQ55" i="2"/>
  <c r="KM55" i="2"/>
  <c r="KK55" i="2"/>
  <c r="KF55" i="2"/>
  <c r="KD55" i="2"/>
  <c r="JY55" i="2"/>
  <c r="JW55" i="2"/>
  <c r="JR55" i="2"/>
  <c r="JP55" i="2"/>
  <c r="JK55" i="2"/>
  <c r="JI55" i="2"/>
  <c r="JD55" i="2"/>
  <c r="JB55" i="2"/>
  <c r="IU55" i="2"/>
  <c r="IT55" i="2"/>
  <c r="IM55" i="2"/>
  <c r="IL55" i="2"/>
  <c r="IE55" i="2"/>
  <c r="ID55" i="2"/>
  <c r="HW55" i="2"/>
  <c r="HV55" i="2"/>
  <c r="HO55" i="2"/>
  <c r="HN55" i="2"/>
  <c r="HG55" i="2"/>
  <c r="KT55" i="2" s="1"/>
  <c r="HF55" i="2"/>
  <c r="GP55" i="2"/>
  <c r="GR55" i="2" s="1"/>
  <c r="GO55" i="2"/>
  <c r="GC55" i="2"/>
  <c r="FY55" i="2"/>
  <c r="FX55" i="2"/>
  <c r="FE55" i="2"/>
  <c r="EZ55" i="2"/>
  <c r="EJ55" i="2"/>
  <c r="EI55" i="2"/>
  <c r="EB55" i="2"/>
  <c r="EA55" i="2"/>
  <c r="DT55" i="2"/>
  <c r="DS55" i="2"/>
  <c r="DL55" i="2"/>
  <c r="FB55" i="2" s="1"/>
  <c r="DK55" i="2"/>
  <c r="DD55" i="2"/>
  <c r="DC55" i="2"/>
  <c r="FA55" i="2" s="1"/>
  <c r="CZ55" i="2"/>
  <c r="CW55" i="2"/>
  <c r="DA55" i="2" s="1"/>
  <c r="CN55" i="2"/>
  <c r="CK55" i="2"/>
  <c r="CO55" i="2" s="1"/>
  <c r="CE55" i="2"/>
  <c r="CH55" i="2" s="1"/>
  <c r="BO55" i="2"/>
  <c r="BQ55" i="2" s="1"/>
  <c r="BN55" i="2"/>
  <c r="BG55" i="2"/>
  <c r="BF55" i="2"/>
  <c r="BB55" i="2"/>
  <c r="BC55" i="2" s="1"/>
  <c r="BA55" i="2"/>
  <c r="AP55" i="2"/>
  <c r="AE55" i="2"/>
  <c r="AF55" i="2" s="1"/>
  <c r="AD55" i="2"/>
  <c r="F55" i="2"/>
  <c r="UF55" i="2" s="1"/>
  <c r="TP54" i="2"/>
  <c r="TF54" i="2"/>
  <c r="SR54" i="2"/>
  <c r="UH54" i="2" s="1"/>
  <c r="SQ54" i="2"/>
  <c r="SP54" i="2"/>
  <c r="SO54" i="2"/>
  <c r="SM54" i="2"/>
  <c r="SK54" i="2"/>
  <c r="SJ54" i="2"/>
  <c r="SI54" i="2"/>
  <c r="SG54" i="2"/>
  <c r="TX54" i="2" s="1"/>
  <c r="SE54" i="2"/>
  <c r="TW54" i="2" s="1"/>
  <c r="SD54" i="2"/>
  <c r="SB54" i="2"/>
  <c r="SA54" i="2"/>
  <c r="MN54" i="2"/>
  <c r="MM54" i="2"/>
  <c r="ML54" i="2"/>
  <c r="MK54" i="2"/>
  <c r="MI54" i="2"/>
  <c r="LD54" i="2"/>
  <c r="LF54" i="2" s="1"/>
  <c r="LC54" i="2"/>
  <c r="KS54" i="2"/>
  <c r="KQ54" i="2"/>
  <c r="KM54" i="2"/>
  <c r="KK54" i="2"/>
  <c r="KF54" i="2"/>
  <c r="KD54" i="2"/>
  <c r="JY54" i="2"/>
  <c r="JW54" i="2"/>
  <c r="JR54" i="2"/>
  <c r="JP54" i="2"/>
  <c r="JK54" i="2"/>
  <c r="JI54" i="2"/>
  <c r="JD54" i="2"/>
  <c r="JB54" i="2"/>
  <c r="IU54" i="2"/>
  <c r="IT54" i="2"/>
  <c r="IM54" i="2"/>
  <c r="IL54" i="2"/>
  <c r="IE54" i="2"/>
  <c r="ID54" i="2"/>
  <c r="HW54" i="2"/>
  <c r="HV54" i="2"/>
  <c r="HO54" i="2"/>
  <c r="HN54" i="2"/>
  <c r="HG54" i="2"/>
  <c r="KT54" i="2" s="1"/>
  <c r="HF54" i="2"/>
  <c r="GP54" i="2"/>
  <c r="GR54" i="2" s="1"/>
  <c r="GO54" i="2"/>
  <c r="GC54" i="2"/>
  <c r="FY54" i="2"/>
  <c r="FX54" i="2"/>
  <c r="FE54" i="2"/>
  <c r="EZ54" i="2"/>
  <c r="EJ54" i="2"/>
  <c r="EI54" i="2"/>
  <c r="EB54" i="2"/>
  <c r="EA54" i="2"/>
  <c r="DT54" i="2"/>
  <c r="DS54" i="2"/>
  <c r="DL54" i="2"/>
  <c r="FB54" i="2" s="1"/>
  <c r="DK54" i="2"/>
  <c r="DD54" i="2"/>
  <c r="DC54" i="2"/>
  <c r="FA54" i="2" s="1"/>
  <c r="CZ54" i="2"/>
  <c r="CW54" i="2"/>
  <c r="DA54" i="2" s="1"/>
  <c r="CN54" i="2"/>
  <c r="CK54" i="2"/>
  <c r="CO54" i="2" s="1"/>
  <c r="CE54" i="2"/>
  <c r="CH54" i="2" s="1"/>
  <c r="BO54" i="2"/>
  <c r="BQ54" i="2" s="1"/>
  <c r="BN54" i="2"/>
  <c r="BG54" i="2"/>
  <c r="BF54" i="2"/>
  <c r="BB54" i="2"/>
  <c r="BC54" i="2" s="1"/>
  <c r="BA54" i="2"/>
  <c r="AP54" i="2"/>
  <c r="AE54" i="2"/>
  <c r="AF54" i="2" s="1"/>
  <c r="AD54" i="2"/>
  <c r="F54" i="2"/>
  <c r="UF54" i="2" s="1"/>
  <c r="TP53" i="2"/>
  <c r="TF53" i="2"/>
  <c r="SR53" i="2"/>
  <c r="UH53" i="2" s="1"/>
  <c r="SQ53" i="2"/>
  <c r="SP53" i="2"/>
  <c r="SO53" i="2"/>
  <c r="SM53" i="2"/>
  <c r="SK53" i="2"/>
  <c r="SJ53" i="2"/>
  <c r="SI53" i="2"/>
  <c r="SG53" i="2"/>
  <c r="TX53" i="2" s="1"/>
  <c r="SE53" i="2"/>
  <c r="TW53" i="2" s="1"/>
  <c r="SD53" i="2"/>
  <c r="SB53" i="2"/>
  <c r="SA53" i="2"/>
  <c r="MN53" i="2"/>
  <c r="MM53" i="2"/>
  <c r="ML53" i="2"/>
  <c r="MK53" i="2"/>
  <c r="MI53" i="2"/>
  <c r="LD53" i="2"/>
  <c r="LF53" i="2" s="1"/>
  <c r="LC53" i="2"/>
  <c r="KS53" i="2"/>
  <c r="KQ53" i="2"/>
  <c r="KM53" i="2"/>
  <c r="KK53" i="2"/>
  <c r="KF53" i="2"/>
  <c r="KD53" i="2"/>
  <c r="JY53" i="2"/>
  <c r="JW53" i="2"/>
  <c r="JR53" i="2"/>
  <c r="JP53" i="2"/>
  <c r="JK53" i="2"/>
  <c r="JI53" i="2"/>
  <c r="JD53" i="2"/>
  <c r="JB53" i="2"/>
  <c r="IU53" i="2"/>
  <c r="IT53" i="2"/>
  <c r="IM53" i="2"/>
  <c r="IL53" i="2"/>
  <c r="IE53" i="2"/>
  <c r="ID53" i="2"/>
  <c r="HW53" i="2"/>
  <c r="HV53" i="2"/>
  <c r="HO53" i="2"/>
  <c r="HN53" i="2"/>
  <c r="HG53" i="2"/>
  <c r="KT53" i="2" s="1"/>
  <c r="HF53" i="2"/>
  <c r="GP53" i="2"/>
  <c r="GR53" i="2" s="1"/>
  <c r="GO53" i="2"/>
  <c r="GC53" i="2"/>
  <c r="FY53" i="2"/>
  <c r="FX53" i="2"/>
  <c r="FE53" i="2"/>
  <c r="EZ53" i="2"/>
  <c r="EJ53" i="2"/>
  <c r="EI53" i="2"/>
  <c r="EB53" i="2"/>
  <c r="EA53" i="2"/>
  <c r="DT53" i="2"/>
  <c r="DS53" i="2"/>
  <c r="DL53" i="2"/>
  <c r="FB53" i="2" s="1"/>
  <c r="DK53" i="2"/>
  <c r="DD53" i="2"/>
  <c r="DC53" i="2"/>
  <c r="FA53" i="2" s="1"/>
  <c r="CZ53" i="2"/>
  <c r="CW53" i="2"/>
  <c r="DA53" i="2" s="1"/>
  <c r="CN53" i="2"/>
  <c r="CK53" i="2"/>
  <c r="CO53" i="2" s="1"/>
  <c r="CE53" i="2"/>
  <c r="CH53" i="2" s="1"/>
  <c r="BO53" i="2"/>
  <c r="BQ53" i="2" s="1"/>
  <c r="BN53" i="2"/>
  <c r="BG53" i="2"/>
  <c r="BF53" i="2"/>
  <c r="BB53" i="2"/>
  <c r="BC53" i="2" s="1"/>
  <c r="BA53" i="2"/>
  <c r="AP53" i="2"/>
  <c r="AE53" i="2"/>
  <c r="AF53" i="2" s="1"/>
  <c r="AD53" i="2"/>
  <c r="F53" i="2"/>
  <c r="UF53" i="2" s="1"/>
  <c r="TP52" i="2"/>
  <c r="TF52" i="2"/>
  <c r="SR52" i="2"/>
  <c r="UH52" i="2" s="1"/>
  <c r="SQ52" i="2"/>
  <c r="SP52" i="2"/>
  <c r="SO52" i="2"/>
  <c r="SM52" i="2"/>
  <c r="SK52" i="2"/>
  <c r="SJ52" i="2"/>
  <c r="SI52" i="2"/>
  <c r="SG52" i="2"/>
  <c r="TX52" i="2" s="1"/>
  <c r="SE52" i="2"/>
  <c r="TW52" i="2" s="1"/>
  <c r="SD52" i="2"/>
  <c r="SB52" i="2"/>
  <c r="SA52" i="2"/>
  <c r="MN52" i="2"/>
  <c r="MM52" i="2"/>
  <c r="ML52" i="2"/>
  <c r="MK52" i="2"/>
  <c r="MI52" i="2"/>
  <c r="LD52" i="2"/>
  <c r="LF52" i="2" s="1"/>
  <c r="LC52" i="2"/>
  <c r="KS52" i="2"/>
  <c r="KQ52" i="2"/>
  <c r="KM52" i="2"/>
  <c r="KK52" i="2"/>
  <c r="KF52" i="2"/>
  <c r="KD52" i="2"/>
  <c r="JY52" i="2"/>
  <c r="JW52" i="2"/>
  <c r="JR52" i="2"/>
  <c r="JP52" i="2"/>
  <c r="JK52" i="2"/>
  <c r="JI52" i="2"/>
  <c r="JD52" i="2"/>
  <c r="JB52" i="2"/>
  <c r="IU52" i="2"/>
  <c r="IT52" i="2"/>
  <c r="IM52" i="2"/>
  <c r="IL52" i="2"/>
  <c r="IE52" i="2"/>
  <c r="ID52" i="2"/>
  <c r="HW52" i="2"/>
  <c r="HV52" i="2"/>
  <c r="HO52" i="2"/>
  <c r="HN52" i="2"/>
  <c r="HG52" i="2"/>
  <c r="KT52" i="2" s="1"/>
  <c r="HF52" i="2"/>
  <c r="GP52" i="2"/>
  <c r="GR52" i="2" s="1"/>
  <c r="GO52" i="2"/>
  <c r="GC52" i="2"/>
  <c r="FY52" i="2"/>
  <c r="FX52" i="2"/>
  <c r="FE52" i="2"/>
  <c r="EZ52" i="2"/>
  <c r="EJ52" i="2"/>
  <c r="EI52" i="2"/>
  <c r="EB52" i="2"/>
  <c r="EA52" i="2"/>
  <c r="DT52" i="2"/>
  <c r="DS52" i="2"/>
  <c r="DL52" i="2"/>
  <c r="FB52" i="2" s="1"/>
  <c r="DK52" i="2"/>
  <c r="DD52" i="2"/>
  <c r="DC52" i="2"/>
  <c r="FA52" i="2" s="1"/>
  <c r="CZ52" i="2"/>
  <c r="CW52" i="2"/>
  <c r="DA52" i="2" s="1"/>
  <c r="CN52" i="2"/>
  <c r="CK52" i="2"/>
  <c r="CO52" i="2" s="1"/>
  <c r="CE52" i="2"/>
  <c r="CH52" i="2" s="1"/>
  <c r="BO52" i="2"/>
  <c r="BQ52" i="2" s="1"/>
  <c r="BN52" i="2"/>
  <c r="BG52" i="2"/>
  <c r="BF52" i="2"/>
  <c r="BB52" i="2"/>
  <c r="BC52" i="2" s="1"/>
  <c r="BA52" i="2"/>
  <c r="AP52" i="2"/>
  <c r="AE52" i="2"/>
  <c r="AF52" i="2" s="1"/>
  <c r="AD52" i="2"/>
  <c r="F52" i="2"/>
  <c r="UF52" i="2" s="1"/>
  <c r="TP51" i="2"/>
  <c r="TF51" i="2"/>
  <c r="SR51" i="2"/>
  <c r="UH51" i="2" s="1"/>
  <c r="SQ51" i="2"/>
  <c r="SP51" i="2"/>
  <c r="SO51" i="2"/>
  <c r="SM51" i="2"/>
  <c r="SK51" i="2"/>
  <c r="SJ51" i="2"/>
  <c r="SI51" i="2"/>
  <c r="SG51" i="2"/>
  <c r="TX51" i="2" s="1"/>
  <c r="SE51" i="2"/>
  <c r="TW51" i="2" s="1"/>
  <c r="SD51" i="2"/>
  <c r="SB51" i="2"/>
  <c r="SA51" i="2"/>
  <c r="MN51" i="2"/>
  <c r="MM51" i="2"/>
  <c r="ML51" i="2"/>
  <c r="MK51" i="2"/>
  <c r="MI51" i="2"/>
  <c r="LD51" i="2"/>
  <c r="LF51" i="2" s="1"/>
  <c r="LC51" i="2"/>
  <c r="KS51" i="2"/>
  <c r="KQ51" i="2"/>
  <c r="KM51" i="2"/>
  <c r="KK51" i="2"/>
  <c r="KF51" i="2"/>
  <c r="KD51" i="2"/>
  <c r="JY51" i="2"/>
  <c r="JW51" i="2"/>
  <c r="JR51" i="2"/>
  <c r="JP51" i="2"/>
  <c r="JK51" i="2"/>
  <c r="JI51" i="2"/>
  <c r="JD51" i="2"/>
  <c r="JB51" i="2"/>
  <c r="IU51" i="2"/>
  <c r="IT51" i="2"/>
  <c r="IM51" i="2"/>
  <c r="IL51" i="2"/>
  <c r="IE51" i="2"/>
  <c r="ID51" i="2"/>
  <c r="HW51" i="2"/>
  <c r="HV51" i="2"/>
  <c r="HO51" i="2"/>
  <c r="HN51" i="2"/>
  <c r="HG51" i="2"/>
  <c r="KT51" i="2" s="1"/>
  <c r="HF51" i="2"/>
  <c r="GP51" i="2"/>
  <c r="GR51" i="2" s="1"/>
  <c r="GO51" i="2"/>
  <c r="GC51" i="2"/>
  <c r="FY51" i="2"/>
  <c r="FX51" i="2"/>
  <c r="FE51" i="2"/>
  <c r="EZ51" i="2"/>
  <c r="EJ51" i="2"/>
  <c r="EI51" i="2"/>
  <c r="EB51" i="2"/>
  <c r="EA51" i="2"/>
  <c r="DT51" i="2"/>
  <c r="DS51" i="2"/>
  <c r="DL51" i="2"/>
  <c r="FB51" i="2" s="1"/>
  <c r="DK51" i="2"/>
  <c r="DD51" i="2"/>
  <c r="DC51" i="2"/>
  <c r="FA51" i="2" s="1"/>
  <c r="CZ51" i="2"/>
  <c r="CW51" i="2"/>
  <c r="DA51" i="2" s="1"/>
  <c r="CN51" i="2"/>
  <c r="CK51" i="2"/>
  <c r="CO51" i="2" s="1"/>
  <c r="CE51" i="2"/>
  <c r="CH51" i="2" s="1"/>
  <c r="BO51" i="2"/>
  <c r="BQ51" i="2" s="1"/>
  <c r="BN51" i="2"/>
  <c r="BG51" i="2"/>
  <c r="BF51" i="2"/>
  <c r="BB51" i="2"/>
  <c r="BC51" i="2" s="1"/>
  <c r="BA51" i="2"/>
  <c r="AP51" i="2"/>
  <c r="AE51" i="2"/>
  <c r="AF51" i="2" s="1"/>
  <c r="AD51" i="2"/>
  <c r="F51" i="2"/>
  <c r="UF51" i="2" s="1"/>
  <c r="TP50" i="2"/>
  <c r="TF50" i="2"/>
  <c r="SR50" i="2"/>
  <c r="UH50" i="2" s="1"/>
  <c r="SQ50" i="2"/>
  <c r="SP50" i="2"/>
  <c r="SO50" i="2"/>
  <c r="SM50" i="2"/>
  <c r="SK50" i="2"/>
  <c r="SJ50" i="2"/>
  <c r="SI50" i="2"/>
  <c r="SG50" i="2"/>
  <c r="TX50" i="2" s="1"/>
  <c r="SE50" i="2"/>
  <c r="TW50" i="2" s="1"/>
  <c r="SD50" i="2"/>
  <c r="SB50" i="2"/>
  <c r="SA50" i="2"/>
  <c r="MN50" i="2"/>
  <c r="MM50" i="2"/>
  <c r="ML50" i="2"/>
  <c r="MK50" i="2"/>
  <c r="MI50" i="2"/>
  <c r="LD50" i="2"/>
  <c r="LF50" i="2" s="1"/>
  <c r="LC50" i="2"/>
  <c r="KS50" i="2"/>
  <c r="KQ50" i="2"/>
  <c r="KM50" i="2"/>
  <c r="KK50" i="2"/>
  <c r="KF50" i="2"/>
  <c r="KD50" i="2"/>
  <c r="JY50" i="2"/>
  <c r="JW50" i="2"/>
  <c r="JR50" i="2"/>
  <c r="JP50" i="2"/>
  <c r="JK50" i="2"/>
  <c r="JI50" i="2"/>
  <c r="JD50" i="2"/>
  <c r="JB50" i="2"/>
  <c r="IU50" i="2"/>
  <c r="IT50" i="2"/>
  <c r="IM50" i="2"/>
  <c r="IL50" i="2"/>
  <c r="IE50" i="2"/>
  <c r="ID50" i="2"/>
  <c r="HW50" i="2"/>
  <c r="HV50" i="2"/>
  <c r="HO50" i="2"/>
  <c r="HN50" i="2"/>
  <c r="HG50" i="2"/>
  <c r="KT50" i="2" s="1"/>
  <c r="HF50" i="2"/>
  <c r="GP50" i="2"/>
  <c r="GR50" i="2" s="1"/>
  <c r="GO50" i="2"/>
  <c r="GC50" i="2"/>
  <c r="FY50" i="2"/>
  <c r="FX50" i="2"/>
  <c r="FE50" i="2"/>
  <c r="EZ50" i="2"/>
  <c r="EJ50" i="2"/>
  <c r="EI50" i="2"/>
  <c r="EB50" i="2"/>
  <c r="EA50" i="2"/>
  <c r="DT50" i="2"/>
  <c r="DS50" i="2"/>
  <c r="DL50" i="2"/>
  <c r="FB50" i="2" s="1"/>
  <c r="DK50" i="2"/>
  <c r="DD50" i="2"/>
  <c r="DC50" i="2"/>
  <c r="FA50" i="2" s="1"/>
  <c r="CZ50" i="2"/>
  <c r="CW50" i="2"/>
  <c r="DA50" i="2" s="1"/>
  <c r="CN50" i="2"/>
  <c r="CK50" i="2"/>
  <c r="CO50" i="2" s="1"/>
  <c r="CE50" i="2"/>
  <c r="CH50" i="2" s="1"/>
  <c r="BO50" i="2"/>
  <c r="BQ50" i="2" s="1"/>
  <c r="BN50" i="2"/>
  <c r="BG50" i="2"/>
  <c r="BF50" i="2"/>
  <c r="BB50" i="2"/>
  <c r="BC50" i="2" s="1"/>
  <c r="BA50" i="2"/>
  <c r="AP50" i="2"/>
  <c r="AE50" i="2"/>
  <c r="AF50" i="2" s="1"/>
  <c r="AD50" i="2"/>
  <c r="F50" i="2"/>
  <c r="UF50" i="2" s="1"/>
  <c r="TP49" i="2"/>
  <c r="TF49" i="2"/>
  <c r="SR49" i="2"/>
  <c r="UH49" i="2" s="1"/>
  <c r="SQ49" i="2"/>
  <c r="SP49" i="2"/>
  <c r="SO49" i="2"/>
  <c r="SM49" i="2"/>
  <c r="SK49" i="2"/>
  <c r="SJ49" i="2"/>
  <c r="SI49" i="2"/>
  <c r="SG49" i="2"/>
  <c r="TX49" i="2" s="1"/>
  <c r="SE49" i="2"/>
  <c r="TW49" i="2" s="1"/>
  <c r="SD49" i="2"/>
  <c r="SB49" i="2"/>
  <c r="SA49" i="2"/>
  <c r="MN49" i="2"/>
  <c r="MM49" i="2"/>
  <c r="ML49" i="2"/>
  <c r="MK49" i="2"/>
  <c r="MI49" i="2"/>
  <c r="LD49" i="2"/>
  <c r="LF49" i="2" s="1"/>
  <c r="LC49" i="2"/>
  <c r="KS49" i="2"/>
  <c r="KQ49" i="2"/>
  <c r="KM49" i="2"/>
  <c r="KK49" i="2"/>
  <c r="KF49" i="2"/>
  <c r="KD49" i="2"/>
  <c r="JY49" i="2"/>
  <c r="JW49" i="2"/>
  <c r="JR49" i="2"/>
  <c r="JP49" i="2"/>
  <c r="JK49" i="2"/>
  <c r="JI49" i="2"/>
  <c r="JD49" i="2"/>
  <c r="JB49" i="2"/>
  <c r="IU49" i="2"/>
  <c r="IT49" i="2"/>
  <c r="IM49" i="2"/>
  <c r="IL49" i="2"/>
  <c r="IE49" i="2"/>
  <c r="ID49" i="2"/>
  <c r="HW49" i="2"/>
  <c r="HV49" i="2"/>
  <c r="HO49" i="2"/>
  <c r="HN49" i="2"/>
  <c r="HG49" i="2"/>
  <c r="KT49" i="2" s="1"/>
  <c r="HF49" i="2"/>
  <c r="GP49" i="2"/>
  <c r="GR49" i="2" s="1"/>
  <c r="GO49" i="2"/>
  <c r="GC49" i="2"/>
  <c r="FY49" i="2"/>
  <c r="FX49" i="2"/>
  <c r="FE49" i="2"/>
  <c r="EZ49" i="2"/>
  <c r="EJ49" i="2"/>
  <c r="EI49" i="2"/>
  <c r="EB49" i="2"/>
  <c r="EA49" i="2"/>
  <c r="DT49" i="2"/>
  <c r="DS49" i="2"/>
  <c r="DL49" i="2"/>
  <c r="FB49" i="2" s="1"/>
  <c r="DK49" i="2"/>
  <c r="DD49" i="2"/>
  <c r="DC49" i="2"/>
  <c r="FA49" i="2" s="1"/>
  <c r="CZ49" i="2"/>
  <c r="CW49" i="2"/>
  <c r="DA49" i="2" s="1"/>
  <c r="CN49" i="2"/>
  <c r="CK49" i="2"/>
  <c r="CO49" i="2" s="1"/>
  <c r="CE49" i="2"/>
  <c r="CH49" i="2" s="1"/>
  <c r="BO49" i="2"/>
  <c r="BQ49" i="2" s="1"/>
  <c r="BN49" i="2"/>
  <c r="BG49" i="2"/>
  <c r="BF49" i="2"/>
  <c r="BB49" i="2"/>
  <c r="BC49" i="2" s="1"/>
  <c r="BA49" i="2"/>
  <c r="AP49" i="2"/>
  <c r="AE49" i="2"/>
  <c r="AF49" i="2" s="1"/>
  <c r="AD49" i="2"/>
  <c r="F49" i="2"/>
  <c r="UF49" i="2" s="1"/>
  <c r="TP48" i="2"/>
  <c r="TF48" i="2"/>
  <c r="SR48" i="2"/>
  <c r="UH48" i="2" s="1"/>
  <c r="SQ48" i="2"/>
  <c r="SP48" i="2"/>
  <c r="SO48" i="2"/>
  <c r="SM48" i="2"/>
  <c r="SK48" i="2"/>
  <c r="SJ48" i="2"/>
  <c r="SI48" i="2"/>
  <c r="SG48" i="2"/>
  <c r="TX48" i="2" s="1"/>
  <c r="SE48" i="2"/>
  <c r="TW48" i="2" s="1"/>
  <c r="SD48" i="2"/>
  <c r="SB48" i="2"/>
  <c r="SA48" i="2"/>
  <c r="MN48" i="2"/>
  <c r="MM48" i="2"/>
  <c r="ML48" i="2"/>
  <c r="MK48" i="2"/>
  <c r="MI48" i="2"/>
  <c r="LD48" i="2"/>
  <c r="LF48" i="2" s="1"/>
  <c r="LC48" i="2"/>
  <c r="KS48" i="2"/>
  <c r="KQ48" i="2"/>
  <c r="KM48" i="2"/>
  <c r="KK48" i="2"/>
  <c r="KF48" i="2"/>
  <c r="KD48" i="2"/>
  <c r="JY48" i="2"/>
  <c r="JW48" i="2"/>
  <c r="JR48" i="2"/>
  <c r="JP48" i="2"/>
  <c r="JK48" i="2"/>
  <c r="JI48" i="2"/>
  <c r="JD48" i="2"/>
  <c r="JB48" i="2"/>
  <c r="IU48" i="2"/>
  <c r="IT48" i="2"/>
  <c r="IM48" i="2"/>
  <c r="IL48" i="2"/>
  <c r="IE48" i="2"/>
  <c r="ID48" i="2"/>
  <c r="HW48" i="2"/>
  <c r="HV48" i="2"/>
  <c r="HO48" i="2"/>
  <c r="HN48" i="2"/>
  <c r="HG48" i="2"/>
  <c r="KT48" i="2" s="1"/>
  <c r="HF48" i="2"/>
  <c r="GP48" i="2"/>
  <c r="GR48" i="2" s="1"/>
  <c r="GO48" i="2"/>
  <c r="GC48" i="2"/>
  <c r="FY48" i="2"/>
  <c r="FX48" i="2"/>
  <c r="FE48" i="2"/>
  <c r="EZ48" i="2"/>
  <c r="EJ48" i="2"/>
  <c r="EI48" i="2"/>
  <c r="EB48" i="2"/>
  <c r="EA48" i="2"/>
  <c r="DT48" i="2"/>
  <c r="DS48" i="2"/>
  <c r="DL48" i="2"/>
  <c r="FB48" i="2" s="1"/>
  <c r="DK48" i="2"/>
  <c r="DD48" i="2"/>
  <c r="DC48" i="2"/>
  <c r="FA48" i="2" s="1"/>
  <c r="CZ48" i="2"/>
  <c r="CW48" i="2"/>
  <c r="DA48" i="2" s="1"/>
  <c r="CN48" i="2"/>
  <c r="CK48" i="2"/>
  <c r="CO48" i="2" s="1"/>
  <c r="CE48" i="2"/>
  <c r="CH48" i="2" s="1"/>
  <c r="BO48" i="2"/>
  <c r="BQ48" i="2" s="1"/>
  <c r="BN48" i="2"/>
  <c r="BG48" i="2"/>
  <c r="BF48" i="2"/>
  <c r="BB48" i="2"/>
  <c r="BC48" i="2" s="1"/>
  <c r="BA48" i="2"/>
  <c r="AP48" i="2"/>
  <c r="AE48" i="2"/>
  <c r="AF48" i="2" s="1"/>
  <c r="AD48" i="2"/>
  <c r="F48" i="2"/>
  <c r="UF48" i="2" s="1"/>
  <c r="TP47" i="2"/>
  <c r="TF47" i="2"/>
  <c r="SR47" i="2"/>
  <c r="UH47" i="2" s="1"/>
  <c r="SQ47" i="2"/>
  <c r="SP47" i="2"/>
  <c r="SO47" i="2"/>
  <c r="SM47" i="2"/>
  <c r="SK47" i="2"/>
  <c r="SJ47" i="2"/>
  <c r="SI47" i="2"/>
  <c r="SG47" i="2"/>
  <c r="TX47" i="2" s="1"/>
  <c r="SE47" i="2"/>
  <c r="TW47" i="2" s="1"/>
  <c r="SD47" i="2"/>
  <c r="SB47" i="2"/>
  <c r="SA47" i="2"/>
  <c r="MN47" i="2"/>
  <c r="MM47" i="2"/>
  <c r="ML47" i="2"/>
  <c r="MI47" i="2"/>
  <c r="LD47" i="2"/>
  <c r="LF47" i="2" s="1"/>
  <c r="LC47" i="2"/>
  <c r="KS47" i="2"/>
  <c r="KQ47" i="2"/>
  <c r="KM47" i="2"/>
  <c r="KK47" i="2"/>
  <c r="KF47" i="2"/>
  <c r="KD47" i="2"/>
  <c r="JY47" i="2"/>
  <c r="JW47" i="2"/>
  <c r="JR47" i="2"/>
  <c r="JP47" i="2"/>
  <c r="JK47" i="2"/>
  <c r="JI47" i="2"/>
  <c r="JD47" i="2"/>
  <c r="JB47" i="2"/>
  <c r="IU47" i="2"/>
  <c r="IT47" i="2"/>
  <c r="IM47" i="2"/>
  <c r="IL47" i="2"/>
  <c r="IE47" i="2"/>
  <c r="ID47" i="2"/>
  <c r="HW47" i="2"/>
  <c r="HV47" i="2"/>
  <c r="HO47" i="2"/>
  <c r="HN47" i="2"/>
  <c r="HG47" i="2"/>
  <c r="KT47" i="2" s="1"/>
  <c r="HF47" i="2"/>
  <c r="GP47" i="2"/>
  <c r="GR47" i="2" s="1"/>
  <c r="GO47" i="2"/>
  <c r="GC47" i="2"/>
  <c r="FY47" i="2"/>
  <c r="FX47" i="2"/>
  <c r="FE47" i="2"/>
  <c r="EZ47" i="2"/>
  <c r="EJ47" i="2"/>
  <c r="EI47" i="2"/>
  <c r="EB47" i="2"/>
  <c r="EA47" i="2"/>
  <c r="DT47" i="2"/>
  <c r="DS47" i="2"/>
  <c r="DL47" i="2"/>
  <c r="FB47" i="2" s="1"/>
  <c r="DK47" i="2"/>
  <c r="DD47" i="2"/>
  <c r="DC47" i="2"/>
  <c r="FA47" i="2" s="1"/>
  <c r="CZ47" i="2"/>
  <c r="CW47" i="2"/>
  <c r="DA47" i="2" s="1"/>
  <c r="CN47" i="2"/>
  <c r="CK47" i="2"/>
  <c r="CO47" i="2" s="1"/>
  <c r="CE47" i="2"/>
  <c r="CH47" i="2" s="1"/>
  <c r="BO47" i="2"/>
  <c r="BQ47" i="2" s="1"/>
  <c r="BN47" i="2"/>
  <c r="BG47" i="2"/>
  <c r="BF47" i="2"/>
  <c r="BB47" i="2"/>
  <c r="BC47" i="2" s="1"/>
  <c r="BA47" i="2"/>
  <c r="AP47" i="2"/>
  <c r="AE47" i="2"/>
  <c r="AF47" i="2" s="1"/>
  <c r="AD47" i="2"/>
  <c r="F47" i="2"/>
  <c r="UF47" i="2" s="1"/>
  <c r="TP46" i="2"/>
  <c r="TF46" i="2"/>
  <c r="SR46" i="2"/>
  <c r="UH46" i="2" s="1"/>
  <c r="SQ46" i="2"/>
  <c r="SP46" i="2"/>
  <c r="SO46" i="2"/>
  <c r="SM46" i="2"/>
  <c r="SK46" i="2"/>
  <c r="SJ46" i="2"/>
  <c r="SI46" i="2"/>
  <c r="SG46" i="2"/>
  <c r="TX46" i="2" s="1"/>
  <c r="SE46" i="2"/>
  <c r="TW46" i="2" s="1"/>
  <c r="SD46" i="2"/>
  <c r="SB46" i="2"/>
  <c r="SA46" i="2"/>
  <c r="MN46" i="2"/>
  <c r="MM46" i="2"/>
  <c r="ML46" i="2"/>
  <c r="MI46" i="2"/>
  <c r="LD46" i="2"/>
  <c r="LF46" i="2" s="1"/>
  <c r="LC46" i="2"/>
  <c r="KS46" i="2"/>
  <c r="KQ46" i="2"/>
  <c r="KM46" i="2"/>
  <c r="KK46" i="2"/>
  <c r="KF46" i="2"/>
  <c r="KD46" i="2"/>
  <c r="JY46" i="2"/>
  <c r="JW46" i="2"/>
  <c r="JR46" i="2"/>
  <c r="JP46" i="2"/>
  <c r="JK46" i="2"/>
  <c r="JI46" i="2"/>
  <c r="JD46" i="2"/>
  <c r="JB46" i="2"/>
  <c r="IU46" i="2"/>
  <c r="IT46" i="2"/>
  <c r="IM46" i="2"/>
  <c r="IL46" i="2"/>
  <c r="IE46" i="2"/>
  <c r="ID46" i="2"/>
  <c r="HW46" i="2"/>
  <c r="HV46" i="2"/>
  <c r="HO46" i="2"/>
  <c r="HN46" i="2"/>
  <c r="HG46" i="2"/>
  <c r="KT46" i="2" s="1"/>
  <c r="HF46" i="2"/>
  <c r="GP46" i="2"/>
  <c r="GR46" i="2" s="1"/>
  <c r="GO46" i="2"/>
  <c r="GC46" i="2"/>
  <c r="FY46" i="2"/>
  <c r="FX46" i="2"/>
  <c r="FE46" i="2"/>
  <c r="EZ46" i="2"/>
  <c r="EJ46" i="2"/>
  <c r="EI46" i="2"/>
  <c r="EB46" i="2"/>
  <c r="EA46" i="2"/>
  <c r="DT46" i="2"/>
  <c r="DS46" i="2"/>
  <c r="DL46" i="2"/>
  <c r="FB46" i="2" s="1"/>
  <c r="DK46" i="2"/>
  <c r="DD46" i="2"/>
  <c r="DC46" i="2"/>
  <c r="FA46" i="2" s="1"/>
  <c r="CZ46" i="2"/>
  <c r="CW46" i="2"/>
  <c r="DA46" i="2" s="1"/>
  <c r="CN46" i="2"/>
  <c r="CK46" i="2"/>
  <c r="CO46" i="2" s="1"/>
  <c r="CE46" i="2"/>
  <c r="CH46" i="2" s="1"/>
  <c r="BO46" i="2"/>
  <c r="BQ46" i="2" s="1"/>
  <c r="BN46" i="2"/>
  <c r="BG46" i="2"/>
  <c r="BF46" i="2"/>
  <c r="BB46" i="2"/>
  <c r="BC46" i="2" s="1"/>
  <c r="BA46" i="2"/>
  <c r="AP46" i="2"/>
  <c r="AE46" i="2"/>
  <c r="AF46" i="2" s="1"/>
  <c r="AD46" i="2"/>
  <c r="F46" i="2"/>
  <c r="UF46" i="2" s="1"/>
  <c r="TP45" i="2"/>
  <c r="TF45" i="2"/>
  <c r="SR45" i="2"/>
  <c r="UH45" i="2" s="1"/>
  <c r="SQ45" i="2"/>
  <c r="SP45" i="2"/>
  <c r="SM45" i="2"/>
  <c r="SK45" i="2"/>
  <c r="SJ45" i="2"/>
  <c r="SI45" i="2"/>
  <c r="SG45" i="2"/>
  <c r="TX45" i="2" s="1"/>
  <c r="SE45" i="2"/>
  <c r="TW45" i="2" s="1"/>
  <c r="SD45" i="2"/>
  <c r="SB45" i="2"/>
  <c r="MN45" i="2"/>
  <c r="MM45" i="2"/>
  <c r="ML45" i="2"/>
  <c r="MI45" i="2"/>
  <c r="LD45" i="2"/>
  <c r="LF45" i="2" s="1"/>
  <c r="LC45" i="2"/>
  <c r="KS45" i="2"/>
  <c r="KQ45" i="2"/>
  <c r="KM45" i="2"/>
  <c r="KK45" i="2"/>
  <c r="KF45" i="2"/>
  <c r="KD45" i="2"/>
  <c r="JY45" i="2"/>
  <c r="JW45" i="2"/>
  <c r="JR45" i="2"/>
  <c r="JP45" i="2"/>
  <c r="JK45" i="2"/>
  <c r="JI45" i="2"/>
  <c r="JD45" i="2"/>
  <c r="JB45" i="2"/>
  <c r="IU45" i="2"/>
  <c r="IT45" i="2"/>
  <c r="IM45" i="2"/>
  <c r="IL45" i="2"/>
  <c r="IE45" i="2"/>
  <c r="ID45" i="2"/>
  <c r="HW45" i="2"/>
  <c r="HV45" i="2"/>
  <c r="HO45" i="2"/>
  <c r="HN45" i="2"/>
  <c r="HG45" i="2"/>
  <c r="KT45" i="2" s="1"/>
  <c r="HF45" i="2"/>
  <c r="GP45" i="2"/>
  <c r="GR45" i="2" s="1"/>
  <c r="GO45" i="2"/>
  <c r="GC45" i="2"/>
  <c r="FY45" i="2"/>
  <c r="FX45" i="2"/>
  <c r="FE45" i="2"/>
  <c r="EZ45" i="2"/>
  <c r="EJ45" i="2"/>
  <c r="EI45" i="2"/>
  <c r="EB45" i="2"/>
  <c r="EA45" i="2"/>
  <c r="DT45" i="2"/>
  <c r="DS45" i="2"/>
  <c r="DL45" i="2"/>
  <c r="DK45" i="2"/>
  <c r="DD45" i="2"/>
  <c r="FB45" i="2" s="1"/>
  <c r="DC45" i="2"/>
  <c r="FA45" i="2" s="1"/>
  <c r="CZ45" i="2"/>
  <c r="CW45" i="2"/>
  <c r="DA45" i="2" s="1"/>
  <c r="CN45" i="2"/>
  <c r="CK45" i="2"/>
  <c r="CO45" i="2" s="1"/>
  <c r="CE45" i="2"/>
  <c r="CH45" i="2" s="1"/>
  <c r="BO45" i="2"/>
  <c r="BQ45" i="2" s="1"/>
  <c r="BN45" i="2"/>
  <c r="BG45" i="2"/>
  <c r="BF45" i="2"/>
  <c r="BB45" i="2"/>
  <c r="BC45" i="2" s="1"/>
  <c r="BA45" i="2"/>
  <c r="AP45" i="2"/>
  <c r="AE45" i="2"/>
  <c r="AF45" i="2" s="1"/>
  <c r="AD45" i="2"/>
  <c r="F45" i="2"/>
  <c r="UF45" i="2" s="1"/>
  <c r="TP44" i="2"/>
  <c r="TF44" i="2"/>
  <c r="SR44" i="2"/>
  <c r="UH44" i="2" s="1"/>
  <c r="SQ44" i="2"/>
  <c r="SP44" i="2"/>
  <c r="SM44" i="2"/>
  <c r="SK44" i="2"/>
  <c r="SJ44" i="2"/>
  <c r="SI44" i="2"/>
  <c r="SG44" i="2"/>
  <c r="TX44" i="2" s="1"/>
  <c r="SE44" i="2"/>
  <c r="TW44" i="2" s="1"/>
  <c r="SD44" i="2"/>
  <c r="SB44" i="2"/>
  <c r="MN44" i="2"/>
  <c r="MM44" i="2"/>
  <c r="ML44" i="2"/>
  <c r="MI44" i="2"/>
  <c r="LD44" i="2"/>
  <c r="LF44" i="2" s="1"/>
  <c r="LC44" i="2"/>
  <c r="KS44" i="2"/>
  <c r="KQ44" i="2"/>
  <c r="KM44" i="2"/>
  <c r="KK44" i="2"/>
  <c r="KF44" i="2"/>
  <c r="KD44" i="2"/>
  <c r="JY44" i="2"/>
  <c r="JW44" i="2"/>
  <c r="JR44" i="2"/>
  <c r="JP44" i="2"/>
  <c r="JK44" i="2"/>
  <c r="JI44" i="2"/>
  <c r="JD44" i="2"/>
  <c r="JB44" i="2"/>
  <c r="IU44" i="2"/>
  <c r="IT44" i="2"/>
  <c r="IM44" i="2"/>
  <c r="IL44" i="2"/>
  <c r="IE44" i="2"/>
  <c r="ID44" i="2"/>
  <c r="HW44" i="2"/>
  <c r="HV44" i="2"/>
  <c r="HO44" i="2"/>
  <c r="HN44" i="2"/>
  <c r="HG44" i="2"/>
  <c r="KT44" i="2" s="1"/>
  <c r="HF44" i="2"/>
  <c r="GP44" i="2"/>
  <c r="GO44" i="2"/>
  <c r="GC44" i="2"/>
  <c r="FX44" i="2"/>
  <c r="FE44" i="2"/>
  <c r="EZ44" i="2"/>
  <c r="EJ44" i="2"/>
  <c r="EI44" i="2"/>
  <c r="EB44" i="2"/>
  <c r="EA44" i="2"/>
  <c r="DT44" i="2"/>
  <c r="DS44" i="2"/>
  <c r="DL44" i="2"/>
  <c r="DK44" i="2"/>
  <c r="DD44" i="2"/>
  <c r="DC44" i="2"/>
  <c r="FA44" i="2" s="1"/>
  <c r="CW44" i="2"/>
  <c r="CK44" i="2"/>
  <c r="CH44" i="2"/>
  <c r="CE44" i="2"/>
  <c r="CI44" i="2" s="1"/>
  <c r="BO44" i="2"/>
  <c r="BN44" i="2"/>
  <c r="BF44" i="2"/>
  <c r="BG44" i="2" s="1"/>
  <c r="BC44" i="2"/>
  <c r="BB44" i="2"/>
  <c r="BD44" i="2" s="1"/>
  <c r="BA44" i="2"/>
  <c r="AP44" i="2"/>
  <c r="AE44" i="2"/>
  <c r="AD44" i="2"/>
  <c r="F44" i="2"/>
  <c r="UF44" i="2" s="1"/>
  <c r="TP43" i="2"/>
  <c r="TF43" i="2"/>
  <c r="SR43" i="2"/>
  <c r="UH43" i="2" s="1"/>
  <c r="SQ43" i="2"/>
  <c r="SP43" i="2"/>
  <c r="SO43" i="2"/>
  <c r="SM43" i="2"/>
  <c r="SK43" i="2"/>
  <c r="SJ43" i="2"/>
  <c r="SI43" i="2"/>
  <c r="SG43" i="2"/>
  <c r="TX43" i="2" s="1"/>
  <c r="SE43" i="2"/>
  <c r="TW43" i="2" s="1"/>
  <c r="SD43" i="2"/>
  <c r="SB43" i="2"/>
  <c r="SA43" i="2"/>
  <c r="MN43" i="2"/>
  <c r="MM43" i="2"/>
  <c r="ML43" i="2"/>
  <c r="MI43" i="2"/>
  <c r="LD43" i="2"/>
  <c r="LC43" i="2"/>
  <c r="KS43" i="2"/>
  <c r="KQ43" i="2"/>
  <c r="KM43" i="2"/>
  <c r="KK43" i="2"/>
  <c r="KF43" i="2"/>
  <c r="KD43" i="2"/>
  <c r="JY43" i="2"/>
  <c r="JW43" i="2"/>
  <c r="JR43" i="2"/>
  <c r="JP43" i="2"/>
  <c r="JK43" i="2"/>
  <c r="JI43" i="2"/>
  <c r="JD43" i="2"/>
  <c r="JB43" i="2"/>
  <c r="IU43" i="2"/>
  <c r="IT43" i="2"/>
  <c r="IM43" i="2"/>
  <c r="IL43" i="2"/>
  <c r="IE43" i="2"/>
  <c r="ID43" i="2"/>
  <c r="HW43" i="2"/>
  <c r="HV43" i="2"/>
  <c r="HO43" i="2"/>
  <c r="HN43" i="2"/>
  <c r="HG43" i="2"/>
  <c r="KT43" i="2" s="1"/>
  <c r="HF43" i="2"/>
  <c r="GP43" i="2"/>
  <c r="GO43" i="2"/>
  <c r="GC43" i="2"/>
  <c r="FX43" i="2"/>
  <c r="FE43" i="2"/>
  <c r="EZ43" i="2"/>
  <c r="EJ43" i="2"/>
  <c r="EI43" i="2"/>
  <c r="EB43" i="2"/>
  <c r="EA43" i="2"/>
  <c r="DT43" i="2"/>
  <c r="DS43" i="2"/>
  <c r="DL43" i="2"/>
  <c r="DK43" i="2"/>
  <c r="FA43" i="2" s="1"/>
  <c r="DD43" i="2"/>
  <c r="DC43" i="2"/>
  <c r="CW43" i="2"/>
  <c r="CK43" i="2"/>
  <c r="CH43" i="2"/>
  <c r="CE43" i="2"/>
  <c r="CI43" i="2" s="1"/>
  <c r="BO43" i="2"/>
  <c r="BN43" i="2"/>
  <c r="BF43" i="2"/>
  <c r="BG43" i="2" s="1"/>
  <c r="BC43" i="2"/>
  <c r="BB43" i="2"/>
  <c r="BD43" i="2" s="1"/>
  <c r="BA43" i="2"/>
  <c r="AP43" i="2"/>
  <c r="AE43" i="2"/>
  <c r="AD43" i="2"/>
  <c r="F43" i="2"/>
  <c r="UF43" i="2" s="1"/>
  <c r="TP42" i="2"/>
  <c r="TF42" i="2"/>
  <c r="SR42" i="2"/>
  <c r="UH42" i="2" s="1"/>
  <c r="SQ42" i="2"/>
  <c r="SP42" i="2"/>
  <c r="SO42" i="2"/>
  <c r="SM42" i="2"/>
  <c r="SK42" i="2"/>
  <c r="SJ42" i="2"/>
  <c r="SI42" i="2"/>
  <c r="SG42" i="2"/>
  <c r="TX42" i="2" s="1"/>
  <c r="SE42" i="2"/>
  <c r="TW42" i="2" s="1"/>
  <c r="SD42" i="2"/>
  <c r="SB42" i="2"/>
  <c r="SA42" i="2"/>
  <c r="MN42" i="2"/>
  <c r="MM42" i="2"/>
  <c r="ML42" i="2"/>
  <c r="MI42" i="2"/>
  <c r="LD42" i="2"/>
  <c r="LC42" i="2"/>
  <c r="KS42" i="2"/>
  <c r="KQ42" i="2"/>
  <c r="KM42" i="2"/>
  <c r="KK42" i="2"/>
  <c r="KF42" i="2"/>
  <c r="KD42" i="2"/>
  <c r="JY42" i="2"/>
  <c r="JW42" i="2"/>
  <c r="JR42" i="2"/>
  <c r="JP42" i="2"/>
  <c r="JK42" i="2"/>
  <c r="JI42" i="2"/>
  <c r="JD42" i="2"/>
  <c r="JB42" i="2"/>
  <c r="IU42" i="2"/>
  <c r="IT42" i="2"/>
  <c r="IM42" i="2"/>
  <c r="IL42" i="2"/>
  <c r="IE42" i="2"/>
  <c r="ID42" i="2"/>
  <c r="HW42" i="2"/>
  <c r="HV42" i="2"/>
  <c r="HO42" i="2"/>
  <c r="HN42" i="2"/>
  <c r="HG42" i="2"/>
  <c r="KT42" i="2" s="1"/>
  <c r="HF42" i="2"/>
  <c r="GP42" i="2"/>
  <c r="GO42" i="2"/>
  <c r="GC42" i="2"/>
  <c r="FX42" i="2"/>
  <c r="FE42" i="2"/>
  <c r="EZ42" i="2"/>
  <c r="EJ42" i="2"/>
  <c r="EI42" i="2"/>
  <c r="EB42" i="2"/>
  <c r="EA42" i="2"/>
  <c r="DT42" i="2"/>
  <c r="DS42" i="2"/>
  <c r="DL42" i="2"/>
  <c r="DK42" i="2"/>
  <c r="FA42" i="2" s="1"/>
  <c r="DD42" i="2"/>
  <c r="DC42" i="2"/>
  <c r="CW42" i="2"/>
  <c r="CK42" i="2"/>
  <c r="CH42" i="2"/>
  <c r="CE42" i="2"/>
  <c r="CI42" i="2" s="1"/>
  <c r="BO42" i="2"/>
  <c r="BN42" i="2"/>
  <c r="BF42" i="2"/>
  <c r="BG42" i="2" s="1"/>
  <c r="BC42" i="2"/>
  <c r="BB42" i="2"/>
  <c r="BD42" i="2" s="1"/>
  <c r="BA42" i="2"/>
  <c r="AP42" i="2"/>
  <c r="AE42" i="2"/>
  <c r="AD42" i="2"/>
  <c r="F42" i="2"/>
  <c r="UF42" i="2" s="1"/>
  <c r="TP41" i="2"/>
  <c r="TF41" i="2"/>
  <c r="SR41" i="2"/>
  <c r="UH41" i="2" s="1"/>
  <c r="SQ41" i="2"/>
  <c r="SP41" i="2"/>
  <c r="SO41" i="2"/>
  <c r="SN41" i="2"/>
  <c r="SM41" i="2"/>
  <c r="SK41" i="2"/>
  <c r="SJ41" i="2"/>
  <c r="SI41" i="2"/>
  <c r="SG41" i="2"/>
  <c r="TX41" i="2" s="1"/>
  <c r="SE41" i="2"/>
  <c r="TW41" i="2" s="1"/>
  <c r="SD41" i="2"/>
  <c r="SB41" i="2"/>
  <c r="SA41" i="2"/>
  <c r="MN41" i="2"/>
  <c r="MM41" i="2"/>
  <c r="ML41" i="2"/>
  <c r="MI41" i="2"/>
  <c r="LD41" i="2"/>
  <c r="LF41" i="2" s="1"/>
  <c r="LC41" i="2"/>
  <c r="KS41" i="2"/>
  <c r="KQ41" i="2"/>
  <c r="KM41" i="2"/>
  <c r="KK41" i="2"/>
  <c r="KF41" i="2"/>
  <c r="KD41" i="2"/>
  <c r="JY41" i="2"/>
  <c r="JW41" i="2"/>
  <c r="JR41" i="2"/>
  <c r="JP41" i="2"/>
  <c r="JK41" i="2"/>
  <c r="JI41" i="2"/>
  <c r="JD41" i="2"/>
  <c r="JB41" i="2"/>
  <c r="IU41" i="2"/>
  <c r="IT41" i="2"/>
  <c r="IM41" i="2"/>
  <c r="IL41" i="2"/>
  <c r="IE41" i="2"/>
  <c r="ID41" i="2"/>
  <c r="HW41" i="2"/>
  <c r="HV41" i="2"/>
  <c r="HO41" i="2"/>
  <c r="HN41" i="2"/>
  <c r="HG41" i="2"/>
  <c r="KT41" i="2" s="1"/>
  <c r="HF41" i="2"/>
  <c r="KR41" i="2" s="1"/>
  <c r="GP41" i="2"/>
  <c r="GQ41" i="2" s="1"/>
  <c r="GO41" i="2"/>
  <c r="GC41" i="2"/>
  <c r="FX41" i="2"/>
  <c r="FE41" i="2"/>
  <c r="EZ41" i="2"/>
  <c r="EJ41" i="2"/>
  <c r="EI41" i="2"/>
  <c r="EB41" i="2"/>
  <c r="EA41" i="2"/>
  <c r="DT41" i="2"/>
  <c r="DS41" i="2"/>
  <c r="DL41" i="2"/>
  <c r="DK41" i="2"/>
  <c r="DD41" i="2"/>
  <c r="FB41" i="2" s="1"/>
  <c r="DC41" i="2"/>
  <c r="CW41" i="2"/>
  <c r="CZ41" i="2" s="1"/>
  <c r="CK41" i="2"/>
  <c r="CN41" i="2" s="1"/>
  <c r="CH41" i="2"/>
  <c r="CE41" i="2"/>
  <c r="CI41" i="2" s="1"/>
  <c r="BO41" i="2"/>
  <c r="BP41" i="2" s="1"/>
  <c r="BN41" i="2"/>
  <c r="BF41" i="2"/>
  <c r="BG41" i="2" s="1"/>
  <c r="BC41" i="2"/>
  <c r="BB41" i="2"/>
  <c r="BD41" i="2" s="1"/>
  <c r="BA41" i="2"/>
  <c r="MK41" i="2" s="1"/>
  <c r="AP41" i="2"/>
  <c r="AE41" i="2"/>
  <c r="AD41" i="2"/>
  <c r="F41" i="2"/>
  <c r="UF41" i="2" s="1"/>
  <c r="TP40" i="2"/>
  <c r="TF40" i="2"/>
  <c r="SR40" i="2"/>
  <c r="UH40" i="2" s="1"/>
  <c r="SQ40" i="2"/>
  <c r="SP40" i="2"/>
  <c r="SM40" i="2"/>
  <c r="SK40" i="2"/>
  <c r="SJ40" i="2"/>
  <c r="SI40" i="2"/>
  <c r="SG40" i="2"/>
  <c r="TX40" i="2" s="1"/>
  <c r="SE40" i="2"/>
  <c r="TW40" i="2" s="1"/>
  <c r="SD40" i="2"/>
  <c r="SB40" i="2"/>
  <c r="MN40" i="2"/>
  <c r="MM40" i="2"/>
  <c r="ML40" i="2"/>
  <c r="MI40" i="2"/>
  <c r="LD40" i="2"/>
  <c r="LF40" i="2" s="1"/>
  <c r="LC40" i="2"/>
  <c r="KS40" i="2"/>
  <c r="KQ40" i="2"/>
  <c r="KM40" i="2"/>
  <c r="KK40" i="2"/>
  <c r="KF40" i="2"/>
  <c r="KD40" i="2"/>
  <c r="JY40" i="2"/>
  <c r="JW40" i="2"/>
  <c r="JR40" i="2"/>
  <c r="JP40" i="2"/>
  <c r="JK40" i="2"/>
  <c r="JI40" i="2"/>
  <c r="JD40" i="2"/>
  <c r="JB40" i="2"/>
  <c r="IU40" i="2"/>
  <c r="IT40" i="2"/>
  <c r="IM40" i="2"/>
  <c r="IL40" i="2"/>
  <c r="IE40" i="2"/>
  <c r="ID40" i="2"/>
  <c r="HW40" i="2"/>
  <c r="HV40" i="2"/>
  <c r="HO40" i="2"/>
  <c r="HN40" i="2"/>
  <c r="HG40" i="2"/>
  <c r="KT40" i="2" s="1"/>
  <c r="HF40" i="2"/>
  <c r="KR40" i="2" s="1"/>
  <c r="GP40" i="2"/>
  <c r="GQ40" i="2" s="1"/>
  <c r="GO40" i="2"/>
  <c r="GC40" i="2"/>
  <c r="FX40" i="2"/>
  <c r="FE40" i="2"/>
  <c r="EZ40" i="2"/>
  <c r="EJ40" i="2"/>
  <c r="EI40" i="2"/>
  <c r="EB40" i="2"/>
  <c r="EA40" i="2"/>
  <c r="DT40" i="2"/>
  <c r="DS40" i="2"/>
  <c r="DL40" i="2"/>
  <c r="DK40" i="2"/>
  <c r="DD40" i="2"/>
  <c r="FB40" i="2" s="1"/>
  <c r="DC40" i="2"/>
  <c r="CW40" i="2"/>
  <c r="CZ40" i="2" s="1"/>
  <c r="CK40" i="2"/>
  <c r="CN40" i="2" s="1"/>
  <c r="CH40" i="2"/>
  <c r="CE40" i="2"/>
  <c r="CI40" i="2" s="1"/>
  <c r="BO40" i="2"/>
  <c r="BP40" i="2" s="1"/>
  <c r="BN40" i="2"/>
  <c r="BF40" i="2"/>
  <c r="BG40" i="2" s="1"/>
  <c r="BC40" i="2"/>
  <c r="BB40" i="2"/>
  <c r="BD40" i="2" s="1"/>
  <c r="BA40" i="2"/>
  <c r="MK40" i="2" s="1"/>
  <c r="AP40" i="2"/>
  <c r="AE40" i="2"/>
  <c r="AD40" i="2"/>
  <c r="F40" i="2"/>
  <c r="UG40" i="2" s="1"/>
  <c r="TP39" i="2"/>
  <c r="TF39" i="2"/>
  <c r="SR39" i="2"/>
  <c r="UH39" i="2" s="1"/>
  <c r="SQ39" i="2"/>
  <c r="SP39" i="2"/>
  <c r="SO39" i="2"/>
  <c r="SM39" i="2"/>
  <c r="SK39" i="2"/>
  <c r="SJ39" i="2"/>
  <c r="SI39" i="2"/>
  <c r="SG39" i="2"/>
  <c r="TX39" i="2" s="1"/>
  <c r="SE39" i="2"/>
  <c r="TW39" i="2" s="1"/>
  <c r="SD39" i="2"/>
  <c r="SB39" i="2"/>
  <c r="SA39" i="2"/>
  <c r="MN39" i="2"/>
  <c r="MM39" i="2"/>
  <c r="ML39" i="2"/>
  <c r="MI39" i="2"/>
  <c r="LD39" i="2"/>
  <c r="LF39" i="2" s="1"/>
  <c r="LC39" i="2"/>
  <c r="KS39" i="2"/>
  <c r="KQ39" i="2"/>
  <c r="KM39" i="2"/>
  <c r="KK39" i="2"/>
  <c r="KF39" i="2"/>
  <c r="KD39" i="2"/>
  <c r="JY39" i="2"/>
  <c r="JW39" i="2"/>
  <c r="JR39" i="2"/>
  <c r="JP39" i="2"/>
  <c r="JK39" i="2"/>
  <c r="JI39" i="2"/>
  <c r="JD39" i="2"/>
  <c r="JB39" i="2"/>
  <c r="IU39" i="2"/>
  <c r="IT39" i="2"/>
  <c r="IM39" i="2"/>
  <c r="IL39" i="2"/>
  <c r="IE39" i="2"/>
  <c r="ID39" i="2"/>
  <c r="HW39" i="2"/>
  <c r="HV39" i="2"/>
  <c r="HO39" i="2"/>
  <c r="HN39" i="2"/>
  <c r="HG39" i="2"/>
  <c r="KT39" i="2" s="1"/>
  <c r="HF39" i="2"/>
  <c r="KR39" i="2" s="1"/>
  <c r="GP39" i="2"/>
  <c r="GQ39" i="2" s="1"/>
  <c r="GO39" i="2"/>
  <c r="GC39" i="2"/>
  <c r="FX39" i="2"/>
  <c r="FE39" i="2"/>
  <c r="EZ39" i="2"/>
  <c r="EJ39" i="2"/>
  <c r="EI39" i="2"/>
  <c r="EB39" i="2"/>
  <c r="EA39" i="2"/>
  <c r="DT39" i="2"/>
  <c r="DS39" i="2"/>
  <c r="DL39" i="2"/>
  <c r="DK39" i="2"/>
  <c r="DD39" i="2"/>
  <c r="FB39" i="2" s="1"/>
  <c r="DC39" i="2"/>
  <c r="CW39" i="2"/>
  <c r="CZ39" i="2" s="1"/>
  <c r="CK39" i="2"/>
  <c r="CN39" i="2" s="1"/>
  <c r="CH39" i="2"/>
  <c r="CE39" i="2"/>
  <c r="CI39" i="2" s="1"/>
  <c r="BO39" i="2"/>
  <c r="BP39" i="2" s="1"/>
  <c r="BN39" i="2"/>
  <c r="BF39" i="2"/>
  <c r="BG39" i="2" s="1"/>
  <c r="BC39" i="2"/>
  <c r="BB39" i="2"/>
  <c r="BD39" i="2" s="1"/>
  <c r="BA39" i="2"/>
  <c r="MK39" i="2" s="1"/>
  <c r="AP39" i="2"/>
  <c r="AE39" i="2"/>
  <c r="AD39" i="2"/>
  <c r="F39" i="2"/>
  <c r="UG39" i="2" s="1"/>
  <c r="TP38" i="2"/>
  <c r="TF38" i="2"/>
  <c r="TF274" i="2" s="1"/>
  <c r="SR38" i="2"/>
  <c r="UH38" i="2" s="1"/>
  <c r="SQ38" i="2"/>
  <c r="SP38" i="2"/>
  <c r="SO38" i="2"/>
  <c r="SM38" i="2"/>
  <c r="SK38" i="2"/>
  <c r="SJ38" i="2"/>
  <c r="SG38" i="2"/>
  <c r="TX38" i="2" s="1"/>
  <c r="SE38" i="2"/>
  <c r="TW38" i="2" s="1"/>
  <c r="SD38" i="2"/>
  <c r="SB38" i="2"/>
  <c r="SA38" i="2"/>
  <c r="MN38" i="2"/>
  <c r="MN274" i="2" s="1"/>
  <c r="MM38" i="2"/>
  <c r="MM274" i="2" s="1"/>
  <c r="ML38" i="2"/>
  <c r="ML274" i="2" s="1"/>
  <c r="MI38" i="2"/>
  <c r="MI274" i="2" s="1"/>
  <c r="LD38" i="2"/>
  <c r="LD274" i="2" s="1"/>
  <c r="LC38" i="2"/>
  <c r="LC274" i="2" s="1"/>
  <c r="KS38" i="2"/>
  <c r="KS274" i="2" s="1"/>
  <c r="KQ38" i="2"/>
  <c r="KQ274" i="2" s="1"/>
  <c r="KM38" i="2"/>
  <c r="KM274" i="2" s="1"/>
  <c r="KK38" i="2"/>
  <c r="KK274" i="2" s="1"/>
  <c r="KF38" i="2"/>
  <c r="KF274" i="2" s="1"/>
  <c r="KD38" i="2"/>
  <c r="KD274" i="2" s="1"/>
  <c r="JY38" i="2"/>
  <c r="JY274" i="2" s="1"/>
  <c r="JW38" i="2"/>
  <c r="JW274" i="2" s="1"/>
  <c r="JR38" i="2"/>
  <c r="JR274" i="2" s="1"/>
  <c r="JP38" i="2"/>
  <c r="JP274" i="2" s="1"/>
  <c r="JK38" i="2"/>
  <c r="JK274" i="2" s="1"/>
  <c r="JI38" i="2"/>
  <c r="JI274" i="2" s="1"/>
  <c r="JD38" i="2"/>
  <c r="JD274" i="2" s="1"/>
  <c r="JB38" i="2"/>
  <c r="JB274" i="2" s="1"/>
  <c r="IU38" i="2"/>
  <c r="IU274" i="2" s="1"/>
  <c r="IT38" i="2"/>
  <c r="IT274" i="2" s="1"/>
  <c r="IM38" i="2"/>
  <c r="IM274" i="2" s="1"/>
  <c r="IL38" i="2"/>
  <c r="IL274" i="2" s="1"/>
  <c r="IE38" i="2"/>
  <c r="IE274" i="2" s="1"/>
  <c r="ID38" i="2"/>
  <c r="ID274" i="2" s="1"/>
  <c r="HW38" i="2"/>
  <c r="HW274" i="2" s="1"/>
  <c r="HV38" i="2"/>
  <c r="HV274" i="2" s="1"/>
  <c r="HO38" i="2"/>
  <c r="HO274" i="2" s="1"/>
  <c r="HN38" i="2"/>
  <c r="HN274" i="2" s="1"/>
  <c r="HG38" i="2"/>
  <c r="HG274" i="2" s="1"/>
  <c r="HF38" i="2"/>
  <c r="HF274" i="2" s="1"/>
  <c r="GP38" i="2"/>
  <c r="GP274" i="2" s="1"/>
  <c r="GO38" i="2"/>
  <c r="GO274" i="2" s="1"/>
  <c r="GC38" i="2"/>
  <c r="GC274" i="2" s="1"/>
  <c r="FY38" i="2"/>
  <c r="FX38" i="2"/>
  <c r="FX274" i="2" s="1"/>
  <c r="FE38" i="2"/>
  <c r="FE274" i="2" s="1"/>
  <c r="EZ38" i="2"/>
  <c r="EZ274" i="2" s="1"/>
  <c r="EJ38" i="2"/>
  <c r="EJ274" i="2" s="1"/>
  <c r="EI38" i="2"/>
  <c r="EI274" i="2" s="1"/>
  <c r="EB38" i="2"/>
  <c r="EB274" i="2" s="1"/>
  <c r="EA38" i="2"/>
  <c r="EA274" i="2" s="1"/>
  <c r="DT38" i="2"/>
  <c r="DT274" i="2" s="1"/>
  <c r="DS38" i="2"/>
  <c r="DS274" i="2" s="1"/>
  <c r="DL38" i="2"/>
  <c r="DL274" i="2" s="1"/>
  <c r="DK38" i="2"/>
  <c r="DK274" i="2" s="1"/>
  <c r="DD38" i="2"/>
  <c r="DD274" i="2" s="1"/>
  <c r="DC38" i="2"/>
  <c r="DC274" i="2" s="1"/>
  <c r="CW38" i="2"/>
  <c r="CW274" i="2" s="1"/>
  <c r="CK38" i="2"/>
  <c r="CK274" i="2" s="1"/>
  <c r="CH38" i="2"/>
  <c r="CE38" i="2"/>
  <c r="CE274" i="2" s="1"/>
  <c r="BO38" i="2"/>
  <c r="BO274" i="2" s="1"/>
  <c r="BN38" i="2"/>
  <c r="BN274" i="2" s="1"/>
  <c r="BG38" i="2"/>
  <c r="BF38" i="2"/>
  <c r="BF274" i="2" s="1"/>
  <c r="BC38" i="2"/>
  <c r="BB38" i="2"/>
  <c r="BB274" i="2" s="1"/>
  <c r="BA38" i="2"/>
  <c r="BA274" i="2" s="1"/>
  <c r="AE38" i="2"/>
  <c r="AE274" i="2" s="1"/>
  <c r="AD38" i="2"/>
  <c r="AD274" i="2" s="1"/>
  <c r="F38" i="2"/>
  <c r="F274" i="2" s="1"/>
  <c r="MV32" i="2"/>
  <c r="MU32" i="2"/>
  <c r="MS32" i="2"/>
  <c r="MR32" i="2"/>
  <c r="MB32" i="2"/>
  <c r="MB66" i="2" s="1"/>
  <c r="RR66" i="2" s="1"/>
  <c r="RS66" i="2" s="1"/>
  <c r="MA32" i="2"/>
  <c r="LV32" i="2"/>
  <c r="LU32" i="2"/>
  <c r="LP32" i="2"/>
  <c r="LP41" i="2" s="1"/>
  <c r="RB41" i="2" s="1"/>
  <c r="RC41" i="2" s="1"/>
  <c r="LO32" i="2"/>
  <c r="LJ32" i="2"/>
  <c r="LI32" i="2"/>
  <c r="LF32" i="2"/>
  <c r="LE32" i="2"/>
  <c r="KY32" i="2"/>
  <c r="KX32" i="2"/>
  <c r="KV32" i="2"/>
  <c r="KU32" i="2"/>
  <c r="GX32" i="2"/>
  <c r="GW32" i="2"/>
  <c r="GR32" i="2"/>
  <c r="GR66" i="2" s="1"/>
  <c r="GQ32" i="2"/>
  <c r="GF32" i="2"/>
  <c r="GE32" i="2"/>
  <c r="GB32" i="2"/>
  <c r="GA32" i="2"/>
  <c r="FT32" i="2"/>
  <c r="FT66" i="2" s="1"/>
  <c r="PN66" i="2" s="1"/>
  <c r="PO66" i="2" s="1"/>
  <c r="FS32" i="2"/>
  <c r="FN32" i="2"/>
  <c r="FN66" i="2" s="1"/>
  <c r="PF66" i="2" s="1"/>
  <c r="PG66" i="2" s="1"/>
  <c r="FM32" i="2"/>
  <c r="FH32" i="2"/>
  <c r="FG32" i="2"/>
  <c r="FD32" i="2"/>
  <c r="FC32" i="2"/>
  <c r="EW32" i="2"/>
  <c r="EV32" i="2"/>
  <c r="CY32" i="2"/>
  <c r="CX32" i="2"/>
  <c r="CS32" i="2"/>
  <c r="CR32" i="2"/>
  <c r="CM32" i="2"/>
  <c r="CL32" i="2"/>
  <c r="CG32" i="2"/>
  <c r="CF32" i="2"/>
  <c r="CA32" i="2"/>
  <c r="CG95" i="2" s="1"/>
  <c r="BZ32" i="2"/>
  <c r="BU32" i="2"/>
  <c r="BT32" i="2"/>
  <c r="BQ32" i="2"/>
  <c r="BQ66" i="2" s="1"/>
  <c r="BP32" i="2"/>
  <c r="BJ32" i="2"/>
  <c r="BI32" i="2"/>
  <c r="AW32" i="2"/>
  <c r="AV32" i="2"/>
  <c r="AR32" i="2"/>
  <c r="AR95" i="2" s="1"/>
  <c r="AQ32" i="2"/>
  <c r="AK32" i="2"/>
  <c r="AJ32" i="2"/>
  <c r="AG32" i="2"/>
  <c r="AG95" i="2" s="1"/>
  <c r="AF32" i="2"/>
  <c r="SS30" i="2"/>
  <c r="SR29" i="2"/>
  <c r="HH29" i="2"/>
  <c r="LT96" i="2" s="1"/>
  <c r="AB29" i="2"/>
  <c r="VF274" i="2" l="1"/>
  <c r="VH274" i="2"/>
  <c r="VK274" i="2"/>
  <c r="VJ245" i="2"/>
  <c r="VJ274" i="2" s="1"/>
  <c r="LW96" i="2"/>
  <c r="LU96" i="2"/>
  <c r="RL96" i="2" s="1"/>
  <c r="RM96" i="2" s="1"/>
  <c r="LV96" i="2"/>
  <c r="RJ96" i="2" s="1"/>
  <c r="RK96" i="2" s="1"/>
  <c r="LX96" i="2"/>
  <c r="RN96" i="2" s="1"/>
  <c r="FD40" i="2"/>
  <c r="FC40" i="2"/>
  <c r="KV40" i="2"/>
  <c r="KU40" i="2"/>
  <c r="KU43" i="2"/>
  <c r="KV43" i="2"/>
  <c r="KU45" i="2"/>
  <c r="KV45" i="2"/>
  <c r="FC46" i="2"/>
  <c r="FD46" i="2"/>
  <c r="KU47" i="2"/>
  <c r="KV47" i="2"/>
  <c r="FC48" i="2"/>
  <c r="FD48" i="2"/>
  <c r="FC49" i="2"/>
  <c r="FD49" i="2"/>
  <c r="FC50" i="2"/>
  <c r="FD50" i="2"/>
  <c r="FC51" i="2"/>
  <c r="FD51" i="2"/>
  <c r="FC52" i="2"/>
  <c r="FD52" i="2"/>
  <c r="FC53" i="2"/>
  <c r="FD53" i="2"/>
  <c r="FC54" i="2"/>
  <c r="FD54" i="2"/>
  <c r="FC55" i="2"/>
  <c r="FD55" i="2"/>
  <c r="FC56" i="2"/>
  <c r="FD56" i="2"/>
  <c r="FC57" i="2"/>
  <c r="FD57" i="2"/>
  <c r="FC58" i="2"/>
  <c r="FD58" i="2"/>
  <c r="FC59" i="2"/>
  <c r="FD59" i="2"/>
  <c r="FC60" i="2"/>
  <c r="FD60" i="2"/>
  <c r="FC61" i="2"/>
  <c r="FD61" i="2"/>
  <c r="FC62" i="2"/>
  <c r="FD62" i="2"/>
  <c r="FC63" i="2"/>
  <c r="FD63" i="2"/>
  <c r="FC64" i="2"/>
  <c r="FD64" i="2"/>
  <c r="KU67" i="2"/>
  <c r="KV67" i="2"/>
  <c r="FC68" i="2"/>
  <c r="FD68" i="2"/>
  <c r="FC69" i="2"/>
  <c r="FD69" i="2"/>
  <c r="FC70" i="2"/>
  <c r="FD70" i="2"/>
  <c r="KU71" i="2"/>
  <c r="KV71" i="2"/>
  <c r="FC72" i="2"/>
  <c r="FD72" i="2"/>
  <c r="KU73" i="2"/>
  <c r="KV73" i="2"/>
  <c r="KU74" i="2"/>
  <c r="KV74" i="2"/>
  <c r="KU75" i="2"/>
  <c r="KV75" i="2"/>
  <c r="KU76" i="2"/>
  <c r="KV76" i="2"/>
  <c r="KU77" i="2"/>
  <c r="KV77" i="2"/>
  <c r="KU78" i="2"/>
  <c r="KV78" i="2"/>
  <c r="KU79" i="2"/>
  <c r="KV79" i="2"/>
  <c r="KU80" i="2"/>
  <c r="KV80" i="2"/>
  <c r="KU81" i="2"/>
  <c r="KV81" i="2"/>
  <c r="KU82" i="2"/>
  <c r="KV82" i="2"/>
  <c r="KU83" i="2"/>
  <c r="KV83" i="2"/>
  <c r="KU84" i="2"/>
  <c r="KV84" i="2"/>
  <c r="KU85" i="2"/>
  <c r="KV85" i="2"/>
  <c r="KU86" i="2"/>
  <c r="KV86" i="2"/>
  <c r="KU87" i="2"/>
  <c r="KV87" i="2"/>
  <c r="FC88" i="2"/>
  <c r="FD88" i="2"/>
  <c r="KU89" i="2"/>
  <c r="KV89" i="2"/>
  <c r="FC90" i="2"/>
  <c r="FD90" i="2"/>
  <c r="KU91" i="2"/>
  <c r="KV91" i="2"/>
  <c r="FC94" i="2"/>
  <c r="FD94" i="2"/>
  <c r="KU95" i="2"/>
  <c r="KV95" i="2"/>
  <c r="FD39" i="2"/>
  <c r="FC39" i="2"/>
  <c r="KV39" i="2"/>
  <c r="KU39" i="2"/>
  <c r="FD41" i="2"/>
  <c r="FC41" i="2"/>
  <c r="KV41" i="2"/>
  <c r="KU41" i="2"/>
  <c r="KU42" i="2"/>
  <c r="KV42" i="2"/>
  <c r="KU44" i="2"/>
  <c r="KV44" i="2"/>
  <c r="FC45" i="2"/>
  <c r="FD45" i="2"/>
  <c r="KU46" i="2"/>
  <c r="KV46" i="2"/>
  <c r="FC47" i="2"/>
  <c r="FD47" i="2"/>
  <c r="KU48" i="2"/>
  <c r="KV48" i="2"/>
  <c r="KU49" i="2"/>
  <c r="KV49" i="2"/>
  <c r="KU50" i="2"/>
  <c r="KV50" i="2"/>
  <c r="KU51" i="2"/>
  <c r="KV51" i="2"/>
  <c r="KU52" i="2"/>
  <c r="KV52" i="2"/>
  <c r="KU53" i="2"/>
  <c r="KV53" i="2"/>
  <c r="KU54" i="2"/>
  <c r="KV54" i="2"/>
  <c r="KU55" i="2"/>
  <c r="KV55" i="2"/>
  <c r="KU56" i="2"/>
  <c r="KV56" i="2"/>
  <c r="KU57" i="2"/>
  <c r="KV57" i="2"/>
  <c r="KU58" i="2"/>
  <c r="KV58" i="2"/>
  <c r="KU59" i="2"/>
  <c r="KV59" i="2"/>
  <c r="KU60" i="2"/>
  <c r="KV60" i="2"/>
  <c r="KU61" i="2"/>
  <c r="KV61" i="2"/>
  <c r="KU62" i="2"/>
  <c r="KV62" i="2"/>
  <c r="KU63" i="2"/>
  <c r="KV63" i="2"/>
  <c r="KU64" i="2"/>
  <c r="KV64" i="2"/>
  <c r="FC92" i="2"/>
  <c r="FD92" i="2"/>
  <c r="KU93" i="2"/>
  <c r="KV93" i="2"/>
  <c r="FC96" i="2"/>
  <c r="FD96" i="2"/>
  <c r="FQ273" i="2"/>
  <c r="FK273" i="2"/>
  <c r="EU273" i="2"/>
  <c r="BY273" i="2"/>
  <c r="FQ272" i="2"/>
  <c r="FK272" i="2"/>
  <c r="EU272" i="2"/>
  <c r="BY272" i="2"/>
  <c r="CQ271" i="2"/>
  <c r="BY270" i="2"/>
  <c r="GV273" i="2"/>
  <c r="EU271" i="2"/>
  <c r="FQ270" i="2"/>
  <c r="FK270" i="2"/>
  <c r="FQ269" i="2"/>
  <c r="FK269" i="2"/>
  <c r="EU269" i="2"/>
  <c r="BY269" i="2"/>
  <c r="CQ273" i="2"/>
  <c r="AU273" i="2"/>
  <c r="GV272" i="2"/>
  <c r="CQ272" i="2"/>
  <c r="FQ271" i="2"/>
  <c r="FK271" i="2"/>
  <c r="BY271" i="2"/>
  <c r="AI271" i="2"/>
  <c r="EU270" i="2"/>
  <c r="CQ270" i="2"/>
  <c r="FQ268" i="2"/>
  <c r="FK268" i="2"/>
  <c r="EU268" i="2"/>
  <c r="CQ268" i="2"/>
  <c r="CQ269" i="2"/>
  <c r="FQ267" i="2"/>
  <c r="FK267" i="2"/>
  <c r="EU267" i="2"/>
  <c r="BY267" i="2"/>
  <c r="FQ266" i="2"/>
  <c r="FK266" i="2"/>
  <c r="EU266" i="2"/>
  <c r="BY266" i="2"/>
  <c r="CQ265" i="2"/>
  <c r="BY265" i="2"/>
  <c r="BY264" i="2"/>
  <c r="BY263" i="2"/>
  <c r="FQ262" i="2"/>
  <c r="FK262" i="2"/>
  <c r="EU262" i="2"/>
  <c r="BY262" i="2"/>
  <c r="GV269" i="2"/>
  <c r="BY268" i="2"/>
  <c r="CQ267" i="2"/>
  <c r="FQ265" i="2"/>
  <c r="FK265" i="2"/>
  <c r="FQ264" i="2"/>
  <c r="FK264" i="2"/>
  <c r="EU263" i="2"/>
  <c r="CQ263" i="2"/>
  <c r="CQ261" i="2"/>
  <c r="BY260" i="2"/>
  <c r="FQ259" i="2"/>
  <c r="FK259" i="2"/>
  <c r="EU259" i="2"/>
  <c r="GV266" i="2"/>
  <c r="CQ266" i="2"/>
  <c r="EU265" i="2"/>
  <c r="BS265" i="2"/>
  <c r="EU264" i="2"/>
  <c r="CQ264" i="2"/>
  <c r="FQ263" i="2"/>
  <c r="FK263" i="2"/>
  <c r="BS263" i="2"/>
  <c r="GV262" i="2"/>
  <c r="CQ262" i="2"/>
  <c r="FQ261" i="2"/>
  <c r="FK261" i="2"/>
  <c r="EU261" i="2"/>
  <c r="EU260" i="2"/>
  <c r="CQ260" i="2"/>
  <c r="CQ259" i="2"/>
  <c r="CQ258" i="2"/>
  <c r="CQ257" i="2"/>
  <c r="FQ256" i="2"/>
  <c r="FK256" i="2"/>
  <c r="EU256" i="2"/>
  <c r="BY256" i="2"/>
  <c r="CQ255" i="2"/>
  <c r="CQ254" i="2"/>
  <c r="BY254" i="2"/>
  <c r="FQ253" i="2"/>
  <c r="FK253" i="2"/>
  <c r="EU253" i="2"/>
  <c r="CQ253" i="2"/>
  <c r="FQ252" i="2"/>
  <c r="FK252" i="2"/>
  <c r="EU252" i="2"/>
  <c r="CQ252" i="2"/>
  <c r="FQ251" i="2"/>
  <c r="FK251" i="2"/>
  <c r="EU251" i="2"/>
  <c r="BY251" i="2"/>
  <c r="CQ250" i="2"/>
  <c r="CQ249" i="2"/>
  <c r="BY249" i="2"/>
  <c r="FQ248" i="2"/>
  <c r="FK248" i="2"/>
  <c r="EU248" i="2"/>
  <c r="CQ248" i="2"/>
  <c r="CQ247" i="2"/>
  <c r="BY261" i="2"/>
  <c r="AI261" i="2"/>
  <c r="FQ260" i="2"/>
  <c r="FK260" i="2"/>
  <c r="BS260" i="2"/>
  <c r="BY259" i="2"/>
  <c r="FQ258" i="2"/>
  <c r="FK258" i="2"/>
  <c r="EU258" i="2"/>
  <c r="BY258" i="2"/>
  <c r="FQ257" i="2"/>
  <c r="FK257" i="2"/>
  <c r="EU257" i="2"/>
  <c r="BY257" i="2"/>
  <c r="CQ256" i="2"/>
  <c r="FQ255" i="2"/>
  <c r="FK255" i="2"/>
  <c r="EU255" i="2"/>
  <c r="BY255" i="2"/>
  <c r="FQ254" i="2"/>
  <c r="FK254" i="2"/>
  <c r="EU254" i="2"/>
  <c r="BY253" i="2"/>
  <c r="EU250" i="2"/>
  <c r="FQ249" i="2"/>
  <c r="FK249" i="2"/>
  <c r="BY248" i="2"/>
  <c r="AI248" i="2"/>
  <c r="FQ247" i="2"/>
  <c r="FK247" i="2"/>
  <c r="BY247" i="2"/>
  <c r="AI247" i="2"/>
  <c r="CQ246" i="2"/>
  <c r="FQ245" i="2"/>
  <c r="FK245" i="2"/>
  <c r="EU245" i="2"/>
  <c r="FQ244" i="2"/>
  <c r="FK244" i="2"/>
  <c r="EU244" i="2"/>
  <c r="BY244" i="2"/>
  <c r="CQ243" i="2"/>
  <c r="FQ242" i="2"/>
  <c r="FK242" i="2"/>
  <c r="EU242" i="2"/>
  <c r="BY242" i="2"/>
  <c r="CQ241" i="2"/>
  <c r="FQ240" i="2"/>
  <c r="FK240" i="2"/>
  <c r="EU240" i="2"/>
  <c r="BY240" i="2"/>
  <c r="BY252" i="2"/>
  <c r="AI252" i="2"/>
  <c r="GV251" i="2"/>
  <c r="CQ251" i="2"/>
  <c r="FQ250" i="2"/>
  <c r="FK250" i="2"/>
  <c r="BY250" i="2"/>
  <c r="AI250" i="2"/>
  <c r="EU249" i="2"/>
  <c r="BS249" i="2"/>
  <c r="EU247" i="2"/>
  <c r="FQ246" i="2"/>
  <c r="FK246" i="2"/>
  <c r="EU246" i="2"/>
  <c r="BY246" i="2"/>
  <c r="CQ245" i="2"/>
  <c r="BY245" i="2"/>
  <c r="CQ244" i="2"/>
  <c r="FQ243" i="2"/>
  <c r="FK243" i="2"/>
  <c r="EU243" i="2"/>
  <c r="BY243" i="2"/>
  <c r="CQ242" i="2"/>
  <c r="FQ241" i="2"/>
  <c r="FK241" i="2"/>
  <c r="EU241" i="2"/>
  <c r="BY241" i="2"/>
  <c r="CQ240" i="2"/>
  <c r="FQ239" i="2"/>
  <c r="FK239" i="2"/>
  <c r="EU239" i="2"/>
  <c r="BY239" i="2"/>
  <c r="CQ238" i="2"/>
  <c r="FQ237" i="2"/>
  <c r="FK237" i="2"/>
  <c r="EU237" i="2"/>
  <c r="BY237" i="2"/>
  <c r="CQ236" i="2"/>
  <c r="CQ239" i="2"/>
  <c r="EU238" i="2"/>
  <c r="CQ237" i="2"/>
  <c r="EU236" i="2"/>
  <c r="FQ235" i="2"/>
  <c r="FK235" i="2"/>
  <c r="EU235" i="2"/>
  <c r="BY235" i="2"/>
  <c r="CQ234" i="2"/>
  <c r="FQ233" i="2"/>
  <c r="FK233" i="2"/>
  <c r="EU233" i="2"/>
  <c r="BY233" i="2"/>
  <c r="CQ232" i="2"/>
  <c r="FQ231" i="2"/>
  <c r="FK231" i="2"/>
  <c r="EU231" i="2"/>
  <c r="BY231" i="2"/>
  <c r="CQ230" i="2"/>
  <c r="FQ229" i="2"/>
  <c r="FK229" i="2"/>
  <c r="EU229" i="2"/>
  <c r="BY229" i="2"/>
  <c r="CQ228" i="2"/>
  <c r="FQ227" i="2"/>
  <c r="FK227" i="2"/>
  <c r="EU227" i="2"/>
  <c r="BY227" i="2"/>
  <c r="CQ226" i="2"/>
  <c r="FQ225" i="2"/>
  <c r="FK225" i="2"/>
  <c r="EU225" i="2"/>
  <c r="BY225" i="2"/>
  <c r="CQ224" i="2"/>
  <c r="BS239" i="2"/>
  <c r="FQ238" i="2"/>
  <c r="FK238" i="2"/>
  <c r="BY238" i="2"/>
  <c r="AI238" i="2"/>
  <c r="BS237" i="2"/>
  <c r="FQ236" i="2"/>
  <c r="FK236" i="2"/>
  <c r="BY236" i="2"/>
  <c r="AI236" i="2"/>
  <c r="CQ235" i="2"/>
  <c r="FQ234" i="2"/>
  <c r="FK234" i="2"/>
  <c r="EU234" i="2"/>
  <c r="BY234" i="2"/>
  <c r="CQ233" i="2"/>
  <c r="FQ232" i="2"/>
  <c r="FK232" i="2"/>
  <c r="EU232" i="2"/>
  <c r="BY232" i="2"/>
  <c r="CQ231" i="2"/>
  <c r="FQ230" i="2"/>
  <c r="FK230" i="2"/>
  <c r="EU230" i="2"/>
  <c r="BY230" i="2"/>
  <c r="CQ229" i="2"/>
  <c r="FQ228" i="2"/>
  <c r="FK228" i="2"/>
  <c r="EU228" i="2"/>
  <c r="BY228" i="2"/>
  <c r="CQ227" i="2"/>
  <c r="EU226" i="2"/>
  <c r="GV225" i="2"/>
  <c r="CQ225" i="2"/>
  <c r="EU224" i="2"/>
  <c r="FQ223" i="2"/>
  <c r="FK223" i="2"/>
  <c r="EU223" i="2"/>
  <c r="BY223" i="2"/>
  <c r="CQ222" i="2"/>
  <c r="FQ221" i="2"/>
  <c r="FK221" i="2"/>
  <c r="EU221" i="2"/>
  <c r="BY221" i="2"/>
  <c r="CQ220" i="2"/>
  <c r="FQ219" i="2"/>
  <c r="FK219" i="2"/>
  <c r="EU219" i="2"/>
  <c r="BY219" i="2"/>
  <c r="CQ218" i="2"/>
  <c r="FQ217" i="2"/>
  <c r="FK217" i="2"/>
  <c r="EU217" i="2"/>
  <c r="BY217" i="2"/>
  <c r="CQ216" i="2"/>
  <c r="FQ215" i="2"/>
  <c r="FK215" i="2"/>
  <c r="EU215" i="2"/>
  <c r="BY215" i="2"/>
  <c r="CQ214" i="2"/>
  <c r="FQ213" i="2"/>
  <c r="FK213" i="2"/>
  <c r="EU213" i="2"/>
  <c r="BY213" i="2"/>
  <c r="CQ212" i="2"/>
  <c r="FQ211" i="2"/>
  <c r="FK211" i="2"/>
  <c r="EU211" i="2"/>
  <c r="BY211" i="2"/>
  <c r="CQ210" i="2"/>
  <c r="CQ209" i="2"/>
  <c r="FQ208" i="2"/>
  <c r="FK208" i="2"/>
  <c r="EU208" i="2"/>
  <c r="BY208" i="2"/>
  <c r="CQ207" i="2"/>
  <c r="FQ206" i="2"/>
  <c r="FK206" i="2"/>
  <c r="EU206" i="2"/>
  <c r="BY206" i="2"/>
  <c r="CQ205" i="2"/>
  <c r="FQ204" i="2"/>
  <c r="FK204" i="2"/>
  <c r="EU204" i="2"/>
  <c r="BY204" i="2"/>
  <c r="CQ203" i="2"/>
  <c r="FQ202" i="2"/>
  <c r="FK202" i="2"/>
  <c r="EU202" i="2"/>
  <c r="BY202" i="2"/>
  <c r="BS227" i="2"/>
  <c r="FQ226" i="2"/>
  <c r="FK226" i="2"/>
  <c r="BY226" i="2"/>
  <c r="AI226" i="2"/>
  <c r="FQ224" i="2"/>
  <c r="FK224" i="2"/>
  <c r="BY224" i="2"/>
  <c r="CQ223" i="2"/>
  <c r="FQ222" i="2"/>
  <c r="FK222" i="2"/>
  <c r="EU222" i="2"/>
  <c r="BY222" i="2"/>
  <c r="CQ221" i="2"/>
  <c r="FQ220" i="2"/>
  <c r="FK220" i="2"/>
  <c r="EU220" i="2"/>
  <c r="BY220" i="2"/>
  <c r="CQ219" i="2"/>
  <c r="FQ218" i="2"/>
  <c r="FK218" i="2"/>
  <c r="EU218" i="2"/>
  <c r="BY218" i="2"/>
  <c r="CQ217" i="2"/>
  <c r="FQ216" i="2"/>
  <c r="FK216" i="2"/>
  <c r="EU216" i="2"/>
  <c r="BY216" i="2"/>
  <c r="CQ215" i="2"/>
  <c r="FQ214" i="2"/>
  <c r="FK214" i="2"/>
  <c r="EU214" i="2"/>
  <c r="BY214" i="2"/>
  <c r="CQ213" i="2"/>
  <c r="FQ212" i="2"/>
  <c r="FK212" i="2"/>
  <c r="EU212" i="2"/>
  <c r="BY212" i="2"/>
  <c r="CQ211" i="2"/>
  <c r="FQ210" i="2"/>
  <c r="FK210" i="2"/>
  <c r="EU210" i="2"/>
  <c r="BY210" i="2"/>
  <c r="FQ209" i="2"/>
  <c r="FK209" i="2"/>
  <c r="EU209" i="2"/>
  <c r="BY209" i="2"/>
  <c r="CQ208" i="2"/>
  <c r="FQ207" i="2"/>
  <c r="FK207" i="2"/>
  <c r="EU207" i="2"/>
  <c r="BY207" i="2"/>
  <c r="CQ206" i="2"/>
  <c r="FQ205" i="2"/>
  <c r="FK205" i="2"/>
  <c r="EU205" i="2"/>
  <c r="BY205" i="2"/>
  <c r="CQ204" i="2"/>
  <c r="FQ203" i="2"/>
  <c r="FK203" i="2"/>
  <c r="EU203" i="2"/>
  <c r="BY203" i="2"/>
  <c r="CQ202" i="2"/>
  <c r="FQ201" i="2"/>
  <c r="FK201" i="2"/>
  <c r="EU201" i="2"/>
  <c r="BY201" i="2"/>
  <c r="CQ200" i="2"/>
  <c r="FQ199" i="2"/>
  <c r="FK199" i="2"/>
  <c r="EU199" i="2"/>
  <c r="BY199" i="2"/>
  <c r="CQ198" i="2"/>
  <c r="FQ197" i="2"/>
  <c r="FK197" i="2"/>
  <c r="EU197" i="2"/>
  <c r="BY197" i="2"/>
  <c r="FQ200" i="2"/>
  <c r="FK200" i="2"/>
  <c r="BY200" i="2"/>
  <c r="FQ198" i="2"/>
  <c r="FK198" i="2"/>
  <c r="BY198" i="2"/>
  <c r="FQ196" i="2"/>
  <c r="FK196" i="2"/>
  <c r="CQ196" i="2"/>
  <c r="FQ195" i="2"/>
  <c r="FK195" i="2"/>
  <c r="EU195" i="2"/>
  <c r="BY195" i="2"/>
  <c r="CQ194" i="2"/>
  <c r="FQ193" i="2"/>
  <c r="FK193" i="2"/>
  <c r="EU193" i="2"/>
  <c r="BY193" i="2"/>
  <c r="CQ192" i="2"/>
  <c r="FQ191" i="2"/>
  <c r="FK191" i="2"/>
  <c r="EU191" i="2"/>
  <c r="BY191" i="2"/>
  <c r="CQ190" i="2"/>
  <c r="FQ189" i="2"/>
  <c r="FK189" i="2"/>
  <c r="EU189" i="2"/>
  <c r="BY189" i="2"/>
  <c r="CQ188" i="2"/>
  <c r="FQ187" i="2"/>
  <c r="FK187" i="2"/>
  <c r="EU187" i="2"/>
  <c r="BY187" i="2"/>
  <c r="CQ186" i="2"/>
  <c r="CQ185" i="2"/>
  <c r="FQ184" i="2"/>
  <c r="FK184" i="2"/>
  <c r="EU184" i="2"/>
  <c r="BY184" i="2"/>
  <c r="CQ183" i="2"/>
  <c r="FQ182" i="2"/>
  <c r="FK182" i="2"/>
  <c r="EU182" i="2"/>
  <c r="BY182" i="2"/>
  <c r="CQ181" i="2"/>
  <c r="FQ180" i="2"/>
  <c r="FK180" i="2"/>
  <c r="EU180" i="2"/>
  <c r="BY180" i="2"/>
  <c r="CQ179" i="2"/>
  <c r="FQ178" i="2"/>
  <c r="FK178" i="2"/>
  <c r="EU178" i="2"/>
  <c r="BY178" i="2"/>
  <c r="CQ177" i="2"/>
  <c r="FQ176" i="2"/>
  <c r="FK176" i="2"/>
  <c r="EU176" i="2"/>
  <c r="BY176" i="2"/>
  <c r="CQ175" i="2"/>
  <c r="FQ174" i="2"/>
  <c r="FK174" i="2"/>
  <c r="EU174" i="2"/>
  <c r="BY174" i="2"/>
  <c r="CQ173" i="2"/>
  <c r="FQ172" i="2"/>
  <c r="FK172" i="2"/>
  <c r="EU172" i="2"/>
  <c r="BY172" i="2"/>
  <c r="GV201" i="2"/>
  <c r="CQ201" i="2"/>
  <c r="EU200" i="2"/>
  <c r="GV199" i="2"/>
  <c r="CQ199" i="2"/>
  <c r="EU198" i="2"/>
  <c r="GV197" i="2"/>
  <c r="CQ197" i="2"/>
  <c r="EU196" i="2"/>
  <c r="BY196" i="2"/>
  <c r="CQ195" i="2"/>
  <c r="FQ194" i="2"/>
  <c r="FK194" i="2"/>
  <c r="EU194" i="2"/>
  <c r="BY194" i="2"/>
  <c r="CQ193" i="2"/>
  <c r="FQ192" i="2"/>
  <c r="FK192" i="2"/>
  <c r="EU192" i="2"/>
  <c r="BY192" i="2"/>
  <c r="CQ191" i="2"/>
  <c r="FQ190" i="2"/>
  <c r="FK190" i="2"/>
  <c r="EU190" i="2"/>
  <c r="BY190" i="2"/>
  <c r="CQ189" i="2"/>
  <c r="FQ188" i="2"/>
  <c r="FK188" i="2"/>
  <c r="EU188" i="2"/>
  <c r="BY188" i="2"/>
  <c r="CQ187" i="2"/>
  <c r="FQ186" i="2"/>
  <c r="FK186" i="2"/>
  <c r="EU186" i="2"/>
  <c r="BY186" i="2"/>
  <c r="FQ185" i="2"/>
  <c r="FK185" i="2"/>
  <c r="EU185" i="2"/>
  <c r="BY185" i="2"/>
  <c r="CQ184" i="2"/>
  <c r="FQ183" i="2"/>
  <c r="FK183" i="2"/>
  <c r="EU183" i="2"/>
  <c r="BY183" i="2"/>
  <c r="FQ181" i="2"/>
  <c r="FK181" i="2"/>
  <c r="BY181" i="2"/>
  <c r="FQ179" i="2"/>
  <c r="FK179" i="2"/>
  <c r="BY179" i="2"/>
  <c r="FQ177" i="2"/>
  <c r="FK177" i="2"/>
  <c r="BY177" i="2"/>
  <c r="FQ175" i="2"/>
  <c r="FK175" i="2"/>
  <c r="BY175" i="2"/>
  <c r="FQ173" i="2"/>
  <c r="FK173" i="2"/>
  <c r="BY173" i="2"/>
  <c r="FQ171" i="2"/>
  <c r="FK171" i="2"/>
  <c r="EU171" i="2"/>
  <c r="BY171" i="2"/>
  <c r="CQ170" i="2"/>
  <c r="FQ169" i="2"/>
  <c r="FK169" i="2"/>
  <c r="EU169" i="2"/>
  <c r="BY169" i="2"/>
  <c r="CQ168" i="2"/>
  <c r="FQ167" i="2"/>
  <c r="FK167" i="2"/>
  <c r="EU167" i="2"/>
  <c r="BY167" i="2"/>
  <c r="CQ166" i="2"/>
  <c r="FQ165" i="2"/>
  <c r="FK165" i="2"/>
  <c r="EU165" i="2"/>
  <c r="BY165" i="2"/>
  <c r="CQ164" i="2"/>
  <c r="FQ163" i="2"/>
  <c r="FK163" i="2"/>
  <c r="EU163" i="2"/>
  <c r="BY163" i="2"/>
  <c r="CQ162" i="2"/>
  <c r="FQ161" i="2"/>
  <c r="FK161" i="2"/>
  <c r="EU161" i="2"/>
  <c r="BY161" i="2"/>
  <c r="CQ160" i="2"/>
  <c r="CQ159" i="2"/>
  <c r="FQ158" i="2"/>
  <c r="FK158" i="2"/>
  <c r="EU158" i="2"/>
  <c r="BY158" i="2"/>
  <c r="CQ157" i="2"/>
  <c r="FQ156" i="2"/>
  <c r="FK156" i="2"/>
  <c r="EU156" i="2"/>
  <c r="BY156" i="2"/>
  <c r="CQ155" i="2"/>
  <c r="FQ154" i="2"/>
  <c r="FK154" i="2"/>
  <c r="EU154" i="2"/>
  <c r="BY154" i="2"/>
  <c r="CQ153" i="2"/>
  <c r="FQ152" i="2"/>
  <c r="FK152" i="2"/>
  <c r="EU152" i="2"/>
  <c r="BY152" i="2"/>
  <c r="CQ151" i="2"/>
  <c r="FQ150" i="2"/>
  <c r="FK150" i="2"/>
  <c r="EU150" i="2"/>
  <c r="BY150" i="2"/>
  <c r="CQ149" i="2"/>
  <c r="CQ148" i="2"/>
  <c r="FQ147" i="2"/>
  <c r="FK147" i="2"/>
  <c r="EU147" i="2"/>
  <c r="BY147" i="2"/>
  <c r="FQ146" i="2"/>
  <c r="FK146" i="2"/>
  <c r="EU146" i="2"/>
  <c r="BY146" i="2"/>
  <c r="CQ145" i="2"/>
  <c r="FQ144" i="2"/>
  <c r="FK144" i="2"/>
  <c r="EU144" i="2"/>
  <c r="BY144" i="2"/>
  <c r="CQ143" i="2"/>
  <c r="FQ142" i="2"/>
  <c r="FK142" i="2"/>
  <c r="EU142" i="2"/>
  <c r="BY142" i="2"/>
  <c r="CQ141" i="2"/>
  <c r="CQ140" i="2"/>
  <c r="FQ139" i="2"/>
  <c r="FK139" i="2"/>
  <c r="EU139" i="2"/>
  <c r="BY139" i="2"/>
  <c r="CQ138" i="2"/>
  <c r="CQ137" i="2"/>
  <c r="CQ136" i="2"/>
  <c r="CQ135" i="2"/>
  <c r="CQ134" i="2"/>
  <c r="CQ133" i="2"/>
  <c r="CQ132" i="2"/>
  <c r="CQ131" i="2"/>
  <c r="CQ130" i="2"/>
  <c r="CQ129" i="2"/>
  <c r="CQ128" i="2"/>
  <c r="CQ127" i="2"/>
  <c r="CQ126" i="2"/>
  <c r="CQ125" i="2"/>
  <c r="CQ124" i="2"/>
  <c r="CQ123" i="2"/>
  <c r="FQ122" i="2"/>
  <c r="FK122" i="2"/>
  <c r="EU122" i="2"/>
  <c r="BY122" i="2"/>
  <c r="CQ121" i="2"/>
  <c r="FQ120" i="2"/>
  <c r="FK120" i="2"/>
  <c r="EU120" i="2"/>
  <c r="BY120" i="2"/>
  <c r="CQ119" i="2"/>
  <c r="FQ118" i="2"/>
  <c r="FK118" i="2"/>
  <c r="EU118" i="2"/>
  <c r="BY118" i="2"/>
  <c r="GV182" i="2"/>
  <c r="CQ182" i="2"/>
  <c r="EU181" i="2"/>
  <c r="GV180" i="2"/>
  <c r="CQ180" i="2"/>
  <c r="EU179" i="2"/>
  <c r="GV178" i="2"/>
  <c r="CQ178" i="2"/>
  <c r="EU177" i="2"/>
  <c r="GV176" i="2"/>
  <c r="CQ176" i="2"/>
  <c r="EU175" i="2"/>
  <c r="GV174" i="2"/>
  <c r="CQ174" i="2"/>
  <c r="EU173" i="2"/>
  <c r="GV172" i="2"/>
  <c r="CQ172" i="2"/>
  <c r="CQ171" i="2"/>
  <c r="FQ170" i="2"/>
  <c r="FK170" i="2"/>
  <c r="EU170" i="2"/>
  <c r="BY170" i="2"/>
  <c r="CQ169" i="2"/>
  <c r="FQ168" i="2"/>
  <c r="FK168" i="2"/>
  <c r="EU168" i="2"/>
  <c r="BY168" i="2"/>
  <c r="CQ167" i="2"/>
  <c r="FQ166" i="2"/>
  <c r="FK166" i="2"/>
  <c r="EU166" i="2"/>
  <c r="BY166" i="2"/>
  <c r="CQ165" i="2"/>
  <c r="FQ164" i="2"/>
  <c r="FK164" i="2"/>
  <c r="EU164" i="2"/>
  <c r="BY164" i="2"/>
  <c r="CQ163" i="2"/>
  <c r="FQ162" i="2"/>
  <c r="FK162" i="2"/>
  <c r="EU162" i="2"/>
  <c r="BY162" i="2"/>
  <c r="CQ161" i="2"/>
  <c r="FQ160" i="2"/>
  <c r="FK160" i="2"/>
  <c r="EU160" i="2"/>
  <c r="BY160" i="2"/>
  <c r="FQ159" i="2"/>
  <c r="FK159" i="2"/>
  <c r="EU159" i="2"/>
  <c r="BY159" i="2"/>
  <c r="CQ158" i="2"/>
  <c r="FQ157" i="2"/>
  <c r="FK157" i="2"/>
  <c r="EU157" i="2"/>
  <c r="BY157" i="2"/>
  <c r="CQ156" i="2"/>
  <c r="FQ155" i="2"/>
  <c r="FK155" i="2"/>
  <c r="EU155" i="2"/>
  <c r="BY155" i="2"/>
  <c r="CQ154" i="2"/>
  <c r="FQ153" i="2"/>
  <c r="FK153" i="2"/>
  <c r="EU153" i="2"/>
  <c r="BY153" i="2"/>
  <c r="CQ152" i="2"/>
  <c r="FQ151" i="2"/>
  <c r="FK151" i="2"/>
  <c r="EU151" i="2"/>
  <c r="BY151" i="2"/>
  <c r="CQ150" i="2"/>
  <c r="FQ149" i="2"/>
  <c r="FK149" i="2"/>
  <c r="EU149" i="2"/>
  <c r="BY149" i="2"/>
  <c r="FQ148" i="2"/>
  <c r="FK148" i="2"/>
  <c r="EU148" i="2"/>
  <c r="BY148" i="2"/>
  <c r="CQ147" i="2"/>
  <c r="CQ146" i="2"/>
  <c r="FQ145" i="2"/>
  <c r="FK145" i="2"/>
  <c r="EU145" i="2"/>
  <c r="BY145" i="2"/>
  <c r="CQ144" i="2"/>
  <c r="FQ143" i="2"/>
  <c r="FK143" i="2"/>
  <c r="EU143" i="2"/>
  <c r="BY143" i="2"/>
  <c r="CQ142" i="2"/>
  <c r="FQ141" i="2"/>
  <c r="FK141" i="2"/>
  <c r="EU141" i="2"/>
  <c r="BY141" i="2"/>
  <c r="FQ140" i="2"/>
  <c r="FK140" i="2"/>
  <c r="EU140" i="2"/>
  <c r="BY140" i="2"/>
  <c r="CQ139" i="2"/>
  <c r="FQ138" i="2"/>
  <c r="FK138" i="2"/>
  <c r="EU138" i="2"/>
  <c r="BY138" i="2"/>
  <c r="FQ137" i="2"/>
  <c r="FK137" i="2"/>
  <c r="EU137" i="2"/>
  <c r="BY137" i="2"/>
  <c r="FQ136" i="2"/>
  <c r="FK136" i="2"/>
  <c r="EU136" i="2"/>
  <c r="BY136" i="2"/>
  <c r="FQ135" i="2"/>
  <c r="FK135" i="2"/>
  <c r="EU135" i="2"/>
  <c r="BY135" i="2"/>
  <c r="FQ134" i="2"/>
  <c r="FK134" i="2"/>
  <c r="BY134" i="2"/>
  <c r="EU133" i="2"/>
  <c r="FQ132" i="2"/>
  <c r="FK132" i="2"/>
  <c r="BY132" i="2"/>
  <c r="EU131" i="2"/>
  <c r="FQ130" i="2"/>
  <c r="FK130" i="2"/>
  <c r="BY130" i="2"/>
  <c r="EU129" i="2"/>
  <c r="FQ128" i="2"/>
  <c r="FK128" i="2"/>
  <c r="BY128" i="2"/>
  <c r="EU127" i="2"/>
  <c r="EU126" i="2"/>
  <c r="EU125" i="2"/>
  <c r="EU124" i="2"/>
  <c r="FQ123" i="2"/>
  <c r="FK123" i="2"/>
  <c r="BY123" i="2"/>
  <c r="CQ122" i="2"/>
  <c r="EU121" i="2"/>
  <c r="CQ120" i="2"/>
  <c r="FQ119" i="2"/>
  <c r="FK119" i="2"/>
  <c r="BY119" i="2"/>
  <c r="CQ117" i="2"/>
  <c r="FQ116" i="2"/>
  <c r="FK116" i="2"/>
  <c r="EU116" i="2"/>
  <c r="BY116" i="2"/>
  <c r="FQ115" i="2"/>
  <c r="FK115" i="2"/>
  <c r="EU115" i="2"/>
  <c r="BY115" i="2"/>
  <c r="CQ114" i="2"/>
  <c r="FQ113" i="2"/>
  <c r="FK113" i="2"/>
  <c r="EU113" i="2"/>
  <c r="BY113" i="2"/>
  <c r="CQ112" i="2"/>
  <c r="CQ111" i="2"/>
  <c r="CQ110" i="2"/>
  <c r="CQ109" i="2"/>
  <c r="FQ108" i="2"/>
  <c r="FK108" i="2"/>
  <c r="EU108" i="2"/>
  <c r="BY108" i="2"/>
  <c r="CQ107" i="2"/>
  <c r="FQ106" i="2"/>
  <c r="FK106" i="2"/>
  <c r="EU106" i="2"/>
  <c r="BY106" i="2"/>
  <c r="FQ105" i="2"/>
  <c r="FK105" i="2"/>
  <c r="EU105" i="2"/>
  <c r="BY105" i="2"/>
  <c r="CQ104" i="2"/>
  <c r="FQ103" i="2"/>
  <c r="FK103" i="2"/>
  <c r="EU103" i="2"/>
  <c r="BY103" i="2"/>
  <c r="CQ102" i="2"/>
  <c r="CQ101" i="2"/>
  <c r="CQ100" i="2"/>
  <c r="CQ99" i="2"/>
  <c r="CQ98" i="2"/>
  <c r="CQ97" i="2"/>
  <c r="EU134" i="2"/>
  <c r="FQ133" i="2"/>
  <c r="FK133" i="2"/>
  <c r="BY133" i="2"/>
  <c r="AI133" i="2"/>
  <c r="EU132" i="2"/>
  <c r="FQ131" i="2"/>
  <c r="FK131" i="2"/>
  <c r="BY131" i="2"/>
  <c r="AI131" i="2"/>
  <c r="EU130" i="2"/>
  <c r="FQ129" i="2"/>
  <c r="FK129" i="2"/>
  <c r="BY129" i="2"/>
  <c r="AI129" i="2"/>
  <c r="EU128" i="2"/>
  <c r="FQ127" i="2"/>
  <c r="FK127" i="2"/>
  <c r="BY127" i="2"/>
  <c r="AI127" i="2"/>
  <c r="FQ126" i="2"/>
  <c r="FK126" i="2"/>
  <c r="BY126" i="2"/>
  <c r="AI126" i="2"/>
  <c r="FQ125" i="2"/>
  <c r="FK125" i="2"/>
  <c r="BY125" i="2"/>
  <c r="AI125" i="2"/>
  <c r="FQ124" i="2"/>
  <c r="FK124" i="2"/>
  <c r="BY124" i="2"/>
  <c r="AI124" i="2"/>
  <c r="EU123" i="2"/>
  <c r="BS122" i="2"/>
  <c r="FQ121" i="2"/>
  <c r="FK121" i="2"/>
  <c r="BY121" i="2"/>
  <c r="AI121" i="2"/>
  <c r="BS120" i="2"/>
  <c r="EU119" i="2"/>
  <c r="GV118" i="2"/>
  <c r="CQ118" i="2"/>
  <c r="FQ117" i="2"/>
  <c r="FK117" i="2"/>
  <c r="EU117" i="2"/>
  <c r="BY117" i="2"/>
  <c r="CQ116" i="2"/>
  <c r="CQ115" i="2"/>
  <c r="FQ114" i="2"/>
  <c r="FK114" i="2"/>
  <c r="EU114" i="2"/>
  <c r="BY114" i="2"/>
  <c r="CQ113" i="2"/>
  <c r="FQ112" i="2"/>
  <c r="FK112" i="2"/>
  <c r="EU112" i="2"/>
  <c r="BY112" i="2"/>
  <c r="FQ111" i="2"/>
  <c r="FK111" i="2"/>
  <c r="EU111" i="2"/>
  <c r="BY111" i="2"/>
  <c r="FQ110" i="2"/>
  <c r="FK110" i="2"/>
  <c r="EU110" i="2"/>
  <c r="BY110" i="2"/>
  <c r="FQ109" i="2"/>
  <c r="FK109" i="2"/>
  <c r="EU109" i="2"/>
  <c r="BY109" i="2"/>
  <c r="CQ108" i="2"/>
  <c r="FQ107" i="2"/>
  <c r="FK107" i="2"/>
  <c r="EU107" i="2"/>
  <c r="BY107" i="2"/>
  <c r="CQ106" i="2"/>
  <c r="CQ105" i="2"/>
  <c r="FQ104" i="2"/>
  <c r="FK104" i="2"/>
  <c r="EU104" i="2"/>
  <c r="BY104" i="2"/>
  <c r="CQ103" i="2"/>
  <c r="FQ102" i="2"/>
  <c r="FK102" i="2"/>
  <c r="EU102" i="2"/>
  <c r="BY102" i="2"/>
  <c r="FQ101" i="2"/>
  <c r="FK101" i="2"/>
  <c r="EU101" i="2"/>
  <c r="BY101" i="2"/>
  <c r="FQ100" i="2"/>
  <c r="FK100" i="2"/>
  <c r="EU100" i="2"/>
  <c r="BY100" i="2"/>
  <c r="FQ99" i="2"/>
  <c r="FK99" i="2"/>
  <c r="EU99" i="2"/>
  <c r="BY99" i="2"/>
  <c r="FQ98" i="2"/>
  <c r="FK98" i="2"/>
  <c r="EU98" i="2"/>
  <c r="BY98" i="2"/>
  <c r="FQ97" i="2"/>
  <c r="FK97" i="2"/>
  <c r="EU97" i="2"/>
  <c r="BY97" i="2"/>
  <c r="FQ96" i="2"/>
  <c r="FK96" i="2"/>
  <c r="EU96" i="2"/>
  <c r="BY96" i="2"/>
  <c r="FQ95" i="2"/>
  <c r="FK95" i="2"/>
  <c r="EU95" i="2"/>
  <c r="BY95" i="2"/>
  <c r="FQ94" i="2"/>
  <c r="FK94" i="2"/>
  <c r="EU94" i="2"/>
  <c r="BY94" i="2"/>
  <c r="FQ93" i="2"/>
  <c r="FK93" i="2"/>
  <c r="EU93" i="2"/>
  <c r="BY93" i="2"/>
  <c r="FQ92" i="2"/>
  <c r="FK92" i="2"/>
  <c r="EU92" i="2"/>
  <c r="BY92" i="2"/>
  <c r="FQ91" i="2"/>
  <c r="FK91" i="2"/>
  <c r="EU91" i="2"/>
  <c r="BY91" i="2"/>
  <c r="FQ90" i="2"/>
  <c r="FK90" i="2"/>
  <c r="EU90" i="2"/>
  <c r="BY90" i="2"/>
  <c r="FQ89" i="2"/>
  <c r="FK89" i="2"/>
  <c r="EU89" i="2"/>
  <c r="BY89" i="2"/>
  <c r="FQ88" i="2"/>
  <c r="FK88" i="2"/>
  <c r="EU88" i="2"/>
  <c r="BY88" i="2"/>
  <c r="FQ87" i="2"/>
  <c r="FK87" i="2"/>
  <c r="EU87" i="2"/>
  <c r="BY87" i="2"/>
  <c r="FQ86" i="2"/>
  <c r="FK86" i="2"/>
  <c r="EU86" i="2"/>
  <c r="BY86" i="2"/>
  <c r="FQ85" i="2"/>
  <c r="FK85" i="2"/>
  <c r="EU85" i="2"/>
  <c r="BY85" i="2"/>
  <c r="FQ84" i="2"/>
  <c r="FK84" i="2"/>
  <c r="EU84" i="2"/>
  <c r="BY84" i="2"/>
  <c r="FQ83" i="2"/>
  <c r="FK83" i="2"/>
  <c r="EU83" i="2"/>
  <c r="BY83" i="2"/>
  <c r="FQ82" i="2"/>
  <c r="FK82" i="2"/>
  <c r="EU82" i="2"/>
  <c r="BY82" i="2"/>
  <c r="FQ81" i="2"/>
  <c r="FK81" i="2"/>
  <c r="EU81" i="2"/>
  <c r="BY81" i="2"/>
  <c r="FQ80" i="2"/>
  <c r="FK80" i="2"/>
  <c r="EU80" i="2"/>
  <c r="BY80" i="2"/>
  <c r="FQ79" i="2"/>
  <c r="FK79" i="2"/>
  <c r="EU79" i="2"/>
  <c r="BY79" i="2"/>
  <c r="FQ78" i="2"/>
  <c r="FK78" i="2"/>
  <c r="EU78" i="2"/>
  <c r="BY78" i="2"/>
  <c r="FQ77" i="2"/>
  <c r="FK77" i="2"/>
  <c r="EU77" i="2"/>
  <c r="BY77" i="2"/>
  <c r="FQ76" i="2"/>
  <c r="FK76" i="2"/>
  <c r="EU76" i="2"/>
  <c r="BY76" i="2"/>
  <c r="FQ75" i="2"/>
  <c r="FK75" i="2"/>
  <c r="EU75" i="2"/>
  <c r="BY75" i="2"/>
  <c r="FQ74" i="2"/>
  <c r="FK74" i="2"/>
  <c r="EU74" i="2"/>
  <c r="BY74" i="2"/>
  <c r="FQ73" i="2"/>
  <c r="FK73" i="2"/>
  <c r="EU73" i="2"/>
  <c r="BY73" i="2"/>
  <c r="FQ72" i="2"/>
  <c r="FK72" i="2"/>
  <c r="EU72" i="2"/>
  <c r="BY72" i="2"/>
  <c r="FQ71" i="2"/>
  <c r="FK71" i="2"/>
  <c r="EU71" i="2"/>
  <c r="BY71" i="2"/>
  <c r="FQ70" i="2"/>
  <c r="FK70" i="2"/>
  <c r="EU70" i="2"/>
  <c r="BY70" i="2"/>
  <c r="FQ69" i="2"/>
  <c r="FK69" i="2"/>
  <c r="EU69" i="2"/>
  <c r="BY69" i="2"/>
  <c r="FQ68" i="2"/>
  <c r="FK68" i="2"/>
  <c r="EU68" i="2"/>
  <c r="BY68" i="2"/>
  <c r="FQ67" i="2"/>
  <c r="FK67" i="2"/>
  <c r="EU67" i="2"/>
  <c r="BY67" i="2"/>
  <c r="CQ66" i="2"/>
  <c r="CQ65" i="2"/>
  <c r="AF271" i="2"/>
  <c r="AF268" i="2"/>
  <c r="AF261" i="2"/>
  <c r="AF259" i="2"/>
  <c r="AF258" i="2"/>
  <c r="AF257" i="2"/>
  <c r="AF255" i="2"/>
  <c r="AF252" i="2"/>
  <c r="AF250" i="2"/>
  <c r="AF253" i="2"/>
  <c r="AF248" i="2"/>
  <c r="AF247" i="2"/>
  <c r="AF245" i="2"/>
  <c r="AF243" i="2"/>
  <c r="AF241" i="2"/>
  <c r="AF238" i="2"/>
  <c r="AF236" i="2"/>
  <c r="AF234" i="2"/>
  <c r="AF232" i="2"/>
  <c r="AF230" i="2"/>
  <c r="AF228" i="2"/>
  <c r="AF226" i="2"/>
  <c r="AF224" i="2"/>
  <c r="AF223" i="2"/>
  <c r="AF221" i="2"/>
  <c r="AF219" i="2"/>
  <c r="AF215" i="2"/>
  <c r="AF213" i="2"/>
  <c r="AF211" i="2"/>
  <c r="AF208" i="2"/>
  <c r="AF206" i="2"/>
  <c r="AF216" i="2"/>
  <c r="AF205" i="2"/>
  <c r="AF203" i="2"/>
  <c r="AF200" i="2"/>
  <c r="AF198" i="2"/>
  <c r="AF196" i="2"/>
  <c r="AF194" i="2"/>
  <c r="AF192" i="2"/>
  <c r="AF190" i="2"/>
  <c r="AF188" i="2"/>
  <c r="AF186" i="2"/>
  <c r="AF185" i="2"/>
  <c r="AF183" i="2"/>
  <c r="AF181" i="2"/>
  <c r="AF179" i="2"/>
  <c r="AF177" i="2"/>
  <c r="AF175" i="2"/>
  <c r="AF173" i="2"/>
  <c r="AF170" i="2"/>
  <c r="AF168" i="2"/>
  <c r="AF166" i="2"/>
  <c r="AF164" i="2"/>
  <c r="AF162" i="2"/>
  <c r="AF160" i="2"/>
  <c r="AF159" i="2"/>
  <c r="AF157" i="2"/>
  <c r="AF155" i="2"/>
  <c r="AF153" i="2"/>
  <c r="AF151" i="2"/>
  <c r="AF149" i="2"/>
  <c r="AF148" i="2"/>
  <c r="AF145" i="2"/>
  <c r="AF143" i="2"/>
  <c r="AF141" i="2"/>
  <c r="AF140" i="2"/>
  <c r="AF138" i="2"/>
  <c r="AF137" i="2"/>
  <c r="AF136" i="2"/>
  <c r="AF135" i="2"/>
  <c r="AF133" i="2"/>
  <c r="AF131" i="2"/>
  <c r="AF129" i="2"/>
  <c r="AF127" i="2"/>
  <c r="AF126" i="2"/>
  <c r="AF125" i="2"/>
  <c r="AF124" i="2"/>
  <c r="AF121" i="2"/>
  <c r="AF105" i="2"/>
  <c r="AF103" i="2"/>
  <c r="AF134" i="2"/>
  <c r="AF132" i="2"/>
  <c r="AF130" i="2"/>
  <c r="AF128" i="2"/>
  <c r="AF123" i="2"/>
  <c r="AF119" i="2"/>
  <c r="AF117" i="2"/>
  <c r="AF114" i="2"/>
  <c r="AF112" i="2"/>
  <c r="AF111" i="2"/>
  <c r="AF110" i="2"/>
  <c r="AF109" i="2"/>
  <c r="AF107" i="2"/>
  <c r="AQ271" i="2"/>
  <c r="AQ268" i="2"/>
  <c r="AQ261" i="2"/>
  <c r="AQ259" i="2"/>
  <c r="AQ258" i="2"/>
  <c r="AQ257" i="2"/>
  <c r="AQ255" i="2"/>
  <c r="AQ253" i="2"/>
  <c r="AQ248" i="2"/>
  <c r="AQ247" i="2"/>
  <c r="AQ252" i="2"/>
  <c r="AQ250" i="2"/>
  <c r="AQ245" i="2"/>
  <c r="AQ243" i="2"/>
  <c r="AQ241" i="2"/>
  <c r="AQ238" i="2"/>
  <c r="AQ236" i="2"/>
  <c r="AQ234" i="2"/>
  <c r="AQ232" i="2"/>
  <c r="AQ230" i="2"/>
  <c r="AQ228" i="2"/>
  <c r="AQ223" i="2"/>
  <c r="AQ221" i="2"/>
  <c r="AQ219" i="2"/>
  <c r="AQ215" i="2"/>
  <c r="AQ213" i="2"/>
  <c r="AQ211" i="2"/>
  <c r="AQ208" i="2"/>
  <c r="AQ206" i="2"/>
  <c r="AQ226" i="2"/>
  <c r="AQ224" i="2"/>
  <c r="AQ216" i="2"/>
  <c r="AQ205" i="2"/>
  <c r="AQ203" i="2"/>
  <c r="AQ200" i="2"/>
  <c r="AQ198" i="2"/>
  <c r="AQ196" i="2"/>
  <c r="AQ194" i="2"/>
  <c r="AQ192" i="2"/>
  <c r="AQ190" i="2"/>
  <c r="AQ188" i="2"/>
  <c r="AQ186" i="2"/>
  <c r="AQ185" i="2"/>
  <c r="AQ183" i="2"/>
  <c r="AQ181" i="2"/>
  <c r="AQ179" i="2"/>
  <c r="AQ177" i="2"/>
  <c r="AQ175" i="2"/>
  <c r="AQ173" i="2"/>
  <c r="AQ170" i="2"/>
  <c r="AQ168" i="2"/>
  <c r="AQ166" i="2"/>
  <c r="AQ164" i="2"/>
  <c r="AQ162" i="2"/>
  <c r="AQ160" i="2"/>
  <c r="AQ159" i="2"/>
  <c r="AQ157" i="2"/>
  <c r="AQ155" i="2"/>
  <c r="AQ153" i="2"/>
  <c r="AQ151" i="2"/>
  <c r="AQ149" i="2"/>
  <c r="AQ148" i="2"/>
  <c r="AQ145" i="2"/>
  <c r="AQ143" i="2"/>
  <c r="AQ141" i="2"/>
  <c r="AQ140" i="2"/>
  <c r="AQ138" i="2"/>
  <c r="AQ137" i="2"/>
  <c r="AQ136" i="2"/>
  <c r="AQ135" i="2"/>
  <c r="AQ134" i="2"/>
  <c r="AQ132" i="2"/>
  <c r="AQ130" i="2"/>
  <c r="AQ128" i="2"/>
  <c r="AQ123" i="2"/>
  <c r="AQ119" i="2"/>
  <c r="AQ105" i="2"/>
  <c r="AQ103" i="2"/>
  <c r="AQ133" i="2"/>
  <c r="AQ131" i="2"/>
  <c r="AQ129" i="2"/>
  <c r="AQ127" i="2"/>
  <c r="AQ126" i="2"/>
  <c r="AQ125" i="2"/>
  <c r="AQ124" i="2"/>
  <c r="AQ121" i="2"/>
  <c r="AQ117" i="2"/>
  <c r="AQ114" i="2"/>
  <c r="AQ112" i="2"/>
  <c r="AQ111" i="2"/>
  <c r="AQ110" i="2"/>
  <c r="AQ109" i="2"/>
  <c r="AQ107" i="2"/>
  <c r="BP273" i="2"/>
  <c r="BP272" i="2"/>
  <c r="BP270" i="2"/>
  <c r="BP269" i="2"/>
  <c r="BP267" i="2"/>
  <c r="BP265" i="2"/>
  <c r="BP263" i="2"/>
  <c r="BP266" i="2"/>
  <c r="BP264" i="2"/>
  <c r="BP262" i="2"/>
  <c r="BP260" i="2"/>
  <c r="BP256" i="2"/>
  <c r="BP254" i="2"/>
  <c r="BP249" i="2"/>
  <c r="BP246" i="2"/>
  <c r="BP251" i="2"/>
  <c r="BP244" i="2"/>
  <c r="BP242" i="2"/>
  <c r="BP240" i="2"/>
  <c r="BP239" i="2"/>
  <c r="BP237" i="2"/>
  <c r="BP235" i="2"/>
  <c r="BP233" i="2"/>
  <c r="BP231" i="2"/>
  <c r="BP229" i="2"/>
  <c r="BP227" i="2"/>
  <c r="BP225" i="2"/>
  <c r="BP222" i="2"/>
  <c r="BP220" i="2"/>
  <c r="BP218" i="2"/>
  <c r="BP214" i="2"/>
  <c r="BP212" i="2"/>
  <c r="BP210" i="2"/>
  <c r="BP209" i="2"/>
  <c r="BP207" i="2"/>
  <c r="BP217" i="2"/>
  <c r="BP204" i="2"/>
  <c r="BP202" i="2"/>
  <c r="BP201" i="2"/>
  <c r="BP199" i="2"/>
  <c r="BP197" i="2"/>
  <c r="BP195" i="2"/>
  <c r="BP193" i="2"/>
  <c r="BP191" i="2"/>
  <c r="BP189" i="2"/>
  <c r="BP187" i="2"/>
  <c r="BP184" i="2"/>
  <c r="BP182" i="2"/>
  <c r="BP180" i="2"/>
  <c r="BP178" i="2"/>
  <c r="BP176" i="2"/>
  <c r="BP174" i="2"/>
  <c r="BP172" i="2"/>
  <c r="BP171" i="2"/>
  <c r="BP169" i="2"/>
  <c r="BP167" i="2"/>
  <c r="BP165" i="2"/>
  <c r="BP163" i="2"/>
  <c r="BP161" i="2"/>
  <c r="BP158" i="2"/>
  <c r="BP156" i="2"/>
  <c r="BP154" i="2"/>
  <c r="BP152" i="2"/>
  <c r="BP150" i="2"/>
  <c r="BP147" i="2"/>
  <c r="BP146" i="2"/>
  <c r="BP144" i="2"/>
  <c r="BP142" i="2"/>
  <c r="BP139" i="2"/>
  <c r="BP122" i="2"/>
  <c r="BP120" i="2"/>
  <c r="BP104" i="2"/>
  <c r="BP102" i="2"/>
  <c r="BP101" i="2"/>
  <c r="BP100" i="2"/>
  <c r="BP99" i="2"/>
  <c r="BP98" i="2"/>
  <c r="BP97" i="2"/>
  <c r="BP118" i="2"/>
  <c r="BP116" i="2"/>
  <c r="BP115" i="2"/>
  <c r="BP113" i="2"/>
  <c r="BP108" i="2"/>
  <c r="BP106" i="2"/>
  <c r="CL273" i="2"/>
  <c r="CF273" i="2"/>
  <c r="CL272" i="2"/>
  <c r="CF272" i="2"/>
  <c r="CF270" i="2"/>
  <c r="CL270" i="2"/>
  <c r="CF269" i="2"/>
  <c r="CL269" i="2"/>
  <c r="CL267" i="2"/>
  <c r="CF267" i="2"/>
  <c r="CL263" i="2"/>
  <c r="CF263" i="2"/>
  <c r="CL266" i="2"/>
  <c r="CF266" i="2"/>
  <c r="CL264" i="2"/>
  <c r="CF264" i="2"/>
  <c r="CL262" i="2"/>
  <c r="CF262" i="2"/>
  <c r="CL260" i="2"/>
  <c r="CF260" i="2"/>
  <c r="CL259" i="2"/>
  <c r="CF259" i="2"/>
  <c r="CL256" i="2"/>
  <c r="CF256" i="2"/>
  <c r="CL246" i="2"/>
  <c r="CF246" i="2"/>
  <c r="CL251" i="2"/>
  <c r="CF251" i="2"/>
  <c r="CL245" i="2"/>
  <c r="CF245" i="2"/>
  <c r="CL244" i="2"/>
  <c r="CF243" i="2"/>
  <c r="CL242" i="2"/>
  <c r="CF241" i="2"/>
  <c r="CL240" i="2"/>
  <c r="CL239" i="2"/>
  <c r="CL237" i="2"/>
  <c r="CF238" i="2"/>
  <c r="CF236" i="2"/>
  <c r="CL235" i="2"/>
  <c r="CF234" i="2"/>
  <c r="CL233" i="2"/>
  <c r="CF232" i="2"/>
  <c r="CL231" i="2"/>
  <c r="CF230" i="2"/>
  <c r="CL229" i="2"/>
  <c r="CF228" i="2"/>
  <c r="CL227" i="2"/>
  <c r="CL225" i="2"/>
  <c r="CF223" i="2"/>
  <c r="CL222" i="2"/>
  <c r="CF221" i="2"/>
  <c r="CL220" i="2"/>
  <c r="CF219" i="2"/>
  <c r="CL218" i="2"/>
  <c r="CF215" i="2"/>
  <c r="CL214" i="2"/>
  <c r="CF213" i="2"/>
  <c r="CL212" i="2"/>
  <c r="CF211" i="2"/>
  <c r="CL210" i="2"/>
  <c r="CL209" i="2"/>
  <c r="CF208" i="2"/>
  <c r="CL207" i="2"/>
  <c r="CF206" i="2"/>
  <c r="CF226" i="2"/>
  <c r="CF224" i="2"/>
  <c r="CL217" i="2"/>
  <c r="CF216" i="2"/>
  <c r="CF205" i="2"/>
  <c r="CL204" i="2"/>
  <c r="CF203" i="2"/>
  <c r="CL202" i="2"/>
  <c r="CF200" i="2"/>
  <c r="CF198" i="2"/>
  <c r="CL201" i="2"/>
  <c r="CL199" i="2"/>
  <c r="CL197" i="2"/>
  <c r="CF196" i="2"/>
  <c r="CL195" i="2"/>
  <c r="CF194" i="2"/>
  <c r="CL193" i="2"/>
  <c r="CF192" i="2"/>
  <c r="CL191" i="2"/>
  <c r="CF190" i="2"/>
  <c r="CL189" i="2"/>
  <c r="CF188" i="2"/>
  <c r="CL187" i="2"/>
  <c r="CF186" i="2"/>
  <c r="CF185" i="2"/>
  <c r="CL184" i="2"/>
  <c r="CF183" i="2"/>
  <c r="CF181" i="2"/>
  <c r="CF179" i="2"/>
  <c r="CF177" i="2"/>
  <c r="CF175" i="2"/>
  <c r="CF173" i="2"/>
  <c r="CL182" i="2"/>
  <c r="CL180" i="2"/>
  <c r="CL178" i="2"/>
  <c r="CL176" i="2"/>
  <c r="CL174" i="2"/>
  <c r="CL172" i="2"/>
  <c r="CL171" i="2"/>
  <c r="CF170" i="2"/>
  <c r="CL169" i="2"/>
  <c r="CF168" i="2"/>
  <c r="CL167" i="2"/>
  <c r="CF166" i="2"/>
  <c r="CL165" i="2"/>
  <c r="CF164" i="2"/>
  <c r="CL163" i="2"/>
  <c r="CF162" i="2"/>
  <c r="CL161" i="2"/>
  <c r="CF160" i="2"/>
  <c r="CF159" i="2"/>
  <c r="CL158" i="2"/>
  <c r="CF157" i="2"/>
  <c r="CL156" i="2"/>
  <c r="CF155" i="2"/>
  <c r="CL154" i="2"/>
  <c r="CF153" i="2"/>
  <c r="CL152" i="2"/>
  <c r="CF151" i="2"/>
  <c r="CL150" i="2"/>
  <c r="CF149" i="2"/>
  <c r="CF148" i="2"/>
  <c r="CL147" i="2"/>
  <c r="CL146" i="2"/>
  <c r="CF145" i="2"/>
  <c r="CL144" i="2"/>
  <c r="CF143" i="2"/>
  <c r="CL142" i="2"/>
  <c r="CF141" i="2"/>
  <c r="CF140" i="2"/>
  <c r="CL139" i="2"/>
  <c r="CF138" i="2"/>
  <c r="CF137" i="2"/>
  <c r="CF136" i="2"/>
  <c r="CF135" i="2"/>
  <c r="CF134" i="2"/>
  <c r="CF132" i="2"/>
  <c r="CF130" i="2"/>
  <c r="CF128" i="2"/>
  <c r="CF123" i="2"/>
  <c r="CL122" i="2"/>
  <c r="CL120" i="2"/>
  <c r="CF119" i="2"/>
  <c r="CF105" i="2"/>
  <c r="CL104" i="2"/>
  <c r="CF103" i="2"/>
  <c r="CL102" i="2"/>
  <c r="CL101" i="2"/>
  <c r="CL100" i="2"/>
  <c r="CL99" i="2"/>
  <c r="CL98" i="2"/>
  <c r="CL97" i="2"/>
  <c r="CF133" i="2"/>
  <c r="CF131" i="2"/>
  <c r="CF129" i="2"/>
  <c r="CF127" i="2"/>
  <c r="CF126" i="2"/>
  <c r="CF125" i="2"/>
  <c r="CF124" i="2"/>
  <c r="CF121" i="2"/>
  <c r="CL118" i="2"/>
  <c r="CF117" i="2"/>
  <c r="CL116" i="2"/>
  <c r="CL115" i="2"/>
  <c r="CF114" i="2"/>
  <c r="CL113" i="2"/>
  <c r="CF112" i="2"/>
  <c r="CF111" i="2"/>
  <c r="CF110" i="2"/>
  <c r="CF109" i="2"/>
  <c r="CL108" i="2"/>
  <c r="CF107" i="2"/>
  <c r="CL106" i="2"/>
  <c r="CX273" i="2"/>
  <c r="CX272" i="2"/>
  <c r="CX268" i="2"/>
  <c r="CX269" i="2"/>
  <c r="CX267" i="2"/>
  <c r="CX266" i="2"/>
  <c r="CX262" i="2"/>
  <c r="CX259" i="2"/>
  <c r="CX256" i="2"/>
  <c r="CX253" i="2"/>
  <c r="CX252" i="2"/>
  <c r="CX246" i="2"/>
  <c r="CX251" i="2"/>
  <c r="CX248" i="2"/>
  <c r="CX245" i="2"/>
  <c r="CX244" i="2"/>
  <c r="CX242" i="2"/>
  <c r="CX240" i="2"/>
  <c r="CX239" i="2"/>
  <c r="CX237" i="2"/>
  <c r="CX235" i="2"/>
  <c r="CX233" i="2"/>
  <c r="CX231" i="2"/>
  <c r="CX229" i="2"/>
  <c r="CX227" i="2"/>
  <c r="CX225" i="2"/>
  <c r="CX222" i="2"/>
  <c r="CX220" i="2"/>
  <c r="CX218" i="2"/>
  <c r="CX214" i="2"/>
  <c r="CX212" i="2"/>
  <c r="CX210" i="2"/>
  <c r="CX209" i="2"/>
  <c r="CX207" i="2"/>
  <c r="CX217" i="2"/>
  <c r="CX204" i="2"/>
  <c r="CX202" i="2"/>
  <c r="CX201" i="2"/>
  <c r="CX199" i="2"/>
  <c r="CX197" i="2"/>
  <c r="CX195" i="2"/>
  <c r="CX193" i="2"/>
  <c r="CX191" i="2"/>
  <c r="CX189" i="2"/>
  <c r="CX187" i="2"/>
  <c r="CX184" i="2"/>
  <c r="CX182" i="2"/>
  <c r="CX180" i="2"/>
  <c r="CX178" i="2"/>
  <c r="CX176" i="2"/>
  <c r="CX174" i="2"/>
  <c r="CX172" i="2"/>
  <c r="CX171" i="2"/>
  <c r="CX169" i="2"/>
  <c r="CX167" i="2"/>
  <c r="CX165" i="2"/>
  <c r="CX163" i="2"/>
  <c r="CX161" i="2"/>
  <c r="CX158" i="2"/>
  <c r="CX156" i="2"/>
  <c r="CX154" i="2"/>
  <c r="CX152" i="2"/>
  <c r="CX150" i="2"/>
  <c r="CX147" i="2"/>
  <c r="CX146" i="2"/>
  <c r="CX144" i="2"/>
  <c r="CX142" i="2"/>
  <c r="CX139" i="2"/>
  <c r="CX122" i="2"/>
  <c r="CX120" i="2"/>
  <c r="CX104" i="2"/>
  <c r="CX102" i="2"/>
  <c r="CX101" i="2"/>
  <c r="CX100" i="2"/>
  <c r="CX99" i="2"/>
  <c r="CX98" i="2"/>
  <c r="CX97" i="2"/>
  <c r="CX118" i="2"/>
  <c r="CX116" i="2"/>
  <c r="CX115" i="2"/>
  <c r="CX113" i="2"/>
  <c r="CX108" i="2"/>
  <c r="CX106" i="2"/>
  <c r="CX105" i="2"/>
  <c r="FM273" i="2"/>
  <c r="PH273" i="2" s="1"/>
  <c r="FM271" i="2"/>
  <c r="PH271" i="2" s="1"/>
  <c r="FM270" i="2"/>
  <c r="PH270" i="2" s="1"/>
  <c r="FM272" i="2"/>
  <c r="PH272" i="2" s="1"/>
  <c r="FM269" i="2"/>
  <c r="PH269" i="2" s="1"/>
  <c r="FM265" i="2"/>
  <c r="PH265" i="2" s="1"/>
  <c r="FM264" i="2"/>
  <c r="PH264" i="2" s="1"/>
  <c r="FM263" i="2"/>
  <c r="PH263" i="2" s="1"/>
  <c r="FM268" i="2"/>
  <c r="PH268" i="2" s="1"/>
  <c r="FM267" i="2"/>
  <c r="PH267" i="2" s="1"/>
  <c r="FM266" i="2"/>
  <c r="PH266" i="2" s="1"/>
  <c r="FM262" i="2"/>
  <c r="PH262" i="2" s="1"/>
  <c r="FM261" i="2"/>
  <c r="PH261" i="2" s="1"/>
  <c r="FM260" i="2"/>
  <c r="PH260" i="2" s="1"/>
  <c r="FM258" i="2"/>
  <c r="PH258" i="2" s="1"/>
  <c r="FM257" i="2"/>
  <c r="PH257" i="2" s="1"/>
  <c r="FM255" i="2"/>
  <c r="PH255" i="2" s="1"/>
  <c r="FM254" i="2"/>
  <c r="PH254" i="2" s="1"/>
  <c r="FM250" i="2"/>
  <c r="PH250" i="2" s="1"/>
  <c r="FM249" i="2"/>
  <c r="PH249" i="2" s="1"/>
  <c r="FM247" i="2"/>
  <c r="PH247" i="2" s="1"/>
  <c r="FM259" i="2"/>
  <c r="PH259" i="2" s="1"/>
  <c r="FM256" i="2"/>
  <c r="PH256" i="2" s="1"/>
  <c r="FM253" i="2"/>
  <c r="PH253" i="2" s="1"/>
  <c r="FM251" i="2"/>
  <c r="PH251" i="2" s="1"/>
  <c r="FM248" i="2"/>
  <c r="PH248" i="2" s="1"/>
  <c r="FM246" i="2"/>
  <c r="PH246" i="2" s="1"/>
  <c r="FM243" i="2"/>
  <c r="PH243" i="2" s="1"/>
  <c r="FM241" i="2"/>
  <c r="PH241" i="2" s="1"/>
  <c r="FM252" i="2"/>
  <c r="PH252" i="2" s="1"/>
  <c r="FM245" i="2"/>
  <c r="PH245" i="2" s="1"/>
  <c r="FM244" i="2"/>
  <c r="PH244" i="2" s="1"/>
  <c r="FM242" i="2"/>
  <c r="PH242" i="2" s="1"/>
  <c r="FM240" i="2"/>
  <c r="PH240" i="2" s="1"/>
  <c r="FM238" i="2"/>
  <c r="PH238" i="2" s="1"/>
  <c r="FM236" i="2"/>
  <c r="PH236" i="2" s="1"/>
  <c r="FM234" i="2"/>
  <c r="PH234" i="2" s="1"/>
  <c r="FM232" i="2"/>
  <c r="PH232" i="2" s="1"/>
  <c r="FM230" i="2"/>
  <c r="PH230" i="2" s="1"/>
  <c r="FM228" i="2"/>
  <c r="PH228" i="2" s="1"/>
  <c r="FM226" i="2"/>
  <c r="PH226" i="2" s="1"/>
  <c r="FM224" i="2"/>
  <c r="PH224" i="2" s="1"/>
  <c r="FM239" i="2"/>
  <c r="PH239" i="2" s="1"/>
  <c r="FM237" i="2"/>
  <c r="PH237" i="2" s="1"/>
  <c r="FM235" i="2"/>
  <c r="PH235" i="2" s="1"/>
  <c r="FM233" i="2"/>
  <c r="PH233" i="2" s="1"/>
  <c r="FM231" i="2"/>
  <c r="PH231" i="2" s="1"/>
  <c r="FM229" i="2"/>
  <c r="PH229" i="2" s="1"/>
  <c r="FM227" i="2"/>
  <c r="PH227" i="2" s="1"/>
  <c r="FM222" i="2"/>
  <c r="PH222" i="2" s="1"/>
  <c r="FM220" i="2"/>
  <c r="PH220" i="2" s="1"/>
  <c r="FM218" i="2"/>
  <c r="PH218" i="2" s="1"/>
  <c r="FM216" i="2"/>
  <c r="PH216" i="2" s="1"/>
  <c r="FM214" i="2"/>
  <c r="PH214" i="2" s="1"/>
  <c r="FM212" i="2"/>
  <c r="PH212" i="2" s="1"/>
  <c r="FM210" i="2"/>
  <c r="PH210" i="2" s="1"/>
  <c r="FM209" i="2"/>
  <c r="PH209" i="2" s="1"/>
  <c r="FM207" i="2"/>
  <c r="PH207" i="2" s="1"/>
  <c r="FM205" i="2"/>
  <c r="PH205" i="2" s="1"/>
  <c r="FM203" i="2"/>
  <c r="PH203" i="2" s="1"/>
  <c r="FM225" i="2"/>
  <c r="PH225" i="2" s="1"/>
  <c r="FM223" i="2"/>
  <c r="PH223" i="2" s="1"/>
  <c r="FM221" i="2"/>
  <c r="PH221" i="2" s="1"/>
  <c r="FM219" i="2"/>
  <c r="PH219" i="2" s="1"/>
  <c r="FM217" i="2"/>
  <c r="PH217" i="2" s="1"/>
  <c r="FM215" i="2"/>
  <c r="PH215" i="2" s="1"/>
  <c r="FM213" i="2"/>
  <c r="PH213" i="2" s="1"/>
  <c r="FM211" i="2"/>
  <c r="PH211" i="2" s="1"/>
  <c r="FM208" i="2"/>
  <c r="PH208" i="2" s="1"/>
  <c r="FM206" i="2"/>
  <c r="PH206" i="2" s="1"/>
  <c r="FM204" i="2"/>
  <c r="PH204" i="2" s="1"/>
  <c r="FM202" i="2"/>
  <c r="PH202" i="2" s="1"/>
  <c r="FM200" i="2"/>
  <c r="PH200" i="2" s="1"/>
  <c r="FM198" i="2"/>
  <c r="PH198" i="2" s="1"/>
  <c r="FM196" i="2"/>
  <c r="PH196" i="2" s="1"/>
  <c r="FM201" i="2"/>
  <c r="PH201" i="2" s="1"/>
  <c r="FM199" i="2"/>
  <c r="PH199" i="2" s="1"/>
  <c r="FM197" i="2"/>
  <c r="PH197" i="2" s="1"/>
  <c r="FM194" i="2"/>
  <c r="PH194" i="2" s="1"/>
  <c r="FM192" i="2"/>
  <c r="PH192" i="2" s="1"/>
  <c r="FM190" i="2"/>
  <c r="PH190" i="2" s="1"/>
  <c r="FM188" i="2"/>
  <c r="PH188" i="2" s="1"/>
  <c r="FM186" i="2"/>
  <c r="PH186" i="2" s="1"/>
  <c r="FM185" i="2"/>
  <c r="PH185" i="2" s="1"/>
  <c r="FM183" i="2"/>
  <c r="PH183" i="2" s="1"/>
  <c r="FM181" i="2"/>
  <c r="PH181" i="2" s="1"/>
  <c r="FM179" i="2"/>
  <c r="PH179" i="2" s="1"/>
  <c r="FM177" i="2"/>
  <c r="PH177" i="2" s="1"/>
  <c r="FM175" i="2"/>
  <c r="PH175" i="2" s="1"/>
  <c r="FM173" i="2"/>
  <c r="PH173" i="2" s="1"/>
  <c r="FM195" i="2"/>
  <c r="PH195" i="2" s="1"/>
  <c r="FM193" i="2"/>
  <c r="PH193" i="2" s="1"/>
  <c r="FM191" i="2"/>
  <c r="PH191" i="2" s="1"/>
  <c r="FM189" i="2"/>
  <c r="PH189" i="2" s="1"/>
  <c r="FM187" i="2"/>
  <c r="PH187" i="2" s="1"/>
  <c r="FM184" i="2"/>
  <c r="PH184" i="2" s="1"/>
  <c r="FM182" i="2"/>
  <c r="PH182" i="2" s="1"/>
  <c r="FM180" i="2"/>
  <c r="PH180" i="2" s="1"/>
  <c r="FM178" i="2"/>
  <c r="PH178" i="2" s="1"/>
  <c r="FM176" i="2"/>
  <c r="PH176" i="2" s="1"/>
  <c r="FM174" i="2"/>
  <c r="PH174" i="2" s="1"/>
  <c r="FM172" i="2"/>
  <c r="PH172" i="2" s="1"/>
  <c r="FM170" i="2"/>
  <c r="PH170" i="2" s="1"/>
  <c r="FM168" i="2"/>
  <c r="PH168" i="2" s="1"/>
  <c r="FM166" i="2"/>
  <c r="PH166" i="2" s="1"/>
  <c r="FM164" i="2"/>
  <c r="PH164" i="2" s="1"/>
  <c r="FM162" i="2"/>
  <c r="PH162" i="2" s="1"/>
  <c r="PI162" i="2" s="1"/>
  <c r="FM160" i="2"/>
  <c r="PH160" i="2" s="1"/>
  <c r="FM159" i="2"/>
  <c r="PH159" i="2" s="1"/>
  <c r="FM157" i="2"/>
  <c r="PH157" i="2" s="1"/>
  <c r="FM155" i="2"/>
  <c r="PH155" i="2" s="1"/>
  <c r="PI155" i="2" s="1"/>
  <c r="FM153" i="2"/>
  <c r="PH153" i="2" s="1"/>
  <c r="PI153" i="2" s="1"/>
  <c r="FM151" i="2"/>
  <c r="PH151" i="2" s="1"/>
  <c r="FM149" i="2"/>
  <c r="PH149" i="2" s="1"/>
  <c r="FM148" i="2"/>
  <c r="PH148" i="2" s="1"/>
  <c r="FM145" i="2"/>
  <c r="PH145" i="2" s="1"/>
  <c r="PI145" i="2" s="1"/>
  <c r="FM143" i="2"/>
  <c r="PH143" i="2" s="1"/>
  <c r="PI143" i="2" s="1"/>
  <c r="FM141" i="2"/>
  <c r="PH141" i="2" s="1"/>
  <c r="PI141" i="2" s="1"/>
  <c r="FM140" i="2"/>
  <c r="PH140" i="2" s="1"/>
  <c r="PI140" i="2" s="1"/>
  <c r="FM138" i="2"/>
  <c r="PH138" i="2" s="1"/>
  <c r="PI138" i="2" s="1"/>
  <c r="FM137" i="2"/>
  <c r="PH137" i="2" s="1"/>
  <c r="PI137" i="2" s="1"/>
  <c r="FM136" i="2"/>
  <c r="PH136" i="2" s="1"/>
  <c r="PI136" i="2" s="1"/>
  <c r="FM135" i="2"/>
  <c r="PH135" i="2" s="1"/>
  <c r="PI135" i="2" s="1"/>
  <c r="FM134" i="2"/>
  <c r="PH134" i="2" s="1"/>
  <c r="PI134" i="2" s="1"/>
  <c r="FM133" i="2"/>
  <c r="PH133" i="2" s="1"/>
  <c r="PI133" i="2" s="1"/>
  <c r="FM132" i="2"/>
  <c r="PH132" i="2" s="1"/>
  <c r="PI132" i="2" s="1"/>
  <c r="FM131" i="2"/>
  <c r="PH131" i="2" s="1"/>
  <c r="PI131" i="2" s="1"/>
  <c r="FM130" i="2"/>
  <c r="PH130" i="2" s="1"/>
  <c r="PI130" i="2" s="1"/>
  <c r="FM129" i="2"/>
  <c r="PH129" i="2" s="1"/>
  <c r="PI129" i="2" s="1"/>
  <c r="FM128" i="2"/>
  <c r="PH128" i="2" s="1"/>
  <c r="PI128" i="2" s="1"/>
  <c r="FM127" i="2"/>
  <c r="PH127" i="2" s="1"/>
  <c r="PI127" i="2" s="1"/>
  <c r="FM126" i="2"/>
  <c r="PH126" i="2" s="1"/>
  <c r="PI126" i="2" s="1"/>
  <c r="FM125" i="2"/>
  <c r="PH125" i="2" s="1"/>
  <c r="PI125" i="2" s="1"/>
  <c r="FM124" i="2"/>
  <c r="PH124" i="2" s="1"/>
  <c r="PI124" i="2" s="1"/>
  <c r="FM123" i="2"/>
  <c r="PH123" i="2" s="1"/>
  <c r="PI123" i="2" s="1"/>
  <c r="FM121" i="2"/>
  <c r="PH121" i="2" s="1"/>
  <c r="PI121" i="2" s="1"/>
  <c r="FM119" i="2"/>
  <c r="PH119" i="2" s="1"/>
  <c r="PI119" i="2" s="1"/>
  <c r="FM171" i="2"/>
  <c r="PH171" i="2" s="1"/>
  <c r="FM169" i="2"/>
  <c r="PH169" i="2" s="1"/>
  <c r="FM167" i="2"/>
  <c r="PH167" i="2" s="1"/>
  <c r="FM165" i="2"/>
  <c r="PH165" i="2" s="1"/>
  <c r="FM163" i="2"/>
  <c r="PH163" i="2" s="1"/>
  <c r="PI163" i="2" s="1"/>
  <c r="FM161" i="2"/>
  <c r="PH161" i="2" s="1"/>
  <c r="PI161" i="2" s="1"/>
  <c r="FM158" i="2"/>
  <c r="PH158" i="2" s="1"/>
  <c r="PI158" i="2" s="1"/>
  <c r="FM156" i="2"/>
  <c r="PH156" i="2" s="1"/>
  <c r="PI156" i="2" s="1"/>
  <c r="FM154" i="2"/>
  <c r="PH154" i="2" s="1"/>
  <c r="PI154" i="2" s="1"/>
  <c r="FM152" i="2"/>
  <c r="PH152" i="2" s="1"/>
  <c r="PI152" i="2" s="1"/>
  <c r="FM150" i="2"/>
  <c r="PH150" i="2" s="1"/>
  <c r="FM147" i="2"/>
  <c r="PH147" i="2" s="1"/>
  <c r="FM146" i="2"/>
  <c r="PH146" i="2" s="1"/>
  <c r="PI146" i="2" s="1"/>
  <c r="FM144" i="2"/>
  <c r="PH144" i="2" s="1"/>
  <c r="PI144" i="2" s="1"/>
  <c r="FM142" i="2"/>
  <c r="PH142" i="2" s="1"/>
  <c r="PI142" i="2" s="1"/>
  <c r="FM139" i="2"/>
  <c r="PH139" i="2" s="1"/>
  <c r="PI139" i="2" s="1"/>
  <c r="FM118" i="2"/>
  <c r="PH118" i="2" s="1"/>
  <c r="PI118" i="2" s="1"/>
  <c r="FM117" i="2"/>
  <c r="PH117" i="2" s="1"/>
  <c r="PI117" i="2" s="1"/>
  <c r="FM114" i="2"/>
  <c r="PH114" i="2" s="1"/>
  <c r="PI114" i="2" s="1"/>
  <c r="FM112" i="2"/>
  <c r="PH112" i="2" s="1"/>
  <c r="FM111" i="2"/>
  <c r="PH111" i="2" s="1"/>
  <c r="PI111" i="2" s="1"/>
  <c r="FM110" i="2"/>
  <c r="PH110" i="2" s="1"/>
  <c r="PI110" i="2" s="1"/>
  <c r="FM109" i="2"/>
  <c r="PH109" i="2" s="1"/>
  <c r="FM107" i="2"/>
  <c r="PH107" i="2" s="1"/>
  <c r="FM104" i="2"/>
  <c r="PH104" i="2" s="1"/>
  <c r="PI104" i="2" s="1"/>
  <c r="FM102" i="2"/>
  <c r="PH102" i="2" s="1"/>
  <c r="PI102" i="2" s="1"/>
  <c r="FM101" i="2"/>
  <c r="PH101" i="2" s="1"/>
  <c r="PI101" i="2" s="1"/>
  <c r="FM100" i="2"/>
  <c r="PH100" i="2" s="1"/>
  <c r="PI100" i="2" s="1"/>
  <c r="FM99" i="2"/>
  <c r="PH99" i="2" s="1"/>
  <c r="PI99" i="2" s="1"/>
  <c r="FM98" i="2"/>
  <c r="PH98" i="2" s="1"/>
  <c r="PI98" i="2" s="1"/>
  <c r="FM97" i="2"/>
  <c r="PH97" i="2" s="1"/>
  <c r="PI97" i="2" s="1"/>
  <c r="FM122" i="2"/>
  <c r="PH122" i="2" s="1"/>
  <c r="PI122" i="2" s="1"/>
  <c r="FM120" i="2"/>
  <c r="PH120" i="2" s="1"/>
  <c r="PI120" i="2" s="1"/>
  <c r="FM116" i="2"/>
  <c r="PH116" i="2" s="1"/>
  <c r="PI116" i="2" s="1"/>
  <c r="FM115" i="2"/>
  <c r="PH115" i="2" s="1"/>
  <c r="PI115" i="2" s="1"/>
  <c r="FM113" i="2"/>
  <c r="PH113" i="2" s="1"/>
  <c r="PI113" i="2" s="1"/>
  <c r="FM108" i="2"/>
  <c r="PH108" i="2" s="1"/>
  <c r="PI108" i="2" s="1"/>
  <c r="FM106" i="2"/>
  <c r="PH106" i="2" s="1"/>
  <c r="PI106" i="2" s="1"/>
  <c r="FM105" i="2"/>
  <c r="PH105" i="2" s="1"/>
  <c r="PI105" i="2" s="1"/>
  <c r="FM103" i="2"/>
  <c r="PH103" i="2" s="1"/>
  <c r="PI103" i="2" s="1"/>
  <c r="FM66" i="2"/>
  <c r="PH66" i="2" s="1"/>
  <c r="PI66" i="2" s="1"/>
  <c r="FM65" i="2"/>
  <c r="PH65" i="2" s="1"/>
  <c r="PI65" i="2" s="1"/>
  <c r="FS273" i="2"/>
  <c r="PP273" i="2" s="1"/>
  <c r="FS271" i="2"/>
  <c r="PP271" i="2" s="1"/>
  <c r="FS270" i="2"/>
  <c r="PP270" i="2" s="1"/>
  <c r="FS272" i="2"/>
  <c r="PP272" i="2" s="1"/>
  <c r="FS269" i="2"/>
  <c r="PP269" i="2" s="1"/>
  <c r="FS265" i="2"/>
  <c r="PP265" i="2" s="1"/>
  <c r="FS264" i="2"/>
  <c r="PP264" i="2" s="1"/>
  <c r="FS263" i="2"/>
  <c r="PP263" i="2" s="1"/>
  <c r="FS268" i="2"/>
  <c r="PP268" i="2" s="1"/>
  <c r="FS267" i="2"/>
  <c r="PP267" i="2" s="1"/>
  <c r="FS266" i="2"/>
  <c r="PP266" i="2" s="1"/>
  <c r="FS262" i="2"/>
  <c r="PP262" i="2" s="1"/>
  <c r="FS261" i="2"/>
  <c r="PP261" i="2" s="1"/>
  <c r="FS260" i="2"/>
  <c r="PP260" i="2" s="1"/>
  <c r="FS258" i="2"/>
  <c r="PP258" i="2" s="1"/>
  <c r="FS257" i="2"/>
  <c r="PP257" i="2" s="1"/>
  <c r="FS255" i="2"/>
  <c r="PP255" i="2" s="1"/>
  <c r="FS254" i="2"/>
  <c r="PP254" i="2" s="1"/>
  <c r="FS250" i="2"/>
  <c r="PP250" i="2" s="1"/>
  <c r="FS249" i="2"/>
  <c r="PP249" i="2" s="1"/>
  <c r="FS247" i="2"/>
  <c r="PP247" i="2" s="1"/>
  <c r="FS259" i="2"/>
  <c r="PP259" i="2" s="1"/>
  <c r="FS256" i="2"/>
  <c r="PP256" i="2" s="1"/>
  <c r="FS253" i="2"/>
  <c r="PP253" i="2" s="1"/>
  <c r="FS251" i="2"/>
  <c r="PP251" i="2" s="1"/>
  <c r="FS248" i="2"/>
  <c r="PP248" i="2" s="1"/>
  <c r="FS246" i="2"/>
  <c r="PP246" i="2" s="1"/>
  <c r="FS243" i="2"/>
  <c r="PP243" i="2" s="1"/>
  <c r="FS241" i="2"/>
  <c r="PP241" i="2" s="1"/>
  <c r="FS252" i="2"/>
  <c r="PP252" i="2" s="1"/>
  <c r="FS245" i="2"/>
  <c r="PP245" i="2" s="1"/>
  <c r="FS244" i="2"/>
  <c r="PP244" i="2" s="1"/>
  <c r="FS242" i="2"/>
  <c r="PP242" i="2" s="1"/>
  <c r="FS240" i="2"/>
  <c r="PP240" i="2" s="1"/>
  <c r="FS238" i="2"/>
  <c r="PP238" i="2" s="1"/>
  <c r="FS236" i="2"/>
  <c r="PP236" i="2" s="1"/>
  <c r="FS234" i="2"/>
  <c r="PP234" i="2" s="1"/>
  <c r="FS232" i="2"/>
  <c r="PP232" i="2" s="1"/>
  <c r="FS230" i="2"/>
  <c r="PP230" i="2" s="1"/>
  <c r="FS228" i="2"/>
  <c r="PP228" i="2" s="1"/>
  <c r="FS226" i="2"/>
  <c r="PP226" i="2" s="1"/>
  <c r="FS224" i="2"/>
  <c r="PP224" i="2" s="1"/>
  <c r="FS239" i="2"/>
  <c r="PP239" i="2" s="1"/>
  <c r="FS237" i="2"/>
  <c r="PP237" i="2" s="1"/>
  <c r="FS235" i="2"/>
  <c r="PP235" i="2" s="1"/>
  <c r="FS233" i="2"/>
  <c r="PP233" i="2" s="1"/>
  <c r="FS231" i="2"/>
  <c r="PP231" i="2" s="1"/>
  <c r="FS229" i="2"/>
  <c r="PP229" i="2" s="1"/>
  <c r="FS227" i="2"/>
  <c r="PP227" i="2" s="1"/>
  <c r="FS222" i="2"/>
  <c r="PP222" i="2" s="1"/>
  <c r="FS220" i="2"/>
  <c r="PP220" i="2" s="1"/>
  <c r="FS218" i="2"/>
  <c r="PP218" i="2" s="1"/>
  <c r="FS216" i="2"/>
  <c r="PP216" i="2" s="1"/>
  <c r="FS214" i="2"/>
  <c r="PP214" i="2" s="1"/>
  <c r="FS212" i="2"/>
  <c r="PP212" i="2" s="1"/>
  <c r="FS210" i="2"/>
  <c r="PP210" i="2" s="1"/>
  <c r="FS209" i="2"/>
  <c r="PP209" i="2" s="1"/>
  <c r="FS207" i="2"/>
  <c r="PP207" i="2" s="1"/>
  <c r="FS205" i="2"/>
  <c r="PP205" i="2" s="1"/>
  <c r="FS203" i="2"/>
  <c r="PP203" i="2" s="1"/>
  <c r="FS225" i="2"/>
  <c r="PP225" i="2" s="1"/>
  <c r="FS223" i="2"/>
  <c r="PP223" i="2" s="1"/>
  <c r="FS221" i="2"/>
  <c r="PP221" i="2" s="1"/>
  <c r="FS219" i="2"/>
  <c r="PP219" i="2" s="1"/>
  <c r="FS217" i="2"/>
  <c r="PP217" i="2" s="1"/>
  <c r="FS215" i="2"/>
  <c r="PP215" i="2" s="1"/>
  <c r="FS213" i="2"/>
  <c r="PP213" i="2" s="1"/>
  <c r="FS211" i="2"/>
  <c r="PP211" i="2" s="1"/>
  <c r="FS208" i="2"/>
  <c r="PP208" i="2" s="1"/>
  <c r="FS206" i="2"/>
  <c r="PP206" i="2" s="1"/>
  <c r="FS204" i="2"/>
  <c r="PP204" i="2" s="1"/>
  <c r="FS202" i="2"/>
  <c r="PP202" i="2" s="1"/>
  <c r="FS200" i="2"/>
  <c r="PP200" i="2" s="1"/>
  <c r="FS198" i="2"/>
  <c r="PP198" i="2" s="1"/>
  <c r="FS196" i="2"/>
  <c r="PP196" i="2" s="1"/>
  <c r="FS201" i="2"/>
  <c r="PP201" i="2" s="1"/>
  <c r="FS199" i="2"/>
  <c r="PP199" i="2" s="1"/>
  <c r="FS197" i="2"/>
  <c r="PP197" i="2" s="1"/>
  <c r="FS194" i="2"/>
  <c r="PP194" i="2" s="1"/>
  <c r="FS192" i="2"/>
  <c r="PP192" i="2" s="1"/>
  <c r="FS190" i="2"/>
  <c r="PP190" i="2" s="1"/>
  <c r="FS188" i="2"/>
  <c r="PP188" i="2" s="1"/>
  <c r="FS186" i="2"/>
  <c r="PP186" i="2" s="1"/>
  <c r="FS185" i="2"/>
  <c r="PP185" i="2" s="1"/>
  <c r="FS183" i="2"/>
  <c r="PP183" i="2" s="1"/>
  <c r="FS181" i="2"/>
  <c r="PP181" i="2" s="1"/>
  <c r="FS179" i="2"/>
  <c r="PP179" i="2" s="1"/>
  <c r="FS177" i="2"/>
  <c r="PP177" i="2" s="1"/>
  <c r="FS175" i="2"/>
  <c r="PP175" i="2" s="1"/>
  <c r="FS173" i="2"/>
  <c r="PP173" i="2" s="1"/>
  <c r="FS195" i="2"/>
  <c r="PP195" i="2" s="1"/>
  <c r="FS193" i="2"/>
  <c r="PP193" i="2" s="1"/>
  <c r="FS191" i="2"/>
  <c r="PP191" i="2" s="1"/>
  <c r="FS189" i="2"/>
  <c r="PP189" i="2" s="1"/>
  <c r="FS187" i="2"/>
  <c r="PP187" i="2" s="1"/>
  <c r="FS184" i="2"/>
  <c r="PP184" i="2" s="1"/>
  <c r="FS182" i="2"/>
  <c r="PP182" i="2" s="1"/>
  <c r="FS180" i="2"/>
  <c r="PP180" i="2" s="1"/>
  <c r="FS178" i="2"/>
  <c r="PP178" i="2" s="1"/>
  <c r="FS176" i="2"/>
  <c r="PP176" i="2" s="1"/>
  <c r="FS174" i="2"/>
  <c r="PP174" i="2" s="1"/>
  <c r="FS172" i="2"/>
  <c r="PP172" i="2" s="1"/>
  <c r="FS170" i="2"/>
  <c r="PP170" i="2" s="1"/>
  <c r="FS168" i="2"/>
  <c r="PP168" i="2" s="1"/>
  <c r="FS166" i="2"/>
  <c r="PP166" i="2" s="1"/>
  <c r="FS164" i="2"/>
  <c r="PP164" i="2" s="1"/>
  <c r="FS162" i="2"/>
  <c r="PP162" i="2" s="1"/>
  <c r="PQ162" i="2" s="1"/>
  <c r="FS160" i="2"/>
  <c r="PP160" i="2" s="1"/>
  <c r="FS159" i="2"/>
  <c r="PP159" i="2" s="1"/>
  <c r="FS157" i="2"/>
  <c r="PP157" i="2" s="1"/>
  <c r="FS155" i="2"/>
  <c r="PP155" i="2" s="1"/>
  <c r="PQ155" i="2" s="1"/>
  <c r="FS153" i="2"/>
  <c r="PP153" i="2" s="1"/>
  <c r="PQ153" i="2" s="1"/>
  <c r="FS151" i="2"/>
  <c r="PP151" i="2" s="1"/>
  <c r="FS149" i="2"/>
  <c r="PP149" i="2" s="1"/>
  <c r="FS148" i="2"/>
  <c r="PP148" i="2" s="1"/>
  <c r="FS145" i="2"/>
  <c r="PP145" i="2" s="1"/>
  <c r="PQ145" i="2" s="1"/>
  <c r="FS143" i="2"/>
  <c r="PP143" i="2" s="1"/>
  <c r="PQ143" i="2" s="1"/>
  <c r="FS141" i="2"/>
  <c r="PP141" i="2" s="1"/>
  <c r="PQ141" i="2" s="1"/>
  <c r="FS140" i="2"/>
  <c r="PP140" i="2" s="1"/>
  <c r="PQ140" i="2" s="1"/>
  <c r="FS138" i="2"/>
  <c r="PP138" i="2" s="1"/>
  <c r="PQ138" i="2" s="1"/>
  <c r="FS137" i="2"/>
  <c r="PP137" i="2" s="1"/>
  <c r="PQ137" i="2" s="1"/>
  <c r="FS136" i="2"/>
  <c r="PP136" i="2" s="1"/>
  <c r="PQ136" i="2" s="1"/>
  <c r="FS135" i="2"/>
  <c r="PP135" i="2" s="1"/>
  <c r="PQ135" i="2" s="1"/>
  <c r="FS134" i="2"/>
  <c r="PP134" i="2" s="1"/>
  <c r="PQ134" i="2" s="1"/>
  <c r="FS133" i="2"/>
  <c r="PP133" i="2" s="1"/>
  <c r="PQ133" i="2" s="1"/>
  <c r="FS132" i="2"/>
  <c r="PP132" i="2" s="1"/>
  <c r="PQ132" i="2" s="1"/>
  <c r="FS131" i="2"/>
  <c r="PP131" i="2" s="1"/>
  <c r="PQ131" i="2" s="1"/>
  <c r="FS130" i="2"/>
  <c r="PP130" i="2" s="1"/>
  <c r="PQ130" i="2" s="1"/>
  <c r="FS129" i="2"/>
  <c r="PP129" i="2" s="1"/>
  <c r="PQ129" i="2" s="1"/>
  <c r="FS128" i="2"/>
  <c r="PP128" i="2" s="1"/>
  <c r="PQ128" i="2" s="1"/>
  <c r="FS127" i="2"/>
  <c r="PP127" i="2" s="1"/>
  <c r="PQ127" i="2" s="1"/>
  <c r="FS126" i="2"/>
  <c r="PP126" i="2" s="1"/>
  <c r="PQ126" i="2" s="1"/>
  <c r="FS125" i="2"/>
  <c r="PP125" i="2" s="1"/>
  <c r="PQ125" i="2" s="1"/>
  <c r="FS124" i="2"/>
  <c r="PP124" i="2" s="1"/>
  <c r="PQ124" i="2" s="1"/>
  <c r="FS123" i="2"/>
  <c r="PP123" i="2" s="1"/>
  <c r="PQ123" i="2" s="1"/>
  <c r="FS121" i="2"/>
  <c r="PP121" i="2" s="1"/>
  <c r="PQ121" i="2" s="1"/>
  <c r="FS119" i="2"/>
  <c r="PP119" i="2" s="1"/>
  <c r="PQ119" i="2" s="1"/>
  <c r="FS171" i="2"/>
  <c r="PP171" i="2" s="1"/>
  <c r="FS169" i="2"/>
  <c r="PP169" i="2" s="1"/>
  <c r="FS167" i="2"/>
  <c r="PP167" i="2" s="1"/>
  <c r="FS165" i="2"/>
  <c r="PP165" i="2" s="1"/>
  <c r="FS163" i="2"/>
  <c r="PP163" i="2" s="1"/>
  <c r="PQ163" i="2" s="1"/>
  <c r="FS161" i="2"/>
  <c r="PP161" i="2" s="1"/>
  <c r="PQ161" i="2" s="1"/>
  <c r="FS158" i="2"/>
  <c r="PP158" i="2" s="1"/>
  <c r="PQ158" i="2" s="1"/>
  <c r="FS156" i="2"/>
  <c r="PP156" i="2" s="1"/>
  <c r="PQ156" i="2" s="1"/>
  <c r="FS154" i="2"/>
  <c r="PP154" i="2" s="1"/>
  <c r="PQ154" i="2" s="1"/>
  <c r="FS152" i="2"/>
  <c r="PP152" i="2" s="1"/>
  <c r="PQ152" i="2" s="1"/>
  <c r="FS150" i="2"/>
  <c r="PP150" i="2" s="1"/>
  <c r="FS147" i="2"/>
  <c r="PP147" i="2" s="1"/>
  <c r="FS146" i="2"/>
  <c r="PP146" i="2" s="1"/>
  <c r="PQ146" i="2" s="1"/>
  <c r="FS144" i="2"/>
  <c r="PP144" i="2" s="1"/>
  <c r="PQ144" i="2" s="1"/>
  <c r="FS142" i="2"/>
  <c r="PP142" i="2" s="1"/>
  <c r="PQ142" i="2" s="1"/>
  <c r="FS139" i="2"/>
  <c r="PP139" i="2" s="1"/>
  <c r="PQ139" i="2" s="1"/>
  <c r="FS118" i="2"/>
  <c r="PP118" i="2" s="1"/>
  <c r="PQ118" i="2" s="1"/>
  <c r="FS117" i="2"/>
  <c r="PP117" i="2" s="1"/>
  <c r="PQ117" i="2" s="1"/>
  <c r="FS114" i="2"/>
  <c r="PP114" i="2" s="1"/>
  <c r="PQ114" i="2" s="1"/>
  <c r="FS112" i="2"/>
  <c r="PP112" i="2" s="1"/>
  <c r="FS111" i="2"/>
  <c r="PP111" i="2" s="1"/>
  <c r="PQ111" i="2" s="1"/>
  <c r="FS110" i="2"/>
  <c r="PP110" i="2" s="1"/>
  <c r="PQ110" i="2" s="1"/>
  <c r="FS109" i="2"/>
  <c r="PP109" i="2" s="1"/>
  <c r="FS107" i="2"/>
  <c r="PP107" i="2" s="1"/>
  <c r="FS104" i="2"/>
  <c r="PP104" i="2" s="1"/>
  <c r="PQ104" i="2" s="1"/>
  <c r="FS102" i="2"/>
  <c r="PP102" i="2" s="1"/>
  <c r="PQ102" i="2" s="1"/>
  <c r="FS101" i="2"/>
  <c r="PP101" i="2" s="1"/>
  <c r="PQ101" i="2" s="1"/>
  <c r="FS100" i="2"/>
  <c r="PP100" i="2" s="1"/>
  <c r="PQ100" i="2" s="1"/>
  <c r="FS99" i="2"/>
  <c r="PP99" i="2" s="1"/>
  <c r="PQ99" i="2" s="1"/>
  <c r="FS98" i="2"/>
  <c r="PP98" i="2" s="1"/>
  <c r="PQ98" i="2" s="1"/>
  <c r="FS97" i="2"/>
  <c r="PP97" i="2" s="1"/>
  <c r="PQ97" i="2" s="1"/>
  <c r="FS122" i="2"/>
  <c r="PP122" i="2" s="1"/>
  <c r="PQ122" i="2" s="1"/>
  <c r="FS120" i="2"/>
  <c r="PP120" i="2" s="1"/>
  <c r="PQ120" i="2" s="1"/>
  <c r="FS116" i="2"/>
  <c r="PP116" i="2" s="1"/>
  <c r="PQ116" i="2" s="1"/>
  <c r="FS115" i="2"/>
  <c r="PP115" i="2" s="1"/>
  <c r="PQ115" i="2" s="1"/>
  <c r="FS113" i="2"/>
  <c r="PP113" i="2" s="1"/>
  <c r="PQ113" i="2" s="1"/>
  <c r="FS108" i="2"/>
  <c r="PP108" i="2" s="1"/>
  <c r="PQ108" i="2" s="1"/>
  <c r="FS106" i="2"/>
  <c r="PP106" i="2" s="1"/>
  <c r="PQ106" i="2" s="1"/>
  <c r="FS105" i="2"/>
  <c r="PP105" i="2" s="1"/>
  <c r="PQ105" i="2" s="1"/>
  <c r="FS103" i="2"/>
  <c r="PP103" i="2" s="1"/>
  <c r="PQ103" i="2" s="1"/>
  <c r="FS66" i="2"/>
  <c r="PP66" i="2" s="1"/>
  <c r="PQ66" i="2" s="1"/>
  <c r="FS65" i="2"/>
  <c r="PP65" i="2" s="1"/>
  <c r="PQ65" i="2" s="1"/>
  <c r="GQ273" i="2"/>
  <c r="GQ272" i="2"/>
  <c r="GQ269" i="2"/>
  <c r="GQ268" i="2"/>
  <c r="GQ267" i="2"/>
  <c r="GQ266" i="2"/>
  <c r="GQ262" i="2"/>
  <c r="GQ259" i="2"/>
  <c r="GQ256" i="2"/>
  <c r="GQ253" i="2"/>
  <c r="GQ251" i="2"/>
  <c r="GQ248" i="2"/>
  <c r="GQ246" i="2"/>
  <c r="GQ252" i="2"/>
  <c r="GQ245" i="2"/>
  <c r="GQ244" i="2"/>
  <c r="GQ242" i="2"/>
  <c r="GQ240" i="2"/>
  <c r="GQ239" i="2"/>
  <c r="GQ237" i="2"/>
  <c r="GQ235" i="2"/>
  <c r="GQ233" i="2"/>
  <c r="GQ231" i="2"/>
  <c r="GQ229" i="2"/>
  <c r="GQ227" i="2"/>
  <c r="GQ222" i="2"/>
  <c r="GQ220" i="2"/>
  <c r="GQ218" i="2"/>
  <c r="GQ214" i="2"/>
  <c r="GQ212" i="2"/>
  <c r="GQ210" i="2"/>
  <c r="GQ209" i="2"/>
  <c r="GQ207" i="2"/>
  <c r="GQ225" i="2"/>
  <c r="GQ217" i="2"/>
  <c r="GQ204" i="2"/>
  <c r="GQ202" i="2"/>
  <c r="GQ201" i="2"/>
  <c r="GQ199" i="2"/>
  <c r="GQ197" i="2"/>
  <c r="GQ195" i="2"/>
  <c r="GQ193" i="2"/>
  <c r="GQ191" i="2"/>
  <c r="GQ189" i="2"/>
  <c r="GQ187" i="2"/>
  <c r="GQ184" i="2"/>
  <c r="GQ182" i="2"/>
  <c r="GQ180" i="2"/>
  <c r="GQ178" i="2"/>
  <c r="GQ176" i="2"/>
  <c r="GQ174" i="2"/>
  <c r="GQ172" i="2"/>
  <c r="GQ171" i="2"/>
  <c r="GQ169" i="2"/>
  <c r="GQ167" i="2"/>
  <c r="GQ165" i="2"/>
  <c r="GQ163" i="2"/>
  <c r="GQ161" i="2"/>
  <c r="GQ158" i="2"/>
  <c r="GQ156" i="2"/>
  <c r="GQ154" i="2"/>
  <c r="GQ152" i="2"/>
  <c r="GQ150" i="2"/>
  <c r="GQ147" i="2"/>
  <c r="GQ146" i="2"/>
  <c r="GQ144" i="2"/>
  <c r="GQ142" i="2"/>
  <c r="GQ139" i="2"/>
  <c r="GQ118" i="2"/>
  <c r="GQ104" i="2"/>
  <c r="GQ102" i="2"/>
  <c r="GQ101" i="2"/>
  <c r="GQ100" i="2"/>
  <c r="GQ99" i="2"/>
  <c r="GQ98" i="2"/>
  <c r="GQ97" i="2"/>
  <c r="GQ122" i="2"/>
  <c r="GQ120" i="2"/>
  <c r="GQ116" i="2"/>
  <c r="GQ115" i="2"/>
  <c r="GQ113" i="2"/>
  <c r="GQ108" i="2"/>
  <c r="GQ106" i="2"/>
  <c r="GQ105" i="2"/>
  <c r="LE273" i="2"/>
  <c r="LE268" i="2"/>
  <c r="LE267" i="2"/>
  <c r="LE266" i="2"/>
  <c r="LE262" i="2"/>
  <c r="LE259" i="2"/>
  <c r="LE256" i="2"/>
  <c r="LE253" i="2"/>
  <c r="LE252" i="2"/>
  <c r="LE246" i="2"/>
  <c r="LE251" i="2"/>
  <c r="LE248" i="2"/>
  <c r="LE245" i="2"/>
  <c r="LE244" i="2"/>
  <c r="LE242" i="2"/>
  <c r="LE240" i="2"/>
  <c r="LE239" i="2"/>
  <c r="LE237" i="2"/>
  <c r="LE235" i="2"/>
  <c r="LE233" i="2"/>
  <c r="LE231" i="2"/>
  <c r="LE229" i="2"/>
  <c r="LE227" i="2"/>
  <c r="LE225" i="2"/>
  <c r="LE222" i="2"/>
  <c r="LE220" i="2"/>
  <c r="LE218" i="2"/>
  <c r="LE214" i="2"/>
  <c r="LE212" i="2"/>
  <c r="LE210" i="2"/>
  <c r="LE209" i="2"/>
  <c r="LE207" i="2"/>
  <c r="LE217" i="2"/>
  <c r="LE204" i="2"/>
  <c r="LE202" i="2"/>
  <c r="LE199" i="2"/>
  <c r="LE197" i="2"/>
  <c r="LE195" i="2"/>
  <c r="LE193" i="2"/>
  <c r="LE191" i="2"/>
  <c r="LE189" i="2"/>
  <c r="LE187" i="2"/>
  <c r="LE184" i="2"/>
  <c r="LE182" i="2"/>
  <c r="LE180" i="2"/>
  <c r="LE178" i="2"/>
  <c r="LE176" i="2"/>
  <c r="LE174" i="2"/>
  <c r="LE172" i="2"/>
  <c r="LE169" i="2"/>
  <c r="LE167" i="2"/>
  <c r="LE165" i="2"/>
  <c r="LE163" i="2"/>
  <c r="LE161" i="2"/>
  <c r="LE158" i="2"/>
  <c r="LE156" i="2"/>
  <c r="LE154" i="2"/>
  <c r="LE152" i="2"/>
  <c r="LE150" i="2"/>
  <c r="LE147" i="2"/>
  <c r="LE146" i="2"/>
  <c r="LE144" i="2"/>
  <c r="LE142" i="2"/>
  <c r="LE139" i="2"/>
  <c r="LE122" i="2"/>
  <c r="LE120" i="2"/>
  <c r="LE104" i="2"/>
  <c r="LE102" i="2"/>
  <c r="LE101" i="2"/>
  <c r="LE100" i="2"/>
  <c r="LE99" i="2"/>
  <c r="LE98" i="2"/>
  <c r="LE97" i="2"/>
  <c r="LE118" i="2"/>
  <c r="LE116" i="2"/>
  <c r="LE115" i="2"/>
  <c r="LE113" i="2"/>
  <c r="LE108" i="2"/>
  <c r="LE106" i="2"/>
  <c r="LE105" i="2"/>
  <c r="LO272" i="2"/>
  <c r="RD272" i="2" s="1"/>
  <c r="LO273" i="2"/>
  <c r="RD273" i="2" s="1"/>
  <c r="LO271" i="2"/>
  <c r="RD271" i="2" s="1"/>
  <c r="LO270" i="2"/>
  <c r="RD270" i="2" s="1"/>
  <c r="LO269" i="2"/>
  <c r="RD269" i="2" s="1"/>
  <c r="LO268" i="2"/>
  <c r="RD268" i="2" s="1"/>
  <c r="LO265" i="2"/>
  <c r="RD265" i="2" s="1"/>
  <c r="LO264" i="2"/>
  <c r="RD264" i="2" s="1"/>
  <c r="LO263" i="2"/>
  <c r="RD263" i="2" s="1"/>
  <c r="LO267" i="2"/>
  <c r="RD267" i="2" s="1"/>
  <c r="LO261" i="2"/>
  <c r="RD261" i="2" s="1"/>
  <c r="LO260" i="2"/>
  <c r="RD260" i="2" s="1"/>
  <c r="LO266" i="2"/>
  <c r="RD266" i="2" s="1"/>
  <c r="LO262" i="2"/>
  <c r="RD262" i="2" s="1"/>
  <c r="LO259" i="2"/>
  <c r="RD259" i="2" s="1"/>
  <c r="LO258" i="2"/>
  <c r="RD258" i="2" s="1"/>
  <c r="LO257" i="2"/>
  <c r="RD257" i="2" s="1"/>
  <c r="LO255" i="2"/>
  <c r="RD255" i="2" s="1"/>
  <c r="LO254" i="2"/>
  <c r="RD254" i="2" s="1"/>
  <c r="RE254" i="2" s="1"/>
  <c r="LO250" i="2"/>
  <c r="RD250" i="2" s="1"/>
  <c r="LO249" i="2"/>
  <c r="RD249" i="2" s="1"/>
  <c r="LO247" i="2"/>
  <c r="RD247" i="2" s="1"/>
  <c r="LO256" i="2"/>
  <c r="RD256" i="2" s="1"/>
  <c r="LO253" i="2"/>
  <c r="RD253" i="2" s="1"/>
  <c r="RE253" i="2" s="1"/>
  <c r="LO252" i="2"/>
  <c r="RD252" i="2" s="1"/>
  <c r="LO246" i="2"/>
  <c r="RD246" i="2" s="1"/>
  <c r="LO243" i="2"/>
  <c r="RD243" i="2" s="1"/>
  <c r="LO241" i="2"/>
  <c r="RD241" i="2" s="1"/>
  <c r="LO251" i="2"/>
  <c r="RD251" i="2" s="1"/>
  <c r="LO248" i="2"/>
  <c r="RD248" i="2" s="1"/>
  <c r="LO245" i="2"/>
  <c r="RD245" i="2" s="1"/>
  <c r="LO244" i="2"/>
  <c r="RD244" i="2" s="1"/>
  <c r="LO242" i="2"/>
  <c r="RD242" i="2" s="1"/>
  <c r="LO240" i="2"/>
  <c r="RD240" i="2" s="1"/>
  <c r="LO238" i="2"/>
  <c r="RD238" i="2" s="1"/>
  <c r="LO236" i="2"/>
  <c r="RD236" i="2" s="1"/>
  <c r="LO239" i="2"/>
  <c r="RD239" i="2" s="1"/>
  <c r="LO237" i="2"/>
  <c r="RD237" i="2" s="1"/>
  <c r="LO234" i="2"/>
  <c r="RD234" i="2" s="1"/>
  <c r="LO232" i="2"/>
  <c r="RD232" i="2" s="1"/>
  <c r="LO230" i="2"/>
  <c r="RD230" i="2" s="1"/>
  <c r="LO228" i="2"/>
  <c r="RD228" i="2" s="1"/>
  <c r="LO226" i="2"/>
  <c r="RD226" i="2" s="1"/>
  <c r="LO224" i="2"/>
  <c r="RD224" i="2" s="1"/>
  <c r="LO235" i="2"/>
  <c r="RD235" i="2" s="1"/>
  <c r="LO233" i="2"/>
  <c r="RD233" i="2" s="1"/>
  <c r="LO231" i="2"/>
  <c r="RD231" i="2" s="1"/>
  <c r="LO229" i="2"/>
  <c r="RD229" i="2" s="1"/>
  <c r="LO227" i="2"/>
  <c r="RD227" i="2" s="1"/>
  <c r="LO225" i="2"/>
  <c r="RD225" i="2" s="1"/>
  <c r="LO222" i="2"/>
  <c r="RD222" i="2" s="1"/>
  <c r="LO220" i="2"/>
  <c r="RD220" i="2" s="1"/>
  <c r="LO218" i="2"/>
  <c r="RD218" i="2" s="1"/>
  <c r="LO216" i="2"/>
  <c r="RD216" i="2" s="1"/>
  <c r="LO214" i="2"/>
  <c r="RD214" i="2" s="1"/>
  <c r="LO212" i="2"/>
  <c r="RD212" i="2" s="1"/>
  <c r="LO210" i="2"/>
  <c r="RD210" i="2" s="1"/>
  <c r="LO209" i="2"/>
  <c r="RD209" i="2" s="1"/>
  <c r="LO207" i="2"/>
  <c r="RD207" i="2" s="1"/>
  <c r="LO205" i="2"/>
  <c r="RD205" i="2" s="1"/>
  <c r="LO203" i="2"/>
  <c r="RD203" i="2" s="1"/>
  <c r="LO201" i="2"/>
  <c r="RD201" i="2" s="1"/>
  <c r="LO223" i="2"/>
  <c r="RD223" i="2" s="1"/>
  <c r="LO221" i="2"/>
  <c r="RD221" i="2" s="1"/>
  <c r="LO219" i="2"/>
  <c r="RD219" i="2" s="1"/>
  <c r="LO217" i="2"/>
  <c r="RD217" i="2" s="1"/>
  <c r="LO215" i="2"/>
  <c r="RD215" i="2" s="1"/>
  <c r="LO213" i="2"/>
  <c r="RD213" i="2" s="1"/>
  <c r="LO211" i="2"/>
  <c r="RD211" i="2" s="1"/>
  <c r="LO208" i="2"/>
  <c r="RD208" i="2" s="1"/>
  <c r="LO206" i="2"/>
  <c r="RD206" i="2" s="1"/>
  <c r="LO204" i="2"/>
  <c r="RD204" i="2" s="1"/>
  <c r="LO202" i="2"/>
  <c r="RD202" i="2" s="1"/>
  <c r="LO200" i="2"/>
  <c r="RD200" i="2" s="1"/>
  <c r="LO198" i="2"/>
  <c r="RD198" i="2" s="1"/>
  <c r="LO196" i="2"/>
  <c r="RD196" i="2" s="1"/>
  <c r="LO194" i="2"/>
  <c r="RD194" i="2" s="1"/>
  <c r="LO192" i="2"/>
  <c r="RD192" i="2" s="1"/>
  <c r="LO190" i="2"/>
  <c r="RD190" i="2" s="1"/>
  <c r="LO188" i="2"/>
  <c r="RD188" i="2" s="1"/>
  <c r="LO186" i="2"/>
  <c r="RD186" i="2" s="1"/>
  <c r="LO185" i="2"/>
  <c r="RD185" i="2" s="1"/>
  <c r="RE185" i="2" s="1"/>
  <c r="LO183" i="2"/>
  <c r="RD183" i="2" s="1"/>
  <c r="LO181" i="2"/>
  <c r="RD181" i="2" s="1"/>
  <c r="LO179" i="2"/>
  <c r="RD179" i="2" s="1"/>
  <c r="LO177" i="2"/>
  <c r="RD177" i="2" s="1"/>
  <c r="LO175" i="2"/>
  <c r="RD175" i="2" s="1"/>
  <c r="LO173" i="2"/>
  <c r="RD173" i="2" s="1"/>
  <c r="LO171" i="2"/>
  <c r="RD171" i="2" s="1"/>
  <c r="LO199" i="2"/>
  <c r="RD199" i="2" s="1"/>
  <c r="LO197" i="2"/>
  <c r="RD197" i="2" s="1"/>
  <c r="LO195" i="2"/>
  <c r="RD195" i="2" s="1"/>
  <c r="LO193" i="2"/>
  <c r="RD193" i="2" s="1"/>
  <c r="LO191" i="2"/>
  <c r="RD191" i="2" s="1"/>
  <c r="LO189" i="2"/>
  <c r="RD189" i="2" s="1"/>
  <c r="LO187" i="2"/>
  <c r="RD187" i="2" s="1"/>
  <c r="LO184" i="2"/>
  <c r="RD184" i="2" s="1"/>
  <c r="LO170" i="2"/>
  <c r="RD170" i="2" s="1"/>
  <c r="LO168" i="2"/>
  <c r="RD168" i="2" s="1"/>
  <c r="LO166" i="2"/>
  <c r="RD166" i="2" s="1"/>
  <c r="LO164" i="2"/>
  <c r="RD164" i="2" s="1"/>
  <c r="LO162" i="2"/>
  <c r="RD162" i="2" s="1"/>
  <c r="LO160" i="2"/>
  <c r="RD160" i="2" s="1"/>
  <c r="LO159" i="2"/>
  <c r="RD159" i="2" s="1"/>
  <c r="RE159" i="2" s="1"/>
  <c r="LO157" i="2"/>
  <c r="RD157" i="2" s="1"/>
  <c r="LO155" i="2"/>
  <c r="RD155" i="2" s="1"/>
  <c r="LO153" i="2"/>
  <c r="RD153" i="2" s="1"/>
  <c r="LO151" i="2"/>
  <c r="RD151" i="2" s="1"/>
  <c r="LO149" i="2"/>
  <c r="RD149" i="2" s="1"/>
  <c r="LO148" i="2"/>
  <c r="RD148" i="2" s="1"/>
  <c r="RE148" i="2" s="1"/>
  <c r="LO145" i="2"/>
  <c r="RD145" i="2" s="1"/>
  <c r="RE145" i="2" s="1"/>
  <c r="LO143" i="2"/>
  <c r="RD143" i="2" s="1"/>
  <c r="LO141" i="2"/>
  <c r="RD141" i="2" s="1"/>
  <c r="LO140" i="2"/>
  <c r="RD140" i="2" s="1"/>
  <c r="LO138" i="2"/>
  <c r="RD138" i="2" s="1"/>
  <c r="LO137" i="2"/>
  <c r="RD137" i="2" s="1"/>
  <c r="LO136" i="2"/>
  <c r="RD136" i="2" s="1"/>
  <c r="LO135" i="2"/>
  <c r="RD135" i="2" s="1"/>
  <c r="LO134" i="2"/>
  <c r="RD134" i="2" s="1"/>
  <c r="LO133" i="2"/>
  <c r="RD133" i="2" s="1"/>
  <c r="LO132" i="2"/>
  <c r="RD132" i="2" s="1"/>
  <c r="LO131" i="2"/>
  <c r="RD131" i="2" s="1"/>
  <c r="LO130" i="2"/>
  <c r="RD130" i="2" s="1"/>
  <c r="LO129" i="2"/>
  <c r="RD129" i="2" s="1"/>
  <c r="LO128" i="2"/>
  <c r="RD128" i="2" s="1"/>
  <c r="LO127" i="2"/>
  <c r="RD127" i="2" s="1"/>
  <c r="LO126" i="2"/>
  <c r="RD126" i="2" s="1"/>
  <c r="LO125" i="2"/>
  <c r="RD125" i="2" s="1"/>
  <c r="LO124" i="2"/>
  <c r="RD124" i="2" s="1"/>
  <c r="LO123" i="2"/>
  <c r="RD123" i="2" s="1"/>
  <c r="RE123" i="2" s="1"/>
  <c r="LO121" i="2"/>
  <c r="RD121" i="2" s="1"/>
  <c r="LO119" i="2"/>
  <c r="RD119" i="2" s="1"/>
  <c r="LO182" i="2"/>
  <c r="RD182" i="2" s="1"/>
  <c r="LO180" i="2"/>
  <c r="RD180" i="2" s="1"/>
  <c r="LO178" i="2"/>
  <c r="RD178" i="2" s="1"/>
  <c r="LO176" i="2"/>
  <c r="RD176" i="2" s="1"/>
  <c r="LO174" i="2"/>
  <c r="RD174" i="2" s="1"/>
  <c r="LO172" i="2"/>
  <c r="RD172" i="2" s="1"/>
  <c r="LO169" i="2"/>
  <c r="RD169" i="2" s="1"/>
  <c r="LO167" i="2"/>
  <c r="RD167" i="2" s="1"/>
  <c r="LO165" i="2"/>
  <c r="RD165" i="2" s="1"/>
  <c r="LO163" i="2"/>
  <c r="RD163" i="2" s="1"/>
  <c r="LO161" i="2"/>
  <c r="RD161" i="2" s="1"/>
  <c r="LO158" i="2"/>
  <c r="RD158" i="2" s="1"/>
  <c r="LO156" i="2"/>
  <c r="RD156" i="2" s="1"/>
  <c r="LO154" i="2"/>
  <c r="RD154" i="2" s="1"/>
  <c r="LO152" i="2"/>
  <c r="RD152" i="2" s="1"/>
  <c r="LO150" i="2"/>
  <c r="RD150" i="2" s="1"/>
  <c r="LO147" i="2"/>
  <c r="RD147" i="2" s="1"/>
  <c r="LO146" i="2"/>
  <c r="RD146" i="2" s="1"/>
  <c r="LO144" i="2"/>
  <c r="RD144" i="2" s="1"/>
  <c r="RE144" i="2" s="1"/>
  <c r="LO142" i="2"/>
  <c r="RD142" i="2" s="1"/>
  <c r="LO139" i="2"/>
  <c r="RD139" i="2" s="1"/>
  <c r="LO122" i="2"/>
  <c r="RD122" i="2" s="1"/>
  <c r="LO120" i="2"/>
  <c r="RD120" i="2" s="1"/>
  <c r="LO117" i="2"/>
  <c r="RD117" i="2" s="1"/>
  <c r="LO114" i="2"/>
  <c r="RD114" i="2" s="1"/>
  <c r="LO112" i="2"/>
  <c r="RD112" i="2" s="1"/>
  <c r="LO111" i="2"/>
  <c r="RD111" i="2" s="1"/>
  <c r="RE111" i="2" s="1"/>
  <c r="LO110" i="2"/>
  <c r="RD110" i="2" s="1"/>
  <c r="LO109" i="2"/>
  <c r="RD109" i="2" s="1"/>
  <c r="RE109" i="2" s="1"/>
  <c r="LO107" i="2"/>
  <c r="RD107" i="2" s="1"/>
  <c r="LO104" i="2"/>
  <c r="RD104" i="2" s="1"/>
  <c r="RE104" i="2" s="1"/>
  <c r="LO102" i="2"/>
  <c r="RD102" i="2" s="1"/>
  <c r="RE102" i="2" s="1"/>
  <c r="LO101" i="2"/>
  <c r="RD101" i="2" s="1"/>
  <c r="RE101" i="2" s="1"/>
  <c r="LO100" i="2"/>
  <c r="RD100" i="2" s="1"/>
  <c r="RE100" i="2" s="1"/>
  <c r="LO99" i="2"/>
  <c r="RD99" i="2" s="1"/>
  <c r="RE99" i="2" s="1"/>
  <c r="LO98" i="2"/>
  <c r="RD98" i="2" s="1"/>
  <c r="RE98" i="2" s="1"/>
  <c r="LO97" i="2"/>
  <c r="RD97" i="2" s="1"/>
  <c r="RE97" i="2" s="1"/>
  <c r="LO118" i="2"/>
  <c r="RD118" i="2" s="1"/>
  <c r="RE118" i="2" s="1"/>
  <c r="LO116" i="2"/>
  <c r="RD116" i="2" s="1"/>
  <c r="LO115" i="2"/>
  <c r="RD115" i="2" s="1"/>
  <c r="LO113" i="2"/>
  <c r="RD113" i="2" s="1"/>
  <c r="LO108" i="2"/>
  <c r="RD108" i="2" s="1"/>
  <c r="LO106" i="2"/>
  <c r="RD106" i="2" s="1"/>
  <c r="RE106" i="2" s="1"/>
  <c r="LO105" i="2"/>
  <c r="RD105" i="2" s="1"/>
  <c r="RE105" i="2" s="1"/>
  <c r="LO103" i="2"/>
  <c r="RD103" i="2" s="1"/>
  <c r="RE103" i="2" s="1"/>
  <c r="LO66" i="2"/>
  <c r="RD66" i="2" s="1"/>
  <c r="RE66" i="2" s="1"/>
  <c r="LO65" i="2"/>
  <c r="RD65" i="2" s="1"/>
  <c r="RE65" i="2" s="1"/>
  <c r="MA272" i="2"/>
  <c r="RT272" i="2" s="1"/>
  <c r="MA273" i="2"/>
  <c r="RT273" i="2" s="1"/>
  <c r="MA271" i="2"/>
  <c r="RT271" i="2" s="1"/>
  <c r="MA270" i="2"/>
  <c r="RT270" i="2" s="1"/>
  <c r="MA269" i="2"/>
  <c r="RT269" i="2" s="1"/>
  <c r="MA265" i="2"/>
  <c r="RT265" i="2" s="1"/>
  <c r="MA264" i="2"/>
  <c r="RT264" i="2" s="1"/>
  <c r="MA263" i="2"/>
  <c r="RT263" i="2" s="1"/>
  <c r="MA268" i="2"/>
  <c r="RT268" i="2" s="1"/>
  <c r="MA267" i="2"/>
  <c r="RT267" i="2" s="1"/>
  <c r="MA266" i="2"/>
  <c r="RT266" i="2" s="1"/>
  <c r="MA262" i="2"/>
  <c r="RT262" i="2" s="1"/>
  <c r="MA261" i="2"/>
  <c r="RT261" i="2" s="1"/>
  <c r="MA260" i="2"/>
  <c r="RT260" i="2" s="1"/>
  <c r="MA258" i="2"/>
  <c r="RT258" i="2" s="1"/>
  <c r="MA257" i="2"/>
  <c r="RT257" i="2" s="1"/>
  <c r="MA255" i="2"/>
  <c r="RT255" i="2" s="1"/>
  <c r="MA254" i="2"/>
  <c r="RT254" i="2" s="1"/>
  <c r="MA250" i="2"/>
  <c r="RT250" i="2" s="1"/>
  <c r="MA249" i="2"/>
  <c r="RT249" i="2" s="1"/>
  <c r="MA247" i="2"/>
  <c r="RT247" i="2" s="1"/>
  <c r="MA259" i="2"/>
  <c r="RT259" i="2" s="1"/>
  <c r="MA256" i="2"/>
  <c r="RT256" i="2" s="1"/>
  <c r="MA253" i="2"/>
  <c r="RT253" i="2" s="1"/>
  <c r="MA251" i="2"/>
  <c r="RT251" i="2" s="1"/>
  <c r="MA248" i="2"/>
  <c r="RT248" i="2" s="1"/>
  <c r="MA246" i="2"/>
  <c r="RT246" i="2" s="1"/>
  <c r="MA243" i="2"/>
  <c r="RT243" i="2" s="1"/>
  <c r="RU243" i="2" s="1"/>
  <c r="MA241" i="2"/>
  <c r="RT241" i="2" s="1"/>
  <c r="RU241" i="2" s="1"/>
  <c r="MA252" i="2"/>
  <c r="RT252" i="2" s="1"/>
  <c r="MA245" i="2"/>
  <c r="RT245" i="2" s="1"/>
  <c r="MA244" i="2"/>
  <c r="RT244" i="2" s="1"/>
  <c r="RU244" i="2" s="1"/>
  <c r="MA242" i="2"/>
  <c r="RT242" i="2" s="1"/>
  <c r="RU242" i="2" s="1"/>
  <c r="MA240" i="2"/>
  <c r="RT240" i="2" s="1"/>
  <c r="RU240" i="2" s="1"/>
  <c r="MA238" i="2"/>
  <c r="RT238" i="2" s="1"/>
  <c r="RU238" i="2" s="1"/>
  <c r="MA236" i="2"/>
  <c r="RT236" i="2" s="1"/>
  <c r="RU236" i="2" s="1"/>
  <c r="MA234" i="2"/>
  <c r="RT234" i="2" s="1"/>
  <c r="RU234" i="2" s="1"/>
  <c r="MA232" i="2"/>
  <c r="RT232" i="2" s="1"/>
  <c r="RU232" i="2" s="1"/>
  <c r="MA230" i="2"/>
  <c r="RT230" i="2" s="1"/>
  <c r="RU230" i="2" s="1"/>
  <c r="MA228" i="2"/>
  <c r="RT228" i="2" s="1"/>
  <c r="RU228" i="2" s="1"/>
  <c r="MA226" i="2"/>
  <c r="RT226" i="2" s="1"/>
  <c r="RU226" i="2" s="1"/>
  <c r="MA224" i="2"/>
  <c r="RT224" i="2" s="1"/>
  <c r="RU224" i="2" s="1"/>
  <c r="MA239" i="2"/>
  <c r="RT239" i="2" s="1"/>
  <c r="RU239" i="2" s="1"/>
  <c r="MA237" i="2"/>
  <c r="RT237" i="2" s="1"/>
  <c r="RU237" i="2" s="1"/>
  <c r="MA235" i="2"/>
  <c r="RT235" i="2" s="1"/>
  <c r="RU235" i="2" s="1"/>
  <c r="MA233" i="2"/>
  <c r="RT233" i="2" s="1"/>
  <c r="RU233" i="2" s="1"/>
  <c r="MA231" i="2"/>
  <c r="RT231" i="2" s="1"/>
  <c r="RU231" i="2" s="1"/>
  <c r="MA229" i="2"/>
  <c r="RT229" i="2" s="1"/>
  <c r="RU229" i="2" s="1"/>
  <c r="MA227" i="2"/>
  <c r="RT227" i="2" s="1"/>
  <c r="RU227" i="2" s="1"/>
  <c r="MA222" i="2"/>
  <c r="RT222" i="2" s="1"/>
  <c r="RU222" i="2" s="1"/>
  <c r="MA220" i="2"/>
  <c r="RT220" i="2" s="1"/>
  <c r="RU220" i="2" s="1"/>
  <c r="MA218" i="2"/>
  <c r="RT218" i="2" s="1"/>
  <c r="RU218" i="2" s="1"/>
  <c r="MA216" i="2"/>
  <c r="RT216" i="2" s="1"/>
  <c r="RU216" i="2" s="1"/>
  <c r="MA214" i="2"/>
  <c r="RT214" i="2" s="1"/>
  <c r="RU214" i="2" s="1"/>
  <c r="MA212" i="2"/>
  <c r="RT212" i="2" s="1"/>
  <c r="RU212" i="2" s="1"/>
  <c r="MA210" i="2"/>
  <c r="RT210" i="2" s="1"/>
  <c r="RU210" i="2" s="1"/>
  <c r="MA209" i="2"/>
  <c r="RT209" i="2" s="1"/>
  <c r="RU209" i="2" s="1"/>
  <c r="MA207" i="2"/>
  <c r="RT207" i="2" s="1"/>
  <c r="RU207" i="2" s="1"/>
  <c r="MA205" i="2"/>
  <c r="RT205" i="2" s="1"/>
  <c r="RU205" i="2" s="1"/>
  <c r="MA203" i="2"/>
  <c r="RT203" i="2" s="1"/>
  <c r="RU203" i="2" s="1"/>
  <c r="MA201" i="2"/>
  <c r="RT201" i="2" s="1"/>
  <c r="RU201" i="2" s="1"/>
  <c r="MA225" i="2"/>
  <c r="RT225" i="2" s="1"/>
  <c r="RU225" i="2" s="1"/>
  <c r="MA223" i="2"/>
  <c r="RT223" i="2" s="1"/>
  <c r="RU223" i="2" s="1"/>
  <c r="MA221" i="2"/>
  <c r="RT221" i="2" s="1"/>
  <c r="RU221" i="2" s="1"/>
  <c r="MA219" i="2"/>
  <c r="RT219" i="2" s="1"/>
  <c r="RU219" i="2" s="1"/>
  <c r="MA217" i="2"/>
  <c r="RT217" i="2" s="1"/>
  <c r="RU217" i="2" s="1"/>
  <c r="MA215" i="2"/>
  <c r="RT215" i="2" s="1"/>
  <c r="RU215" i="2" s="1"/>
  <c r="MA213" i="2"/>
  <c r="RT213" i="2" s="1"/>
  <c r="RU213" i="2" s="1"/>
  <c r="MA211" i="2"/>
  <c r="RT211" i="2" s="1"/>
  <c r="RU211" i="2" s="1"/>
  <c r="MA208" i="2"/>
  <c r="RT208" i="2" s="1"/>
  <c r="RU208" i="2" s="1"/>
  <c r="MA206" i="2"/>
  <c r="RT206" i="2" s="1"/>
  <c r="RU206" i="2" s="1"/>
  <c r="MA204" i="2"/>
  <c r="RT204" i="2" s="1"/>
  <c r="RU204" i="2" s="1"/>
  <c r="MA202" i="2"/>
  <c r="RT202" i="2" s="1"/>
  <c r="RU202" i="2" s="1"/>
  <c r="MA200" i="2"/>
  <c r="RT200" i="2" s="1"/>
  <c r="RU200" i="2" s="1"/>
  <c r="MA198" i="2"/>
  <c r="RT198" i="2" s="1"/>
  <c r="RU198" i="2" s="1"/>
  <c r="MA196" i="2"/>
  <c r="RT196" i="2" s="1"/>
  <c r="RU196" i="2" s="1"/>
  <c r="MA199" i="2"/>
  <c r="RT199" i="2" s="1"/>
  <c r="RU199" i="2" s="1"/>
  <c r="MA197" i="2"/>
  <c r="RT197" i="2" s="1"/>
  <c r="RU197" i="2" s="1"/>
  <c r="MA194" i="2"/>
  <c r="RT194" i="2" s="1"/>
  <c r="RU194" i="2" s="1"/>
  <c r="MA192" i="2"/>
  <c r="RT192" i="2" s="1"/>
  <c r="RU192" i="2" s="1"/>
  <c r="MA190" i="2"/>
  <c r="RT190" i="2" s="1"/>
  <c r="RU190" i="2" s="1"/>
  <c r="MA188" i="2"/>
  <c r="RT188" i="2" s="1"/>
  <c r="RU188" i="2" s="1"/>
  <c r="MA186" i="2"/>
  <c r="RT186" i="2" s="1"/>
  <c r="RU186" i="2" s="1"/>
  <c r="MA185" i="2"/>
  <c r="RT185" i="2" s="1"/>
  <c r="RU185" i="2" s="1"/>
  <c r="MA183" i="2"/>
  <c r="RT183" i="2" s="1"/>
  <c r="RU183" i="2" s="1"/>
  <c r="MA181" i="2"/>
  <c r="RT181" i="2" s="1"/>
  <c r="RU181" i="2" s="1"/>
  <c r="MA179" i="2"/>
  <c r="RT179" i="2" s="1"/>
  <c r="RU179" i="2" s="1"/>
  <c r="MA177" i="2"/>
  <c r="RT177" i="2" s="1"/>
  <c r="RU177" i="2" s="1"/>
  <c r="MA175" i="2"/>
  <c r="RT175" i="2" s="1"/>
  <c r="RU175" i="2" s="1"/>
  <c r="MA173" i="2"/>
  <c r="RT173" i="2" s="1"/>
  <c r="RU173" i="2" s="1"/>
  <c r="MA171" i="2"/>
  <c r="RT171" i="2" s="1"/>
  <c r="RU171" i="2" s="1"/>
  <c r="MA195" i="2"/>
  <c r="RT195" i="2" s="1"/>
  <c r="RU195" i="2" s="1"/>
  <c r="MA193" i="2"/>
  <c r="RT193" i="2" s="1"/>
  <c r="RU193" i="2" s="1"/>
  <c r="MA191" i="2"/>
  <c r="RT191" i="2" s="1"/>
  <c r="RU191" i="2" s="1"/>
  <c r="MA189" i="2"/>
  <c r="RT189" i="2" s="1"/>
  <c r="RU189" i="2" s="1"/>
  <c r="MA187" i="2"/>
  <c r="RT187" i="2" s="1"/>
  <c r="RU187" i="2" s="1"/>
  <c r="MA184" i="2"/>
  <c r="RT184" i="2" s="1"/>
  <c r="RU184" i="2" s="1"/>
  <c r="MA182" i="2"/>
  <c r="RT182" i="2" s="1"/>
  <c r="RU182" i="2" s="1"/>
  <c r="MA180" i="2"/>
  <c r="RT180" i="2" s="1"/>
  <c r="RU180" i="2" s="1"/>
  <c r="MA178" i="2"/>
  <c r="RT178" i="2" s="1"/>
  <c r="RU178" i="2" s="1"/>
  <c r="MA176" i="2"/>
  <c r="RT176" i="2" s="1"/>
  <c r="RU176" i="2" s="1"/>
  <c r="MA174" i="2"/>
  <c r="RT174" i="2" s="1"/>
  <c r="RU174" i="2" s="1"/>
  <c r="MA172" i="2"/>
  <c r="RT172" i="2" s="1"/>
  <c r="RU172" i="2" s="1"/>
  <c r="MA170" i="2"/>
  <c r="RT170" i="2" s="1"/>
  <c r="RU170" i="2" s="1"/>
  <c r="MA168" i="2"/>
  <c r="RT168" i="2" s="1"/>
  <c r="RU168" i="2" s="1"/>
  <c r="MA166" i="2"/>
  <c r="RT166" i="2" s="1"/>
  <c r="RU166" i="2" s="1"/>
  <c r="MA164" i="2"/>
  <c r="RT164" i="2" s="1"/>
  <c r="RU164" i="2" s="1"/>
  <c r="MA162" i="2"/>
  <c r="RT162" i="2" s="1"/>
  <c r="RU162" i="2" s="1"/>
  <c r="MA160" i="2"/>
  <c r="RT160" i="2" s="1"/>
  <c r="RU160" i="2" s="1"/>
  <c r="MA159" i="2"/>
  <c r="RT159" i="2" s="1"/>
  <c r="RU159" i="2" s="1"/>
  <c r="MA157" i="2"/>
  <c r="RT157" i="2" s="1"/>
  <c r="RU157" i="2" s="1"/>
  <c r="MA155" i="2"/>
  <c r="RT155" i="2" s="1"/>
  <c r="RU155" i="2" s="1"/>
  <c r="MA153" i="2"/>
  <c r="RT153" i="2" s="1"/>
  <c r="RU153" i="2" s="1"/>
  <c r="MA151" i="2"/>
  <c r="RT151" i="2" s="1"/>
  <c r="RU151" i="2" s="1"/>
  <c r="MA149" i="2"/>
  <c r="RT149" i="2" s="1"/>
  <c r="RU149" i="2" s="1"/>
  <c r="MA148" i="2"/>
  <c r="RT148" i="2" s="1"/>
  <c r="RU148" i="2" s="1"/>
  <c r="MA145" i="2"/>
  <c r="RT145" i="2" s="1"/>
  <c r="RU145" i="2" s="1"/>
  <c r="MA143" i="2"/>
  <c r="RT143" i="2" s="1"/>
  <c r="RU143" i="2" s="1"/>
  <c r="MA141" i="2"/>
  <c r="RT141" i="2" s="1"/>
  <c r="RU141" i="2" s="1"/>
  <c r="MA140" i="2"/>
  <c r="RT140" i="2" s="1"/>
  <c r="RU140" i="2" s="1"/>
  <c r="MA138" i="2"/>
  <c r="RT138" i="2" s="1"/>
  <c r="RU138" i="2" s="1"/>
  <c r="MA137" i="2"/>
  <c r="RT137" i="2" s="1"/>
  <c r="RU137" i="2" s="1"/>
  <c r="MA136" i="2"/>
  <c r="RT136" i="2" s="1"/>
  <c r="RU136" i="2" s="1"/>
  <c r="MA135" i="2"/>
  <c r="RT135" i="2" s="1"/>
  <c r="RU135" i="2" s="1"/>
  <c r="MA134" i="2"/>
  <c r="RT134" i="2" s="1"/>
  <c r="RU134" i="2" s="1"/>
  <c r="MA133" i="2"/>
  <c r="RT133" i="2" s="1"/>
  <c r="RU133" i="2" s="1"/>
  <c r="MA132" i="2"/>
  <c r="RT132" i="2" s="1"/>
  <c r="RU132" i="2" s="1"/>
  <c r="MA131" i="2"/>
  <c r="RT131" i="2" s="1"/>
  <c r="RU131" i="2" s="1"/>
  <c r="MA130" i="2"/>
  <c r="RT130" i="2" s="1"/>
  <c r="RU130" i="2" s="1"/>
  <c r="MA129" i="2"/>
  <c r="RT129" i="2" s="1"/>
  <c r="RU129" i="2" s="1"/>
  <c r="MA128" i="2"/>
  <c r="RT128" i="2" s="1"/>
  <c r="RU128" i="2" s="1"/>
  <c r="MA127" i="2"/>
  <c r="RT127" i="2" s="1"/>
  <c r="RU127" i="2" s="1"/>
  <c r="MA126" i="2"/>
  <c r="RT126" i="2" s="1"/>
  <c r="RU126" i="2" s="1"/>
  <c r="MA125" i="2"/>
  <c r="RT125" i="2" s="1"/>
  <c r="RU125" i="2" s="1"/>
  <c r="MA124" i="2"/>
  <c r="RT124" i="2" s="1"/>
  <c r="RU124" i="2" s="1"/>
  <c r="MA123" i="2"/>
  <c r="RT123" i="2" s="1"/>
  <c r="RU123" i="2" s="1"/>
  <c r="MA121" i="2"/>
  <c r="RT121" i="2" s="1"/>
  <c r="RU121" i="2" s="1"/>
  <c r="MA119" i="2"/>
  <c r="RT119" i="2" s="1"/>
  <c r="RU119" i="2" s="1"/>
  <c r="MA169" i="2"/>
  <c r="RT169" i="2" s="1"/>
  <c r="RU169" i="2" s="1"/>
  <c r="MA167" i="2"/>
  <c r="RT167" i="2" s="1"/>
  <c r="RU167" i="2" s="1"/>
  <c r="MA165" i="2"/>
  <c r="RT165" i="2" s="1"/>
  <c r="RU165" i="2" s="1"/>
  <c r="MA163" i="2"/>
  <c r="RT163" i="2" s="1"/>
  <c r="RU163" i="2" s="1"/>
  <c r="MA161" i="2"/>
  <c r="RT161" i="2" s="1"/>
  <c r="RU161" i="2" s="1"/>
  <c r="MA158" i="2"/>
  <c r="RT158" i="2" s="1"/>
  <c r="RU158" i="2" s="1"/>
  <c r="MA156" i="2"/>
  <c r="RT156" i="2" s="1"/>
  <c r="RU156" i="2" s="1"/>
  <c r="MA154" i="2"/>
  <c r="RT154" i="2" s="1"/>
  <c r="RU154" i="2" s="1"/>
  <c r="MA152" i="2"/>
  <c r="RT152" i="2" s="1"/>
  <c r="RU152" i="2" s="1"/>
  <c r="MA150" i="2"/>
  <c r="RT150" i="2" s="1"/>
  <c r="RU150" i="2" s="1"/>
  <c r="MA147" i="2"/>
  <c r="RT147" i="2" s="1"/>
  <c r="RU147" i="2" s="1"/>
  <c r="MA146" i="2"/>
  <c r="RT146" i="2" s="1"/>
  <c r="RU146" i="2" s="1"/>
  <c r="MA144" i="2"/>
  <c r="RT144" i="2" s="1"/>
  <c r="RU144" i="2" s="1"/>
  <c r="MA142" i="2"/>
  <c r="RT142" i="2" s="1"/>
  <c r="RU142" i="2" s="1"/>
  <c r="MA139" i="2"/>
  <c r="RT139" i="2" s="1"/>
  <c r="RU139" i="2" s="1"/>
  <c r="MA118" i="2"/>
  <c r="RT118" i="2" s="1"/>
  <c r="RU118" i="2" s="1"/>
  <c r="MA117" i="2"/>
  <c r="RT117" i="2" s="1"/>
  <c r="RU117" i="2" s="1"/>
  <c r="MA114" i="2"/>
  <c r="RT114" i="2" s="1"/>
  <c r="RU114" i="2" s="1"/>
  <c r="MA112" i="2"/>
  <c r="RT112" i="2" s="1"/>
  <c r="RU112" i="2" s="1"/>
  <c r="MA111" i="2"/>
  <c r="RT111" i="2" s="1"/>
  <c r="RU111" i="2" s="1"/>
  <c r="MA110" i="2"/>
  <c r="RT110" i="2" s="1"/>
  <c r="RU110" i="2" s="1"/>
  <c r="MA109" i="2"/>
  <c r="RT109" i="2" s="1"/>
  <c r="RU109" i="2" s="1"/>
  <c r="MA107" i="2"/>
  <c r="RT107" i="2" s="1"/>
  <c r="RU107" i="2" s="1"/>
  <c r="MA104" i="2"/>
  <c r="RT104" i="2" s="1"/>
  <c r="RU104" i="2" s="1"/>
  <c r="MA102" i="2"/>
  <c r="RT102" i="2" s="1"/>
  <c r="RU102" i="2" s="1"/>
  <c r="MA101" i="2"/>
  <c r="RT101" i="2" s="1"/>
  <c r="RU101" i="2" s="1"/>
  <c r="MA100" i="2"/>
  <c r="RT100" i="2" s="1"/>
  <c r="RU100" i="2" s="1"/>
  <c r="MA99" i="2"/>
  <c r="RT99" i="2" s="1"/>
  <c r="RU99" i="2" s="1"/>
  <c r="MA98" i="2"/>
  <c r="RT98" i="2" s="1"/>
  <c r="RU98" i="2" s="1"/>
  <c r="MA97" i="2"/>
  <c r="RT97" i="2" s="1"/>
  <c r="RU97" i="2" s="1"/>
  <c r="MA122" i="2"/>
  <c r="RT122" i="2" s="1"/>
  <c r="RU122" i="2" s="1"/>
  <c r="MA120" i="2"/>
  <c r="RT120" i="2" s="1"/>
  <c r="RU120" i="2" s="1"/>
  <c r="MA116" i="2"/>
  <c r="RT116" i="2" s="1"/>
  <c r="RU116" i="2" s="1"/>
  <c r="MA115" i="2"/>
  <c r="RT115" i="2" s="1"/>
  <c r="RU115" i="2" s="1"/>
  <c r="MA113" i="2"/>
  <c r="RT113" i="2" s="1"/>
  <c r="RU113" i="2" s="1"/>
  <c r="MA108" i="2"/>
  <c r="RT108" i="2" s="1"/>
  <c r="RU108" i="2" s="1"/>
  <c r="MA106" i="2"/>
  <c r="RT106" i="2" s="1"/>
  <c r="RU106" i="2" s="1"/>
  <c r="MA105" i="2"/>
  <c r="RT105" i="2" s="1"/>
  <c r="RU105" i="2" s="1"/>
  <c r="MA103" i="2"/>
  <c r="RT103" i="2" s="1"/>
  <c r="RU103" i="2" s="1"/>
  <c r="MA66" i="2"/>
  <c r="RT66" i="2" s="1"/>
  <c r="RU66" i="2" s="1"/>
  <c r="MA65" i="2"/>
  <c r="RT65" i="2" s="1"/>
  <c r="RU65" i="2" s="1"/>
  <c r="TN274" i="2"/>
  <c r="TL274" i="2"/>
  <c r="TJ274" i="2"/>
  <c r="TH274" i="2"/>
  <c r="TD274" i="2"/>
  <c r="TB274" i="2"/>
  <c r="TM274" i="2"/>
  <c r="TI274" i="2"/>
  <c r="TA274" i="2"/>
  <c r="TO274" i="2"/>
  <c r="TK274" i="2"/>
  <c r="TG274" i="2"/>
  <c r="TC274" i="2"/>
  <c r="AG38" i="2"/>
  <c r="AP38" i="2"/>
  <c r="BD38" i="2"/>
  <c r="BG274" i="2"/>
  <c r="BP38" i="2"/>
  <c r="BS38" i="2"/>
  <c r="CG38" i="2"/>
  <c r="CI38" i="2"/>
  <c r="CL38" i="2"/>
  <c r="CN38" i="2"/>
  <c r="CQ38" i="2"/>
  <c r="CX38" i="2"/>
  <c r="CZ38" i="2"/>
  <c r="DG38" i="2"/>
  <c r="DI38" i="2" s="1"/>
  <c r="DW38" i="2"/>
  <c r="EM38" i="2"/>
  <c r="EO38" i="2" s="1"/>
  <c r="FB38" i="2"/>
  <c r="MQ38" i="2" s="1"/>
  <c r="FM38" i="2"/>
  <c r="FS38" i="2"/>
  <c r="GQ38" i="2"/>
  <c r="GV38" i="2"/>
  <c r="GZ38" i="2" s="1"/>
  <c r="HR38" i="2"/>
  <c r="IH38" i="2"/>
  <c r="IJ38" i="2" s="1"/>
  <c r="IX38" i="2"/>
  <c r="JL38" i="2"/>
  <c r="JN38" i="2" s="1"/>
  <c r="JZ38" i="2"/>
  <c r="KN38" i="2"/>
  <c r="KP38" i="2" s="1"/>
  <c r="KR38" i="2"/>
  <c r="KT38" i="2"/>
  <c r="LE38" i="2"/>
  <c r="LH38" i="2"/>
  <c r="LO38" i="2"/>
  <c r="LT38" i="2"/>
  <c r="MA38" i="2"/>
  <c r="MK38" i="2"/>
  <c r="TB38" i="2"/>
  <c r="TD38" i="2"/>
  <c r="TH38" i="2"/>
  <c r="TJ38" i="2"/>
  <c r="TL38" i="2"/>
  <c r="TN38" i="2"/>
  <c r="TT38" i="2"/>
  <c r="TV38" i="2"/>
  <c r="TZ38" i="2"/>
  <c r="UF38" i="2"/>
  <c r="AF39" i="2"/>
  <c r="AI39" i="2"/>
  <c r="AL39" i="2" s="1"/>
  <c r="AQ39" i="2"/>
  <c r="BH39" i="2"/>
  <c r="BQ39" i="2"/>
  <c r="BY39" i="2"/>
  <c r="CF39" i="2"/>
  <c r="CM39" i="2"/>
  <c r="CO39" i="2"/>
  <c r="CY39" i="2"/>
  <c r="DA39" i="2"/>
  <c r="DO39" i="2"/>
  <c r="DP39" i="2" s="1"/>
  <c r="EE39" i="2"/>
  <c r="EF39" i="2" s="1"/>
  <c r="EU39" i="2"/>
  <c r="FA39" i="2"/>
  <c r="FK39" i="2"/>
  <c r="FN39" i="2"/>
  <c r="PF39" i="2" s="1"/>
  <c r="PG39" i="2" s="1"/>
  <c r="FQ39" i="2"/>
  <c r="FT39" i="2"/>
  <c r="PN39" i="2" s="1"/>
  <c r="PO39" i="2" s="1"/>
  <c r="FZ39" i="2"/>
  <c r="MQ39" i="2" s="1"/>
  <c r="GR39" i="2"/>
  <c r="HJ39" i="2"/>
  <c r="HZ39" i="2"/>
  <c r="IA39" i="2" s="1"/>
  <c r="IB39" i="2" s="1"/>
  <c r="IP39" i="2"/>
  <c r="IQ39" i="2" s="1"/>
  <c r="IR39" i="2" s="1"/>
  <c r="JE39" i="2"/>
  <c r="JF39" i="2" s="1"/>
  <c r="JG39" i="2" s="1"/>
  <c r="JS39" i="2"/>
  <c r="JT39" i="2" s="1"/>
  <c r="JU39" i="2" s="1"/>
  <c r="KG39" i="2"/>
  <c r="KH39" i="2" s="1"/>
  <c r="KI39" i="2" s="1"/>
  <c r="LM39" i="2"/>
  <c r="LP39" i="2"/>
  <c r="RB39" i="2" s="1"/>
  <c r="RC39" i="2" s="1"/>
  <c r="LY39" i="2"/>
  <c r="MB39" i="2"/>
  <c r="RR39" i="2" s="1"/>
  <c r="RS39" i="2" s="1"/>
  <c r="TB39" i="2"/>
  <c r="TD39" i="2"/>
  <c r="TH39" i="2"/>
  <c r="TJ39" i="2"/>
  <c r="TL39" i="2"/>
  <c r="TN39" i="2"/>
  <c r="TT39" i="2"/>
  <c r="TV39" i="2"/>
  <c r="TZ39" i="2"/>
  <c r="UF39" i="2"/>
  <c r="AF40" i="2"/>
  <c r="AI40" i="2"/>
  <c r="AQ40" i="2"/>
  <c r="BH40" i="2"/>
  <c r="BL40" i="2" s="1"/>
  <c r="NT40" i="2" s="1"/>
  <c r="BQ40" i="2"/>
  <c r="BY40" i="2"/>
  <c r="CF40" i="2"/>
  <c r="CM40" i="2"/>
  <c r="CO40" i="2"/>
  <c r="CY40" i="2"/>
  <c r="DA40" i="2"/>
  <c r="DO40" i="2"/>
  <c r="DP40" i="2" s="1"/>
  <c r="DQ40" i="2" s="1"/>
  <c r="EE40" i="2"/>
  <c r="EF40" i="2" s="1"/>
  <c r="EG40" i="2" s="1"/>
  <c r="EU40" i="2"/>
  <c r="FA40" i="2"/>
  <c r="FK40" i="2"/>
  <c r="FN40" i="2"/>
  <c r="PF40" i="2" s="1"/>
  <c r="PG40" i="2" s="1"/>
  <c r="FQ40" i="2"/>
  <c r="FT40" i="2"/>
  <c r="PN40" i="2" s="1"/>
  <c r="PO40" i="2" s="1"/>
  <c r="FZ40" i="2"/>
  <c r="GR40" i="2"/>
  <c r="HJ40" i="2"/>
  <c r="HL40" i="2" s="1"/>
  <c r="HZ40" i="2"/>
  <c r="IA40" i="2" s="1"/>
  <c r="IP40" i="2"/>
  <c r="IQ40" i="2" s="1"/>
  <c r="JE40" i="2"/>
  <c r="JF40" i="2" s="1"/>
  <c r="JS40" i="2"/>
  <c r="JT40" i="2" s="1"/>
  <c r="KG40" i="2"/>
  <c r="KH40" i="2" s="1"/>
  <c r="LM40" i="2"/>
  <c r="LP40" i="2"/>
  <c r="RB40" i="2" s="1"/>
  <c r="RC40" i="2" s="1"/>
  <c r="LY40" i="2"/>
  <c r="MB40" i="2"/>
  <c r="RR40" i="2" s="1"/>
  <c r="RS40" i="2" s="1"/>
  <c r="TB40" i="2"/>
  <c r="TD40" i="2"/>
  <c r="TH40" i="2"/>
  <c r="TJ40" i="2"/>
  <c r="TL40" i="2"/>
  <c r="TN40" i="2"/>
  <c r="TT40" i="2"/>
  <c r="TV40" i="2"/>
  <c r="TZ40" i="2"/>
  <c r="UF40" i="2"/>
  <c r="AF41" i="2"/>
  <c r="AI41" i="2"/>
  <c r="AQ41" i="2"/>
  <c r="BH41" i="2"/>
  <c r="BQ41" i="2"/>
  <c r="BY41" i="2"/>
  <c r="CF41" i="2"/>
  <c r="CM41" i="2"/>
  <c r="CO41" i="2"/>
  <c r="CY41" i="2"/>
  <c r="DA41" i="2"/>
  <c r="DO41" i="2"/>
  <c r="DP41" i="2" s="1"/>
  <c r="EE41" i="2"/>
  <c r="EF41" i="2" s="1"/>
  <c r="EG41" i="2" s="1"/>
  <c r="EU41" i="2"/>
  <c r="FA41" i="2"/>
  <c r="FK41" i="2"/>
  <c r="FN41" i="2"/>
  <c r="PF41" i="2" s="1"/>
  <c r="PG41" i="2" s="1"/>
  <c r="FQ41" i="2"/>
  <c r="FT41" i="2"/>
  <c r="PN41" i="2" s="1"/>
  <c r="PO41" i="2" s="1"/>
  <c r="FZ41" i="2"/>
  <c r="MQ41" i="2" s="1"/>
  <c r="GR41" i="2"/>
  <c r="HJ41" i="2"/>
  <c r="HZ41" i="2"/>
  <c r="IA41" i="2" s="1"/>
  <c r="IP41" i="2"/>
  <c r="IQ41" i="2" s="1"/>
  <c r="IR41" i="2" s="1"/>
  <c r="JE41" i="2"/>
  <c r="JF41" i="2" s="1"/>
  <c r="JS41" i="2"/>
  <c r="JT41" i="2" s="1"/>
  <c r="JU41" i="2" s="1"/>
  <c r="KG41" i="2"/>
  <c r="KH41" i="2" s="1"/>
  <c r="LM41" i="2"/>
  <c r="LY41" i="2"/>
  <c r="MB41" i="2"/>
  <c r="RR41" i="2" s="1"/>
  <c r="RS41" i="2" s="1"/>
  <c r="TA41" i="2"/>
  <c r="TC41" i="2"/>
  <c r="TE41" i="2"/>
  <c r="TG41" i="2"/>
  <c r="TI41" i="2"/>
  <c r="TK41" i="2"/>
  <c r="TM41" i="2"/>
  <c r="TO41" i="2"/>
  <c r="TS41" i="2"/>
  <c r="TY41" i="2"/>
  <c r="UA41" i="2"/>
  <c r="UC41" i="2"/>
  <c r="UE41" i="2"/>
  <c r="UG41" i="2"/>
  <c r="AG42" i="2"/>
  <c r="AR42" i="2"/>
  <c r="AU42" i="2"/>
  <c r="BP42" i="2"/>
  <c r="BS42" i="2"/>
  <c r="CG42" i="2"/>
  <c r="CL42" i="2"/>
  <c r="CN42" i="2"/>
  <c r="CO42" i="2" s="1"/>
  <c r="CQ42" i="2"/>
  <c r="CX42" i="2"/>
  <c r="CZ42" i="2"/>
  <c r="DA42" i="2" s="1"/>
  <c r="DG42" i="2"/>
  <c r="DW42" i="2"/>
  <c r="EM42" i="2"/>
  <c r="FB42" i="2"/>
  <c r="FM42" i="2"/>
  <c r="PH42" i="2" s="1"/>
  <c r="PI42" i="2" s="1"/>
  <c r="FS42" i="2"/>
  <c r="PP42" i="2" s="1"/>
  <c r="PQ42" i="2" s="1"/>
  <c r="FY42" i="2"/>
  <c r="GQ42" i="2"/>
  <c r="GV42" i="2"/>
  <c r="HR42" i="2"/>
  <c r="HS42" i="2" s="1"/>
  <c r="IH42" i="2"/>
  <c r="IX42" i="2"/>
  <c r="IY42" i="2" s="1"/>
  <c r="JL42" i="2"/>
  <c r="JZ42" i="2"/>
  <c r="KA42" i="2" s="1"/>
  <c r="KN42" i="2"/>
  <c r="KR42" i="2"/>
  <c r="LE42" i="2"/>
  <c r="LH42" i="2"/>
  <c r="LO42" i="2"/>
  <c r="RD42" i="2" s="1"/>
  <c r="RE42" i="2" s="1"/>
  <c r="LT42" i="2"/>
  <c r="MA42" i="2"/>
  <c r="RT42" i="2" s="1"/>
  <c r="RU42" i="2" s="1"/>
  <c r="MK42" i="2"/>
  <c r="TA42" i="2"/>
  <c r="TC42" i="2"/>
  <c r="TE42" i="2"/>
  <c r="TG42" i="2"/>
  <c r="TI42" i="2"/>
  <c r="TK42" i="2"/>
  <c r="TM42" i="2"/>
  <c r="TO42" i="2"/>
  <c r="TS42" i="2"/>
  <c r="TY42" i="2"/>
  <c r="UA42" i="2"/>
  <c r="UC42" i="2"/>
  <c r="UE42" i="2"/>
  <c r="UG42" i="2"/>
  <c r="AG43" i="2"/>
  <c r="AR43" i="2"/>
  <c r="AU43" i="2"/>
  <c r="BP43" i="2"/>
  <c r="BS43" i="2"/>
  <c r="BV43" i="2" s="1"/>
  <c r="CG43" i="2"/>
  <c r="CL43" i="2"/>
  <c r="CN43" i="2"/>
  <c r="CO43" i="2" s="1"/>
  <c r="CQ43" i="2"/>
  <c r="CX43" i="2"/>
  <c r="CZ43" i="2"/>
  <c r="DA43" i="2" s="1"/>
  <c r="DG43" i="2"/>
  <c r="DH43" i="2" s="1"/>
  <c r="DW43" i="2"/>
  <c r="DX43" i="2" s="1"/>
  <c r="EM43" i="2"/>
  <c r="FB43" i="2"/>
  <c r="FM43" i="2"/>
  <c r="PH43" i="2" s="1"/>
  <c r="PI43" i="2" s="1"/>
  <c r="FS43" i="2"/>
  <c r="PP43" i="2" s="1"/>
  <c r="PQ43" i="2" s="1"/>
  <c r="FY43" i="2"/>
  <c r="GQ43" i="2"/>
  <c r="GV43" i="2"/>
  <c r="HR43" i="2"/>
  <c r="HS43" i="2" s="1"/>
  <c r="IH43" i="2"/>
  <c r="II43" i="2" s="1"/>
  <c r="IX43" i="2"/>
  <c r="IY43" i="2" s="1"/>
  <c r="JL43" i="2"/>
  <c r="JM43" i="2" s="1"/>
  <c r="JZ43" i="2"/>
  <c r="KA43" i="2" s="1"/>
  <c r="KN43" i="2"/>
  <c r="KO43" i="2" s="1"/>
  <c r="KR43" i="2"/>
  <c r="LE43" i="2"/>
  <c r="LH43" i="2"/>
  <c r="LO43" i="2"/>
  <c r="RD43" i="2" s="1"/>
  <c r="RE43" i="2" s="1"/>
  <c r="LT43" i="2"/>
  <c r="MA43" i="2"/>
  <c r="RT43" i="2" s="1"/>
  <c r="RU43" i="2" s="1"/>
  <c r="MK43" i="2"/>
  <c r="TA43" i="2"/>
  <c r="TC43" i="2"/>
  <c r="TE43" i="2"/>
  <c r="TG43" i="2"/>
  <c r="TI43" i="2"/>
  <c r="TK43" i="2"/>
  <c r="TM43" i="2"/>
  <c r="TO43" i="2"/>
  <c r="TS43" i="2"/>
  <c r="TY43" i="2"/>
  <c r="UA43" i="2"/>
  <c r="UC43" i="2"/>
  <c r="UE43" i="2"/>
  <c r="UG43" i="2"/>
  <c r="AG44" i="2"/>
  <c r="AR44" i="2"/>
  <c r="AU44" i="2"/>
  <c r="BP44" i="2"/>
  <c r="BS44" i="2"/>
  <c r="BV44" i="2" s="1"/>
  <c r="CG44" i="2"/>
  <c r="CL44" i="2"/>
  <c r="CN44" i="2"/>
  <c r="CO44" i="2" s="1"/>
  <c r="CQ44" i="2"/>
  <c r="CX44" i="2"/>
  <c r="CZ44" i="2"/>
  <c r="DA44" i="2" s="1"/>
  <c r="DG44" i="2"/>
  <c r="DH44" i="2" s="1"/>
  <c r="DW44" i="2"/>
  <c r="DX44" i="2" s="1"/>
  <c r="EM44" i="2"/>
  <c r="FB44" i="2"/>
  <c r="MQ44" i="2" s="1"/>
  <c r="FM44" i="2"/>
  <c r="PH44" i="2" s="1"/>
  <c r="PI44" i="2" s="1"/>
  <c r="FS44" i="2"/>
  <c r="PP44" i="2" s="1"/>
  <c r="PQ44" i="2" s="1"/>
  <c r="FY44" i="2"/>
  <c r="GQ44" i="2"/>
  <c r="GV44" i="2"/>
  <c r="HR44" i="2"/>
  <c r="IH44" i="2"/>
  <c r="IX44" i="2"/>
  <c r="JL44" i="2"/>
  <c r="JZ44" i="2"/>
  <c r="KN44" i="2"/>
  <c r="KR44" i="2"/>
  <c r="LE44" i="2"/>
  <c r="LH44" i="2"/>
  <c r="LL44" i="2" s="1"/>
  <c r="QX44" i="2" s="1"/>
  <c r="LO44" i="2"/>
  <c r="RD44" i="2" s="1"/>
  <c r="RE44" i="2" s="1"/>
  <c r="LT44" i="2"/>
  <c r="MA44" i="2"/>
  <c r="RT44" i="2" s="1"/>
  <c r="RU44" i="2" s="1"/>
  <c r="MK44" i="2"/>
  <c r="TA44" i="2"/>
  <c r="TC44" i="2"/>
  <c r="TE44" i="2"/>
  <c r="TG44" i="2"/>
  <c r="TI44" i="2"/>
  <c r="TK44" i="2"/>
  <c r="TM44" i="2"/>
  <c r="TO44" i="2"/>
  <c r="TY44" i="2"/>
  <c r="UA44" i="2"/>
  <c r="UC44" i="2"/>
  <c r="UG44" i="2"/>
  <c r="AG45" i="2"/>
  <c r="AR45" i="2"/>
  <c r="AU45" i="2"/>
  <c r="BD45" i="2"/>
  <c r="BP45" i="2"/>
  <c r="BS45" i="2"/>
  <c r="BV45" i="2" s="1"/>
  <c r="CG45" i="2"/>
  <c r="CI45" i="2"/>
  <c r="CL45" i="2"/>
  <c r="CQ45" i="2"/>
  <c r="CX45" i="2"/>
  <c r="DG45" i="2"/>
  <c r="DW45" i="2"/>
  <c r="DX45" i="2" s="1"/>
  <c r="DY45" i="2" s="1"/>
  <c r="EM45" i="2"/>
  <c r="EN45" i="2" s="1"/>
  <c r="EO45" i="2" s="1"/>
  <c r="FM45" i="2"/>
  <c r="PH45" i="2" s="1"/>
  <c r="PI45" i="2" s="1"/>
  <c r="FS45" i="2"/>
  <c r="PP45" i="2" s="1"/>
  <c r="PQ45" i="2" s="1"/>
  <c r="GQ45" i="2"/>
  <c r="GV45" i="2"/>
  <c r="GY45" i="2" s="1"/>
  <c r="HR45" i="2"/>
  <c r="HS45" i="2" s="1"/>
  <c r="HT45" i="2" s="1"/>
  <c r="IH45" i="2"/>
  <c r="II45" i="2" s="1"/>
  <c r="IJ45" i="2" s="1"/>
  <c r="IX45" i="2"/>
  <c r="IY45" i="2" s="1"/>
  <c r="IZ45" i="2" s="1"/>
  <c r="JL45" i="2"/>
  <c r="JM45" i="2" s="1"/>
  <c r="JN45" i="2" s="1"/>
  <c r="JZ45" i="2"/>
  <c r="KA45" i="2" s="1"/>
  <c r="KB45" i="2" s="1"/>
  <c r="KN45" i="2"/>
  <c r="KO45" i="2" s="1"/>
  <c r="KP45" i="2" s="1"/>
  <c r="KR45" i="2"/>
  <c r="LE45" i="2"/>
  <c r="LH45" i="2"/>
  <c r="LO45" i="2"/>
  <c r="RD45" i="2" s="1"/>
  <c r="RE45" i="2" s="1"/>
  <c r="LT45" i="2"/>
  <c r="MA45" i="2"/>
  <c r="RT45" i="2" s="1"/>
  <c r="RU45" i="2" s="1"/>
  <c r="MK45" i="2"/>
  <c r="TA45" i="2"/>
  <c r="TC45" i="2"/>
  <c r="TE45" i="2"/>
  <c r="TG45" i="2"/>
  <c r="TI45" i="2"/>
  <c r="TK45" i="2"/>
  <c r="TM45" i="2"/>
  <c r="TO45" i="2"/>
  <c r="TY45" i="2"/>
  <c r="UA45" i="2"/>
  <c r="UC45" i="2"/>
  <c r="UG45" i="2"/>
  <c r="AG46" i="2"/>
  <c r="AR46" i="2"/>
  <c r="AU46" i="2"/>
  <c r="BD46" i="2"/>
  <c r="BP46" i="2"/>
  <c r="BS46" i="2"/>
  <c r="BW46" i="2" s="1"/>
  <c r="OB46" i="2" s="1"/>
  <c r="CG46" i="2"/>
  <c r="CI46" i="2"/>
  <c r="CL46" i="2"/>
  <c r="CQ46" i="2"/>
  <c r="CX46" i="2"/>
  <c r="DG46" i="2"/>
  <c r="DW46" i="2"/>
  <c r="DX46" i="2" s="1"/>
  <c r="EM46" i="2"/>
  <c r="EN46" i="2" s="1"/>
  <c r="FM46" i="2"/>
  <c r="PH46" i="2" s="1"/>
  <c r="PI46" i="2" s="1"/>
  <c r="FS46" i="2"/>
  <c r="PP46" i="2" s="1"/>
  <c r="PQ46" i="2" s="1"/>
  <c r="GQ46" i="2"/>
  <c r="GV46" i="2"/>
  <c r="HR46" i="2"/>
  <c r="HS46" i="2" s="1"/>
  <c r="IH46" i="2"/>
  <c r="II46" i="2" s="1"/>
  <c r="IX46" i="2"/>
  <c r="IY46" i="2" s="1"/>
  <c r="JL46" i="2"/>
  <c r="JM46" i="2" s="1"/>
  <c r="JZ46" i="2"/>
  <c r="KA46" i="2" s="1"/>
  <c r="KN46" i="2"/>
  <c r="KO46" i="2" s="1"/>
  <c r="KR46" i="2"/>
  <c r="LE46" i="2"/>
  <c r="LH46" i="2"/>
  <c r="LK46" i="2" s="1"/>
  <c r="LO46" i="2"/>
  <c r="RD46" i="2" s="1"/>
  <c r="RE46" i="2" s="1"/>
  <c r="LT46" i="2"/>
  <c r="MA46" i="2"/>
  <c r="RT46" i="2" s="1"/>
  <c r="RU46" i="2" s="1"/>
  <c r="MK46" i="2"/>
  <c r="TA46" i="2"/>
  <c r="TC46" i="2"/>
  <c r="TE46" i="2"/>
  <c r="TG46" i="2"/>
  <c r="TI46" i="2"/>
  <c r="TK46" i="2"/>
  <c r="TM46" i="2"/>
  <c r="TO46" i="2"/>
  <c r="TS46" i="2"/>
  <c r="TY46" i="2"/>
  <c r="UA46" i="2"/>
  <c r="UC46" i="2"/>
  <c r="UE46" i="2"/>
  <c r="UG46" i="2"/>
  <c r="AG47" i="2"/>
  <c r="AR47" i="2"/>
  <c r="AU47" i="2"/>
  <c r="BD47" i="2"/>
  <c r="BP47" i="2"/>
  <c r="BS47" i="2"/>
  <c r="BW47" i="2" s="1"/>
  <c r="OB47" i="2" s="1"/>
  <c r="CG47" i="2"/>
  <c r="CI47" i="2"/>
  <c r="CL47" i="2"/>
  <c r="CQ47" i="2"/>
  <c r="CX47" i="2"/>
  <c r="DG47" i="2"/>
  <c r="DW47" i="2"/>
  <c r="DX47" i="2" s="1"/>
  <c r="EM47" i="2"/>
  <c r="EN47" i="2" s="1"/>
  <c r="FM47" i="2"/>
  <c r="PH47" i="2" s="1"/>
  <c r="PI47" i="2" s="1"/>
  <c r="FS47" i="2"/>
  <c r="PP47" i="2" s="1"/>
  <c r="PQ47" i="2" s="1"/>
  <c r="GQ47" i="2"/>
  <c r="GV47" i="2"/>
  <c r="HR47" i="2"/>
  <c r="HS47" i="2" s="1"/>
  <c r="IH47" i="2"/>
  <c r="II47" i="2" s="1"/>
  <c r="IX47" i="2"/>
  <c r="IY47" i="2" s="1"/>
  <c r="JL47" i="2"/>
  <c r="JM47" i="2" s="1"/>
  <c r="JZ47" i="2"/>
  <c r="KA47" i="2" s="1"/>
  <c r="KN47" i="2"/>
  <c r="KO47" i="2" s="1"/>
  <c r="KR47" i="2"/>
  <c r="LE47" i="2"/>
  <c r="LH47" i="2"/>
  <c r="LO47" i="2"/>
  <c r="RD47" i="2" s="1"/>
  <c r="RE47" i="2" s="1"/>
  <c r="LT47" i="2"/>
  <c r="MA47" i="2"/>
  <c r="RT47" i="2" s="1"/>
  <c r="RU47" i="2" s="1"/>
  <c r="MK47" i="2"/>
  <c r="TA47" i="2"/>
  <c r="TC47" i="2"/>
  <c r="TE47" i="2"/>
  <c r="TG47" i="2"/>
  <c r="TI47" i="2"/>
  <c r="TK47" i="2"/>
  <c r="TM47" i="2"/>
  <c r="TO47" i="2"/>
  <c r="TS47" i="2"/>
  <c r="TY47" i="2"/>
  <c r="UA47" i="2"/>
  <c r="UC47" i="2"/>
  <c r="UE47" i="2"/>
  <c r="UG47" i="2"/>
  <c r="AG48" i="2"/>
  <c r="AR48" i="2"/>
  <c r="AU48" i="2"/>
  <c r="BD48" i="2"/>
  <c r="BP48" i="2"/>
  <c r="BS48" i="2"/>
  <c r="BW48" i="2" s="1"/>
  <c r="OB48" i="2" s="1"/>
  <c r="CG48" i="2"/>
  <c r="CI48" i="2"/>
  <c r="CL48" i="2"/>
  <c r="CQ48" i="2"/>
  <c r="CX48" i="2"/>
  <c r="DG48" i="2"/>
  <c r="DW48" i="2"/>
  <c r="DX48" i="2" s="1"/>
  <c r="EM48" i="2"/>
  <c r="EN48" i="2" s="1"/>
  <c r="FM48" i="2"/>
  <c r="PH48" i="2" s="1"/>
  <c r="PI48" i="2" s="1"/>
  <c r="FS48" i="2"/>
  <c r="PP48" i="2" s="1"/>
  <c r="PQ48" i="2" s="1"/>
  <c r="GQ48" i="2"/>
  <c r="GV48" i="2"/>
  <c r="HR48" i="2"/>
  <c r="HS48" i="2" s="1"/>
  <c r="IH48" i="2"/>
  <c r="II48" i="2" s="1"/>
  <c r="IX48" i="2"/>
  <c r="IY48" i="2" s="1"/>
  <c r="JL48" i="2"/>
  <c r="JM48" i="2" s="1"/>
  <c r="JZ48" i="2"/>
  <c r="KA48" i="2" s="1"/>
  <c r="KN48" i="2"/>
  <c r="KO48" i="2" s="1"/>
  <c r="KR48" i="2"/>
  <c r="LE48" i="2"/>
  <c r="LH48" i="2"/>
  <c r="LK48" i="2" s="1"/>
  <c r="LO48" i="2"/>
  <c r="RD48" i="2" s="1"/>
  <c r="RE48" i="2" s="1"/>
  <c r="LT48" i="2"/>
  <c r="MA48" i="2"/>
  <c r="RT48" i="2" s="1"/>
  <c r="RU48" i="2" s="1"/>
  <c r="TA48" i="2"/>
  <c r="TC48" i="2"/>
  <c r="TE48" i="2"/>
  <c r="TG48" i="2"/>
  <c r="TI48" i="2"/>
  <c r="TK48" i="2"/>
  <c r="TM48" i="2"/>
  <c r="TO48" i="2"/>
  <c r="TS48" i="2"/>
  <c r="TY48" i="2"/>
  <c r="UA48" i="2"/>
  <c r="UC48" i="2"/>
  <c r="UE48" i="2"/>
  <c r="UG48" i="2"/>
  <c r="AG49" i="2"/>
  <c r="AR49" i="2"/>
  <c r="AU49" i="2"/>
  <c r="BD49" i="2"/>
  <c r="BP49" i="2"/>
  <c r="BS49" i="2"/>
  <c r="CG49" i="2"/>
  <c r="CI49" i="2"/>
  <c r="CL49" i="2"/>
  <c r="CQ49" i="2"/>
  <c r="CX49" i="2"/>
  <c r="DG49" i="2"/>
  <c r="DI49" i="2" s="1"/>
  <c r="DW49" i="2"/>
  <c r="DX49" i="2" s="1"/>
  <c r="DY49" i="2" s="1"/>
  <c r="EM49" i="2"/>
  <c r="EN49" i="2" s="1"/>
  <c r="EO49" i="2" s="1"/>
  <c r="FM49" i="2"/>
  <c r="PH49" i="2" s="1"/>
  <c r="PI49" i="2" s="1"/>
  <c r="FS49" i="2"/>
  <c r="PP49" i="2" s="1"/>
  <c r="PQ49" i="2" s="1"/>
  <c r="GQ49" i="2"/>
  <c r="GV49" i="2"/>
  <c r="GZ49" i="2" s="1"/>
  <c r="QH49" i="2" s="1"/>
  <c r="HR49" i="2"/>
  <c r="HS49" i="2" s="1"/>
  <c r="HT49" i="2" s="1"/>
  <c r="IH49" i="2"/>
  <c r="II49" i="2" s="1"/>
  <c r="IJ49" i="2" s="1"/>
  <c r="IX49" i="2"/>
  <c r="IY49" i="2" s="1"/>
  <c r="IZ49" i="2" s="1"/>
  <c r="JL49" i="2"/>
  <c r="JM49" i="2" s="1"/>
  <c r="JN49" i="2" s="1"/>
  <c r="JZ49" i="2"/>
  <c r="KA49" i="2" s="1"/>
  <c r="KB49" i="2" s="1"/>
  <c r="KN49" i="2"/>
  <c r="KO49" i="2" s="1"/>
  <c r="KP49" i="2" s="1"/>
  <c r="KR49" i="2"/>
  <c r="LE49" i="2"/>
  <c r="LH49" i="2"/>
  <c r="LO49" i="2"/>
  <c r="RD49" i="2" s="1"/>
  <c r="RE49" i="2" s="1"/>
  <c r="LT49" i="2"/>
  <c r="MA49" i="2"/>
  <c r="RT49" i="2" s="1"/>
  <c r="RU49" i="2" s="1"/>
  <c r="TA49" i="2"/>
  <c r="TC49" i="2"/>
  <c r="TE49" i="2"/>
  <c r="TG49" i="2"/>
  <c r="TI49" i="2"/>
  <c r="TK49" i="2"/>
  <c r="TM49" i="2"/>
  <c r="TO49" i="2"/>
  <c r="TS49" i="2"/>
  <c r="TY49" i="2"/>
  <c r="UA49" i="2"/>
  <c r="UC49" i="2"/>
  <c r="UE49" i="2"/>
  <c r="UG49" i="2"/>
  <c r="AG50" i="2"/>
  <c r="AR50" i="2"/>
  <c r="AU50" i="2"/>
  <c r="BD50" i="2"/>
  <c r="BP50" i="2"/>
  <c r="BS50" i="2"/>
  <c r="BW50" i="2" s="1"/>
  <c r="OB50" i="2" s="1"/>
  <c r="CG50" i="2"/>
  <c r="CI50" i="2"/>
  <c r="CL50" i="2"/>
  <c r="CQ50" i="2"/>
  <c r="CX50" i="2"/>
  <c r="DG50" i="2"/>
  <c r="DW50" i="2"/>
  <c r="DX50" i="2" s="1"/>
  <c r="EM50" i="2"/>
  <c r="EN50" i="2" s="1"/>
  <c r="FM50" i="2"/>
  <c r="PH50" i="2" s="1"/>
  <c r="PI50" i="2" s="1"/>
  <c r="FS50" i="2"/>
  <c r="PP50" i="2" s="1"/>
  <c r="PQ50" i="2" s="1"/>
  <c r="GQ50" i="2"/>
  <c r="GV50" i="2"/>
  <c r="HR50" i="2"/>
  <c r="HS50" i="2" s="1"/>
  <c r="IH50" i="2"/>
  <c r="II50" i="2" s="1"/>
  <c r="IX50" i="2"/>
  <c r="IY50" i="2" s="1"/>
  <c r="JL50" i="2"/>
  <c r="JM50" i="2" s="1"/>
  <c r="JZ50" i="2"/>
  <c r="KA50" i="2" s="1"/>
  <c r="KN50" i="2"/>
  <c r="KO50" i="2" s="1"/>
  <c r="KR50" i="2"/>
  <c r="LE50" i="2"/>
  <c r="LH50" i="2"/>
  <c r="LK50" i="2" s="1"/>
  <c r="LO50" i="2"/>
  <c r="RD50" i="2" s="1"/>
  <c r="RE50" i="2" s="1"/>
  <c r="LT50" i="2"/>
  <c r="MA50" i="2"/>
  <c r="RT50" i="2" s="1"/>
  <c r="RU50" i="2" s="1"/>
  <c r="TA50" i="2"/>
  <c r="TC50" i="2"/>
  <c r="TE50" i="2"/>
  <c r="TG50" i="2"/>
  <c r="TI50" i="2"/>
  <c r="TK50" i="2"/>
  <c r="TM50" i="2"/>
  <c r="TO50" i="2"/>
  <c r="TS50" i="2"/>
  <c r="TY50" i="2"/>
  <c r="UA50" i="2"/>
  <c r="UC50" i="2"/>
  <c r="UE50" i="2"/>
  <c r="UG50" i="2"/>
  <c r="AG51" i="2"/>
  <c r="AR51" i="2"/>
  <c r="AU51" i="2"/>
  <c r="BD51" i="2"/>
  <c r="BP51" i="2"/>
  <c r="BS51" i="2"/>
  <c r="CG51" i="2"/>
  <c r="CI51" i="2"/>
  <c r="CL51" i="2"/>
  <c r="CQ51" i="2"/>
  <c r="CX51" i="2"/>
  <c r="DG51" i="2"/>
  <c r="DI51" i="2" s="1"/>
  <c r="DW51" i="2"/>
  <c r="DX51" i="2" s="1"/>
  <c r="DY51" i="2" s="1"/>
  <c r="EM51" i="2"/>
  <c r="EN51" i="2" s="1"/>
  <c r="EO51" i="2" s="1"/>
  <c r="FM51" i="2"/>
  <c r="PH51" i="2" s="1"/>
  <c r="PI51" i="2" s="1"/>
  <c r="FS51" i="2"/>
  <c r="PP51" i="2" s="1"/>
  <c r="PQ51" i="2" s="1"/>
  <c r="GQ51" i="2"/>
  <c r="GV51" i="2"/>
  <c r="GZ51" i="2" s="1"/>
  <c r="QH51" i="2" s="1"/>
  <c r="HR51" i="2"/>
  <c r="HS51" i="2" s="1"/>
  <c r="HT51" i="2" s="1"/>
  <c r="IH51" i="2"/>
  <c r="II51" i="2" s="1"/>
  <c r="IJ51" i="2" s="1"/>
  <c r="IX51" i="2"/>
  <c r="IY51" i="2" s="1"/>
  <c r="IZ51" i="2" s="1"/>
  <c r="JL51" i="2"/>
  <c r="JM51" i="2" s="1"/>
  <c r="JN51" i="2" s="1"/>
  <c r="JZ51" i="2"/>
  <c r="KA51" i="2" s="1"/>
  <c r="KB51" i="2" s="1"/>
  <c r="KN51" i="2"/>
  <c r="KO51" i="2" s="1"/>
  <c r="KP51" i="2" s="1"/>
  <c r="KR51" i="2"/>
  <c r="LE51" i="2"/>
  <c r="LH51" i="2"/>
  <c r="LO51" i="2"/>
  <c r="RD51" i="2" s="1"/>
  <c r="RE51" i="2" s="1"/>
  <c r="LT51" i="2"/>
  <c r="MA51" i="2"/>
  <c r="RT51" i="2" s="1"/>
  <c r="RU51" i="2" s="1"/>
  <c r="TA51" i="2"/>
  <c r="TC51" i="2"/>
  <c r="TE51" i="2"/>
  <c r="TG51" i="2"/>
  <c r="TI51" i="2"/>
  <c r="TK51" i="2"/>
  <c r="TM51" i="2"/>
  <c r="TO51" i="2"/>
  <c r="TS51" i="2"/>
  <c r="TY51" i="2"/>
  <c r="UA51" i="2"/>
  <c r="UC51" i="2"/>
  <c r="UE51" i="2"/>
  <c r="UG51" i="2"/>
  <c r="AG52" i="2"/>
  <c r="AR52" i="2"/>
  <c r="AU52" i="2"/>
  <c r="BD52" i="2"/>
  <c r="BP52" i="2"/>
  <c r="BS52" i="2"/>
  <c r="BW52" i="2" s="1"/>
  <c r="OB52" i="2" s="1"/>
  <c r="CG52" i="2"/>
  <c r="CI52" i="2"/>
  <c r="CL52" i="2"/>
  <c r="CQ52" i="2"/>
  <c r="CX52" i="2"/>
  <c r="DG52" i="2"/>
  <c r="DW52" i="2"/>
  <c r="DX52" i="2" s="1"/>
  <c r="EM52" i="2"/>
  <c r="EN52" i="2" s="1"/>
  <c r="FM52" i="2"/>
  <c r="PH52" i="2" s="1"/>
  <c r="PI52" i="2" s="1"/>
  <c r="FS52" i="2"/>
  <c r="PP52" i="2" s="1"/>
  <c r="PQ52" i="2" s="1"/>
  <c r="GQ52" i="2"/>
  <c r="GV52" i="2"/>
  <c r="HR52" i="2"/>
  <c r="HS52" i="2" s="1"/>
  <c r="IH52" i="2"/>
  <c r="II52" i="2" s="1"/>
  <c r="IX52" i="2"/>
  <c r="IY52" i="2" s="1"/>
  <c r="JL52" i="2"/>
  <c r="JM52" i="2" s="1"/>
  <c r="JZ52" i="2"/>
  <c r="KA52" i="2" s="1"/>
  <c r="KN52" i="2"/>
  <c r="KO52" i="2" s="1"/>
  <c r="KR52" i="2"/>
  <c r="LE52" i="2"/>
  <c r="LH52" i="2"/>
  <c r="LK52" i="2" s="1"/>
  <c r="LO52" i="2"/>
  <c r="RD52" i="2" s="1"/>
  <c r="RE52" i="2" s="1"/>
  <c r="LT52" i="2"/>
  <c r="MA52" i="2"/>
  <c r="RT52" i="2" s="1"/>
  <c r="RU52" i="2" s="1"/>
  <c r="TA52" i="2"/>
  <c r="TC52" i="2"/>
  <c r="TE52" i="2"/>
  <c r="TG52" i="2"/>
  <c r="TI52" i="2"/>
  <c r="TK52" i="2"/>
  <c r="TM52" i="2"/>
  <c r="TO52" i="2"/>
  <c r="TS52" i="2"/>
  <c r="TY52" i="2"/>
  <c r="UA52" i="2"/>
  <c r="UC52" i="2"/>
  <c r="UE52" i="2"/>
  <c r="UG52" i="2"/>
  <c r="AG53" i="2"/>
  <c r="AR53" i="2"/>
  <c r="AU53" i="2"/>
  <c r="BD53" i="2"/>
  <c r="BP53" i="2"/>
  <c r="BS53" i="2"/>
  <c r="CG53" i="2"/>
  <c r="CI53" i="2"/>
  <c r="CL53" i="2"/>
  <c r="CQ53" i="2"/>
  <c r="CX53" i="2"/>
  <c r="DG53" i="2"/>
  <c r="DI53" i="2" s="1"/>
  <c r="DW53" i="2"/>
  <c r="DX53" i="2" s="1"/>
  <c r="DY53" i="2" s="1"/>
  <c r="EM53" i="2"/>
  <c r="EN53" i="2" s="1"/>
  <c r="EO53" i="2" s="1"/>
  <c r="FM53" i="2"/>
  <c r="PH53" i="2" s="1"/>
  <c r="PI53" i="2" s="1"/>
  <c r="FS53" i="2"/>
  <c r="PP53" i="2" s="1"/>
  <c r="PQ53" i="2" s="1"/>
  <c r="GQ53" i="2"/>
  <c r="GV53" i="2"/>
  <c r="GZ53" i="2" s="1"/>
  <c r="QH53" i="2" s="1"/>
  <c r="HR53" i="2"/>
  <c r="HS53" i="2" s="1"/>
  <c r="HT53" i="2" s="1"/>
  <c r="IH53" i="2"/>
  <c r="II53" i="2" s="1"/>
  <c r="IJ53" i="2" s="1"/>
  <c r="IX53" i="2"/>
  <c r="IY53" i="2" s="1"/>
  <c r="IZ53" i="2" s="1"/>
  <c r="JL53" i="2"/>
  <c r="JM53" i="2" s="1"/>
  <c r="JN53" i="2" s="1"/>
  <c r="JZ53" i="2"/>
  <c r="KA53" i="2" s="1"/>
  <c r="KB53" i="2" s="1"/>
  <c r="KN53" i="2"/>
  <c r="KO53" i="2" s="1"/>
  <c r="KP53" i="2" s="1"/>
  <c r="KR53" i="2"/>
  <c r="LE53" i="2"/>
  <c r="LH53" i="2"/>
  <c r="LO53" i="2"/>
  <c r="RD53" i="2" s="1"/>
  <c r="RE53" i="2" s="1"/>
  <c r="LT53" i="2"/>
  <c r="MA53" i="2"/>
  <c r="RT53" i="2" s="1"/>
  <c r="RU53" i="2" s="1"/>
  <c r="TA53" i="2"/>
  <c r="TC53" i="2"/>
  <c r="TE53" i="2"/>
  <c r="TG53" i="2"/>
  <c r="TI53" i="2"/>
  <c r="TK53" i="2"/>
  <c r="TM53" i="2"/>
  <c r="TO53" i="2"/>
  <c r="TS53" i="2"/>
  <c r="TY53" i="2"/>
  <c r="UA53" i="2"/>
  <c r="UC53" i="2"/>
  <c r="UE53" i="2"/>
  <c r="UG53" i="2"/>
  <c r="AG54" i="2"/>
  <c r="AR54" i="2"/>
  <c r="AU54" i="2"/>
  <c r="BD54" i="2"/>
  <c r="BP54" i="2"/>
  <c r="BS54" i="2"/>
  <c r="BW54" i="2" s="1"/>
  <c r="OB54" i="2" s="1"/>
  <c r="CG54" i="2"/>
  <c r="CI54" i="2"/>
  <c r="CL54" i="2"/>
  <c r="CQ54" i="2"/>
  <c r="CX54" i="2"/>
  <c r="DG54" i="2"/>
  <c r="DW54" i="2"/>
  <c r="DX54" i="2" s="1"/>
  <c r="EM54" i="2"/>
  <c r="EN54" i="2" s="1"/>
  <c r="FM54" i="2"/>
  <c r="PH54" i="2" s="1"/>
  <c r="PI54" i="2" s="1"/>
  <c r="FS54" i="2"/>
  <c r="PP54" i="2" s="1"/>
  <c r="PQ54" i="2" s="1"/>
  <c r="GQ54" i="2"/>
  <c r="GV54" i="2"/>
  <c r="HR54" i="2"/>
  <c r="HS54" i="2" s="1"/>
  <c r="IH54" i="2"/>
  <c r="II54" i="2" s="1"/>
  <c r="IX54" i="2"/>
  <c r="IY54" i="2" s="1"/>
  <c r="JL54" i="2"/>
  <c r="JM54" i="2" s="1"/>
  <c r="JZ54" i="2"/>
  <c r="KA54" i="2" s="1"/>
  <c r="KN54" i="2"/>
  <c r="KO54" i="2" s="1"/>
  <c r="KR54" i="2"/>
  <c r="LE54" i="2"/>
  <c r="LH54" i="2"/>
  <c r="LK54" i="2" s="1"/>
  <c r="LO54" i="2"/>
  <c r="RD54" i="2" s="1"/>
  <c r="RE54" i="2" s="1"/>
  <c r="LT54" i="2"/>
  <c r="MA54" i="2"/>
  <c r="RT54" i="2" s="1"/>
  <c r="RU54" i="2" s="1"/>
  <c r="TA54" i="2"/>
  <c r="TC54" i="2"/>
  <c r="TE54" i="2"/>
  <c r="TG54" i="2"/>
  <c r="TI54" i="2"/>
  <c r="TK54" i="2"/>
  <c r="TM54" i="2"/>
  <c r="TO54" i="2"/>
  <c r="TS54" i="2"/>
  <c r="TY54" i="2"/>
  <c r="UA54" i="2"/>
  <c r="UC54" i="2"/>
  <c r="UE54" i="2"/>
  <c r="UG54" i="2"/>
  <c r="AG55" i="2"/>
  <c r="AR55" i="2"/>
  <c r="AU55" i="2"/>
  <c r="BD55" i="2"/>
  <c r="BP55" i="2"/>
  <c r="BS55" i="2"/>
  <c r="CG55" i="2"/>
  <c r="CI55" i="2"/>
  <c r="CL55" i="2"/>
  <c r="CQ55" i="2"/>
  <c r="CX55" i="2"/>
  <c r="DG55" i="2"/>
  <c r="DI55" i="2" s="1"/>
  <c r="DW55" i="2"/>
  <c r="DX55" i="2" s="1"/>
  <c r="DY55" i="2" s="1"/>
  <c r="EM55" i="2"/>
  <c r="EN55" i="2" s="1"/>
  <c r="EO55" i="2" s="1"/>
  <c r="FM55" i="2"/>
  <c r="PH55" i="2" s="1"/>
  <c r="PI55" i="2" s="1"/>
  <c r="FS55" i="2"/>
  <c r="PP55" i="2" s="1"/>
  <c r="PQ55" i="2" s="1"/>
  <c r="GQ55" i="2"/>
  <c r="GV55" i="2"/>
  <c r="HR55" i="2"/>
  <c r="HS55" i="2" s="1"/>
  <c r="IH55" i="2"/>
  <c r="II55" i="2" s="1"/>
  <c r="IX55" i="2"/>
  <c r="IY55" i="2" s="1"/>
  <c r="JL55" i="2"/>
  <c r="JM55" i="2" s="1"/>
  <c r="JZ55" i="2"/>
  <c r="KA55" i="2" s="1"/>
  <c r="KN55" i="2"/>
  <c r="KO55" i="2" s="1"/>
  <c r="KR55" i="2"/>
  <c r="LE55" i="2"/>
  <c r="LH55" i="2"/>
  <c r="LL55" i="2" s="1"/>
  <c r="QX55" i="2" s="1"/>
  <c r="LO55" i="2"/>
  <c r="RD55" i="2" s="1"/>
  <c r="RE55" i="2" s="1"/>
  <c r="LT55" i="2"/>
  <c r="MA55" i="2"/>
  <c r="RT55" i="2" s="1"/>
  <c r="RU55" i="2" s="1"/>
  <c r="TA55" i="2"/>
  <c r="TC55" i="2"/>
  <c r="TE55" i="2"/>
  <c r="TG55" i="2"/>
  <c r="TI55" i="2"/>
  <c r="TK55" i="2"/>
  <c r="TM55" i="2"/>
  <c r="TO55" i="2"/>
  <c r="TY55" i="2"/>
  <c r="UA55" i="2"/>
  <c r="UC55" i="2"/>
  <c r="UG55" i="2"/>
  <c r="AG56" i="2"/>
  <c r="AR56" i="2"/>
  <c r="AU56" i="2"/>
  <c r="BD56" i="2"/>
  <c r="BP56" i="2"/>
  <c r="BS56" i="2"/>
  <c r="CG56" i="2"/>
  <c r="CI56" i="2"/>
  <c r="CL56" i="2"/>
  <c r="CQ56" i="2"/>
  <c r="CX56" i="2"/>
  <c r="DG56" i="2"/>
  <c r="DI56" i="2" s="1"/>
  <c r="DW56" i="2"/>
  <c r="DX56" i="2" s="1"/>
  <c r="DY56" i="2" s="1"/>
  <c r="EM56" i="2"/>
  <c r="EN56" i="2" s="1"/>
  <c r="EO56" i="2" s="1"/>
  <c r="FM56" i="2"/>
  <c r="PH56" i="2" s="1"/>
  <c r="PI56" i="2" s="1"/>
  <c r="FS56" i="2"/>
  <c r="PP56" i="2" s="1"/>
  <c r="PQ56" i="2" s="1"/>
  <c r="GQ56" i="2"/>
  <c r="GV56" i="2"/>
  <c r="HR56" i="2"/>
  <c r="HS56" i="2" s="1"/>
  <c r="IH56" i="2"/>
  <c r="II56" i="2" s="1"/>
  <c r="IX56" i="2"/>
  <c r="IY56" i="2" s="1"/>
  <c r="JL56" i="2"/>
  <c r="JM56" i="2" s="1"/>
  <c r="JZ56" i="2"/>
  <c r="KA56" i="2" s="1"/>
  <c r="KN56" i="2"/>
  <c r="KO56" i="2" s="1"/>
  <c r="KR56" i="2"/>
  <c r="LE56" i="2"/>
  <c r="LH56" i="2"/>
  <c r="LL56" i="2" s="1"/>
  <c r="QX56" i="2" s="1"/>
  <c r="LO56" i="2"/>
  <c r="RD56" i="2" s="1"/>
  <c r="RE56" i="2" s="1"/>
  <c r="LT56" i="2"/>
  <c r="MA56" i="2"/>
  <c r="RT56" i="2" s="1"/>
  <c r="RU56" i="2" s="1"/>
  <c r="TA56" i="2"/>
  <c r="TC56" i="2"/>
  <c r="TE56" i="2"/>
  <c r="TG56" i="2"/>
  <c r="TI56" i="2"/>
  <c r="TK56" i="2"/>
  <c r="TM56" i="2"/>
  <c r="TO56" i="2"/>
  <c r="TY56" i="2"/>
  <c r="UA56" i="2"/>
  <c r="UC56" i="2"/>
  <c r="UG56" i="2"/>
  <c r="AG57" i="2"/>
  <c r="AR57" i="2"/>
  <c r="AU57" i="2"/>
  <c r="BD57" i="2"/>
  <c r="BP57" i="2"/>
  <c r="BS57" i="2"/>
  <c r="CG57" i="2"/>
  <c r="CI57" i="2"/>
  <c r="CL57" i="2"/>
  <c r="CQ57" i="2"/>
  <c r="CX57" i="2"/>
  <c r="DG57" i="2"/>
  <c r="DI57" i="2" s="1"/>
  <c r="DW57" i="2"/>
  <c r="DX57" i="2" s="1"/>
  <c r="DY57" i="2" s="1"/>
  <c r="EM57" i="2"/>
  <c r="EN57" i="2" s="1"/>
  <c r="EO57" i="2" s="1"/>
  <c r="FM57" i="2"/>
  <c r="PH57" i="2" s="1"/>
  <c r="PI57" i="2" s="1"/>
  <c r="FS57" i="2"/>
  <c r="PP57" i="2" s="1"/>
  <c r="PQ57" i="2" s="1"/>
  <c r="GQ57" i="2"/>
  <c r="GV57" i="2"/>
  <c r="HR57" i="2"/>
  <c r="HS57" i="2" s="1"/>
  <c r="IH57" i="2"/>
  <c r="II57" i="2" s="1"/>
  <c r="IX57" i="2"/>
  <c r="IY57" i="2" s="1"/>
  <c r="JL57" i="2"/>
  <c r="JM57" i="2" s="1"/>
  <c r="JZ57" i="2"/>
  <c r="KA57" i="2" s="1"/>
  <c r="KN57" i="2"/>
  <c r="KO57" i="2" s="1"/>
  <c r="KR57" i="2"/>
  <c r="LE57" i="2"/>
  <c r="LH57" i="2"/>
  <c r="LL57" i="2" s="1"/>
  <c r="QX57" i="2" s="1"/>
  <c r="LO57" i="2"/>
  <c r="RD57" i="2" s="1"/>
  <c r="RE57" i="2" s="1"/>
  <c r="LT57" i="2"/>
  <c r="MA57" i="2"/>
  <c r="RT57" i="2" s="1"/>
  <c r="RU57" i="2" s="1"/>
  <c r="TA57" i="2"/>
  <c r="TC57" i="2"/>
  <c r="TE57" i="2"/>
  <c r="TG57" i="2"/>
  <c r="TI57" i="2"/>
  <c r="TK57" i="2"/>
  <c r="TM57" i="2"/>
  <c r="TO57" i="2"/>
  <c r="TY57" i="2"/>
  <c r="UA57" i="2"/>
  <c r="UC57" i="2"/>
  <c r="UG57" i="2"/>
  <c r="AG58" i="2"/>
  <c r="AR58" i="2"/>
  <c r="AU58" i="2"/>
  <c r="BD58" i="2"/>
  <c r="BP58" i="2"/>
  <c r="BS58" i="2"/>
  <c r="CG58" i="2"/>
  <c r="CI58" i="2"/>
  <c r="CL58" i="2"/>
  <c r="CQ58" i="2"/>
  <c r="CX58" i="2"/>
  <c r="DG58" i="2"/>
  <c r="DI58" i="2" s="1"/>
  <c r="DW58" i="2"/>
  <c r="DX58" i="2" s="1"/>
  <c r="DY58" i="2" s="1"/>
  <c r="EM58" i="2"/>
  <c r="EN58" i="2" s="1"/>
  <c r="EO58" i="2" s="1"/>
  <c r="FM58" i="2"/>
  <c r="PH58" i="2" s="1"/>
  <c r="PI58" i="2" s="1"/>
  <c r="FS58" i="2"/>
  <c r="PP58" i="2" s="1"/>
  <c r="PQ58" i="2" s="1"/>
  <c r="GQ58" i="2"/>
  <c r="GV58" i="2"/>
  <c r="HR58" i="2"/>
  <c r="HS58" i="2" s="1"/>
  <c r="IH58" i="2"/>
  <c r="II58" i="2" s="1"/>
  <c r="IX58" i="2"/>
  <c r="IY58" i="2" s="1"/>
  <c r="JL58" i="2"/>
  <c r="JM58" i="2" s="1"/>
  <c r="JZ58" i="2"/>
  <c r="KA58" i="2" s="1"/>
  <c r="KN58" i="2"/>
  <c r="KO58" i="2" s="1"/>
  <c r="KR58" i="2"/>
  <c r="LE58" i="2"/>
  <c r="LH58" i="2"/>
  <c r="LL58" i="2" s="1"/>
  <c r="QX58" i="2" s="1"/>
  <c r="LO58" i="2"/>
  <c r="RD58" i="2" s="1"/>
  <c r="RE58" i="2" s="1"/>
  <c r="LT58" i="2"/>
  <c r="MA58" i="2"/>
  <c r="RT58" i="2" s="1"/>
  <c r="RU58" i="2" s="1"/>
  <c r="TA58" i="2"/>
  <c r="TC58" i="2"/>
  <c r="TE58" i="2"/>
  <c r="TG58" i="2"/>
  <c r="TI58" i="2"/>
  <c r="TK58" i="2"/>
  <c r="TM58" i="2"/>
  <c r="TO58" i="2"/>
  <c r="TY58" i="2"/>
  <c r="UA58" i="2"/>
  <c r="UC58" i="2"/>
  <c r="UG58" i="2"/>
  <c r="AG59" i="2"/>
  <c r="AR59" i="2"/>
  <c r="AU59" i="2"/>
  <c r="BD59" i="2"/>
  <c r="BP59" i="2"/>
  <c r="BS59" i="2"/>
  <c r="CG59" i="2"/>
  <c r="CI59" i="2"/>
  <c r="CL59" i="2"/>
  <c r="CQ59" i="2"/>
  <c r="CX59" i="2"/>
  <c r="DG59" i="2"/>
  <c r="DI59" i="2" s="1"/>
  <c r="DW59" i="2"/>
  <c r="DX59" i="2" s="1"/>
  <c r="DY59" i="2" s="1"/>
  <c r="EM59" i="2"/>
  <c r="EN59" i="2" s="1"/>
  <c r="EO59" i="2" s="1"/>
  <c r="FM59" i="2"/>
  <c r="PH59" i="2" s="1"/>
  <c r="PI59" i="2" s="1"/>
  <c r="FS59" i="2"/>
  <c r="PP59" i="2" s="1"/>
  <c r="PQ59" i="2" s="1"/>
  <c r="GQ59" i="2"/>
  <c r="GV59" i="2"/>
  <c r="HR59" i="2"/>
  <c r="HS59" i="2" s="1"/>
  <c r="IH59" i="2"/>
  <c r="II59" i="2" s="1"/>
  <c r="IX59" i="2"/>
  <c r="IY59" i="2" s="1"/>
  <c r="JL59" i="2"/>
  <c r="JM59" i="2" s="1"/>
  <c r="JZ59" i="2"/>
  <c r="KA59" i="2" s="1"/>
  <c r="KN59" i="2"/>
  <c r="KO59" i="2" s="1"/>
  <c r="KR59" i="2"/>
  <c r="LE59" i="2"/>
  <c r="LH59" i="2"/>
  <c r="LL59" i="2" s="1"/>
  <c r="QX59" i="2" s="1"/>
  <c r="LO59" i="2"/>
  <c r="RD59" i="2" s="1"/>
  <c r="RE59" i="2" s="1"/>
  <c r="LT59" i="2"/>
  <c r="MA59" i="2"/>
  <c r="RT59" i="2" s="1"/>
  <c r="RU59" i="2" s="1"/>
  <c r="TA59" i="2"/>
  <c r="TC59" i="2"/>
  <c r="TE59" i="2"/>
  <c r="TG59" i="2"/>
  <c r="TI59" i="2"/>
  <c r="TK59" i="2"/>
  <c r="TM59" i="2"/>
  <c r="TO59" i="2"/>
  <c r="TY59" i="2"/>
  <c r="UA59" i="2"/>
  <c r="UC59" i="2"/>
  <c r="UG59" i="2"/>
  <c r="AG60" i="2"/>
  <c r="AR60" i="2"/>
  <c r="AU60" i="2"/>
  <c r="BD60" i="2"/>
  <c r="BP60" i="2"/>
  <c r="BS60" i="2"/>
  <c r="CG60" i="2"/>
  <c r="CI60" i="2"/>
  <c r="CL60" i="2"/>
  <c r="CQ60" i="2"/>
  <c r="CX60" i="2"/>
  <c r="DG60" i="2"/>
  <c r="DI60" i="2" s="1"/>
  <c r="DW60" i="2"/>
  <c r="DX60" i="2" s="1"/>
  <c r="DY60" i="2" s="1"/>
  <c r="EM60" i="2"/>
  <c r="EN60" i="2" s="1"/>
  <c r="EO60" i="2" s="1"/>
  <c r="FM60" i="2"/>
  <c r="PH60" i="2" s="1"/>
  <c r="PI60" i="2" s="1"/>
  <c r="FS60" i="2"/>
  <c r="PP60" i="2" s="1"/>
  <c r="PQ60" i="2" s="1"/>
  <c r="GQ60" i="2"/>
  <c r="GV60" i="2"/>
  <c r="HR60" i="2"/>
  <c r="HS60" i="2" s="1"/>
  <c r="IH60" i="2"/>
  <c r="II60" i="2" s="1"/>
  <c r="IX60" i="2"/>
  <c r="IY60" i="2" s="1"/>
  <c r="JL60" i="2"/>
  <c r="JM60" i="2" s="1"/>
  <c r="JZ60" i="2"/>
  <c r="KA60" i="2" s="1"/>
  <c r="KN60" i="2"/>
  <c r="KO60" i="2" s="1"/>
  <c r="KR60" i="2"/>
  <c r="LE60" i="2"/>
  <c r="LH60" i="2"/>
  <c r="LL60" i="2" s="1"/>
  <c r="QX60" i="2" s="1"/>
  <c r="LO60" i="2"/>
  <c r="RD60" i="2" s="1"/>
  <c r="RE60" i="2" s="1"/>
  <c r="LT60" i="2"/>
  <c r="MA60" i="2"/>
  <c r="RT60" i="2" s="1"/>
  <c r="RU60" i="2" s="1"/>
  <c r="TA60" i="2"/>
  <c r="TC60" i="2"/>
  <c r="TE60" i="2"/>
  <c r="TG60" i="2"/>
  <c r="TI60" i="2"/>
  <c r="TK60" i="2"/>
  <c r="TM60" i="2"/>
  <c r="TO60" i="2"/>
  <c r="TY60" i="2"/>
  <c r="UA60" i="2"/>
  <c r="UC60" i="2"/>
  <c r="UG60" i="2"/>
  <c r="AG61" i="2"/>
  <c r="AR61" i="2"/>
  <c r="AU61" i="2"/>
  <c r="BD61" i="2"/>
  <c r="BP61" i="2"/>
  <c r="BS61" i="2"/>
  <c r="CG61" i="2"/>
  <c r="CI61" i="2"/>
  <c r="CL61" i="2"/>
  <c r="CQ61" i="2"/>
  <c r="CX61" i="2"/>
  <c r="DG61" i="2"/>
  <c r="DI61" i="2" s="1"/>
  <c r="DW61" i="2"/>
  <c r="DX61" i="2" s="1"/>
  <c r="DY61" i="2" s="1"/>
  <c r="EM61" i="2"/>
  <c r="EN61" i="2" s="1"/>
  <c r="EO61" i="2" s="1"/>
  <c r="FM61" i="2"/>
  <c r="PH61" i="2" s="1"/>
  <c r="PI61" i="2" s="1"/>
  <c r="FS61" i="2"/>
  <c r="PP61" i="2" s="1"/>
  <c r="PQ61" i="2" s="1"/>
  <c r="GQ61" i="2"/>
  <c r="GV61" i="2"/>
  <c r="HR61" i="2"/>
  <c r="HS61" i="2" s="1"/>
  <c r="IH61" i="2"/>
  <c r="II61" i="2" s="1"/>
  <c r="IX61" i="2"/>
  <c r="IY61" i="2" s="1"/>
  <c r="JL61" i="2"/>
  <c r="JM61" i="2" s="1"/>
  <c r="JZ61" i="2"/>
  <c r="KA61" i="2" s="1"/>
  <c r="KN61" i="2"/>
  <c r="KO61" i="2" s="1"/>
  <c r="KR61" i="2"/>
  <c r="LE61" i="2"/>
  <c r="LH61" i="2"/>
  <c r="LL61" i="2" s="1"/>
  <c r="QX61" i="2" s="1"/>
  <c r="LO61" i="2"/>
  <c r="RD61" i="2" s="1"/>
  <c r="RE61" i="2" s="1"/>
  <c r="LT61" i="2"/>
  <c r="MA61" i="2"/>
  <c r="RT61" i="2" s="1"/>
  <c r="RU61" i="2" s="1"/>
  <c r="TA61" i="2"/>
  <c r="TC61" i="2"/>
  <c r="TE61" i="2"/>
  <c r="TG61" i="2"/>
  <c r="TI61" i="2"/>
  <c r="TK61" i="2"/>
  <c r="TM61" i="2"/>
  <c r="TO61" i="2"/>
  <c r="TY61" i="2"/>
  <c r="UA61" i="2"/>
  <c r="UC61" i="2"/>
  <c r="UG61" i="2"/>
  <c r="AG62" i="2"/>
  <c r="AR62" i="2"/>
  <c r="AU62" i="2"/>
  <c r="BD62" i="2"/>
  <c r="BP62" i="2"/>
  <c r="BS62" i="2"/>
  <c r="CG62" i="2"/>
  <c r="CI62" i="2"/>
  <c r="CL62" i="2"/>
  <c r="CQ62" i="2"/>
  <c r="CX62" i="2"/>
  <c r="DG62" i="2"/>
  <c r="DI62" i="2" s="1"/>
  <c r="DW62" i="2"/>
  <c r="DX62" i="2" s="1"/>
  <c r="DY62" i="2" s="1"/>
  <c r="EM62" i="2"/>
  <c r="EN62" i="2" s="1"/>
  <c r="EO62" i="2" s="1"/>
  <c r="FM62" i="2"/>
  <c r="PH62" i="2" s="1"/>
  <c r="PI62" i="2" s="1"/>
  <c r="FS62" i="2"/>
  <c r="PP62" i="2" s="1"/>
  <c r="PQ62" i="2" s="1"/>
  <c r="GQ62" i="2"/>
  <c r="GV62" i="2"/>
  <c r="HR62" i="2"/>
  <c r="HS62" i="2" s="1"/>
  <c r="IH62" i="2"/>
  <c r="II62" i="2" s="1"/>
  <c r="IX62" i="2"/>
  <c r="IY62" i="2" s="1"/>
  <c r="JL62" i="2"/>
  <c r="JM62" i="2" s="1"/>
  <c r="JZ62" i="2"/>
  <c r="KA62" i="2" s="1"/>
  <c r="KN62" i="2"/>
  <c r="KO62" i="2" s="1"/>
  <c r="KR62" i="2"/>
  <c r="LE62" i="2"/>
  <c r="LH62" i="2"/>
  <c r="LL62" i="2" s="1"/>
  <c r="QX62" i="2" s="1"/>
  <c r="LO62" i="2"/>
  <c r="RD62" i="2" s="1"/>
  <c r="RE62" i="2" s="1"/>
  <c r="LT62" i="2"/>
  <c r="MA62" i="2"/>
  <c r="RT62" i="2" s="1"/>
  <c r="RU62" i="2" s="1"/>
  <c r="TA62" i="2"/>
  <c r="TC62" i="2"/>
  <c r="TE62" i="2"/>
  <c r="TG62" i="2"/>
  <c r="TI62" i="2"/>
  <c r="TK62" i="2"/>
  <c r="TM62" i="2"/>
  <c r="TO62" i="2"/>
  <c r="TY62" i="2"/>
  <c r="UA62" i="2"/>
  <c r="UC62" i="2"/>
  <c r="UG62" i="2"/>
  <c r="AG63" i="2"/>
  <c r="AR63" i="2"/>
  <c r="AU63" i="2"/>
  <c r="BD63" i="2"/>
  <c r="BP63" i="2"/>
  <c r="BS63" i="2"/>
  <c r="CG63" i="2"/>
  <c r="CI63" i="2"/>
  <c r="CL63" i="2"/>
  <c r="CQ63" i="2"/>
  <c r="CX63" i="2"/>
  <c r="DG63" i="2"/>
  <c r="DI63" i="2" s="1"/>
  <c r="DW63" i="2"/>
  <c r="DX63" i="2" s="1"/>
  <c r="DY63" i="2" s="1"/>
  <c r="EM63" i="2"/>
  <c r="EN63" i="2" s="1"/>
  <c r="EO63" i="2" s="1"/>
  <c r="FM63" i="2"/>
  <c r="PH63" i="2" s="1"/>
  <c r="PI63" i="2" s="1"/>
  <c r="FS63" i="2"/>
  <c r="PP63" i="2" s="1"/>
  <c r="PQ63" i="2" s="1"/>
  <c r="GQ63" i="2"/>
  <c r="GV63" i="2"/>
  <c r="HR63" i="2"/>
  <c r="HS63" i="2" s="1"/>
  <c r="IH63" i="2"/>
  <c r="II63" i="2" s="1"/>
  <c r="IX63" i="2"/>
  <c r="IY63" i="2" s="1"/>
  <c r="JL63" i="2"/>
  <c r="JM63" i="2" s="1"/>
  <c r="JZ63" i="2"/>
  <c r="KA63" i="2" s="1"/>
  <c r="KN63" i="2"/>
  <c r="KO63" i="2" s="1"/>
  <c r="KR63" i="2"/>
  <c r="LE63" i="2"/>
  <c r="LH63" i="2"/>
  <c r="LL63" i="2" s="1"/>
  <c r="QX63" i="2" s="1"/>
  <c r="LO63" i="2"/>
  <c r="RD63" i="2" s="1"/>
  <c r="RE63" i="2" s="1"/>
  <c r="LT63" i="2"/>
  <c r="MA63" i="2"/>
  <c r="RT63" i="2" s="1"/>
  <c r="RU63" i="2" s="1"/>
  <c r="TA63" i="2"/>
  <c r="TC63" i="2"/>
  <c r="TE63" i="2"/>
  <c r="TG63" i="2"/>
  <c r="TI63" i="2"/>
  <c r="TK63" i="2"/>
  <c r="TM63" i="2"/>
  <c r="TO63" i="2"/>
  <c r="TY63" i="2"/>
  <c r="UA63" i="2"/>
  <c r="UC63" i="2"/>
  <c r="UG63" i="2"/>
  <c r="UG64" i="2"/>
  <c r="UC64" i="2"/>
  <c r="UA64" i="2"/>
  <c r="TY64" i="2"/>
  <c r="TO64" i="2"/>
  <c r="TM64" i="2"/>
  <c r="TK64" i="2"/>
  <c r="TI64" i="2"/>
  <c r="TG64" i="2"/>
  <c r="TE64" i="2"/>
  <c r="TC64" i="2"/>
  <c r="TA64" i="2"/>
  <c r="AG64" i="2"/>
  <c r="AR64" i="2"/>
  <c r="AU64" i="2"/>
  <c r="BD64" i="2"/>
  <c r="BP64" i="2"/>
  <c r="BS64" i="2"/>
  <c r="CG64" i="2"/>
  <c r="CI64" i="2"/>
  <c r="CL64" i="2"/>
  <c r="CQ64" i="2"/>
  <c r="CX64" i="2"/>
  <c r="DG64" i="2"/>
  <c r="DI64" i="2" s="1"/>
  <c r="DW64" i="2"/>
  <c r="DX64" i="2" s="1"/>
  <c r="DY64" i="2" s="1"/>
  <c r="EM64" i="2"/>
  <c r="EN64" i="2" s="1"/>
  <c r="EO64" i="2" s="1"/>
  <c r="FM64" i="2"/>
  <c r="PH64" i="2" s="1"/>
  <c r="PI64" i="2" s="1"/>
  <c r="FS64" i="2"/>
  <c r="PP64" i="2" s="1"/>
  <c r="PQ64" i="2" s="1"/>
  <c r="GQ64" i="2"/>
  <c r="GV64" i="2"/>
  <c r="HR64" i="2"/>
  <c r="HS64" i="2" s="1"/>
  <c r="IH64" i="2"/>
  <c r="II64" i="2" s="1"/>
  <c r="IX64" i="2"/>
  <c r="IY64" i="2" s="1"/>
  <c r="JL64" i="2"/>
  <c r="JM64" i="2" s="1"/>
  <c r="JZ64" i="2"/>
  <c r="KA64" i="2" s="1"/>
  <c r="KN64" i="2"/>
  <c r="KO64" i="2" s="1"/>
  <c r="KR64" i="2"/>
  <c r="LE64" i="2"/>
  <c r="LH64" i="2"/>
  <c r="LO64" i="2"/>
  <c r="RD64" i="2" s="1"/>
  <c r="RE64" i="2" s="1"/>
  <c r="LT64" i="2"/>
  <c r="MA64" i="2"/>
  <c r="RT64" i="2" s="1"/>
  <c r="RU64" i="2" s="1"/>
  <c r="TD64" i="2"/>
  <c r="TH64" i="2"/>
  <c r="TL64" i="2"/>
  <c r="TV64" i="2"/>
  <c r="TZ64" i="2"/>
  <c r="AF65" i="2"/>
  <c r="BQ65" i="2"/>
  <c r="CM65" i="2"/>
  <c r="CZ65" i="2"/>
  <c r="CX65" i="2"/>
  <c r="DA65" i="2"/>
  <c r="FD65" i="2"/>
  <c r="DO65" i="2"/>
  <c r="DP65" i="2" s="1"/>
  <c r="DQ65" i="2" s="1"/>
  <c r="EU65" i="2"/>
  <c r="FA65" i="2"/>
  <c r="FN65" i="2"/>
  <c r="PF65" i="2" s="1"/>
  <c r="PG65" i="2" s="1"/>
  <c r="FT65" i="2"/>
  <c r="PN65" i="2" s="1"/>
  <c r="PO65" i="2" s="1"/>
  <c r="GA65" i="2"/>
  <c r="GR65" i="2"/>
  <c r="KV65" i="2"/>
  <c r="IA65" i="2"/>
  <c r="HZ65" i="2"/>
  <c r="JE65" i="2"/>
  <c r="JF65" i="2" s="1"/>
  <c r="JG65" i="2" s="1"/>
  <c r="KH65" i="2"/>
  <c r="KG65" i="2"/>
  <c r="LE65" i="2"/>
  <c r="LM65" i="2"/>
  <c r="MB65" i="2"/>
  <c r="RR65" i="2" s="1"/>
  <c r="RS65" i="2" s="1"/>
  <c r="AF66" i="2"/>
  <c r="CM66" i="2"/>
  <c r="CZ66" i="2"/>
  <c r="CX66" i="2"/>
  <c r="DA66" i="2"/>
  <c r="FD66" i="2"/>
  <c r="DO66" i="2"/>
  <c r="DP66" i="2" s="1"/>
  <c r="DQ66" i="2" s="1"/>
  <c r="EU66" i="2"/>
  <c r="FA66" i="2"/>
  <c r="GA66" i="2"/>
  <c r="KV66" i="2"/>
  <c r="HZ66" i="2"/>
  <c r="IA66" i="2" s="1"/>
  <c r="IB66" i="2" s="1"/>
  <c r="JF66" i="2"/>
  <c r="JE66" i="2"/>
  <c r="KG66" i="2"/>
  <c r="KH66" i="2" s="1"/>
  <c r="KI66" i="2" s="1"/>
  <c r="LE66" i="2"/>
  <c r="LM66" i="2"/>
  <c r="AG67" i="2"/>
  <c r="AR67" i="2"/>
  <c r="BQ67" i="2"/>
  <c r="BS67" i="2"/>
  <c r="CG67" i="2"/>
  <c r="DW67" i="2"/>
  <c r="DX67" i="2" s="1"/>
  <c r="DY67" i="2" s="1"/>
  <c r="FB67" i="2"/>
  <c r="FM67" i="2"/>
  <c r="PH67" i="2" s="1"/>
  <c r="PI67" i="2" s="1"/>
  <c r="FS67" i="2"/>
  <c r="PP67" i="2" s="1"/>
  <c r="PQ67" i="2" s="1"/>
  <c r="GQ67" i="2"/>
  <c r="IH67" i="2"/>
  <c r="II67" i="2" s="1"/>
  <c r="IJ67" i="2" s="1"/>
  <c r="JM67" i="2"/>
  <c r="JL67" i="2"/>
  <c r="KN67" i="2"/>
  <c r="KO67" i="2" s="1"/>
  <c r="KP67" i="2" s="1"/>
  <c r="LF67" i="2"/>
  <c r="LH67" i="2"/>
  <c r="MA67" i="2"/>
  <c r="RT67" i="2" s="1"/>
  <c r="RU67" i="2" s="1"/>
  <c r="UF68" i="2"/>
  <c r="TZ68" i="2"/>
  <c r="TV68" i="2"/>
  <c r="TT68" i="2"/>
  <c r="TN68" i="2"/>
  <c r="TL68" i="2"/>
  <c r="TJ68" i="2"/>
  <c r="TH68" i="2"/>
  <c r="TD68" i="2"/>
  <c r="TB68" i="2"/>
  <c r="AF68" i="2"/>
  <c r="AQ68" i="2"/>
  <c r="AU68" i="2"/>
  <c r="BP68" i="2"/>
  <c r="CH68" i="2"/>
  <c r="CF68" i="2"/>
  <c r="CI68" i="2"/>
  <c r="CL68" i="2"/>
  <c r="CQ68" i="2"/>
  <c r="CX68" i="2"/>
  <c r="FA68" i="2"/>
  <c r="DH68" i="2"/>
  <c r="DG68" i="2"/>
  <c r="EM68" i="2"/>
  <c r="EN68" i="2" s="1"/>
  <c r="EO68" i="2" s="1"/>
  <c r="GR68" i="2"/>
  <c r="GV68" i="2"/>
  <c r="HR68" i="2"/>
  <c r="HS68" i="2" s="1"/>
  <c r="HT68" i="2" s="1"/>
  <c r="IY68" i="2"/>
  <c r="IX68" i="2"/>
  <c r="JZ68" i="2"/>
  <c r="KA68" i="2" s="1"/>
  <c r="KB68" i="2" s="1"/>
  <c r="KR68" i="2"/>
  <c r="KT68" i="2"/>
  <c r="LE68" i="2"/>
  <c r="LO68" i="2"/>
  <c r="RD68" i="2" s="1"/>
  <c r="RE68" i="2" s="1"/>
  <c r="LT68" i="2"/>
  <c r="TA68" i="2"/>
  <c r="TE68" i="2"/>
  <c r="TG68" i="2"/>
  <c r="TK68" i="2"/>
  <c r="TO68" i="2"/>
  <c r="TS68" i="2"/>
  <c r="UA68" i="2"/>
  <c r="UE68" i="2"/>
  <c r="UF69" i="2"/>
  <c r="TZ69" i="2"/>
  <c r="TV69" i="2"/>
  <c r="TT69" i="2"/>
  <c r="TN69" i="2"/>
  <c r="TL69" i="2"/>
  <c r="TJ69" i="2"/>
  <c r="TH69" i="2"/>
  <c r="TD69" i="2"/>
  <c r="TB69" i="2"/>
  <c r="AF69" i="2"/>
  <c r="AQ69" i="2"/>
  <c r="AU69" i="2"/>
  <c r="BP69" i="2"/>
  <c r="CH69" i="2"/>
  <c r="CF69" i="2"/>
  <c r="CI69" i="2"/>
  <c r="CL69" i="2"/>
  <c r="CQ69" i="2"/>
  <c r="CX69" i="2"/>
  <c r="FA69" i="2"/>
  <c r="DG69" i="2"/>
  <c r="DH69" i="2" s="1"/>
  <c r="EN69" i="2"/>
  <c r="EM69" i="2"/>
  <c r="GR69" i="2"/>
  <c r="GV69" i="2"/>
  <c r="HS69" i="2"/>
  <c r="HR69" i="2"/>
  <c r="IX69" i="2"/>
  <c r="IY69" i="2" s="1"/>
  <c r="IZ69" i="2" s="1"/>
  <c r="KA69" i="2"/>
  <c r="JZ69" i="2"/>
  <c r="KR69" i="2"/>
  <c r="KT69" i="2"/>
  <c r="LE69" i="2"/>
  <c r="LO69" i="2"/>
  <c r="RD69" i="2" s="1"/>
  <c r="RE69" i="2" s="1"/>
  <c r="LT69" i="2"/>
  <c r="TA69" i="2"/>
  <c r="TE69" i="2"/>
  <c r="TG69" i="2"/>
  <c r="TK69" i="2"/>
  <c r="TO69" i="2"/>
  <c r="TS69" i="2"/>
  <c r="UA69" i="2"/>
  <c r="UE69" i="2"/>
  <c r="UF70" i="2"/>
  <c r="TZ70" i="2"/>
  <c r="TV70" i="2"/>
  <c r="TT70" i="2"/>
  <c r="TN70" i="2"/>
  <c r="TL70" i="2"/>
  <c r="TJ70" i="2"/>
  <c r="TH70" i="2"/>
  <c r="TD70" i="2"/>
  <c r="TB70" i="2"/>
  <c r="AF70" i="2"/>
  <c r="AQ70" i="2"/>
  <c r="AU70" i="2"/>
  <c r="BP70" i="2"/>
  <c r="CH70" i="2"/>
  <c r="CF70" i="2"/>
  <c r="CI70" i="2"/>
  <c r="CL70" i="2"/>
  <c r="CQ70" i="2"/>
  <c r="CX70" i="2"/>
  <c r="FA70" i="2"/>
  <c r="DH70" i="2"/>
  <c r="DG70" i="2"/>
  <c r="EM70" i="2"/>
  <c r="EN70" i="2" s="1"/>
  <c r="EO70" i="2" s="1"/>
  <c r="GR70" i="2"/>
  <c r="GV70" i="2"/>
  <c r="HR70" i="2"/>
  <c r="HS70" i="2" s="1"/>
  <c r="HT70" i="2" s="1"/>
  <c r="IY70" i="2"/>
  <c r="IX70" i="2"/>
  <c r="JZ70" i="2"/>
  <c r="KA70" i="2" s="1"/>
  <c r="KB70" i="2" s="1"/>
  <c r="KR70" i="2"/>
  <c r="KT70" i="2"/>
  <c r="LE70" i="2"/>
  <c r="LO70" i="2"/>
  <c r="RD70" i="2" s="1"/>
  <c r="RE70" i="2" s="1"/>
  <c r="LT70" i="2"/>
  <c r="TC70" i="2"/>
  <c r="TI70" i="2"/>
  <c r="TM70" i="2"/>
  <c r="TY70" i="2"/>
  <c r="UC70" i="2"/>
  <c r="UG70" i="2"/>
  <c r="AG71" i="2"/>
  <c r="AR71" i="2"/>
  <c r="BQ71" i="2"/>
  <c r="BS71" i="2"/>
  <c r="CG71" i="2"/>
  <c r="DX71" i="2"/>
  <c r="DW71" i="2"/>
  <c r="FB71" i="2"/>
  <c r="FM71" i="2"/>
  <c r="PH71" i="2" s="1"/>
  <c r="PI71" i="2" s="1"/>
  <c r="FS71" i="2"/>
  <c r="PP71" i="2" s="1"/>
  <c r="PQ71" i="2" s="1"/>
  <c r="GQ71" i="2"/>
  <c r="II71" i="2"/>
  <c r="IH71" i="2"/>
  <c r="JL71" i="2"/>
  <c r="JM71" i="2" s="1"/>
  <c r="JN71" i="2" s="1"/>
  <c r="KO71" i="2"/>
  <c r="KN71" i="2"/>
  <c r="LF71" i="2"/>
  <c r="LH71" i="2"/>
  <c r="MA71" i="2"/>
  <c r="RT71" i="2" s="1"/>
  <c r="RU71" i="2" s="1"/>
  <c r="UF72" i="2"/>
  <c r="TZ72" i="2"/>
  <c r="TV72" i="2"/>
  <c r="TT72" i="2"/>
  <c r="TN72" i="2"/>
  <c r="TL72" i="2"/>
  <c r="TJ72" i="2"/>
  <c r="TH72" i="2"/>
  <c r="TD72" i="2"/>
  <c r="TB72" i="2"/>
  <c r="AF72" i="2"/>
  <c r="AQ72" i="2"/>
  <c r="AU72" i="2"/>
  <c r="BP72" i="2"/>
  <c r="CH72" i="2"/>
  <c r="CF72" i="2"/>
  <c r="CI72" i="2"/>
  <c r="CL72" i="2"/>
  <c r="CQ72" i="2"/>
  <c r="CX72" i="2"/>
  <c r="FA72" i="2"/>
  <c r="DG72" i="2"/>
  <c r="DH72" i="2" s="1"/>
  <c r="EN72" i="2"/>
  <c r="EM72" i="2"/>
  <c r="GR72" i="2"/>
  <c r="GV72" i="2"/>
  <c r="HS72" i="2"/>
  <c r="HR72" i="2"/>
  <c r="IX72" i="2"/>
  <c r="IY72" i="2" s="1"/>
  <c r="IZ72" i="2" s="1"/>
  <c r="KA72" i="2"/>
  <c r="JZ72" i="2"/>
  <c r="KR72" i="2"/>
  <c r="KT72" i="2"/>
  <c r="LE72" i="2"/>
  <c r="LO72" i="2"/>
  <c r="RD72" i="2" s="1"/>
  <c r="RE72" i="2" s="1"/>
  <c r="LT72" i="2"/>
  <c r="TC72" i="2"/>
  <c r="TI72" i="2"/>
  <c r="TM72" i="2"/>
  <c r="TY72" i="2"/>
  <c r="UC72" i="2"/>
  <c r="UG72" i="2"/>
  <c r="AG73" i="2"/>
  <c r="AR73" i="2"/>
  <c r="BQ73" i="2"/>
  <c r="BS73" i="2"/>
  <c r="CG73" i="2"/>
  <c r="DW73" i="2"/>
  <c r="DX73" i="2" s="1"/>
  <c r="DY73" i="2" s="1"/>
  <c r="FB73" i="2"/>
  <c r="FM73" i="2"/>
  <c r="PH73" i="2" s="1"/>
  <c r="PI73" i="2" s="1"/>
  <c r="FS73" i="2"/>
  <c r="PP73" i="2" s="1"/>
  <c r="PQ73" i="2" s="1"/>
  <c r="GQ73" i="2"/>
  <c r="II73" i="2"/>
  <c r="IH73" i="2"/>
  <c r="JL73" i="2"/>
  <c r="JM73" i="2" s="1"/>
  <c r="JN73" i="2" s="1"/>
  <c r="KO73" i="2"/>
  <c r="KN73" i="2"/>
  <c r="LF73" i="2"/>
  <c r="LH73" i="2"/>
  <c r="MA73" i="2"/>
  <c r="RT73" i="2" s="1"/>
  <c r="RU73" i="2" s="1"/>
  <c r="AG74" i="2"/>
  <c r="AR74" i="2"/>
  <c r="BQ74" i="2"/>
  <c r="BS74" i="2"/>
  <c r="CG74" i="2"/>
  <c r="DX74" i="2"/>
  <c r="DW74" i="2"/>
  <c r="FB74" i="2"/>
  <c r="FM74" i="2"/>
  <c r="PH74" i="2" s="1"/>
  <c r="PI74" i="2" s="1"/>
  <c r="FS74" i="2"/>
  <c r="PP74" i="2" s="1"/>
  <c r="PQ74" i="2" s="1"/>
  <c r="GQ74" i="2"/>
  <c r="IH74" i="2"/>
  <c r="II74" i="2" s="1"/>
  <c r="IJ74" i="2" s="1"/>
  <c r="JM74" i="2"/>
  <c r="JL74" i="2"/>
  <c r="KN74" i="2"/>
  <c r="KO74" i="2" s="1"/>
  <c r="KP74" i="2" s="1"/>
  <c r="LF74" i="2"/>
  <c r="LH74" i="2"/>
  <c r="MA74" i="2"/>
  <c r="RT74" i="2" s="1"/>
  <c r="RU74" i="2" s="1"/>
  <c r="AG75" i="2"/>
  <c r="AR75" i="2"/>
  <c r="BQ75" i="2"/>
  <c r="BS75" i="2"/>
  <c r="CG75" i="2"/>
  <c r="DW75" i="2"/>
  <c r="DX75" i="2" s="1"/>
  <c r="DY75" i="2" s="1"/>
  <c r="FB75" i="2"/>
  <c r="FM75" i="2"/>
  <c r="PH75" i="2" s="1"/>
  <c r="PI75" i="2" s="1"/>
  <c r="FS75" i="2"/>
  <c r="PP75" i="2" s="1"/>
  <c r="PQ75" i="2" s="1"/>
  <c r="GQ75" i="2"/>
  <c r="II75" i="2"/>
  <c r="IH75" i="2"/>
  <c r="JL75" i="2"/>
  <c r="JM75" i="2" s="1"/>
  <c r="JN75" i="2" s="1"/>
  <c r="KO75" i="2"/>
  <c r="KN75" i="2"/>
  <c r="LF75" i="2"/>
  <c r="LH75" i="2"/>
  <c r="MA75" i="2"/>
  <c r="RT75" i="2" s="1"/>
  <c r="RU75" i="2" s="1"/>
  <c r="AG76" i="2"/>
  <c r="AR76" i="2"/>
  <c r="BQ76" i="2"/>
  <c r="BS76" i="2"/>
  <c r="CG76" i="2"/>
  <c r="DX76" i="2"/>
  <c r="DW76" i="2"/>
  <c r="FB76" i="2"/>
  <c r="FM76" i="2"/>
  <c r="PH76" i="2" s="1"/>
  <c r="PI76" i="2" s="1"/>
  <c r="FS76" i="2"/>
  <c r="PP76" i="2" s="1"/>
  <c r="PQ76" i="2" s="1"/>
  <c r="GQ76" i="2"/>
  <c r="IH76" i="2"/>
  <c r="II76" i="2" s="1"/>
  <c r="IJ76" i="2" s="1"/>
  <c r="JM76" i="2"/>
  <c r="JL76" i="2"/>
  <c r="KN76" i="2"/>
  <c r="KO76" i="2" s="1"/>
  <c r="KP76" i="2" s="1"/>
  <c r="LF76" i="2"/>
  <c r="LH76" i="2"/>
  <c r="MA76" i="2"/>
  <c r="RT76" i="2" s="1"/>
  <c r="RU76" i="2" s="1"/>
  <c r="AG77" i="2"/>
  <c r="AR77" i="2"/>
  <c r="BQ77" i="2"/>
  <c r="BS77" i="2"/>
  <c r="CG77" i="2"/>
  <c r="DW77" i="2"/>
  <c r="DX77" i="2" s="1"/>
  <c r="DY77" i="2" s="1"/>
  <c r="FB77" i="2"/>
  <c r="FM77" i="2"/>
  <c r="PH77" i="2" s="1"/>
  <c r="PI77" i="2" s="1"/>
  <c r="FS77" i="2"/>
  <c r="PP77" i="2" s="1"/>
  <c r="PQ77" i="2" s="1"/>
  <c r="GQ77" i="2"/>
  <c r="II77" i="2"/>
  <c r="IH77" i="2"/>
  <c r="JL77" i="2"/>
  <c r="JM77" i="2" s="1"/>
  <c r="JN77" i="2" s="1"/>
  <c r="KO77" i="2"/>
  <c r="KN77" i="2"/>
  <c r="LF77" i="2"/>
  <c r="LH77" i="2"/>
  <c r="MA77" i="2"/>
  <c r="RT77" i="2" s="1"/>
  <c r="RU77" i="2" s="1"/>
  <c r="AG78" i="2"/>
  <c r="AR78" i="2"/>
  <c r="BQ78" i="2"/>
  <c r="BS78" i="2"/>
  <c r="CG78" i="2"/>
  <c r="DX78" i="2"/>
  <c r="DW78" i="2"/>
  <c r="FB78" i="2"/>
  <c r="FM78" i="2"/>
  <c r="PH78" i="2" s="1"/>
  <c r="PI78" i="2" s="1"/>
  <c r="FS78" i="2"/>
  <c r="PP78" i="2" s="1"/>
  <c r="PQ78" i="2" s="1"/>
  <c r="GQ78" i="2"/>
  <c r="IH78" i="2"/>
  <c r="II78" i="2" s="1"/>
  <c r="IJ78" i="2" s="1"/>
  <c r="JM78" i="2"/>
  <c r="JL78" i="2"/>
  <c r="KN78" i="2"/>
  <c r="KO78" i="2" s="1"/>
  <c r="KP78" i="2" s="1"/>
  <c r="LF78" i="2"/>
  <c r="LH78" i="2"/>
  <c r="MA78" i="2"/>
  <c r="RT78" i="2" s="1"/>
  <c r="RU78" i="2" s="1"/>
  <c r="AG79" i="2"/>
  <c r="AR79" i="2"/>
  <c r="BQ79" i="2"/>
  <c r="BS79" i="2"/>
  <c r="CG79" i="2"/>
  <c r="DW79" i="2"/>
  <c r="DX79" i="2" s="1"/>
  <c r="DY79" i="2" s="1"/>
  <c r="FB79" i="2"/>
  <c r="FM79" i="2"/>
  <c r="PH79" i="2" s="1"/>
  <c r="PI79" i="2" s="1"/>
  <c r="FS79" i="2"/>
  <c r="PP79" i="2" s="1"/>
  <c r="PQ79" i="2" s="1"/>
  <c r="GQ79" i="2"/>
  <c r="II79" i="2"/>
  <c r="IH79" i="2"/>
  <c r="JL79" i="2"/>
  <c r="JM79" i="2" s="1"/>
  <c r="JN79" i="2" s="1"/>
  <c r="KO79" i="2"/>
  <c r="KN79" i="2"/>
  <c r="LF79" i="2"/>
  <c r="LH79" i="2"/>
  <c r="MA79" i="2"/>
  <c r="RT79" i="2" s="1"/>
  <c r="RU79" i="2" s="1"/>
  <c r="AG80" i="2"/>
  <c r="AR80" i="2"/>
  <c r="BQ80" i="2"/>
  <c r="BS80" i="2"/>
  <c r="CG80" i="2"/>
  <c r="DX80" i="2"/>
  <c r="DW80" i="2"/>
  <c r="FB80" i="2"/>
  <c r="FM80" i="2"/>
  <c r="PH80" i="2" s="1"/>
  <c r="PI80" i="2" s="1"/>
  <c r="FS80" i="2"/>
  <c r="PP80" i="2" s="1"/>
  <c r="PQ80" i="2" s="1"/>
  <c r="GQ80" i="2"/>
  <c r="IH80" i="2"/>
  <c r="II80" i="2" s="1"/>
  <c r="IJ80" i="2" s="1"/>
  <c r="JM80" i="2"/>
  <c r="JL80" i="2"/>
  <c r="KN80" i="2"/>
  <c r="KO80" i="2" s="1"/>
  <c r="KP80" i="2" s="1"/>
  <c r="LF80" i="2"/>
  <c r="LH80" i="2"/>
  <c r="MA80" i="2"/>
  <c r="RT80" i="2" s="1"/>
  <c r="RU80" i="2" s="1"/>
  <c r="AG81" i="2"/>
  <c r="AR81" i="2"/>
  <c r="BQ81" i="2"/>
  <c r="BS81" i="2"/>
  <c r="CG81" i="2"/>
  <c r="DW81" i="2"/>
  <c r="DX81" i="2" s="1"/>
  <c r="DY81" i="2" s="1"/>
  <c r="FB81" i="2"/>
  <c r="FM81" i="2"/>
  <c r="PH81" i="2" s="1"/>
  <c r="PI81" i="2" s="1"/>
  <c r="FS81" i="2"/>
  <c r="PP81" i="2" s="1"/>
  <c r="PQ81" i="2" s="1"/>
  <c r="GQ81" i="2"/>
  <c r="II81" i="2"/>
  <c r="IH81" i="2"/>
  <c r="JL81" i="2"/>
  <c r="JM81" i="2" s="1"/>
  <c r="JN81" i="2" s="1"/>
  <c r="KO81" i="2"/>
  <c r="KN81" i="2"/>
  <c r="LF81" i="2"/>
  <c r="LH81" i="2"/>
  <c r="MA81" i="2"/>
  <c r="RT81" i="2" s="1"/>
  <c r="RU81" i="2" s="1"/>
  <c r="AG82" i="2"/>
  <c r="AR82" i="2"/>
  <c r="BQ82" i="2"/>
  <c r="BS82" i="2"/>
  <c r="CG82" i="2"/>
  <c r="DX82" i="2"/>
  <c r="DW82" i="2"/>
  <c r="FB82" i="2"/>
  <c r="FM82" i="2"/>
  <c r="PH82" i="2" s="1"/>
  <c r="PI82" i="2" s="1"/>
  <c r="FS82" i="2"/>
  <c r="PP82" i="2" s="1"/>
  <c r="PQ82" i="2" s="1"/>
  <c r="GQ82" i="2"/>
  <c r="IH82" i="2"/>
  <c r="II82" i="2" s="1"/>
  <c r="IJ82" i="2" s="1"/>
  <c r="JM82" i="2"/>
  <c r="JL82" i="2"/>
  <c r="KN82" i="2"/>
  <c r="KO82" i="2" s="1"/>
  <c r="KP82" i="2" s="1"/>
  <c r="LF82" i="2"/>
  <c r="LH82" i="2"/>
  <c r="MA82" i="2"/>
  <c r="RT82" i="2" s="1"/>
  <c r="RU82" i="2" s="1"/>
  <c r="AG83" i="2"/>
  <c r="AR83" i="2"/>
  <c r="BQ83" i="2"/>
  <c r="BS83" i="2"/>
  <c r="CG83" i="2"/>
  <c r="DW83" i="2"/>
  <c r="DX83" i="2" s="1"/>
  <c r="DY83" i="2" s="1"/>
  <c r="FB83" i="2"/>
  <c r="FM83" i="2"/>
  <c r="PH83" i="2" s="1"/>
  <c r="PI83" i="2" s="1"/>
  <c r="FS83" i="2"/>
  <c r="PP83" i="2" s="1"/>
  <c r="PQ83" i="2" s="1"/>
  <c r="GQ83" i="2"/>
  <c r="II83" i="2"/>
  <c r="IH83" i="2"/>
  <c r="JL83" i="2"/>
  <c r="JM83" i="2" s="1"/>
  <c r="JN83" i="2" s="1"/>
  <c r="KO83" i="2"/>
  <c r="KN83" i="2"/>
  <c r="LF83" i="2"/>
  <c r="LH83" i="2"/>
  <c r="MA83" i="2"/>
  <c r="RT83" i="2" s="1"/>
  <c r="RU83" i="2" s="1"/>
  <c r="AG84" i="2"/>
  <c r="AR84" i="2"/>
  <c r="BQ84" i="2"/>
  <c r="BS84" i="2"/>
  <c r="CG84" i="2"/>
  <c r="DX84" i="2"/>
  <c r="DW84" i="2"/>
  <c r="FB84" i="2"/>
  <c r="FM84" i="2"/>
  <c r="PH84" i="2" s="1"/>
  <c r="PI84" i="2" s="1"/>
  <c r="FS84" i="2"/>
  <c r="PP84" i="2" s="1"/>
  <c r="PQ84" i="2" s="1"/>
  <c r="GQ84" i="2"/>
  <c r="IH84" i="2"/>
  <c r="II84" i="2" s="1"/>
  <c r="IJ84" i="2" s="1"/>
  <c r="JM84" i="2"/>
  <c r="JL84" i="2"/>
  <c r="KN84" i="2"/>
  <c r="KO84" i="2" s="1"/>
  <c r="KP84" i="2" s="1"/>
  <c r="LF84" i="2"/>
  <c r="LH84" i="2"/>
  <c r="MA84" i="2"/>
  <c r="RT84" i="2" s="1"/>
  <c r="RU84" i="2" s="1"/>
  <c r="AG85" i="2"/>
  <c r="AR85" i="2"/>
  <c r="BQ85" i="2"/>
  <c r="BS85" i="2"/>
  <c r="CG85" i="2"/>
  <c r="DW85" i="2"/>
  <c r="DX85" i="2" s="1"/>
  <c r="DY85" i="2" s="1"/>
  <c r="FB85" i="2"/>
  <c r="FM85" i="2"/>
  <c r="PH85" i="2" s="1"/>
  <c r="PI85" i="2" s="1"/>
  <c r="FS85" i="2"/>
  <c r="PP85" i="2" s="1"/>
  <c r="PQ85" i="2" s="1"/>
  <c r="GQ85" i="2"/>
  <c r="II85" i="2"/>
  <c r="IH85" i="2"/>
  <c r="JL85" i="2"/>
  <c r="JM85" i="2" s="1"/>
  <c r="JN85" i="2" s="1"/>
  <c r="KO85" i="2"/>
  <c r="KN85" i="2"/>
  <c r="LF85" i="2"/>
  <c r="LH85" i="2"/>
  <c r="MA85" i="2"/>
  <c r="RT85" i="2" s="1"/>
  <c r="RU85" i="2" s="1"/>
  <c r="AG86" i="2"/>
  <c r="AR86" i="2"/>
  <c r="BQ86" i="2"/>
  <c r="BS86" i="2"/>
  <c r="CG86" i="2"/>
  <c r="DX86" i="2"/>
  <c r="DW86" i="2"/>
  <c r="FB86" i="2"/>
  <c r="FM86" i="2"/>
  <c r="PH86" i="2" s="1"/>
  <c r="PI86" i="2" s="1"/>
  <c r="FS86" i="2"/>
  <c r="PP86" i="2" s="1"/>
  <c r="PQ86" i="2" s="1"/>
  <c r="GQ86" i="2"/>
  <c r="IH86" i="2"/>
  <c r="II86" i="2" s="1"/>
  <c r="IJ86" i="2" s="1"/>
  <c r="JM86" i="2"/>
  <c r="JL86" i="2"/>
  <c r="KN86" i="2"/>
  <c r="KO86" i="2" s="1"/>
  <c r="KP86" i="2" s="1"/>
  <c r="LF86" i="2"/>
  <c r="LH86" i="2"/>
  <c r="MA86" i="2"/>
  <c r="RT86" i="2" s="1"/>
  <c r="RU86" i="2" s="1"/>
  <c r="AG87" i="2"/>
  <c r="AR87" i="2"/>
  <c r="BQ87" i="2"/>
  <c r="BS87" i="2"/>
  <c r="CG87" i="2"/>
  <c r="DW87" i="2"/>
  <c r="DX87" i="2" s="1"/>
  <c r="DY87" i="2" s="1"/>
  <c r="FB87" i="2"/>
  <c r="FM87" i="2"/>
  <c r="PH87" i="2" s="1"/>
  <c r="PI87" i="2" s="1"/>
  <c r="FS87" i="2"/>
  <c r="PP87" i="2" s="1"/>
  <c r="PQ87" i="2" s="1"/>
  <c r="GQ87" i="2"/>
  <c r="IH87" i="2"/>
  <c r="II87" i="2" s="1"/>
  <c r="IJ87" i="2" s="1"/>
  <c r="JM87" i="2"/>
  <c r="JL87" i="2"/>
  <c r="KN87" i="2"/>
  <c r="KO87" i="2" s="1"/>
  <c r="KP87" i="2" s="1"/>
  <c r="LF87" i="2"/>
  <c r="LH87" i="2"/>
  <c r="MA87" i="2"/>
  <c r="RT87" i="2" s="1"/>
  <c r="RU87" i="2" s="1"/>
  <c r="UF88" i="2"/>
  <c r="TZ88" i="2"/>
  <c r="TV88" i="2"/>
  <c r="TT88" i="2"/>
  <c r="TN88" i="2"/>
  <c r="TL88" i="2"/>
  <c r="TJ88" i="2"/>
  <c r="TH88" i="2"/>
  <c r="TD88" i="2"/>
  <c r="TB88" i="2"/>
  <c r="AF88" i="2"/>
  <c r="AQ88" i="2"/>
  <c r="AU88" i="2"/>
  <c r="BP88" i="2"/>
  <c r="CH88" i="2"/>
  <c r="CF88" i="2"/>
  <c r="CI88" i="2"/>
  <c r="CL88" i="2"/>
  <c r="CQ88" i="2"/>
  <c r="CX88" i="2"/>
  <c r="FA88" i="2"/>
  <c r="DH88" i="2"/>
  <c r="DG88" i="2"/>
  <c r="EM88" i="2"/>
  <c r="EN88" i="2" s="1"/>
  <c r="EO88" i="2" s="1"/>
  <c r="GR88" i="2"/>
  <c r="GV88" i="2"/>
  <c r="HR88" i="2"/>
  <c r="HS88" i="2" s="1"/>
  <c r="HT88" i="2" s="1"/>
  <c r="IY88" i="2"/>
  <c r="IX88" i="2"/>
  <c r="JZ88" i="2"/>
  <c r="KA88" i="2" s="1"/>
  <c r="KB88" i="2" s="1"/>
  <c r="KR88" i="2"/>
  <c r="KT88" i="2"/>
  <c r="LE88" i="2"/>
  <c r="LO88" i="2"/>
  <c r="RD88" i="2" s="1"/>
  <c r="RE88" i="2" s="1"/>
  <c r="LT88" i="2"/>
  <c r="TC88" i="2"/>
  <c r="TI88" i="2"/>
  <c r="TM88" i="2"/>
  <c r="TY88" i="2"/>
  <c r="UC88" i="2"/>
  <c r="UG88" i="2"/>
  <c r="AG89" i="2"/>
  <c r="AR89" i="2"/>
  <c r="BQ89" i="2"/>
  <c r="BS89" i="2"/>
  <c r="CG89" i="2"/>
  <c r="DX89" i="2"/>
  <c r="DW89" i="2"/>
  <c r="FB89" i="2"/>
  <c r="FM89" i="2"/>
  <c r="PH89" i="2" s="1"/>
  <c r="PI89" i="2" s="1"/>
  <c r="FS89" i="2"/>
  <c r="PP89" i="2" s="1"/>
  <c r="PQ89" i="2" s="1"/>
  <c r="GQ89" i="2"/>
  <c r="II89" i="2"/>
  <c r="IH89" i="2"/>
  <c r="JL89" i="2"/>
  <c r="JM89" i="2" s="1"/>
  <c r="JN89" i="2" s="1"/>
  <c r="KO89" i="2"/>
  <c r="KN89" i="2"/>
  <c r="LF89" i="2"/>
  <c r="LH89" i="2"/>
  <c r="MA89" i="2"/>
  <c r="RT89" i="2" s="1"/>
  <c r="RU89" i="2" s="1"/>
  <c r="UF90" i="2"/>
  <c r="TZ90" i="2"/>
  <c r="TV90" i="2"/>
  <c r="TT90" i="2"/>
  <c r="TN90" i="2"/>
  <c r="TL90" i="2"/>
  <c r="TJ90" i="2"/>
  <c r="TH90" i="2"/>
  <c r="TD90" i="2"/>
  <c r="TB90" i="2"/>
  <c r="AF90" i="2"/>
  <c r="AQ90" i="2"/>
  <c r="AU90" i="2"/>
  <c r="BP90" i="2"/>
  <c r="CH90" i="2"/>
  <c r="CF90" i="2"/>
  <c r="CI90" i="2"/>
  <c r="CL90" i="2"/>
  <c r="CQ90" i="2"/>
  <c r="CX90" i="2"/>
  <c r="FA90" i="2"/>
  <c r="DG90" i="2"/>
  <c r="DH90" i="2" s="1"/>
  <c r="EN90" i="2"/>
  <c r="EM90" i="2"/>
  <c r="GR90" i="2"/>
  <c r="GV90" i="2"/>
  <c r="HS90" i="2"/>
  <c r="HR90" i="2"/>
  <c r="IX90" i="2"/>
  <c r="IY90" i="2" s="1"/>
  <c r="IZ90" i="2" s="1"/>
  <c r="KA90" i="2"/>
  <c r="JZ90" i="2"/>
  <c r="KR90" i="2"/>
  <c r="KT90" i="2"/>
  <c r="LE90" i="2"/>
  <c r="LO90" i="2"/>
  <c r="RD90" i="2" s="1"/>
  <c r="RE90" i="2" s="1"/>
  <c r="LT90" i="2"/>
  <c r="TC90" i="2"/>
  <c r="TI90" i="2"/>
  <c r="TM90" i="2"/>
  <c r="TY90" i="2"/>
  <c r="UC90" i="2"/>
  <c r="UG90" i="2"/>
  <c r="AG91" i="2"/>
  <c r="AR91" i="2"/>
  <c r="BQ91" i="2"/>
  <c r="BS91" i="2"/>
  <c r="CG91" i="2"/>
  <c r="DW91" i="2"/>
  <c r="DX91" i="2" s="1"/>
  <c r="DY91" i="2" s="1"/>
  <c r="FB91" i="2"/>
  <c r="FM91" i="2"/>
  <c r="PH91" i="2" s="1"/>
  <c r="PI91" i="2" s="1"/>
  <c r="FS91" i="2"/>
  <c r="PP91" i="2" s="1"/>
  <c r="PQ91" i="2" s="1"/>
  <c r="GQ91" i="2"/>
  <c r="IH91" i="2"/>
  <c r="II91" i="2" s="1"/>
  <c r="IJ91" i="2" s="1"/>
  <c r="JM91" i="2"/>
  <c r="JL91" i="2"/>
  <c r="KN91" i="2"/>
  <c r="KO91" i="2" s="1"/>
  <c r="KP91" i="2" s="1"/>
  <c r="LF91" i="2"/>
  <c r="LH91" i="2"/>
  <c r="MA91" i="2"/>
  <c r="RT91" i="2" s="1"/>
  <c r="RU91" i="2" s="1"/>
  <c r="TA91" i="2"/>
  <c r="TE91" i="2"/>
  <c r="TG91" i="2"/>
  <c r="TK91" i="2"/>
  <c r="TO91" i="2"/>
  <c r="UA91" i="2"/>
  <c r="UF92" i="2"/>
  <c r="TZ92" i="2"/>
  <c r="TV92" i="2"/>
  <c r="TT92" i="2"/>
  <c r="TN92" i="2"/>
  <c r="TL92" i="2"/>
  <c r="TJ92" i="2"/>
  <c r="TH92" i="2"/>
  <c r="TD92" i="2"/>
  <c r="TB92" i="2"/>
  <c r="AF92" i="2"/>
  <c r="AQ92" i="2"/>
  <c r="AU92" i="2"/>
  <c r="BP92" i="2"/>
  <c r="CH92" i="2"/>
  <c r="CF92" i="2"/>
  <c r="CI92" i="2"/>
  <c r="CL92" i="2"/>
  <c r="CQ92" i="2"/>
  <c r="CX92" i="2"/>
  <c r="FA92" i="2"/>
  <c r="DG92" i="2"/>
  <c r="DH92" i="2" s="1"/>
  <c r="EN92" i="2"/>
  <c r="EM92" i="2"/>
  <c r="GR92" i="2"/>
  <c r="GV92" i="2"/>
  <c r="HS92" i="2"/>
  <c r="HR92" i="2"/>
  <c r="IX92" i="2"/>
  <c r="IY92" i="2" s="1"/>
  <c r="IZ92" i="2" s="1"/>
  <c r="KA92" i="2"/>
  <c r="JZ92" i="2"/>
  <c r="KR92" i="2"/>
  <c r="KT92" i="2"/>
  <c r="LE92" i="2"/>
  <c r="LO92" i="2"/>
  <c r="RD92" i="2" s="1"/>
  <c r="RE92" i="2" s="1"/>
  <c r="LT92" i="2"/>
  <c r="TC92" i="2"/>
  <c r="TI92" i="2"/>
  <c r="TM92" i="2"/>
  <c r="TY92" i="2"/>
  <c r="UC92" i="2"/>
  <c r="UG92" i="2"/>
  <c r="AG93" i="2"/>
  <c r="AR93" i="2"/>
  <c r="BQ93" i="2"/>
  <c r="BS93" i="2"/>
  <c r="CG93" i="2"/>
  <c r="DW93" i="2"/>
  <c r="DX93" i="2" s="1"/>
  <c r="DY93" i="2" s="1"/>
  <c r="FB93" i="2"/>
  <c r="FM93" i="2"/>
  <c r="PH93" i="2" s="1"/>
  <c r="PI93" i="2" s="1"/>
  <c r="FS93" i="2"/>
  <c r="PP93" i="2" s="1"/>
  <c r="PQ93" i="2" s="1"/>
  <c r="GQ93" i="2"/>
  <c r="IH93" i="2"/>
  <c r="II93" i="2" s="1"/>
  <c r="IJ93" i="2" s="1"/>
  <c r="JM93" i="2"/>
  <c r="JL93" i="2"/>
  <c r="KN93" i="2"/>
  <c r="KO93" i="2" s="1"/>
  <c r="KP93" i="2" s="1"/>
  <c r="LF93" i="2"/>
  <c r="LH93" i="2"/>
  <c r="MA93" i="2"/>
  <c r="RT93" i="2" s="1"/>
  <c r="RU93" i="2" s="1"/>
  <c r="TA93" i="2"/>
  <c r="TE93" i="2"/>
  <c r="TG93" i="2"/>
  <c r="TK93" i="2"/>
  <c r="TO93" i="2"/>
  <c r="UA93" i="2"/>
  <c r="UF94" i="2"/>
  <c r="TZ94" i="2"/>
  <c r="TV94" i="2"/>
  <c r="TT94" i="2"/>
  <c r="TN94" i="2"/>
  <c r="TL94" i="2"/>
  <c r="TJ94" i="2"/>
  <c r="TH94" i="2"/>
  <c r="TD94" i="2"/>
  <c r="TB94" i="2"/>
  <c r="AF94" i="2"/>
  <c r="AQ94" i="2"/>
  <c r="AU94" i="2"/>
  <c r="BP94" i="2"/>
  <c r="CH94" i="2"/>
  <c r="CF94" i="2"/>
  <c r="CI94" i="2"/>
  <c r="CL94" i="2"/>
  <c r="CQ94" i="2"/>
  <c r="CX94" i="2"/>
  <c r="FA94" i="2"/>
  <c r="DG94" i="2"/>
  <c r="DH94" i="2" s="1"/>
  <c r="EN94" i="2"/>
  <c r="EM94" i="2"/>
  <c r="GR94" i="2"/>
  <c r="GV94" i="2"/>
  <c r="HS94" i="2"/>
  <c r="HR94" i="2"/>
  <c r="IX94" i="2"/>
  <c r="IY94" i="2" s="1"/>
  <c r="IZ94" i="2" s="1"/>
  <c r="KA94" i="2"/>
  <c r="JZ94" i="2"/>
  <c r="KR94" i="2"/>
  <c r="KT94" i="2"/>
  <c r="LE94" i="2"/>
  <c r="LO94" i="2"/>
  <c r="RD94" i="2" s="1"/>
  <c r="RE94" i="2" s="1"/>
  <c r="LT94" i="2"/>
  <c r="TC94" i="2"/>
  <c r="TI94" i="2"/>
  <c r="TM94" i="2"/>
  <c r="TY94" i="2"/>
  <c r="UC94" i="2"/>
  <c r="UG94" i="2"/>
  <c r="BQ95" i="2"/>
  <c r="BS95" i="2"/>
  <c r="DX95" i="2"/>
  <c r="DW95" i="2"/>
  <c r="FB95" i="2"/>
  <c r="FM95" i="2"/>
  <c r="PH95" i="2" s="1"/>
  <c r="PI95" i="2" s="1"/>
  <c r="FS95" i="2"/>
  <c r="PP95" i="2" s="1"/>
  <c r="PQ95" i="2" s="1"/>
  <c r="GQ95" i="2"/>
  <c r="II95" i="2"/>
  <c r="IH95" i="2"/>
  <c r="JL95" i="2"/>
  <c r="JM95" i="2" s="1"/>
  <c r="JN95" i="2" s="1"/>
  <c r="KO95" i="2"/>
  <c r="KN95" i="2"/>
  <c r="LF95" i="2"/>
  <c r="LH95" i="2"/>
  <c r="MA95" i="2"/>
  <c r="RT95" i="2" s="1"/>
  <c r="RU95" i="2" s="1"/>
  <c r="TA95" i="2"/>
  <c r="TE95" i="2"/>
  <c r="TG95" i="2"/>
  <c r="TK95" i="2"/>
  <c r="TO95" i="2"/>
  <c r="UA95" i="2"/>
  <c r="UF96" i="2"/>
  <c r="TZ96" i="2"/>
  <c r="TV96" i="2"/>
  <c r="TT96" i="2"/>
  <c r="TN96" i="2"/>
  <c r="TL96" i="2"/>
  <c r="TJ96" i="2"/>
  <c r="TH96" i="2"/>
  <c r="TD96" i="2"/>
  <c r="TB96" i="2"/>
  <c r="AF96" i="2"/>
  <c r="AQ96" i="2"/>
  <c r="AU96" i="2"/>
  <c r="BP96" i="2"/>
  <c r="CH96" i="2"/>
  <c r="CF96" i="2"/>
  <c r="CI96" i="2"/>
  <c r="CL96" i="2"/>
  <c r="CQ96" i="2"/>
  <c r="CX96" i="2"/>
  <c r="FA96" i="2"/>
  <c r="DG96" i="2"/>
  <c r="DH96" i="2" s="1"/>
  <c r="EN96" i="2"/>
  <c r="EM96" i="2"/>
  <c r="GR96" i="2"/>
  <c r="GV96" i="2"/>
  <c r="HS96" i="2"/>
  <c r="HR96" i="2"/>
  <c r="IX96" i="2"/>
  <c r="IY96" i="2" s="1"/>
  <c r="IZ96" i="2" s="1"/>
  <c r="KA96" i="2"/>
  <c r="JZ96" i="2"/>
  <c r="KR96" i="2"/>
  <c r="KT96" i="2"/>
  <c r="LE96" i="2"/>
  <c r="LO96" i="2"/>
  <c r="RD96" i="2" s="1"/>
  <c r="RE96" i="2" s="1"/>
  <c r="TC96" i="2"/>
  <c r="TI96" i="2"/>
  <c r="TM96" i="2"/>
  <c r="TY96" i="2"/>
  <c r="UC96" i="2"/>
  <c r="UG96" i="2"/>
  <c r="BQ97" i="2"/>
  <c r="GR97" i="2"/>
  <c r="KV97" i="2"/>
  <c r="KU97" i="2"/>
  <c r="LF97" i="2"/>
  <c r="BQ98" i="2"/>
  <c r="GR98" i="2"/>
  <c r="KV98" i="2"/>
  <c r="KU98" i="2"/>
  <c r="LF98" i="2"/>
  <c r="BQ99" i="2"/>
  <c r="GR99" i="2"/>
  <c r="KV99" i="2"/>
  <c r="KU99" i="2"/>
  <c r="LF99" i="2"/>
  <c r="BQ100" i="2"/>
  <c r="GR100" i="2"/>
  <c r="KV100" i="2"/>
  <c r="KU100" i="2"/>
  <c r="LF100" i="2"/>
  <c r="BQ101" i="2"/>
  <c r="GR101" i="2"/>
  <c r="KV101" i="2"/>
  <c r="KU101" i="2"/>
  <c r="LF101" i="2"/>
  <c r="BQ102" i="2"/>
  <c r="GR102" i="2"/>
  <c r="KV102" i="2"/>
  <c r="KU102" i="2"/>
  <c r="LF102" i="2"/>
  <c r="FD104" i="2"/>
  <c r="FC104" i="2"/>
  <c r="GR105" i="2"/>
  <c r="KU105" i="2"/>
  <c r="KV105" i="2"/>
  <c r="LF105" i="2"/>
  <c r="AF106" i="2"/>
  <c r="FC106" i="2"/>
  <c r="FD106" i="2"/>
  <c r="AF108" i="2"/>
  <c r="FC108" i="2"/>
  <c r="FD108" i="2"/>
  <c r="AF113" i="2"/>
  <c r="FC113" i="2"/>
  <c r="FD113" i="2"/>
  <c r="AF115" i="2"/>
  <c r="FC115" i="2"/>
  <c r="FD115" i="2"/>
  <c r="AF116" i="2"/>
  <c r="FC116" i="2"/>
  <c r="FD116" i="2"/>
  <c r="KU120" i="2"/>
  <c r="KV120" i="2"/>
  <c r="KU122" i="2"/>
  <c r="KV122" i="2"/>
  <c r="LY273" i="2"/>
  <c r="LM273" i="2"/>
  <c r="LT272" i="2"/>
  <c r="LT273" i="2"/>
  <c r="LM272" i="2"/>
  <c r="LT271" i="2"/>
  <c r="LT270" i="2"/>
  <c r="LT269" i="2"/>
  <c r="LY272" i="2"/>
  <c r="LM271" i="2"/>
  <c r="LY270" i="2"/>
  <c r="LM269" i="2"/>
  <c r="LY271" i="2"/>
  <c r="LM270" i="2"/>
  <c r="LY268" i="2"/>
  <c r="LM268" i="2"/>
  <c r="LT268" i="2"/>
  <c r="LY267" i="2"/>
  <c r="LM267" i="2"/>
  <c r="LY266" i="2"/>
  <c r="LM266" i="2"/>
  <c r="LT265" i="2"/>
  <c r="LT264" i="2"/>
  <c r="LT263" i="2"/>
  <c r="LY262" i="2"/>
  <c r="LM262" i="2"/>
  <c r="LY269" i="2"/>
  <c r="LH268" i="2"/>
  <c r="LT267" i="2"/>
  <c r="LY265" i="2"/>
  <c r="LY264" i="2"/>
  <c r="LM263" i="2"/>
  <c r="LT261" i="2"/>
  <c r="LT260" i="2"/>
  <c r="LY259" i="2"/>
  <c r="LM259" i="2"/>
  <c r="LT266" i="2"/>
  <c r="LM265" i="2"/>
  <c r="LM264" i="2"/>
  <c r="LY263" i="2"/>
  <c r="LT262" i="2"/>
  <c r="LY261" i="2"/>
  <c r="LM261" i="2"/>
  <c r="LM260" i="2"/>
  <c r="LT259" i="2"/>
  <c r="LT258" i="2"/>
  <c r="LT257" i="2"/>
  <c r="LY256" i="2"/>
  <c r="LM256" i="2"/>
  <c r="LT255" i="2"/>
  <c r="LT254" i="2"/>
  <c r="LY253" i="2"/>
  <c r="LM253" i="2"/>
  <c r="LY252" i="2"/>
  <c r="LM252" i="2"/>
  <c r="LY251" i="2"/>
  <c r="LM251" i="2"/>
  <c r="LT250" i="2"/>
  <c r="LT249" i="2"/>
  <c r="LY248" i="2"/>
  <c r="LM248" i="2"/>
  <c r="LT247" i="2"/>
  <c r="LY260" i="2"/>
  <c r="LH259" i="2"/>
  <c r="LY258" i="2"/>
  <c r="LM258" i="2"/>
  <c r="LY257" i="2"/>
  <c r="LM257" i="2"/>
  <c r="LT256" i="2"/>
  <c r="LY255" i="2"/>
  <c r="LM255" i="2"/>
  <c r="LY254" i="2"/>
  <c r="LM254" i="2"/>
  <c r="LT253" i="2"/>
  <c r="LT252" i="2"/>
  <c r="LM250" i="2"/>
  <c r="LY249" i="2"/>
  <c r="LY247" i="2"/>
  <c r="LT246" i="2"/>
  <c r="LY245" i="2"/>
  <c r="LM245" i="2"/>
  <c r="LY244" i="2"/>
  <c r="LM244" i="2"/>
  <c r="LT243" i="2"/>
  <c r="LY242" i="2"/>
  <c r="LM242" i="2"/>
  <c r="LT241" i="2"/>
  <c r="LY240" i="2"/>
  <c r="LM240" i="2"/>
  <c r="LH252" i="2"/>
  <c r="LT251" i="2"/>
  <c r="LY250" i="2"/>
  <c r="LM249" i="2"/>
  <c r="LT248" i="2"/>
  <c r="LM247" i="2"/>
  <c r="LY246" i="2"/>
  <c r="LM246" i="2"/>
  <c r="LT245" i="2"/>
  <c r="LT244" i="2"/>
  <c r="LY243" i="2"/>
  <c r="LM243" i="2"/>
  <c r="LT242" i="2"/>
  <c r="LY241" i="2"/>
  <c r="LM241" i="2"/>
  <c r="LT240" i="2"/>
  <c r="LY239" i="2"/>
  <c r="LM239" i="2"/>
  <c r="LT238" i="2"/>
  <c r="LY237" i="2"/>
  <c r="LM237" i="2"/>
  <c r="LT236" i="2"/>
  <c r="LT239" i="2"/>
  <c r="LM238" i="2"/>
  <c r="LT237" i="2"/>
  <c r="LM236" i="2"/>
  <c r="LY235" i="2"/>
  <c r="LM235" i="2"/>
  <c r="LT234" i="2"/>
  <c r="LY233" i="2"/>
  <c r="LM233" i="2"/>
  <c r="LT232" i="2"/>
  <c r="LY231" i="2"/>
  <c r="LM231" i="2"/>
  <c r="LT230" i="2"/>
  <c r="LY229" i="2"/>
  <c r="LM229" i="2"/>
  <c r="LT228" i="2"/>
  <c r="LY227" i="2"/>
  <c r="LM227" i="2"/>
  <c r="LT226" i="2"/>
  <c r="LY225" i="2"/>
  <c r="LM225" i="2"/>
  <c r="LT224" i="2"/>
  <c r="LH239" i="2"/>
  <c r="LY238" i="2"/>
  <c r="LH237" i="2"/>
  <c r="LY236" i="2"/>
  <c r="LT235" i="2"/>
  <c r="LY234" i="2"/>
  <c r="LM234" i="2"/>
  <c r="LT233" i="2"/>
  <c r="LY232" i="2"/>
  <c r="LM232" i="2"/>
  <c r="LT231" i="2"/>
  <c r="LY230" i="2"/>
  <c r="LM230" i="2"/>
  <c r="LT229" i="2"/>
  <c r="LY228" i="2"/>
  <c r="LM228" i="2"/>
  <c r="LT227" i="2"/>
  <c r="LM226" i="2"/>
  <c r="LT225" i="2"/>
  <c r="LM224" i="2"/>
  <c r="LY223" i="2"/>
  <c r="LM223" i="2"/>
  <c r="LT222" i="2"/>
  <c r="LY221" i="2"/>
  <c r="LM221" i="2"/>
  <c r="LT220" i="2"/>
  <c r="LY219" i="2"/>
  <c r="LM219" i="2"/>
  <c r="LT218" i="2"/>
  <c r="LY217" i="2"/>
  <c r="LM217" i="2"/>
  <c r="LT216" i="2"/>
  <c r="LY215" i="2"/>
  <c r="LM215" i="2"/>
  <c r="LT214" i="2"/>
  <c r="LY213" i="2"/>
  <c r="LM213" i="2"/>
  <c r="LT212" i="2"/>
  <c r="LY211" i="2"/>
  <c r="LM211" i="2"/>
  <c r="LT210" i="2"/>
  <c r="LT209" i="2"/>
  <c r="LY208" i="2"/>
  <c r="LM208" i="2"/>
  <c r="LT207" i="2"/>
  <c r="LY206" i="2"/>
  <c r="LM206" i="2"/>
  <c r="LT205" i="2"/>
  <c r="LY204" i="2"/>
  <c r="LM204" i="2"/>
  <c r="LT203" i="2"/>
  <c r="LY202" i="2"/>
  <c r="LM202" i="2"/>
  <c r="LT201" i="2"/>
  <c r="LY226" i="2"/>
  <c r="LY224" i="2"/>
  <c r="LT223" i="2"/>
  <c r="LY222" i="2"/>
  <c r="LM222" i="2"/>
  <c r="LT221" i="2"/>
  <c r="LY220" i="2"/>
  <c r="LM220" i="2"/>
  <c r="LT219" i="2"/>
  <c r="LY218" i="2"/>
  <c r="LM218" i="2"/>
  <c r="LT217" i="2"/>
  <c r="LY216" i="2"/>
  <c r="LM216" i="2"/>
  <c r="LT215" i="2"/>
  <c r="LY214" i="2"/>
  <c r="LM214" i="2"/>
  <c r="LT213" i="2"/>
  <c r="LY212" i="2"/>
  <c r="LM212" i="2"/>
  <c r="LT211" i="2"/>
  <c r="LY210" i="2"/>
  <c r="LM210" i="2"/>
  <c r="LY209" i="2"/>
  <c r="LM209" i="2"/>
  <c r="LT208" i="2"/>
  <c r="LY207" i="2"/>
  <c r="LM207" i="2"/>
  <c r="LT206" i="2"/>
  <c r="LY205" i="2"/>
  <c r="LM205" i="2"/>
  <c r="LT204" i="2"/>
  <c r="LY203" i="2"/>
  <c r="LM203" i="2"/>
  <c r="LT202" i="2"/>
  <c r="LY201" i="2"/>
  <c r="LM201" i="2"/>
  <c r="LT200" i="2"/>
  <c r="LY199" i="2"/>
  <c r="LM199" i="2"/>
  <c r="LT198" i="2"/>
  <c r="LY197" i="2"/>
  <c r="LM197" i="2"/>
  <c r="LT196" i="2"/>
  <c r="LY200" i="2"/>
  <c r="LY198" i="2"/>
  <c r="LY196" i="2"/>
  <c r="LY195" i="2"/>
  <c r="LM195" i="2"/>
  <c r="LT194" i="2"/>
  <c r="LY193" i="2"/>
  <c r="LM193" i="2"/>
  <c r="LT192" i="2"/>
  <c r="LY191" i="2"/>
  <c r="LM191" i="2"/>
  <c r="LT190" i="2"/>
  <c r="LY189" i="2"/>
  <c r="LM189" i="2"/>
  <c r="LT188" i="2"/>
  <c r="LY187" i="2"/>
  <c r="LM187" i="2"/>
  <c r="LT186" i="2"/>
  <c r="LT185" i="2"/>
  <c r="LY184" i="2"/>
  <c r="LM184" i="2"/>
  <c r="LT183" i="2"/>
  <c r="LY182" i="2"/>
  <c r="LM182" i="2"/>
  <c r="LT181" i="2"/>
  <c r="LY180" i="2"/>
  <c r="LM180" i="2"/>
  <c r="LT179" i="2"/>
  <c r="LY178" i="2"/>
  <c r="LM178" i="2"/>
  <c r="LT177" i="2"/>
  <c r="LY176" i="2"/>
  <c r="LM176" i="2"/>
  <c r="LT175" i="2"/>
  <c r="LY174" i="2"/>
  <c r="LM174" i="2"/>
  <c r="LT173" i="2"/>
  <c r="LY172" i="2"/>
  <c r="LM172" i="2"/>
  <c r="LT171" i="2"/>
  <c r="LM200" i="2"/>
  <c r="LT199" i="2"/>
  <c r="LM198" i="2"/>
  <c r="LT197" i="2"/>
  <c r="LM196" i="2"/>
  <c r="LT195" i="2"/>
  <c r="LY194" i="2"/>
  <c r="LM194" i="2"/>
  <c r="LT193" i="2"/>
  <c r="LY192" i="2"/>
  <c r="LM192" i="2"/>
  <c r="LT191" i="2"/>
  <c r="LY190" i="2"/>
  <c r="LM190" i="2"/>
  <c r="LT189" i="2"/>
  <c r="LY188" i="2"/>
  <c r="LM188" i="2"/>
  <c r="LT187" i="2"/>
  <c r="LY186" i="2"/>
  <c r="LM186" i="2"/>
  <c r="LY185" i="2"/>
  <c r="LM185" i="2"/>
  <c r="LT184" i="2"/>
  <c r="LY183" i="2"/>
  <c r="LM183" i="2"/>
  <c r="LY181" i="2"/>
  <c r="LY179" i="2"/>
  <c r="LY177" i="2"/>
  <c r="LY175" i="2"/>
  <c r="LY173" i="2"/>
  <c r="LY171" i="2"/>
  <c r="LT170" i="2"/>
  <c r="LY169" i="2"/>
  <c r="LM169" i="2"/>
  <c r="LT168" i="2"/>
  <c r="LY167" i="2"/>
  <c r="LM167" i="2"/>
  <c r="LT166" i="2"/>
  <c r="LY165" i="2"/>
  <c r="LM165" i="2"/>
  <c r="LT164" i="2"/>
  <c r="LY163" i="2"/>
  <c r="LM163" i="2"/>
  <c r="LT162" i="2"/>
  <c r="LY161" i="2"/>
  <c r="LM161" i="2"/>
  <c r="LT160" i="2"/>
  <c r="LT159" i="2"/>
  <c r="LY158" i="2"/>
  <c r="LM158" i="2"/>
  <c r="LT157" i="2"/>
  <c r="LY156" i="2"/>
  <c r="LM156" i="2"/>
  <c r="LT155" i="2"/>
  <c r="LY154" i="2"/>
  <c r="LM154" i="2"/>
  <c r="LT153" i="2"/>
  <c r="LY152" i="2"/>
  <c r="LM152" i="2"/>
  <c r="LT151" i="2"/>
  <c r="LY150" i="2"/>
  <c r="LM150" i="2"/>
  <c r="LT149" i="2"/>
  <c r="LT148" i="2"/>
  <c r="LY147" i="2"/>
  <c r="LM147" i="2"/>
  <c r="LY146" i="2"/>
  <c r="LM146" i="2"/>
  <c r="LT145" i="2"/>
  <c r="LY144" i="2"/>
  <c r="LM144" i="2"/>
  <c r="LT143" i="2"/>
  <c r="LY142" i="2"/>
  <c r="LM142" i="2"/>
  <c r="LT141" i="2"/>
  <c r="LT140" i="2"/>
  <c r="LY139" i="2"/>
  <c r="LM139" i="2"/>
  <c r="LT138" i="2"/>
  <c r="LT137" i="2"/>
  <c r="LT136" i="2"/>
  <c r="LT135" i="2"/>
  <c r="LT134" i="2"/>
  <c r="LT133" i="2"/>
  <c r="LT132" i="2"/>
  <c r="LT131" i="2"/>
  <c r="LT130" i="2"/>
  <c r="LT129" i="2"/>
  <c r="LT128" i="2"/>
  <c r="LT127" i="2"/>
  <c r="LT126" i="2"/>
  <c r="LT125" i="2"/>
  <c r="LT124" i="2"/>
  <c r="LT123" i="2"/>
  <c r="LY122" i="2"/>
  <c r="LM122" i="2"/>
  <c r="LT121" i="2"/>
  <c r="LY120" i="2"/>
  <c r="LM120" i="2"/>
  <c r="LT119" i="2"/>
  <c r="LY118" i="2"/>
  <c r="LM118" i="2"/>
  <c r="LT182" i="2"/>
  <c r="LM181" i="2"/>
  <c r="LT180" i="2"/>
  <c r="LM179" i="2"/>
  <c r="LT178" i="2"/>
  <c r="LM177" i="2"/>
  <c r="LT176" i="2"/>
  <c r="LM175" i="2"/>
  <c r="LT174" i="2"/>
  <c r="LM173" i="2"/>
  <c r="LT172" i="2"/>
  <c r="LM171" i="2"/>
  <c r="LY170" i="2"/>
  <c r="LM170" i="2"/>
  <c r="LT169" i="2"/>
  <c r="LY168" i="2"/>
  <c r="LM168" i="2"/>
  <c r="LT167" i="2"/>
  <c r="LY166" i="2"/>
  <c r="LM166" i="2"/>
  <c r="LT165" i="2"/>
  <c r="LY164" i="2"/>
  <c r="LM164" i="2"/>
  <c r="LT163" i="2"/>
  <c r="LY162" i="2"/>
  <c r="LM162" i="2"/>
  <c r="LT161" i="2"/>
  <c r="LY160" i="2"/>
  <c r="LM160" i="2"/>
  <c r="LY159" i="2"/>
  <c r="LM159" i="2"/>
  <c r="LT158" i="2"/>
  <c r="LY157" i="2"/>
  <c r="LM157" i="2"/>
  <c r="LT156" i="2"/>
  <c r="LY155" i="2"/>
  <c r="LM155" i="2"/>
  <c r="LT154" i="2"/>
  <c r="LY153" i="2"/>
  <c r="LM153" i="2"/>
  <c r="LT152" i="2"/>
  <c r="LY151" i="2"/>
  <c r="LM151" i="2"/>
  <c r="LT150" i="2"/>
  <c r="LY149" i="2"/>
  <c r="LM149" i="2"/>
  <c r="LY148" i="2"/>
  <c r="LM148" i="2"/>
  <c r="LT147" i="2"/>
  <c r="LT146" i="2"/>
  <c r="LY145" i="2"/>
  <c r="LM145" i="2"/>
  <c r="LT144" i="2"/>
  <c r="LY143" i="2"/>
  <c r="LM143" i="2"/>
  <c r="LT142" i="2"/>
  <c r="LY141" i="2"/>
  <c r="LM141" i="2"/>
  <c r="LY140" i="2"/>
  <c r="LM140" i="2"/>
  <c r="LT139" i="2"/>
  <c r="LY138" i="2"/>
  <c r="LM138" i="2"/>
  <c r="LY137" i="2"/>
  <c r="LM137" i="2"/>
  <c r="LY136" i="2"/>
  <c r="LM136" i="2"/>
  <c r="LY135" i="2"/>
  <c r="LM135" i="2"/>
  <c r="LY134" i="2"/>
  <c r="LM134" i="2"/>
  <c r="LM133" i="2"/>
  <c r="LY132" i="2"/>
  <c r="LM131" i="2"/>
  <c r="LY130" i="2"/>
  <c r="LM129" i="2"/>
  <c r="LY128" i="2"/>
  <c r="LM127" i="2"/>
  <c r="LM126" i="2"/>
  <c r="LM125" i="2"/>
  <c r="LM124" i="2"/>
  <c r="LY123" i="2"/>
  <c r="LT122" i="2"/>
  <c r="LM121" i="2"/>
  <c r="LT120" i="2"/>
  <c r="LY119" i="2"/>
  <c r="LT117" i="2"/>
  <c r="LY116" i="2"/>
  <c r="LM116" i="2"/>
  <c r="LY115" i="2"/>
  <c r="LM115" i="2"/>
  <c r="LT114" i="2"/>
  <c r="LY113" i="2"/>
  <c r="LM113" i="2"/>
  <c r="LT112" i="2"/>
  <c r="LT111" i="2"/>
  <c r="LT110" i="2"/>
  <c r="LT109" i="2"/>
  <c r="LY108" i="2"/>
  <c r="LM108" i="2"/>
  <c r="LT107" i="2"/>
  <c r="LY106" i="2"/>
  <c r="LM106" i="2"/>
  <c r="LY105" i="2"/>
  <c r="LM105" i="2"/>
  <c r="LT104" i="2"/>
  <c r="LY103" i="2"/>
  <c r="LM103" i="2"/>
  <c r="LT102" i="2"/>
  <c r="LT101" i="2"/>
  <c r="LT100" i="2"/>
  <c r="LT99" i="2"/>
  <c r="LT98" i="2"/>
  <c r="LT97" i="2"/>
  <c r="LY133" i="2"/>
  <c r="LM132" i="2"/>
  <c r="LY131" i="2"/>
  <c r="LM130" i="2"/>
  <c r="LY129" i="2"/>
  <c r="LM128" i="2"/>
  <c r="LY127" i="2"/>
  <c r="LY126" i="2"/>
  <c r="LY125" i="2"/>
  <c r="LY124" i="2"/>
  <c r="LM123" i="2"/>
  <c r="LH122" i="2"/>
  <c r="LY121" i="2"/>
  <c r="LH120" i="2"/>
  <c r="LM119" i="2"/>
  <c r="LT118" i="2"/>
  <c r="LY117" i="2"/>
  <c r="LM117" i="2"/>
  <c r="LT116" i="2"/>
  <c r="LT115" i="2"/>
  <c r="LY114" i="2"/>
  <c r="LM114" i="2"/>
  <c r="LT113" i="2"/>
  <c r="LY112" i="2"/>
  <c r="LM112" i="2"/>
  <c r="LY111" i="2"/>
  <c r="LM111" i="2"/>
  <c r="LY110" i="2"/>
  <c r="LM110" i="2"/>
  <c r="LY109" i="2"/>
  <c r="LM109" i="2"/>
  <c r="LT108" i="2"/>
  <c r="LY107" i="2"/>
  <c r="LM107" i="2"/>
  <c r="LT106" i="2"/>
  <c r="LT105" i="2"/>
  <c r="LY104" i="2"/>
  <c r="LM104" i="2"/>
  <c r="LT103" i="2"/>
  <c r="LY102" i="2"/>
  <c r="LM102" i="2"/>
  <c r="LY101" i="2"/>
  <c r="LM101" i="2"/>
  <c r="LY100" i="2"/>
  <c r="LM100" i="2"/>
  <c r="LY99" i="2"/>
  <c r="LM99" i="2"/>
  <c r="LY98" i="2"/>
  <c r="LM98" i="2"/>
  <c r="LY97" i="2"/>
  <c r="LM97" i="2"/>
  <c r="LY96" i="2"/>
  <c r="LM96" i="2"/>
  <c r="LY95" i="2"/>
  <c r="LM95" i="2"/>
  <c r="LY94" i="2"/>
  <c r="LM94" i="2"/>
  <c r="LY93" i="2"/>
  <c r="LM93" i="2"/>
  <c r="LY92" i="2"/>
  <c r="LM92" i="2"/>
  <c r="LY91" i="2"/>
  <c r="LM91" i="2"/>
  <c r="LY90" i="2"/>
  <c r="LM90" i="2"/>
  <c r="LY89" i="2"/>
  <c r="LM89" i="2"/>
  <c r="LY88" i="2"/>
  <c r="LM88" i="2"/>
  <c r="LY87" i="2"/>
  <c r="LM87" i="2"/>
  <c r="LY86" i="2"/>
  <c r="LM86" i="2"/>
  <c r="LY85" i="2"/>
  <c r="LM85" i="2"/>
  <c r="LY84" i="2"/>
  <c r="LM84" i="2"/>
  <c r="LY83" i="2"/>
  <c r="LM83" i="2"/>
  <c r="LY82" i="2"/>
  <c r="LM82" i="2"/>
  <c r="LY81" i="2"/>
  <c r="LM81" i="2"/>
  <c r="LY80" i="2"/>
  <c r="LM80" i="2"/>
  <c r="LY79" i="2"/>
  <c r="LM79" i="2"/>
  <c r="LY78" i="2"/>
  <c r="LM78" i="2"/>
  <c r="LY77" i="2"/>
  <c r="LM77" i="2"/>
  <c r="LY76" i="2"/>
  <c r="LM76" i="2"/>
  <c r="LY75" i="2"/>
  <c r="LM75" i="2"/>
  <c r="LY74" i="2"/>
  <c r="LM74" i="2"/>
  <c r="LY73" i="2"/>
  <c r="LM73" i="2"/>
  <c r="LY72" i="2"/>
  <c r="LM72" i="2"/>
  <c r="LY71" i="2"/>
  <c r="LM71" i="2"/>
  <c r="LY70" i="2"/>
  <c r="LM70" i="2"/>
  <c r="LY69" i="2"/>
  <c r="LM69" i="2"/>
  <c r="LY68" i="2"/>
  <c r="LM68" i="2"/>
  <c r="LY67" i="2"/>
  <c r="LM67" i="2"/>
  <c r="LT66" i="2"/>
  <c r="LT65" i="2"/>
  <c r="AG265" i="2"/>
  <c r="AG263" i="2"/>
  <c r="AG260" i="2"/>
  <c r="AG249" i="2"/>
  <c r="AG239" i="2"/>
  <c r="AG237" i="2"/>
  <c r="AG227" i="2"/>
  <c r="AG122" i="2"/>
  <c r="AG120" i="2"/>
  <c r="AR265" i="2"/>
  <c r="AR263" i="2"/>
  <c r="AR260" i="2"/>
  <c r="AR249" i="2"/>
  <c r="AR239" i="2"/>
  <c r="AR237" i="2"/>
  <c r="AR227" i="2"/>
  <c r="AR122" i="2"/>
  <c r="AR120" i="2"/>
  <c r="BQ253" i="2"/>
  <c r="BQ224" i="2"/>
  <c r="BQ200" i="2"/>
  <c r="BQ198" i="2"/>
  <c r="BQ181" i="2"/>
  <c r="BQ179" i="2"/>
  <c r="BQ177" i="2"/>
  <c r="BQ175" i="2"/>
  <c r="BQ173" i="2"/>
  <c r="BQ134" i="2"/>
  <c r="BQ132" i="2"/>
  <c r="BQ130" i="2"/>
  <c r="BQ128" i="2"/>
  <c r="BQ123" i="2"/>
  <c r="BQ119" i="2"/>
  <c r="CM265" i="2"/>
  <c r="CG265" i="2"/>
  <c r="CM249" i="2"/>
  <c r="CG249" i="2"/>
  <c r="CG239" i="2"/>
  <c r="CG237" i="2"/>
  <c r="CM224" i="2"/>
  <c r="CG227" i="2"/>
  <c r="CM200" i="2"/>
  <c r="CM198" i="2"/>
  <c r="CM181" i="2"/>
  <c r="CM179" i="2"/>
  <c r="CM177" i="2"/>
  <c r="CM175" i="2"/>
  <c r="CM173" i="2"/>
  <c r="CM134" i="2"/>
  <c r="CM132" i="2"/>
  <c r="CM130" i="2"/>
  <c r="CM128" i="2"/>
  <c r="CM123" i="2"/>
  <c r="CG122" i="2"/>
  <c r="CG120" i="2"/>
  <c r="CM119" i="2"/>
  <c r="CY271" i="2"/>
  <c r="CY263" i="2"/>
  <c r="CY261" i="2"/>
  <c r="CY260" i="2"/>
  <c r="CY247" i="2"/>
  <c r="CY250" i="2"/>
  <c r="CY238" i="2"/>
  <c r="CY236" i="2"/>
  <c r="CY226" i="2"/>
  <c r="CY133" i="2"/>
  <c r="CY131" i="2"/>
  <c r="CY129" i="2"/>
  <c r="CY127" i="2"/>
  <c r="CY126" i="2"/>
  <c r="CY125" i="2"/>
  <c r="CY124" i="2"/>
  <c r="CY121" i="2"/>
  <c r="FN273" i="2"/>
  <c r="PF273" i="2" s="1"/>
  <c r="FN272" i="2"/>
  <c r="PF272" i="2" s="1"/>
  <c r="FN271" i="2"/>
  <c r="PF271" i="2" s="1"/>
  <c r="FN269" i="2"/>
  <c r="PF269" i="2" s="1"/>
  <c r="FN270" i="2"/>
  <c r="PF270" i="2" s="1"/>
  <c r="FN268" i="2"/>
  <c r="PF268" i="2" s="1"/>
  <c r="FN267" i="2"/>
  <c r="PF267" i="2" s="1"/>
  <c r="FN266" i="2"/>
  <c r="PF266" i="2" s="1"/>
  <c r="FN262" i="2"/>
  <c r="PF262" i="2" s="1"/>
  <c r="FN263" i="2"/>
  <c r="PF263" i="2" s="1"/>
  <c r="FN259" i="2"/>
  <c r="PF259" i="2" s="1"/>
  <c r="FN265" i="2"/>
  <c r="PF265" i="2" s="1"/>
  <c r="FN264" i="2"/>
  <c r="PF264" i="2" s="1"/>
  <c r="FN261" i="2"/>
  <c r="PF261" i="2" s="1"/>
  <c r="FN260" i="2"/>
  <c r="PF260" i="2" s="1"/>
  <c r="FN256" i="2"/>
  <c r="PF256" i="2" s="1"/>
  <c r="FN253" i="2"/>
  <c r="PF253" i="2" s="1"/>
  <c r="FN252" i="2"/>
  <c r="PF252" i="2" s="1"/>
  <c r="FN251" i="2"/>
  <c r="PF251" i="2" s="1"/>
  <c r="FN248" i="2"/>
  <c r="PF248" i="2" s="1"/>
  <c r="FN258" i="2"/>
  <c r="PF258" i="2" s="1"/>
  <c r="FN257" i="2"/>
  <c r="PF257" i="2" s="1"/>
  <c r="FN255" i="2"/>
  <c r="PF255" i="2" s="1"/>
  <c r="FN254" i="2"/>
  <c r="PF254" i="2" s="1"/>
  <c r="FN250" i="2"/>
  <c r="PF250" i="2" s="1"/>
  <c r="FN245" i="2"/>
  <c r="PF245" i="2" s="1"/>
  <c r="FN244" i="2"/>
  <c r="PF244" i="2" s="1"/>
  <c r="FN242" i="2"/>
  <c r="PF242" i="2" s="1"/>
  <c r="FN240" i="2"/>
  <c r="PF240" i="2" s="1"/>
  <c r="FN249" i="2"/>
  <c r="PF249" i="2" s="1"/>
  <c r="FN247" i="2"/>
  <c r="PF247" i="2" s="1"/>
  <c r="FN246" i="2"/>
  <c r="PF246" i="2" s="1"/>
  <c r="FN243" i="2"/>
  <c r="PF243" i="2" s="1"/>
  <c r="FN241" i="2"/>
  <c r="PF241" i="2" s="1"/>
  <c r="FN239" i="2"/>
  <c r="PF239" i="2" s="1"/>
  <c r="FN237" i="2"/>
  <c r="PF237" i="2" s="1"/>
  <c r="FN238" i="2"/>
  <c r="PF238" i="2" s="1"/>
  <c r="FN236" i="2"/>
  <c r="PF236" i="2" s="1"/>
  <c r="FN235" i="2"/>
  <c r="PF235" i="2" s="1"/>
  <c r="FN233" i="2"/>
  <c r="PF233" i="2" s="1"/>
  <c r="FN231" i="2"/>
  <c r="PF231" i="2" s="1"/>
  <c r="FN229" i="2"/>
  <c r="PF229" i="2" s="1"/>
  <c r="FN227" i="2"/>
  <c r="PF227" i="2" s="1"/>
  <c r="FN225" i="2"/>
  <c r="PF225" i="2" s="1"/>
  <c r="FN234" i="2"/>
  <c r="PF234" i="2" s="1"/>
  <c r="FN232" i="2"/>
  <c r="PF232" i="2" s="1"/>
  <c r="FN230" i="2"/>
  <c r="PF230" i="2" s="1"/>
  <c r="FN228" i="2"/>
  <c r="PF228" i="2" s="1"/>
  <c r="FN226" i="2"/>
  <c r="PF226" i="2" s="1"/>
  <c r="FN224" i="2"/>
  <c r="PF224" i="2" s="1"/>
  <c r="FN223" i="2"/>
  <c r="PF223" i="2" s="1"/>
  <c r="FN221" i="2"/>
  <c r="PF221" i="2" s="1"/>
  <c r="FN219" i="2"/>
  <c r="PF219" i="2" s="1"/>
  <c r="FN217" i="2"/>
  <c r="PF217" i="2" s="1"/>
  <c r="FN215" i="2"/>
  <c r="PF215" i="2" s="1"/>
  <c r="FN213" i="2"/>
  <c r="PF213" i="2" s="1"/>
  <c r="FN211" i="2"/>
  <c r="PF211" i="2" s="1"/>
  <c r="FN208" i="2"/>
  <c r="PF208" i="2" s="1"/>
  <c r="FN206" i="2"/>
  <c r="PF206" i="2" s="1"/>
  <c r="FN204" i="2"/>
  <c r="PF204" i="2" s="1"/>
  <c r="FN202" i="2"/>
  <c r="PF202" i="2" s="1"/>
  <c r="FN222" i="2"/>
  <c r="PF222" i="2" s="1"/>
  <c r="FN220" i="2"/>
  <c r="PF220" i="2" s="1"/>
  <c r="FN218" i="2"/>
  <c r="PF218" i="2" s="1"/>
  <c r="FN216" i="2"/>
  <c r="PF216" i="2" s="1"/>
  <c r="FN214" i="2"/>
  <c r="PF214" i="2" s="1"/>
  <c r="FN212" i="2"/>
  <c r="PF212" i="2" s="1"/>
  <c r="FN210" i="2"/>
  <c r="PF210" i="2" s="1"/>
  <c r="FN209" i="2"/>
  <c r="PF209" i="2" s="1"/>
  <c r="FN207" i="2"/>
  <c r="PF207" i="2" s="1"/>
  <c r="FN205" i="2"/>
  <c r="PF205" i="2" s="1"/>
  <c r="FN203" i="2"/>
  <c r="PF203" i="2" s="1"/>
  <c r="FN201" i="2"/>
  <c r="PF201" i="2" s="1"/>
  <c r="FN199" i="2"/>
  <c r="PF199" i="2" s="1"/>
  <c r="FN197" i="2"/>
  <c r="PF197" i="2" s="1"/>
  <c r="FN195" i="2"/>
  <c r="PF195" i="2" s="1"/>
  <c r="FN193" i="2"/>
  <c r="PF193" i="2" s="1"/>
  <c r="FN191" i="2"/>
  <c r="PF191" i="2" s="1"/>
  <c r="FN189" i="2"/>
  <c r="PF189" i="2" s="1"/>
  <c r="FN187" i="2"/>
  <c r="PF187" i="2" s="1"/>
  <c r="FN184" i="2"/>
  <c r="PF184" i="2" s="1"/>
  <c r="FN182" i="2"/>
  <c r="PF182" i="2" s="1"/>
  <c r="FN180" i="2"/>
  <c r="PF180" i="2" s="1"/>
  <c r="FN178" i="2"/>
  <c r="PF178" i="2" s="1"/>
  <c r="FN176" i="2"/>
  <c r="PF176" i="2" s="1"/>
  <c r="FN174" i="2"/>
  <c r="PF174" i="2" s="1"/>
  <c r="FN172" i="2"/>
  <c r="PF172" i="2" s="1"/>
  <c r="FN200" i="2"/>
  <c r="PF200" i="2" s="1"/>
  <c r="FN198" i="2"/>
  <c r="PF198" i="2" s="1"/>
  <c r="FN196" i="2"/>
  <c r="PF196" i="2" s="1"/>
  <c r="FN194" i="2"/>
  <c r="PF194" i="2" s="1"/>
  <c r="FN192" i="2"/>
  <c r="PF192" i="2" s="1"/>
  <c r="FN190" i="2"/>
  <c r="PF190" i="2" s="1"/>
  <c r="FN188" i="2"/>
  <c r="PF188" i="2" s="1"/>
  <c r="FN186" i="2"/>
  <c r="PF186" i="2" s="1"/>
  <c r="FN185" i="2"/>
  <c r="PF185" i="2" s="1"/>
  <c r="FN183" i="2"/>
  <c r="PF183" i="2" s="1"/>
  <c r="FN171" i="2"/>
  <c r="PF171" i="2" s="1"/>
  <c r="FN169" i="2"/>
  <c r="PF169" i="2" s="1"/>
  <c r="FN167" i="2"/>
  <c r="PF167" i="2" s="1"/>
  <c r="FN165" i="2"/>
  <c r="PF165" i="2" s="1"/>
  <c r="FN163" i="2"/>
  <c r="PF163" i="2" s="1"/>
  <c r="PG163" i="2" s="1"/>
  <c r="FN161" i="2"/>
  <c r="PF161" i="2" s="1"/>
  <c r="PG161" i="2" s="1"/>
  <c r="FN158" i="2"/>
  <c r="PF158" i="2" s="1"/>
  <c r="PG158" i="2" s="1"/>
  <c r="FN156" i="2"/>
  <c r="PF156" i="2" s="1"/>
  <c r="PG156" i="2" s="1"/>
  <c r="FN154" i="2"/>
  <c r="PF154" i="2" s="1"/>
  <c r="PG154" i="2" s="1"/>
  <c r="FN152" i="2"/>
  <c r="PF152" i="2" s="1"/>
  <c r="PG152" i="2" s="1"/>
  <c r="FN150" i="2"/>
  <c r="PF150" i="2" s="1"/>
  <c r="FN147" i="2"/>
  <c r="PF147" i="2" s="1"/>
  <c r="FN146" i="2"/>
  <c r="PF146" i="2" s="1"/>
  <c r="PG146" i="2" s="1"/>
  <c r="FN144" i="2"/>
  <c r="PF144" i="2" s="1"/>
  <c r="PG144" i="2" s="1"/>
  <c r="FN142" i="2"/>
  <c r="PF142" i="2" s="1"/>
  <c r="PG142" i="2" s="1"/>
  <c r="FN139" i="2"/>
  <c r="PF139" i="2" s="1"/>
  <c r="PG139" i="2" s="1"/>
  <c r="FN122" i="2"/>
  <c r="PF122" i="2" s="1"/>
  <c r="PG122" i="2" s="1"/>
  <c r="FN120" i="2"/>
  <c r="PF120" i="2" s="1"/>
  <c r="PG120" i="2" s="1"/>
  <c r="FN118" i="2"/>
  <c r="PF118" i="2" s="1"/>
  <c r="PG118" i="2" s="1"/>
  <c r="FN181" i="2"/>
  <c r="PF181" i="2" s="1"/>
  <c r="FN179" i="2"/>
  <c r="PF179" i="2" s="1"/>
  <c r="FN177" i="2"/>
  <c r="PF177" i="2" s="1"/>
  <c r="FN175" i="2"/>
  <c r="PF175" i="2" s="1"/>
  <c r="FN173" i="2"/>
  <c r="PF173" i="2" s="1"/>
  <c r="FN170" i="2"/>
  <c r="PF170" i="2" s="1"/>
  <c r="FN168" i="2"/>
  <c r="PF168" i="2" s="1"/>
  <c r="FN166" i="2"/>
  <c r="PF166" i="2" s="1"/>
  <c r="FN164" i="2"/>
  <c r="PF164" i="2" s="1"/>
  <c r="FN162" i="2"/>
  <c r="PF162" i="2" s="1"/>
  <c r="PG162" i="2" s="1"/>
  <c r="FN160" i="2"/>
  <c r="PF160" i="2" s="1"/>
  <c r="FN159" i="2"/>
  <c r="PF159" i="2" s="1"/>
  <c r="FN157" i="2"/>
  <c r="PF157" i="2" s="1"/>
  <c r="FN155" i="2"/>
  <c r="PF155" i="2" s="1"/>
  <c r="PG155" i="2" s="1"/>
  <c r="FN153" i="2"/>
  <c r="PF153" i="2" s="1"/>
  <c r="PG153" i="2" s="1"/>
  <c r="FN151" i="2"/>
  <c r="PF151" i="2" s="1"/>
  <c r="FN149" i="2"/>
  <c r="PF149" i="2" s="1"/>
  <c r="FN148" i="2"/>
  <c r="PF148" i="2" s="1"/>
  <c r="FN145" i="2"/>
  <c r="PF145" i="2" s="1"/>
  <c r="PG145" i="2" s="1"/>
  <c r="FN143" i="2"/>
  <c r="PF143" i="2" s="1"/>
  <c r="PG143" i="2" s="1"/>
  <c r="FN141" i="2"/>
  <c r="PF141" i="2" s="1"/>
  <c r="PG141" i="2" s="1"/>
  <c r="FN140" i="2"/>
  <c r="PF140" i="2" s="1"/>
  <c r="PG140" i="2" s="1"/>
  <c r="FN138" i="2"/>
  <c r="PF138" i="2" s="1"/>
  <c r="PG138" i="2" s="1"/>
  <c r="FN137" i="2"/>
  <c r="PF137" i="2" s="1"/>
  <c r="PG137" i="2" s="1"/>
  <c r="FN136" i="2"/>
  <c r="PF136" i="2" s="1"/>
  <c r="PG136" i="2" s="1"/>
  <c r="FN135" i="2"/>
  <c r="PF135" i="2" s="1"/>
  <c r="PG135" i="2" s="1"/>
  <c r="FN133" i="2"/>
  <c r="PF133" i="2" s="1"/>
  <c r="PG133" i="2" s="1"/>
  <c r="FN131" i="2"/>
  <c r="PF131" i="2" s="1"/>
  <c r="PG131" i="2" s="1"/>
  <c r="FN129" i="2"/>
  <c r="PF129" i="2" s="1"/>
  <c r="PG129" i="2" s="1"/>
  <c r="FN127" i="2"/>
  <c r="PF127" i="2" s="1"/>
  <c r="PG127" i="2" s="1"/>
  <c r="FN126" i="2"/>
  <c r="PF126" i="2" s="1"/>
  <c r="PG126" i="2" s="1"/>
  <c r="FN125" i="2"/>
  <c r="PF125" i="2" s="1"/>
  <c r="PG125" i="2" s="1"/>
  <c r="FN124" i="2"/>
  <c r="PF124" i="2" s="1"/>
  <c r="PG124" i="2" s="1"/>
  <c r="FN121" i="2"/>
  <c r="PF121" i="2" s="1"/>
  <c r="PG121" i="2" s="1"/>
  <c r="FN116" i="2"/>
  <c r="PF116" i="2" s="1"/>
  <c r="PG116" i="2" s="1"/>
  <c r="FN115" i="2"/>
  <c r="PF115" i="2" s="1"/>
  <c r="PG115" i="2" s="1"/>
  <c r="FN113" i="2"/>
  <c r="PF113" i="2" s="1"/>
  <c r="PG113" i="2" s="1"/>
  <c r="FN108" i="2"/>
  <c r="PF108" i="2" s="1"/>
  <c r="PG108" i="2" s="1"/>
  <c r="FN106" i="2"/>
  <c r="PF106" i="2" s="1"/>
  <c r="PG106" i="2" s="1"/>
  <c r="FN105" i="2"/>
  <c r="PF105" i="2" s="1"/>
  <c r="PG105" i="2" s="1"/>
  <c r="FN103" i="2"/>
  <c r="PF103" i="2" s="1"/>
  <c r="PG103" i="2" s="1"/>
  <c r="FN134" i="2"/>
  <c r="PF134" i="2" s="1"/>
  <c r="PG134" i="2" s="1"/>
  <c r="FN132" i="2"/>
  <c r="PF132" i="2" s="1"/>
  <c r="PG132" i="2" s="1"/>
  <c r="FN130" i="2"/>
  <c r="PF130" i="2" s="1"/>
  <c r="PG130" i="2" s="1"/>
  <c r="FN128" i="2"/>
  <c r="PF128" i="2" s="1"/>
  <c r="PG128" i="2" s="1"/>
  <c r="FN123" i="2"/>
  <c r="PF123" i="2" s="1"/>
  <c r="PG123" i="2" s="1"/>
  <c r="FN119" i="2"/>
  <c r="PF119" i="2" s="1"/>
  <c r="PG119" i="2" s="1"/>
  <c r="FN117" i="2"/>
  <c r="PF117" i="2" s="1"/>
  <c r="PG117" i="2" s="1"/>
  <c r="FN114" i="2"/>
  <c r="PF114" i="2" s="1"/>
  <c r="PG114" i="2" s="1"/>
  <c r="FN112" i="2"/>
  <c r="PF112" i="2" s="1"/>
  <c r="FN111" i="2"/>
  <c r="PF111" i="2" s="1"/>
  <c r="PG111" i="2" s="1"/>
  <c r="FN110" i="2"/>
  <c r="PF110" i="2" s="1"/>
  <c r="PG110" i="2" s="1"/>
  <c r="FN109" i="2"/>
  <c r="PF109" i="2" s="1"/>
  <c r="FN107" i="2"/>
  <c r="PF107" i="2" s="1"/>
  <c r="FN104" i="2"/>
  <c r="PF104" i="2" s="1"/>
  <c r="PG104" i="2" s="1"/>
  <c r="FN102" i="2"/>
  <c r="PF102" i="2" s="1"/>
  <c r="PG102" i="2" s="1"/>
  <c r="FN101" i="2"/>
  <c r="PF101" i="2" s="1"/>
  <c r="PG101" i="2" s="1"/>
  <c r="FN100" i="2"/>
  <c r="PF100" i="2" s="1"/>
  <c r="PG100" i="2" s="1"/>
  <c r="FN99" i="2"/>
  <c r="PF99" i="2" s="1"/>
  <c r="PG99" i="2" s="1"/>
  <c r="FN98" i="2"/>
  <c r="PF98" i="2" s="1"/>
  <c r="PG98" i="2" s="1"/>
  <c r="FN97" i="2"/>
  <c r="PF97" i="2" s="1"/>
  <c r="PG97" i="2" s="1"/>
  <c r="FN96" i="2"/>
  <c r="PF96" i="2" s="1"/>
  <c r="PG96" i="2" s="1"/>
  <c r="FN95" i="2"/>
  <c r="PF95" i="2" s="1"/>
  <c r="PG95" i="2" s="1"/>
  <c r="FN94" i="2"/>
  <c r="PF94" i="2" s="1"/>
  <c r="PG94" i="2" s="1"/>
  <c r="FN93" i="2"/>
  <c r="PF93" i="2" s="1"/>
  <c r="PG93" i="2" s="1"/>
  <c r="FN92" i="2"/>
  <c r="PF92" i="2" s="1"/>
  <c r="PG92" i="2" s="1"/>
  <c r="FN91" i="2"/>
  <c r="PF91" i="2" s="1"/>
  <c r="PG91" i="2" s="1"/>
  <c r="FN90" i="2"/>
  <c r="PF90" i="2" s="1"/>
  <c r="PG90" i="2" s="1"/>
  <c r="FN89" i="2"/>
  <c r="PF89" i="2" s="1"/>
  <c r="PG89" i="2" s="1"/>
  <c r="FN88" i="2"/>
  <c r="PF88" i="2" s="1"/>
  <c r="PG88" i="2" s="1"/>
  <c r="FN87" i="2"/>
  <c r="PF87" i="2" s="1"/>
  <c r="PG87" i="2" s="1"/>
  <c r="FN86" i="2"/>
  <c r="PF86" i="2" s="1"/>
  <c r="PG86" i="2" s="1"/>
  <c r="FN85" i="2"/>
  <c r="PF85" i="2" s="1"/>
  <c r="PG85" i="2" s="1"/>
  <c r="FN84" i="2"/>
  <c r="PF84" i="2" s="1"/>
  <c r="PG84" i="2" s="1"/>
  <c r="FN83" i="2"/>
  <c r="PF83" i="2" s="1"/>
  <c r="PG83" i="2" s="1"/>
  <c r="FN82" i="2"/>
  <c r="PF82" i="2" s="1"/>
  <c r="PG82" i="2" s="1"/>
  <c r="FN81" i="2"/>
  <c r="PF81" i="2" s="1"/>
  <c r="PG81" i="2" s="1"/>
  <c r="FN80" i="2"/>
  <c r="PF80" i="2" s="1"/>
  <c r="PG80" i="2" s="1"/>
  <c r="FN79" i="2"/>
  <c r="PF79" i="2" s="1"/>
  <c r="PG79" i="2" s="1"/>
  <c r="FN78" i="2"/>
  <c r="PF78" i="2" s="1"/>
  <c r="PG78" i="2" s="1"/>
  <c r="FN77" i="2"/>
  <c r="PF77" i="2" s="1"/>
  <c r="PG77" i="2" s="1"/>
  <c r="FN76" i="2"/>
  <c r="PF76" i="2" s="1"/>
  <c r="PG76" i="2" s="1"/>
  <c r="FN75" i="2"/>
  <c r="PF75" i="2" s="1"/>
  <c r="PG75" i="2" s="1"/>
  <c r="FN74" i="2"/>
  <c r="PF74" i="2" s="1"/>
  <c r="PG74" i="2" s="1"/>
  <c r="FN73" i="2"/>
  <c r="PF73" i="2" s="1"/>
  <c r="PG73" i="2" s="1"/>
  <c r="FN72" i="2"/>
  <c r="PF72" i="2" s="1"/>
  <c r="PG72" i="2" s="1"/>
  <c r="FN71" i="2"/>
  <c r="PF71" i="2" s="1"/>
  <c r="PG71" i="2" s="1"/>
  <c r="FN70" i="2"/>
  <c r="PF70" i="2" s="1"/>
  <c r="PG70" i="2" s="1"/>
  <c r="FN69" i="2"/>
  <c r="PF69" i="2" s="1"/>
  <c r="PG69" i="2" s="1"/>
  <c r="FN68" i="2"/>
  <c r="PF68" i="2" s="1"/>
  <c r="PG68" i="2" s="1"/>
  <c r="FN67" i="2"/>
  <c r="PF67" i="2" s="1"/>
  <c r="PG67" i="2" s="1"/>
  <c r="FT273" i="2"/>
  <c r="PN273" i="2" s="1"/>
  <c r="FT272" i="2"/>
  <c r="PN272" i="2" s="1"/>
  <c r="FT271" i="2"/>
  <c r="PN271" i="2" s="1"/>
  <c r="FT269" i="2"/>
  <c r="PN269" i="2" s="1"/>
  <c r="FT268" i="2"/>
  <c r="PN268" i="2" s="1"/>
  <c r="FT267" i="2"/>
  <c r="PN267" i="2" s="1"/>
  <c r="FT266" i="2"/>
  <c r="PN266" i="2" s="1"/>
  <c r="FT262" i="2"/>
  <c r="PN262" i="2" s="1"/>
  <c r="FT270" i="2"/>
  <c r="PN270" i="2" s="1"/>
  <c r="FT263" i="2"/>
  <c r="PN263" i="2" s="1"/>
  <c r="FT259" i="2"/>
  <c r="PN259" i="2" s="1"/>
  <c r="FT265" i="2"/>
  <c r="PN265" i="2" s="1"/>
  <c r="FT264" i="2"/>
  <c r="PN264" i="2" s="1"/>
  <c r="FT261" i="2"/>
  <c r="PN261" i="2" s="1"/>
  <c r="FT260" i="2"/>
  <c r="PN260" i="2" s="1"/>
  <c r="FT256" i="2"/>
  <c r="PN256" i="2" s="1"/>
  <c r="FT253" i="2"/>
  <c r="PN253" i="2" s="1"/>
  <c r="FT252" i="2"/>
  <c r="PN252" i="2" s="1"/>
  <c r="FT251" i="2"/>
  <c r="PN251" i="2" s="1"/>
  <c r="FT248" i="2"/>
  <c r="PN248" i="2" s="1"/>
  <c r="FT258" i="2"/>
  <c r="PN258" i="2" s="1"/>
  <c r="FT257" i="2"/>
  <c r="PN257" i="2" s="1"/>
  <c r="FT255" i="2"/>
  <c r="PN255" i="2" s="1"/>
  <c r="FT254" i="2"/>
  <c r="PN254" i="2" s="1"/>
  <c r="FT250" i="2"/>
  <c r="PN250" i="2" s="1"/>
  <c r="FT245" i="2"/>
  <c r="PN245" i="2" s="1"/>
  <c r="FT244" i="2"/>
  <c r="PN244" i="2" s="1"/>
  <c r="FT242" i="2"/>
  <c r="PN242" i="2" s="1"/>
  <c r="FT240" i="2"/>
  <c r="PN240" i="2" s="1"/>
  <c r="FT249" i="2"/>
  <c r="PN249" i="2" s="1"/>
  <c r="FT247" i="2"/>
  <c r="PN247" i="2" s="1"/>
  <c r="FT246" i="2"/>
  <c r="PN246" i="2" s="1"/>
  <c r="FT243" i="2"/>
  <c r="PN243" i="2" s="1"/>
  <c r="FT241" i="2"/>
  <c r="PN241" i="2" s="1"/>
  <c r="FT239" i="2"/>
  <c r="PN239" i="2" s="1"/>
  <c r="FT237" i="2"/>
  <c r="PN237" i="2" s="1"/>
  <c r="FT238" i="2"/>
  <c r="PN238" i="2" s="1"/>
  <c r="FT236" i="2"/>
  <c r="PN236" i="2" s="1"/>
  <c r="FT235" i="2"/>
  <c r="PN235" i="2" s="1"/>
  <c r="FT233" i="2"/>
  <c r="PN233" i="2" s="1"/>
  <c r="FT231" i="2"/>
  <c r="PN231" i="2" s="1"/>
  <c r="FT229" i="2"/>
  <c r="PN229" i="2" s="1"/>
  <c r="FT227" i="2"/>
  <c r="PN227" i="2" s="1"/>
  <c r="FT225" i="2"/>
  <c r="PN225" i="2" s="1"/>
  <c r="FT234" i="2"/>
  <c r="PN234" i="2" s="1"/>
  <c r="FT232" i="2"/>
  <c r="PN232" i="2" s="1"/>
  <c r="FT230" i="2"/>
  <c r="PN230" i="2" s="1"/>
  <c r="FT228" i="2"/>
  <c r="PN228" i="2" s="1"/>
  <c r="FT226" i="2"/>
  <c r="PN226" i="2" s="1"/>
  <c r="FT224" i="2"/>
  <c r="PN224" i="2" s="1"/>
  <c r="FT223" i="2"/>
  <c r="PN223" i="2" s="1"/>
  <c r="FT221" i="2"/>
  <c r="PN221" i="2" s="1"/>
  <c r="FT219" i="2"/>
  <c r="PN219" i="2" s="1"/>
  <c r="FT217" i="2"/>
  <c r="PN217" i="2" s="1"/>
  <c r="FT215" i="2"/>
  <c r="PN215" i="2" s="1"/>
  <c r="FT213" i="2"/>
  <c r="PN213" i="2" s="1"/>
  <c r="FT211" i="2"/>
  <c r="PN211" i="2" s="1"/>
  <c r="FT208" i="2"/>
  <c r="PN208" i="2" s="1"/>
  <c r="FT206" i="2"/>
  <c r="PN206" i="2" s="1"/>
  <c r="FT204" i="2"/>
  <c r="PN204" i="2" s="1"/>
  <c r="FT202" i="2"/>
  <c r="PN202" i="2" s="1"/>
  <c r="FT222" i="2"/>
  <c r="PN222" i="2" s="1"/>
  <c r="FT220" i="2"/>
  <c r="PN220" i="2" s="1"/>
  <c r="FT218" i="2"/>
  <c r="PN218" i="2" s="1"/>
  <c r="FT216" i="2"/>
  <c r="PN216" i="2" s="1"/>
  <c r="FT214" i="2"/>
  <c r="PN214" i="2" s="1"/>
  <c r="FT212" i="2"/>
  <c r="PN212" i="2" s="1"/>
  <c r="FT210" i="2"/>
  <c r="PN210" i="2" s="1"/>
  <c r="FT209" i="2"/>
  <c r="PN209" i="2" s="1"/>
  <c r="FT207" i="2"/>
  <c r="PN207" i="2" s="1"/>
  <c r="FT205" i="2"/>
  <c r="PN205" i="2" s="1"/>
  <c r="FT203" i="2"/>
  <c r="PN203" i="2" s="1"/>
  <c r="FT201" i="2"/>
  <c r="PN201" i="2" s="1"/>
  <c r="FT199" i="2"/>
  <c r="PN199" i="2" s="1"/>
  <c r="FT197" i="2"/>
  <c r="PN197" i="2" s="1"/>
  <c r="FT195" i="2"/>
  <c r="PN195" i="2" s="1"/>
  <c r="FT193" i="2"/>
  <c r="PN193" i="2" s="1"/>
  <c r="FT191" i="2"/>
  <c r="PN191" i="2" s="1"/>
  <c r="FT189" i="2"/>
  <c r="PN189" i="2" s="1"/>
  <c r="FT187" i="2"/>
  <c r="PN187" i="2" s="1"/>
  <c r="FT184" i="2"/>
  <c r="PN184" i="2" s="1"/>
  <c r="FT182" i="2"/>
  <c r="PN182" i="2" s="1"/>
  <c r="FT180" i="2"/>
  <c r="PN180" i="2" s="1"/>
  <c r="FT178" i="2"/>
  <c r="PN178" i="2" s="1"/>
  <c r="FT176" i="2"/>
  <c r="PN176" i="2" s="1"/>
  <c r="FT174" i="2"/>
  <c r="PN174" i="2" s="1"/>
  <c r="FT172" i="2"/>
  <c r="PN172" i="2" s="1"/>
  <c r="FT200" i="2"/>
  <c r="PN200" i="2" s="1"/>
  <c r="FT198" i="2"/>
  <c r="PN198" i="2" s="1"/>
  <c r="FT196" i="2"/>
  <c r="PN196" i="2" s="1"/>
  <c r="FT194" i="2"/>
  <c r="PN194" i="2" s="1"/>
  <c r="FT192" i="2"/>
  <c r="PN192" i="2" s="1"/>
  <c r="FT190" i="2"/>
  <c r="PN190" i="2" s="1"/>
  <c r="FT188" i="2"/>
  <c r="PN188" i="2" s="1"/>
  <c r="FT186" i="2"/>
  <c r="PN186" i="2" s="1"/>
  <c r="FT185" i="2"/>
  <c r="PN185" i="2" s="1"/>
  <c r="FT183" i="2"/>
  <c r="PN183" i="2" s="1"/>
  <c r="FT171" i="2"/>
  <c r="PN171" i="2" s="1"/>
  <c r="FT169" i="2"/>
  <c r="PN169" i="2" s="1"/>
  <c r="FT167" i="2"/>
  <c r="PN167" i="2" s="1"/>
  <c r="FT165" i="2"/>
  <c r="PN165" i="2" s="1"/>
  <c r="FT163" i="2"/>
  <c r="PN163" i="2" s="1"/>
  <c r="PO163" i="2" s="1"/>
  <c r="FT161" i="2"/>
  <c r="PN161" i="2" s="1"/>
  <c r="PO161" i="2" s="1"/>
  <c r="FT158" i="2"/>
  <c r="PN158" i="2" s="1"/>
  <c r="PO158" i="2" s="1"/>
  <c r="FT156" i="2"/>
  <c r="PN156" i="2" s="1"/>
  <c r="PO156" i="2" s="1"/>
  <c r="FT154" i="2"/>
  <c r="PN154" i="2" s="1"/>
  <c r="PO154" i="2" s="1"/>
  <c r="FT152" i="2"/>
  <c r="PN152" i="2" s="1"/>
  <c r="PO152" i="2" s="1"/>
  <c r="FT150" i="2"/>
  <c r="PN150" i="2" s="1"/>
  <c r="FT147" i="2"/>
  <c r="PN147" i="2" s="1"/>
  <c r="FT146" i="2"/>
  <c r="PN146" i="2" s="1"/>
  <c r="PO146" i="2" s="1"/>
  <c r="FT144" i="2"/>
  <c r="PN144" i="2" s="1"/>
  <c r="PO144" i="2" s="1"/>
  <c r="FT142" i="2"/>
  <c r="PN142" i="2" s="1"/>
  <c r="PO142" i="2" s="1"/>
  <c r="FT139" i="2"/>
  <c r="PN139" i="2" s="1"/>
  <c r="PO139" i="2" s="1"/>
  <c r="FT122" i="2"/>
  <c r="PN122" i="2" s="1"/>
  <c r="PO122" i="2" s="1"/>
  <c r="FT120" i="2"/>
  <c r="PN120" i="2" s="1"/>
  <c r="PO120" i="2" s="1"/>
  <c r="FT118" i="2"/>
  <c r="PN118" i="2" s="1"/>
  <c r="PO118" i="2" s="1"/>
  <c r="FT181" i="2"/>
  <c r="PN181" i="2" s="1"/>
  <c r="FT179" i="2"/>
  <c r="PN179" i="2" s="1"/>
  <c r="FT177" i="2"/>
  <c r="PN177" i="2" s="1"/>
  <c r="FT175" i="2"/>
  <c r="PN175" i="2" s="1"/>
  <c r="FT173" i="2"/>
  <c r="PN173" i="2" s="1"/>
  <c r="FT170" i="2"/>
  <c r="PN170" i="2" s="1"/>
  <c r="FT168" i="2"/>
  <c r="PN168" i="2" s="1"/>
  <c r="FT166" i="2"/>
  <c r="PN166" i="2" s="1"/>
  <c r="FT164" i="2"/>
  <c r="PN164" i="2" s="1"/>
  <c r="FT162" i="2"/>
  <c r="PN162" i="2" s="1"/>
  <c r="PO162" i="2" s="1"/>
  <c r="FT160" i="2"/>
  <c r="PN160" i="2" s="1"/>
  <c r="FT159" i="2"/>
  <c r="PN159" i="2" s="1"/>
  <c r="FT157" i="2"/>
  <c r="PN157" i="2" s="1"/>
  <c r="FT155" i="2"/>
  <c r="PN155" i="2" s="1"/>
  <c r="PO155" i="2" s="1"/>
  <c r="FT153" i="2"/>
  <c r="PN153" i="2" s="1"/>
  <c r="PO153" i="2" s="1"/>
  <c r="FT151" i="2"/>
  <c r="PN151" i="2" s="1"/>
  <c r="FT149" i="2"/>
  <c r="PN149" i="2" s="1"/>
  <c r="FT148" i="2"/>
  <c r="PN148" i="2" s="1"/>
  <c r="FT145" i="2"/>
  <c r="PN145" i="2" s="1"/>
  <c r="PO145" i="2" s="1"/>
  <c r="FT143" i="2"/>
  <c r="PN143" i="2" s="1"/>
  <c r="PO143" i="2" s="1"/>
  <c r="FT141" i="2"/>
  <c r="PN141" i="2" s="1"/>
  <c r="PO141" i="2" s="1"/>
  <c r="FT140" i="2"/>
  <c r="PN140" i="2" s="1"/>
  <c r="PO140" i="2" s="1"/>
  <c r="FT138" i="2"/>
  <c r="PN138" i="2" s="1"/>
  <c r="PO138" i="2" s="1"/>
  <c r="FT137" i="2"/>
  <c r="PN137" i="2" s="1"/>
  <c r="PO137" i="2" s="1"/>
  <c r="FT136" i="2"/>
  <c r="PN136" i="2" s="1"/>
  <c r="PO136" i="2" s="1"/>
  <c r="FT135" i="2"/>
  <c r="PN135" i="2" s="1"/>
  <c r="PO135" i="2" s="1"/>
  <c r="FT133" i="2"/>
  <c r="PN133" i="2" s="1"/>
  <c r="PO133" i="2" s="1"/>
  <c r="FT131" i="2"/>
  <c r="PN131" i="2" s="1"/>
  <c r="PO131" i="2" s="1"/>
  <c r="FT129" i="2"/>
  <c r="PN129" i="2" s="1"/>
  <c r="PO129" i="2" s="1"/>
  <c r="FT127" i="2"/>
  <c r="PN127" i="2" s="1"/>
  <c r="PO127" i="2" s="1"/>
  <c r="FT126" i="2"/>
  <c r="PN126" i="2" s="1"/>
  <c r="PO126" i="2" s="1"/>
  <c r="FT125" i="2"/>
  <c r="PN125" i="2" s="1"/>
  <c r="PO125" i="2" s="1"/>
  <c r="FT124" i="2"/>
  <c r="PN124" i="2" s="1"/>
  <c r="PO124" i="2" s="1"/>
  <c r="FT121" i="2"/>
  <c r="PN121" i="2" s="1"/>
  <c r="PO121" i="2" s="1"/>
  <c r="FT116" i="2"/>
  <c r="PN116" i="2" s="1"/>
  <c r="PO116" i="2" s="1"/>
  <c r="FT115" i="2"/>
  <c r="PN115" i="2" s="1"/>
  <c r="PO115" i="2" s="1"/>
  <c r="FT113" i="2"/>
  <c r="PN113" i="2" s="1"/>
  <c r="PO113" i="2" s="1"/>
  <c r="FT108" i="2"/>
  <c r="PN108" i="2" s="1"/>
  <c r="PO108" i="2" s="1"/>
  <c r="FT106" i="2"/>
  <c r="PN106" i="2" s="1"/>
  <c r="PO106" i="2" s="1"/>
  <c r="FT105" i="2"/>
  <c r="PN105" i="2" s="1"/>
  <c r="PO105" i="2" s="1"/>
  <c r="FT103" i="2"/>
  <c r="PN103" i="2" s="1"/>
  <c r="PO103" i="2" s="1"/>
  <c r="FT134" i="2"/>
  <c r="PN134" i="2" s="1"/>
  <c r="PO134" i="2" s="1"/>
  <c r="FT132" i="2"/>
  <c r="PN132" i="2" s="1"/>
  <c r="PO132" i="2" s="1"/>
  <c r="FT130" i="2"/>
  <c r="PN130" i="2" s="1"/>
  <c r="PO130" i="2" s="1"/>
  <c r="FT128" i="2"/>
  <c r="PN128" i="2" s="1"/>
  <c r="PO128" i="2" s="1"/>
  <c r="FT123" i="2"/>
  <c r="PN123" i="2" s="1"/>
  <c r="PO123" i="2" s="1"/>
  <c r="FT119" i="2"/>
  <c r="PN119" i="2" s="1"/>
  <c r="PO119" i="2" s="1"/>
  <c r="FT117" i="2"/>
  <c r="PN117" i="2" s="1"/>
  <c r="PO117" i="2" s="1"/>
  <c r="FT114" i="2"/>
  <c r="PN114" i="2" s="1"/>
  <c r="PO114" i="2" s="1"/>
  <c r="FT112" i="2"/>
  <c r="PN112" i="2" s="1"/>
  <c r="FT111" i="2"/>
  <c r="PN111" i="2" s="1"/>
  <c r="PO111" i="2" s="1"/>
  <c r="FT110" i="2"/>
  <c r="PN110" i="2" s="1"/>
  <c r="PO110" i="2" s="1"/>
  <c r="FT109" i="2"/>
  <c r="PN109" i="2" s="1"/>
  <c r="FT107" i="2"/>
  <c r="PN107" i="2" s="1"/>
  <c r="FT104" i="2"/>
  <c r="PN104" i="2" s="1"/>
  <c r="PO104" i="2" s="1"/>
  <c r="FT102" i="2"/>
  <c r="PN102" i="2" s="1"/>
  <c r="PO102" i="2" s="1"/>
  <c r="FT101" i="2"/>
  <c r="PN101" i="2" s="1"/>
  <c r="PO101" i="2" s="1"/>
  <c r="FT100" i="2"/>
  <c r="PN100" i="2" s="1"/>
  <c r="PO100" i="2" s="1"/>
  <c r="FT99" i="2"/>
  <c r="PN99" i="2" s="1"/>
  <c r="PO99" i="2" s="1"/>
  <c r="FT98" i="2"/>
  <c r="PN98" i="2" s="1"/>
  <c r="PO98" i="2" s="1"/>
  <c r="FT97" i="2"/>
  <c r="PN97" i="2" s="1"/>
  <c r="PO97" i="2" s="1"/>
  <c r="FT96" i="2"/>
  <c r="PN96" i="2" s="1"/>
  <c r="PO96" i="2" s="1"/>
  <c r="FT95" i="2"/>
  <c r="PN95" i="2" s="1"/>
  <c r="PO95" i="2" s="1"/>
  <c r="FT94" i="2"/>
  <c r="PN94" i="2" s="1"/>
  <c r="PO94" i="2" s="1"/>
  <c r="FT93" i="2"/>
  <c r="PN93" i="2" s="1"/>
  <c r="PO93" i="2" s="1"/>
  <c r="FT92" i="2"/>
  <c r="PN92" i="2" s="1"/>
  <c r="PO92" i="2" s="1"/>
  <c r="FT91" i="2"/>
  <c r="PN91" i="2" s="1"/>
  <c r="PO91" i="2" s="1"/>
  <c r="FT90" i="2"/>
  <c r="PN90" i="2" s="1"/>
  <c r="PO90" i="2" s="1"/>
  <c r="FT89" i="2"/>
  <c r="PN89" i="2" s="1"/>
  <c r="PO89" i="2" s="1"/>
  <c r="FT88" i="2"/>
  <c r="PN88" i="2" s="1"/>
  <c r="PO88" i="2" s="1"/>
  <c r="FT87" i="2"/>
  <c r="PN87" i="2" s="1"/>
  <c r="PO87" i="2" s="1"/>
  <c r="FT86" i="2"/>
  <c r="PN86" i="2" s="1"/>
  <c r="PO86" i="2" s="1"/>
  <c r="FT85" i="2"/>
  <c r="PN85" i="2" s="1"/>
  <c r="PO85" i="2" s="1"/>
  <c r="FT84" i="2"/>
  <c r="PN84" i="2" s="1"/>
  <c r="PO84" i="2" s="1"/>
  <c r="FT83" i="2"/>
  <c r="PN83" i="2" s="1"/>
  <c r="PO83" i="2" s="1"/>
  <c r="FT82" i="2"/>
  <c r="PN82" i="2" s="1"/>
  <c r="PO82" i="2" s="1"/>
  <c r="FT81" i="2"/>
  <c r="PN81" i="2" s="1"/>
  <c r="PO81" i="2" s="1"/>
  <c r="FT80" i="2"/>
  <c r="PN80" i="2" s="1"/>
  <c r="PO80" i="2" s="1"/>
  <c r="FT79" i="2"/>
  <c r="PN79" i="2" s="1"/>
  <c r="PO79" i="2" s="1"/>
  <c r="FT78" i="2"/>
  <c r="PN78" i="2" s="1"/>
  <c r="PO78" i="2" s="1"/>
  <c r="FT77" i="2"/>
  <c r="PN77" i="2" s="1"/>
  <c r="PO77" i="2" s="1"/>
  <c r="FT76" i="2"/>
  <c r="PN76" i="2" s="1"/>
  <c r="PO76" i="2" s="1"/>
  <c r="FT75" i="2"/>
  <c r="PN75" i="2" s="1"/>
  <c r="PO75" i="2" s="1"/>
  <c r="FT74" i="2"/>
  <c r="PN74" i="2" s="1"/>
  <c r="PO74" i="2" s="1"/>
  <c r="FT73" i="2"/>
  <c r="PN73" i="2" s="1"/>
  <c r="PO73" i="2" s="1"/>
  <c r="FT72" i="2"/>
  <c r="PN72" i="2" s="1"/>
  <c r="PO72" i="2" s="1"/>
  <c r="FT71" i="2"/>
  <c r="PN71" i="2" s="1"/>
  <c r="PO71" i="2" s="1"/>
  <c r="FT70" i="2"/>
  <c r="PN70" i="2" s="1"/>
  <c r="PO70" i="2" s="1"/>
  <c r="FT69" i="2"/>
  <c r="PN69" i="2" s="1"/>
  <c r="PO69" i="2" s="1"/>
  <c r="FT68" i="2"/>
  <c r="PN68" i="2" s="1"/>
  <c r="PO68" i="2" s="1"/>
  <c r="FT67" i="2"/>
  <c r="PN67" i="2" s="1"/>
  <c r="PO67" i="2" s="1"/>
  <c r="GR270" i="2"/>
  <c r="GR265" i="2"/>
  <c r="GR264" i="2"/>
  <c r="GR249" i="2"/>
  <c r="GR224" i="2"/>
  <c r="GR200" i="2"/>
  <c r="GR198" i="2"/>
  <c r="GR196" i="2"/>
  <c r="GR181" i="2"/>
  <c r="GR179" i="2"/>
  <c r="GR177" i="2"/>
  <c r="GR175" i="2"/>
  <c r="GR173" i="2"/>
  <c r="GR134" i="2"/>
  <c r="GR132" i="2"/>
  <c r="GR130" i="2"/>
  <c r="GR128" i="2"/>
  <c r="GR123" i="2"/>
  <c r="GR119" i="2"/>
  <c r="LF272" i="2"/>
  <c r="LF271" i="2"/>
  <c r="LF269" i="2"/>
  <c r="LF263" i="2"/>
  <c r="LF260" i="2"/>
  <c r="LF247" i="2"/>
  <c r="LF250" i="2"/>
  <c r="LF238" i="2"/>
  <c r="LF236" i="2"/>
  <c r="LF226" i="2"/>
  <c r="LF133" i="2"/>
  <c r="LF131" i="2"/>
  <c r="LF129" i="2"/>
  <c r="LF127" i="2"/>
  <c r="LF126" i="2"/>
  <c r="LF125" i="2"/>
  <c r="LF124" i="2"/>
  <c r="LF121" i="2"/>
  <c r="LP273" i="2"/>
  <c r="RB273" i="2" s="1"/>
  <c r="LP272" i="2"/>
  <c r="RB272" i="2" s="1"/>
  <c r="LP270" i="2"/>
  <c r="RB270" i="2" s="1"/>
  <c r="LP271" i="2"/>
  <c r="RB271" i="2" s="1"/>
  <c r="LP268" i="2"/>
  <c r="RB268" i="2" s="1"/>
  <c r="LP269" i="2"/>
  <c r="RB269" i="2" s="1"/>
  <c r="LP267" i="2"/>
  <c r="RB267" i="2" s="1"/>
  <c r="LP266" i="2"/>
  <c r="RB266" i="2" s="1"/>
  <c r="LP262" i="2"/>
  <c r="RB262" i="2" s="1"/>
  <c r="LP265" i="2"/>
  <c r="RB265" i="2" s="1"/>
  <c r="LP264" i="2"/>
  <c r="RB264" i="2" s="1"/>
  <c r="LP259" i="2"/>
  <c r="RB259" i="2" s="1"/>
  <c r="LP263" i="2"/>
  <c r="RB263" i="2" s="1"/>
  <c r="LP261" i="2"/>
  <c r="RB261" i="2" s="1"/>
  <c r="LP256" i="2"/>
  <c r="RB256" i="2" s="1"/>
  <c r="LP253" i="2"/>
  <c r="RB253" i="2" s="1"/>
  <c r="RC253" i="2" s="1"/>
  <c r="LP252" i="2"/>
  <c r="RB252" i="2" s="1"/>
  <c r="LP251" i="2"/>
  <c r="RB251" i="2" s="1"/>
  <c r="LP248" i="2"/>
  <c r="RB248" i="2" s="1"/>
  <c r="LP260" i="2"/>
  <c r="RB260" i="2" s="1"/>
  <c r="LP258" i="2"/>
  <c r="RB258" i="2" s="1"/>
  <c r="LP257" i="2"/>
  <c r="RB257" i="2" s="1"/>
  <c r="LP255" i="2"/>
  <c r="RB255" i="2" s="1"/>
  <c r="LP254" i="2"/>
  <c r="RB254" i="2" s="1"/>
  <c r="RC254" i="2" s="1"/>
  <c r="LP249" i="2"/>
  <c r="RB249" i="2" s="1"/>
  <c r="LP247" i="2"/>
  <c r="RB247" i="2" s="1"/>
  <c r="LP245" i="2"/>
  <c r="RB245" i="2" s="1"/>
  <c r="LP244" i="2"/>
  <c r="RB244" i="2" s="1"/>
  <c r="LP242" i="2"/>
  <c r="RB242" i="2" s="1"/>
  <c r="LP240" i="2"/>
  <c r="RB240" i="2" s="1"/>
  <c r="LP250" i="2"/>
  <c r="RB250" i="2" s="1"/>
  <c r="LP246" i="2"/>
  <c r="RB246" i="2" s="1"/>
  <c r="LP243" i="2"/>
  <c r="RB243" i="2" s="1"/>
  <c r="LP241" i="2"/>
  <c r="RB241" i="2" s="1"/>
  <c r="LP239" i="2"/>
  <c r="RB239" i="2" s="1"/>
  <c r="LP237" i="2"/>
  <c r="RB237" i="2" s="1"/>
  <c r="LP235" i="2"/>
  <c r="RB235" i="2" s="1"/>
  <c r="LP233" i="2"/>
  <c r="RB233" i="2" s="1"/>
  <c r="LP231" i="2"/>
  <c r="RB231" i="2" s="1"/>
  <c r="LP229" i="2"/>
  <c r="RB229" i="2" s="1"/>
  <c r="LP227" i="2"/>
  <c r="RB227" i="2" s="1"/>
  <c r="LP225" i="2"/>
  <c r="RB225" i="2" s="1"/>
  <c r="LP238" i="2"/>
  <c r="RB238" i="2" s="1"/>
  <c r="LP236" i="2"/>
  <c r="RB236" i="2" s="1"/>
  <c r="LP234" i="2"/>
  <c r="RB234" i="2" s="1"/>
  <c r="LP232" i="2"/>
  <c r="RB232" i="2" s="1"/>
  <c r="LP230" i="2"/>
  <c r="RB230" i="2" s="1"/>
  <c r="LP228" i="2"/>
  <c r="RB228" i="2" s="1"/>
  <c r="LP223" i="2"/>
  <c r="RB223" i="2" s="1"/>
  <c r="LP221" i="2"/>
  <c r="RB221" i="2" s="1"/>
  <c r="LP219" i="2"/>
  <c r="RB219" i="2" s="1"/>
  <c r="LP217" i="2"/>
  <c r="RB217" i="2" s="1"/>
  <c r="LP215" i="2"/>
  <c r="RB215" i="2" s="1"/>
  <c r="LP213" i="2"/>
  <c r="RB213" i="2" s="1"/>
  <c r="LP211" i="2"/>
  <c r="RB211" i="2" s="1"/>
  <c r="LP208" i="2"/>
  <c r="RB208" i="2" s="1"/>
  <c r="LP206" i="2"/>
  <c r="RB206" i="2" s="1"/>
  <c r="LP204" i="2"/>
  <c r="RB204" i="2" s="1"/>
  <c r="LP202" i="2"/>
  <c r="RB202" i="2" s="1"/>
  <c r="LP226" i="2"/>
  <c r="RB226" i="2" s="1"/>
  <c r="LP224" i="2"/>
  <c r="RB224" i="2" s="1"/>
  <c r="LP222" i="2"/>
  <c r="RB222" i="2" s="1"/>
  <c r="LP220" i="2"/>
  <c r="RB220" i="2" s="1"/>
  <c r="LP218" i="2"/>
  <c r="RB218" i="2" s="1"/>
  <c r="LP216" i="2"/>
  <c r="RB216" i="2" s="1"/>
  <c r="LP214" i="2"/>
  <c r="RB214" i="2" s="1"/>
  <c r="LP212" i="2"/>
  <c r="RB212" i="2" s="1"/>
  <c r="LP210" i="2"/>
  <c r="RB210" i="2" s="1"/>
  <c r="LP209" i="2"/>
  <c r="RB209" i="2" s="1"/>
  <c r="LP207" i="2"/>
  <c r="RB207" i="2" s="1"/>
  <c r="LP205" i="2"/>
  <c r="RB205" i="2" s="1"/>
  <c r="LP203" i="2"/>
  <c r="RB203" i="2" s="1"/>
  <c r="LP201" i="2"/>
  <c r="RB201" i="2" s="1"/>
  <c r="LP199" i="2"/>
  <c r="RB199" i="2" s="1"/>
  <c r="LP197" i="2"/>
  <c r="RB197" i="2" s="1"/>
  <c r="LP200" i="2"/>
  <c r="RB200" i="2" s="1"/>
  <c r="LP198" i="2"/>
  <c r="RB198" i="2" s="1"/>
  <c r="LP196" i="2"/>
  <c r="RB196" i="2" s="1"/>
  <c r="LP195" i="2"/>
  <c r="RB195" i="2" s="1"/>
  <c r="LP193" i="2"/>
  <c r="RB193" i="2" s="1"/>
  <c r="LP191" i="2"/>
  <c r="RB191" i="2" s="1"/>
  <c r="LP189" i="2"/>
  <c r="RB189" i="2" s="1"/>
  <c r="LP187" i="2"/>
  <c r="RB187" i="2" s="1"/>
  <c r="LP184" i="2"/>
  <c r="RB184" i="2" s="1"/>
  <c r="LP182" i="2"/>
  <c r="RB182" i="2" s="1"/>
  <c r="LP180" i="2"/>
  <c r="RB180" i="2" s="1"/>
  <c r="LP178" i="2"/>
  <c r="RB178" i="2" s="1"/>
  <c r="LP176" i="2"/>
  <c r="RB176" i="2" s="1"/>
  <c r="LP174" i="2"/>
  <c r="RB174" i="2" s="1"/>
  <c r="LP172" i="2"/>
  <c r="RB172" i="2" s="1"/>
  <c r="LP194" i="2"/>
  <c r="RB194" i="2" s="1"/>
  <c r="LP192" i="2"/>
  <c r="RB192" i="2" s="1"/>
  <c r="LP190" i="2"/>
  <c r="RB190" i="2" s="1"/>
  <c r="LP188" i="2"/>
  <c r="RB188" i="2" s="1"/>
  <c r="LP186" i="2"/>
  <c r="RB186" i="2" s="1"/>
  <c r="LP185" i="2"/>
  <c r="RB185" i="2" s="1"/>
  <c r="RC185" i="2" s="1"/>
  <c r="LP183" i="2"/>
  <c r="RB183" i="2" s="1"/>
  <c r="LP181" i="2"/>
  <c r="RB181" i="2" s="1"/>
  <c r="LP179" i="2"/>
  <c r="RB179" i="2" s="1"/>
  <c r="LP177" i="2"/>
  <c r="RB177" i="2" s="1"/>
  <c r="LP175" i="2"/>
  <c r="RB175" i="2" s="1"/>
  <c r="LP173" i="2"/>
  <c r="RB173" i="2" s="1"/>
  <c r="LP171" i="2"/>
  <c r="RB171" i="2" s="1"/>
  <c r="LP169" i="2"/>
  <c r="RB169" i="2" s="1"/>
  <c r="LP167" i="2"/>
  <c r="RB167" i="2" s="1"/>
  <c r="LP165" i="2"/>
  <c r="RB165" i="2" s="1"/>
  <c r="LP163" i="2"/>
  <c r="RB163" i="2" s="1"/>
  <c r="LP161" i="2"/>
  <c r="RB161" i="2" s="1"/>
  <c r="LP158" i="2"/>
  <c r="RB158" i="2" s="1"/>
  <c r="LP156" i="2"/>
  <c r="RB156" i="2" s="1"/>
  <c r="LP154" i="2"/>
  <c r="RB154" i="2" s="1"/>
  <c r="LP152" i="2"/>
  <c r="RB152" i="2" s="1"/>
  <c r="LP150" i="2"/>
  <c r="RB150" i="2" s="1"/>
  <c r="LP147" i="2"/>
  <c r="RB147" i="2" s="1"/>
  <c r="LP146" i="2"/>
  <c r="RB146" i="2" s="1"/>
  <c r="LP144" i="2"/>
  <c r="RB144" i="2" s="1"/>
  <c r="RC144" i="2" s="1"/>
  <c r="LP142" i="2"/>
  <c r="RB142" i="2" s="1"/>
  <c r="LP139" i="2"/>
  <c r="RB139" i="2" s="1"/>
  <c r="LP122" i="2"/>
  <c r="RB122" i="2" s="1"/>
  <c r="LP120" i="2"/>
  <c r="RB120" i="2" s="1"/>
  <c r="LP118" i="2"/>
  <c r="RB118" i="2" s="1"/>
  <c r="RC118" i="2" s="1"/>
  <c r="LP170" i="2"/>
  <c r="RB170" i="2" s="1"/>
  <c r="LP168" i="2"/>
  <c r="RB168" i="2" s="1"/>
  <c r="LP166" i="2"/>
  <c r="RB166" i="2" s="1"/>
  <c r="LP164" i="2"/>
  <c r="RB164" i="2" s="1"/>
  <c r="LP162" i="2"/>
  <c r="RB162" i="2" s="1"/>
  <c r="LP160" i="2"/>
  <c r="RB160" i="2" s="1"/>
  <c r="LP159" i="2"/>
  <c r="RB159" i="2" s="1"/>
  <c r="RC159" i="2" s="1"/>
  <c r="LP157" i="2"/>
  <c r="RB157" i="2" s="1"/>
  <c r="LP155" i="2"/>
  <c r="RB155" i="2" s="1"/>
  <c r="LP153" i="2"/>
  <c r="RB153" i="2" s="1"/>
  <c r="LP151" i="2"/>
  <c r="RB151" i="2" s="1"/>
  <c r="LP149" i="2"/>
  <c r="RB149" i="2" s="1"/>
  <c r="LP148" i="2"/>
  <c r="RB148" i="2" s="1"/>
  <c r="RC148" i="2" s="1"/>
  <c r="LP145" i="2"/>
  <c r="RB145" i="2" s="1"/>
  <c r="RC145" i="2" s="1"/>
  <c r="LP143" i="2"/>
  <c r="RB143" i="2" s="1"/>
  <c r="LP141" i="2"/>
  <c r="RB141" i="2" s="1"/>
  <c r="LP140" i="2"/>
  <c r="RB140" i="2" s="1"/>
  <c r="LP138" i="2"/>
  <c r="RB138" i="2" s="1"/>
  <c r="LP137" i="2"/>
  <c r="RB137" i="2" s="1"/>
  <c r="LP136" i="2"/>
  <c r="RB136" i="2" s="1"/>
  <c r="LP135" i="2"/>
  <c r="RB135" i="2" s="1"/>
  <c r="LP134" i="2"/>
  <c r="RB134" i="2" s="1"/>
  <c r="LP132" i="2"/>
  <c r="RB132" i="2" s="1"/>
  <c r="LP130" i="2"/>
  <c r="RB130" i="2" s="1"/>
  <c r="LP128" i="2"/>
  <c r="RB128" i="2" s="1"/>
  <c r="LP123" i="2"/>
  <c r="RB123" i="2" s="1"/>
  <c r="RC123" i="2" s="1"/>
  <c r="LP119" i="2"/>
  <c r="RB119" i="2" s="1"/>
  <c r="LP116" i="2"/>
  <c r="RB116" i="2" s="1"/>
  <c r="LP115" i="2"/>
  <c r="RB115" i="2" s="1"/>
  <c r="LP113" i="2"/>
  <c r="RB113" i="2" s="1"/>
  <c r="LP108" i="2"/>
  <c r="RB108" i="2" s="1"/>
  <c r="LP106" i="2"/>
  <c r="RB106" i="2" s="1"/>
  <c r="RC106" i="2" s="1"/>
  <c r="LP105" i="2"/>
  <c r="RB105" i="2" s="1"/>
  <c r="RC105" i="2" s="1"/>
  <c r="LP103" i="2"/>
  <c r="RB103" i="2" s="1"/>
  <c r="RC103" i="2" s="1"/>
  <c r="LP133" i="2"/>
  <c r="RB133" i="2" s="1"/>
  <c r="LP131" i="2"/>
  <c r="RB131" i="2" s="1"/>
  <c r="LP129" i="2"/>
  <c r="RB129" i="2" s="1"/>
  <c r="LP127" i="2"/>
  <c r="RB127" i="2" s="1"/>
  <c r="LP126" i="2"/>
  <c r="RB126" i="2" s="1"/>
  <c r="LP125" i="2"/>
  <c r="RB125" i="2" s="1"/>
  <c r="LP124" i="2"/>
  <c r="RB124" i="2" s="1"/>
  <c r="LP121" i="2"/>
  <c r="RB121" i="2" s="1"/>
  <c r="LP117" i="2"/>
  <c r="RB117" i="2" s="1"/>
  <c r="LP114" i="2"/>
  <c r="RB114" i="2" s="1"/>
  <c r="LP112" i="2"/>
  <c r="RB112" i="2" s="1"/>
  <c r="LP111" i="2"/>
  <c r="RB111" i="2" s="1"/>
  <c r="RC111" i="2" s="1"/>
  <c r="LP110" i="2"/>
  <c r="RB110" i="2" s="1"/>
  <c r="LP109" i="2"/>
  <c r="RB109" i="2" s="1"/>
  <c r="RC109" i="2" s="1"/>
  <c r="LP107" i="2"/>
  <c r="RB107" i="2" s="1"/>
  <c r="LP104" i="2"/>
  <c r="RB104" i="2" s="1"/>
  <c r="RC104" i="2" s="1"/>
  <c r="LP102" i="2"/>
  <c r="RB102" i="2" s="1"/>
  <c r="RC102" i="2" s="1"/>
  <c r="LP101" i="2"/>
  <c r="RB101" i="2" s="1"/>
  <c r="RC101" i="2" s="1"/>
  <c r="LP100" i="2"/>
  <c r="RB100" i="2" s="1"/>
  <c r="RC100" i="2" s="1"/>
  <c r="LP99" i="2"/>
  <c r="RB99" i="2" s="1"/>
  <c r="RC99" i="2" s="1"/>
  <c r="LP98" i="2"/>
  <c r="RB98" i="2" s="1"/>
  <c r="RC98" i="2" s="1"/>
  <c r="LP97" i="2"/>
  <c r="RB97" i="2" s="1"/>
  <c r="RC97" i="2" s="1"/>
  <c r="LP96" i="2"/>
  <c r="RB96" i="2" s="1"/>
  <c r="RC96" i="2" s="1"/>
  <c r="LP95" i="2"/>
  <c r="RB95" i="2" s="1"/>
  <c r="RC95" i="2" s="1"/>
  <c r="LP94" i="2"/>
  <c r="RB94" i="2" s="1"/>
  <c r="RC94" i="2" s="1"/>
  <c r="LP93" i="2"/>
  <c r="RB93" i="2" s="1"/>
  <c r="RC93" i="2" s="1"/>
  <c r="LP92" i="2"/>
  <c r="RB92" i="2" s="1"/>
  <c r="RC92" i="2" s="1"/>
  <c r="LP91" i="2"/>
  <c r="RB91" i="2" s="1"/>
  <c r="RC91" i="2" s="1"/>
  <c r="LP90" i="2"/>
  <c r="RB90" i="2" s="1"/>
  <c r="RC90" i="2" s="1"/>
  <c r="LP89" i="2"/>
  <c r="RB89" i="2" s="1"/>
  <c r="RC89" i="2" s="1"/>
  <c r="LP88" i="2"/>
  <c r="RB88" i="2" s="1"/>
  <c r="RC88" i="2" s="1"/>
  <c r="LP87" i="2"/>
  <c r="RB87" i="2" s="1"/>
  <c r="RC87" i="2" s="1"/>
  <c r="LP86" i="2"/>
  <c r="RB86" i="2" s="1"/>
  <c r="RC86" i="2" s="1"/>
  <c r="LP85" i="2"/>
  <c r="RB85" i="2" s="1"/>
  <c r="RC85" i="2" s="1"/>
  <c r="LP84" i="2"/>
  <c r="RB84" i="2" s="1"/>
  <c r="RC84" i="2" s="1"/>
  <c r="LP83" i="2"/>
  <c r="RB83" i="2" s="1"/>
  <c r="RC83" i="2" s="1"/>
  <c r="LP82" i="2"/>
  <c r="RB82" i="2" s="1"/>
  <c r="RC82" i="2" s="1"/>
  <c r="LP81" i="2"/>
  <c r="RB81" i="2" s="1"/>
  <c r="RC81" i="2" s="1"/>
  <c r="LP80" i="2"/>
  <c r="RB80" i="2" s="1"/>
  <c r="RC80" i="2" s="1"/>
  <c r="LP79" i="2"/>
  <c r="RB79" i="2" s="1"/>
  <c r="RC79" i="2" s="1"/>
  <c r="LP78" i="2"/>
  <c r="RB78" i="2" s="1"/>
  <c r="RC78" i="2" s="1"/>
  <c r="LP77" i="2"/>
  <c r="RB77" i="2" s="1"/>
  <c r="RC77" i="2" s="1"/>
  <c r="LP76" i="2"/>
  <c r="RB76" i="2" s="1"/>
  <c r="RC76" i="2" s="1"/>
  <c r="LP75" i="2"/>
  <c r="RB75" i="2" s="1"/>
  <c r="RC75" i="2" s="1"/>
  <c r="LP74" i="2"/>
  <c r="RB74" i="2" s="1"/>
  <c r="RC74" i="2" s="1"/>
  <c r="LP73" i="2"/>
  <c r="RB73" i="2" s="1"/>
  <c r="RC73" i="2" s="1"/>
  <c r="LP72" i="2"/>
  <c r="RB72" i="2" s="1"/>
  <c r="RC72" i="2" s="1"/>
  <c r="LP71" i="2"/>
  <c r="RB71" i="2" s="1"/>
  <c r="RC71" i="2" s="1"/>
  <c r="LP70" i="2"/>
  <c r="RB70" i="2" s="1"/>
  <c r="RC70" i="2" s="1"/>
  <c r="LP69" i="2"/>
  <c r="RB69" i="2" s="1"/>
  <c r="RC69" i="2" s="1"/>
  <c r="LP68" i="2"/>
  <c r="RB68" i="2" s="1"/>
  <c r="RC68" i="2" s="1"/>
  <c r="LP67" i="2"/>
  <c r="RB67" i="2" s="1"/>
  <c r="RC67" i="2" s="1"/>
  <c r="MB273" i="2"/>
  <c r="RR273" i="2" s="1"/>
  <c r="MB272" i="2"/>
  <c r="RR272" i="2" s="1"/>
  <c r="MB271" i="2"/>
  <c r="RR271" i="2" s="1"/>
  <c r="MB269" i="2"/>
  <c r="RR269" i="2" s="1"/>
  <c r="MB270" i="2"/>
  <c r="RR270" i="2" s="1"/>
  <c r="MB268" i="2"/>
  <c r="RR268" i="2" s="1"/>
  <c r="MB267" i="2"/>
  <c r="RR267" i="2" s="1"/>
  <c r="MB266" i="2"/>
  <c r="RR266" i="2" s="1"/>
  <c r="MB262" i="2"/>
  <c r="RR262" i="2" s="1"/>
  <c r="MB263" i="2"/>
  <c r="RR263" i="2" s="1"/>
  <c r="MB259" i="2"/>
  <c r="RR259" i="2" s="1"/>
  <c r="MB265" i="2"/>
  <c r="RR265" i="2" s="1"/>
  <c r="MB264" i="2"/>
  <c r="RR264" i="2" s="1"/>
  <c r="MB261" i="2"/>
  <c r="RR261" i="2" s="1"/>
  <c r="MB260" i="2"/>
  <c r="RR260" i="2" s="1"/>
  <c r="MB256" i="2"/>
  <c r="RR256" i="2" s="1"/>
  <c r="MB253" i="2"/>
  <c r="RR253" i="2" s="1"/>
  <c r="MB252" i="2"/>
  <c r="RR252" i="2" s="1"/>
  <c r="MB251" i="2"/>
  <c r="RR251" i="2" s="1"/>
  <c r="MB248" i="2"/>
  <c r="RR248" i="2" s="1"/>
  <c r="MB258" i="2"/>
  <c r="RR258" i="2" s="1"/>
  <c r="MB257" i="2"/>
  <c r="RR257" i="2" s="1"/>
  <c r="MB255" i="2"/>
  <c r="RR255" i="2" s="1"/>
  <c r="MB254" i="2"/>
  <c r="RR254" i="2" s="1"/>
  <c r="MB250" i="2"/>
  <c r="RR250" i="2" s="1"/>
  <c r="MB245" i="2"/>
  <c r="RR245" i="2" s="1"/>
  <c r="MB244" i="2"/>
  <c r="RR244" i="2" s="1"/>
  <c r="RS244" i="2" s="1"/>
  <c r="MB242" i="2"/>
  <c r="RR242" i="2" s="1"/>
  <c r="RS242" i="2" s="1"/>
  <c r="MB240" i="2"/>
  <c r="RR240" i="2" s="1"/>
  <c r="RS240" i="2" s="1"/>
  <c r="MB249" i="2"/>
  <c r="RR249" i="2" s="1"/>
  <c r="MB247" i="2"/>
  <c r="RR247" i="2" s="1"/>
  <c r="MB246" i="2"/>
  <c r="RR246" i="2" s="1"/>
  <c r="MB243" i="2"/>
  <c r="RR243" i="2" s="1"/>
  <c r="RS243" i="2" s="1"/>
  <c r="MB241" i="2"/>
  <c r="RR241" i="2" s="1"/>
  <c r="RS241" i="2" s="1"/>
  <c r="MB239" i="2"/>
  <c r="RR239" i="2" s="1"/>
  <c r="RS239" i="2" s="1"/>
  <c r="MB237" i="2"/>
  <c r="RR237" i="2" s="1"/>
  <c r="RS237" i="2" s="1"/>
  <c r="MB238" i="2"/>
  <c r="RR238" i="2" s="1"/>
  <c r="RS238" i="2" s="1"/>
  <c r="MB236" i="2"/>
  <c r="RR236" i="2" s="1"/>
  <c r="RS236" i="2" s="1"/>
  <c r="MB235" i="2"/>
  <c r="RR235" i="2" s="1"/>
  <c r="RS235" i="2" s="1"/>
  <c r="MB233" i="2"/>
  <c r="RR233" i="2" s="1"/>
  <c r="RS233" i="2" s="1"/>
  <c r="MB231" i="2"/>
  <c r="RR231" i="2" s="1"/>
  <c r="RS231" i="2" s="1"/>
  <c r="MB229" i="2"/>
  <c r="RR229" i="2" s="1"/>
  <c r="RS229" i="2" s="1"/>
  <c r="MB227" i="2"/>
  <c r="RR227" i="2" s="1"/>
  <c r="RS227" i="2" s="1"/>
  <c r="MB225" i="2"/>
  <c r="RR225" i="2" s="1"/>
  <c r="RS225" i="2" s="1"/>
  <c r="MB234" i="2"/>
  <c r="RR234" i="2" s="1"/>
  <c r="RS234" i="2" s="1"/>
  <c r="MB232" i="2"/>
  <c r="RR232" i="2" s="1"/>
  <c r="RS232" i="2" s="1"/>
  <c r="MB230" i="2"/>
  <c r="RR230" i="2" s="1"/>
  <c r="RS230" i="2" s="1"/>
  <c r="MB228" i="2"/>
  <c r="RR228" i="2" s="1"/>
  <c r="RS228" i="2" s="1"/>
  <c r="MB226" i="2"/>
  <c r="RR226" i="2" s="1"/>
  <c r="RS226" i="2" s="1"/>
  <c r="MB224" i="2"/>
  <c r="RR224" i="2" s="1"/>
  <c r="RS224" i="2" s="1"/>
  <c r="MB223" i="2"/>
  <c r="RR223" i="2" s="1"/>
  <c r="RS223" i="2" s="1"/>
  <c r="MB221" i="2"/>
  <c r="RR221" i="2" s="1"/>
  <c r="RS221" i="2" s="1"/>
  <c r="MB219" i="2"/>
  <c r="RR219" i="2" s="1"/>
  <c r="RS219" i="2" s="1"/>
  <c r="MB217" i="2"/>
  <c r="RR217" i="2" s="1"/>
  <c r="RS217" i="2" s="1"/>
  <c r="MB215" i="2"/>
  <c r="RR215" i="2" s="1"/>
  <c r="RS215" i="2" s="1"/>
  <c r="MB213" i="2"/>
  <c r="RR213" i="2" s="1"/>
  <c r="RS213" i="2" s="1"/>
  <c r="MB211" i="2"/>
  <c r="RR211" i="2" s="1"/>
  <c r="RS211" i="2" s="1"/>
  <c r="MB208" i="2"/>
  <c r="RR208" i="2" s="1"/>
  <c r="RS208" i="2" s="1"/>
  <c r="MB206" i="2"/>
  <c r="RR206" i="2" s="1"/>
  <c r="RS206" i="2" s="1"/>
  <c r="MB204" i="2"/>
  <c r="RR204" i="2" s="1"/>
  <c r="RS204" i="2" s="1"/>
  <c r="MB202" i="2"/>
  <c r="RR202" i="2" s="1"/>
  <c r="RS202" i="2" s="1"/>
  <c r="MB222" i="2"/>
  <c r="RR222" i="2" s="1"/>
  <c r="RS222" i="2" s="1"/>
  <c r="MB220" i="2"/>
  <c r="RR220" i="2" s="1"/>
  <c r="RS220" i="2" s="1"/>
  <c r="MB218" i="2"/>
  <c r="RR218" i="2" s="1"/>
  <c r="RS218" i="2" s="1"/>
  <c r="MB216" i="2"/>
  <c r="RR216" i="2" s="1"/>
  <c r="RS216" i="2" s="1"/>
  <c r="MB214" i="2"/>
  <c r="RR214" i="2" s="1"/>
  <c r="RS214" i="2" s="1"/>
  <c r="MB212" i="2"/>
  <c r="RR212" i="2" s="1"/>
  <c r="RS212" i="2" s="1"/>
  <c r="MB210" i="2"/>
  <c r="RR210" i="2" s="1"/>
  <c r="RS210" i="2" s="1"/>
  <c r="MB209" i="2"/>
  <c r="RR209" i="2" s="1"/>
  <c r="RS209" i="2" s="1"/>
  <c r="MB207" i="2"/>
  <c r="RR207" i="2" s="1"/>
  <c r="RS207" i="2" s="1"/>
  <c r="MB205" i="2"/>
  <c r="RR205" i="2" s="1"/>
  <c r="RS205" i="2" s="1"/>
  <c r="MB203" i="2"/>
  <c r="RR203" i="2" s="1"/>
  <c r="RS203" i="2" s="1"/>
  <c r="MB201" i="2"/>
  <c r="RR201" i="2" s="1"/>
  <c r="RS201" i="2" s="1"/>
  <c r="MB199" i="2"/>
  <c r="RR199" i="2" s="1"/>
  <c r="RS199" i="2" s="1"/>
  <c r="MB197" i="2"/>
  <c r="RR197" i="2" s="1"/>
  <c r="RS197" i="2" s="1"/>
  <c r="MB195" i="2"/>
  <c r="RR195" i="2" s="1"/>
  <c r="RS195" i="2" s="1"/>
  <c r="MB193" i="2"/>
  <c r="RR193" i="2" s="1"/>
  <c r="RS193" i="2" s="1"/>
  <c r="MB191" i="2"/>
  <c r="RR191" i="2" s="1"/>
  <c r="RS191" i="2" s="1"/>
  <c r="MB189" i="2"/>
  <c r="RR189" i="2" s="1"/>
  <c r="RS189" i="2" s="1"/>
  <c r="MB187" i="2"/>
  <c r="RR187" i="2" s="1"/>
  <c r="RS187" i="2" s="1"/>
  <c r="MB184" i="2"/>
  <c r="RR184" i="2" s="1"/>
  <c r="RS184" i="2" s="1"/>
  <c r="MB182" i="2"/>
  <c r="RR182" i="2" s="1"/>
  <c r="RS182" i="2" s="1"/>
  <c r="MB180" i="2"/>
  <c r="RR180" i="2" s="1"/>
  <c r="RS180" i="2" s="1"/>
  <c r="MB178" i="2"/>
  <c r="RR178" i="2" s="1"/>
  <c r="RS178" i="2" s="1"/>
  <c r="MB176" i="2"/>
  <c r="RR176" i="2" s="1"/>
  <c r="RS176" i="2" s="1"/>
  <c r="MB174" i="2"/>
  <c r="RR174" i="2" s="1"/>
  <c r="RS174" i="2" s="1"/>
  <c r="MB172" i="2"/>
  <c r="RR172" i="2" s="1"/>
  <c r="RS172" i="2" s="1"/>
  <c r="MB200" i="2"/>
  <c r="RR200" i="2" s="1"/>
  <c r="RS200" i="2" s="1"/>
  <c r="MB198" i="2"/>
  <c r="RR198" i="2" s="1"/>
  <c r="RS198" i="2" s="1"/>
  <c r="MB196" i="2"/>
  <c r="RR196" i="2" s="1"/>
  <c r="RS196" i="2" s="1"/>
  <c r="MB194" i="2"/>
  <c r="RR194" i="2" s="1"/>
  <c r="RS194" i="2" s="1"/>
  <c r="MB192" i="2"/>
  <c r="RR192" i="2" s="1"/>
  <c r="RS192" i="2" s="1"/>
  <c r="MB190" i="2"/>
  <c r="RR190" i="2" s="1"/>
  <c r="RS190" i="2" s="1"/>
  <c r="MB188" i="2"/>
  <c r="RR188" i="2" s="1"/>
  <c r="RS188" i="2" s="1"/>
  <c r="MB186" i="2"/>
  <c r="RR186" i="2" s="1"/>
  <c r="RS186" i="2" s="1"/>
  <c r="MB185" i="2"/>
  <c r="RR185" i="2" s="1"/>
  <c r="RS185" i="2" s="1"/>
  <c r="MB183" i="2"/>
  <c r="RR183" i="2" s="1"/>
  <c r="RS183" i="2" s="1"/>
  <c r="MB169" i="2"/>
  <c r="RR169" i="2" s="1"/>
  <c r="RS169" i="2" s="1"/>
  <c r="MB167" i="2"/>
  <c r="RR167" i="2" s="1"/>
  <c r="RS167" i="2" s="1"/>
  <c r="MB165" i="2"/>
  <c r="RR165" i="2" s="1"/>
  <c r="RS165" i="2" s="1"/>
  <c r="MB163" i="2"/>
  <c r="RR163" i="2" s="1"/>
  <c r="RS163" i="2" s="1"/>
  <c r="MB161" i="2"/>
  <c r="RR161" i="2" s="1"/>
  <c r="RS161" i="2" s="1"/>
  <c r="MB158" i="2"/>
  <c r="RR158" i="2" s="1"/>
  <c r="RS158" i="2" s="1"/>
  <c r="MB156" i="2"/>
  <c r="RR156" i="2" s="1"/>
  <c r="RS156" i="2" s="1"/>
  <c r="MB154" i="2"/>
  <c r="RR154" i="2" s="1"/>
  <c r="RS154" i="2" s="1"/>
  <c r="MB152" i="2"/>
  <c r="RR152" i="2" s="1"/>
  <c r="RS152" i="2" s="1"/>
  <c r="MB150" i="2"/>
  <c r="RR150" i="2" s="1"/>
  <c r="RS150" i="2" s="1"/>
  <c r="MB147" i="2"/>
  <c r="RR147" i="2" s="1"/>
  <c r="RS147" i="2" s="1"/>
  <c r="MB146" i="2"/>
  <c r="RR146" i="2" s="1"/>
  <c r="RS146" i="2" s="1"/>
  <c r="MB144" i="2"/>
  <c r="RR144" i="2" s="1"/>
  <c r="RS144" i="2" s="1"/>
  <c r="MB142" i="2"/>
  <c r="RR142" i="2" s="1"/>
  <c r="RS142" i="2" s="1"/>
  <c r="MB139" i="2"/>
  <c r="RR139" i="2" s="1"/>
  <c r="RS139" i="2" s="1"/>
  <c r="MB122" i="2"/>
  <c r="RR122" i="2" s="1"/>
  <c r="RS122" i="2" s="1"/>
  <c r="MB120" i="2"/>
  <c r="RR120" i="2" s="1"/>
  <c r="RS120" i="2" s="1"/>
  <c r="MB118" i="2"/>
  <c r="RR118" i="2" s="1"/>
  <c r="RS118" i="2" s="1"/>
  <c r="MB181" i="2"/>
  <c r="RR181" i="2" s="1"/>
  <c r="RS181" i="2" s="1"/>
  <c r="MB179" i="2"/>
  <c r="RR179" i="2" s="1"/>
  <c r="RS179" i="2" s="1"/>
  <c r="MB177" i="2"/>
  <c r="RR177" i="2" s="1"/>
  <c r="RS177" i="2" s="1"/>
  <c r="MB175" i="2"/>
  <c r="RR175" i="2" s="1"/>
  <c r="RS175" i="2" s="1"/>
  <c r="MB173" i="2"/>
  <c r="RR173" i="2" s="1"/>
  <c r="RS173" i="2" s="1"/>
  <c r="MB171" i="2"/>
  <c r="RR171" i="2" s="1"/>
  <c r="RS171" i="2" s="1"/>
  <c r="MB170" i="2"/>
  <c r="RR170" i="2" s="1"/>
  <c r="RS170" i="2" s="1"/>
  <c r="MB168" i="2"/>
  <c r="RR168" i="2" s="1"/>
  <c r="RS168" i="2" s="1"/>
  <c r="MB166" i="2"/>
  <c r="RR166" i="2" s="1"/>
  <c r="RS166" i="2" s="1"/>
  <c r="MB164" i="2"/>
  <c r="RR164" i="2" s="1"/>
  <c r="RS164" i="2" s="1"/>
  <c r="MB162" i="2"/>
  <c r="RR162" i="2" s="1"/>
  <c r="RS162" i="2" s="1"/>
  <c r="MB160" i="2"/>
  <c r="RR160" i="2" s="1"/>
  <c r="RS160" i="2" s="1"/>
  <c r="MB159" i="2"/>
  <c r="RR159" i="2" s="1"/>
  <c r="RS159" i="2" s="1"/>
  <c r="MB157" i="2"/>
  <c r="RR157" i="2" s="1"/>
  <c r="RS157" i="2" s="1"/>
  <c r="MB155" i="2"/>
  <c r="RR155" i="2" s="1"/>
  <c r="RS155" i="2" s="1"/>
  <c r="MB153" i="2"/>
  <c r="RR153" i="2" s="1"/>
  <c r="RS153" i="2" s="1"/>
  <c r="MB151" i="2"/>
  <c r="RR151" i="2" s="1"/>
  <c r="RS151" i="2" s="1"/>
  <c r="MB149" i="2"/>
  <c r="RR149" i="2" s="1"/>
  <c r="RS149" i="2" s="1"/>
  <c r="MB148" i="2"/>
  <c r="RR148" i="2" s="1"/>
  <c r="RS148" i="2" s="1"/>
  <c r="MB145" i="2"/>
  <c r="RR145" i="2" s="1"/>
  <c r="RS145" i="2" s="1"/>
  <c r="MB143" i="2"/>
  <c r="RR143" i="2" s="1"/>
  <c r="RS143" i="2" s="1"/>
  <c r="MB141" i="2"/>
  <c r="RR141" i="2" s="1"/>
  <c r="RS141" i="2" s="1"/>
  <c r="MB140" i="2"/>
  <c r="RR140" i="2" s="1"/>
  <c r="RS140" i="2" s="1"/>
  <c r="MB138" i="2"/>
  <c r="RR138" i="2" s="1"/>
  <c r="RS138" i="2" s="1"/>
  <c r="MB137" i="2"/>
  <c r="RR137" i="2" s="1"/>
  <c r="RS137" i="2" s="1"/>
  <c r="MB136" i="2"/>
  <c r="RR136" i="2" s="1"/>
  <c r="RS136" i="2" s="1"/>
  <c r="MB135" i="2"/>
  <c r="RR135" i="2" s="1"/>
  <c r="RS135" i="2" s="1"/>
  <c r="MB134" i="2"/>
  <c r="RR134" i="2" s="1"/>
  <c r="RS134" i="2" s="1"/>
  <c r="MB133" i="2"/>
  <c r="RR133" i="2" s="1"/>
  <c r="RS133" i="2" s="1"/>
  <c r="MB131" i="2"/>
  <c r="RR131" i="2" s="1"/>
  <c r="RS131" i="2" s="1"/>
  <c r="MB129" i="2"/>
  <c r="RR129" i="2" s="1"/>
  <c r="RS129" i="2" s="1"/>
  <c r="MB127" i="2"/>
  <c r="RR127" i="2" s="1"/>
  <c r="RS127" i="2" s="1"/>
  <c r="MB126" i="2"/>
  <c r="RR126" i="2" s="1"/>
  <c r="RS126" i="2" s="1"/>
  <c r="MB125" i="2"/>
  <c r="RR125" i="2" s="1"/>
  <c r="RS125" i="2" s="1"/>
  <c r="MB124" i="2"/>
  <c r="RR124" i="2" s="1"/>
  <c r="RS124" i="2" s="1"/>
  <c r="MB121" i="2"/>
  <c r="RR121" i="2" s="1"/>
  <c r="RS121" i="2" s="1"/>
  <c r="MB116" i="2"/>
  <c r="RR116" i="2" s="1"/>
  <c r="RS116" i="2" s="1"/>
  <c r="MB115" i="2"/>
  <c r="RR115" i="2" s="1"/>
  <c r="RS115" i="2" s="1"/>
  <c r="MB113" i="2"/>
  <c r="RR113" i="2" s="1"/>
  <c r="RS113" i="2" s="1"/>
  <c r="MB108" i="2"/>
  <c r="RR108" i="2" s="1"/>
  <c r="RS108" i="2" s="1"/>
  <c r="MB106" i="2"/>
  <c r="RR106" i="2" s="1"/>
  <c r="RS106" i="2" s="1"/>
  <c r="MB105" i="2"/>
  <c r="RR105" i="2" s="1"/>
  <c r="RS105" i="2" s="1"/>
  <c r="MB103" i="2"/>
  <c r="RR103" i="2" s="1"/>
  <c r="RS103" i="2" s="1"/>
  <c r="MB132" i="2"/>
  <c r="RR132" i="2" s="1"/>
  <c r="RS132" i="2" s="1"/>
  <c r="MB130" i="2"/>
  <c r="RR130" i="2" s="1"/>
  <c r="RS130" i="2" s="1"/>
  <c r="MB128" i="2"/>
  <c r="RR128" i="2" s="1"/>
  <c r="RS128" i="2" s="1"/>
  <c r="MB123" i="2"/>
  <c r="RR123" i="2" s="1"/>
  <c r="RS123" i="2" s="1"/>
  <c r="MB119" i="2"/>
  <c r="RR119" i="2" s="1"/>
  <c r="RS119" i="2" s="1"/>
  <c r="MB117" i="2"/>
  <c r="RR117" i="2" s="1"/>
  <c r="RS117" i="2" s="1"/>
  <c r="MB114" i="2"/>
  <c r="RR114" i="2" s="1"/>
  <c r="RS114" i="2" s="1"/>
  <c r="MB112" i="2"/>
  <c r="RR112" i="2" s="1"/>
  <c r="RS112" i="2" s="1"/>
  <c r="MB111" i="2"/>
  <c r="RR111" i="2" s="1"/>
  <c r="RS111" i="2" s="1"/>
  <c r="MB110" i="2"/>
  <c r="RR110" i="2" s="1"/>
  <c r="RS110" i="2" s="1"/>
  <c r="MB109" i="2"/>
  <c r="RR109" i="2" s="1"/>
  <c r="RS109" i="2" s="1"/>
  <c r="MB107" i="2"/>
  <c r="RR107" i="2" s="1"/>
  <c r="RS107" i="2" s="1"/>
  <c r="MB104" i="2"/>
  <c r="RR104" i="2" s="1"/>
  <c r="RS104" i="2" s="1"/>
  <c r="MB102" i="2"/>
  <c r="RR102" i="2" s="1"/>
  <c r="RS102" i="2" s="1"/>
  <c r="MB101" i="2"/>
  <c r="RR101" i="2" s="1"/>
  <c r="RS101" i="2" s="1"/>
  <c r="MB100" i="2"/>
  <c r="RR100" i="2" s="1"/>
  <c r="RS100" i="2" s="1"/>
  <c r="MB99" i="2"/>
  <c r="RR99" i="2" s="1"/>
  <c r="RS99" i="2" s="1"/>
  <c r="MB98" i="2"/>
  <c r="RR98" i="2" s="1"/>
  <c r="RS98" i="2" s="1"/>
  <c r="MB97" i="2"/>
  <c r="RR97" i="2" s="1"/>
  <c r="RS97" i="2" s="1"/>
  <c r="MB96" i="2"/>
  <c r="RR96" i="2" s="1"/>
  <c r="RS96" i="2" s="1"/>
  <c r="MB95" i="2"/>
  <c r="RR95" i="2" s="1"/>
  <c r="RS95" i="2" s="1"/>
  <c r="MB94" i="2"/>
  <c r="RR94" i="2" s="1"/>
  <c r="RS94" i="2" s="1"/>
  <c r="MB93" i="2"/>
  <c r="RR93" i="2" s="1"/>
  <c r="RS93" i="2" s="1"/>
  <c r="MB92" i="2"/>
  <c r="RR92" i="2" s="1"/>
  <c r="RS92" i="2" s="1"/>
  <c r="MB91" i="2"/>
  <c r="RR91" i="2" s="1"/>
  <c r="RS91" i="2" s="1"/>
  <c r="MB90" i="2"/>
  <c r="RR90" i="2" s="1"/>
  <c r="RS90" i="2" s="1"/>
  <c r="MB89" i="2"/>
  <c r="RR89" i="2" s="1"/>
  <c r="RS89" i="2" s="1"/>
  <c r="MB88" i="2"/>
  <c r="RR88" i="2" s="1"/>
  <c r="RS88" i="2" s="1"/>
  <c r="MB87" i="2"/>
  <c r="RR87" i="2" s="1"/>
  <c r="RS87" i="2" s="1"/>
  <c r="MB86" i="2"/>
  <c r="RR86" i="2" s="1"/>
  <c r="RS86" i="2" s="1"/>
  <c r="MB85" i="2"/>
  <c r="RR85" i="2" s="1"/>
  <c r="RS85" i="2" s="1"/>
  <c r="MB84" i="2"/>
  <c r="RR84" i="2" s="1"/>
  <c r="RS84" i="2" s="1"/>
  <c r="MB83" i="2"/>
  <c r="RR83" i="2" s="1"/>
  <c r="RS83" i="2" s="1"/>
  <c r="MB82" i="2"/>
  <c r="RR82" i="2" s="1"/>
  <c r="RS82" i="2" s="1"/>
  <c r="MB81" i="2"/>
  <c r="RR81" i="2" s="1"/>
  <c r="RS81" i="2" s="1"/>
  <c r="MB80" i="2"/>
  <c r="RR80" i="2" s="1"/>
  <c r="RS80" i="2" s="1"/>
  <c r="MB79" i="2"/>
  <c r="RR79" i="2" s="1"/>
  <c r="RS79" i="2" s="1"/>
  <c r="MB78" i="2"/>
  <c r="RR78" i="2" s="1"/>
  <c r="RS78" i="2" s="1"/>
  <c r="MB77" i="2"/>
  <c r="RR77" i="2" s="1"/>
  <c r="RS77" i="2" s="1"/>
  <c r="MB76" i="2"/>
  <c r="RR76" i="2" s="1"/>
  <c r="RS76" i="2" s="1"/>
  <c r="MB75" i="2"/>
  <c r="RR75" i="2" s="1"/>
  <c r="RS75" i="2" s="1"/>
  <c r="MB74" i="2"/>
  <c r="RR74" i="2" s="1"/>
  <c r="RS74" i="2" s="1"/>
  <c r="MB73" i="2"/>
  <c r="RR73" i="2" s="1"/>
  <c r="RS73" i="2" s="1"/>
  <c r="MB72" i="2"/>
  <c r="RR72" i="2" s="1"/>
  <c r="RS72" i="2" s="1"/>
  <c r="MB71" i="2"/>
  <c r="RR71" i="2" s="1"/>
  <c r="RS71" i="2" s="1"/>
  <c r="MB70" i="2"/>
  <c r="RR70" i="2" s="1"/>
  <c r="RS70" i="2" s="1"/>
  <c r="MB69" i="2"/>
  <c r="RR69" i="2" s="1"/>
  <c r="RS69" i="2" s="1"/>
  <c r="MB68" i="2"/>
  <c r="RR68" i="2" s="1"/>
  <c r="RS68" i="2" s="1"/>
  <c r="MB67" i="2"/>
  <c r="RR67" i="2" s="1"/>
  <c r="RS67" i="2" s="1"/>
  <c r="AF38" i="2"/>
  <c r="AI38" i="2"/>
  <c r="AL38" i="2" s="1"/>
  <c r="BH38" i="2"/>
  <c r="BQ38" i="2"/>
  <c r="BV38" i="2"/>
  <c r="BY38" i="2"/>
  <c r="CF38" i="2"/>
  <c r="CM38" i="2"/>
  <c r="CO38" i="2"/>
  <c r="CY38" i="2"/>
  <c r="DA38" i="2"/>
  <c r="DH38" i="2"/>
  <c r="DO38" i="2"/>
  <c r="DX38" i="2"/>
  <c r="EE38" i="2"/>
  <c r="EF38" i="2" s="1"/>
  <c r="EN38" i="2"/>
  <c r="EU38" i="2"/>
  <c r="FA38" i="2"/>
  <c r="FK38" i="2"/>
  <c r="FN38" i="2"/>
  <c r="FQ38" i="2"/>
  <c r="FT38" i="2"/>
  <c r="FZ38" i="2"/>
  <c r="GD38" i="2"/>
  <c r="GR38" i="2"/>
  <c r="GY38" i="2"/>
  <c r="HJ38" i="2"/>
  <c r="HS38" i="2"/>
  <c r="HZ38" i="2"/>
  <c r="II38" i="2"/>
  <c r="IP38" i="2"/>
  <c r="IY38" i="2"/>
  <c r="JE38" i="2"/>
  <c r="JM38" i="2"/>
  <c r="JS38" i="2"/>
  <c r="KA38" i="2"/>
  <c r="KG38" i="2"/>
  <c r="KO38" i="2"/>
  <c r="LF38" i="2"/>
  <c r="LK38" i="2"/>
  <c r="LM38" i="2"/>
  <c r="LP38" i="2"/>
  <c r="LY38" i="2"/>
  <c r="MB38" i="2"/>
  <c r="MF38" i="2"/>
  <c r="TA38" i="2"/>
  <c r="TC38" i="2"/>
  <c r="TE38" i="2"/>
  <c r="TG38" i="2"/>
  <c r="TI38" i="2"/>
  <c r="TK38" i="2"/>
  <c r="TM38" i="2"/>
  <c r="TO38" i="2"/>
  <c r="TS38" i="2"/>
  <c r="UA38" i="2"/>
  <c r="UC38" i="2"/>
  <c r="UE38" i="2"/>
  <c r="UG38" i="2"/>
  <c r="AG39" i="2"/>
  <c r="AR39" i="2"/>
  <c r="AU39" i="2"/>
  <c r="BK39" i="2"/>
  <c r="BL39" i="2" s="1"/>
  <c r="NT39" i="2" s="1"/>
  <c r="BS39" i="2"/>
  <c r="CG39" i="2"/>
  <c r="CL39" i="2"/>
  <c r="CQ39" i="2"/>
  <c r="CX39" i="2"/>
  <c r="DG39" i="2"/>
  <c r="DW39" i="2"/>
  <c r="EM39" i="2"/>
  <c r="FM39" i="2"/>
  <c r="PH39" i="2" s="1"/>
  <c r="PI39" i="2" s="1"/>
  <c r="FS39" i="2"/>
  <c r="PP39" i="2" s="1"/>
  <c r="PQ39" i="2" s="1"/>
  <c r="FY39" i="2"/>
  <c r="GV39" i="2"/>
  <c r="HK39" i="2"/>
  <c r="HR39" i="2"/>
  <c r="IH39" i="2"/>
  <c r="IX39" i="2"/>
  <c r="JL39" i="2"/>
  <c r="JZ39" i="2"/>
  <c r="KN39" i="2"/>
  <c r="LE39" i="2"/>
  <c r="LH39" i="2"/>
  <c r="LO39" i="2"/>
  <c r="RD39" i="2" s="1"/>
  <c r="RE39" i="2" s="1"/>
  <c r="LT39" i="2"/>
  <c r="MA39" i="2"/>
  <c r="RT39" i="2" s="1"/>
  <c r="RU39" i="2" s="1"/>
  <c r="TA39" i="2"/>
  <c r="TC39" i="2"/>
  <c r="TE39" i="2"/>
  <c r="TG39" i="2"/>
  <c r="TI39" i="2"/>
  <c r="TK39" i="2"/>
  <c r="TM39" i="2"/>
  <c r="TO39" i="2"/>
  <c r="TS39" i="2"/>
  <c r="TY39" i="2"/>
  <c r="UA39" i="2"/>
  <c r="UC39" i="2"/>
  <c r="UE39" i="2"/>
  <c r="AG40" i="2"/>
  <c r="AR40" i="2"/>
  <c r="AU40" i="2"/>
  <c r="BK40" i="2"/>
  <c r="BS40" i="2"/>
  <c r="BV40" i="2" s="1"/>
  <c r="CG40" i="2"/>
  <c r="CL40" i="2"/>
  <c r="CQ40" i="2"/>
  <c r="CX40" i="2"/>
  <c r="DG40" i="2"/>
  <c r="DW40" i="2"/>
  <c r="DX40" i="2" s="1"/>
  <c r="EM40" i="2"/>
  <c r="FM40" i="2"/>
  <c r="PH40" i="2" s="1"/>
  <c r="PI40" i="2" s="1"/>
  <c r="FS40" i="2"/>
  <c r="PP40" i="2" s="1"/>
  <c r="PQ40" i="2" s="1"/>
  <c r="FY40" i="2"/>
  <c r="GV40" i="2"/>
  <c r="HK40" i="2"/>
  <c r="HR40" i="2"/>
  <c r="IH40" i="2"/>
  <c r="II40" i="2" s="1"/>
  <c r="IX40" i="2"/>
  <c r="JL40" i="2"/>
  <c r="JM40" i="2" s="1"/>
  <c r="JZ40" i="2"/>
  <c r="KN40" i="2"/>
  <c r="KO40" i="2" s="1"/>
  <c r="LE40" i="2"/>
  <c r="LH40" i="2"/>
  <c r="LO40" i="2"/>
  <c r="RD40" i="2" s="1"/>
  <c r="RE40" i="2" s="1"/>
  <c r="LT40" i="2"/>
  <c r="MA40" i="2"/>
  <c r="RT40" i="2" s="1"/>
  <c r="RU40" i="2" s="1"/>
  <c r="TA40" i="2"/>
  <c r="TC40" i="2"/>
  <c r="TE40" i="2"/>
  <c r="TG40" i="2"/>
  <c r="TI40" i="2"/>
  <c r="TK40" i="2"/>
  <c r="TM40" i="2"/>
  <c r="TO40" i="2"/>
  <c r="TY40" i="2"/>
  <c r="UA40" i="2"/>
  <c r="UC40" i="2"/>
  <c r="AG41" i="2"/>
  <c r="AR41" i="2"/>
  <c r="AU41" i="2"/>
  <c r="BK41" i="2"/>
  <c r="BL41" i="2" s="1"/>
  <c r="NT41" i="2" s="1"/>
  <c r="BS41" i="2"/>
  <c r="CG41" i="2"/>
  <c r="CL41" i="2"/>
  <c r="CQ41" i="2"/>
  <c r="CX41" i="2"/>
  <c r="DG41" i="2"/>
  <c r="DH41" i="2" s="1"/>
  <c r="DW41" i="2"/>
  <c r="EM41" i="2"/>
  <c r="FM41" i="2"/>
  <c r="PH41" i="2" s="1"/>
  <c r="PI41" i="2" s="1"/>
  <c r="FS41" i="2"/>
  <c r="PP41" i="2" s="1"/>
  <c r="PQ41" i="2" s="1"/>
  <c r="FY41" i="2"/>
  <c r="GV41" i="2"/>
  <c r="HK41" i="2"/>
  <c r="HR41" i="2"/>
  <c r="IH41" i="2"/>
  <c r="IX41" i="2"/>
  <c r="JL41" i="2"/>
  <c r="JZ41" i="2"/>
  <c r="KN41" i="2"/>
  <c r="LE41" i="2"/>
  <c r="LH41" i="2"/>
  <c r="LO41" i="2"/>
  <c r="RD41" i="2" s="1"/>
  <c r="RE41" i="2" s="1"/>
  <c r="LT41" i="2"/>
  <c r="MA41" i="2"/>
  <c r="RT41" i="2" s="1"/>
  <c r="RU41" i="2" s="1"/>
  <c r="TB41" i="2"/>
  <c r="TD41" i="2"/>
  <c r="TH41" i="2"/>
  <c r="TJ41" i="2"/>
  <c r="TL41" i="2"/>
  <c r="TN41" i="2"/>
  <c r="TT41" i="2"/>
  <c r="TV41" i="2"/>
  <c r="TZ41" i="2"/>
  <c r="UD41" i="2"/>
  <c r="AF42" i="2"/>
  <c r="AI42" i="2"/>
  <c r="AQ42" i="2"/>
  <c r="BH42" i="2"/>
  <c r="BQ42" i="2"/>
  <c r="BY42" i="2"/>
  <c r="CF42" i="2"/>
  <c r="CM42" i="2"/>
  <c r="CY42" i="2"/>
  <c r="DO42" i="2"/>
  <c r="DP42" i="2" s="1"/>
  <c r="EE42" i="2"/>
  <c r="EU42" i="2"/>
  <c r="FK42" i="2"/>
  <c r="FN42" i="2"/>
  <c r="PF42" i="2" s="1"/>
  <c r="PG42" i="2" s="1"/>
  <c r="FQ42" i="2"/>
  <c r="FT42" i="2"/>
  <c r="PN42" i="2" s="1"/>
  <c r="PO42" i="2" s="1"/>
  <c r="FZ42" i="2"/>
  <c r="GD42" i="2" s="1"/>
  <c r="GR42" i="2"/>
  <c r="HJ42" i="2"/>
  <c r="HK42" i="2" s="1"/>
  <c r="HZ42" i="2"/>
  <c r="IP42" i="2"/>
  <c r="JE42" i="2"/>
  <c r="JS42" i="2"/>
  <c r="KG42" i="2"/>
  <c r="LF42" i="2"/>
  <c r="LM42" i="2"/>
  <c r="LP42" i="2"/>
  <c r="RB42" i="2" s="1"/>
  <c r="RC42" i="2" s="1"/>
  <c r="LY42" i="2"/>
  <c r="MB42" i="2"/>
  <c r="RR42" i="2" s="1"/>
  <c r="RS42" i="2" s="1"/>
  <c r="MF42" i="2"/>
  <c r="TB42" i="2"/>
  <c r="TD42" i="2"/>
  <c r="TH42" i="2"/>
  <c r="TJ42" i="2"/>
  <c r="TL42" i="2"/>
  <c r="TN42" i="2"/>
  <c r="TT42" i="2"/>
  <c r="TV42" i="2"/>
  <c r="TZ42" i="2"/>
  <c r="AF43" i="2"/>
  <c r="AI43" i="2"/>
  <c r="AL43" i="2" s="1"/>
  <c r="AQ43" i="2"/>
  <c r="BH43" i="2"/>
  <c r="BQ43" i="2"/>
  <c r="BY43" i="2"/>
  <c r="CF43" i="2"/>
  <c r="CM43" i="2"/>
  <c r="CY43" i="2"/>
  <c r="DO43" i="2"/>
  <c r="DP43" i="2" s="1"/>
  <c r="DQ43" i="2" s="1"/>
  <c r="EE43" i="2"/>
  <c r="EU43" i="2"/>
  <c r="FK43" i="2"/>
  <c r="FN43" i="2"/>
  <c r="PF43" i="2" s="1"/>
  <c r="PG43" i="2" s="1"/>
  <c r="FQ43" i="2"/>
  <c r="FT43" i="2"/>
  <c r="PN43" i="2" s="1"/>
  <c r="PO43" i="2" s="1"/>
  <c r="FZ43" i="2"/>
  <c r="GD43" i="2"/>
  <c r="GR43" i="2"/>
  <c r="HJ43" i="2"/>
  <c r="HZ43" i="2"/>
  <c r="IP43" i="2"/>
  <c r="JE43" i="2"/>
  <c r="JS43" i="2"/>
  <c r="KG43" i="2"/>
  <c r="LF43" i="2"/>
  <c r="LM43" i="2"/>
  <c r="LP43" i="2"/>
  <c r="RB43" i="2" s="1"/>
  <c r="RC43" i="2" s="1"/>
  <c r="LY43" i="2"/>
  <c r="MB43" i="2"/>
  <c r="RR43" i="2" s="1"/>
  <c r="RS43" i="2" s="1"/>
  <c r="MF43" i="2"/>
  <c r="TB43" i="2"/>
  <c r="TD43" i="2"/>
  <c r="TH43" i="2"/>
  <c r="TJ43" i="2"/>
  <c r="TL43" i="2"/>
  <c r="TN43" i="2"/>
  <c r="TT43" i="2"/>
  <c r="TV43" i="2"/>
  <c r="TZ43" i="2"/>
  <c r="AF44" i="2"/>
  <c r="AI44" i="2"/>
  <c r="AQ44" i="2"/>
  <c r="BH44" i="2"/>
  <c r="BQ44" i="2"/>
  <c r="BY44" i="2"/>
  <c r="CF44" i="2"/>
  <c r="CM44" i="2"/>
  <c r="CY44" i="2"/>
  <c r="DO44" i="2"/>
  <c r="EE44" i="2"/>
  <c r="EU44" i="2"/>
  <c r="FK44" i="2"/>
  <c r="FN44" i="2"/>
  <c r="PF44" i="2" s="1"/>
  <c r="PG44" i="2" s="1"/>
  <c r="FQ44" i="2"/>
  <c r="FT44" i="2"/>
  <c r="PN44" i="2" s="1"/>
  <c r="PO44" i="2" s="1"/>
  <c r="FZ44" i="2"/>
  <c r="GD44" i="2"/>
  <c r="GR44" i="2"/>
  <c r="HJ44" i="2"/>
  <c r="HZ44" i="2"/>
  <c r="IA44" i="2" s="1"/>
  <c r="IP44" i="2"/>
  <c r="IQ44" i="2" s="1"/>
  <c r="JE44" i="2"/>
  <c r="JF44" i="2" s="1"/>
  <c r="JS44" i="2"/>
  <c r="JT44" i="2" s="1"/>
  <c r="KG44" i="2"/>
  <c r="KH44" i="2" s="1"/>
  <c r="LK44" i="2"/>
  <c r="LM44" i="2"/>
  <c r="LP44" i="2"/>
  <c r="RB44" i="2" s="1"/>
  <c r="RC44" i="2" s="1"/>
  <c r="LY44" i="2"/>
  <c r="MB44" i="2"/>
  <c r="RR44" i="2" s="1"/>
  <c r="RS44" i="2" s="1"/>
  <c r="MF44" i="2"/>
  <c r="TB44" i="2"/>
  <c r="TD44" i="2"/>
  <c r="TH44" i="2"/>
  <c r="TJ44" i="2"/>
  <c r="TL44" i="2"/>
  <c r="TN44" i="2"/>
  <c r="TT44" i="2"/>
  <c r="TV44" i="2"/>
  <c r="TZ44" i="2"/>
  <c r="AI45" i="2"/>
  <c r="AQ45" i="2"/>
  <c r="BH45" i="2"/>
  <c r="BY45" i="2"/>
  <c r="CF45" i="2"/>
  <c r="CM45" i="2"/>
  <c r="CY45" i="2"/>
  <c r="DH45" i="2"/>
  <c r="DO45" i="2"/>
  <c r="EE45" i="2"/>
  <c r="EU45" i="2"/>
  <c r="FK45" i="2"/>
  <c r="FN45" i="2"/>
  <c r="PF45" i="2" s="1"/>
  <c r="PG45" i="2" s="1"/>
  <c r="FQ45" i="2"/>
  <c r="FT45" i="2"/>
  <c r="PN45" i="2" s="1"/>
  <c r="PO45" i="2" s="1"/>
  <c r="FZ45" i="2"/>
  <c r="GD45" i="2"/>
  <c r="HJ45" i="2"/>
  <c r="HZ45" i="2"/>
  <c r="IA45" i="2" s="1"/>
  <c r="IP45" i="2"/>
  <c r="JE45" i="2"/>
  <c r="JF45" i="2" s="1"/>
  <c r="JS45" i="2"/>
  <c r="KG45" i="2"/>
  <c r="KH45" i="2" s="1"/>
  <c r="LK45" i="2"/>
  <c r="LL45" i="2" s="1"/>
  <c r="QX45" i="2" s="1"/>
  <c r="LM45" i="2"/>
  <c r="LP45" i="2"/>
  <c r="RB45" i="2" s="1"/>
  <c r="RC45" i="2" s="1"/>
  <c r="LY45" i="2"/>
  <c r="MB45" i="2"/>
  <c r="RR45" i="2" s="1"/>
  <c r="RS45" i="2" s="1"/>
  <c r="MF45" i="2"/>
  <c r="TB45" i="2"/>
  <c r="TD45" i="2"/>
  <c r="TH45" i="2"/>
  <c r="TJ45" i="2"/>
  <c r="TL45" i="2"/>
  <c r="TN45" i="2"/>
  <c r="TT45" i="2"/>
  <c r="TV45" i="2"/>
  <c r="TZ45" i="2"/>
  <c r="AI46" i="2"/>
  <c r="AL46" i="2" s="1"/>
  <c r="AQ46" i="2"/>
  <c r="BH46" i="2"/>
  <c r="BV46" i="2"/>
  <c r="BY46" i="2"/>
  <c r="CF46" i="2"/>
  <c r="CM46" i="2"/>
  <c r="CY46" i="2"/>
  <c r="DH46" i="2"/>
  <c r="DO46" i="2"/>
  <c r="EE46" i="2"/>
  <c r="EF46" i="2" s="1"/>
  <c r="EU46" i="2"/>
  <c r="FK46" i="2"/>
  <c r="FN46" i="2"/>
  <c r="PF46" i="2" s="1"/>
  <c r="PG46" i="2" s="1"/>
  <c r="FQ46" i="2"/>
  <c r="FT46" i="2"/>
  <c r="PN46" i="2" s="1"/>
  <c r="PO46" i="2" s="1"/>
  <c r="FZ46" i="2"/>
  <c r="GD46" i="2"/>
  <c r="GY46" i="2"/>
  <c r="GZ46" i="2" s="1"/>
  <c r="QH46" i="2" s="1"/>
  <c r="HJ46" i="2"/>
  <c r="HZ46" i="2"/>
  <c r="IP46" i="2"/>
  <c r="IQ46" i="2" s="1"/>
  <c r="JE46" i="2"/>
  <c r="JS46" i="2"/>
  <c r="JT46" i="2" s="1"/>
  <c r="KG46" i="2"/>
  <c r="LM46" i="2"/>
  <c r="LP46" i="2"/>
  <c r="RB46" i="2" s="1"/>
  <c r="RC46" i="2" s="1"/>
  <c r="LY46" i="2"/>
  <c r="MB46" i="2"/>
  <c r="RR46" i="2" s="1"/>
  <c r="RS46" i="2" s="1"/>
  <c r="MF46" i="2"/>
  <c r="TB46" i="2"/>
  <c r="TD46" i="2"/>
  <c r="TH46" i="2"/>
  <c r="TJ46" i="2"/>
  <c r="TL46" i="2"/>
  <c r="TN46" i="2"/>
  <c r="TT46" i="2"/>
  <c r="TV46" i="2"/>
  <c r="TZ46" i="2"/>
  <c r="AI47" i="2"/>
  <c r="AQ47" i="2"/>
  <c r="BH47" i="2"/>
  <c r="BV47" i="2"/>
  <c r="BY47" i="2"/>
  <c r="CF47" i="2"/>
  <c r="CM47" i="2"/>
  <c r="CY47" i="2"/>
  <c r="DH47" i="2"/>
  <c r="DO47" i="2"/>
  <c r="EE47" i="2"/>
  <c r="EU47" i="2"/>
  <c r="FK47" i="2"/>
  <c r="FN47" i="2"/>
  <c r="PF47" i="2" s="1"/>
  <c r="PG47" i="2" s="1"/>
  <c r="FQ47" i="2"/>
  <c r="FT47" i="2"/>
  <c r="PN47" i="2" s="1"/>
  <c r="PO47" i="2" s="1"/>
  <c r="FZ47" i="2"/>
  <c r="GD47" i="2" s="1"/>
  <c r="GY47" i="2"/>
  <c r="GZ47" i="2" s="1"/>
  <c r="QH47" i="2" s="1"/>
  <c r="HJ47" i="2"/>
  <c r="HK47" i="2" s="1"/>
  <c r="HZ47" i="2"/>
  <c r="IA47" i="2" s="1"/>
  <c r="IP47" i="2"/>
  <c r="JE47" i="2"/>
  <c r="JF47" i="2" s="1"/>
  <c r="JS47" i="2"/>
  <c r="KG47" i="2"/>
  <c r="KH47" i="2" s="1"/>
  <c r="LM47" i="2"/>
  <c r="LP47" i="2"/>
  <c r="RB47" i="2" s="1"/>
  <c r="RC47" i="2" s="1"/>
  <c r="LY47" i="2"/>
  <c r="MB47" i="2"/>
  <c r="RR47" i="2" s="1"/>
  <c r="RS47" i="2" s="1"/>
  <c r="MF47" i="2"/>
  <c r="TB47" i="2"/>
  <c r="TD47" i="2"/>
  <c r="TH47" i="2"/>
  <c r="TJ47" i="2"/>
  <c r="TL47" i="2"/>
  <c r="TN47" i="2"/>
  <c r="TT47" i="2"/>
  <c r="TV47" i="2"/>
  <c r="TZ47" i="2"/>
  <c r="AI48" i="2"/>
  <c r="AL48" i="2" s="1"/>
  <c r="AQ48" i="2"/>
  <c r="BH48" i="2"/>
  <c r="BV48" i="2"/>
  <c r="BY48" i="2"/>
  <c r="CF48" i="2"/>
  <c r="CM48" i="2"/>
  <c r="CY48" i="2"/>
  <c r="DH48" i="2"/>
  <c r="DO48" i="2"/>
  <c r="EE48" i="2"/>
  <c r="EF48" i="2" s="1"/>
  <c r="EU48" i="2"/>
  <c r="FK48" i="2"/>
  <c r="FN48" i="2"/>
  <c r="PF48" i="2" s="1"/>
  <c r="PG48" i="2" s="1"/>
  <c r="FQ48" i="2"/>
  <c r="FT48" i="2"/>
  <c r="PN48" i="2" s="1"/>
  <c r="PO48" i="2" s="1"/>
  <c r="FZ48" i="2"/>
  <c r="GD48" i="2"/>
  <c r="GY48" i="2"/>
  <c r="GZ48" i="2" s="1"/>
  <c r="QH48" i="2" s="1"/>
  <c r="HJ48" i="2"/>
  <c r="HZ48" i="2"/>
  <c r="IP48" i="2"/>
  <c r="IQ48" i="2" s="1"/>
  <c r="JE48" i="2"/>
  <c r="JS48" i="2"/>
  <c r="JT48" i="2" s="1"/>
  <c r="KG48" i="2"/>
  <c r="LM48" i="2"/>
  <c r="LP48" i="2"/>
  <c r="RB48" i="2" s="1"/>
  <c r="RC48" i="2" s="1"/>
  <c r="LY48" i="2"/>
  <c r="MB48" i="2"/>
  <c r="RR48" i="2" s="1"/>
  <c r="RS48" i="2" s="1"/>
  <c r="MF48" i="2"/>
  <c r="TB48" i="2"/>
  <c r="TD48" i="2"/>
  <c r="TH48" i="2"/>
  <c r="TJ48" i="2"/>
  <c r="TL48" i="2"/>
  <c r="TN48" i="2"/>
  <c r="TT48" i="2"/>
  <c r="TV48" i="2"/>
  <c r="TZ48" i="2"/>
  <c r="AI49" i="2"/>
  <c r="AQ49" i="2"/>
  <c r="BH49" i="2"/>
  <c r="BV49" i="2"/>
  <c r="BW49" i="2" s="1"/>
  <c r="OB49" i="2" s="1"/>
  <c r="BY49" i="2"/>
  <c r="CF49" i="2"/>
  <c r="CM49" i="2"/>
  <c r="CY49" i="2"/>
  <c r="DH49" i="2"/>
  <c r="DO49" i="2"/>
  <c r="EE49" i="2"/>
  <c r="EU49" i="2"/>
  <c r="FK49" i="2"/>
  <c r="FN49" i="2"/>
  <c r="PF49" i="2" s="1"/>
  <c r="PG49" i="2" s="1"/>
  <c r="FQ49" i="2"/>
  <c r="FT49" i="2"/>
  <c r="PN49" i="2" s="1"/>
  <c r="PO49" i="2" s="1"/>
  <c r="FZ49" i="2"/>
  <c r="GD49" i="2" s="1"/>
  <c r="GY49" i="2"/>
  <c r="HJ49" i="2"/>
  <c r="HZ49" i="2"/>
  <c r="IP49" i="2"/>
  <c r="JE49" i="2"/>
  <c r="JS49" i="2"/>
  <c r="KG49" i="2"/>
  <c r="LM49" i="2"/>
  <c r="LP49" i="2"/>
  <c r="RB49" i="2" s="1"/>
  <c r="RC49" i="2" s="1"/>
  <c r="LY49" i="2"/>
  <c r="MB49" i="2"/>
  <c r="RR49" i="2" s="1"/>
  <c r="RS49" i="2" s="1"/>
  <c r="MF49" i="2"/>
  <c r="TB49" i="2"/>
  <c r="TD49" i="2"/>
  <c r="TH49" i="2"/>
  <c r="TJ49" i="2"/>
  <c r="TL49" i="2"/>
  <c r="TN49" i="2"/>
  <c r="TT49" i="2"/>
  <c r="TV49" i="2"/>
  <c r="TZ49" i="2"/>
  <c r="AI50" i="2"/>
  <c r="AL50" i="2" s="1"/>
  <c r="AQ50" i="2"/>
  <c r="BH50" i="2"/>
  <c r="BV50" i="2"/>
  <c r="BY50" i="2"/>
  <c r="CF50" i="2"/>
  <c r="CM50" i="2"/>
  <c r="CY50" i="2"/>
  <c r="DH50" i="2"/>
  <c r="DO50" i="2"/>
  <c r="EE50" i="2"/>
  <c r="EF50" i="2" s="1"/>
  <c r="EU50" i="2"/>
  <c r="FK50" i="2"/>
  <c r="FN50" i="2"/>
  <c r="PF50" i="2" s="1"/>
  <c r="PG50" i="2" s="1"/>
  <c r="FQ50" i="2"/>
  <c r="FT50" i="2"/>
  <c r="PN50" i="2" s="1"/>
  <c r="PO50" i="2" s="1"/>
  <c r="FZ50" i="2"/>
  <c r="GD50" i="2"/>
  <c r="GY50" i="2"/>
  <c r="GZ50" i="2" s="1"/>
  <c r="QH50" i="2" s="1"/>
  <c r="HJ50" i="2"/>
  <c r="HZ50" i="2"/>
  <c r="IP50" i="2"/>
  <c r="IQ50" i="2" s="1"/>
  <c r="JE50" i="2"/>
  <c r="JS50" i="2"/>
  <c r="JT50" i="2" s="1"/>
  <c r="KG50" i="2"/>
  <c r="LM50" i="2"/>
  <c r="LP50" i="2"/>
  <c r="RB50" i="2" s="1"/>
  <c r="RC50" i="2" s="1"/>
  <c r="LY50" i="2"/>
  <c r="MB50" i="2"/>
  <c r="RR50" i="2" s="1"/>
  <c r="RS50" i="2" s="1"/>
  <c r="MF50" i="2"/>
  <c r="TB50" i="2"/>
  <c r="TD50" i="2"/>
  <c r="TH50" i="2"/>
  <c r="TJ50" i="2"/>
  <c r="TL50" i="2"/>
  <c r="TN50" i="2"/>
  <c r="TT50" i="2"/>
  <c r="TV50" i="2"/>
  <c r="TZ50" i="2"/>
  <c r="AI51" i="2"/>
  <c r="AQ51" i="2"/>
  <c r="BH51" i="2"/>
  <c r="BV51" i="2"/>
  <c r="BW51" i="2" s="1"/>
  <c r="OB51" i="2" s="1"/>
  <c r="BY51" i="2"/>
  <c r="CF51" i="2"/>
  <c r="CM51" i="2"/>
  <c r="CY51" i="2"/>
  <c r="DH51" i="2"/>
  <c r="DO51" i="2"/>
  <c r="EE51" i="2"/>
  <c r="EU51" i="2"/>
  <c r="FK51" i="2"/>
  <c r="FN51" i="2"/>
  <c r="PF51" i="2" s="1"/>
  <c r="PG51" i="2" s="1"/>
  <c r="FQ51" i="2"/>
  <c r="FT51" i="2"/>
  <c r="PN51" i="2" s="1"/>
  <c r="PO51" i="2" s="1"/>
  <c r="FZ51" i="2"/>
  <c r="GD51" i="2" s="1"/>
  <c r="GY51" i="2"/>
  <c r="HJ51" i="2"/>
  <c r="HZ51" i="2"/>
  <c r="IP51" i="2"/>
  <c r="JE51" i="2"/>
  <c r="JS51" i="2"/>
  <c r="KG51" i="2"/>
  <c r="LM51" i="2"/>
  <c r="LP51" i="2"/>
  <c r="RB51" i="2" s="1"/>
  <c r="RC51" i="2" s="1"/>
  <c r="LY51" i="2"/>
  <c r="MB51" i="2"/>
  <c r="RR51" i="2" s="1"/>
  <c r="RS51" i="2" s="1"/>
  <c r="MF51" i="2"/>
  <c r="TB51" i="2"/>
  <c r="TD51" i="2"/>
  <c r="TH51" i="2"/>
  <c r="TJ51" i="2"/>
  <c r="TL51" i="2"/>
  <c r="TN51" i="2"/>
  <c r="TT51" i="2"/>
  <c r="TV51" i="2"/>
  <c r="TZ51" i="2"/>
  <c r="AI52" i="2"/>
  <c r="AL52" i="2" s="1"/>
  <c r="AQ52" i="2"/>
  <c r="BH52" i="2"/>
  <c r="BV52" i="2"/>
  <c r="BY52" i="2"/>
  <c r="CF52" i="2"/>
  <c r="CM52" i="2"/>
  <c r="CY52" i="2"/>
  <c r="DH52" i="2"/>
  <c r="DO52" i="2"/>
  <c r="EE52" i="2"/>
  <c r="EF52" i="2" s="1"/>
  <c r="EU52" i="2"/>
  <c r="FK52" i="2"/>
  <c r="FN52" i="2"/>
  <c r="PF52" i="2" s="1"/>
  <c r="PG52" i="2" s="1"/>
  <c r="FQ52" i="2"/>
  <c r="FT52" i="2"/>
  <c r="PN52" i="2" s="1"/>
  <c r="PO52" i="2" s="1"/>
  <c r="FZ52" i="2"/>
  <c r="GD52" i="2"/>
  <c r="GY52" i="2"/>
  <c r="GZ52" i="2" s="1"/>
  <c r="QH52" i="2" s="1"/>
  <c r="HJ52" i="2"/>
  <c r="HZ52" i="2"/>
  <c r="IP52" i="2"/>
  <c r="IQ52" i="2" s="1"/>
  <c r="JE52" i="2"/>
  <c r="JS52" i="2"/>
  <c r="JT52" i="2" s="1"/>
  <c r="KG52" i="2"/>
  <c r="LM52" i="2"/>
  <c r="LP52" i="2"/>
  <c r="RB52" i="2" s="1"/>
  <c r="RC52" i="2" s="1"/>
  <c r="LY52" i="2"/>
  <c r="MB52" i="2"/>
  <c r="RR52" i="2" s="1"/>
  <c r="RS52" i="2" s="1"/>
  <c r="MF52" i="2"/>
  <c r="TB52" i="2"/>
  <c r="TD52" i="2"/>
  <c r="TH52" i="2"/>
  <c r="TJ52" i="2"/>
  <c r="TL52" i="2"/>
  <c r="TN52" i="2"/>
  <c r="TT52" i="2"/>
  <c r="TV52" i="2"/>
  <c r="TZ52" i="2"/>
  <c r="AI53" i="2"/>
  <c r="AQ53" i="2"/>
  <c r="BH53" i="2"/>
  <c r="BV53" i="2"/>
  <c r="BW53" i="2" s="1"/>
  <c r="OB53" i="2" s="1"/>
  <c r="BY53" i="2"/>
  <c r="CF53" i="2"/>
  <c r="CM53" i="2"/>
  <c r="CY53" i="2"/>
  <c r="DH53" i="2"/>
  <c r="DO53" i="2"/>
  <c r="EE53" i="2"/>
  <c r="EU53" i="2"/>
  <c r="FK53" i="2"/>
  <c r="FN53" i="2"/>
  <c r="PF53" i="2" s="1"/>
  <c r="PG53" i="2" s="1"/>
  <c r="FQ53" i="2"/>
  <c r="FT53" i="2"/>
  <c r="PN53" i="2" s="1"/>
  <c r="PO53" i="2" s="1"/>
  <c r="FZ53" i="2"/>
  <c r="GD53" i="2" s="1"/>
  <c r="GY53" i="2"/>
  <c r="HJ53" i="2"/>
  <c r="HZ53" i="2"/>
  <c r="IP53" i="2"/>
  <c r="JE53" i="2"/>
  <c r="JS53" i="2"/>
  <c r="KG53" i="2"/>
  <c r="LM53" i="2"/>
  <c r="LP53" i="2"/>
  <c r="RB53" i="2" s="1"/>
  <c r="RC53" i="2" s="1"/>
  <c r="LY53" i="2"/>
  <c r="MB53" i="2"/>
  <c r="RR53" i="2" s="1"/>
  <c r="RS53" i="2" s="1"/>
  <c r="MF53" i="2"/>
  <c r="TB53" i="2"/>
  <c r="TD53" i="2"/>
  <c r="TH53" i="2"/>
  <c r="TJ53" i="2"/>
  <c r="TL53" i="2"/>
  <c r="TN53" i="2"/>
  <c r="TT53" i="2"/>
  <c r="TV53" i="2"/>
  <c r="TZ53" i="2"/>
  <c r="AI54" i="2"/>
  <c r="AL54" i="2" s="1"/>
  <c r="AQ54" i="2"/>
  <c r="BH54" i="2"/>
  <c r="BV54" i="2"/>
  <c r="BY54" i="2"/>
  <c r="CF54" i="2"/>
  <c r="CM54" i="2"/>
  <c r="CY54" i="2"/>
  <c r="DH54" i="2"/>
  <c r="DO54" i="2"/>
  <c r="EE54" i="2"/>
  <c r="EF54" i="2" s="1"/>
  <c r="EU54" i="2"/>
  <c r="FK54" i="2"/>
  <c r="FN54" i="2"/>
  <c r="PF54" i="2" s="1"/>
  <c r="PG54" i="2" s="1"/>
  <c r="FQ54" i="2"/>
  <c r="FT54" i="2"/>
  <c r="PN54" i="2" s="1"/>
  <c r="PO54" i="2" s="1"/>
  <c r="FZ54" i="2"/>
  <c r="GD54" i="2"/>
  <c r="GY54" i="2"/>
  <c r="GZ54" i="2" s="1"/>
  <c r="QH54" i="2" s="1"/>
  <c r="HJ54" i="2"/>
  <c r="HZ54" i="2"/>
  <c r="IP54" i="2"/>
  <c r="IQ54" i="2" s="1"/>
  <c r="JE54" i="2"/>
  <c r="JS54" i="2"/>
  <c r="JT54" i="2" s="1"/>
  <c r="KG54" i="2"/>
  <c r="LM54" i="2"/>
  <c r="LP54" i="2"/>
  <c r="RB54" i="2" s="1"/>
  <c r="RC54" i="2" s="1"/>
  <c r="LY54" i="2"/>
  <c r="MB54" i="2"/>
  <c r="RR54" i="2" s="1"/>
  <c r="RS54" i="2" s="1"/>
  <c r="MF54" i="2"/>
  <c r="TB54" i="2"/>
  <c r="TD54" i="2"/>
  <c r="TH54" i="2"/>
  <c r="TJ54" i="2"/>
  <c r="TL54" i="2"/>
  <c r="TN54" i="2"/>
  <c r="TT54" i="2"/>
  <c r="TV54" i="2"/>
  <c r="TZ54" i="2"/>
  <c r="AI55" i="2"/>
  <c r="AQ55" i="2"/>
  <c r="BH55" i="2"/>
  <c r="BY55" i="2"/>
  <c r="CF55" i="2"/>
  <c r="CM55" i="2"/>
  <c r="CY55" i="2"/>
  <c r="DH55" i="2"/>
  <c r="DO55" i="2"/>
  <c r="EE55" i="2"/>
  <c r="EU55" i="2"/>
  <c r="FK55" i="2"/>
  <c r="FN55" i="2"/>
  <c r="PF55" i="2" s="1"/>
  <c r="PG55" i="2" s="1"/>
  <c r="FQ55" i="2"/>
  <c r="FT55" i="2"/>
  <c r="PN55" i="2" s="1"/>
  <c r="PO55" i="2" s="1"/>
  <c r="FZ55" i="2"/>
  <c r="GD55" i="2"/>
  <c r="HJ55" i="2"/>
  <c r="HZ55" i="2"/>
  <c r="IP55" i="2"/>
  <c r="JE55" i="2"/>
  <c r="JS55" i="2"/>
  <c r="KG55" i="2"/>
  <c r="LK55" i="2"/>
  <c r="LM55" i="2"/>
  <c r="LP55" i="2"/>
  <c r="RB55" i="2" s="1"/>
  <c r="RC55" i="2" s="1"/>
  <c r="LY55" i="2"/>
  <c r="MB55" i="2"/>
  <c r="RR55" i="2" s="1"/>
  <c r="RS55" i="2" s="1"/>
  <c r="MF55" i="2"/>
  <c r="TB55" i="2"/>
  <c r="TD55" i="2"/>
  <c r="TH55" i="2"/>
  <c r="TJ55" i="2"/>
  <c r="TL55" i="2"/>
  <c r="TN55" i="2"/>
  <c r="TT55" i="2"/>
  <c r="TV55" i="2"/>
  <c r="TZ55" i="2"/>
  <c r="AI56" i="2"/>
  <c r="AQ56" i="2"/>
  <c r="BH56" i="2"/>
  <c r="BY56" i="2"/>
  <c r="CF56" i="2"/>
  <c r="CM56" i="2"/>
  <c r="CY56" i="2"/>
  <c r="DH56" i="2"/>
  <c r="DO56" i="2"/>
  <c r="EE56" i="2"/>
  <c r="EU56" i="2"/>
  <c r="FK56" i="2"/>
  <c r="FN56" i="2"/>
  <c r="PF56" i="2" s="1"/>
  <c r="PG56" i="2" s="1"/>
  <c r="FQ56" i="2"/>
  <c r="FT56" i="2"/>
  <c r="PN56" i="2" s="1"/>
  <c r="PO56" i="2" s="1"/>
  <c r="FZ56" i="2"/>
  <c r="HJ56" i="2"/>
  <c r="HK56" i="2" s="1"/>
  <c r="HZ56" i="2"/>
  <c r="IP56" i="2"/>
  <c r="JE56" i="2"/>
  <c r="JS56" i="2"/>
  <c r="KG56" i="2"/>
  <c r="LK56" i="2"/>
  <c r="LM56" i="2"/>
  <c r="LP56" i="2"/>
  <c r="RB56" i="2" s="1"/>
  <c r="RC56" i="2" s="1"/>
  <c r="LY56" i="2"/>
  <c r="MB56" i="2"/>
  <c r="RR56" i="2" s="1"/>
  <c r="RS56" i="2" s="1"/>
  <c r="MF56" i="2"/>
  <c r="TB56" i="2"/>
  <c r="TD56" i="2"/>
  <c r="TH56" i="2"/>
  <c r="TJ56" i="2"/>
  <c r="TL56" i="2"/>
  <c r="TN56" i="2"/>
  <c r="TT56" i="2"/>
  <c r="TV56" i="2"/>
  <c r="TZ56" i="2"/>
  <c r="AI57" i="2"/>
  <c r="AQ57" i="2"/>
  <c r="BH57" i="2"/>
  <c r="BY57" i="2"/>
  <c r="CF57" i="2"/>
  <c r="CM57" i="2"/>
  <c r="CY57" i="2"/>
  <c r="DH57" i="2"/>
  <c r="DO57" i="2"/>
  <c r="EE57" i="2"/>
  <c r="EU57" i="2"/>
  <c r="FK57" i="2"/>
  <c r="FN57" i="2"/>
  <c r="PF57" i="2" s="1"/>
  <c r="PG57" i="2" s="1"/>
  <c r="FQ57" i="2"/>
  <c r="FT57" i="2"/>
  <c r="PN57" i="2" s="1"/>
  <c r="PO57" i="2" s="1"/>
  <c r="FZ57" i="2"/>
  <c r="GD57" i="2"/>
  <c r="HJ57" i="2"/>
  <c r="HZ57" i="2"/>
  <c r="IP57" i="2"/>
  <c r="JE57" i="2"/>
  <c r="JS57" i="2"/>
  <c r="KG57" i="2"/>
  <c r="LK57" i="2"/>
  <c r="LM57" i="2"/>
  <c r="LP57" i="2"/>
  <c r="RB57" i="2" s="1"/>
  <c r="RC57" i="2" s="1"/>
  <c r="LY57" i="2"/>
  <c r="MB57" i="2"/>
  <c r="RR57" i="2" s="1"/>
  <c r="RS57" i="2" s="1"/>
  <c r="MF57" i="2"/>
  <c r="TB57" i="2"/>
  <c r="TD57" i="2"/>
  <c r="TH57" i="2"/>
  <c r="TJ57" i="2"/>
  <c r="TL57" i="2"/>
  <c r="TN57" i="2"/>
  <c r="TT57" i="2"/>
  <c r="TV57" i="2"/>
  <c r="TZ57" i="2"/>
  <c r="AI58" i="2"/>
  <c r="AQ58" i="2"/>
  <c r="BH58" i="2"/>
  <c r="BY58" i="2"/>
  <c r="CF58" i="2"/>
  <c r="CM58" i="2"/>
  <c r="CY58" i="2"/>
  <c r="DH58" i="2"/>
  <c r="DO58" i="2"/>
  <c r="EE58" i="2"/>
  <c r="EU58" i="2"/>
  <c r="FK58" i="2"/>
  <c r="FN58" i="2"/>
  <c r="PF58" i="2" s="1"/>
  <c r="PG58" i="2" s="1"/>
  <c r="FQ58" i="2"/>
  <c r="FT58" i="2"/>
  <c r="PN58" i="2" s="1"/>
  <c r="PO58" i="2" s="1"/>
  <c r="FZ58" i="2"/>
  <c r="HJ58" i="2"/>
  <c r="HK58" i="2" s="1"/>
  <c r="HZ58" i="2"/>
  <c r="IP58" i="2"/>
  <c r="JE58" i="2"/>
  <c r="JS58" i="2"/>
  <c r="KG58" i="2"/>
  <c r="LK58" i="2"/>
  <c r="LM58" i="2"/>
  <c r="LP58" i="2"/>
  <c r="RB58" i="2" s="1"/>
  <c r="RC58" i="2" s="1"/>
  <c r="LY58" i="2"/>
  <c r="MB58" i="2"/>
  <c r="RR58" i="2" s="1"/>
  <c r="RS58" i="2" s="1"/>
  <c r="MF58" i="2"/>
  <c r="TB58" i="2"/>
  <c r="TD58" i="2"/>
  <c r="TH58" i="2"/>
  <c r="TJ58" i="2"/>
  <c r="TL58" i="2"/>
  <c r="TN58" i="2"/>
  <c r="TT58" i="2"/>
  <c r="TV58" i="2"/>
  <c r="TZ58" i="2"/>
  <c r="AI59" i="2"/>
  <c r="AQ59" i="2"/>
  <c r="BH59" i="2"/>
  <c r="BY59" i="2"/>
  <c r="CF59" i="2"/>
  <c r="CM59" i="2"/>
  <c r="CY59" i="2"/>
  <c r="DH59" i="2"/>
  <c r="DO59" i="2"/>
  <c r="EE59" i="2"/>
  <c r="EU59" i="2"/>
  <c r="FK59" i="2"/>
  <c r="FN59" i="2"/>
  <c r="PF59" i="2" s="1"/>
  <c r="PG59" i="2" s="1"/>
  <c r="FQ59" i="2"/>
  <c r="FT59" i="2"/>
  <c r="PN59" i="2" s="1"/>
  <c r="PO59" i="2" s="1"/>
  <c r="FZ59" i="2"/>
  <c r="GD59" i="2"/>
  <c r="HJ59" i="2"/>
  <c r="HZ59" i="2"/>
  <c r="IP59" i="2"/>
  <c r="JE59" i="2"/>
  <c r="JS59" i="2"/>
  <c r="KG59" i="2"/>
  <c r="LK59" i="2"/>
  <c r="LM59" i="2"/>
  <c r="LP59" i="2"/>
  <c r="RB59" i="2" s="1"/>
  <c r="RC59" i="2" s="1"/>
  <c r="LY59" i="2"/>
  <c r="MB59" i="2"/>
  <c r="RR59" i="2" s="1"/>
  <c r="RS59" i="2" s="1"/>
  <c r="MF59" i="2"/>
  <c r="TB59" i="2"/>
  <c r="TD59" i="2"/>
  <c r="TH59" i="2"/>
  <c r="TJ59" i="2"/>
  <c r="TL59" i="2"/>
  <c r="TN59" i="2"/>
  <c r="TT59" i="2"/>
  <c r="TV59" i="2"/>
  <c r="TZ59" i="2"/>
  <c r="AI60" i="2"/>
  <c r="AQ60" i="2"/>
  <c r="BH60" i="2"/>
  <c r="BY60" i="2"/>
  <c r="CF60" i="2"/>
  <c r="CM60" i="2"/>
  <c r="CY60" i="2"/>
  <c r="DH60" i="2"/>
  <c r="DO60" i="2"/>
  <c r="EE60" i="2"/>
  <c r="EU60" i="2"/>
  <c r="FK60" i="2"/>
  <c r="FN60" i="2"/>
  <c r="PF60" i="2" s="1"/>
  <c r="PG60" i="2" s="1"/>
  <c r="FQ60" i="2"/>
  <c r="FT60" i="2"/>
  <c r="PN60" i="2" s="1"/>
  <c r="PO60" i="2" s="1"/>
  <c r="FZ60" i="2"/>
  <c r="HJ60" i="2"/>
  <c r="HK60" i="2" s="1"/>
  <c r="HZ60" i="2"/>
  <c r="IP60" i="2"/>
  <c r="JE60" i="2"/>
  <c r="JS60" i="2"/>
  <c r="KG60" i="2"/>
  <c r="LK60" i="2"/>
  <c r="LM60" i="2"/>
  <c r="LP60" i="2"/>
  <c r="RB60" i="2" s="1"/>
  <c r="RC60" i="2" s="1"/>
  <c r="LY60" i="2"/>
  <c r="MB60" i="2"/>
  <c r="RR60" i="2" s="1"/>
  <c r="RS60" i="2" s="1"/>
  <c r="MF60" i="2"/>
  <c r="TB60" i="2"/>
  <c r="TD60" i="2"/>
  <c r="TH60" i="2"/>
  <c r="TJ60" i="2"/>
  <c r="TL60" i="2"/>
  <c r="TN60" i="2"/>
  <c r="TT60" i="2"/>
  <c r="TV60" i="2"/>
  <c r="TZ60" i="2"/>
  <c r="AI61" i="2"/>
  <c r="AQ61" i="2"/>
  <c r="BH61" i="2"/>
  <c r="BY61" i="2"/>
  <c r="CF61" i="2"/>
  <c r="CM61" i="2"/>
  <c r="CY61" i="2"/>
  <c r="DH61" i="2"/>
  <c r="DO61" i="2"/>
  <c r="EE61" i="2"/>
  <c r="EU61" i="2"/>
  <c r="FK61" i="2"/>
  <c r="FN61" i="2"/>
  <c r="PF61" i="2" s="1"/>
  <c r="PG61" i="2" s="1"/>
  <c r="FQ61" i="2"/>
  <c r="FT61" i="2"/>
  <c r="PN61" i="2" s="1"/>
  <c r="PO61" i="2" s="1"/>
  <c r="FZ61" i="2"/>
  <c r="GD61" i="2"/>
  <c r="HJ61" i="2"/>
  <c r="HZ61" i="2"/>
  <c r="IP61" i="2"/>
  <c r="JE61" i="2"/>
  <c r="JS61" i="2"/>
  <c r="KG61" i="2"/>
  <c r="LK61" i="2"/>
  <c r="LM61" i="2"/>
  <c r="LP61" i="2"/>
  <c r="RB61" i="2" s="1"/>
  <c r="RC61" i="2" s="1"/>
  <c r="LY61" i="2"/>
  <c r="MB61" i="2"/>
  <c r="RR61" i="2" s="1"/>
  <c r="RS61" i="2" s="1"/>
  <c r="MF61" i="2"/>
  <c r="TB61" i="2"/>
  <c r="TD61" i="2"/>
  <c r="TH61" i="2"/>
  <c r="TJ61" i="2"/>
  <c r="TL61" i="2"/>
  <c r="TN61" i="2"/>
  <c r="TT61" i="2"/>
  <c r="TV61" i="2"/>
  <c r="TZ61" i="2"/>
  <c r="AI62" i="2"/>
  <c r="AQ62" i="2"/>
  <c r="BH62" i="2"/>
  <c r="BY62" i="2"/>
  <c r="CF62" i="2"/>
  <c r="CM62" i="2"/>
  <c r="CY62" i="2"/>
  <c r="DH62" i="2"/>
  <c r="DO62" i="2"/>
  <c r="EE62" i="2"/>
  <c r="EU62" i="2"/>
  <c r="FK62" i="2"/>
  <c r="FN62" i="2"/>
  <c r="PF62" i="2" s="1"/>
  <c r="PG62" i="2" s="1"/>
  <c r="FQ62" i="2"/>
  <c r="FT62" i="2"/>
  <c r="PN62" i="2" s="1"/>
  <c r="PO62" i="2" s="1"/>
  <c r="FZ62" i="2"/>
  <c r="HJ62" i="2"/>
  <c r="HK62" i="2" s="1"/>
  <c r="HZ62" i="2"/>
  <c r="IP62" i="2"/>
  <c r="JE62" i="2"/>
  <c r="JS62" i="2"/>
  <c r="KG62" i="2"/>
  <c r="LK62" i="2"/>
  <c r="LM62" i="2"/>
  <c r="LP62" i="2"/>
  <c r="RB62" i="2" s="1"/>
  <c r="RC62" i="2" s="1"/>
  <c r="LY62" i="2"/>
  <c r="MB62" i="2"/>
  <c r="RR62" i="2" s="1"/>
  <c r="RS62" i="2" s="1"/>
  <c r="MF62" i="2"/>
  <c r="TB62" i="2"/>
  <c r="TD62" i="2"/>
  <c r="TH62" i="2"/>
  <c r="TJ62" i="2"/>
  <c r="TL62" i="2"/>
  <c r="TN62" i="2"/>
  <c r="TT62" i="2"/>
  <c r="TV62" i="2"/>
  <c r="TZ62" i="2"/>
  <c r="AI63" i="2"/>
  <c r="AQ63" i="2"/>
  <c r="BH63" i="2"/>
  <c r="BY63" i="2"/>
  <c r="CF63" i="2"/>
  <c r="CM63" i="2"/>
  <c r="CY63" i="2"/>
  <c r="DH63" i="2"/>
  <c r="DO63" i="2"/>
  <c r="EE63" i="2"/>
  <c r="EU63" i="2"/>
  <c r="FK63" i="2"/>
  <c r="FN63" i="2"/>
  <c r="PF63" i="2" s="1"/>
  <c r="PG63" i="2" s="1"/>
  <c r="FQ63" i="2"/>
  <c r="FT63" i="2"/>
  <c r="PN63" i="2" s="1"/>
  <c r="PO63" i="2" s="1"/>
  <c r="FZ63" i="2"/>
  <c r="GD63" i="2"/>
  <c r="HJ63" i="2"/>
  <c r="HZ63" i="2"/>
  <c r="IP63" i="2"/>
  <c r="JE63" i="2"/>
  <c r="JS63" i="2"/>
  <c r="KG63" i="2"/>
  <c r="LK63" i="2"/>
  <c r="LM63" i="2"/>
  <c r="LP63" i="2"/>
  <c r="RB63" i="2" s="1"/>
  <c r="RC63" i="2" s="1"/>
  <c r="LY63" i="2"/>
  <c r="MB63" i="2"/>
  <c r="RR63" i="2" s="1"/>
  <c r="RS63" i="2" s="1"/>
  <c r="MF63" i="2"/>
  <c r="TB63" i="2"/>
  <c r="TD63" i="2"/>
  <c r="TH63" i="2"/>
  <c r="TJ63" i="2"/>
  <c r="TL63" i="2"/>
  <c r="TN63" i="2"/>
  <c r="TT63" i="2"/>
  <c r="TV63" i="2"/>
  <c r="TZ63" i="2"/>
  <c r="AI64" i="2"/>
  <c r="AL64" i="2" s="1"/>
  <c r="AQ64" i="2"/>
  <c r="BH64" i="2"/>
  <c r="BV64" i="2"/>
  <c r="BW64" i="2" s="1"/>
  <c r="OB64" i="2" s="1"/>
  <c r="BY64" i="2"/>
  <c r="CF64" i="2"/>
  <c r="CM64" i="2"/>
  <c r="CY64" i="2"/>
  <c r="DH64" i="2"/>
  <c r="DO64" i="2"/>
  <c r="EE64" i="2"/>
  <c r="EF64" i="2" s="1"/>
  <c r="EU64" i="2"/>
  <c r="FK64" i="2"/>
  <c r="FN64" i="2"/>
  <c r="PF64" i="2" s="1"/>
  <c r="PG64" i="2" s="1"/>
  <c r="FQ64" i="2"/>
  <c r="FT64" i="2"/>
  <c r="PN64" i="2" s="1"/>
  <c r="PO64" i="2" s="1"/>
  <c r="FZ64" i="2"/>
  <c r="GY64" i="2"/>
  <c r="GZ64" i="2" s="1"/>
  <c r="QH64" i="2" s="1"/>
  <c r="HJ64" i="2"/>
  <c r="HK64" i="2" s="1"/>
  <c r="HZ64" i="2"/>
  <c r="IP64" i="2"/>
  <c r="JE64" i="2"/>
  <c r="JS64" i="2"/>
  <c r="KG64" i="2"/>
  <c r="LM64" i="2"/>
  <c r="LP64" i="2"/>
  <c r="RB64" i="2" s="1"/>
  <c r="RC64" i="2" s="1"/>
  <c r="LY64" i="2"/>
  <c r="MB64" i="2"/>
  <c r="RR64" i="2" s="1"/>
  <c r="RS64" i="2" s="1"/>
  <c r="MF64" i="2"/>
  <c r="TB64" i="2"/>
  <c r="TJ64" i="2"/>
  <c r="TN64" i="2"/>
  <c r="TT64" i="2"/>
  <c r="UF64" i="2"/>
  <c r="MQ65" i="2"/>
  <c r="AI65" i="2"/>
  <c r="AL65" i="2" s="1"/>
  <c r="AQ65" i="2"/>
  <c r="MK65" i="2"/>
  <c r="BH65" i="2"/>
  <c r="BP65" i="2"/>
  <c r="BY65" i="2"/>
  <c r="CF65" i="2"/>
  <c r="CN65" i="2"/>
  <c r="CL65" i="2"/>
  <c r="CO65" i="2"/>
  <c r="CY65" i="2"/>
  <c r="EF65" i="2"/>
  <c r="EE65" i="2"/>
  <c r="FC65" i="2"/>
  <c r="FK65" i="2"/>
  <c r="FQ65" i="2"/>
  <c r="FY65" i="2"/>
  <c r="MF65" i="2" s="1"/>
  <c r="GB65" i="2"/>
  <c r="GD65" i="2"/>
  <c r="GQ65" i="2"/>
  <c r="KR65" i="2"/>
  <c r="HK65" i="2"/>
  <c r="HJ65" i="2"/>
  <c r="IB65" i="2"/>
  <c r="IQ65" i="2"/>
  <c r="IP65" i="2"/>
  <c r="JT65" i="2"/>
  <c r="JS65" i="2"/>
  <c r="KI65" i="2"/>
  <c r="KU65" i="2"/>
  <c r="LF65" i="2"/>
  <c r="LP65" i="2"/>
  <c r="RB65" i="2" s="1"/>
  <c r="RC65" i="2" s="1"/>
  <c r="LY65" i="2"/>
  <c r="MQ66" i="2"/>
  <c r="AI66" i="2"/>
  <c r="AQ66" i="2"/>
  <c r="MK66" i="2"/>
  <c r="BH66" i="2"/>
  <c r="BP66" i="2"/>
  <c r="BY66" i="2"/>
  <c r="CF66" i="2"/>
  <c r="CN66" i="2"/>
  <c r="CL66" i="2"/>
  <c r="CO66" i="2"/>
  <c r="CY66" i="2"/>
  <c r="EE66" i="2"/>
  <c r="EF66" i="2" s="1"/>
  <c r="FC66" i="2"/>
  <c r="FK66" i="2"/>
  <c r="FQ66" i="2"/>
  <c r="FY66" i="2"/>
  <c r="MF66" i="2" s="1"/>
  <c r="GB66" i="2"/>
  <c r="GD66" i="2"/>
  <c r="GQ66" i="2"/>
  <c r="KR66" i="2"/>
  <c r="HK66" i="2"/>
  <c r="HJ66" i="2"/>
  <c r="IQ66" i="2"/>
  <c r="IP66" i="2"/>
  <c r="JG66" i="2"/>
  <c r="JT66" i="2"/>
  <c r="JS66" i="2"/>
  <c r="KU66" i="2"/>
  <c r="LF66" i="2"/>
  <c r="LP66" i="2"/>
  <c r="RB66" i="2" s="1"/>
  <c r="RC66" i="2" s="1"/>
  <c r="LY66" i="2"/>
  <c r="UF67" i="2"/>
  <c r="TZ67" i="2"/>
  <c r="TV67" i="2"/>
  <c r="TT67" i="2"/>
  <c r="TN67" i="2"/>
  <c r="TL67" i="2"/>
  <c r="TJ67" i="2"/>
  <c r="TH67" i="2"/>
  <c r="TD67" i="2"/>
  <c r="TB67" i="2"/>
  <c r="AF67" i="2"/>
  <c r="AQ67" i="2"/>
  <c r="AU67" i="2"/>
  <c r="BV67" i="2"/>
  <c r="BP67" i="2"/>
  <c r="CH67" i="2"/>
  <c r="CH274" i="2" s="1"/>
  <c r="CF67" i="2"/>
  <c r="CI67" i="2"/>
  <c r="CL67" i="2"/>
  <c r="CQ67" i="2"/>
  <c r="CX67" i="2"/>
  <c r="FA67" i="2"/>
  <c r="DH67" i="2"/>
  <c r="DG67" i="2"/>
  <c r="EN67" i="2"/>
  <c r="EM67" i="2"/>
  <c r="GR67" i="2"/>
  <c r="GV67" i="2"/>
  <c r="HS67" i="2"/>
  <c r="HR67" i="2"/>
  <c r="IY67" i="2"/>
  <c r="IX67" i="2"/>
  <c r="JN67" i="2"/>
  <c r="KA67" i="2"/>
  <c r="JZ67" i="2"/>
  <c r="KR67" i="2"/>
  <c r="LK67" i="2"/>
  <c r="LE67" i="2"/>
  <c r="LO67" i="2"/>
  <c r="RD67" i="2" s="1"/>
  <c r="RE67" i="2" s="1"/>
  <c r="LT67" i="2"/>
  <c r="TC67" i="2"/>
  <c r="TI67" i="2"/>
  <c r="TM67" i="2"/>
  <c r="TY67" i="2"/>
  <c r="UC67" i="2"/>
  <c r="UG67" i="2"/>
  <c r="AG68" i="2"/>
  <c r="AR68" i="2"/>
  <c r="BD68" i="2"/>
  <c r="BQ68" i="2"/>
  <c r="BS68" i="2"/>
  <c r="BV68" i="2" s="1"/>
  <c r="CG68" i="2"/>
  <c r="DI68" i="2"/>
  <c r="DX68" i="2"/>
  <c r="DW68" i="2"/>
  <c r="FM68" i="2"/>
  <c r="PH68" i="2" s="1"/>
  <c r="PI68" i="2" s="1"/>
  <c r="FS68" i="2"/>
  <c r="PP68" i="2" s="1"/>
  <c r="PQ68" i="2" s="1"/>
  <c r="GY68" i="2"/>
  <c r="GQ68" i="2"/>
  <c r="II68" i="2"/>
  <c r="IH68" i="2"/>
  <c r="IZ68" i="2"/>
  <c r="JM68" i="2"/>
  <c r="JL68" i="2"/>
  <c r="KO68" i="2"/>
  <c r="KN68" i="2"/>
  <c r="LF68" i="2"/>
  <c r="LH68" i="2"/>
  <c r="MA68" i="2"/>
  <c r="RT68" i="2" s="1"/>
  <c r="RU68" i="2" s="1"/>
  <c r="TC68" i="2"/>
  <c r="TI68" i="2"/>
  <c r="TM68" i="2"/>
  <c r="TY68" i="2"/>
  <c r="UC68" i="2"/>
  <c r="UG68" i="2"/>
  <c r="AG69" i="2"/>
  <c r="AR69" i="2"/>
  <c r="BD69" i="2"/>
  <c r="BQ69" i="2"/>
  <c r="BS69" i="2"/>
  <c r="CG69" i="2"/>
  <c r="DX69" i="2"/>
  <c r="DW69" i="2"/>
  <c r="EO69" i="2"/>
  <c r="FM69" i="2"/>
  <c r="PH69" i="2" s="1"/>
  <c r="PI69" i="2" s="1"/>
  <c r="FS69" i="2"/>
  <c r="PP69" i="2" s="1"/>
  <c r="PQ69" i="2" s="1"/>
  <c r="GY69" i="2"/>
  <c r="GQ69" i="2"/>
  <c r="HT69" i="2"/>
  <c r="II69" i="2"/>
  <c r="IH69" i="2"/>
  <c r="JM69" i="2"/>
  <c r="JL69" i="2"/>
  <c r="KB69" i="2"/>
  <c r="KO69" i="2"/>
  <c r="KN69" i="2"/>
  <c r="LF69" i="2"/>
  <c r="LH69" i="2"/>
  <c r="MA69" i="2"/>
  <c r="RT69" i="2" s="1"/>
  <c r="RU69" i="2" s="1"/>
  <c r="TC69" i="2"/>
  <c r="TI69" i="2"/>
  <c r="TM69" i="2"/>
  <c r="TY69" i="2"/>
  <c r="UC69" i="2"/>
  <c r="UG69" i="2"/>
  <c r="AG70" i="2"/>
  <c r="AR70" i="2"/>
  <c r="BD70" i="2"/>
  <c r="BQ70" i="2"/>
  <c r="BS70" i="2"/>
  <c r="BV70" i="2" s="1"/>
  <c r="CG70" i="2"/>
  <c r="DI70" i="2"/>
  <c r="DX70" i="2"/>
  <c r="DW70" i="2"/>
  <c r="FM70" i="2"/>
  <c r="PH70" i="2" s="1"/>
  <c r="PI70" i="2" s="1"/>
  <c r="FS70" i="2"/>
  <c r="PP70" i="2" s="1"/>
  <c r="PQ70" i="2" s="1"/>
  <c r="GY70" i="2"/>
  <c r="GQ70" i="2"/>
  <c r="IH70" i="2"/>
  <c r="II70" i="2" s="1"/>
  <c r="IZ70" i="2"/>
  <c r="JL70" i="2"/>
  <c r="JM70" i="2" s="1"/>
  <c r="KN70" i="2"/>
  <c r="KO70" i="2" s="1"/>
  <c r="LF70" i="2"/>
  <c r="LH70" i="2"/>
  <c r="MA70" i="2"/>
  <c r="RT70" i="2" s="1"/>
  <c r="RU70" i="2" s="1"/>
  <c r="TA70" i="2"/>
  <c r="TE70" i="2"/>
  <c r="TG70" i="2"/>
  <c r="TK70" i="2"/>
  <c r="TO70" i="2"/>
  <c r="UA70" i="2"/>
  <c r="UF71" i="2"/>
  <c r="TZ71" i="2"/>
  <c r="TV71" i="2"/>
  <c r="TT71" i="2"/>
  <c r="TN71" i="2"/>
  <c r="TL71" i="2"/>
  <c r="TJ71" i="2"/>
  <c r="TH71" i="2"/>
  <c r="TD71" i="2"/>
  <c r="TB71" i="2"/>
  <c r="AF71" i="2"/>
  <c r="AQ71" i="2"/>
  <c r="AU71" i="2"/>
  <c r="BV71" i="2"/>
  <c r="BP71" i="2"/>
  <c r="CH71" i="2"/>
  <c r="CF71" i="2"/>
  <c r="CI71" i="2"/>
  <c r="CL71" i="2"/>
  <c r="CQ71" i="2"/>
  <c r="CX71" i="2"/>
  <c r="FA71" i="2"/>
  <c r="DH71" i="2"/>
  <c r="DG71" i="2"/>
  <c r="DY71" i="2"/>
  <c r="EN71" i="2"/>
  <c r="EM71" i="2"/>
  <c r="GR71" i="2"/>
  <c r="GV71" i="2"/>
  <c r="GY71" i="2" s="1"/>
  <c r="HS71" i="2"/>
  <c r="HR71" i="2"/>
  <c r="IJ71" i="2"/>
  <c r="IY71" i="2"/>
  <c r="IX71" i="2"/>
  <c r="KA71" i="2"/>
  <c r="JZ71" i="2"/>
  <c r="KP71" i="2"/>
  <c r="KR71" i="2"/>
  <c r="LK71" i="2"/>
  <c r="LE71" i="2"/>
  <c r="LO71" i="2"/>
  <c r="RD71" i="2" s="1"/>
  <c r="RE71" i="2" s="1"/>
  <c r="LT71" i="2"/>
  <c r="TC71" i="2"/>
  <c r="TI71" i="2"/>
  <c r="TM71" i="2"/>
  <c r="TY71" i="2"/>
  <c r="UC71" i="2"/>
  <c r="UG71" i="2"/>
  <c r="AG72" i="2"/>
  <c r="AR72" i="2"/>
  <c r="BD72" i="2"/>
  <c r="BQ72" i="2"/>
  <c r="BS72" i="2"/>
  <c r="CG72" i="2"/>
  <c r="DX72" i="2"/>
  <c r="DW72" i="2"/>
  <c r="EO72" i="2"/>
  <c r="FM72" i="2"/>
  <c r="PH72" i="2" s="1"/>
  <c r="PI72" i="2" s="1"/>
  <c r="FS72" i="2"/>
  <c r="PP72" i="2" s="1"/>
  <c r="PQ72" i="2" s="1"/>
  <c r="GY72" i="2"/>
  <c r="GQ72" i="2"/>
  <c r="HT72" i="2"/>
  <c r="IH72" i="2"/>
  <c r="II72" i="2" s="1"/>
  <c r="JL72" i="2"/>
  <c r="JM72" i="2" s="1"/>
  <c r="KB72" i="2"/>
  <c r="KN72" i="2"/>
  <c r="KO72" i="2" s="1"/>
  <c r="LF72" i="2"/>
  <c r="LH72" i="2"/>
  <c r="MA72" i="2"/>
  <c r="RT72" i="2" s="1"/>
  <c r="RU72" i="2" s="1"/>
  <c r="TA72" i="2"/>
  <c r="TE72" i="2"/>
  <c r="TG72" i="2"/>
  <c r="TK72" i="2"/>
  <c r="TO72" i="2"/>
  <c r="UA72" i="2"/>
  <c r="UF73" i="2"/>
  <c r="TZ73" i="2"/>
  <c r="TV73" i="2"/>
  <c r="TT73" i="2"/>
  <c r="TN73" i="2"/>
  <c r="TL73" i="2"/>
  <c r="TJ73" i="2"/>
  <c r="TH73" i="2"/>
  <c r="TD73" i="2"/>
  <c r="TB73" i="2"/>
  <c r="AF73" i="2"/>
  <c r="AQ73" i="2"/>
  <c r="AU73" i="2"/>
  <c r="BV73" i="2"/>
  <c r="BP73" i="2"/>
  <c r="CH73" i="2"/>
  <c r="CF73" i="2"/>
  <c r="CI73" i="2"/>
  <c r="CL73" i="2"/>
  <c r="CQ73" i="2"/>
  <c r="CX73" i="2"/>
  <c r="FA73" i="2"/>
  <c r="DH73" i="2"/>
  <c r="DG73" i="2"/>
  <c r="EN73" i="2"/>
  <c r="EM73" i="2"/>
  <c r="GR73" i="2"/>
  <c r="GV73" i="2"/>
  <c r="HR73" i="2"/>
  <c r="HS73" i="2" s="1"/>
  <c r="IJ73" i="2"/>
  <c r="IX73" i="2"/>
  <c r="IY73" i="2" s="1"/>
  <c r="JZ73" i="2"/>
  <c r="KA73" i="2" s="1"/>
  <c r="KP73" i="2"/>
  <c r="KR73" i="2"/>
  <c r="LK73" i="2"/>
  <c r="LE73" i="2"/>
  <c r="LO73" i="2"/>
  <c r="RD73" i="2" s="1"/>
  <c r="RE73" i="2" s="1"/>
  <c r="LT73" i="2"/>
  <c r="TA73" i="2"/>
  <c r="TE73" i="2"/>
  <c r="TG73" i="2"/>
  <c r="TK73" i="2"/>
  <c r="TO73" i="2"/>
  <c r="TS73" i="2"/>
  <c r="UA73" i="2"/>
  <c r="UE73" i="2"/>
  <c r="UF74" i="2"/>
  <c r="TZ74" i="2"/>
  <c r="TV74" i="2"/>
  <c r="TT74" i="2"/>
  <c r="TN74" i="2"/>
  <c r="TL74" i="2"/>
  <c r="TJ74" i="2"/>
  <c r="TH74" i="2"/>
  <c r="TD74" i="2"/>
  <c r="TB74" i="2"/>
  <c r="AF74" i="2"/>
  <c r="AQ74" i="2"/>
  <c r="AU74" i="2"/>
  <c r="BV74" i="2"/>
  <c r="BP74" i="2"/>
  <c r="CH74" i="2"/>
  <c r="CF74" i="2"/>
  <c r="CI74" i="2"/>
  <c r="CL74" i="2"/>
  <c r="CQ74" i="2"/>
  <c r="CX74" i="2"/>
  <c r="FA74" i="2"/>
  <c r="DG74" i="2"/>
  <c r="DH74" i="2" s="1"/>
  <c r="DY74" i="2"/>
  <c r="EM74" i="2"/>
  <c r="EN74" i="2" s="1"/>
  <c r="GR74" i="2"/>
  <c r="GV74" i="2"/>
  <c r="HS74" i="2"/>
  <c r="HR74" i="2"/>
  <c r="IY74" i="2"/>
  <c r="IX74" i="2"/>
  <c r="JN74" i="2"/>
  <c r="KA74" i="2"/>
  <c r="JZ74" i="2"/>
  <c r="KR74" i="2"/>
  <c r="LK74" i="2"/>
  <c r="LE74" i="2"/>
  <c r="LO74" i="2"/>
  <c r="RD74" i="2" s="1"/>
  <c r="RE74" i="2" s="1"/>
  <c r="LT74" i="2"/>
  <c r="TA74" i="2"/>
  <c r="TE74" i="2"/>
  <c r="TG74" i="2"/>
  <c r="TK74" i="2"/>
  <c r="TO74" i="2"/>
  <c r="TS74" i="2"/>
  <c r="UA74" i="2"/>
  <c r="UE74" i="2"/>
  <c r="UF75" i="2"/>
  <c r="TZ75" i="2"/>
  <c r="TV75" i="2"/>
  <c r="TT75" i="2"/>
  <c r="TN75" i="2"/>
  <c r="TL75" i="2"/>
  <c r="TJ75" i="2"/>
  <c r="TH75" i="2"/>
  <c r="TD75" i="2"/>
  <c r="TB75" i="2"/>
  <c r="AF75" i="2"/>
  <c r="AQ75" i="2"/>
  <c r="AU75" i="2"/>
  <c r="BV75" i="2"/>
  <c r="BP75" i="2"/>
  <c r="CH75" i="2"/>
  <c r="CF75" i="2"/>
  <c r="CI75" i="2"/>
  <c r="CL75" i="2"/>
  <c r="CQ75" i="2"/>
  <c r="CX75" i="2"/>
  <c r="FA75" i="2"/>
  <c r="DH75" i="2"/>
  <c r="DG75" i="2"/>
  <c r="EN75" i="2"/>
  <c r="EM75" i="2"/>
  <c r="GR75" i="2"/>
  <c r="GV75" i="2"/>
  <c r="HR75" i="2"/>
  <c r="HS75" i="2" s="1"/>
  <c r="IJ75" i="2"/>
  <c r="IX75" i="2"/>
  <c r="IY75" i="2" s="1"/>
  <c r="JZ75" i="2"/>
  <c r="KA75" i="2" s="1"/>
  <c r="KP75" i="2"/>
  <c r="KR75" i="2"/>
  <c r="LK75" i="2"/>
  <c r="LE75" i="2"/>
  <c r="LO75" i="2"/>
  <c r="RD75" i="2" s="1"/>
  <c r="RE75" i="2" s="1"/>
  <c r="LT75" i="2"/>
  <c r="TA75" i="2"/>
  <c r="TE75" i="2"/>
  <c r="TG75" i="2"/>
  <c r="TK75" i="2"/>
  <c r="TO75" i="2"/>
  <c r="TS75" i="2"/>
  <c r="UA75" i="2"/>
  <c r="UE75" i="2"/>
  <c r="UF76" i="2"/>
  <c r="TZ76" i="2"/>
  <c r="TV76" i="2"/>
  <c r="TT76" i="2"/>
  <c r="TN76" i="2"/>
  <c r="TL76" i="2"/>
  <c r="TJ76" i="2"/>
  <c r="TH76" i="2"/>
  <c r="TD76" i="2"/>
  <c r="TB76" i="2"/>
  <c r="AF76" i="2"/>
  <c r="AQ76" i="2"/>
  <c r="AU76" i="2"/>
  <c r="BV76" i="2"/>
  <c r="BP76" i="2"/>
  <c r="CH76" i="2"/>
  <c r="CF76" i="2"/>
  <c r="CI76" i="2"/>
  <c r="CL76" i="2"/>
  <c r="CQ76" i="2"/>
  <c r="CX76" i="2"/>
  <c r="FA76" i="2"/>
  <c r="DG76" i="2"/>
  <c r="DH76" i="2" s="1"/>
  <c r="DY76" i="2"/>
  <c r="EM76" i="2"/>
  <c r="EN76" i="2" s="1"/>
  <c r="GR76" i="2"/>
  <c r="GV76" i="2"/>
  <c r="HS76" i="2"/>
  <c r="HR76" i="2"/>
  <c r="IY76" i="2"/>
  <c r="IX76" i="2"/>
  <c r="JN76" i="2"/>
  <c r="KA76" i="2"/>
  <c r="JZ76" i="2"/>
  <c r="KR76" i="2"/>
  <c r="LK76" i="2"/>
  <c r="LE76" i="2"/>
  <c r="LO76" i="2"/>
  <c r="RD76" i="2" s="1"/>
  <c r="RE76" i="2" s="1"/>
  <c r="LT76" i="2"/>
  <c r="TA76" i="2"/>
  <c r="TE76" i="2"/>
  <c r="TG76" i="2"/>
  <c r="TK76" i="2"/>
  <c r="TO76" i="2"/>
  <c r="TS76" i="2"/>
  <c r="UA76" i="2"/>
  <c r="UE76" i="2"/>
  <c r="UF77" i="2"/>
  <c r="TZ77" i="2"/>
  <c r="TV77" i="2"/>
  <c r="TT77" i="2"/>
  <c r="TN77" i="2"/>
  <c r="TL77" i="2"/>
  <c r="TJ77" i="2"/>
  <c r="TH77" i="2"/>
  <c r="TD77" i="2"/>
  <c r="TB77" i="2"/>
  <c r="AF77" i="2"/>
  <c r="AQ77" i="2"/>
  <c r="AU77" i="2"/>
  <c r="BV77" i="2"/>
  <c r="BP77" i="2"/>
  <c r="CH77" i="2"/>
  <c r="CF77" i="2"/>
  <c r="CI77" i="2"/>
  <c r="CL77" i="2"/>
  <c r="CQ77" i="2"/>
  <c r="CX77" i="2"/>
  <c r="FA77" i="2"/>
  <c r="DH77" i="2"/>
  <c r="DG77" i="2"/>
  <c r="EN77" i="2"/>
  <c r="EM77" i="2"/>
  <c r="GR77" i="2"/>
  <c r="GV77" i="2"/>
  <c r="HR77" i="2"/>
  <c r="HS77" i="2" s="1"/>
  <c r="IJ77" i="2"/>
  <c r="IX77" i="2"/>
  <c r="IY77" i="2" s="1"/>
  <c r="JZ77" i="2"/>
  <c r="KA77" i="2" s="1"/>
  <c r="KP77" i="2"/>
  <c r="KR77" i="2"/>
  <c r="LK77" i="2"/>
  <c r="LE77" i="2"/>
  <c r="LO77" i="2"/>
  <c r="RD77" i="2" s="1"/>
  <c r="RE77" i="2" s="1"/>
  <c r="LT77" i="2"/>
  <c r="TA77" i="2"/>
  <c r="TE77" i="2"/>
  <c r="TG77" i="2"/>
  <c r="TK77" i="2"/>
  <c r="TO77" i="2"/>
  <c r="TS77" i="2"/>
  <c r="UA77" i="2"/>
  <c r="UE77" i="2"/>
  <c r="UF78" i="2"/>
  <c r="TZ78" i="2"/>
  <c r="TV78" i="2"/>
  <c r="TT78" i="2"/>
  <c r="TN78" i="2"/>
  <c r="TL78" i="2"/>
  <c r="TJ78" i="2"/>
  <c r="TH78" i="2"/>
  <c r="TD78" i="2"/>
  <c r="TB78" i="2"/>
  <c r="AF78" i="2"/>
  <c r="AQ78" i="2"/>
  <c r="AU78" i="2"/>
  <c r="BV78" i="2"/>
  <c r="BP78" i="2"/>
  <c r="CH78" i="2"/>
  <c r="CF78" i="2"/>
  <c r="CI78" i="2"/>
  <c r="CL78" i="2"/>
  <c r="CQ78" i="2"/>
  <c r="CX78" i="2"/>
  <c r="FA78" i="2"/>
  <c r="DG78" i="2"/>
  <c r="DH78" i="2" s="1"/>
  <c r="DY78" i="2"/>
  <c r="EM78" i="2"/>
  <c r="EN78" i="2" s="1"/>
  <c r="GR78" i="2"/>
  <c r="GV78" i="2"/>
  <c r="HS78" i="2"/>
  <c r="HR78" i="2"/>
  <c r="IY78" i="2"/>
  <c r="IX78" i="2"/>
  <c r="JN78" i="2"/>
  <c r="KA78" i="2"/>
  <c r="JZ78" i="2"/>
  <c r="KR78" i="2"/>
  <c r="LK78" i="2"/>
  <c r="LE78" i="2"/>
  <c r="LO78" i="2"/>
  <c r="RD78" i="2" s="1"/>
  <c r="RE78" i="2" s="1"/>
  <c r="LT78" i="2"/>
  <c r="TA78" i="2"/>
  <c r="TE78" i="2"/>
  <c r="TG78" i="2"/>
  <c r="TK78" i="2"/>
  <c r="TO78" i="2"/>
  <c r="TS78" i="2"/>
  <c r="UA78" i="2"/>
  <c r="UE78" i="2"/>
  <c r="UF79" i="2"/>
  <c r="TZ79" i="2"/>
  <c r="TV79" i="2"/>
  <c r="TT79" i="2"/>
  <c r="TN79" i="2"/>
  <c r="TL79" i="2"/>
  <c r="TJ79" i="2"/>
  <c r="TH79" i="2"/>
  <c r="TD79" i="2"/>
  <c r="TB79" i="2"/>
  <c r="AF79" i="2"/>
  <c r="AQ79" i="2"/>
  <c r="AU79" i="2"/>
  <c r="BV79" i="2"/>
  <c r="BP79" i="2"/>
  <c r="CH79" i="2"/>
  <c r="CF79" i="2"/>
  <c r="CI79" i="2"/>
  <c r="CL79" i="2"/>
  <c r="CQ79" i="2"/>
  <c r="CX79" i="2"/>
  <c r="FA79" i="2"/>
  <c r="DH79" i="2"/>
  <c r="DG79" i="2"/>
  <c r="EN79" i="2"/>
  <c r="EM79" i="2"/>
  <c r="GR79" i="2"/>
  <c r="GV79" i="2"/>
  <c r="HR79" i="2"/>
  <c r="HS79" i="2" s="1"/>
  <c r="IJ79" i="2"/>
  <c r="IX79" i="2"/>
  <c r="IY79" i="2" s="1"/>
  <c r="JZ79" i="2"/>
  <c r="KA79" i="2" s="1"/>
  <c r="KP79" i="2"/>
  <c r="KR79" i="2"/>
  <c r="LK79" i="2"/>
  <c r="LE79" i="2"/>
  <c r="LO79" i="2"/>
  <c r="RD79" i="2" s="1"/>
  <c r="RE79" i="2" s="1"/>
  <c r="LT79" i="2"/>
  <c r="TA79" i="2"/>
  <c r="TE79" i="2"/>
  <c r="TG79" i="2"/>
  <c r="TK79" i="2"/>
  <c r="TO79" i="2"/>
  <c r="TS79" i="2"/>
  <c r="UA79" i="2"/>
  <c r="UE79" i="2"/>
  <c r="UF80" i="2"/>
  <c r="TZ80" i="2"/>
  <c r="TV80" i="2"/>
  <c r="TT80" i="2"/>
  <c r="TN80" i="2"/>
  <c r="TL80" i="2"/>
  <c r="TJ80" i="2"/>
  <c r="TH80" i="2"/>
  <c r="TD80" i="2"/>
  <c r="TB80" i="2"/>
  <c r="AF80" i="2"/>
  <c r="AQ80" i="2"/>
  <c r="AU80" i="2"/>
  <c r="BV80" i="2"/>
  <c r="BP80" i="2"/>
  <c r="CH80" i="2"/>
  <c r="CF80" i="2"/>
  <c r="CI80" i="2"/>
  <c r="CL80" i="2"/>
  <c r="CQ80" i="2"/>
  <c r="CX80" i="2"/>
  <c r="FA80" i="2"/>
  <c r="DG80" i="2"/>
  <c r="DH80" i="2" s="1"/>
  <c r="DY80" i="2"/>
  <c r="EM80" i="2"/>
  <c r="EN80" i="2" s="1"/>
  <c r="GR80" i="2"/>
  <c r="GV80" i="2"/>
  <c r="HS80" i="2"/>
  <c r="HR80" i="2"/>
  <c r="IY80" i="2"/>
  <c r="IX80" i="2"/>
  <c r="JN80" i="2"/>
  <c r="KA80" i="2"/>
  <c r="JZ80" i="2"/>
  <c r="KR80" i="2"/>
  <c r="LK80" i="2"/>
  <c r="LE80" i="2"/>
  <c r="LO80" i="2"/>
  <c r="RD80" i="2" s="1"/>
  <c r="RE80" i="2" s="1"/>
  <c r="LT80" i="2"/>
  <c r="TA80" i="2"/>
  <c r="TE80" i="2"/>
  <c r="TG80" i="2"/>
  <c r="TK80" i="2"/>
  <c r="TO80" i="2"/>
  <c r="TS80" i="2"/>
  <c r="UA80" i="2"/>
  <c r="UE80" i="2"/>
  <c r="UF81" i="2"/>
  <c r="TZ81" i="2"/>
  <c r="TV81" i="2"/>
  <c r="TT81" i="2"/>
  <c r="TN81" i="2"/>
  <c r="TL81" i="2"/>
  <c r="TJ81" i="2"/>
  <c r="TH81" i="2"/>
  <c r="TD81" i="2"/>
  <c r="TB81" i="2"/>
  <c r="AF81" i="2"/>
  <c r="AQ81" i="2"/>
  <c r="AU81" i="2"/>
  <c r="BV81" i="2"/>
  <c r="BP81" i="2"/>
  <c r="CH81" i="2"/>
  <c r="CF81" i="2"/>
  <c r="CI81" i="2"/>
  <c r="CL81" i="2"/>
  <c r="CQ81" i="2"/>
  <c r="CX81" i="2"/>
  <c r="FA81" i="2"/>
  <c r="DH81" i="2"/>
  <c r="DG81" i="2"/>
  <c r="EN81" i="2"/>
  <c r="EM81" i="2"/>
  <c r="GR81" i="2"/>
  <c r="GV81" i="2"/>
  <c r="HR81" i="2"/>
  <c r="HS81" i="2" s="1"/>
  <c r="IJ81" i="2"/>
  <c r="IX81" i="2"/>
  <c r="IY81" i="2" s="1"/>
  <c r="JZ81" i="2"/>
  <c r="KA81" i="2" s="1"/>
  <c r="KP81" i="2"/>
  <c r="KR81" i="2"/>
  <c r="LK81" i="2"/>
  <c r="LE81" i="2"/>
  <c r="LO81" i="2"/>
  <c r="RD81" i="2" s="1"/>
  <c r="RE81" i="2" s="1"/>
  <c r="LT81" i="2"/>
  <c r="TA81" i="2"/>
  <c r="TE81" i="2"/>
  <c r="TG81" i="2"/>
  <c r="TK81" i="2"/>
  <c r="TO81" i="2"/>
  <c r="TS81" i="2"/>
  <c r="UA81" i="2"/>
  <c r="UE81" i="2"/>
  <c r="UF82" i="2"/>
  <c r="TZ82" i="2"/>
  <c r="TV82" i="2"/>
  <c r="TT82" i="2"/>
  <c r="TN82" i="2"/>
  <c r="TL82" i="2"/>
  <c r="TJ82" i="2"/>
  <c r="TH82" i="2"/>
  <c r="TD82" i="2"/>
  <c r="TB82" i="2"/>
  <c r="AF82" i="2"/>
  <c r="AQ82" i="2"/>
  <c r="AU82" i="2"/>
  <c r="BV82" i="2"/>
  <c r="BP82" i="2"/>
  <c r="CH82" i="2"/>
  <c r="CF82" i="2"/>
  <c r="CI82" i="2"/>
  <c r="CL82" i="2"/>
  <c r="CQ82" i="2"/>
  <c r="CX82" i="2"/>
  <c r="FA82" i="2"/>
  <c r="DG82" i="2"/>
  <c r="DH82" i="2" s="1"/>
  <c r="DY82" i="2"/>
  <c r="EM82" i="2"/>
  <c r="EN82" i="2" s="1"/>
  <c r="GR82" i="2"/>
  <c r="GV82" i="2"/>
  <c r="HS82" i="2"/>
  <c r="HR82" i="2"/>
  <c r="IY82" i="2"/>
  <c r="IX82" i="2"/>
  <c r="JN82" i="2"/>
  <c r="KA82" i="2"/>
  <c r="JZ82" i="2"/>
  <c r="KR82" i="2"/>
  <c r="LK82" i="2"/>
  <c r="LE82" i="2"/>
  <c r="LO82" i="2"/>
  <c r="RD82" i="2" s="1"/>
  <c r="RE82" i="2" s="1"/>
  <c r="LT82" i="2"/>
  <c r="TA82" i="2"/>
  <c r="TE82" i="2"/>
  <c r="TG82" i="2"/>
  <c r="TK82" i="2"/>
  <c r="TO82" i="2"/>
  <c r="TS82" i="2"/>
  <c r="UA82" i="2"/>
  <c r="UE82" i="2"/>
  <c r="UF83" i="2"/>
  <c r="TZ83" i="2"/>
  <c r="TV83" i="2"/>
  <c r="TT83" i="2"/>
  <c r="TN83" i="2"/>
  <c r="TL83" i="2"/>
  <c r="TJ83" i="2"/>
  <c r="TH83" i="2"/>
  <c r="TD83" i="2"/>
  <c r="TB83" i="2"/>
  <c r="AF83" i="2"/>
  <c r="AQ83" i="2"/>
  <c r="AU83" i="2"/>
  <c r="BV83" i="2"/>
  <c r="BP83" i="2"/>
  <c r="CH83" i="2"/>
  <c r="CF83" i="2"/>
  <c r="CI83" i="2"/>
  <c r="CL83" i="2"/>
  <c r="CQ83" i="2"/>
  <c r="CX83" i="2"/>
  <c r="FA83" i="2"/>
  <c r="DH83" i="2"/>
  <c r="DG83" i="2"/>
  <c r="EN83" i="2"/>
  <c r="EM83" i="2"/>
  <c r="GR83" i="2"/>
  <c r="GV83" i="2"/>
  <c r="HR83" i="2"/>
  <c r="HS83" i="2" s="1"/>
  <c r="IJ83" i="2"/>
  <c r="IX83" i="2"/>
  <c r="IY83" i="2" s="1"/>
  <c r="JZ83" i="2"/>
  <c r="KA83" i="2" s="1"/>
  <c r="KP83" i="2"/>
  <c r="KR83" i="2"/>
  <c r="LK83" i="2"/>
  <c r="LE83" i="2"/>
  <c r="LO83" i="2"/>
  <c r="RD83" i="2" s="1"/>
  <c r="RE83" i="2" s="1"/>
  <c r="LT83" i="2"/>
  <c r="TA83" i="2"/>
  <c r="TE83" i="2"/>
  <c r="TG83" i="2"/>
  <c r="TK83" i="2"/>
  <c r="TO83" i="2"/>
  <c r="TS83" i="2"/>
  <c r="UA83" i="2"/>
  <c r="UE83" i="2"/>
  <c r="UF84" i="2"/>
  <c r="TZ84" i="2"/>
  <c r="TV84" i="2"/>
  <c r="TT84" i="2"/>
  <c r="TN84" i="2"/>
  <c r="TL84" i="2"/>
  <c r="TJ84" i="2"/>
  <c r="TH84" i="2"/>
  <c r="TD84" i="2"/>
  <c r="TB84" i="2"/>
  <c r="AF84" i="2"/>
  <c r="AQ84" i="2"/>
  <c r="AU84" i="2"/>
  <c r="BV84" i="2"/>
  <c r="BP84" i="2"/>
  <c r="CH84" i="2"/>
  <c r="CF84" i="2"/>
  <c r="CI84" i="2"/>
  <c r="CL84" i="2"/>
  <c r="CQ84" i="2"/>
  <c r="CX84" i="2"/>
  <c r="FA84" i="2"/>
  <c r="DG84" i="2"/>
  <c r="DH84" i="2" s="1"/>
  <c r="DY84" i="2"/>
  <c r="EM84" i="2"/>
  <c r="EN84" i="2" s="1"/>
  <c r="GR84" i="2"/>
  <c r="GV84" i="2"/>
  <c r="HS84" i="2"/>
  <c r="HR84" i="2"/>
  <c r="IY84" i="2"/>
  <c r="IX84" i="2"/>
  <c r="JN84" i="2"/>
  <c r="KA84" i="2"/>
  <c r="JZ84" i="2"/>
  <c r="KR84" i="2"/>
  <c r="LK84" i="2"/>
  <c r="LE84" i="2"/>
  <c r="LO84" i="2"/>
  <c r="RD84" i="2" s="1"/>
  <c r="RE84" i="2" s="1"/>
  <c r="LT84" i="2"/>
  <c r="TA84" i="2"/>
  <c r="TE84" i="2"/>
  <c r="TG84" i="2"/>
  <c r="TK84" i="2"/>
  <c r="TO84" i="2"/>
  <c r="TS84" i="2"/>
  <c r="UA84" i="2"/>
  <c r="UE84" i="2"/>
  <c r="UF85" i="2"/>
  <c r="TZ85" i="2"/>
  <c r="TV85" i="2"/>
  <c r="TT85" i="2"/>
  <c r="TN85" i="2"/>
  <c r="TL85" i="2"/>
  <c r="TJ85" i="2"/>
  <c r="TH85" i="2"/>
  <c r="TD85" i="2"/>
  <c r="TB85" i="2"/>
  <c r="AF85" i="2"/>
  <c r="AQ85" i="2"/>
  <c r="AU85" i="2"/>
  <c r="BV85" i="2"/>
  <c r="BP85" i="2"/>
  <c r="CH85" i="2"/>
  <c r="CF85" i="2"/>
  <c r="CI85" i="2"/>
  <c r="CL85" i="2"/>
  <c r="CQ85" i="2"/>
  <c r="CX85" i="2"/>
  <c r="FA85" i="2"/>
  <c r="DH85" i="2"/>
  <c r="DG85" i="2"/>
  <c r="EN85" i="2"/>
  <c r="EM85" i="2"/>
  <c r="GR85" i="2"/>
  <c r="GV85" i="2"/>
  <c r="HR85" i="2"/>
  <c r="HS85" i="2" s="1"/>
  <c r="IJ85" i="2"/>
  <c r="IX85" i="2"/>
  <c r="IY85" i="2" s="1"/>
  <c r="JZ85" i="2"/>
  <c r="KA85" i="2" s="1"/>
  <c r="KP85" i="2"/>
  <c r="KR85" i="2"/>
  <c r="LK85" i="2"/>
  <c r="LE85" i="2"/>
  <c r="LO85" i="2"/>
  <c r="RD85" i="2" s="1"/>
  <c r="RE85" i="2" s="1"/>
  <c r="LT85" i="2"/>
  <c r="TA85" i="2"/>
  <c r="TE85" i="2"/>
  <c r="TG85" i="2"/>
  <c r="TK85" i="2"/>
  <c r="TO85" i="2"/>
  <c r="TS85" i="2"/>
  <c r="UA85" i="2"/>
  <c r="UE85" i="2"/>
  <c r="UF86" i="2"/>
  <c r="TZ86" i="2"/>
  <c r="TV86" i="2"/>
  <c r="TT86" i="2"/>
  <c r="TN86" i="2"/>
  <c r="TL86" i="2"/>
  <c r="TJ86" i="2"/>
  <c r="TH86" i="2"/>
  <c r="TD86" i="2"/>
  <c r="TB86" i="2"/>
  <c r="AF86" i="2"/>
  <c r="AQ86" i="2"/>
  <c r="AU86" i="2"/>
  <c r="BV86" i="2"/>
  <c r="BP86" i="2"/>
  <c r="CH86" i="2"/>
  <c r="CF86" i="2"/>
  <c r="CI86" i="2"/>
  <c r="CL86" i="2"/>
  <c r="CQ86" i="2"/>
  <c r="CX86" i="2"/>
  <c r="FA86" i="2"/>
  <c r="DG86" i="2"/>
  <c r="DH86" i="2" s="1"/>
  <c r="DY86" i="2"/>
  <c r="EM86" i="2"/>
  <c r="EN86" i="2" s="1"/>
  <c r="GR86" i="2"/>
  <c r="GV86" i="2"/>
  <c r="HS86" i="2"/>
  <c r="HR86" i="2"/>
  <c r="IY86" i="2"/>
  <c r="IX86" i="2"/>
  <c r="JN86" i="2"/>
  <c r="KA86" i="2"/>
  <c r="JZ86" i="2"/>
  <c r="KR86" i="2"/>
  <c r="LK86" i="2"/>
  <c r="LE86" i="2"/>
  <c r="LO86" i="2"/>
  <c r="RD86" i="2" s="1"/>
  <c r="RE86" i="2" s="1"/>
  <c r="LT86" i="2"/>
  <c r="TA86" i="2"/>
  <c r="TE86" i="2"/>
  <c r="TG86" i="2"/>
  <c r="TK86" i="2"/>
  <c r="TO86" i="2"/>
  <c r="TS86" i="2"/>
  <c r="UA86" i="2"/>
  <c r="UE86" i="2"/>
  <c r="UF87" i="2"/>
  <c r="TZ87" i="2"/>
  <c r="TV87" i="2"/>
  <c r="TT87" i="2"/>
  <c r="TN87" i="2"/>
  <c r="TL87" i="2"/>
  <c r="TJ87" i="2"/>
  <c r="TH87" i="2"/>
  <c r="TD87" i="2"/>
  <c r="TB87" i="2"/>
  <c r="AF87" i="2"/>
  <c r="AQ87" i="2"/>
  <c r="AU87" i="2"/>
  <c r="BV87" i="2"/>
  <c r="BP87" i="2"/>
  <c r="CH87" i="2"/>
  <c r="CF87" i="2"/>
  <c r="CI87" i="2"/>
  <c r="CL87" i="2"/>
  <c r="CQ87" i="2"/>
  <c r="CX87" i="2"/>
  <c r="FA87" i="2"/>
  <c r="DH87" i="2"/>
  <c r="DG87" i="2"/>
  <c r="EN87" i="2"/>
  <c r="EM87" i="2"/>
  <c r="GR87" i="2"/>
  <c r="GV87" i="2"/>
  <c r="HS87" i="2"/>
  <c r="HR87" i="2"/>
  <c r="IY87" i="2"/>
  <c r="IX87" i="2"/>
  <c r="JN87" i="2"/>
  <c r="KA87" i="2"/>
  <c r="JZ87" i="2"/>
  <c r="KR87" i="2"/>
  <c r="LK87" i="2"/>
  <c r="LE87" i="2"/>
  <c r="LO87" i="2"/>
  <c r="RD87" i="2" s="1"/>
  <c r="RE87" i="2" s="1"/>
  <c r="LT87" i="2"/>
  <c r="TC87" i="2"/>
  <c r="TI87" i="2"/>
  <c r="TM87" i="2"/>
  <c r="TY87" i="2"/>
  <c r="UC87" i="2"/>
  <c r="UG87" i="2"/>
  <c r="AG88" i="2"/>
  <c r="AR88" i="2"/>
  <c r="BD88" i="2"/>
  <c r="BQ88" i="2"/>
  <c r="BS88" i="2"/>
  <c r="BV88" i="2" s="1"/>
  <c r="CG88" i="2"/>
  <c r="DI88" i="2"/>
  <c r="DX88" i="2"/>
  <c r="DW88" i="2"/>
  <c r="FM88" i="2"/>
  <c r="PH88" i="2" s="1"/>
  <c r="PI88" i="2" s="1"/>
  <c r="FS88" i="2"/>
  <c r="PP88" i="2" s="1"/>
  <c r="PQ88" i="2" s="1"/>
  <c r="GY88" i="2"/>
  <c r="GQ88" i="2"/>
  <c r="IH88" i="2"/>
  <c r="II88" i="2" s="1"/>
  <c r="IZ88" i="2"/>
  <c r="JL88" i="2"/>
  <c r="JM88" i="2" s="1"/>
  <c r="KN88" i="2"/>
  <c r="KO88" i="2" s="1"/>
  <c r="LF88" i="2"/>
  <c r="LH88" i="2"/>
  <c r="MA88" i="2"/>
  <c r="RT88" i="2" s="1"/>
  <c r="RU88" i="2" s="1"/>
  <c r="TA88" i="2"/>
  <c r="TE88" i="2"/>
  <c r="TG88" i="2"/>
  <c r="TK88" i="2"/>
  <c r="TO88" i="2"/>
  <c r="UA88" i="2"/>
  <c r="UF89" i="2"/>
  <c r="TZ89" i="2"/>
  <c r="TV89" i="2"/>
  <c r="TT89" i="2"/>
  <c r="TN89" i="2"/>
  <c r="TL89" i="2"/>
  <c r="TJ89" i="2"/>
  <c r="TH89" i="2"/>
  <c r="TD89" i="2"/>
  <c r="TB89" i="2"/>
  <c r="AF89" i="2"/>
  <c r="AQ89" i="2"/>
  <c r="AU89" i="2"/>
  <c r="BV89" i="2"/>
  <c r="BP89" i="2"/>
  <c r="CH89" i="2"/>
  <c r="CF89" i="2"/>
  <c r="CI89" i="2"/>
  <c r="CL89" i="2"/>
  <c r="CQ89" i="2"/>
  <c r="CX89" i="2"/>
  <c r="FA89" i="2"/>
  <c r="DH89" i="2"/>
  <c r="DG89" i="2"/>
  <c r="DY89" i="2"/>
  <c r="EN89" i="2"/>
  <c r="EM89" i="2"/>
  <c r="GR89" i="2"/>
  <c r="GV89" i="2"/>
  <c r="GY89" i="2" s="1"/>
  <c r="HS89" i="2"/>
  <c r="HR89" i="2"/>
  <c r="IJ89" i="2"/>
  <c r="IY89" i="2"/>
  <c r="IX89" i="2"/>
  <c r="KA89" i="2"/>
  <c r="JZ89" i="2"/>
  <c r="KP89" i="2"/>
  <c r="KR89" i="2"/>
  <c r="LK89" i="2"/>
  <c r="LE89" i="2"/>
  <c r="LO89" i="2"/>
  <c r="RD89" i="2" s="1"/>
  <c r="RE89" i="2" s="1"/>
  <c r="LT89" i="2"/>
  <c r="TC89" i="2"/>
  <c r="TI89" i="2"/>
  <c r="TM89" i="2"/>
  <c r="TY89" i="2"/>
  <c r="UC89" i="2"/>
  <c r="UG89" i="2"/>
  <c r="AG90" i="2"/>
  <c r="AR90" i="2"/>
  <c r="BD90" i="2"/>
  <c r="BQ90" i="2"/>
  <c r="BS90" i="2"/>
  <c r="CG90" i="2"/>
  <c r="DX90" i="2"/>
  <c r="DW90" i="2"/>
  <c r="EO90" i="2"/>
  <c r="FM90" i="2"/>
  <c r="PH90" i="2" s="1"/>
  <c r="PI90" i="2" s="1"/>
  <c r="FS90" i="2"/>
  <c r="PP90" i="2" s="1"/>
  <c r="PQ90" i="2" s="1"/>
  <c r="GY90" i="2"/>
  <c r="GQ90" i="2"/>
  <c r="HT90" i="2"/>
  <c r="IH90" i="2"/>
  <c r="II90" i="2" s="1"/>
  <c r="JL90" i="2"/>
  <c r="JM90" i="2" s="1"/>
  <c r="KB90" i="2"/>
  <c r="KN90" i="2"/>
  <c r="KO90" i="2" s="1"/>
  <c r="LF90" i="2"/>
  <c r="LH90" i="2"/>
  <c r="MA90" i="2"/>
  <c r="RT90" i="2" s="1"/>
  <c r="RU90" i="2" s="1"/>
  <c r="TA90" i="2"/>
  <c r="TE90" i="2"/>
  <c r="TG90" i="2"/>
  <c r="TK90" i="2"/>
  <c r="TO90" i="2"/>
  <c r="UA90" i="2"/>
  <c r="UF91" i="2"/>
  <c r="TZ91" i="2"/>
  <c r="TV91" i="2"/>
  <c r="TT91" i="2"/>
  <c r="TN91" i="2"/>
  <c r="TL91" i="2"/>
  <c r="TJ91" i="2"/>
  <c r="TH91" i="2"/>
  <c r="TD91" i="2"/>
  <c r="TB91" i="2"/>
  <c r="AF91" i="2"/>
  <c r="AQ91" i="2"/>
  <c r="AU91" i="2"/>
  <c r="BV91" i="2"/>
  <c r="BP91" i="2"/>
  <c r="CH91" i="2"/>
  <c r="CF91" i="2"/>
  <c r="CI91" i="2"/>
  <c r="CL91" i="2"/>
  <c r="CQ91" i="2"/>
  <c r="CX91" i="2"/>
  <c r="FA91" i="2"/>
  <c r="DH91" i="2"/>
  <c r="DG91" i="2"/>
  <c r="EN91" i="2"/>
  <c r="EM91" i="2"/>
  <c r="GR91" i="2"/>
  <c r="GV91" i="2"/>
  <c r="HS91" i="2"/>
  <c r="HR91" i="2"/>
  <c r="IY91" i="2"/>
  <c r="IX91" i="2"/>
  <c r="JN91" i="2"/>
  <c r="KA91" i="2"/>
  <c r="JZ91" i="2"/>
  <c r="KR91" i="2"/>
  <c r="LK91" i="2"/>
  <c r="LE91" i="2"/>
  <c r="LO91" i="2"/>
  <c r="RD91" i="2" s="1"/>
  <c r="RE91" i="2" s="1"/>
  <c r="LT91" i="2"/>
  <c r="TC91" i="2"/>
  <c r="TI91" i="2"/>
  <c r="TM91" i="2"/>
  <c r="TY91" i="2"/>
  <c r="UC91" i="2"/>
  <c r="UG91" i="2"/>
  <c r="AG92" i="2"/>
  <c r="AR92" i="2"/>
  <c r="BD92" i="2"/>
  <c r="BQ92" i="2"/>
  <c r="BS92" i="2"/>
  <c r="CG92" i="2"/>
  <c r="DX92" i="2"/>
  <c r="DW92" i="2"/>
  <c r="EO92" i="2"/>
  <c r="FM92" i="2"/>
  <c r="PH92" i="2" s="1"/>
  <c r="PI92" i="2" s="1"/>
  <c r="FS92" i="2"/>
  <c r="PP92" i="2" s="1"/>
  <c r="PQ92" i="2" s="1"/>
  <c r="GY92" i="2"/>
  <c r="GQ92" i="2"/>
  <c r="HT92" i="2"/>
  <c r="IH92" i="2"/>
  <c r="II92" i="2" s="1"/>
  <c r="JL92" i="2"/>
  <c r="JM92" i="2" s="1"/>
  <c r="KB92" i="2"/>
  <c r="KN92" i="2"/>
  <c r="KO92" i="2" s="1"/>
  <c r="LF92" i="2"/>
  <c r="LH92" i="2"/>
  <c r="MA92" i="2"/>
  <c r="RT92" i="2" s="1"/>
  <c r="RU92" i="2" s="1"/>
  <c r="TA92" i="2"/>
  <c r="TE92" i="2"/>
  <c r="TG92" i="2"/>
  <c r="TK92" i="2"/>
  <c r="TO92" i="2"/>
  <c r="UA92" i="2"/>
  <c r="UF93" i="2"/>
  <c r="TZ93" i="2"/>
  <c r="TV93" i="2"/>
  <c r="TT93" i="2"/>
  <c r="TN93" i="2"/>
  <c r="TL93" i="2"/>
  <c r="TJ93" i="2"/>
  <c r="TH93" i="2"/>
  <c r="TD93" i="2"/>
  <c r="TB93" i="2"/>
  <c r="AF93" i="2"/>
  <c r="AQ93" i="2"/>
  <c r="AU93" i="2"/>
  <c r="BV93" i="2"/>
  <c r="BP93" i="2"/>
  <c r="CH93" i="2"/>
  <c r="CF93" i="2"/>
  <c r="CI93" i="2"/>
  <c r="CL93" i="2"/>
  <c r="CQ93" i="2"/>
  <c r="CX93" i="2"/>
  <c r="FA93" i="2"/>
  <c r="DH93" i="2"/>
  <c r="DG93" i="2"/>
  <c r="EN93" i="2"/>
  <c r="EM93" i="2"/>
  <c r="GR93" i="2"/>
  <c r="GV93" i="2"/>
  <c r="HS93" i="2"/>
  <c r="HR93" i="2"/>
  <c r="IY93" i="2"/>
  <c r="IX93" i="2"/>
  <c r="JN93" i="2"/>
  <c r="KA93" i="2"/>
  <c r="JZ93" i="2"/>
  <c r="KR93" i="2"/>
  <c r="LK93" i="2"/>
  <c r="LE93" i="2"/>
  <c r="LO93" i="2"/>
  <c r="RD93" i="2" s="1"/>
  <c r="RE93" i="2" s="1"/>
  <c r="LT93" i="2"/>
  <c r="TC93" i="2"/>
  <c r="TI93" i="2"/>
  <c r="TM93" i="2"/>
  <c r="TY93" i="2"/>
  <c r="UC93" i="2"/>
  <c r="UG93" i="2"/>
  <c r="AG94" i="2"/>
  <c r="AR94" i="2"/>
  <c r="BD94" i="2"/>
  <c r="BQ94" i="2"/>
  <c r="BS94" i="2"/>
  <c r="CG94" i="2"/>
  <c r="DX94" i="2"/>
  <c r="DW94" i="2"/>
  <c r="EO94" i="2"/>
  <c r="FM94" i="2"/>
  <c r="PH94" i="2" s="1"/>
  <c r="PI94" i="2" s="1"/>
  <c r="FS94" i="2"/>
  <c r="PP94" i="2" s="1"/>
  <c r="PQ94" i="2" s="1"/>
  <c r="GY94" i="2"/>
  <c r="GQ94" i="2"/>
  <c r="HT94" i="2"/>
  <c r="IH94" i="2"/>
  <c r="II94" i="2" s="1"/>
  <c r="JL94" i="2"/>
  <c r="JM94" i="2" s="1"/>
  <c r="KB94" i="2"/>
  <c r="KN94" i="2"/>
  <c r="KO94" i="2" s="1"/>
  <c r="LF94" i="2"/>
  <c r="LH94" i="2"/>
  <c r="MA94" i="2"/>
  <c r="RT94" i="2" s="1"/>
  <c r="RU94" i="2" s="1"/>
  <c r="TA94" i="2"/>
  <c r="TE94" i="2"/>
  <c r="TG94" i="2"/>
  <c r="TK94" i="2"/>
  <c r="TO94" i="2"/>
  <c r="UA94" i="2"/>
  <c r="UF95" i="2"/>
  <c r="TZ95" i="2"/>
  <c r="TV95" i="2"/>
  <c r="TT95" i="2"/>
  <c r="TN95" i="2"/>
  <c r="TL95" i="2"/>
  <c r="TJ95" i="2"/>
  <c r="TH95" i="2"/>
  <c r="TD95" i="2"/>
  <c r="TB95" i="2"/>
  <c r="AF95" i="2"/>
  <c r="AQ95" i="2"/>
  <c r="AU95" i="2"/>
  <c r="BV95" i="2"/>
  <c r="BP95" i="2"/>
  <c r="CH95" i="2"/>
  <c r="CF95" i="2"/>
  <c r="CI95" i="2"/>
  <c r="CL95" i="2"/>
  <c r="CQ95" i="2"/>
  <c r="CX95" i="2"/>
  <c r="FA95" i="2"/>
  <c r="DH95" i="2"/>
  <c r="DG95" i="2"/>
  <c r="DY95" i="2"/>
  <c r="EN95" i="2"/>
  <c r="EM95" i="2"/>
  <c r="GR95" i="2"/>
  <c r="GV95" i="2"/>
  <c r="GY95" i="2" s="1"/>
  <c r="HS95" i="2"/>
  <c r="HR95" i="2"/>
  <c r="IJ95" i="2"/>
  <c r="IY95" i="2"/>
  <c r="IX95" i="2"/>
  <c r="KA95" i="2"/>
  <c r="JZ95" i="2"/>
  <c r="KP95" i="2"/>
  <c r="KR95" i="2"/>
  <c r="LK95" i="2"/>
  <c r="LE95" i="2"/>
  <c r="LO95" i="2"/>
  <c r="RD95" i="2" s="1"/>
  <c r="RE95" i="2" s="1"/>
  <c r="LT95" i="2"/>
  <c r="TC95" i="2"/>
  <c r="TI95" i="2"/>
  <c r="TM95" i="2"/>
  <c r="TY95" i="2"/>
  <c r="UC95" i="2"/>
  <c r="UG95" i="2"/>
  <c r="AG96" i="2"/>
  <c r="AR96" i="2"/>
  <c r="BD96" i="2"/>
  <c r="BQ96" i="2"/>
  <c r="BS96" i="2"/>
  <c r="CG96" i="2"/>
  <c r="DX96" i="2"/>
  <c r="DW96" i="2"/>
  <c r="EO96" i="2"/>
  <c r="FM96" i="2"/>
  <c r="PH96" i="2" s="1"/>
  <c r="PI96" i="2" s="1"/>
  <c r="FS96" i="2"/>
  <c r="PP96" i="2" s="1"/>
  <c r="PQ96" i="2" s="1"/>
  <c r="GY96" i="2"/>
  <c r="GQ96" i="2"/>
  <c r="HT96" i="2"/>
  <c r="IH96" i="2"/>
  <c r="II96" i="2" s="1"/>
  <c r="JL96" i="2"/>
  <c r="JM96" i="2" s="1"/>
  <c r="KB96" i="2"/>
  <c r="KN96" i="2"/>
  <c r="KO96" i="2" s="1"/>
  <c r="LF96" i="2"/>
  <c r="LH96" i="2"/>
  <c r="MA96" i="2"/>
  <c r="RT96" i="2" s="1"/>
  <c r="RU96" i="2" s="1"/>
  <c r="TA96" i="2"/>
  <c r="TE96" i="2"/>
  <c r="TG96" i="2"/>
  <c r="TK96" i="2"/>
  <c r="TO96" i="2"/>
  <c r="UA96" i="2"/>
  <c r="UG97" i="2"/>
  <c r="UC97" i="2"/>
  <c r="UA97" i="2"/>
  <c r="TY97" i="2"/>
  <c r="TO97" i="2"/>
  <c r="TM97" i="2"/>
  <c r="TK97" i="2"/>
  <c r="TI97" i="2"/>
  <c r="TG97" i="2"/>
  <c r="TE97" i="2"/>
  <c r="TC97" i="2"/>
  <c r="TA97" i="2"/>
  <c r="UF97" i="2"/>
  <c r="TZ97" i="2"/>
  <c r="TV97" i="2"/>
  <c r="TT97" i="2"/>
  <c r="TN97" i="2"/>
  <c r="TL97" i="2"/>
  <c r="TJ97" i="2"/>
  <c r="TH97" i="2"/>
  <c r="TD97" i="2"/>
  <c r="TB97" i="2"/>
  <c r="FD97" i="2"/>
  <c r="FC97" i="2"/>
  <c r="FD98" i="2"/>
  <c r="FC98" i="2"/>
  <c r="FD99" i="2"/>
  <c r="FC99" i="2"/>
  <c r="FD100" i="2"/>
  <c r="FC100" i="2"/>
  <c r="FD101" i="2"/>
  <c r="FC101" i="2"/>
  <c r="FD102" i="2"/>
  <c r="FC102" i="2"/>
  <c r="KU103" i="2"/>
  <c r="KV103" i="2"/>
  <c r="BQ104" i="2"/>
  <c r="GR104" i="2"/>
  <c r="KV104" i="2"/>
  <c r="KU104" i="2"/>
  <c r="LF104" i="2"/>
  <c r="FC105" i="2"/>
  <c r="FD105" i="2"/>
  <c r="BQ106" i="2"/>
  <c r="GR106" i="2"/>
  <c r="KU106" i="2"/>
  <c r="KV106" i="2"/>
  <c r="LF106" i="2"/>
  <c r="BP107" i="2"/>
  <c r="FD107" i="2"/>
  <c r="FC107" i="2"/>
  <c r="GQ107" i="2"/>
  <c r="KV107" i="2"/>
  <c r="KU107" i="2"/>
  <c r="LE107" i="2"/>
  <c r="BQ108" i="2"/>
  <c r="GR108" i="2"/>
  <c r="KU108" i="2"/>
  <c r="KV108" i="2"/>
  <c r="LF108" i="2"/>
  <c r="BP109" i="2"/>
  <c r="FD109" i="2"/>
  <c r="FC109" i="2"/>
  <c r="GQ109" i="2"/>
  <c r="KV109" i="2"/>
  <c r="KU109" i="2"/>
  <c r="LE109" i="2"/>
  <c r="BP110" i="2"/>
  <c r="FD110" i="2"/>
  <c r="FC110" i="2"/>
  <c r="GQ110" i="2"/>
  <c r="KV110" i="2"/>
  <c r="KU110" i="2"/>
  <c r="LE110" i="2"/>
  <c r="BP111" i="2"/>
  <c r="FD111" i="2"/>
  <c r="FC111" i="2"/>
  <c r="GQ111" i="2"/>
  <c r="KV111" i="2"/>
  <c r="KU111" i="2"/>
  <c r="LE111" i="2"/>
  <c r="BP112" i="2"/>
  <c r="FD112" i="2"/>
  <c r="FC112" i="2"/>
  <c r="GQ112" i="2"/>
  <c r="KV112" i="2"/>
  <c r="KU112" i="2"/>
  <c r="LE112" i="2"/>
  <c r="BQ113" i="2"/>
  <c r="GR113" i="2"/>
  <c r="KU113" i="2"/>
  <c r="KV113" i="2"/>
  <c r="LF113" i="2"/>
  <c r="BP114" i="2"/>
  <c r="FD114" i="2"/>
  <c r="FC114" i="2"/>
  <c r="GQ114" i="2"/>
  <c r="KV114" i="2"/>
  <c r="KU114" i="2"/>
  <c r="LE114" i="2"/>
  <c r="BQ115" i="2"/>
  <c r="GR115" i="2"/>
  <c r="KU115" i="2"/>
  <c r="KV115" i="2"/>
  <c r="LF115" i="2"/>
  <c r="BQ116" i="2"/>
  <c r="GR116" i="2"/>
  <c r="KU116" i="2"/>
  <c r="KV116" i="2"/>
  <c r="LF116" i="2"/>
  <c r="BP117" i="2"/>
  <c r="FD117" i="2"/>
  <c r="FC117" i="2"/>
  <c r="GQ117" i="2"/>
  <c r="KV117" i="2"/>
  <c r="KU117" i="2"/>
  <c r="LE117" i="2"/>
  <c r="FC118" i="2"/>
  <c r="FD118" i="2"/>
  <c r="AG65" i="2"/>
  <c r="AR65" i="2"/>
  <c r="AU65" i="2"/>
  <c r="BS65" i="2"/>
  <c r="CG65" i="2"/>
  <c r="DG65" i="2"/>
  <c r="DW65" i="2"/>
  <c r="DX65" i="2" s="1"/>
  <c r="EM65" i="2"/>
  <c r="EN65" i="2" s="1"/>
  <c r="GV65" i="2"/>
  <c r="HR65" i="2"/>
  <c r="IH65" i="2"/>
  <c r="II65" i="2" s="1"/>
  <c r="IX65" i="2"/>
  <c r="IY65" i="2" s="1"/>
  <c r="JL65" i="2"/>
  <c r="JM65" i="2" s="1"/>
  <c r="JZ65" i="2"/>
  <c r="KN65" i="2"/>
  <c r="KO65" i="2" s="1"/>
  <c r="LH65" i="2"/>
  <c r="TA65" i="2"/>
  <c r="TC65" i="2"/>
  <c r="TE65" i="2"/>
  <c r="TG65" i="2"/>
  <c r="TI65" i="2"/>
  <c r="TK65" i="2"/>
  <c r="TM65" i="2"/>
  <c r="TO65" i="2"/>
  <c r="TY65" i="2"/>
  <c r="UA65" i="2"/>
  <c r="UC65" i="2"/>
  <c r="AG66" i="2"/>
  <c r="AR66" i="2"/>
  <c r="AU66" i="2"/>
  <c r="BS66" i="2"/>
  <c r="CG66" i="2"/>
  <c r="DG66" i="2"/>
  <c r="DW66" i="2"/>
  <c r="DX66" i="2" s="1"/>
  <c r="EM66" i="2"/>
  <c r="EN66" i="2" s="1"/>
  <c r="GV66" i="2"/>
  <c r="HR66" i="2"/>
  <c r="HS66" i="2" s="1"/>
  <c r="IH66" i="2"/>
  <c r="II66" i="2" s="1"/>
  <c r="IX66" i="2"/>
  <c r="JL66" i="2"/>
  <c r="JM66" i="2" s="1"/>
  <c r="JZ66" i="2"/>
  <c r="KA66" i="2" s="1"/>
  <c r="KN66" i="2"/>
  <c r="KO66" i="2" s="1"/>
  <c r="LH66" i="2"/>
  <c r="TB66" i="2"/>
  <c r="TD66" i="2"/>
  <c r="TH66" i="2"/>
  <c r="TJ66" i="2"/>
  <c r="TL66" i="2"/>
  <c r="TN66" i="2"/>
  <c r="TT66" i="2"/>
  <c r="TV66" i="2"/>
  <c r="TZ66" i="2"/>
  <c r="AI67" i="2"/>
  <c r="BH67" i="2"/>
  <c r="CM67" i="2"/>
  <c r="CY67" i="2"/>
  <c r="DO67" i="2"/>
  <c r="DP67" i="2" s="1"/>
  <c r="EE67" i="2"/>
  <c r="EF67" i="2" s="1"/>
  <c r="FZ67" i="2"/>
  <c r="GD67" i="2"/>
  <c r="HJ67" i="2"/>
  <c r="HZ67" i="2"/>
  <c r="IP67" i="2"/>
  <c r="IQ67" i="2" s="1"/>
  <c r="JE67" i="2"/>
  <c r="JF67" i="2" s="1"/>
  <c r="JS67" i="2"/>
  <c r="JT67" i="2" s="1"/>
  <c r="KG67" i="2"/>
  <c r="MF67" i="2"/>
  <c r="AI68" i="2"/>
  <c r="BH68" i="2"/>
  <c r="CM68" i="2"/>
  <c r="CY68" i="2"/>
  <c r="DO68" i="2"/>
  <c r="DP68" i="2" s="1"/>
  <c r="EE68" i="2"/>
  <c r="EF68" i="2" s="1"/>
  <c r="FZ68" i="2"/>
  <c r="GD68" i="2"/>
  <c r="HJ68" i="2"/>
  <c r="HK68" i="2" s="1"/>
  <c r="HZ68" i="2"/>
  <c r="IA68" i="2" s="1"/>
  <c r="IP68" i="2"/>
  <c r="IQ68" i="2" s="1"/>
  <c r="JE68" i="2"/>
  <c r="JF68" i="2" s="1"/>
  <c r="JS68" i="2"/>
  <c r="KG68" i="2"/>
  <c r="KH68" i="2" s="1"/>
  <c r="MF68" i="2"/>
  <c r="AI69" i="2"/>
  <c r="BH69" i="2"/>
  <c r="CM69" i="2"/>
  <c r="CY69" i="2"/>
  <c r="DO69" i="2"/>
  <c r="DP69" i="2" s="1"/>
  <c r="EE69" i="2"/>
  <c r="EF69" i="2" s="1"/>
  <c r="FZ69" i="2"/>
  <c r="HJ69" i="2"/>
  <c r="HZ69" i="2"/>
  <c r="IA69" i="2" s="1"/>
  <c r="IP69" i="2"/>
  <c r="IQ69" i="2" s="1"/>
  <c r="JE69" i="2"/>
  <c r="JF69" i="2" s="1"/>
  <c r="JS69" i="2"/>
  <c r="KG69" i="2"/>
  <c r="KH69" i="2" s="1"/>
  <c r="MF69" i="2"/>
  <c r="AI70" i="2"/>
  <c r="BH70" i="2"/>
  <c r="CM70" i="2"/>
  <c r="CY70" i="2"/>
  <c r="DO70" i="2"/>
  <c r="DP70" i="2" s="1"/>
  <c r="EE70" i="2"/>
  <c r="EF70" i="2" s="1"/>
  <c r="FZ70" i="2"/>
  <c r="GD70" i="2"/>
  <c r="HJ70" i="2"/>
  <c r="HZ70" i="2"/>
  <c r="IA70" i="2" s="1"/>
  <c r="IP70" i="2"/>
  <c r="IQ70" i="2" s="1"/>
  <c r="JE70" i="2"/>
  <c r="JF70" i="2" s="1"/>
  <c r="JS70" i="2"/>
  <c r="JT70" i="2" s="1"/>
  <c r="KG70" i="2"/>
  <c r="KH70" i="2" s="1"/>
  <c r="MF70" i="2"/>
  <c r="AI71" i="2"/>
  <c r="BH71" i="2"/>
  <c r="CM71" i="2"/>
  <c r="CY71" i="2"/>
  <c r="DO71" i="2"/>
  <c r="DP71" i="2" s="1"/>
  <c r="EE71" i="2"/>
  <c r="EF71" i="2" s="1"/>
  <c r="FZ71" i="2"/>
  <c r="GD71" i="2"/>
  <c r="HJ71" i="2"/>
  <c r="HZ71" i="2"/>
  <c r="IA71" i="2" s="1"/>
  <c r="IP71" i="2"/>
  <c r="IQ71" i="2" s="1"/>
  <c r="JE71" i="2"/>
  <c r="JS71" i="2"/>
  <c r="JT71" i="2" s="1"/>
  <c r="KG71" i="2"/>
  <c r="KH71" i="2" s="1"/>
  <c r="MF71" i="2"/>
  <c r="AI72" i="2"/>
  <c r="BH72" i="2"/>
  <c r="CM72" i="2"/>
  <c r="CY72" i="2"/>
  <c r="DO72" i="2"/>
  <c r="DP72" i="2" s="1"/>
  <c r="EE72" i="2"/>
  <c r="FZ72" i="2"/>
  <c r="GD72" i="2"/>
  <c r="HJ72" i="2"/>
  <c r="HZ72" i="2"/>
  <c r="IA72" i="2" s="1"/>
  <c r="IP72" i="2"/>
  <c r="IQ72" i="2" s="1"/>
  <c r="JE72" i="2"/>
  <c r="JF72" i="2" s="1"/>
  <c r="JS72" i="2"/>
  <c r="JT72" i="2" s="1"/>
  <c r="KG72" i="2"/>
  <c r="KH72" i="2" s="1"/>
  <c r="MF72" i="2"/>
  <c r="AI73" i="2"/>
  <c r="BH73" i="2"/>
  <c r="CM73" i="2"/>
  <c r="CY73" i="2"/>
  <c r="DO73" i="2"/>
  <c r="DP73" i="2" s="1"/>
  <c r="EE73" i="2"/>
  <c r="EF73" i="2" s="1"/>
  <c r="FZ73" i="2"/>
  <c r="GD73" i="2"/>
  <c r="HJ73" i="2"/>
  <c r="HZ73" i="2"/>
  <c r="IA73" i="2" s="1"/>
  <c r="IP73" i="2"/>
  <c r="IQ73" i="2" s="1"/>
  <c r="JE73" i="2"/>
  <c r="JF73" i="2" s="1"/>
  <c r="JS73" i="2"/>
  <c r="JT73" i="2" s="1"/>
  <c r="KG73" i="2"/>
  <c r="KH73" i="2" s="1"/>
  <c r="MF73" i="2"/>
  <c r="AI74" i="2"/>
  <c r="BH74" i="2"/>
  <c r="CM74" i="2"/>
  <c r="CY74" i="2"/>
  <c r="DO74" i="2"/>
  <c r="DP74" i="2" s="1"/>
  <c r="EE74" i="2"/>
  <c r="EF74" i="2" s="1"/>
  <c r="FZ74" i="2"/>
  <c r="HJ74" i="2"/>
  <c r="HZ74" i="2"/>
  <c r="IA74" i="2" s="1"/>
  <c r="IP74" i="2"/>
  <c r="IQ74" i="2" s="1"/>
  <c r="JE74" i="2"/>
  <c r="JS74" i="2"/>
  <c r="JT74" i="2" s="1"/>
  <c r="KG74" i="2"/>
  <c r="KH74" i="2" s="1"/>
  <c r="MF74" i="2"/>
  <c r="AI75" i="2"/>
  <c r="BH75" i="2"/>
  <c r="CM75" i="2"/>
  <c r="CY75" i="2"/>
  <c r="DO75" i="2"/>
  <c r="DP75" i="2" s="1"/>
  <c r="EE75" i="2"/>
  <c r="EF75" i="2" s="1"/>
  <c r="FZ75" i="2"/>
  <c r="GD75" i="2"/>
  <c r="HJ75" i="2"/>
  <c r="HZ75" i="2"/>
  <c r="IA75" i="2" s="1"/>
  <c r="IP75" i="2"/>
  <c r="IQ75" i="2" s="1"/>
  <c r="JE75" i="2"/>
  <c r="JF75" i="2" s="1"/>
  <c r="JS75" i="2"/>
  <c r="JT75" i="2" s="1"/>
  <c r="KG75" i="2"/>
  <c r="KH75" i="2" s="1"/>
  <c r="MF75" i="2"/>
  <c r="AI76" i="2"/>
  <c r="BH76" i="2"/>
  <c r="CM76" i="2"/>
  <c r="CY76" i="2"/>
  <c r="DO76" i="2"/>
  <c r="DP76" i="2" s="1"/>
  <c r="EE76" i="2"/>
  <c r="EF76" i="2" s="1"/>
  <c r="FZ76" i="2"/>
  <c r="HJ76" i="2"/>
  <c r="HZ76" i="2"/>
  <c r="IA76" i="2" s="1"/>
  <c r="IP76" i="2"/>
  <c r="IQ76" i="2" s="1"/>
  <c r="JE76" i="2"/>
  <c r="JS76" i="2"/>
  <c r="JT76" i="2" s="1"/>
  <c r="KG76" i="2"/>
  <c r="KH76" i="2" s="1"/>
  <c r="MF76" i="2"/>
  <c r="AI77" i="2"/>
  <c r="BH77" i="2"/>
  <c r="CM77" i="2"/>
  <c r="CY77" i="2"/>
  <c r="DO77" i="2"/>
  <c r="DP77" i="2" s="1"/>
  <c r="EE77" i="2"/>
  <c r="EF77" i="2" s="1"/>
  <c r="FZ77" i="2"/>
  <c r="GD77" i="2"/>
  <c r="HJ77" i="2"/>
  <c r="HZ77" i="2"/>
  <c r="IA77" i="2" s="1"/>
  <c r="IP77" i="2"/>
  <c r="IQ77" i="2" s="1"/>
  <c r="JE77" i="2"/>
  <c r="JF77" i="2" s="1"/>
  <c r="JS77" i="2"/>
  <c r="JT77" i="2" s="1"/>
  <c r="KG77" i="2"/>
  <c r="KH77" i="2" s="1"/>
  <c r="MF77" i="2"/>
  <c r="AI78" i="2"/>
  <c r="BH78" i="2"/>
  <c r="CM78" i="2"/>
  <c r="CY78" i="2"/>
  <c r="DO78" i="2"/>
  <c r="DP78" i="2" s="1"/>
  <c r="EE78" i="2"/>
  <c r="EF78" i="2" s="1"/>
  <c r="FZ78" i="2"/>
  <c r="HJ78" i="2"/>
  <c r="HZ78" i="2"/>
  <c r="IA78" i="2" s="1"/>
  <c r="IP78" i="2"/>
  <c r="IQ78" i="2" s="1"/>
  <c r="JE78" i="2"/>
  <c r="JS78" i="2"/>
  <c r="JT78" i="2" s="1"/>
  <c r="KG78" i="2"/>
  <c r="KH78" i="2" s="1"/>
  <c r="MF78" i="2"/>
  <c r="AI79" i="2"/>
  <c r="BH79" i="2"/>
  <c r="CM79" i="2"/>
  <c r="CY79" i="2"/>
  <c r="DO79" i="2"/>
  <c r="DP79" i="2" s="1"/>
  <c r="EE79" i="2"/>
  <c r="EF79" i="2" s="1"/>
  <c r="FZ79" i="2"/>
  <c r="GD79" i="2"/>
  <c r="HJ79" i="2"/>
  <c r="HZ79" i="2"/>
  <c r="IA79" i="2" s="1"/>
  <c r="IP79" i="2"/>
  <c r="IQ79" i="2" s="1"/>
  <c r="JE79" i="2"/>
  <c r="JF79" i="2" s="1"/>
  <c r="JS79" i="2"/>
  <c r="JT79" i="2" s="1"/>
  <c r="KG79" i="2"/>
  <c r="KH79" i="2" s="1"/>
  <c r="MF79" i="2"/>
  <c r="AI80" i="2"/>
  <c r="BH80" i="2"/>
  <c r="CM80" i="2"/>
  <c r="CY80" i="2"/>
  <c r="DO80" i="2"/>
  <c r="DP80" i="2" s="1"/>
  <c r="EE80" i="2"/>
  <c r="EF80" i="2" s="1"/>
  <c r="FZ80" i="2"/>
  <c r="HJ80" i="2"/>
  <c r="HZ80" i="2"/>
  <c r="IA80" i="2" s="1"/>
  <c r="IP80" i="2"/>
  <c r="IQ80" i="2" s="1"/>
  <c r="JE80" i="2"/>
  <c r="JS80" i="2"/>
  <c r="JT80" i="2" s="1"/>
  <c r="KG80" i="2"/>
  <c r="KH80" i="2" s="1"/>
  <c r="MF80" i="2"/>
  <c r="AI81" i="2"/>
  <c r="BH81" i="2"/>
  <c r="CM81" i="2"/>
  <c r="CY81" i="2"/>
  <c r="DO81" i="2"/>
  <c r="DP81" i="2" s="1"/>
  <c r="EE81" i="2"/>
  <c r="EF81" i="2" s="1"/>
  <c r="FZ81" i="2"/>
  <c r="GD81" i="2"/>
  <c r="HJ81" i="2"/>
  <c r="HZ81" i="2"/>
  <c r="IA81" i="2" s="1"/>
  <c r="IP81" i="2"/>
  <c r="IQ81" i="2" s="1"/>
  <c r="JE81" i="2"/>
  <c r="JF81" i="2" s="1"/>
  <c r="JS81" i="2"/>
  <c r="JT81" i="2" s="1"/>
  <c r="KG81" i="2"/>
  <c r="KH81" i="2" s="1"/>
  <c r="MF81" i="2"/>
  <c r="AI82" i="2"/>
  <c r="BH82" i="2"/>
  <c r="CM82" i="2"/>
  <c r="CY82" i="2"/>
  <c r="DO82" i="2"/>
  <c r="DP82" i="2" s="1"/>
  <c r="EE82" i="2"/>
  <c r="EF82" i="2" s="1"/>
  <c r="FZ82" i="2"/>
  <c r="HJ82" i="2"/>
  <c r="HZ82" i="2"/>
  <c r="IA82" i="2" s="1"/>
  <c r="IP82" i="2"/>
  <c r="IQ82" i="2" s="1"/>
  <c r="JE82" i="2"/>
  <c r="JS82" i="2"/>
  <c r="JT82" i="2" s="1"/>
  <c r="KG82" i="2"/>
  <c r="KH82" i="2" s="1"/>
  <c r="MF82" i="2"/>
  <c r="AI83" i="2"/>
  <c r="BH83" i="2"/>
  <c r="CM83" i="2"/>
  <c r="CY83" i="2"/>
  <c r="DO83" i="2"/>
  <c r="DP83" i="2" s="1"/>
  <c r="EE83" i="2"/>
  <c r="EF83" i="2" s="1"/>
  <c r="FZ83" i="2"/>
  <c r="GD83" i="2"/>
  <c r="HJ83" i="2"/>
  <c r="HZ83" i="2"/>
  <c r="IA83" i="2" s="1"/>
  <c r="IP83" i="2"/>
  <c r="IQ83" i="2" s="1"/>
  <c r="JE83" i="2"/>
  <c r="JF83" i="2" s="1"/>
  <c r="JS83" i="2"/>
  <c r="JT83" i="2" s="1"/>
  <c r="KG83" i="2"/>
  <c r="KH83" i="2" s="1"/>
  <c r="MF83" i="2"/>
  <c r="AI84" i="2"/>
  <c r="BH84" i="2"/>
  <c r="CM84" i="2"/>
  <c r="CY84" i="2"/>
  <c r="DO84" i="2"/>
  <c r="DP84" i="2" s="1"/>
  <c r="EE84" i="2"/>
  <c r="EF84" i="2" s="1"/>
  <c r="FZ84" i="2"/>
  <c r="HJ84" i="2"/>
  <c r="HZ84" i="2"/>
  <c r="IA84" i="2" s="1"/>
  <c r="IP84" i="2"/>
  <c r="IQ84" i="2" s="1"/>
  <c r="JE84" i="2"/>
  <c r="JS84" i="2"/>
  <c r="JT84" i="2" s="1"/>
  <c r="KG84" i="2"/>
  <c r="KH84" i="2" s="1"/>
  <c r="MF84" i="2"/>
  <c r="AI85" i="2"/>
  <c r="BH85" i="2"/>
  <c r="CM85" i="2"/>
  <c r="CY85" i="2"/>
  <c r="DO85" i="2"/>
  <c r="DP85" i="2" s="1"/>
  <c r="EE85" i="2"/>
  <c r="EF85" i="2" s="1"/>
  <c r="FZ85" i="2"/>
  <c r="GD85" i="2"/>
  <c r="HJ85" i="2"/>
  <c r="HZ85" i="2"/>
  <c r="IA85" i="2" s="1"/>
  <c r="IP85" i="2"/>
  <c r="IQ85" i="2" s="1"/>
  <c r="JE85" i="2"/>
  <c r="JF85" i="2" s="1"/>
  <c r="JS85" i="2"/>
  <c r="JT85" i="2" s="1"/>
  <c r="KG85" i="2"/>
  <c r="KH85" i="2" s="1"/>
  <c r="MF85" i="2"/>
  <c r="AI86" i="2"/>
  <c r="BH86" i="2"/>
  <c r="CM86" i="2"/>
  <c r="CY86" i="2"/>
  <c r="DO86" i="2"/>
  <c r="DP86" i="2" s="1"/>
  <c r="EE86" i="2"/>
  <c r="EF86" i="2" s="1"/>
  <c r="FZ86" i="2"/>
  <c r="HJ86" i="2"/>
  <c r="HZ86" i="2"/>
  <c r="IA86" i="2" s="1"/>
  <c r="IP86" i="2"/>
  <c r="IQ86" i="2" s="1"/>
  <c r="JE86" i="2"/>
  <c r="JS86" i="2"/>
  <c r="JT86" i="2" s="1"/>
  <c r="KG86" i="2"/>
  <c r="KH86" i="2" s="1"/>
  <c r="MF86" i="2"/>
  <c r="AI87" i="2"/>
  <c r="BH87" i="2"/>
  <c r="CM87" i="2"/>
  <c r="CY87" i="2"/>
  <c r="DO87" i="2"/>
  <c r="DP87" i="2" s="1"/>
  <c r="EE87" i="2"/>
  <c r="EF87" i="2" s="1"/>
  <c r="FZ87" i="2"/>
  <c r="GD87" i="2"/>
  <c r="HJ87" i="2"/>
  <c r="HZ87" i="2"/>
  <c r="IP87" i="2"/>
  <c r="IQ87" i="2" s="1"/>
  <c r="JE87" i="2"/>
  <c r="JF87" i="2" s="1"/>
  <c r="JS87" i="2"/>
  <c r="JT87" i="2" s="1"/>
  <c r="KG87" i="2"/>
  <c r="MF87" i="2"/>
  <c r="AI88" i="2"/>
  <c r="BH88" i="2"/>
  <c r="CM88" i="2"/>
  <c r="CY88" i="2"/>
  <c r="DO88" i="2"/>
  <c r="DP88" i="2" s="1"/>
  <c r="EE88" i="2"/>
  <c r="EF88" i="2" s="1"/>
  <c r="FZ88" i="2"/>
  <c r="GD88" i="2"/>
  <c r="HJ88" i="2"/>
  <c r="HZ88" i="2"/>
  <c r="IA88" i="2" s="1"/>
  <c r="IP88" i="2"/>
  <c r="IQ88" i="2" s="1"/>
  <c r="JE88" i="2"/>
  <c r="JF88" i="2" s="1"/>
  <c r="JS88" i="2"/>
  <c r="JT88" i="2" s="1"/>
  <c r="KG88" i="2"/>
  <c r="KH88" i="2" s="1"/>
  <c r="MF88" i="2"/>
  <c r="AI89" i="2"/>
  <c r="BH89" i="2"/>
  <c r="CM89" i="2"/>
  <c r="CY89" i="2"/>
  <c r="DO89" i="2"/>
  <c r="DP89" i="2" s="1"/>
  <c r="EE89" i="2"/>
  <c r="EF89" i="2" s="1"/>
  <c r="FZ89" i="2"/>
  <c r="GD89" i="2"/>
  <c r="HJ89" i="2"/>
  <c r="HZ89" i="2"/>
  <c r="IA89" i="2" s="1"/>
  <c r="IP89" i="2"/>
  <c r="IQ89" i="2" s="1"/>
  <c r="JE89" i="2"/>
  <c r="JS89" i="2"/>
  <c r="JT89" i="2" s="1"/>
  <c r="KG89" i="2"/>
  <c r="KH89" i="2" s="1"/>
  <c r="MF89" i="2"/>
  <c r="AI90" i="2"/>
  <c r="BH90" i="2"/>
  <c r="CM90" i="2"/>
  <c r="CY90" i="2"/>
  <c r="DO90" i="2"/>
  <c r="DP90" i="2" s="1"/>
  <c r="EE90" i="2"/>
  <c r="FZ90" i="2"/>
  <c r="GD90" i="2"/>
  <c r="HJ90" i="2"/>
  <c r="HZ90" i="2"/>
  <c r="IA90" i="2" s="1"/>
  <c r="IP90" i="2"/>
  <c r="IQ90" i="2" s="1"/>
  <c r="JE90" i="2"/>
  <c r="JF90" i="2" s="1"/>
  <c r="JS90" i="2"/>
  <c r="JT90" i="2" s="1"/>
  <c r="KG90" i="2"/>
  <c r="KH90" i="2" s="1"/>
  <c r="MF90" i="2"/>
  <c r="AI91" i="2"/>
  <c r="BH91" i="2"/>
  <c r="CM91" i="2"/>
  <c r="CY91" i="2"/>
  <c r="DO91" i="2"/>
  <c r="DP91" i="2" s="1"/>
  <c r="EE91" i="2"/>
  <c r="EF91" i="2" s="1"/>
  <c r="FZ91" i="2"/>
  <c r="GD91" i="2"/>
  <c r="HJ91" i="2"/>
  <c r="HZ91" i="2"/>
  <c r="IA91" i="2" s="1"/>
  <c r="IP91" i="2"/>
  <c r="IQ91" i="2" s="1"/>
  <c r="JE91" i="2"/>
  <c r="JS91" i="2"/>
  <c r="JT91" i="2" s="1"/>
  <c r="KG91" i="2"/>
  <c r="KH91" i="2" s="1"/>
  <c r="MF91" i="2"/>
  <c r="AI92" i="2"/>
  <c r="BH92" i="2"/>
  <c r="CM92" i="2"/>
  <c r="CY92" i="2"/>
  <c r="DO92" i="2"/>
  <c r="DP92" i="2" s="1"/>
  <c r="EE92" i="2"/>
  <c r="EF92" i="2" s="1"/>
  <c r="FZ92" i="2"/>
  <c r="GD92" i="2"/>
  <c r="HJ92" i="2"/>
  <c r="HZ92" i="2"/>
  <c r="IA92" i="2" s="1"/>
  <c r="IP92" i="2"/>
  <c r="IQ92" i="2" s="1"/>
  <c r="JE92" i="2"/>
  <c r="JF92" i="2" s="1"/>
  <c r="JS92" i="2"/>
  <c r="JT92" i="2" s="1"/>
  <c r="KG92" i="2"/>
  <c r="KH92" i="2" s="1"/>
  <c r="MF92" i="2"/>
  <c r="AI93" i="2"/>
  <c r="BH93" i="2"/>
  <c r="CM93" i="2"/>
  <c r="CY93" i="2"/>
  <c r="DO93" i="2"/>
  <c r="EE93" i="2"/>
  <c r="EF93" i="2" s="1"/>
  <c r="FZ93" i="2"/>
  <c r="GD93" i="2"/>
  <c r="HJ93" i="2"/>
  <c r="HZ93" i="2"/>
  <c r="IP93" i="2"/>
  <c r="IQ93" i="2" s="1"/>
  <c r="JE93" i="2"/>
  <c r="JF93" i="2" s="1"/>
  <c r="JS93" i="2"/>
  <c r="JT93" i="2" s="1"/>
  <c r="KG93" i="2"/>
  <c r="MF93" i="2"/>
  <c r="AI94" i="2"/>
  <c r="BH94" i="2"/>
  <c r="CM94" i="2"/>
  <c r="CY94" i="2"/>
  <c r="DO94" i="2"/>
  <c r="DP94" i="2" s="1"/>
  <c r="EE94" i="2"/>
  <c r="FZ94" i="2"/>
  <c r="GD94" i="2"/>
  <c r="HJ94" i="2"/>
  <c r="HZ94" i="2"/>
  <c r="IA94" i="2" s="1"/>
  <c r="IP94" i="2"/>
  <c r="IQ94" i="2" s="1"/>
  <c r="JE94" i="2"/>
  <c r="JF94" i="2" s="1"/>
  <c r="JS94" i="2"/>
  <c r="JT94" i="2" s="1"/>
  <c r="KG94" i="2"/>
  <c r="KH94" i="2" s="1"/>
  <c r="MF94" i="2"/>
  <c r="AI95" i="2"/>
  <c r="BH95" i="2"/>
  <c r="CM95" i="2"/>
  <c r="CY95" i="2"/>
  <c r="DO95" i="2"/>
  <c r="EE95" i="2"/>
  <c r="EF95" i="2" s="1"/>
  <c r="FZ95" i="2"/>
  <c r="GD95" i="2"/>
  <c r="HJ95" i="2"/>
  <c r="HZ95" i="2"/>
  <c r="IP95" i="2"/>
  <c r="IQ95" i="2" s="1"/>
  <c r="JE95" i="2"/>
  <c r="JF95" i="2" s="1"/>
  <c r="JS95" i="2"/>
  <c r="JT95" i="2" s="1"/>
  <c r="KG95" i="2"/>
  <c r="MF95" i="2"/>
  <c r="AI96" i="2"/>
  <c r="BH96" i="2"/>
  <c r="CM96" i="2"/>
  <c r="CY96" i="2"/>
  <c r="DO96" i="2"/>
  <c r="DP96" i="2" s="1"/>
  <c r="EE96" i="2"/>
  <c r="FZ96" i="2"/>
  <c r="GD96" i="2"/>
  <c r="HJ96" i="2"/>
  <c r="HZ96" i="2"/>
  <c r="IA96" i="2" s="1"/>
  <c r="IP96" i="2"/>
  <c r="IQ96" i="2" s="1"/>
  <c r="JE96" i="2"/>
  <c r="JF96" i="2" s="1"/>
  <c r="JS96" i="2"/>
  <c r="JT96" i="2" s="1"/>
  <c r="KG96" i="2"/>
  <c r="KH96" i="2" s="1"/>
  <c r="MF96" i="2"/>
  <c r="AF97" i="2"/>
  <c r="AI97" i="2"/>
  <c r="AQ97" i="2"/>
  <c r="BC97" i="2"/>
  <c r="BH97" i="2"/>
  <c r="BK97" i="2" s="1"/>
  <c r="CF97" i="2"/>
  <c r="CH97" i="2"/>
  <c r="CI97" i="2" s="1"/>
  <c r="CM97" i="2"/>
  <c r="CY97" i="2"/>
  <c r="DO97" i="2"/>
  <c r="DQ97" i="2" s="1"/>
  <c r="EE97" i="2"/>
  <c r="FA97" i="2"/>
  <c r="FZ97" i="2"/>
  <c r="HJ97" i="2"/>
  <c r="HZ97" i="2"/>
  <c r="IA97" i="2" s="1"/>
  <c r="IP97" i="2"/>
  <c r="IQ97" i="2" s="1"/>
  <c r="JE97" i="2"/>
  <c r="JF97" i="2" s="1"/>
  <c r="JS97" i="2"/>
  <c r="JT97" i="2" s="1"/>
  <c r="KG97" i="2"/>
  <c r="KH97" i="2" s="1"/>
  <c r="MF97" i="2"/>
  <c r="AF98" i="2"/>
  <c r="AI98" i="2"/>
  <c r="AQ98" i="2"/>
  <c r="BC98" i="2"/>
  <c r="BH98" i="2"/>
  <c r="BK98" i="2" s="1"/>
  <c r="CF98" i="2"/>
  <c r="CH98" i="2"/>
  <c r="CI98" i="2" s="1"/>
  <c r="CM98" i="2"/>
  <c r="CY98" i="2"/>
  <c r="DO98" i="2"/>
  <c r="DQ98" i="2" s="1"/>
  <c r="EE98" i="2"/>
  <c r="FA98" i="2"/>
  <c r="FZ98" i="2"/>
  <c r="HJ98" i="2"/>
  <c r="HZ98" i="2"/>
  <c r="IA98" i="2" s="1"/>
  <c r="IP98" i="2"/>
  <c r="IQ98" i="2" s="1"/>
  <c r="JE98" i="2"/>
  <c r="JF98" i="2" s="1"/>
  <c r="JS98" i="2"/>
  <c r="JT98" i="2" s="1"/>
  <c r="KG98" i="2"/>
  <c r="KH98" i="2" s="1"/>
  <c r="MF98" i="2"/>
  <c r="TB98" i="2"/>
  <c r="TD98" i="2"/>
  <c r="TH98" i="2"/>
  <c r="TJ98" i="2"/>
  <c r="TL98" i="2"/>
  <c r="TN98" i="2"/>
  <c r="TT98" i="2"/>
  <c r="TV98" i="2"/>
  <c r="TZ98" i="2"/>
  <c r="UF98" i="2"/>
  <c r="AF99" i="2"/>
  <c r="AI99" i="2"/>
  <c r="AQ99" i="2"/>
  <c r="BC99" i="2"/>
  <c r="BH99" i="2"/>
  <c r="BK99" i="2" s="1"/>
  <c r="CF99" i="2"/>
  <c r="CH99" i="2"/>
  <c r="CI99" i="2" s="1"/>
  <c r="CM99" i="2"/>
  <c r="CY99" i="2"/>
  <c r="DO99" i="2"/>
  <c r="DQ99" i="2" s="1"/>
  <c r="EE99" i="2"/>
  <c r="FA99" i="2"/>
  <c r="FZ99" i="2"/>
  <c r="HJ99" i="2"/>
  <c r="HZ99" i="2"/>
  <c r="IA99" i="2" s="1"/>
  <c r="IP99" i="2"/>
  <c r="IQ99" i="2" s="1"/>
  <c r="JE99" i="2"/>
  <c r="JF99" i="2" s="1"/>
  <c r="JS99" i="2"/>
  <c r="JT99" i="2" s="1"/>
  <c r="KG99" i="2"/>
  <c r="KH99" i="2" s="1"/>
  <c r="MF99" i="2"/>
  <c r="TB99" i="2"/>
  <c r="TD99" i="2"/>
  <c r="TH99" i="2"/>
  <c r="TJ99" i="2"/>
  <c r="TL99" i="2"/>
  <c r="TN99" i="2"/>
  <c r="TT99" i="2"/>
  <c r="TV99" i="2"/>
  <c r="TZ99" i="2"/>
  <c r="UF99" i="2"/>
  <c r="AF100" i="2"/>
  <c r="AI100" i="2"/>
  <c r="AQ100" i="2"/>
  <c r="BC100" i="2"/>
  <c r="BH100" i="2"/>
  <c r="BK100" i="2" s="1"/>
  <c r="CF100" i="2"/>
  <c r="CH100" i="2"/>
  <c r="CI100" i="2" s="1"/>
  <c r="CM100" i="2"/>
  <c r="CY100" i="2"/>
  <c r="DO100" i="2"/>
  <c r="DQ100" i="2" s="1"/>
  <c r="EE100" i="2"/>
  <c r="FA100" i="2"/>
  <c r="FZ100" i="2"/>
  <c r="HJ100" i="2"/>
  <c r="HZ100" i="2"/>
  <c r="IA100" i="2" s="1"/>
  <c r="IP100" i="2"/>
  <c r="IQ100" i="2" s="1"/>
  <c r="JE100" i="2"/>
  <c r="JF100" i="2" s="1"/>
  <c r="JS100" i="2"/>
  <c r="JT100" i="2" s="1"/>
  <c r="KG100" i="2"/>
  <c r="KH100" i="2" s="1"/>
  <c r="MF100" i="2"/>
  <c r="TB100" i="2"/>
  <c r="TD100" i="2"/>
  <c r="TH100" i="2"/>
  <c r="TJ100" i="2"/>
  <c r="TL100" i="2"/>
  <c r="TN100" i="2"/>
  <c r="TT100" i="2"/>
  <c r="TV100" i="2"/>
  <c r="TZ100" i="2"/>
  <c r="UF100" i="2"/>
  <c r="AF101" i="2"/>
  <c r="AI101" i="2"/>
  <c r="AQ101" i="2"/>
  <c r="BC101" i="2"/>
  <c r="BH101" i="2"/>
  <c r="BK101" i="2" s="1"/>
  <c r="CF101" i="2"/>
  <c r="CH101" i="2"/>
  <c r="CI101" i="2" s="1"/>
  <c r="CM101" i="2"/>
  <c r="CY101" i="2"/>
  <c r="DO101" i="2"/>
  <c r="DQ101" i="2" s="1"/>
  <c r="EE101" i="2"/>
  <c r="FA101" i="2"/>
  <c r="FZ101" i="2"/>
  <c r="HJ101" i="2"/>
  <c r="HZ101" i="2"/>
  <c r="IA101" i="2" s="1"/>
  <c r="IP101" i="2"/>
  <c r="IQ101" i="2" s="1"/>
  <c r="JE101" i="2"/>
  <c r="JF101" i="2" s="1"/>
  <c r="JS101" i="2"/>
  <c r="JT101" i="2" s="1"/>
  <c r="KG101" i="2"/>
  <c r="KH101" i="2" s="1"/>
  <c r="MF101" i="2"/>
  <c r="TB101" i="2"/>
  <c r="TD101" i="2"/>
  <c r="TH101" i="2"/>
  <c r="TJ101" i="2"/>
  <c r="TL101" i="2"/>
  <c r="TN101" i="2"/>
  <c r="TT101" i="2"/>
  <c r="TV101" i="2"/>
  <c r="TZ101" i="2"/>
  <c r="UF101" i="2"/>
  <c r="AF102" i="2"/>
  <c r="AI102" i="2"/>
  <c r="AQ102" i="2"/>
  <c r="BC102" i="2"/>
  <c r="BH102" i="2"/>
  <c r="BK102" i="2" s="1"/>
  <c r="CF102" i="2"/>
  <c r="CH102" i="2"/>
  <c r="CI102" i="2" s="1"/>
  <c r="CM102" i="2"/>
  <c r="CY102" i="2"/>
  <c r="DO102" i="2"/>
  <c r="DQ102" i="2" s="1"/>
  <c r="EE102" i="2"/>
  <c r="FA102" i="2"/>
  <c r="FZ102" i="2"/>
  <c r="HJ102" i="2"/>
  <c r="HZ102" i="2"/>
  <c r="IA102" i="2" s="1"/>
  <c r="IP102" i="2"/>
  <c r="IQ102" i="2" s="1"/>
  <c r="JE102" i="2"/>
  <c r="JF102" i="2" s="1"/>
  <c r="JS102" i="2"/>
  <c r="JT102" i="2" s="1"/>
  <c r="KG102" i="2"/>
  <c r="KH102" i="2" s="1"/>
  <c r="MF102" i="2"/>
  <c r="TA102" i="2"/>
  <c r="TC102" i="2"/>
  <c r="TE102" i="2"/>
  <c r="TG102" i="2"/>
  <c r="TI102" i="2"/>
  <c r="TK102" i="2"/>
  <c r="TM102" i="2"/>
  <c r="TO102" i="2"/>
  <c r="TS102" i="2"/>
  <c r="UA102" i="2"/>
  <c r="UC102" i="2"/>
  <c r="UE102" i="2"/>
  <c r="UG102" i="2"/>
  <c r="AG103" i="2"/>
  <c r="AR103" i="2"/>
  <c r="AU103" i="2"/>
  <c r="BP103" i="2"/>
  <c r="BS103" i="2"/>
  <c r="CG103" i="2"/>
  <c r="CL103" i="2"/>
  <c r="CN103" i="2"/>
  <c r="CO103" i="2" s="1"/>
  <c r="CX103" i="2"/>
  <c r="CZ103" i="2"/>
  <c r="DA103" i="2" s="1"/>
  <c r="DG103" i="2"/>
  <c r="DW103" i="2"/>
  <c r="EM103" i="2"/>
  <c r="FB103" i="2"/>
  <c r="FY103" i="2"/>
  <c r="GQ103" i="2"/>
  <c r="GV103" i="2"/>
  <c r="HR103" i="2"/>
  <c r="HS103" i="2" s="1"/>
  <c r="IH103" i="2"/>
  <c r="IX103" i="2"/>
  <c r="IY103" i="2" s="1"/>
  <c r="JL103" i="2"/>
  <c r="JZ103" i="2"/>
  <c r="KA103" i="2" s="1"/>
  <c r="KN103" i="2"/>
  <c r="KR103" i="2"/>
  <c r="LE103" i="2"/>
  <c r="LH103" i="2"/>
  <c r="MK103" i="2"/>
  <c r="TB103" i="2"/>
  <c r="TD103" i="2"/>
  <c r="TH103" i="2"/>
  <c r="TJ103" i="2"/>
  <c r="TL103" i="2"/>
  <c r="TN103" i="2"/>
  <c r="TT103" i="2"/>
  <c r="TV103" i="2"/>
  <c r="TZ103" i="2"/>
  <c r="AF104" i="2"/>
  <c r="AI104" i="2"/>
  <c r="AQ104" i="2"/>
  <c r="BC104" i="2"/>
  <c r="BH104" i="2"/>
  <c r="CF104" i="2"/>
  <c r="CH104" i="2"/>
  <c r="CI104" i="2" s="1"/>
  <c r="CM104" i="2"/>
  <c r="CY104" i="2"/>
  <c r="DO104" i="2"/>
  <c r="DQ104" i="2" s="1"/>
  <c r="EE104" i="2"/>
  <c r="EF104" i="2" s="1"/>
  <c r="FA104" i="2"/>
  <c r="FZ104" i="2"/>
  <c r="HJ104" i="2"/>
  <c r="HZ104" i="2"/>
  <c r="IP104" i="2"/>
  <c r="JE104" i="2"/>
  <c r="JS104" i="2"/>
  <c r="KG104" i="2"/>
  <c r="MF104" i="2"/>
  <c r="TA104" i="2"/>
  <c r="TC104" i="2"/>
  <c r="TE104" i="2"/>
  <c r="TG104" i="2"/>
  <c r="TI104" i="2"/>
  <c r="TK104" i="2"/>
  <c r="TM104" i="2"/>
  <c r="TO104" i="2"/>
  <c r="TS104" i="2"/>
  <c r="UA104" i="2"/>
  <c r="UC104" i="2"/>
  <c r="UE104" i="2"/>
  <c r="UG104" i="2"/>
  <c r="AG105" i="2"/>
  <c r="AR105" i="2"/>
  <c r="AU105" i="2"/>
  <c r="BP105" i="2"/>
  <c r="BS105" i="2"/>
  <c r="BV105" i="2" s="1"/>
  <c r="CG105" i="2"/>
  <c r="CL105" i="2"/>
  <c r="CN105" i="2"/>
  <c r="CO105" i="2" s="1"/>
  <c r="DG105" i="2"/>
  <c r="DW105" i="2"/>
  <c r="DX105" i="2" s="1"/>
  <c r="EM105" i="2"/>
  <c r="EN105" i="2" s="1"/>
  <c r="GV105" i="2"/>
  <c r="GZ105" i="2" s="1"/>
  <c r="QH105" i="2" s="1"/>
  <c r="HR105" i="2"/>
  <c r="HS105" i="2" s="1"/>
  <c r="HT105" i="2" s="1"/>
  <c r="IH105" i="2"/>
  <c r="II105" i="2" s="1"/>
  <c r="IJ105" i="2" s="1"/>
  <c r="IX105" i="2"/>
  <c r="IY105" i="2" s="1"/>
  <c r="IZ105" i="2" s="1"/>
  <c r="JL105" i="2"/>
  <c r="JM105" i="2" s="1"/>
  <c r="JN105" i="2" s="1"/>
  <c r="JZ105" i="2"/>
  <c r="KA105" i="2" s="1"/>
  <c r="KB105" i="2" s="1"/>
  <c r="KN105" i="2"/>
  <c r="KO105" i="2" s="1"/>
  <c r="KP105" i="2" s="1"/>
  <c r="KR105" i="2"/>
  <c r="LH105" i="2"/>
  <c r="MK105" i="2"/>
  <c r="TA105" i="2"/>
  <c r="TC105" i="2"/>
  <c r="TE105" i="2"/>
  <c r="TG105" i="2"/>
  <c r="TI105" i="2"/>
  <c r="TK105" i="2"/>
  <c r="TM105" i="2"/>
  <c r="TO105" i="2"/>
  <c r="TS105" i="2"/>
  <c r="TY105" i="2"/>
  <c r="UA105" i="2"/>
  <c r="UC105" i="2"/>
  <c r="UE105" i="2"/>
  <c r="UG105" i="2"/>
  <c r="AG106" i="2"/>
  <c r="AR106" i="2"/>
  <c r="AU106" i="2"/>
  <c r="BD106" i="2"/>
  <c r="BS106" i="2"/>
  <c r="CG106" i="2"/>
  <c r="CI106" i="2"/>
  <c r="DG106" i="2"/>
  <c r="DW106" i="2"/>
  <c r="DX106" i="2" s="1"/>
  <c r="EM106" i="2"/>
  <c r="EN106" i="2" s="1"/>
  <c r="GV106" i="2"/>
  <c r="GZ106" i="2" s="1"/>
  <c r="QH106" i="2" s="1"/>
  <c r="HR106" i="2"/>
  <c r="HS106" i="2" s="1"/>
  <c r="HT106" i="2" s="1"/>
  <c r="IH106" i="2"/>
  <c r="II106" i="2" s="1"/>
  <c r="IJ106" i="2" s="1"/>
  <c r="IX106" i="2"/>
  <c r="IY106" i="2" s="1"/>
  <c r="IZ106" i="2" s="1"/>
  <c r="JL106" i="2"/>
  <c r="JM106" i="2" s="1"/>
  <c r="JN106" i="2" s="1"/>
  <c r="JZ106" i="2"/>
  <c r="KA106" i="2" s="1"/>
  <c r="KB106" i="2" s="1"/>
  <c r="KN106" i="2"/>
  <c r="KO106" i="2" s="1"/>
  <c r="KP106" i="2" s="1"/>
  <c r="KR106" i="2"/>
  <c r="LH106" i="2"/>
  <c r="LK106" i="2" s="1"/>
  <c r="TA106" i="2"/>
  <c r="TC106" i="2"/>
  <c r="TE106" i="2"/>
  <c r="TG106" i="2"/>
  <c r="TI106" i="2"/>
  <c r="TK106" i="2"/>
  <c r="TM106" i="2"/>
  <c r="TO106" i="2"/>
  <c r="TS106" i="2"/>
  <c r="TY106" i="2"/>
  <c r="UA106" i="2"/>
  <c r="UC106" i="2"/>
  <c r="UE106" i="2"/>
  <c r="UG106" i="2"/>
  <c r="AI107" i="2"/>
  <c r="BH107" i="2"/>
  <c r="BL107" i="2" s="1"/>
  <c r="NT107" i="2" s="1"/>
  <c r="BQ107" i="2"/>
  <c r="CM107" i="2"/>
  <c r="CO107" i="2"/>
  <c r="CY107" i="2"/>
  <c r="DA107" i="2"/>
  <c r="DO107" i="2"/>
  <c r="DP107" i="2" s="1"/>
  <c r="DQ107" i="2" s="1"/>
  <c r="EE107" i="2"/>
  <c r="EF107" i="2" s="1"/>
  <c r="EG107" i="2" s="1"/>
  <c r="FA107" i="2"/>
  <c r="FZ107" i="2"/>
  <c r="MQ107" i="2" s="1"/>
  <c r="GR107" i="2"/>
  <c r="HJ107" i="2"/>
  <c r="HZ107" i="2"/>
  <c r="IA107" i="2" s="1"/>
  <c r="IB107" i="2" s="1"/>
  <c r="IP107" i="2"/>
  <c r="IQ107" i="2" s="1"/>
  <c r="IR107" i="2" s="1"/>
  <c r="JE107" i="2"/>
  <c r="JF107" i="2" s="1"/>
  <c r="JG107" i="2" s="1"/>
  <c r="JS107" i="2"/>
  <c r="JT107" i="2" s="1"/>
  <c r="JU107" i="2" s="1"/>
  <c r="KG107" i="2"/>
  <c r="KH107" i="2" s="1"/>
  <c r="KI107" i="2" s="1"/>
  <c r="LF107" i="2"/>
  <c r="TB107" i="2"/>
  <c r="TD107" i="2"/>
  <c r="TH107" i="2"/>
  <c r="TJ107" i="2"/>
  <c r="TL107" i="2"/>
  <c r="TN107" i="2"/>
  <c r="AG108" i="2"/>
  <c r="AR108" i="2"/>
  <c r="AU108" i="2"/>
  <c r="BD108" i="2"/>
  <c r="BS108" i="2"/>
  <c r="CG108" i="2"/>
  <c r="CI108" i="2"/>
  <c r="DG108" i="2"/>
  <c r="DW108" i="2"/>
  <c r="DX108" i="2" s="1"/>
  <c r="EM108" i="2"/>
  <c r="EN108" i="2" s="1"/>
  <c r="GV108" i="2"/>
  <c r="HR108" i="2"/>
  <c r="HS108" i="2" s="1"/>
  <c r="IH108" i="2"/>
  <c r="II108" i="2" s="1"/>
  <c r="IX108" i="2"/>
  <c r="IY108" i="2" s="1"/>
  <c r="JL108" i="2"/>
  <c r="JM108" i="2" s="1"/>
  <c r="JZ108" i="2"/>
  <c r="KA108" i="2" s="1"/>
  <c r="KN108" i="2"/>
  <c r="KO108" i="2" s="1"/>
  <c r="KR108" i="2"/>
  <c r="LH108" i="2"/>
  <c r="AI109" i="2"/>
  <c r="AL109" i="2" s="1"/>
  <c r="BH109" i="2"/>
  <c r="BL109" i="2" s="1"/>
  <c r="NT109" i="2" s="1"/>
  <c r="BQ109" i="2"/>
  <c r="CM109" i="2"/>
  <c r="CO109" i="2"/>
  <c r="CY109" i="2"/>
  <c r="DA109" i="2"/>
  <c r="DO109" i="2"/>
  <c r="DP109" i="2" s="1"/>
  <c r="DQ109" i="2" s="1"/>
  <c r="EE109" i="2"/>
  <c r="EF109" i="2" s="1"/>
  <c r="EG109" i="2" s="1"/>
  <c r="FA109" i="2"/>
  <c r="FZ109" i="2"/>
  <c r="MQ109" i="2" s="1"/>
  <c r="GR109" i="2"/>
  <c r="HJ109" i="2"/>
  <c r="HZ109" i="2"/>
  <c r="IA109" i="2" s="1"/>
  <c r="IB109" i="2" s="1"/>
  <c r="IP109" i="2"/>
  <c r="IQ109" i="2" s="1"/>
  <c r="IR109" i="2" s="1"/>
  <c r="JE109" i="2"/>
  <c r="JF109" i="2" s="1"/>
  <c r="JG109" i="2" s="1"/>
  <c r="JS109" i="2"/>
  <c r="JT109" i="2" s="1"/>
  <c r="JU109" i="2" s="1"/>
  <c r="KG109" i="2"/>
  <c r="KH109" i="2" s="1"/>
  <c r="KI109" i="2" s="1"/>
  <c r="LF109" i="2"/>
  <c r="AI110" i="2"/>
  <c r="BH110" i="2"/>
  <c r="BL110" i="2" s="1"/>
  <c r="NT110" i="2" s="1"/>
  <c r="BQ110" i="2"/>
  <c r="CM110" i="2"/>
  <c r="CO110" i="2"/>
  <c r="CY110" i="2"/>
  <c r="DA110" i="2"/>
  <c r="DO110" i="2"/>
  <c r="DP110" i="2" s="1"/>
  <c r="DQ110" i="2" s="1"/>
  <c r="EE110" i="2"/>
  <c r="EF110" i="2" s="1"/>
  <c r="EG110" i="2" s="1"/>
  <c r="FA110" i="2"/>
  <c r="FZ110" i="2"/>
  <c r="MQ110" i="2" s="1"/>
  <c r="GR110" i="2"/>
  <c r="HJ110" i="2"/>
  <c r="HZ110" i="2"/>
  <c r="IA110" i="2" s="1"/>
  <c r="IB110" i="2" s="1"/>
  <c r="IP110" i="2"/>
  <c r="IQ110" i="2" s="1"/>
  <c r="IR110" i="2" s="1"/>
  <c r="JE110" i="2"/>
  <c r="JF110" i="2" s="1"/>
  <c r="JG110" i="2" s="1"/>
  <c r="JS110" i="2"/>
  <c r="JT110" i="2" s="1"/>
  <c r="JU110" i="2" s="1"/>
  <c r="KG110" i="2"/>
  <c r="KH110" i="2" s="1"/>
  <c r="KI110" i="2" s="1"/>
  <c r="LF110" i="2"/>
  <c r="TB110" i="2"/>
  <c r="TD110" i="2"/>
  <c r="TH110" i="2"/>
  <c r="TJ110" i="2"/>
  <c r="TL110" i="2"/>
  <c r="TN110" i="2"/>
  <c r="TT110" i="2"/>
  <c r="TV110" i="2"/>
  <c r="TZ110" i="2"/>
  <c r="AI111" i="2"/>
  <c r="BH111" i="2"/>
  <c r="BL111" i="2" s="1"/>
  <c r="NT111" i="2" s="1"/>
  <c r="BQ111" i="2"/>
  <c r="CM111" i="2"/>
  <c r="CO111" i="2"/>
  <c r="CY111" i="2"/>
  <c r="DA111" i="2"/>
  <c r="DO111" i="2"/>
  <c r="DP111" i="2" s="1"/>
  <c r="DQ111" i="2" s="1"/>
  <c r="EE111" i="2"/>
  <c r="EF111" i="2" s="1"/>
  <c r="EG111" i="2" s="1"/>
  <c r="FA111" i="2"/>
  <c r="FZ111" i="2"/>
  <c r="GR111" i="2"/>
  <c r="HJ111" i="2"/>
  <c r="HZ111" i="2"/>
  <c r="IA111" i="2" s="1"/>
  <c r="IB111" i="2" s="1"/>
  <c r="IP111" i="2"/>
  <c r="IQ111" i="2" s="1"/>
  <c r="IR111" i="2" s="1"/>
  <c r="JE111" i="2"/>
  <c r="JF111" i="2" s="1"/>
  <c r="JG111" i="2" s="1"/>
  <c r="JS111" i="2"/>
  <c r="JT111" i="2" s="1"/>
  <c r="JU111" i="2" s="1"/>
  <c r="KG111" i="2"/>
  <c r="KH111" i="2" s="1"/>
  <c r="KI111" i="2" s="1"/>
  <c r="LF111" i="2"/>
  <c r="AI112" i="2"/>
  <c r="BH112" i="2"/>
  <c r="BQ112" i="2"/>
  <c r="CM112" i="2"/>
  <c r="CO112" i="2"/>
  <c r="CY112" i="2"/>
  <c r="DA112" i="2"/>
  <c r="DO112" i="2"/>
  <c r="DP112" i="2" s="1"/>
  <c r="EE112" i="2"/>
  <c r="EF112" i="2" s="1"/>
  <c r="FA112" i="2"/>
  <c r="FZ112" i="2"/>
  <c r="GR112" i="2"/>
  <c r="HJ112" i="2"/>
  <c r="HL112" i="2" s="1"/>
  <c r="HZ112" i="2"/>
  <c r="IA112" i="2" s="1"/>
  <c r="IP112" i="2"/>
  <c r="IQ112" i="2" s="1"/>
  <c r="JE112" i="2"/>
  <c r="JF112" i="2" s="1"/>
  <c r="JS112" i="2"/>
  <c r="JT112" i="2" s="1"/>
  <c r="KG112" i="2"/>
  <c r="KH112" i="2" s="1"/>
  <c r="LF112" i="2"/>
  <c r="TS112" i="2"/>
  <c r="AG113" i="2"/>
  <c r="AR113" i="2"/>
  <c r="AU113" i="2"/>
  <c r="BD113" i="2"/>
  <c r="BS113" i="2"/>
  <c r="BW113" i="2" s="1"/>
  <c r="OB113" i="2" s="1"/>
  <c r="CG113" i="2"/>
  <c r="CI113" i="2"/>
  <c r="DG113" i="2"/>
  <c r="DI113" i="2" s="1"/>
  <c r="DW113" i="2"/>
  <c r="DX113" i="2" s="1"/>
  <c r="DY113" i="2" s="1"/>
  <c r="EM113" i="2"/>
  <c r="EN113" i="2" s="1"/>
  <c r="EO113" i="2" s="1"/>
  <c r="GV113" i="2"/>
  <c r="HR113" i="2"/>
  <c r="HS113" i="2" s="1"/>
  <c r="HT113" i="2" s="1"/>
  <c r="IH113" i="2"/>
  <c r="II113" i="2" s="1"/>
  <c r="IJ113" i="2" s="1"/>
  <c r="IX113" i="2"/>
  <c r="IY113" i="2" s="1"/>
  <c r="IZ113" i="2" s="1"/>
  <c r="JL113" i="2"/>
  <c r="JM113" i="2" s="1"/>
  <c r="JN113" i="2" s="1"/>
  <c r="JZ113" i="2"/>
  <c r="KA113" i="2" s="1"/>
  <c r="KB113" i="2" s="1"/>
  <c r="KN113" i="2"/>
  <c r="KO113" i="2" s="1"/>
  <c r="KP113" i="2" s="1"/>
  <c r="KR113" i="2"/>
  <c r="LH113" i="2"/>
  <c r="LK113" i="2" s="1"/>
  <c r="TA113" i="2"/>
  <c r="TC113" i="2"/>
  <c r="TE113" i="2"/>
  <c r="TG113" i="2"/>
  <c r="TI113" i="2"/>
  <c r="TK113" i="2"/>
  <c r="TM113" i="2"/>
  <c r="TO113" i="2"/>
  <c r="TS113" i="2"/>
  <c r="UA113" i="2"/>
  <c r="UE113" i="2"/>
  <c r="AI114" i="2"/>
  <c r="BH114" i="2"/>
  <c r="BQ114" i="2"/>
  <c r="CM114" i="2"/>
  <c r="CO114" i="2"/>
  <c r="CY114" i="2"/>
  <c r="DA114" i="2"/>
  <c r="DO114" i="2"/>
  <c r="DP114" i="2" s="1"/>
  <c r="EE114" i="2"/>
  <c r="EF114" i="2" s="1"/>
  <c r="FA114" i="2"/>
  <c r="FZ114" i="2"/>
  <c r="GR114" i="2"/>
  <c r="HJ114" i="2"/>
  <c r="HL114" i="2" s="1"/>
  <c r="HZ114" i="2"/>
  <c r="IA114" i="2" s="1"/>
  <c r="IP114" i="2"/>
  <c r="IQ114" i="2" s="1"/>
  <c r="JE114" i="2"/>
  <c r="JF114" i="2" s="1"/>
  <c r="JS114" i="2"/>
  <c r="JT114" i="2" s="1"/>
  <c r="KG114" i="2"/>
  <c r="KH114" i="2" s="1"/>
  <c r="LF114" i="2"/>
  <c r="TB114" i="2"/>
  <c r="TD114" i="2"/>
  <c r="TH114" i="2"/>
  <c r="TJ114" i="2"/>
  <c r="TL114" i="2"/>
  <c r="TN114" i="2"/>
  <c r="TT114" i="2"/>
  <c r="TV114" i="2"/>
  <c r="TZ114" i="2"/>
  <c r="AG115" i="2"/>
  <c r="AR115" i="2"/>
  <c r="AU115" i="2"/>
  <c r="BD115" i="2"/>
  <c r="BS115" i="2"/>
  <c r="BW115" i="2" s="1"/>
  <c r="OB115" i="2" s="1"/>
  <c r="CG115" i="2"/>
  <c r="CI115" i="2"/>
  <c r="DG115" i="2"/>
  <c r="DI115" i="2" s="1"/>
  <c r="DW115" i="2"/>
  <c r="DX115" i="2" s="1"/>
  <c r="DY115" i="2" s="1"/>
  <c r="EM115" i="2"/>
  <c r="EN115" i="2" s="1"/>
  <c r="EO115" i="2" s="1"/>
  <c r="GV115" i="2"/>
  <c r="GY115" i="2" s="1"/>
  <c r="HR115" i="2"/>
  <c r="HS115" i="2" s="1"/>
  <c r="HT115" i="2" s="1"/>
  <c r="IH115" i="2"/>
  <c r="II115" i="2" s="1"/>
  <c r="IJ115" i="2" s="1"/>
  <c r="IX115" i="2"/>
  <c r="IY115" i="2" s="1"/>
  <c r="IZ115" i="2" s="1"/>
  <c r="JL115" i="2"/>
  <c r="JM115" i="2" s="1"/>
  <c r="JN115" i="2" s="1"/>
  <c r="JZ115" i="2"/>
  <c r="KA115" i="2" s="1"/>
  <c r="KB115" i="2" s="1"/>
  <c r="KN115" i="2"/>
  <c r="KO115" i="2" s="1"/>
  <c r="KP115" i="2" s="1"/>
  <c r="KR115" i="2"/>
  <c r="LH115" i="2"/>
  <c r="AG116" i="2"/>
  <c r="AR116" i="2"/>
  <c r="AU116" i="2"/>
  <c r="BD116" i="2"/>
  <c r="BS116" i="2"/>
  <c r="BW116" i="2" s="1"/>
  <c r="OB116" i="2" s="1"/>
  <c r="CG116" i="2"/>
  <c r="CI116" i="2"/>
  <c r="DG116" i="2"/>
  <c r="DI116" i="2" s="1"/>
  <c r="DW116" i="2"/>
  <c r="DX116" i="2" s="1"/>
  <c r="DY116" i="2" s="1"/>
  <c r="EM116" i="2"/>
  <c r="EN116" i="2" s="1"/>
  <c r="EO116" i="2" s="1"/>
  <c r="GV116" i="2"/>
  <c r="HR116" i="2"/>
  <c r="HS116" i="2" s="1"/>
  <c r="IH116" i="2"/>
  <c r="II116" i="2" s="1"/>
  <c r="IX116" i="2"/>
  <c r="IY116" i="2" s="1"/>
  <c r="JL116" i="2"/>
  <c r="JM116" i="2" s="1"/>
  <c r="JZ116" i="2"/>
  <c r="KA116" i="2" s="1"/>
  <c r="KN116" i="2"/>
  <c r="KO116" i="2" s="1"/>
  <c r="KR116" i="2"/>
  <c r="LH116" i="2"/>
  <c r="TZ117" i="2"/>
  <c r="TV117" i="2"/>
  <c r="TN117" i="2"/>
  <c r="TL117" i="2"/>
  <c r="TJ117" i="2"/>
  <c r="TH117" i="2"/>
  <c r="TD117" i="2"/>
  <c r="TB117" i="2"/>
  <c r="AI117" i="2"/>
  <c r="BH117" i="2"/>
  <c r="BL117" i="2" s="1"/>
  <c r="NT117" i="2" s="1"/>
  <c r="BQ117" i="2"/>
  <c r="CM117" i="2"/>
  <c r="CO117" i="2"/>
  <c r="CY117" i="2"/>
  <c r="DA117" i="2"/>
  <c r="DO117" i="2"/>
  <c r="DP117" i="2" s="1"/>
  <c r="DQ117" i="2" s="1"/>
  <c r="EE117" i="2"/>
  <c r="EF117" i="2" s="1"/>
  <c r="EG117" i="2" s="1"/>
  <c r="FA117" i="2"/>
  <c r="FZ117" i="2"/>
  <c r="GR117" i="2"/>
  <c r="HJ117" i="2"/>
  <c r="HL117" i="2" s="1"/>
  <c r="HZ117" i="2"/>
  <c r="IA117" i="2" s="1"/>
  <c r="IP117" i="2"/>
  <c r="IQ117" i="2" s="1"/>
  <c r="JE117" i="2"/>
  <c r="JF117" i="2" s="1"/>
  <c r="JS117" i="2"/>
  <c r="JT117" i="2" s="1"/>
  <c r="KG117" i="2"/>
  <c r="KH117" i="2" s="1"/>
  <c r="LF117" i="2"/>
  <c r="TA117" i="2"/>
  <c r="TE117" i="2"/>
  <c r="TG117" i="2"/>
  <c r="TK117" i="2"/>
  <c r="TO117" i="2"/>
  <c r="UA117" i="2"/>
  <c r="UA118" i="2"/>
  <c r="TO118" i="2"/>
  <c r="TM118" i="2"/>
  <c r="TK118" i="2"/>
  <c r="TI118" i="2"/>
  <c r="TG118" i="2"/>
  <c r="TE118" i="2"/>
  <c r="TC118" i="2"/>
  <c r="TA118" i="2"/>
  <c r="AF118" i="2"/>
  <c r="AQ118" i="2"/>
  <c r="AU118" i="2"/>
  <c r="CH118" i="2"/>
  <c r="CF118" i="2"/>
  <c r="CI118" i="2"/>
  <c r="FA118" i="2"/>
  <c r="DH118" i="2"/>
  <c r="DG118" i="2"/>
  <c r="EM118" i="2"/>
  <c r="EN118" i="2" s="1"/>
  <c r="EO118" i="2" s="1"/>
  <c r="GR118" i="2"/>
  <c r="HR118" i="2"/>
  <c r="HS118" i="2" s="1"/>
  <c r="HT118" i="2" s="1"/>
  <c r="IY118" i="2"/>
  <c r="IX118" i="2"/>
  <c r="JZ118" i="2"/>
  <c r="KA118" i="2" s="1"/>
  <c r="KB118" i="2" s="1"/>
  <c r="KR118" i="2"/>
  <c r="KT118" i="2"/>
  <c r="TB118" i="2"/>
  <c r="TJ118" i="2"/>
  <c r="TN118" i="2"/>
  <c r="TT118" i="2"/>
  <c r="UF118" i="2"/>
  <c r="CZ119" i="2"/>
  <c r="CX119" i="2"/>
  <c r="DA119" i="2"/>
  <c r="FD119" i="2"/>
  <c r="DO119" i="2"/>
  <c r="DP119" i="2" s="1"/>
  <c r="DQ119" i="2" s="1"/>
  <c r="FA119" i="2"/>
  <c r="GA119" i="2"/>
  <c r="KV119" i="2"/>
  <c r="IA119" i="2"/>
  <c r="HZ119" i="2"/>
  <c r="JE119" i="2"/>
  <c r="JF119" i="2" s="1"/>
  <c r="JG119" i="2" s="1"/>
  <c r="KH119" i="2"/>
  <c r="KG119" i="2"/>
  <c r="LE119" i="2"/>
  <c r="BQ120" i="2"/>
  <c r="DX120" i="2"/>
  <c r="DW120" i="2"/>
  <c r="FB120" i="2"/>
  <c r="II120" i="2"/>
  <c r="IH120" i="2"/>
  <c r="JL120" i="2"/>
  <c r="JM120" i="2" s="1"/>
  <c r="JN120" i="2" s="1"/>
  <c r="KO120" i="2"/>
  <c r="KN120" i="2"/>
  <c r="LF120" i="2"/>
  <c r="UA121" i="2"/>
  <c r="TO121" i="2"/>
  <c r="TM121" i="2"/>
  <c r="TK121" i="2"/>
  <c r="TI121" i="2"/>
  <c r="TG121" i="2"/>
  <c r="TE121" i="2"/>
  <c r="TC121" i="2"/>
  <c r="TA121" i="2"/>
  <c r="MK121" i="2"/>
  <c r="BH121" i="2"/>
  <c r="BK121" i="2" s="1"/>
  <c r="BP121" i="2"/>
  <c r="CN121" i="2"/>
  <c r="CL121" i="2"/>
  <c r="CO121" i="2"/>
  <c r="EE121" i="2"/>
  <c r="EF121" i="2" s="1"/>
  <c r="EG121" i="2" s="1"/>
  <c r="FY121" i="2"/>
  <c r="GQ121" i="2"/>
  <c r="KR121" i="2"/>
  <c r="HK121" i="2"/>
  <c r="HJ121" i="2"/>
  <c r="IP121" i="2"/>
  <c r="IQ121" i="2" s="1"/>
  <c r="IR121" i="2" s="1"/>
  <c r="JT121" i="2"/>
  <c r="JS121" i="2"/>
  <c r="TB121" i="2"/>
  <c r="TJ121" i="2"/>
  <c r="TN121" i="2"/>
  <c r="BQ122" i="2"/>
  <c r="DX122" i="2"/>
  <c r="DW122" i="2"/>
  <c r="FB122" i="2"/>
  <c r="IH122" i="2"/>
  <c r="II122" i="2" s="1"/>
  <c r="IJ122" i="2" s="1"/>
  <c r="JM122" i="2"/>
  <c r="JL122" i="2"/>
  <c r="KN122" i="2"/>
  <c r="KO122" i="2" s="1"/>
  <c r="KP122" i="2" s="1"/>
  <c r="LF122" i="2"/>
  <c r="CZ123" i="2"/>
  <c r="CX123" i="2"/>
  <c r="DA123" i="2"/>
  <c r="FD123" i="2"/>
  <c r="DO123" i="2"/>
  <c r="DP123" i="2" s="1"/>
  <c r="DQ123" i="2" s="1"/>
  <c r="FA123" i="2"/>
  <c r="GA123" i="2"/>
  <c r="KV123" i="2"/>
  <c r="IA123" i="2"/>
  <c r="HZ123" i="2"/>
  <c r="JE123" i="2"/>
  <c r="JF123" i="2" s="1"/>
  <c r="JG123" i="2" s="1"/>
  <c r="KH123" i="2"/>
  <c r="KG123" i="2"/>
  <c r="LE123" i="2"/>
  <c r="TZ124" i="2"/>
  <c r="TV124" i="2"/>
  <c r="TN124" i="2"/>
  <c r="TL124" i="2"/>
  <c r="TJ124" i="2"/>
  <c r="TH124" i="2"/>
  <c r="TD124" i="2"/>
  <c r="TB124" i="2"/>
  <c r="MK124" i="2"/>
  <c r="BK124" i="2"/>
  <c r="BH124" i="2"/>
  <c r="BL124" i="2"/>
  <c r="NT124" i="2" s="1"/>
  <c r="BP124" i="2"/>
  <c r="CN124" i="2"/>
  <c r="CL124" i="2"/>
  <c r="CO124" i="2"/>
  <c r="EF124" i="2"/>
  <c r="EE124" i="2"/>
  <c r="FY124" i="2"/>
  <c r="GQ124" i="2"/>
  <c r="KR124" i="2"/>
  <c r="HJ124" i="2"/>
  <c r="HK124" i="2" s="1"/>
  <c r="IQ124" i="2"/>
  <c r="IP124" i="2"/>
  <c r="JS124" i="2"/>
  <c r="JT124" i="2" s="1"/>
  <c r="JU124" i="2" s="1"/>
  <c r="TA124" i="2"/>
  <c r="TE124" i="2"/>
  <c r="TG124" i="2"/>
  <c r="TK124" i="2"/>
  <c r="TO124" i="2"/>
  <c r="UA124" i="2"/>
  <c r="TZ125" i="2"/>
  <c r="TV125" i="2"/>
  <c r="TN125" i="2"/>
  <c r="TL125" i="2"/>
  <c r="TJ125" i="2"/>
  <c r="TH125" i="2"/>
  <c r="TD125" i="2"/>
  <c r="TB125" i="2"/>
  <c r="MK125" i="2"/>
  <c r="BK125" i="2"/>
  <c r="BH125" i="2"/>
  <c r="BL125" i="2"/>
  <c r="NT125" i="2" s="1"/>
  <c r="BP125" i="2"/>
  <c r="CN125" i="2"/>
  <c r="CL125" i="2"/>
  <c r="CO125" i="2"/>
  <c r="EF125" i="2"/>
  <c r="EE125" i="2"/>
  <c r="FY125" i="2"/>
  <c r="GQ125" i="2"/>
  <c r="KR125" i="2"/>
  <c r="HJ125" i="2"/>
  <c r="HK125" i="2" s="1"/>
  <c r="IQ125" i="2"/>
  <c r="IP125" i="2"/>
  <c r="JS125" i="2"/>
  <c r="JT125" i="2" s="1"/>
  <c r="JU125" i="2" s="1"/>
  <c r="TA125" i="2"/>
  <c r="TE125" i="2"/>
  <c r="TG125" i="2"/>
  <c r="TK125" i="2"/>
  <c r="TO125" i="2"/>
  <c r="UA125" i="2"/>
  <c r="UA126" i="2"/>
  <c r="TO126" i="2"/>
  <c r="TM126" i="2"/>
  <c r="TK126" i="2"/>
  <c r="TI126" i="2"/>
  <c r="TG126" i="2"/>
  <c r="TE126" i="2"/>
  <c r="TC126" i="2"/>
  <c r="TA126" i="2"/>
  <c r="MK126" i="2"/>
  <c r="BH126" i="2"/>
  <c r="BP126" i="2"/>
  <c r="CN126" i="2"/>
  <c r="CL126" i="2"/>
  <c r="CO126" i="2"/>
  <c r="EF126" i="2"/>
  <c r="EE126" i="2"/>
  <c r="FY126" i="2"/>
  <c r="GQ126" i="2"/>
  <c r="KR126" i="2"/>
  <c r="HJ126" i="2"/>
  <c r="HK126" i="2" s="1"/>
  <c r="IQ126" i="2"/>
  <c r="IP126" i="2"/>
  <c r="JS126" i="2"/>
  <c r="JT126" i="2" s="1"/>
  <c r="JU126" i="2" s="1"/>
  <c r="TD126" i="2"/>
  <c r="TH126" i="2"/>
  <c r="TL126" i="2"/>
  <c r="TV126" i="2"/>
  <c r="TZ126" i="2"/>
  <c r="MK127" i="2"/>
  <c r="BK127" i="2"/>
  <c r="BH127" i="2"/>
  <c r="BL127" i="2"/>
  <c r="NT127" i="2" s="1"/>
  <c r="BP127" i="2"/>
  <c r="CN127" i="2"/>
  <c r="CL127" i="2"/>
  <c r="CO127" i="2"/>
  <c r="EF127" i="2"/>
  <c r="EE127" i="2"/>
  <c r="FY127" i="2"/>
  <c r="GQ127" i="2"/>
  <c r="KR127" i="2"/>
  <c r="HJ127" i="2"/>
  <c r="HK127" i="2" s="1"/>
  <c r="IQ127" i="2"/>
  <c r="IP127" i="2"/>
  <c r="JS127" i="2"/>
  <c r="JT127" i="2" s="1"/>
  <c r="JU127" i="2" s="1"/>
  <c r="CZ128" i="2"/>
  <c r="CX128" i="2"/>
  <c r="DA128" i="2"/>
  <c r="FD128" i="2"/>
  <c r="DO128" i="2"/>
  <c r="DP128" i="2" s="1"/>
  <c r="DQ128" i="2" s="1"/>
  <c r="FA128" i="2"/>
  <c r="GA128" i="2"/>
  <c r="KV128" i="2"/>
  <c r="IA128" i="2"/>
  <c r="HZ128" i="2"/>
  <c r="JE128" i="2"/>
  <c r="JF128" i="2" s="1"/>
  <c r="JG128" i="2" s="1"/>
  <c r="KH128" i="2"/>
  <c r="KG128" i="2"/>
  <c r="LE128" i="2"/>
  <c r="MK129" i="2"/>
  <c r="BK129" i="2"/>
  <c r="BH129" i="2"/>
  <c r="BL129" i="2"/>
  <c r="NT129" i="2" s="1"/>
  <c r="BP129" i="2"/>
  <c r="CN129" i="2"/>
  <c r="CL129" i="2"/>
  <c r="CO129" i="2"/>
  <c r="EF129" i="2"/>
  <c r="EE129" i="2"/>
  <c r="FY129" i="2"/>
  <c r="GQ129" i="2"/>
  <c r="KR129" i="2"/>
  <c r="HJ129" i="2"/>
  <c r="HK129" i="2" s="1"/>
  <c r="IQ129" i="2"/>
  <c r="IP129" i="2"/>
  <c r="JS129" i="2"/>
  <c r="JT129" i="2" s="1"/>
  <c r="JU129" i="2" s="1"/>
  <c r="CZ130" i="2"/>
  <c r="CX130" i="2"/>
  <c r="DA130" i="2"/>
  <c r="FD130" i="2"/>
  <c r="DO130" i="2"/>
  <c r="DP130" i="2" s="1"/>
  <c r="DQ130" i="2" s="1"/>
  <c r="FA130" i="2"/>
  <c r="GA130" i="2"/>
  <c r="KV130" i="2"/>
  <c r="IA130" i="2"/>
  <c r="HZ130" i="2"/>
  <c r="JE130" i="2"/>
  <c r="JF130" i="2" s="1"/>
  <c r="JG130" i="2" s="1"/>
  <c r="KH130" i="2"/>
  <c r="KG130" i="2"/>
  <c r="LE130" i="2"/>
  <c r="MK131" i="2"/>
  <c r="BK131" i="2"/>
  <c r="BH131" i="2"/>
  <c r="BL131" i="2"/>
  <c r="NT131" i="2" s="1"/>
  <c r="BP131" i="2"/>
  <c r="CN131" i="2"/>
  <c r="CL131" i="2"/>
  <c r="CO131" i="2"/>
  <c r="EF131" i="2"/>
  <c r="EE131" i="2"/>
  <c r="FY131" i="2"/>
  <c r="GQ131" i="2"/>
  <c r="KR131" i="2"/>
  <c r="HJ131" i="2"/>
  <c r="HK131" i="2" s="1"/>
  <c r="IQ131" i="2"/>
  <c r="IP131" i="2"/>
  <c r="JS131" i="2"/>
  <c r="JT131" i="2" s="1"/>
  <c r="JU131" i="2" s="1"/>
  <c r="CZ132" i="2"/>
  <c r="CX132" i="2"/>
  <c r="DA132" i="2"/>
  <c r="FD132" i="2"/>
  <c r="DO132" i="2"/>
  <c r="DP132" i="2" s="1"/>
  <c r="DQ132" i="2" s="1"/>
  <c r="FA132" i="2"/>
  <c r="GA132" i="2"/>
  <c r="KV132" i="2"/>
  <c r="IA132" i="2"/>
  <c r="HZ132" i="2"/>
  <c r="JE132" i="2"/>
  <c r="JF132" i="2" s="1"/>
  <c r="JG132" i="2" s="1"/>
  <c r="KH132" i="2"/>
  <c r="KG132" i="2"/>
  <c r="LE132" i="2"/>
  <c r="MK133" i="2"/>
  <c r="BK133" i="2"/>
  <c r="BH133" i="2"/>
  <c r="BL133" i="2"/>
  <c r="NT133" i="2" s="1"/>
  <c r="BP133" i="2"/>
  <c r="CN133" i="2"/>
  <c r="CL133" i="2"/>
  <c r="CO133" i="2"/>
  <c r="EF133" i="2"/>
  <c r="EE133" i="2"/>
  <c r="FY133" i="2"/>
  <c r="GQ133" i="2"/>
  <c r="KR133" i="2"/>
  <c r="HJ133" i="2"/>
  <c r="HK133" i="2" s="1"/>
  <c r="IQ133" i="2"/>
  <c r="IP133" i="2"/>
  <c r="JS133" i="2"/>
  <c r="JT133" i="2" s="1"/>
  <c r="JU133" i="2" s="1"/>
  <c r="CZ134" i="2"/>
  <c r="CX134" i="2"/>
  <c r="DA134" i="2"/>
  <c r="FD134" i="2"/>
  <c r="DO134" i="2"/>
  <c r="DP134" i="2" s="1"/>
  <c r="DQ134" i="2" s="1"/>
  <c r="FA134" i="2"/>
  <c r="MF134" i="2" s="1"/>
  <c r="GA134" i="2"/>
  <c r="KV134" i="2"/>
  <c r="KU134" i="2"/>
  <c r="HZ134" i="2"/>
  <c r="IA134" i="2" s="1"/>
  <c r="IB134" i="2" s="1"/>
  <c r="JF134" i="2"/>
  <c r="JE134" i="2"/>
  <c r="AF139" i="2"/>
  <c r="FC139" i="2"/>
  <c r="FD139" i="2"/>
  <c r="AF142" i="2"/>
  <c r="FC142" i="2"/>
  <c r="FD142" i="2"/>
  <c r="AF144" i="2"/>
  <c r="FC144" i="2"/>
  <c r="FD144" i="2"/>
  <c r="AF146" i="2"/>
  <c r="FC146" i="2"/>
  <c r="FD146" i="2"/>
  <c r="AF147" i="2"/>
  <c r="FC147" i="2"/>
  <c r="FD147" i="2"/>
  <c r="AF150" i="2"/>
  <c r="FC150" i="2"/>
  <c r="FD150" i="2"/>
  <c r="AF152" i="2"/>
  <c r="FC152" i="2"/>
  <c r="FD152" i="2"/>
  <c r="AF154" i="2"/>
  <c r="FC154" i="2"/>
  <c r="FD154" i="2"/>
  <c r="AF156" i="2"/>
  <c r="FC156" i="2"/>
  <c r="FD156" i="2"/>
  <c r="AF158" i="2"/>
  <c r="FC158" i="2"/>
  <c r="FD158" i="2"/>
  <c r="AF161" i="2"/>
  <c r="FC161" i="2"/>
  <c r="FD161" i="2"/>
  <c r="AF163" i="2"/>
  <c r="FC163" i="2"/>
  <c r="FD163" i="2"/>
  <c r="AF165" i="2"/>
  <c r="FC165" i="2"/>
  <c r="FD165" i="2"/>
  <c r="AF167" i="2"/>
  <c r="FC167" i="2"/>
  <c r="FD167" i="2"/>
  <c r="AF169" i="2"/>
  <c r="FC169" i="2"/>
  <c r="FD169" i="2"/>
  <c r="FC171" i="2"/>
  <c r="FD171" i="2"/>
  <c r="AG97" i="2"/>
  <c r="AL97" i="2"/>
  <c r="AM97" i="2" s="1"/>
  <c r="AR97" i="2"/>
  <c r="AU97" i="2"/>
  <c r="BD97" i="2"/>
  <c r="BS97" i="2"/>
  <c r="BV97" i="2" s="1"/>
  <c r="CG97" i="2"/>
  <c r="DG97" i="2"/>
  <c r="DP97" i="2"/>
  <c r="DW97" i="2"/>
  <c r="DX97" i="2" s="1"/>
  <c r="EM97" i="2"/>
  <c r="EN97" i="2" s="1"/>
  <c r="GV97" i="2"/>
  <c r="HK97" i="2"/>
  <c r="HR97" i="2"/>
  <c r="HS97" i="2" s="1"/>
  <c r="HT97" i="2" s="1"/>
  <c r="IH97" i="2"/>
  <c r="IX97" i="2"/>
  <c r="JL97" i="2"/>
  <c r="JZ97" i="2"/>
  <c r="KN97" i="2"/>
  <c r="LH97" i="2"/>
  <c r="LK97" i="2" s="1"/>
  <c r="AG98" i="2"/>
  <c r="AL98" i="2"/>
  <c r="AM98" i="2" s="1"/>
  <c r="AR98" i="2"/>
  <c r="AU98" i="2"/>
  <c r="BD98" i="2"/>
  <c r="BS98" i="2"/>
  <c r="BV98" i="2" s="1"/>
  <c r="CG98" i="2"/>
  <c r="DG98" i="2"/>
  <c r="DP98" i="2"/>
  <c r="DW98" i="2"/>
  <c r="DX98" i="2" s="1"/>
  <c r="EM98" i="2"/>
  <c r="EN98" i="2" s="1"/>
  <c r="GV98" i="2"/>
  <c r="HK98" i="2"/>
  <c r="HR98" i="2"/>
  <c r="HS98" i="2" s="1"/>
  <c r="HT98" i="2" s="1"/>
  <c r="IH98" i="2"/>
  <c r="IX98" i="2"/>
  <c r="JL98" i="2"/>
  <c r="JZ98" i="2"/>
  <c r="KN98" i="2"/>
  <c r="LH98" i="2"/>
  <c r="LK98" i="2" s="1"/>
  <c r="TA98" i="2"/>
  <c r="TC98" i="2"/>
  <c r="TE98" i="2"/>
  <c r="TG98" i="2"/>
  <c r="TI98" i="2"/>
  <c r="TK98" i="2"/>
  <c r="TM98" i="2"/>
  <c r="TO98" i="2"/>
  <c r="TY98" i="2"/>
  <c r="UA98" i="2"/>
  <c r="UC98" i="2"/>
  <c r="AG99" i="2"/>
  <c r="AL99" i="2"/>
  <c r="AM99" i="2" s="1"/>
  <c r="AR99" i="2"/>
  <c r="AU99" i="2"/>
  <c r="BD99" i="2"/>
  <c r="BS99" i="2"/>
  <c r="BV99" i="2" s="1"/>
  <c r="CG99" i="2"/>
  <c r="DG99" i="2"/>
  <c r="DP99" i="2"/>
  <c r="DW99" i="2"/>
  <c r="DX99" i="2" s="1"/>
  <c r="EM99" i="2"/>
  <c r="EN99" i="2" s="1"/>
  <c r="GV99" i="2"/>
  <c r="HK99" i="2"/>
  <c r="HR99" i="2"/>
  <c r="HS99" i="2" s="1"/>
  <c r="HT99" i="2" s="1"/>
  <c r="IH99" i="2"/>
  <c r="IX99" i="2"/>
  <c r="JL99" i="2"/>
  <c r="JZ99" i="2"/>
  <c r="KN99" i="2"/>
  <c r="LH99" i="2"/>
  <c r="LK99" i="2" s="1"/>
  <c r="TA99" i="2"/>
  <c r="TC99" i="2"/>
  <c r="TE99" i="2"/>
  <c r="TG99" i="2"/>
  <c r="TI99" i="2"/>
  <c r="TK99" i="2"/>
  <c r="TM99" i="2"/>
  <c r="TO99" i="2"/>
  <c r="TY99" i="2"/>
  <c r="UA99" i="2"/>
  <c r="UC99" i="2"/>
  <c r="AG100" i="2"/>
  <c r="AL100" i="2"/>
  <c r="AM100" i="2" s="1"/>
  <c r="AR100" i="2"/>
  <c r="AU100" i="2"/>
  <c r="BD100" i="2"/>
  <c r="BS100" i="2"/>
  <c r="BV100" i="2" s="1"/>
  <c r="CG100" i="2"/>
  <c r="DG100" i="2"/>
  <c r="DP100" i="2"/>
  <c r="DW100" i="2"/>
  <c r="DX100" i="2" s="1"/>
  <c r="EM100" i="2"/>
  <c r="EN100" i="2" s="1"/>
  <c r="GV100" i="2"/>
  <c r="HK100" i="2"/>
  <c r="HR100" i="2"/>
  <c r="HS100" i="2" s="1"/>
  <c r="HT100" i="2" s="1"/>
  <c r="IH100" i="2"/>
  <c r="IX100" i="2"/>
  <c r="JL100" i="2"/>
  <c r="JZ100" i="2"/>
  <c r="KN100" i="2"/>
  <c r="LH100" i="2"/>
  <c r="LK100" i="2" s="1"/>
  <c r="TA100" i="2"/>
  <c r="TC100" i="2"/>
  <c r="TE100" i="2"/>
  <c r="TG100" i="2"/>
  <c r="TI100" i="2"/>
  <c r="TK100" i="2"/>
  <c r="TM100" i="2"/>
  <c r="TO100" i="2"/>
  <c r="TY100" i="2"/>
  <c r="UA100" i="2"/>
  <c r="UC100" i="2"/>
  <c r="AG101" i="2"/>
  <c r="AL101" i="2"/>
  <c r="AM101" i="2" s="1"/>
  <c r="AR101" i="2"/>
  <c r="AU101" i="2"/>
  <c r="BD101" i="2"/>
  <c r="BS101" i="2"/>
  <c r="BV101" i="2" s="1"/>
  <c r="CG101" i="2"/>
  <c r="DG101" i="2"/>
  <c r="DP101" i="2"/>
  <c r="DW101" i="2"/>
  <c r="DX101" i="2" s="1"/>
  <c r="EM101" i="2"/>
  <c r="EN101" i="2" s="1"/>
  <c r="GV101" i="2"/>
  <c r="HK101" i="2"/>
  <c r="HR101" i="2"/>
  <c r="HS101" i="2" s="1"/>
  <c r="HT101" i="2" s="1"/>
  <c r="IH101" i="2"/>
  <c r="IX101" i="2"/>
  <c r="JL101" i="2"/>
  <c r="JZ101" i="2"/>
  <c r="KN101" i="2"/>
  <c r="LH101" i="2"/>
  <c r="LK101" i="2" s="1"/>
  <c r="TA101" i="2"/>
  <c r="TC101" i="2"/>
  <c r="TE101" i="2"/>
  <c r="TG101" i="2"/>
  <c r="TI101" i="2"/>
  <c r="TK101" i="2"/>
  <c r="TM101" i="2"/>
  <c r="TO101" i="2"/>
  <c r="TY101" i="2"/>
  <c r="UA101" i="2"/>
  <c r="UC101" i="2"/>
  <c r="AG102" i="2"/>
  <c r="AL102" i="2"/>
  <c r="AM102" i="2" s="1"/>
  <c r="AR102" i="2"/>
  <c r="AU102" i="2"/>
  <c r="BD102" i="2"/>
  <c r="BS102" i="2"/>
  <c r="CG102" i="2"/>
  <c r="DG102" i="2"/>
  <c r="DP102" i="2"/>
  <c r="DW102" i="2"/>
  <c r="DX102" i="2" s="1"/>
  <c r="EM102" i="2"/>
  <c r="EN102" i="2" s="1"/>
  <c r="GV102" i="2"/>
  <c r="HK102" i="2"/>
  <c r="HR102" i="2"/>
  <c r="HS102" i="2" s="1"/>
  <c r="IH102" i="2"/>
  <c r="IX102" i="2"/>
  <c r="JL102" i="2"/>
  <c r="JZ102" i="2"/>
  <c r="KN102" i="2"/>
  <c r="LH102" i="2"/>
  <c r="TB102" i="2"/>
  <c r="TD102" i="2"/>
  <c r="TH102" i="2"/>
  <c r="TJ102" i="2"/>
  <c r="TL102" i="2"/>
  <c r="TN102" i="2"/>
  <c r="TT102" i="2"/>
  <c r="TV102" i="2"/>
  <c r="TZ102" i="2"/>
  <c r="AI103" i="2"/>
  <c r="BH103" i="2"/>
  <c r="BQ103" i="2"/>
  <c r="CM103" i="2"/>
  <c r="CY103" i="2"/>
  <c r="DO103" i="2"/>
  <c r="DP103" i="2" s="1"/>
  <c r="DQ103" i="2" s="1"/>
  <c r="EE103" i="2"/>
  <c r="FZ103" i="2"/>
  <c r="GD103" i="2" s="1"/>
  <c r="GR103" i="2"/>
  <c r="HJ103" i="2"/>
  <c r="HZ103" i="2"/>
  <c r="IP103" i="2"/>
  <c r="JE103" i="2"/>
  <c r="JS103" i="2"/>
  <c r="KG103" i="2"/>
  <c r="LF103" i="2"/>
  <c r="MF103" i="2"/>
  <c r="AG104" i="2"/>
  <c r="AL104" i="2"/>
  <c r="AM104" i="2" s="1"/>
  <c r="AR104" i="2"/>
  <c r="AU104" i="2"/>
  <c r="BD104" i="2"/>
  <c r="BS104" i="2"/>
  <c r="CG104" i="2"/>
  <c r="DG104" i="2"/>
  <c r="DP104" i="2"/>
  <c r="DW104" i="2"/>
  <c r="DX104" i="2" s="1"/>
  <c r="EM104" i="2"/>
  <c r="EN104" i="2" s="1"/>
  <c r="GV104" i="2"/>
  <c r="HK104" i="2"/>
  <c r="HR104" i="2"/>
  <c r="HS104" i="2" s="1"/>
  <c r="HT104" i="2" s="1"/>
  <c r="IH104" i="2"/>
  <c r="II104" i="2" s="1"/>
  <c r="IX104" i="2"/>
  <c r="IY104" i="2" s="1"/>
  <c r="JL104" i="2"/>
  <c r="JM104" i="2" s="1"/>
  <c r="JZ104" i="2"/>
  <c r="KA104" i="2" s="1"/>
  <c r="KN104" i="2"/>
  <c r="KO104" i="2" s="1"/>
  <c r="LH104" i="2"/>
  <c r="TB104" i="2"/>
  <c r="TD104" i="2"/>
  <c r="TH104" i="2"/>
  <c r="TJ104" i="2"/>
  <c r="TL104" i="2"/>
  <c r="TN104" i="2"/>
  <c r="TT104" i="2"/>
  <c r="TV104" i="2"/>
  <c r="TZ104" i="2"/>
  <c r="AI105" i="2"/>
  <c r="AL105" i="2" s="1"/>
  <c r="BH105" i="2"/>
  <c r="BQ105" i="2"/>
  <c r="CM105" i="2"/>
  <c r="CY105" i="2"/>
  <c r="DH105" i="2"/>
  <c r="DO105" i="2"/>
  <c r="EE105" i="2"/>
  <c r="FZ105" i="2"/>
  <c r="GD105" i="2"/>
  <c r="GY105" i="2"/>
  <c r="HJ105" i="2"/>
  <c r="HZ105" i="2"/>
  <c r="IP105" i="2"/>
  <c r="IQ105" i="2" s="1"/>
  <c r="JE105" i="2"/>
  <c r="JS105" i="2"/>
  <c r="JT105" i="2" s="1"/>
  <c r="KG105" i="2"/>
  <c r="MF105" i="2"/>
  <c r="TB105" i="2"/>
  <c r="TD105" i="2"/>
  <c r="TH105" i="2"/>
  <c r="TJ105" i="2"/>
  <c r="TL105" i="2"/>
  <c r="TN105" i="2"/>
  <c r="TT105" i="2"/>
  <c r="TV105" i="2"/>
  <c r="TZ105" i="2"/>
  <c r="AI106" i="2"/>
  <c r="AQ106" i="2"/>
  <c r="BH106" i="2"/>
  <c r="BV106" i="2"/>
  <c r="BW106" i="2" s="1"/>
  <c r="OB106" i="2" s="1"/>
  <c r="CF106" i="2"/>
  <c r="CM106" i="2"/>
  <c r="CY106" i="2"/>
  <c r="DH106" i="2"/>
  <c r="DO106" i="2"/>
  <c r="EE106" i="2"/>
  <c r="EF106" i="2" s="1"/>
  <c r="FZ106" i="2"/>
  <c r="GY106" i="2"/>
  <c r="HJ106" i="2"/>
  <c r="HZ106" i="2"/>
  <c r="IP106" i="2"/>
  <c r="IQ106" i="2" s="1"/>
  <c r="JE106" i="2"/>
  <c r="JS106" i="2"/>
  <c r="JT106" i="2" s="1"/>
  <c r="KG106" i="2"/>
  <c r="MF106" i="2"/>
  <c r="TB106" i="2"/>
  <c r="TD106" i="2"/>
  <c r="TH106" i="2"/>
  <c r="TJ106" i="2"/>
  <c r="TL106" i="2"/>
  <c r="TN106" i="2"/>
  <c r="TT106" i="2"/>
  <c r="TV106" i="2"/>
  <c r="TZ106" i="2"/>
  <c r="H274" i="2"/>
  <c r="AT278" i="2" s="1"/>
  <c r="AG107" i="2"/>
  <c r="AR107" i="2"/>
  <c r="AU107" i="2"/>
  <c r="BK107" i="2"/>
  <c r="BS107" i="2"/>
  <c r="CG107" i="2"/>
  <c r="CL107" i="2"/>
  <c r="CX107" i="2"/>
  <c r="DG107" i="2"/>
  <c r="DW107" i="2"/>
  <c r="EM107" i="2"/>
  <c r="FY107" i="2"/>
  <c r="GV107" i="2"/>
  <c r="HK107" i="2"/>
  <c r="HR107" i="2"/>
  <c r="HS107" i="2" s="1"/>
  <c r="IH107" i="2"/>
  <c r="IX107" i="2"/>
  <c r="IY107" i="2" s="1"/>
  <c r="JL107" i="2"/>
  <c r="JZ107" i="2"/>
  <c r="KA107" i="2" s="1"/>
  <c r="KN107" i="2"/>
  <c r="LH107" i="2"/>
  <c r="TA107" i="2"/>
  <c r="TC107" i="2"/>
  <c r="TE107" i="2"/>
  <c r="TG107" i="2"/>
  <c r="TI107" i="2"/>
  <c r="TK107" i="2"/>
  <c r="TM107" i="2"/>
  <c r="TO107" i="2"/>
  <c r="AI108" i="2"/>
  <c r="AL108" i="2" s="1"/>
  <c r="AQ108" i="2"/>
  <c r="BH108" i="2"/>
  <c r="BV108" i="2"/>
  <c r="BW108" i="2" s="1"/>
  <c r="OB108" i="2" s="1"/>
  <c r="CF108" i="2"/>
  <c r="CM108" i="2"/>
  <c r="CY108" i="2"/>
  <c r="DH108" i="2"/>
  <c r="DO108" i="2"/>
  <c r="EE108" i="2"/>
  <c r="FZ108" i="2"/>
  <c r="GD108" i="2"/>
  <c r="HJ108" i="2"/>
  <c r="HZ108" i="2"/>
  <c r="IP108" i="2"/>
  <c r="JE108" i="2"/>
  <c r="JS108" i="2"/>
  <c r="KG108" i="2"/>
  <c r="MF108" i="2"/>
  <c r="TA108" i="2"/>
  <c r="TC108" i="2"/>
  <c r="TE108" i="2"/>
  <c r="TG108" i="2"/>
  <c r="TI108" i="2"/>
  <c r="TK108" i="2"/>
  <c r="TM108" i="2"/>
  <c r="TO108" i="2"/>
  <c r="UA108" i="2"/>
  <c r="AG109" i="2"/>
  <c r="AR109" i="2"/>
  <c r="AU109" i="2"/>
  <c r="BK109" i="2"/>
  <c r="BS109" i="2"/>
  <c r="CG109" i="2"/>
  <c r="CL109" i="2"/>
  <c r="CX109" i="2"/>
  <c r="DG109" i="2"/>
  <c r="DW109" i="2"/>
  <c r="EM109" i="2"/>
  <c r="FY109" i="2"/>
  <c r="GV109" i="2"/>
  <c r="HK109" i="2"/>
  <c r="HR109" i="2"/>
  <c r="IH109" i="2"/>
  <c r="II109" i="2" s="1"/>
  <c r="IX109" i="2"/>
  <c r="JL109" i="2"/>
  <c r="JM109" i="2" s="1"/>
  <c r="JZ109" i="2"/>
  <c r="KN109" i="2"/>
  <c r="KO109" i="2" s="1"/>
  <c r="LH109" i="2"/>
  <c r="TB109" i="2"/>
  <c r="TD109" i="2"/>
  <c r="TH109" i="2"/>
  <c r="TJ109" i="2"/>
  <c r="TL109" i="2"/>
  <c r="TN109" i="2"/>
  <c r="AG110" i="2"/>
  <c r="AR110" i="2"/>
  <c r="AU110" i="2"/>
  <c r="BK110" i="2"/>
  <c r="BS110" i="2"/>
  <c r="BV110" i="2" s="1"/>
  <c r="CG110" i="2"/>
  <c r="CL110" i="2"/>
  <c r="CX110" i="2"/>
  <c r="DG110" i="2"/>
  <c r="DW110" i="2"/>
  <c r="EM110" i="2"/>
  <c r="FY110" i="2"/>
  <c r="GV110" i="2"/>
  <c r="HK110" i="2"/>
  <c r="HR110" i="2"/>
  <c r="HS110" i="2" s="1"/>
  <c r="IH110" i="2"/>
  <c r="IX110" i="2"/>
  <c r="IY110" i="2" s="1"/>
  <c r="JL110" i="2"/>
  <c r="JZ110" i="2"/>
  <c r="KA110" i="2" s="1"/>
  <c r="KN110" i="2"/>
  <c r="LH110" i="2"/>
  <c r="TA110" i="2"/>
  <c r="TC110" i="2"/>
  <c r="TE110" i="2"/>
  <c r="TG110" i="2"/>
  <c r="TI110" i="2"/>
  <c r="TK110" i="2"/>
  <c r="TM110" i="2"/>
  <c r="TO110" i="2"/>
  <c r="UA110" i="2"/>
  <c r="AG111" i="2"/>
  <c r="AR111" i="2"/>
  <c r="AU111" i="2"/>
  <c r="BK111" i="2"/>
  <c r="BS111" i="2"/>
  <c r="BV111" i="2" s="1"/>
  <c r="CG111" i="2"/>
  <c r="CL111" i="2"/>
  <c r="CX111" i="2"/>
  <c r="DG111" i="2"/>
  <c r="DW111" i="2"/>
  <c r="EM111" i="2"/>
  <c r="EN111" i="2" s="1"/>
  <c r="FY111" i="2"/>
  <c r="GV111" i="2"/>
  <c r="HK111" i="2"/>
  <c r="HR111" i="2"/>
  <c r="HS111" i="2" s="1"/>
  <c r="IH111" i="2"/>
  <c r="IX111" i="2"/>
  <c r="IY111" i="2" s="1"/>
  <c r="JL111" i="2"/>
  <c r="JZ111" i="2"/>
  <c r="KA111" i="2" s="1"/>
  <c r="KN111" i="2"/>
  <c r="LH111" i="2"/>
  <c r="TA111" i="2"/>
  <c r="TC111" i="2"/>
  <c r="TE111" i="2"/>
  <c r="TG111" i="2"/>
  <c r="TI111" i="2"/>
  <c r="TK111" i="2"/>
  <c r="TM111" i="2"/>
  <c r="TO111" i="2"/>
  <c r="UA111" i="2"/>
  <c r="AG112" i="2"/>
  <c r="AR112" i="2"/>
  <c r="AU112" i="2"/>
  <c r="BK112" i="2"/>
  <c r="BL112" i="2" s="1"/>
  <c r="NT112" i="2" s="1"/>
  <c r="BS112" i="2"/>
  <c r="CG112" i="2"/>
  <c r="CL112" i="2"/>
  <c r="CX112" i="2"/>
  <c r="DG112" i="2"/>
  <c r="DW112" i="2"/>
  <c r="EM112" i="2"/>
  <c r="EN112" i="2" s="1"/>
  <c r="FY112" i="2"/>
  <c r="GV112" i="2"/>
  <c r="HK112" i="2"/>
  <c r="HR112" i="2"/>
  <c r="IH112" i="2"/>
  <c r="IX112" i="2"/>
  <c r="JL112" i="2"/>
  <c r="JZ112" i="2"/>
  <c r="KN112" i="2"/>
  <c r="LH112" i="2"/>
  <c r="LK112" i="2" s="1"/>
  <c r="TB112" i="2"/>
  <c r="TD112" i="2"/>
  <c r="TH112" i="2"/>
  <c r="TJ112" i="2"/>
  <c r="TL112" i="2"/>
  <c r="TN112" i="2"/>
  <c r="TT112" i="2"/>
  <c r="AI113" i="2"/>
  <c r="AQ113" i="2"/>
  <c r="BH113" i="2"/>
  <c r="BV113" i="2"/>
  <c r="CF113" i="2"/>
  <c r="CM113" i="2"/>
  <c r="CY113" i="2"/>
  <c r="DH113" i="2"/>
  <c r="DO113" i="2"/>
  <c r="DP113" i="2" s="1"/>
  <c r="EE113" i="2"/>
  <c r="EF113" i="2" s="1"/>
  <c r="FZ113" i="2"/>
  <c r="GD113" i="2"/>
  <c r="HJ113" i="2"/>
  <c r="HZ113" i="2"/>
  <c r="IA113" i="2" s="1"/>
  <c r="IP113" i="2"/>
  <c r="JE113" i="2"/>
  <c r="JF113" i="2" s="1"/>
  <c r="JS113" i="2"/>
  <c r="KG113" i="2"/>
  <c r="KH113" i="2" s="1"/>
  <c r="MF113" i="2"/>
  <c r="TB113" i="2"/>
  <c r="TD113" i="2"/>
  <c r="TH113" i="2"/>
  <c r="TJ113" i="2"/>
  <c r="TL113" i="2"/>
  <c r="TN113" i="2"/>
  <c r="TT113" i="2"/>
  <c r="TV113" i="2"/>
  <c r="TZ113" i="2"/>
  <c r="AG114" i="2"/>
  <c r="AR114" i="2"/>
  <c r="AU114" i="2"/>
  <c r="BK114" i="2"/>
  <c r="BL114" i="2" s="1"/>
  <c r="NT114" i="2" s="1"/>
  <c r="BS114" i="2"/>
  <c r="CG114" i="2"/>
  <c r="CL114" i="2"/>
  <c r="CX114" i="2"/>
  <c r="DG114" i="2"/>
  <c r="DH114" i="2" s="1"/>
  <c r="DW114" i="2"/>
  <c r="EM114" i="2"/>
  <c r="FY114" i="2"/>
  <c r="GD114" i="2" s="1"/>
  <c r="GV114" i="2"/>
  <c r="GY114" i="2" s="1"/>
  <c r="HK114" i="2"/>
  <c r="HR114" i="2"/>
  <c r="IH114" i="2"/>
  <c r="II114" i="2" s="1"/>
  <c r="IX114" i="2"/>
  <c r="JL114" i="2"/>
  <c r="JM114" i="2" s="1"/>
  <c r="JZ114" i="2"/>
  <c r="KN114" i="2"/>
  <c r="KO114" i="2" s="1"/>
  <c r="LH114" i="2"/>
  <c r="TA114" i="2"/>
  <c r="TC114" i="2"/>
  <c r="TE114" i="2"/>
  <c r="TG114" i="2"/>
  <c r="TI114" i="2"/>
  <c r="TK114" i="2"/>
  <c r="TM114" i="2"/>
  <c r="TO114" i="2"/>
  <c r="UA114" i="2"/>
  <c r="AI115" i="2"/>
  <c r="AQ115" i="2"/>
  <c r="BH115" i="2"/>
  <c r="BV115" i="2"/>
  <c r="CF115" i="2"/>
  <c r="CM115" i="2"/>
  <c r="CY115" i="2"/>
  <c r="DH115" i="2"/>
  <c r="DO115" i="2"/>
  <c r="DP115" i="2" s="1"/>
  <c r="EE115" i="2"/>
  <c r="EF115" i="2" s="1"/>
  <c r="FZ115" i="2"/>
  <c r="HJ115" i="2"/>
  <c r="HZ115" i="2"/>
  <c r="IP115" i="2"/>
  <c r="JE115" i="2"/>
  <c r="JS115" i="2"/>
  <c r="KG115" i="2"/>
  <c r="MF115" i="2"/>
  <c r="TA115" i="2"/>
  <c r="TC115" i="2"/>
  <c r="TE115" i="2"/>
  <c r="TG115" i="2"/>
  <c r="TI115" i="2"/>
  <c r="TK115" i="2"/>
  <c r="TM115" i="2"/>
  <c r="TO115" i="2"/>
  <c r="UA115" i="2"/>
  <c r="AI116" i="2"/>
  <c r="AQ116" i="2"/>
  <c r="BH116" i="2"/>
  <c r="BK116" i="2" s="1"/>
  <c r="BV116" i="2"/>
  <c r="CF116" i="2"/>
  <c r="CM116" i="2"/>
  <c r="CY116" i="2"/>
  <c r="DH116" i="2"/>
  <c r="DO116" i="2"/>
  <c r="DP116" i="2" s="1"/>
  <c r="EE116" i="2"/>
  <c r="EF116" i="2" s="1"/>
  <c r="FZ116" i="2"/>
  <c r="GY116" i="2"/>
  <c r="GZ116" i="2" s="1"/>
  <c r="QH116" i="2" s="1"/>
  <c r="HJ116" i="2"/>
  <c r="HZ116" i="2"/>
  <c r="IA116" i="2" s="1"/>
  <c r="IP116" i="2"/>
  <c r="JE116" i="2"/>
  <c r="JF116" i="2" s="1"/>
  <c r="JS116" i="2"/>
  <c r="KG116" i="2"/>
  <c r="KH116" i="2" s="1"/>
  <c r="LK116" i="2"/>
  <c r="LL116" i="2" s="1"/>
  <c r="QX116" i="2" s="1"/>
  <c r="MF116" i="2"/>
  <c r="TB116" i="2"/>
  <c r="TD116" i="2"/>
  <c r="TH116" i="2"/>
  <c r="TJ116" i="2"/>
  <c r="TL116" i="2"/>
  <c r="TN116" i="2"/>
  <c r="TZ116" i="2"/>
  <c r="AG117" i="2"/>
  <c r="AR117" i="2"/>
  <c r="AU117" i="2"/>
  <c r="BK117" i="2"/>
  <c r="BS117" i="2"/>
  <c r="CG117" i="2"/>
  <c r="CL117" i="2"/>
  <c r="CX117" i="2"/>
  <c r="DG117" i="2"/>
  <c r="DW117" i="2"/>
  <c r="EM117" i="2"/>
  <c r="FY117" i="2"/>
  <c r="GV117" i="2"/>
  <c r="GY117" i="2" s="1"/>
  <c r="HK117" i="2"/>
  <c r="HR117" i="2"/>
  <c r="HS117" i="2" s="1"/>
  <c r="IH117" i="2"/>
  <c r="IX117" i="2"/>
  <c r="IY117" i="2" s="1"/>
  <c r="JL117" i="2"/>
  <c r="JZ117" i="2"/>
  <c r="KA117" i="2" s="1"/>
  <c r="KN117" i="2"/>
  <c r="LH117" i="2"/>
  <c r="TC117" i="2"/>
  <c r="TI117" i="2"/>
  <c r="TM117" i="2"/>
  <c r="AG118" i="2"/>
  <c r="AR118" i="2"/>
  <c r="BD118" i="2"/>
  <c r="BQ118" i="2"/>
  <c r="BS118" i="2"/>
  <c r="CG118" i="2"/>
  <c r="DI118" i="2"/>
  <c r="DW118" i="2"/>
  <c r="DX118" i="2" s="1"/>
  <c r="GY118" i="2"/>
  <c r="II118" i="2"/>
  <c r="IH118" i="2"/>
  <c r="IZ118" i="2"/>
  <c r="JM118" i="2"/>
  <c r="JL118" i="2"/>
  <c r="KO118" i="2"/>
  <c r="KN118" i="2"/>
  <c r="LF118" i="2"/>
  <c r="LH118" i="2"/>
  <c r="LK118" i="2" s="1"/>
  <c r="TD118" i="2"/>
  <c r="TH118" i="2"/>
  <c r="TL118" i="2"/>
  <c r="TV118" i="2"/>
  <c r="TZ118" i="2"/>
  <c r="MQ119" i="2"/>
  <c r="AI119" i="2"/>
  <c r="MK119" i="2"/>
  <c r="BH119" i="2"/>
  <c r="BP119" i="2"/>
  <c r="CN119" i="2"/>
  <c r="CL119" i="2"/>
  <c r="CO119" i="2"/>
  <c r="CY119" i="2"/>
  <c r="EE119" i="2"/>
  <c r="EF119" i="2" s="1"/>
  <c r="FC119" i="2"/>
  <c r="FY119" i="2"/>
  <c r="MF119" i="2" s="1"/>
  <c r="GB119" i="2"/>
  <c r="GD119" i="2"/>
  <c r="GQ119" i="2"/>
  <c r="KR119" i="2"/>
  <c r="HK119" i="2"/>
  <c r="HJ119" i="2"/>
  <c r="IB119" i="2"/>
  <c r="IQ119" i="2"/>
  <c r="IP119" i="2"/>
  <c r="JT119" i="2"/>
  <c r="JS119" i="2"/>
  <c r="KI119" i="2"/>
  <c r="KU119" i="2"/>
  <c r="LF119" i="2"/>
  <c r="AF120" i="2"/>
  <c r="AQ120" i="2"/>
  <c r="AU120" i="2"/>
  <c r="BV120" i="2"/>
  <c r="CH120" i="2"/>
  <c r="CF120" i="2"/>
  <c r="CI120" i="2"/>
  <c r="FA120" i="2"/>
  <c r="DG120" i="2"/>
  <c r="DH120" i="2" s="1"/>
  <c r="DY120" i="2"/>
  <c r="EM120" i="2"/>
  <c r="EN120" i="2" s="1"/>
  <c r="GR120" i="2"/>
  <c r="GV120" i="2"/>
  <c r="HR120" i="2"/>
  <c r="HS120" i="2" s="1"/>
  <c r="IJ120" i="2"/>
  <c r="IX120" i="2"/>
  <c r="IY120" i="2" s="1"/>
  <c r="JZ120" i="2"/>
  <c r="KA120" i="2" s="1"/>
  <c r="KP120" i="2"/>
  <c r="KR120" i="2"/>
  <c r="LK120" i="2"/>
  <c r="AL121" i="2"/>
  <c r="BD121" i="2"/>
  <c r="BQ121" i="2"/>
  <c r="CM121" i="2"/>
  <c r="CZ121" i="2"/>
  <c r="CX121" i="2"/>
  <c r="DA121" i="2"/>
  <c r="FB121" i="2"/>
  <c r="MQ121" i="2" s="1"/>
  <c r="DO121" i="2"/>
  <c r="DP121" i="2" s="1"/>
  <c r="FA121" i="2"/>
  <c r="FZ121" i="2"/>
  <c r="GR121" i="2"/>
  <c r="KT121" i="2"/>
  <c r="HL121" i="2"/>
  <c r="IA121" i="2"/>
  <c r="HZ121" i="2"/>
  <c r="JF121" i="2"/>
  <c r="JE121" i="2"/>
  <c r="JU121" i="2"/>
  <c r="KH121" i="2"/>
  <c r="KG121" i="2"/>
  <c r="LE121" i="2"/>
  <c r="MF121" i="2"/>
  <c r="TD121" i="2"/>
  <c r="TH121" i="2"/>
  <c r="TL121" i="2"/>
  <c r="TZ121" i="2"/>
  <c r="AF122" i="2"/>
  <c r="AQ122" i="2"/>
  <c r="AU122" i="2"/>
  <c r="BV122" i="2"/>
  <c r="CH122" i="2"/>
  <c r="CF122" i="2"/>
  <c r="CI122" i="2"/>
  <c r="FA122" i="2"/>
  <c r="DG122" i="2"/>
  <c r="DH122" i="2" s="1"/>
  <c r="DY122" i="2"/>
  <c r="EM122" i="2"/>
  <c r="EN122" i="2" s="1"/>
  <c r="GR122" i="2"/>
  <c r="GV122" i="2"/>
  <c r="HR122" i="2"/>
  <c r="HS122" i="2" s="1"/>
  <c r="IX122" i="2"/>
  <c r="IY122" i="2" s="1"/>
  <c r="JN122" i="2"/>
  <c r="JZ122" i="2"/>
  <c r="KA122" i="2" s="1"/>
  <c r="KR122" i="2"/>
  <c r="LK122" i="2"/>
  <c r="MQ123" i="2"/>
  <c r="AI123" i="2"/>
  <c r="MK123" i="2"/>
  <c r="BH123" i="2"/>
  <c r="BP123" i="2"/>
  <c r="CN123" i="2"/>
  <c r="CL123" i="2"/>
  <c r="CO123" i="2"/>
  <c r="CY123" i="2"/>
  <c r="EE123" i="2"/>
  <c r="EF123" i="2" s="1"/>
  <c r="FC123" i="2"/>
  <c r="FY123" i="2"/>
  <c r="MF123" i="2" s="1"/>
  <c r="GB123" i="2"/>
  <c r="GD123" i="2"/>
  <c r="GQ123" i="2"/>
  <c r="KR123" i="2"/>
  <c r="HK123" i="2"/>
  <c r="HJ123" i="2"/>
  <c r="IB123" i="2"/>
  <c r="IQ123" i="2"/>
  <c r="IP123" i="2"/>
  <c r="JT123" i="2"/>
  <c r="JS123" i="2"/>
  <c r="KI123" i="2"/>
  <c r="KU123" i="2"/>
  <c r="LF123" i="2"/>
  <c r="AL124" i="2"/>
  <c r="BD124" i="2"/>
  <c r="BQ124" i="2"/>
  <c r="CM124" i="2"/>
  <c r="CZ124" i="2"/>
  <c r="CX124" i="2"/>
  <c r="DA124" i="2"/>
  <c r="FB124" i="2"/>
  <c r="DP124" i="2"/>
  <c r="DO124" i="2"/>
  <c r="EG124" i="2"/>
  <c r="FA124" i="2"/>
  <c r="FZ124" i="2"/>
  <c r="GR124" i="2"/>
  <c r="KT124" i="2"/>
  <c r="HZ124" i="2"/>
  <c r="IA124" i="2" s="1"/>
  <c r="IR124" i="2"/>
  <c r="JE124" i="2"/>
  <c r="JF124" i="2" s="1"/>
  <c r="KG124" i="2"/>
  <c r="KH124" i="2" s="1"/>
  <c r="LE124" i="2"/>
  <c r="TC124" i="2"/>
  <c r="TI124" i="2"/>
  <c r="TM124" i="2"/>
  <c r="AL125" i="2"/>
  <c r="BD125" i="2"/>
  <c r="BQ125" i="2"/>
  <c r="CM125" i="2"/>
  <c r="CZ125" i="2"/>
  <c r="CX125" i="2"/>
  <c r="DA125" i="2"/>
  <c r="FB125" i="2"/>
  <c r="DO125" i="2"/>
  <c r="DP125" i="2" s="1"/>
  <c r="EG125" i="2"/>
  <c r="FA125" i="2"/>
  <c r="FZ125" i="2"/>
  <c r="GR125" i="2"/>
  <c r="KT125" i="2"/>
  <c r="IA125" i="2"/>
  <c r="HZ125" i="2"/>
  <c r="IR125" i="2"/>
  <c r="JF125" i="2"/>
  <c r="JE125" i="2"/>
  <c r="KH125" i="2"/>
  <c r="KG125" i="2"/>
  <c r="LE125" i="2"/>
  <c r="MF125" i="2"/>
  <c r="TC125" i="2"/>
  <c r="TI125" i="2"/>
  <c r="TM125" i="2"/>
  <c r="AL126" i="2"/>
  <c r="BD126" i="2"/>
  <c r="BQ126" i="2"/>
  <c r="CM126" i="2"/>
  <c r="CZ126" i="2"/>
  <c r="CX126" i="2"/>
  <c r="DA126" i="2"/>
  <c r="FB126" i="2"/>
  <c r="DP126" i="2"/>
  <c r="DO126" i="2"/>
  <c r="EG126" i="2"/>
  <c r="FA126" i="2"/>
  <c r="MF126" i="2" s="1"/>
  <c r="FZ126" i="2"/>
  <c r="GR126" i="2"/>
  <c r="KT126" i="2"/>
  <c r="HZ126" i="2"/>
  <c r="IA126" i="2" s="1"/>
  <c r="IR126" i="2"/>
  <c r="JE126" i="2"/>
  <c r="JF126" i="2" s="1"/>
  <c r="KG126" i="2"/>
  <c r="KH126" i="2" s="1"/>
  <c r="LE126" i="2"/>
  <c r="TB126" i="2"/>
  <c r="TJ126" i="2"/>
  <c r="TN126" i="2"/>
  <c r="TT126" i="2"/>
  <c r="AL127" i="2"/>
  <c r="BD127" i="2"/>
  <c r="BQ127" i="2"/>
  <c r="CM127" i="2"/>
  <c r="CZ127" i="2"/>
  <c r="CX127" i="2"/>
  <c r="DA127" i="2"/>
  <c r="FB127" i="2"/>
  <c r="DP127" i="2"/>
  <c r="DO127" i="2"/>
  <c r="EG127" i="2"/>
  <c r="FA127" i="2"/>
  <c r="FZ127" i="2"/>
  <c r="GR127" i="2"/>
  <c r="KT127" i="2"/>
  <c r="HZ127" i="2"/>
  <c r="IA127" i="2" s="1"/>
  <c r="IR127" i="2"/>
  <c r="JE127" i="2"/>
  <c r="JF127" i="2" s="1"/>
  <c r="KG127" i="2"/>
  <c r="KH127" i="2" s="1"/>
  <c r="LE127" i="2"/>
  <c r="MQ128" i="2"/>
  <c r="AI128" i="2"/>
  <c r="MK128" i="2"/>
  <c r="BH128" i="2"/>
  <c r="BK128" i="2" s="1"/>
  <c r="BP128" i="2"/>
  <c r="CN128" i="2"/>
  <c r="CL128" i="2"/>
  <c r="CO128" i="2"/>
  <c r="CY128" i="2"/>
  <c r="EF128" i="2"/>
  <c r="EE128" i="2"/>
  <c r="FC128" i="2"/>
  <c r="GG128" i="2"/>
  <c r="FY128" i="2"/>
  <c r="MF128" i="2" s="1"/>
  <c r="GB128" i="2"/>
  <c r="GD128" i="2"/>
  <c r="GH128" i="2"/>
  <c r="PZ128" i="2" s="1"/>
  <c r="GQ128" i="2"/>
  <c r="KR128" i="2"/>
  <c r="HJ128" i="2"/>
  <c r="HK128" i="2" s="1"/>
  <c r="IB128" i="2"/>
  <c r="IP128" i="2"/>
  <c r="IQ128" i="2" s="1"/>
  <c r="JS128" i="2"/>
  <c r="JT128" i="2" s="1"/>
  <c r="KI128" i="2"/>
  <c r="KU128" i="2"/>
  <c r="LF128" i="2"/>
  <c r="AL129" i="2"/>
  <c r="BD129" i="2"/>
  <c r="BQ129" i="2"/>
  <c r="CM129" i="2"/>
  <c r="CZ129" i="2"/>
  <c r="CX129" i="2"/>
  <c r="DA129" i="2"/>
  <c r="FB129" i="2"/>
  <c r="DO129" i="2"/>
  <c r="DP129" i="2" s="1"/>
  <c r="EG129" i="2"/>
  <c r="FA129" i="2"/>
  <c r="FZ129" i="2"/>
  <c r="GR129" i="2"/>
  <c r="KT129" i="2"/>
  <c r="IA129" i="2"/>
  <c r="HZ129" i="2"/>
  <c r="IR129" i="2"/>
  <c r="JF129" i="2"/>
  <c r="JE129" i="2"/>
  <c r="KH129" i="2"/>
  <c r="KG129" i="2"/>
  <c r="LE129" i="2"/>
  <c r="MF129" i="2"/>
  <c r="MQ130" i="2"/>
  <c r="AI130" i="2"/>
  <c r="MK130" i="2"/>
  <c r="BK130" i="2"/>
  <c r="BH130" i="2"/>
  <c r="BL130" i="2"/>
  <c r="NT130" i="2" s="1"/>
  <c r="BP130" i="2"/>
  <c r="CN130" i="2"/>
  <c r="CL130" i="2"/>
  <c r="CO130" i="2"/>
  <c r="CY130" i="2"/>
  <c r="EE130" i="2"/>
  <c r="EF130" i="2" s="1"/>
  <c r="FC130" i="2"/>
  <c r="FY130" i="2"/>
  <c r="MF130" i="2" s="1"/>
  <c r="GB130" i="2"/>
  <c r="GD130" i="2"/>
  <c r="GQ130" i="2"/>
  <c r="KR130" i="2"/>
  <c r="HK130" i="2"/>
  <c r="HJ130" i="2"/>
  <c r="IB130" i="2"/>
  <c r="IQ130" i="2"/>
  <c r="IP130" i="2"/>
  <c r="JT130" i="2"/>
  <c r="JS130" i="2"/>
  <c r="KI130" i="2"/>
  <c r="KU130" i="2"/>
  <c r="LF130" i="2"/>
  <c r="AL131" i="2"/>
  <c r="BD131" i="2"/>
  <c r="BQ131" i="2"/>
  <c r="CM131" i="2"/>
  <c r="CZ131" i="2"/>
  <c r="CX131" i="2"/>
  <c r="DA131" i="2"/>
  <c r="FB131" i="2"/>
  <c r="DP131" i="2"/>
  <c r="DO131" i="2"/>
  <c r="EG131" i="2"/>
  <c r="FA131" i="2"/>
  <c r="FZ131" i="2"/>
  <c r="GR131" i="2"/>
  <c r="KT131" i="2"/>
  <c r="HZ131" i="2"/>
  <c r="IA131" i="2" s="1"/>
  <c r="IR131" i="2"/>
  <c r="JE131" i="2"/>
  <c r="JF131" i="2" s="1"/>
  <c r="KG131" i="2"/>
  <c r="KH131" i="2" s="1"/>
  <c r="LE131" i="2"/>
  <c r="MQ132" i="2"/>
  <c r="AI132" i="2"/>
  <c r="MK132" i="2"/>
  <c r="BH132" i="2"/>
  <c r="BK132" i="2" s="1"/>
  <c r="BP132" i="2"/>
  <c r="CN132" i="2"/>
  <c r="CL132" i="2"/>
  <c r="CO132" i="2"/>
  <c r="CY132" i="2"/>
  <c r="EF132" i="2"/>
  <c r="EE132" i="2"/>
  <c r="FC132" i="2"/>
  <c r="GG132" i="2"/>
  <c r="FY132" i="2"/>
  <c r="MF132" i="2" s="1"/>
  <c r="GB132" i="2"/>
  <c r="GD132" i="2"/>
  <c r="GH132" i="2"/>
  <c r="PZ132" i="2" s="1"/>
  <c r="GQ132" i="2"/>
  <c r="KR132" i="2"/>
  <c r="HJ132" i="2"/>
  <c r="HK132" i="2" s="1"/>
  <c r="IB132" i="2"/>
  <c r="IP132" i="2"/>
  <c r="IQ132" i="2" s="1"/>
  <c r="JS132" i="2"/>
  <c r="JT132" i="2" s="1"/>
  <c r="KI132" i="2"/>
  <c r="KU132" i="2"/>
  <c r="LF132" i="2"/>
  <c r="AL133" i="2"/>
  <c r="BD133" i="2"/>
  <c r="BQ133" i="2"/>
  <c r="CM133" i="2"/>
  <c r="CZ133" i="2"/>
  <c r="CX133" i="2"/>
  <c r="DA133" i="2"/>
  <c r="FB133" i="2"/>
  <c r="DO133" i="2"/>
  <c r="DP133" i="2" s="1"/>
  <c r="EG133" i="2"/>
  <c r="FA133" i="2"/>
  <c r="FZ133" i="2"/>
  <c r="GR133" i="2"/>
  <c r="KT133" i="2"/>
  <c r="IA133" i="2"/>
  <c r="HZ133" i="2"/>
  <c r="IR133" i="2"/>
  <c r="JF133" i="2"/>
  <c r="JE133" i="2"/>
  <c r="KH133" i="2"/>
  <c r="KG133" i="2"/>
  <c r="LE133" i="2"/>
  <c r="MF133" i="2"/>
  <c r="MQ134" i="2"/>
  <c r="AI134" i="2"/>
  <c r="MK134" i="2"/>
  <c r="BH134" i="2"/>
  <c r="BP134" i="2"/>
  <c r="CN134" i="2"/>
  <c r="CL134" i="2"/>
  <c r="CO134" i="2"/>
  <c r="CY134" i="2"/>
  <c r="EF134" i="2"/>
  <c r="EE134" i="2"/>
  <c r="FC134" i="2"/>
  <c r="GG134" i="2"/>
  <c r="FY134" i="2"/>
  <c r="GB134" i="2"/>
  <c r="GD134" i="2"/>
  <c r="GH134" i="2"/>
  <c r="PZ134" i="2" s="1"/>
  <c r="GQ134" i="2"/>
  <c r="KR134" i="2"/>
  <c r="HJ134" i="2"/>
  <c r="HK134" i="2" s="1"/>
  <c r="IP134" i="2"/>
  <c r="IQ134" i="2" s="1"/>
  <c r="JG134" i="2"/>
  <c r="LE134" i="2"/>
  <c r="BP135" i="2"/>
  <c r="FD135" i="2"/>
  <c r="FC135" i="2"/>
  <c r="GQ135" i="2"/>
  <c r="KV135" i="2"/>
  <c r="KU135" i="2"/>
  <c r="LE135" i="2"/>
  <c r="BP136" i="2"/>
  <c r="FD136" i="2"/>
  <c r="FC136" i="2"/>
  <c r="GQ136" i="2"/>
  <c r="KV136" i="2"/>
  <c r="KU136" i="2"/>
  <c r="LE136" i="2"/>
  <c r="BP137" i="2"/>
  <c r="FD137" i="2"/>
  <c r="FC137" i="2"/>
  <c r="GQ137" i="2"/>
  <c r="KV137" i="2"/>
  <c r="KU137" i="2"/>
  <c r="LE137" i="2"/>
  <c r="BP138" i="2"/>
  <c r="FD138" i="2"/>
  <c r="FC138" i="2"/>
  <c r="GQ138" i="2"/>
  <c r="KV138" i="2"/>
  <c r="KU138" i="2"/>
  <c r="LE138" i="2"/>
  <c r="BQ139" i="2"/>
  <c r="GR139" i="2"/>
  <c r="KU139" i="2"/>
  <c r="KV139" i="2"/>
  <c r="LF139" i="2"/>
  <c r="BP140" i="2"/>
  <c r="FD140" i="2"/>
  <c r="FC140" i="2"/>
  <c r="GQ140" i="2"/>
  <c r="KV140" i="2"/>
  <c r="KU140" i="2"/>
  <c r="LE140" i="2"/>
  <c r="BP141" i="2"/>
  <c r="FD141" i="2"/>
  <c r="FC141" i="2"/>
  <c r="GQ141" i="2"/>
  <c r="KV141" i="2"/>
  <c r="KU141" i="2"/>
  <c r="LE141" i="2"/>
  <c r="BQ142" i="2"/>
  <c r="GR142" i="2"/>
  <c r="KU142" i="2"/>
  <c r="KV142" i="2"/>
  <c r="LF142" i="2"/>
  <c r="BP143" i="2"/>
  <c r="FD143" i="2"/>
  <c r="FC143" i="2"/>
  <c r="GQ143" i="2"/>
  <c r="KV143" i="2"/>
  <c r="KU143" i="2"/>
  <c r="LE143" i="2"/>
  <c r="BQ144" i="2"/>
  <c r="GR144" i="2"/>
  <c r="KU144" i="2"/>
  <c r="KV144" i="2"/>
  <c r="LF144" i="2"/>
  <c r="BP145" i="2"/>
  <c r="FD145" i="2"/>
  <c r="FC145" i="2"/>
  <c r="GQ145" i="2"/>
  <c r="KV145" i="2"/>
  <c r="KU145" i="2"/>
  <c r="LE145" i="2"/>
  <c r="BQ146" i="2"/>
  <c r="GR146" i="2"/>
  <c r="KU146" i="2"/>
  <c r="KV146" i="2"/>
  <c r="LF146" i="2"/>
  <c r="BQ147" i="2"/>
  <c r="GR147" i="2"/>
  <c r="KU147" i="2"/>
  <c r="KV147" i="2"/>
  <c r="LF147" i="2"/>
  <c r="BP148" i="2"/>
  <c r="FD148" i="2"/>
  <c r="FC148" i="2"/>
  <c r="GQ148" i="2"/>
  <c r="KV148" i="2"/>
  <c r="KU148" i="2"/>
  <c r="LE148" i="2"/>
  <c r="BP149" i="2"/>
  <c r="FD149" i="2"/>
  <c r="FC149" i="2"/>
  <c r="GQ149" i="2"/>
  <c r="KV149" i="2"/>
  <c r="KU149" i="2"/>
  <c r="LE149" i="2"/>
  <c r="BQ150" i="2"/>
  <c r="GR150" i="2"/>
  <c r="KU150" i="2"/>
  <c r="KV150" i="2"/>
  <c r="LF150" i="2"/>
  <c r="BP151" i="2"/>
  <c r="FD151" i="2"/>
  <c r="FC151" i="2"/>
  <c r="GQ151" i="2"/>
  <c r="KV151" i="2"/>
  <c r="KU151" i="2"/>
  <c r="LE151" i="2"/>
  <c r="BQ152" i="2"/>
  <c r="GR152" i="2"/>
  <c r="KU152" i="2"/>
  <c r="KV152" i="2"/>
  <c r="LF152" i="2"/>
  <c r="BP153" i="2"/>
  <c r="FD153" i="2"/>
  <c r="FC153" i="2"/>
  <c r="GQ153" i="2"/>
  <c r="KV153" i="2"/>
  <c r="KU153" i="2"/>
  <c r="LE153" i="2"/>
  <c r="BQ154" i="2"/>
  <c r="GR154" i="2"/>
  <c r="KU154" i="2"/>
  <c r="KV154" i="2"/>
  <c r="LF154" i="2"/>
  <c r="BP155" i="2"/>
  <c r="FD155" i="2"/>
  <c r="FC155" i="2"/>
  <c r="GQ155" i="2"/>
  <c r="KV155" i="2"/>
  <c r="KU155" i="2"/>
  <c r="LE155" i="2"/>
  <c r="BQ156" i="2"/>
  <c r="GR156" i="2"/>
  <c r="KU156" i="2"/>
  <c r="KV156" i="2"/>
  <c r="LF156" i="2"/>
  <c r="BP157" i="2"/>
  <c r="FD157" i="2"/>
  <c r="FC157" i="2"/>
  <c r="GQ157" i="2"/>
  <c r="KV157" i="2"/>
  <c r="KU157" i="2"/>
  <c r="LE157" i="2"/>
  <c r="BQ158" i="2"/>
  <c r="GR158" i="2"/>
  <c r="KU158" i="2"/>
  <c r="KV158" i="2"/>
  <c r="LF158" i="2"/>
  <c r="BP159" i="2"/>
  <c r="FD159" i="2"/>
  <c r="FC159" i="2"/>
  <c r="GQ159" i="2"/>
  <c r="KV159" i="2"/>
  <c r="KU159" i="2"/>
  <c r="LE159" i="2"/>
  <c r="BP160" i="2"/>
  <c r="FD160" i="2"/>
  <c r="FC160" i="2"/>
  <c r="GQ160" i="2"/>
  <c r="KV160" i="2"/>
  <c r="KU160" i="2"/>
  <c r="LE160" i="2"/>
  <c r="BQ161" i="2"/>
  <c r="GR161" i="2"/>
  <c r="KU161" i="2"/>
  <c r="KV161" i="2"/>
  <c r="LF161" i="2"/>
  <c r="BP162" i="2"/>
  <c r="FD162" i="2"/>
  <c r="FC162" i="2"/>
  <c r="GQ162" i="2"/>
  <c r="KV162" i="2"/>
  <c r="KU162" i="2"/>
  <c r="LE162" i="2"/>
  <c r="BQ163" i="2"/>
  <c r="GR163" i="2"/>
  <c r="KU163" i="2"/>
  <c r="KV163" i="2"/>
  <c r="LF163" i="2"/>
  <c r="BP164" i="2"/>
  <c r="FD164" i="2"/>
  <c r="FC164" i="2"/>
  <c r="GQ164" i="2"/>
  <c r="KV164" i="2"/>
  <c r="KU164" i="2"/>
  <c r="LE164" i="2"/>
  <c r="BQ165" i="2"/>
  <c r="GR165" i="2"/>
  <c r="KU165" i="2"/>
  <c r="KV165" i="2"/>
  <c r="LF165" i="2"/>
  <c r="BP166" i="2"/>
  <c r="FD166" i="2"/>
  <c r="FC166" i="2"/>
  <c r="GQ166" i="2"/>
  <c r="KV166" i="2"/>
  <c r="KU166" i="2"/>
  <c r="LE166" i="2"/>
  <c r="BQ167" i="2"/>
  <c r="GR167" i="2"/>
  <c r="KU167" i="2"/>
  <c r="KV167" i="2"/>
  <c r="LF167" i="2"/>
  <c r="BP168" i="2"/>
  <c r="FD168" i="2"/>
  <c r="FC168" i="2"/>
  <c r="GQ168" i="2"/>
  <c r="KV168" i="2"/>
  <c r="KU168" i="2"/>
  <c r="LE168" i="2"/>
  <c r="BQ169" i="2"/>
  <c r="GR169" i="2"/>
  <c r="KU169" i="2"/>
  <c r="KV169" i="2"/>
  <c r="LF169" i="2"/>
  <c r="BP170" i="2"/>
  <c r="FD170" i="2"/>
  <c r="FC170" i="2"/>
  <c r="GQ170" i="2"/>
  <c r="KV170" i="2"/>
  <c r="KU170" i="2"/>
  <c r="LE170" i="2"/>
  <c r="BQ171" i="2"/>
  <c r="GR171" i="2"/>
  <c r="FC172" i="2"/>
  <c r="FD172" i="2"/>
  <c r="FC174" i="2"/>
  <c r="FD174" i="2"/>
  <c r="FC176" i="2"/>
  <c r="FD176" i="2"/>
  <c r="FC178" i="2"/>
  <c r="FD178" i="2"/>
  <c r="FC180" i="2"/>
  <c r="FD180" i="2"/>
  <c r="FC182" i="2"/>
  <c r="FD182" i="2"/>
  <c r="JS134" i="2"/>
  <c r="JT134" i="2" s="1"/>
  <c r="KG134" i="2"/>
  <c r="KH134" i="2" s="1"/>
  <c r="LF134" i="2"/>
  <c r="AI135" i="2"/>
  <c r="AL135" i="2" s="1"/>
  <c r="BH135" i="2"/>
  <c r="BL135" i="2" s="1"/>
  <c r="NT135" i="2" s="1"/>
  <c r="BQ135" i="2"/>
  <c r="CM135" i="2"/>
  <c r="CO135" i="2"/>
  <c r="CY135" i="2"/>
  <c r="DA135" i="2"/>
  <c r="DO135" i="2"/>
  <c r="DP135" i="2" s="1"/>
  <c r="DQ135" i="2" s="1"/>
  <c r="EE135" i="2"/>
  <c r="EF135" i="2" s="1"/>
  <c r="EG135" i="2" s="1"/>
  <c r="FA135" i="2"/>
  <c r="FZ135" i="2"/>
  <c r="MQ135" i="2" s="1"/>
  <c r="GR135" i="2"/>
  <c r="HJ135" i="2"/>
  <c r="HZ135" i="2"/>
  <c r="IA135" i="2" s="1"/>
  <c r="IB135" i="2" s="1"/>
  <c r="IP135" i="2"/>
  <c r="IQ135" i="2" s="1"/>
  <c r="IR135" i="2" s="1"/>
  <c r="JE135" i="2"/>
  <c r="JF135" i="2" s="1"/>
  <c r="JG135" i="2" s="1"/>
  <c r="JS135" i="2"/>
  <c r="JT135" i="2" s="1"/>
  <c r="JU135" i="2" s="1"/>
  <c r="KG135" i="2"/>
  <c r="KH135" i="2" s="1"/>
  <c r="KI135" i="2" s="1"/>
  <c r="LF135" i="2"/>
  <c r="AI136" i="2"/>
  <c r="BH136" i="2"/>
  <c r="BQ136" i="2"/>
  <c r="CM136" i="2"/>
  <c r="CO136" i="2"/>
  <c r="CY136" i="2"/>
  <c r="DA136" i="2"/>
  <c r="DO136" i="2"/>
  <c r="DP136" i="2" s="1"/>
  <c r="EE136" i="2"/>
  <c r="EF136" i="2" s="1"/>
  <c r="FA136" i="2"/>
  <c r="FZ136" i="2"/>
  <c r="GR136" i="2"/>
  <c r="HJ136" i="2"/>
  <c r="HL136" i="2" s="1"/>
  <c r="HZ136" i="2"/>
  <c r="IA136" i="2" s="1"/>
  <c r="IP136" i="2"/>
  <c r="IQ136" i="2" s="1"/>
  <c r="JE136" i="2"/>
  <c r="JF136" i="2" s="1"/>
  <c r="JS136" i="2"/>
  <c r="JT136" i="2" s="1"/>
  <c r="KG136" i="2"/>
  <c r="KH136" i="2" s="1"/>
  <c r="LF136" i="2"/>
  <c r="AI137" i="2"/>
  <c r="AL137" i="2" s="1"/>
  <c r="BH137" i="2"/>
  <c r="BL137" i="2" s="1"/>
  <c r="NT137" i="2" s="1"/>
  <c r="BQ137" i="2"/>
  <c r="CM137" i="2"/>
  <c r="CO137" i="2"/>
  <c r="CY137" i="2"/>
  <c r="DA137" i="2"/>
  <c r="DO137" i="2"/>
  <c r="DP137" i="2" s="1"/>
  <c r="DQ137" i="2" s="1"/>
  <c r="EE137" i="2"/>
  <c r="EF137" i="2" s="1"/>
  <c r="EG137" i="2" s="1"/>
  <c r="FA137" i="2"/>
  <c r="FZ137" i="2"/>
  <c r="MQ137" i="2" s="1"/>
  <c r="GR137" i="2"/>
  <c r="HJ137" i="2"/>
  <c r="HZ137" i="2"/>
  <c r="IA137" i="2" s="1"/>
  <c r="IB137" i="2" s="1"/>
  <c r="IP137" i="2"/>
  <c r="IQ137" i="2" s="1"/>
  <c r="IR137" i="2" s="1"/>
  <c r="JE137" i="2"/>
  <c r="JF137" i="2" s="1"/>
  <c r="JG137" i="2" s="1"/>
  <c r="JS137" i="2"/>
  <c r="JT137" i="2" s="1"/>
  <c r="JU137" i="2" s="1"/>
  <c r="KG137" i="2"/>
  <c r="KH137" i="2" s="1"/>
  <c r="KI137" i="2" s="1"/>
  <c r="LF137" i="2"/>
  <c r="AI138" i="2"/>
  <c r="BH138" i="2"/>
  <c r="BQ138" i="2"/>
  <c r="CM138" i="2"/>
  <c r="CO138" i="2"/>
  <c r="CY138" i="2"/>
  <c r="DA138" i="2"/>
  <c r="DO138" i="2"/>
  <c r="DP138" i="2" s="1"/>
  <c r="EE138" i="2"/>
  <c r="EF138" i="2" s="1"/>
  <c r="FA138" i="2"/>
  <c r="FZ138" i="2"/>
  <c r="GR138" i="2"/>
  <c r="HJ138" i="2"/>
  <c r="HL138" i="2" s="1"/>
  <c r="HZ138" i="2"/>
  <c r="IA138" i="2" s="1"/>
  <c r="IP138" i="2"/>
  <c r="IQ138" i="2" s="1"/>
  <c r="JE138" i="2"/>
  <c r="JF138" i="2" s="1"/>
  <c r="JS138" i="2"/>
  <c r="JT138" i="2" s="1"/>
  <c r="KG138" i="2"/>
  <c r="KH138" i="2" s="1"/>
  <c r="LF138" i="2"/>
  <c r="AG139" i="2"/>
  <c r="AR139" i="2"/>
  <c r="AU139" i="2"/>
  <c r="BD139" i="2"/>
  <c r="BS139" i="2"/>
  <c r="CG139" i="2"/>
  <c r="CI139" i="2"/>
  <c r="DG139" i="2"/>
  <c r="DW139" i="2"/>
  <c r="DX139" i="2" s="1"/>
  <c r="EM139" i="2"/>
  <c r="EN139" i="2" s="1"/>
  <c r="GV139" i="2"/>
  <c r="HR139" i="2"/>
  <c r="HS139" i="2" s="1"/>
  <c r="IH139" i="2"/>
  <c r="II139" i="2" s="1"/>
  <c r="IX139" i="2"/>
  <c r="IY139" i="2" s="1"/>
  <c r="JL139" i="2"/>
  <c r="JM139" i="2" s="1"/>
  <c r="JZ139" i="2"/>
  <c r="KA139" i="2" s="1"/>
  <c r="KN139" i="2"/>
  <c r="KO139" i="2" s="1"/>
  <c r="KR139" i="2"/>
  <c r="LH139" i="2"/>
  <c r="TB139" i="2"/>
  <c r="TD139" i="2"/>
  <c r="TH139" i="2"/>
  <c r="TJ139" i="2"/>
  <c r="TL139" i="2"/>
  <c r="TN139" i="2"/>
  <c r="TV139" i="2"/>
  <c r="TZ139" i="2"/>
  <c r="AI140" i="2"/>
  <c r="BH140" i="2"/>
  <c r="BL140" i="2" s="1"/>
  <c r="NT140" i="2" s="1"/>
  <c r="BQ140" i="2"/>
  <c r="CM140" i="2"/>
  <c r="CO140" i="2"/>
  <c r="CY140" i="2"/>
  <c r="DA140" i="2"/>
  <c r="DO140" i="2"/>
  <c r="DP140" i="2" s="1"/>
  <c r="DQ140" i="2" s="1"/>
  <c r="EE140" i="2"/>
  <c r="EF140" i="2" s="1"/>
  <c r="EG140" i="2" s="1"/>
  <c r="FA140" i="2"/>
  <c r="FZ140" i="2"/>
  <c r="MQ140" i="2" s="1"/>
  <c r="GR140" i="2"/>
  <c r="HJ140" i="2"/>
  <c r="HZ140" i="2"/>
  <c r="IA140" i="2" s="1"/>
  <c r="IB140" i="2" s="1"/>
  <c r="IP140" i="2"/>
  <c r="IQ140" i="2" s="1"/>
  <c r="IR140" i="2" s="1"/>
  <c r="JE140" i="2"/>
  <c r="JF140" i="2" s="1"/>
  <c r="JG140" i="2" s="1"/>
  <c r="JS140" i="2"/>
  <c r="JT140" i="2" s="1"/>
  <c r="JU140" i="2" s="1"/>
  <c r="KG140" i="2"/>
  <c r="KH140" i="2" s="1"/>
  <c r="KI140" i="2" s="1"/>
  <c r="LF140" i="2"/>
  <c r="AI141" i="2"/>
  <c r="BH141" i="2"/>
  <c r="BL141" i="2" s="1"/>
  <c r="NT141" i="2" s="1"/>
  <c r="BQ141" i="2"/>
  <c r="CM141" i="2"/>
  <c r="CO141" i="2"/>
  <c r="CY141" i="2"/>
  <c r="DA141" i="2"/>
  <c r="DO141" i="2"/>
  <c r="DP141" i="2" s="1"/>
  <c r="DQ141" i="2" s="1"/>
  <c r="EE141" i="2"/>
  <c r="EF141" i="2" s="1"/>
  <c r="EG141" i="2" s="1"/>
  <c r="FA141" i="2"/>
  <c r="FZ141" i="2"/>
  <c r="GR141" i="2"/>
  <c r="HJ141" i="2"/>
  <c r="HZ141" i="2"/>
  <c r="IA141" i="2" s="1"/>
  <c r="IB141" i="2" s="1"/>
  <c r="IP141" i="2"/>
  <c r="IQ141" i="2" s="1"/>
  <c r="IR141" i="2" s="1"/>
  <c r="JE141" i="2"/>
  <c r="JF141" i="2" s="1"/>
  <c r="JG141" i="2" s="1"/>
  <c r="JS141" i="2"/>
  <c r="JT141" i="2" s="1"/>
  <c r="JU141" i="2" s="1"/>
  <c r="KG141" i="2"/>
  <c r="KH141" i="2" s="1"/>
  <c r="KI141" i="2" s="1"/>
  <c r="LF141" i="2"/>
  <c r="AG142" i="2"/>
  <c r="AR142" i="2"/>
  <c r="AU142" i="2"/>
  <c r="BD142" i="2"/>
  <c r="BS142" i="2"/>
  <c r="BW142" i="2" s="1"/>
  <c r="OB142" i="2" s="1"/>
  <c r="CG142" i="2"/>
  <c r="CI142" i="2"/>
  <c r="DG142" i="2"/>
  <c r="DI142" i="2" s="1"/>
  <c r="DW142" i="2"/>
  <c r="DX142" i="2" s="1"/>
  <c r="DY142" i="2" s="1"/>
  <c r="EM142" i="2"/>
  <c r="EN142" i="2" s="1"/>
  <c r="EO142" i="2" s="1"/>
  <c r="GV142" i="2"/>
  <c r="HR142" i="2"/>
  <c r="HS142" i="2" s="1"/>
  <c r="HT142" i="2" s="1"/>
  <c r="IH142" i="2"/>
  <c r="II142" i="2" s="1"/>
  <c r="IJ142" i="2" s="1"/>
  <c r="IX142" i="2"/>
  <c r="IY142" i="2" s="1"/>
  <c r="IZ142" i="2" s="1"/>
  <c r="JL142" i="2"/>
  <c r="JM142" i="2" s="1"/>
  <c r="JN142" i="2" s="1"/>
  <c r="JZ142" i="2"/>
  <c r="KA142" i="2" s="1"/>
  <c r="KB142" i="2" s="1"/>
  <c r="KN142" i="2"/>
  <c r="KO142" i="2" s="1"/>
  <c r="KP142" i="2" s="1"/>
  <c r="KR142" i="2"/>
  <c r="LH142" i="2"/>
  <c r="LK142" i="2" s="1"/>
  <c r="TB142" i="2"/>
  <c r="TD142" i="2"/>
  <c r="TH142" i="2"/>
  <c r="TJ142" i="2"/>
  <c r="TL142" i="2"/>
  <c r="TN142" i="2"/>
  <c r="TV142" i="2"/>
  <c r="TZ142" i="2"/>
  <c r="AI143" i="2"/>
  <c r="BH143" i="2"/>
  <c r="BQ143" i="2"/>
  <c r="CM143" i="2"/>
  <c r="CO143" i="2"/>
  <c r="CY143" i="2"/>
  <c r="DA143" i="2"/>
  <c r="DO143" i="2"/>
  <c r="DP143" i="2" s="1"/>
  <c r="EE143" i="2"/>
  <c r="EF143" i="2" s="1"/>
  <c r="FA143" i="2"/>
  <c r="FZ143" i="2"/>
  <c r="GR143" i="2"/>
  <c r="HJ143" i="2"/>
  <c r="HL143" i="2" s="1"/>
  <c r="HZ143" i="2"/>
  <c r="IA143" i="2" s="1"/>
  <c r="IP143" i="2"/>
  <c r="IQ143" i="2" s="1"/>
  <c r="JE143" i="2"/>
  <c r="JF143" i="2" s="1"/>
  <c r="JS143" i="2"/>
  <c r="JT143" i="2" s="1"/>
  <c r="KG143" i="2"/>
  <c r="KH143" i="2" s="1"/>
  <c r="LF143" i="2"/>
  <c r="AG144" i="2"/>
  <c r="AR144" i="2"/>
  <c r="AU144" i="2"/>
  <c r="BD144" i="2"/>
  <c r="BS144" i="2"/>
  <c r="CG144" i="2"/>
  <c r="CI144" i="2"/>
  <c r="DG144" i="2"/>
  <c r="DW144" i="2"/>
  <c r="DX144" i="2" s="1"/>
  <c r="EM144" i="2"/>
  <c r="EN144" i="2" s="1"/>
  <c r="GV144" i="2"/>
  <c r="HR144" i="2"/>
  <c r="HS144" i="2" s="1"/>
  <c r="IH144" i="2"/>
  <c r="II144" i="2" s="1"/>
  <c r="IX144" i="2"/>
  <c r="IY144" i="2" s="1"/>
  <c r="JL144" i="2"/>
  <c r="JM144" i="2" s="1"/>
  <c r="JZ144" i="2"/>
  <c r="KA144" i="2" s="1"/>
  <c r="KN144" i="2"/>
  <c r="KO144" i="2" s="1"/>
  <c r="KR144" i="2"/>
  <c r="LH144" i="2"/>
  <c r="TA144" i="2"/>
  <c r="TC144" i="2"/>
  <c r="TE144" i="2"/>
  <c r="TG144" i="2"/>
  <c r="TI144" i="2"/>
  <c r="TK144" i="2"/>
  <c r="TM144" i="2"/>
  <c r="TO144" i="2"/>
  <c r="UA144" i="2"/>
  <c r="AI145" i="2"/>
  <c r="AL145" i="2" s="1"/>
  <c r="BH145" i="2"/>
  <c r="BL145" i="2" s="1"/>
  <c r="NT145" i="2" s="1"/>
  <c r="BQ145" i="2"/>
  <c r="CM145" i="2"/>
  <c r="CO145" i="2"/>
  <c r="CY145" i="2"/>
  <c r="DA145" i="2"/>
  <c r="DO145" i="2"/>
  <c r="DP145" i="2" s="1"/>
  <c r="DQ145" i="2" s="1"/>
  <c r="EE145" i="2"/>
  <c r="EF145" i="2" s="1"/>
  <c r="EG145" i="2" s="1"/>
  <c r="FA145" i="2"/>
  <c r="FZ145" i="2"/>
  <c r="GR145" i="2"/>
  <c r="HJ145" i="2"/>
  <c r="HZ145" i="2"/>
  <c r="IA145" i="2" s="1"/>
  <c r="IB145" i="2" s="1"/>
  <c r="IP145" i="2"/>
  <c r="IQ145" i="2" s="1"/>
  <c r="IR145" i="2" s="1"/>
  <c r="JE145" i="2"/>
  <c r="JF145" i="2" s="1"/>
  <c r="JG145" i="2" s="1"/>
  <c r="JS145" i="2"/>
  <c r="JT145" i="2" s="1"/>
  <c r="JU145" i="2" s="1"/>
  <c r="KG145" i="2"/>
  <c r="KH145" i="2" s="1"/>
  <c r="KI145" i="2" s="1"/>
  <c r="LF145" i="2"/>
  <c r="TB145" i="2"/>
  <c r="TD145" i="2"/>
  <c r="TH145" i="2"/>
  <c r="TJ145" i="2"/>
  <c r="TL145" i="2"/>
  <c r="TN145" i="2"/>
  <c r="TT145" i="2"/>
  <c r="TZ145" i="2"/>
  <c r="UF145" i="2"/>
  <c r="AG146" i="2"/>
  <c r="AR146" i="2"/>
  <c r="AU146" i="2"/>
  <c r="BD146" i="2"/>
  <c r="BS146" i="2"/>
  <c r="CG146" i="2"/>
  <c r="CI146" i="2"/>
  <c r="DG146" i="2"/>
  <c r="DI146" i="2" s="1"/>
  <c r="DW146" i="2"/>
  <c r="DX146" i="2" s="1"/>
  <c r="DY146" i="2" s="1"/>
  <c r="EM146" i="2"/>
  <c r="EN146" i="2" s="1"/>
  <c r="EO146" i="2" s="1"/>
  <c r="GV146" i="2"/>
  <c r="GY146" i="2" s="1"/>
  <c r="HR146" i="2"/>
  <c r="HS146" i="2" s="1"/>
  <c r="HT146" i="2" s="1"/>
  <c r="IH146" i="2"/>
  <c r="II146" i="2" s="1"/>
  <c r="IJ146" i="2" s="1"/>
  <c r="IX146" i="2"/>
  <c r="IY146" i="2" s="1"/>
  <c r="IZ146" i="2" s="1"/>
  <c r="JL146" i="2"/>
  <c r="JM146" i="2" s="1"/>
  <c r="JN146" i="2" s="1"/>
  <c r="JZ146" i="2"/>
  <c r="KA146" i="2" s="1"/>
  <c r="KB146" i="2" s="1"/>
  <c r="KN146" i="2"/>
  <c r="KO146" i="2" s="1"/>
  <c r="KP146" i="2" s="1"/>
  <c r="KR146" i="2"/>
  <c r="LH146" i="2"/>
  <c r="AG147" i="2"/>
  <c r="AR147" i="2"/>
  <c r="AU147" i="2"/>
  <c r="BD147" i="2"/>
  <c r="BS147" i="2"/>
  <c r="CG147" i="2"/>
  <c r="CI147" i="2"/>
  <c r="DG147" i="2"/>
  <c r="DW147" i="2"/>
  <c r="DX147" i="2" s="1"/>
  <c r="EM147" i="2"/>
  <c r="EN147" i="2" s="1"/>
  <c r="GV147" i="2"/>
  <c r="GZ147" i="2" s="1"/>
  <c r="QH147" i="2" s="1"/>
  <c r="HR147" i="2"/>
  <c r="HS147" i="2" s="1"/>
  <c r="HT147" i="2" s="1"/>
  <c r="IH147" i="2"/>
  <c r="II147" i="2" s="1"/>
  <c r="IJ147" i="2" s="1"/>
  <c r="IX147" i="2"/>
  <c r="IY147" i="2" s="1"/>
  <c r="IZ147" i="2" s="1"/>
  <c r="JL147" i="2"/>
  <c r="JM147" i="2" s="1"/>
  <c r="JN147" i="2" s="1"/>
  <c r="JZ147" i="2"/>
  <c r="KA147" i="2" s="1"/>
  <c r="KB147" i="2" s="1"/>
  <c r="KN147" i="2"/>
  <c r="KO147" i="2" s="1"/>
  <c r="KP147" i="2" s="1"/>
  <c r="KR147" i="2"/>
  <c r="LH147" i="2"/>
  <c r="LL147" i="2" s="1"/>
  <c r="QX147" i="2" s="1"/>
  <c r="AI148" i="2"/>
  <c r="BH148" i="2"/>
  <c r="BQ148" i="2"/>
  <c r="CM148" i="2"/>
  <c r="CO148" i="2"/>
  <c r="CY148" i="2"/>
  <c r="DA148" i="2"/>
  <c r="DO148" i="2"/>
  <c r="DP148" i="2" s="1"/>
  <c r="EE148" i="2"/>
  <c r="EF148" i="2" s="1"/>
  <c r="FA148" i="2"/>
  <c r="FZ148" i="2"/>
  <c r="GR148" i="2"/>
  <c r="HJ148" i="2"/>
  <c r="HL148" i="2" s="1"/>
  <c r="HZ148" i="2"/>
  <c r="IA148" i="2" s="1"/>
  <c r="IP148" i="2"/>
  <c r="IQ148" i="2" s="1"/>
  <c r="JE148" i="2"/>
  <c r="JF148" i="2" s="1"/>
  <c r="JS148" i="2"/>
  <c r="JT148" i="2" s="1"/>
  <c r="KG148" i="2"/>
  <c r="KH148" i="2" s="1"/>
  <c r="LF148" i="2"/>
  <c r="TA148" i="2"/>
  <c r="TC148" i="2"/>
  <c r="TE148" i="2"/>
  <c r="TG148" i="2"/>
  <c r="TI148" i="2"/>
  <c r="TK148" i="2"/>
  <c r="TM148" i="2"/>
  <c r="TO148" i="2"/>
  <c r="AI149" i="2"/>
  <c r="AL149" i="2" s="1"/>
  <c r="BH149" i="2"/>
  <c r="BL149" i="2" s="1"/>
  <c r="NT149" i="2" s="1"/>
  <c r="BQ149" i="2"/>
  <c r="CM149" i="2"/>
  <c r="CO149" i="2"/>
  <c r="CY149" i="2"/>
  <c r="DA149" i="2"/>
  <c r="DO149" i="2"/>
  <c r="DP149" i="2" s="1"/>
  <c r="DQ149" i="2" s="1"/>
  <c r="EE149" i="2"/>
  <c r="EF149" i="2" s="1"/>
  <c r="EG149" i="2" s="1"/>
  <c r="FA149" i="2"/>
  <c r="FZ149" i="2"/>
  <c r="GR149" i="2"/>
  <c r="HJ149" i="2"/>
  <c r="HZ149" i="2"/>
  <c r="IA149" i="2" s="1"/>
  <c r="IB149" i="2" s="1"/>
  <c r="IP149" i="2"/>
  <c r="IQ149" i="2" s="1"/>
  <c r="IR149" i="2" s="1"/>
  <c r="JE149" i="2"/>
  <c r="JF149" i="2" s="1"/>
  <c r="JG149" i="2" s="1"/>
  <c r="JS149" i="2"/>
  <c r="JT149" i="2" s="1"/>
  <c r="JU149" i="2" s="1"/>
  <c r="KG149" i="2"/>
  <c r="KH149" i="2" s="1"/>
  <c r="KI149" i="2" s="1"/>
  <c r="LF149" i="2"/>
  <c r="TB149" i="2"/>
  <c r="TD149" i="2"/>
  <c r="TH149" i="2"/>
  <c r="TJ149" i="2"/>
  <c r="TL149" i="2"/>
  <c r="TN149" i="2"/>
  <c r="TT149" i="2"/>
  <c r="AG150" i="2"/>
  <c r="AR150" i="2"/>
  <c r="AU150" i="2"/>
  <c r="BD150" i="2"/>
  <c r="BS150" i="2"/>
  <c r="BW150" i="2" s="1"/>
  <c r="OB150" i="2" s="1"/>
  <c r="CG150" i="2"/>
  <c r="CI150" i="2"/>
  <c r="DG150" i="2"/>
  <c r="DI150" i="2" s="1"/>
  <c r="DW150" i="2"/>
  <c r="DX150" i="2" s="1"/>
  <c r="DY150" i="2" s="1"/>
  <c r="EM150" i="2"/>
  <c r="EN150" i="2" s="1"/>
  <c r="EO150" i="2" s="1"/>
  <c r="GV150" i="2"/>
  <c r="HR150" i="2"/>
  <c r="HS150" i="2" s="1"/>
  <c r="IH150" i="2"/>
  <c r="II150" i="2" s="1"/>
  <c r="IX150" i="2"/>
  <c r="IY150" i="2" s="1"/>
  <c r="JL150" i="2"/>
  <c r="JM150" i="2" s="1"/>
  <c r="JZ150" i="2"/>
  <c r="KA150" i="2" s="1"/>
  <c r="KN150" i="2"/>
  <c r="KO150" i="2" s="1"/>
  <c r="KR150" i="2"/>
  <c r="LH150" i="2"/>
  <c r="AI151" i="2"/>
  <c r="BH151" i="2"/>
  <c r="BL151" i="2" s="1"/>
  <c r="NT151" i="2" s="1"/>
  <c r="BQ151" i="2"/>
  <c r="CM151" i="2"/>
  <c r="CO151" i="2"/>
  <c r="CY151" i="2"/>
  <c r="DA151" i="2"/>
  <c r="DO151" i="2"/>
  <c r="DP151" i="2" s="1"/>
  <c r="DQ151" i="2" s="1"/>
  <c r="EE151" i="2"/>
  <c r="EF151" i="2" s="1"/>
  <c r="EG151" i="2" s="1"/>
  <c r="FA151" i="2"/>
  <c r="FZ151" i="2"/>
  <c r="MQ151" i="2" s="1"/>
  <c r="GR151" i="2"/>
  <c r="HJ151" i="2"/>
  <c r="HZ151" i="2"/>
  <c r="IA151" i="2" s="1"/>
  <c r="IB151" i="2" s="1"/>
  <c r="IP151" i="2"/>
  <c r="IQ151" i="2" s="1"/>
  <c r="IR151" i="2" s="1"/>
  <c r="JE151" i="2"/>
  <c r="JF151" i="2" s="1"/>
  <c r="JG151" i="2" s="1"/>
  <c r="JS151" i="2"/>
  <c r="JT151" i="2" s="1"/>
  <c r="JU151" i="2" s="1"/>
  <c r="KG151" i="2"/>
  <c r="KH151" i="2" s="1"/>
  <c r="KI151" i="2" s="1"/>
  <c r="LF151" i="2"/>
  <c r="TB151" i="2"/>
  <c r="TD151" i="2"/>
  <c r="TH151" i="2"/>
  <c r="TJ151" i="2"/>
  <c r="TL151" i="2"/>
  <c r="TN151" i="2"/>
  <c r="AG152" i="2"/>
  <c r="AR152" i="2"/>
  <c r="AU152" i="2"/>
  <c r="BD152" i="2"/>
  <c r="BS152" i="2"/>
  <c r="CG152" i="2"/>
  <c r="CI152" i="2"/>
  <c r="DG152" i="2"/>
  <c r="DW152" i="2"/>
  <c r="DX152" i="2" s="1"/>
  <c r="EM152" i="2"/>
  <c r="EN152" i="2" s="1"/>
  <c r="GV152" i="2"/>
  <c r="GZ152" i="2" s="1"/>
  <c r="QH152" i="2" s="1"/>
  <c r="HR152" i="2"/>
  <c r="HS152" i="2" s="1"/>
  <c r="HT152" i="2" s="1"/>
  <c r="IH152" i="2"/>
  <c r="II152" i="2" s="1"/>
  <c r="IJ152" i="2" s="1"/>
  <c r="IX152" i="2"/>
  <c r="IY152" i="2" s="1"/>
  <c r="IZ152" i="2" s="1"/>
  <c r="JL152" i="2"/>
  <c r="JM152" i="2" s="1"/>
  <c r="JN152" i="2" s="1"/>
  <c r="JZ152" i="2"/>
  <c r="KA152" i="2" s="1"/>
  <c r="KB152" i="2" s="1"/>
  <c r="KN152" i="2"/>
  <c r="KO152" i="2" s="1"/>
  <c r="KP152" i="2" s="1"/>
  <c r="KR152" i="2"/>
  <c r="LH152" i="2"/>
  <c r="LL152" i="2" s="1"/>
  <c r="QX152" i="2" s="1"/>
  <c r="AI153" i="2"/>
  <c r="BH153" i="2"/>
  <c r="BQ153" i="2"/>
  <c r="CM153" i="2"/>
  <c r="CO153" i="2"/>
  <c r="CY153" i="2"/>
  <c r="DA153" i="2"/>
  <c r="DO153" i="2"/>
  <c r="DP153" i="2" s="1"/>
  <c r="EE153" i="2"/>
  <c r="EF153" i="2" s="1"/>
  <c r="FA153" i="2"/>
  <c r="FZ153" i="2"/>
  <c r="GR153" i="2"/>
  <c r="HJ153" i="2"/>
  <c r="HL153" i="2" s="1"/>
  <c r="HZ153" i="2"/>
  <c r="IA153" i="2" s="1"/>
  <c r="IP153" i="2"/>
  <c r="IQ153" i="2" s="1"/>
  <c r="JE153" i="2"/>
  <c r="JF153" i="2" s="1"/>
  <c r="JS153" i="2"/>
  <c r="JT153" i="2" s="1"/>
  <c r="KG153" i="2"/>
  <c r="KH153" i="2" s="1"/>
  <c r="LF153" i="2"/>
  <c r="TB153" i="2"/>
  <c r="TD153" i="2"/>
  <c r="TH153" i="2"/>
  <c r="TJ153" i="2"/>
  <c r="TL153" i="2"/>
  <c r="TN153" i="2"/>
  <c r="TZ153" i="2"/>
  <c r="AG154" i="2"/>
  <c r="AR154" i="2"/>
  <c r="AU154" i="2"/>
  <c r="BD154" i="2"/>
  <c r="BS154" i="2"/>
  <c r="BW154" i="2" s="1"/>
  <c r="OB154" i="2" s="1"/>
  <c r="CG154" i="2"/>
  <c r="CI154" i="2"/>
  <c r="DG154" i="2"/>
  <c r="DI154" i="2" s="1"/>
  <c r="DW154" i="2"/>
  <c r="DX154" i="2" s="1"/>
  <c r="DY154" i="2" s="1"/>
  <c r="EM154" i="2"/>
  <c r="EN154" i="2" s="1"/>
  <c r="EO154" i="2" s="1"/>
  <c r="GV154" i="2"/>
  <c r="HR154" i="2"/>
  <c r="HS154" i="2" s="1"/>
  <c r="IH154" i="2"/>
  <c r="II154" i="2" s="1"/>
  <c r="IX154" i="2"/>
  <c r="IY154" i="2" s="1"/>
  <c r="JL154" i="2"/>
  <c r="JM154" i="2" s="1"/>
  <c r="JZ154" i="2"/>
  <c r="KA154" i="2" s="1"/>
  <c r="KN154" i="2"/>
  <c r="KO154" i="2" s="1"/>
  <c r="KR154" i="2"/>
  <c r="LH154" i="2"/>
  <c r="AI155" i="2"/>
  <c r="BH155" i="2"/>
  <c r="BL155" i="2" s="1"/>
  <c r="NT155" i="2" s="1"/>
  <c r="BQ155" i="2"/>
  <c r="CM155" i="2"/>
  <c r="CO155" i="2"/>
  <c r="CY155" i="2"/>
  <c r="DA155" i="2"/>
  <c r="DO155" i="2"/>
  <c r="DP155" i="2" s="1"/>
  <c r="DQ155" i="2" s="1"/>
  <c r="EE155" i="2"/>
  <c r="EF155" i="2" s="1"/>
  <c r="EG155" i="2" s="1"/>
  <c r="FA155" i="2"/>
  <c r="FZ155" i="2"/>
  <c r="MQ155" i="2" s="1"/>
  <c r="GR155" i="2"/>
  <c r="HJ155" i="2"/>
  <c r="HZ155" i="2"/>
  <c r="IA155" i="2" s="1"/>
  <c r="IB155" i="2" s="1"/>
  <c r="IP155" i="2"/>
  <c r="IQ155" i="2" s="1"/>
  <c r="IR155" i="2" s="1"/>
  <c r="JE155" i="2"/>
  <c r="JF155" i="2" s="1"/>
  <c r="JG155" i="2" s="1"/>
  <c r="JS155" i="2"/>
  <c r="JT155" i="2" s="1"/>
  <c r="JU155" i="2" s="1"/>
  <c r="KG155" i="2"/>
  <c r="KH155" i="2" s="1"/>
  <c r="KI155" i="2" s="1"/>
  <c r="LF155" i="2"/>
  <c r="TB155" i="2"/>
  <c r="TD155" i="2"/>
  <c r="TH155" i="2"/>
  <c r="TJ155" i="2"/>
  <c r="TL155" i="2"/>
  <c r="TN155" i="2"/>
  <c r="TZ155" i="2"/>
  <c r="AG156" i="2"/>
  <c r="AR156" i="2"/>
  <c r="AU156" i="2"/>
  <c r="BD156" i="2"/>
  <c r="BS156" i="2"/>
  <c r="CG156" i="2"/>
  <c r="CI156" i="2"/>
  <c r="DG156" i="2"/>
  <c r="DW156" i="2"/>
  <c r="DX156" i="2" s="1"/>
  <c r="EM156" i="2"/>
  <c r="EN156" i="2" s="1"/>
  <c r="GV156" i="2"/>
  <c r="GZ156" i="2" s="1"/>
  <c r="QH156" i="2" s="1"/>
  <c r="HR156" i="2"/>
  <c r="HS156" i="2" s="1"/>
  <c r="HT156" i="2" s="1"/>
  <c r="IH156" i="2"/>
  <c r="II156" i="2" s="1"/>
  <c r="IJ156" i="2" s="1"/>
  <c r="IX156" i="2"/>
  <c r="IY156" i="2" s="1"/>
  <c r="IZ156" i="2" s="1"/>
  <c r="JL156" i="2"/>
  <c r="JM156" i="2" s="1"/>
  <c r="JN156" i="2" s="1"/>
  <c r="JZ156" i="2"/>
  <c r="KA156" i="2" s="1"/>
  <c r="KB156" i="2" s="1"/>
  <c r="KN156" i="2"/>
  <c r="KO156" i="2" s="1"/>
  <c r="KP156" i="2" s="1"/>
  <c r="KR156" i="2"/>
  <c r="LH156" i="2"/>
  <c r="LL156" i="2" s="1"/>
  <c r="QX156" i="2" s="1"/>
  <c r="AI157" i="2"/>
  <c r="BH157" i="2"/>
  <c r="BQ157" i="2"/>
  <c r="CM157" i="2"/>
  <c r="CO157" i="2"/>
  <c r="CY157" i="2"/>
  <c r="DA157" i="2"/>
  <c r="DO157" i="2"/>
  <c r="DP157" i="2" s="1"/>
  <c r="EE157" i="2"/>
  <c r="EF157" i="2" s="1"/>
  <c r="FA157" i="2"/>
  <c r="FZ157" i="2"/>
  <c r="GR157" i="2"/>
  <c r="HJ157" i="2"/>
  <c r="HL157" i="2" s="1"/>
  <c r="HZ157" i="2"/>
  <c r="IA157" i="2" s="1"/>
  <c r="IP157" i="2"/>
  <c r="IQ157" i="2" s="1"/>
  <c r="JE157" i="2"/>
  <c r="JF157" i="2" s="1"/>
  <c r="JS157" i="2"/>
  <c r="JT157" i="2" s="1"/>
  <c r="KG157" i="2"/>
  <c r="KH157" i="2" s="1"/>
  <c r="LF157" i="2"/>
  <c r="TB157" i="2"/>
  <c r="TD157" i="2"/>
  <c r="TH157" i="2"/>
  <c r="TJ157" i="2"/>
  <c r="TL157" i="2"/>
  <c r="TN157" i="2"/>
  <c r="AG158" i="2"/>
  <c r="AR158" i="2"/>
  <c r="AU158" i="2"/>
  <c r="BD158" i="2"/>
  <c r="BS158" i="2"/>
  <c r="BW158" i="2" s="1"/>
  <c r="OB158" i="2" s="1"/>
  <c r="CG158" i="2"/>
  <c r="CI158" i="2"/>
  <c r="DG158" i="2"/>
  <c r="DI158" i="2" s="1"/>
  <c r="DW158" i="2"/>
  <c r="DX158" i="2" s="1"/>
  <c r="DY158" i="2" s="1"/>
  <c r="EM158" i="2"/>
  <c r="EN158" i="2" s="1"/>
  <c r="EO158" i="2" s="1"/>
  <c r="GV158" i="2"/>
  <c r="HR158" i="2"/>
  <c r="HS158" i="2" s="1"/>
  <c r="IH158" i="2"/>
  <c r="II158" i="2" s="1"/>
  <c r="IX158" i="2"/>
  <c r="IY158" i="2" s="1"/>
  <c r="JL158" i="2"/>
  <c r="JM158" i="2" s="1"/>
  <c r="JZ158" i="2"/>
  <c r="KA158" i="2" s="1"/>
  <c r="KN158" i="2"/>
  <c r="KO158" i="2" s="1"/>
  <c r="KR158" i="2"/>
  <c r="LH158" i="2"/>
  <c r="AI159" i="2"/>
  <c r="BH159" i="2"/>
  <c r="BL159" i="2" s="1"/>
  <c r="NT159" i="2" s="1"/>
  <c r="BQ159" i="2"/>
  <c r="CM159" i="2"/>
  <c r="CO159" i="2"/>
  <c r="CY159" i="2"/>
  <c r="DA159" i="2"/>
  <c r="DO159" i="2"/>
  <c r="DP159" i="2" s="1"/>
  <c r="DQ159" i="2" s="1"/>
  <c r="EE159" i="2"/>
  <c r="EF159" i="2" s="1"/>
  <c r="EG159" i="2" s="1"/>
  <c r="FA159" i="2"/>
  <c r="FZ159" i="2"/>
  <c r="GR159" i="2"/>
  <c r="HJ159" i="2"/>
  <c r="HZ159" i="2"/>
  <c r="IA159" i="2" s="1"/>
  <c r="IB159" i="2" s="1"/>
  <c r="IP159" i="2"/>
  <c r="IQ159" i="2" s="1"/>
  <c r="IR159" i="2" s="1"/>
  <c r="JE159" i="2"/>
  <c r="JF159" i="2" s="1"/>
  <c r="JG159" i="2" s="1"/>
  <c r="JS159" i="2"/>
  <c r="JT159" i="2" s="1"/>
  <c r="JU159" i="2" s="1"/>
  <c r="KG159" i="2"/>
  <c r="KH159" i="2" s="1"/>
  <c r="KI159" i="2" s="1"/>
  <c r="LF159" i="2"/>
  <c r="TA159" i="2"/>
  <c r="TC159" i="2"/>
  <c r="TE159" i="2"/>
  <c r="TG159" i="2"/>
  <c r="TI159" i="2"/>
  <c r="TK159" i="2"/>
  <c r="TM159" i="2"/>
  <c r="TO159" i="2"/>
  <c r="AI160" i="2"/>
  <c r="BH160" i="2"/>
  <c r="BQ160" i="2"/>
  <c r="CM160" i="2"/>
  <c r="CO160" i="2"/>
  <c r="CY160" i="2"/>
  <c r="DA160" i="2"/>
  <c r="DO160" i="2"/>
  <c r="DP160" i="2" s="1"/>
  <c r="EE160" i="2"/>
  <c r="EF160" i="2" s="1"/>
  <c r="FA160" i="2"/>
  <c r="FZ160" i="2"/>
  <c r="GR160" i="2"/>
  <c r="HJ160" i="2"/>
  <c r="HL160" i="2" s="1"/>
  <c r="HZ160" i="2"/>
  <c r="IA160" i="2" s="1"/>
  <c r="IP160" i="2"/>
  <c r="IQ160" i="2" s="1"/>
  <c r="JE160" i="2"/>
  <c r="JF160" i="2" s="1"/>
  <c r="JS160" i="2"/>
  <c r="JT160" i="2" s="1"/>
  <c r="KG160" i="2"/>
  <c r="KH160" i="2" s="1"/>
  <c r="LF160" i="2"/>
  <c r="TB160" i="2"/>
  <c r="TD160" i="2"/>
  <c r="TH160" i="2"/>
  <c r="TJ160" i="2"/>
  <c r="TL160" i="2"/>
  <c r="TN160" i="2"/>
  <c r="AG161" i="2"/>
  <c r="AR161" i="2"/>
  <c r="AU161" i="2"/>
  <c r="BD161" i="2"/>
  <c r="BS161" i="2"/>
  <c r="BW161" i="2" s="1"/>
  <c r="OB161" i="2" s="1"/>
  <c r="CG161" i="2"/>
  <c r="CI161" i="2"/>
  <c r="DG161" i="2"/>
  <c r="DI161" i="2" s="1"/>
  <c r="DW161" i="2"/>
  <c r="DX161" i="2" s="1"/>
  <c r="DY161" i="2" s="1"/>
  <c r="EM161" i="2"/>
  <c r="EN161" i="2" s="1"/>
  <c r="EO161" i="2" s="1"/>
  <c r="GV161" i="2"/>
  <c r="HR161" i="2"/>
  <c r="HS161" i="2" s="1"/>
  <c r="IH161" i="2"/>
  <c r="II161" i="2" s="1"/>
  <c r="IX161" i="2"/>
  <c r="IY161" i="2" s="1"/>
  <c r="JL161" i="2"/>
  <c r="JM161" i="2" s="1"/>
  <c r="JZ161" i="2"/>
  <c r="KA161" i="2" s="1"/>
  <c r="KN161" i="2"/>
  <c r="KO161" i="2" s="1"/>
  <c r="KR161" i="2"/>
  <c r="LH161" i="2"/>
  <c r="AI162" i="2"/>
  <c r="BH162" i="2"/>
  <c r="BL162" i="2" s="1"/>
  <c r="NT162" i="2" s="1"/>
  <c r="BQ162" i="2"/>
  <c r="CM162" i="2"/>
  <c r="CO162" i="2"/>
  <c r="CY162" i="2"/>
  <c r="DA162" i="2"/>
  <c r="DO162" i="2"/>
  <c r="DP162" i="2" s="1"/>
  <c r="DQ162" i="2" s="1"/>
  <c r="EE162" i="2"/>
  <c r="EF162" i="2" s="1"/>
  <c r="EG162" i="2" s="1"/>
  <c r="FA162" i="2"/>
  <c r="FZ162" i="2"/>
  <c r="GR162" i="2"/>
  <c r="HJ162" i="2"/>
  <c r="HZ162" i="2"/>
  <c r="IA162" i="2" s="1"/>
  <c r="IB162" i="2" s="1"/>
  <c r="IP162" i="2"/>
  <c r="IQ162" i="2" s="1"/>
  <c r="IR162" i="2" s="1"/>
  <c r="JE162" i="2"/>
  <c r="JF162" i="2" s="1"/>
  <c r="JG162" i="2" s="1"/>
  <c r="JS162" i="2"/>
  <c r="JT162" i="2" s="1"/>
  <c r="JU162" i="2" s="1"/>
  <c r="KG162" i="2"/>
  <c r="KH162" i="2" s="1"/>
  <c r="KI162" i="2" s="1"/>
  <c r="LF162" i="2"/>
  <c r="TB162" i="2"/>
  <c r="TD162" i="2"/>
  <c r="TH162" i="2"/>
  <c r="TJ162" i="2"/>
  <c r="TL162" i="2"/>
  <c r="TN162" i="2"/>
  <c r="TZ162" i="2"/>
  <c r="AG163" i="2"/>
  <c r="AR163" i="2"/>
  <c r="AU163" i="2"/>
  <c r="BD163" i="2"/>
  <c r="BS163" i="2"/>
  <c r="CG163" i="2"/>
  <c r="CI163" i="2"/>
  <c r="DG163" i="2"/>
  <c r="DW163" i="2"/>
  <c r="DX163" i="2" s="1"/>
  <c r="EM163" i="2"/>
  <c r="EN163" i="2" s="1"/>
  <c r="GV163" i="2"/>
  <c r="GZ163" i="2" s="1"/>
  <c r="QH163" i="2" s="1"/>
  <c r="HR163" i="2"/>
  <c r="HS163" i="2" s="1"/>
  <c r="HT163" i="2" s="1"/>
  <c r="IH163" i="2"/>
  <c r="II163" i="2" s="1"/>
  <c r="IJ163" i="2" s="1"/>
  <c r="IX163" i="2"/>
  <c r="IY163" i="2" s="1"/>
  <c r="IZ163" i="2" s="1"/>
  <c r="JL163" i="2"/>
  <c r="JM163" i="2" s="1"/>
  <c r="JN163" i="2" s="1"/>
  <c r="JZ163" i="2"/>
  <c r="KA163" i="2" s="1"/>
  <c r="KB163" i="2" s="1"/>
  <c r="KN163" i="2"/>
  <c r="KO163" i="2" s="1"/>
  <c r="KP163" i="2" s="1"/>
  <c r="KR163" i="2"/>
  <c r="LH163" i="2"/>
  <c r="LL163" i="2" s="1"/>
  <c r="QX163" i="2" s="1"/>
  <c r="AI164" i="2"/>
  <c r="BH164" i="2"/>
  <c r="BQ164" i="2"/>
  <c r="CM164" i="2"/>
  <c r="CO164" i="2"/>
  <c r="CY164" i="2"/>
  <c r="DA164" i="2"/>
  <c r="DO164" i="2"/>
  <c r="DP164" i="2" s="1"/>
  <c r="EE164" i="2"/>
  <c r="EF164" i="2" s="1"/>
  <c r="FA164" i="2"/>
  <c r="FZ164" i="2"/>
  <c r="GR164" i="2"/>
  <c r="HJ164" i="2"/>
  <c r="HL164" i="2" s="1"/>
  <c r="HZ164" i="2"/>
  <c r="IA164" i="2" s="1"/>
  <c r="IP164" i="2"/>
  <c r="IQ164" i="2" s="1"/>
  <c r="JE164" i="2"/>
  <c r="JF164" i="2" s="1"/>
  <c r="JS164" i="2"/>
  <c r="JT164" i="2" s="1"/>
  <c r="KG164" i="2"/>
  <c r="KH164" i="2" s="1"/>
  <c r="LF164" i="2"/>
  <c r="TB164" i="2"/>
  <c r="TD164" i="2"/>
  <c r="TH164" i="2"/>
  <c r="TJ164" i="2"/>
  <c r="TL164" i="2"/>
  <c r="TN164" i="2"/>
  <c r="AG165" i="2"/>
  <c r="AR165" i="2"/>
  <c r="AU165" i="2"/>
  <c r="BD165" i="2"/>
  <c r="BS165" i="2"/>
  <c r="BW165" i="2" s="1"/>
  <c r="OB165" i="2" s="1"/>
  <c r="CG165" i="2"/>
  <c r="CI165" i="2"/>
  <c r="DG165" i="2"/>
  <c r="DI165" i="2" s="1"/>
  <c r="DW165" i="2"/>
  <c r="DX165" i="2" s="1"/>
  <c r="DY165" i="2" s="1"/>
  <c r="EM165" i="2"/>
  <c r="EN165" i="2" s="1"/>
  <c r="EO165" i="2" s="1"/>
  <c r="GV165" i="2"/>
  <c r="HR165" i="2"/>
  <c r="HS165" i="2" s="1"/>
  <c r="IH165" i="2"/>
  <c r="II165" i="2" s="1"/>
  <c r="IX165" i="2"/>
  <c r="IY165" i="2" s="1"/>
  <c r="JL165" i="2"/>
  <c r="JM165" i="2" s="1"/>
  <c r="JZ165" i="2"/>
  <c r="KA165" i="2" s="1"/>
  <c r="KN165" i="2"/>
  <c r="KO165" i="2" s="1"/>
  <c r="KR165" i="2"/>
  <c r="LH165" i="2"/>
  <c r="AI166" i="2"/>
  <c r="BH166" i="2"/>
  <c r="BL166" i="2" s="1"/>
  <c r="NT166" i="2" s="1"/>
  <c r="BQ166" i="2"/>
  <c r="CM166" i="2"/>
  <c r="CO166" i="2"/>
  <c r="CY166" i="2"/>
  <c r="DA166" i="2"/>
  <c r="DO166" i="2"/>
  <c r="DP166" i="2" s="1"/>
  <c r="DQ166" i="2" s="1"/>
  <c r="EE166" i="2"/>
  <c r="EF166" i="2" s="1"/>
  <c r="EG166" i="2" s="1"/>
  <c r="FA166" i="2"/>
  <c r="FZ166" i="2"/>
  <c r="GR166" i="2"/>
  <c r="HJ166" i="2"/>
  <c r="HZ166" i="2"/>
  <c r="IA166" i="2" s="1"/>
  <c r="IB166" i="2" s="1"/>
  <c r="IP166" i="2"/>
  <c r="IQ166" i="2" s="1"/>
  <c r="IR166" i="2" s="1"/>
  <c r="JE166" i="2"/>
  <c r="JF166" i="2" s="1"/>
  <c r="JG166" i="2" s="1"/>
  <c r="JS166" i="2"/>
  <c r="JT166" i="2" s="1"/>
  <c r="JU166" i="2" s="1"/>
  <c r="KG166" i="2"/>
  <c r="KH166" i="2" s="1"/>
  <c r="KI166" i="2" s="1"/>
  <c r="LF166" i="2"/>
  <c r="TB166" i="2"/>
  <c r="TD166" i="2"/>
  <c r="TH166" i="2"/>
  <c r="TJ166" i="2"/>
  <c r="TL166" i="2"/>
  <c r="TN166" i="2"/>
  <c r="AG167" i="2"/>
  <c r="AR167" i="2"/>
  <c r="AU167" i="2"/>
  <c r="BD167" i="2"/>
  <c r="BS167" i="2"/>
  <c r="CG167" i="2"/>
  <c r="CI167" i="2"/>
  <c r="DG167" i="2"/>
  <c r="DW167" i="2"/>
  <c r="DX167" i="2" s="1"/>
  <c r="EM167" i="2"/>
  <c r="EN167" i="2" s="1"/>
  <c r="GV167" i="2"/>
  <c r="GZ167" i="2" s="1"/>
  <c r="QH167" i="2" s="1"/>
  <c r="HR167" i="2"/>
  <c r="HS167" i="2" s="1"/>
  <c r="HT167" i="2" s="1"/>
  <c r="IH167" i="2"/>
  <c r="II167" i="2" s="1"/>
  <c r="IJ167" i="2" s="1"/>
  <c r="IX167" i="2"/>
  <c r="IY167" i="2" s="1"/>
  <c r="IZ167" i="2" s="1"/>
  <c r="JL167" i="2"/>
  <c r="JM167" i="2" s="1"/>
  <c r="JN167" i="2" s="1"/>
  <c r="JZ167" i="2"/>
  <c r="KA167" i="2" s="1"/>
  <c r="KB167" i="2" s="1"/>
  <c r="KN167" i="2"/>
  <c r="KO167" i="2" s="1"/>
  <c r="KP167" i="2" s="1"/>
  <c r="KR167" i="2"/>
  <c r="LH167" i="2"/>
  <c r="LL167" i="2" s="1"/>
  <c r="QX167" i="2" s="1"/>
  <c r="AI168" i="2"/>
  <c r="BH168" i="2"/>
  <c r="BQ168" i="2"/>
  <c r="CM168" i="2"/>
  <c r="CO168" i="2"/>
  <c r="CY168" i="2"/>
  <c r="DA168" i="2"/>
  <c r="DO168" i="2"/>
  <c r="DP168" i="2" s="1"/>
  <c r="EE168" i="2"/>
  <c r="EF168" i="2" s="1"/>
  <c r="FA168" i="2"/>
  <c r="FZ168" i="2"/>
  <c r="GR168" i="2"/>
  <c r="HJ168" i="2"/>
  <c r="HL168" i="2" s="1"/>
  <c r="HZ168" i="2"/>
  <c r="IA168" i="2" s="1"/>
  <c r="IP168" i="2"/>
  <c r="IQ168" i="2" s="1"/>
  <c r="JE168" i="2"/>
  <c r="JF168" i="2" s="1"/>
  <c r="JS168" i="2"/>
  <c r="JT168" i="2" s="1"/>
  <c r="KG168" i="2"/>
  <c r="KH168" i="2" s="1"/>
  <c r="LF168" i="2"/>
  <c r="TB168" i="2"/>
  <c r="TD168" i="2"/>
  <c r="TH168" i="2"/>
  <c r="TJ168" i="2"/>
  <c r="TL168" i="2"/>
  <c r="TN168" i="2"/>
  <c r="AG169" i="2"/>
  <c r="AR169" i="2"/>
  <c r="AU169" i="2"/>
  <c r="BD169" i="2"/>
  <c r="BS169" i="2"/>
  <c r="BW169" i="2" s="1"/>
  <c r="OB169" i="2" s="1"/>
  <c r="CG169" i="2"/>
  <c r="CI169" i="2"/>
  <c r="DG169" i="2"/>
  <c r="DI169" i="2" s="1"/>
  <c r="DW169" i="2"/>
  <c r="DX169" i="2" s="1"/>
  <c r="DY169" i="2" s="1"/>
  <c r="EM169" i="2"/>
  <c r="EN169" i="2" s="1"/>
  <c r="EO169" i="2" s="1"/>
  <c r="GV169" i="2"/>
  <c r="HR169" i="2"/>
  <c r="HS169" i="2" s="1"/>
  <c r="IH169" i="2"/>
  <c r="II169" i="2" s="1"/>
  <c r="IX169" i="2"/>
  <c r="IY169" i="2" s="1"/>
  <c r="JL169" i="2"/>
  <c r="JM169" i="2" s="1"/>
  <c r="JZ169" i="2"/>
  <c r="KA169" i="2" s="1"/>
  <c r="KN169" i="2"/>
  <c r="KO169" i="2" s="1"/>
  <c r="KR169" i="2"/>
  <c r="LH169" i="2"/>
  <c r="AI170" i="2"/>
  <c r="BH170" i="2"/>
  <c r="BL170" i="2" s="1"/>
  <c r="NT170" i="2" s="1"/>
  <c r="BQ170" i="2"/>
  <c r="CM170" i="2"/>
  <c r="CO170" i="2"/>
  <c r="CY170" i="2"/>
  <c r="DA170" i="2"/>
  <c r="DO170" i="2"/>
  <c r="DP170" i="2" s="1"/>
  <c r="DQ170" i="2" s="1"/>
  <c r="EE170" i="2"/>
  <c r="EF170" i="2" s="1"/>
  <c r="EG170" i="2" s="1"/>
  <c r="FA170" i="2"/>
  <c r="FZ170" i="2"/>
  <c r="GR170" i="2"/>
  <c r="HJ170" i="2"/>
  <c r="HZ170" i="2"/>
  <c r="IA170" i="2" s="1"/>
  <c r="IB170" i="2" s="1"/>
  <c r="IP170" i="2"/>
  <c r="IQ170" i="2" s="1"/>
  <c r="IR170" i="2" s="1"/>
  <c r="JE170" i="2"/>
  <c r="JF170" i="2" s="1"/>
  <c r="JG170" i="2" s="1"/>
  <c r="JS170" i="2"/>
  <c r="JT170" i="2" s="1"/>
  <c r="JU170" i="2" s="1"/>
  <c r="KG170" i="2"/>
  <c r="KH170" i="2" s="1"/>
  <c r="KI170" i="2" s="1"/>
  <c r="LF170" i="2"/>
  <c r="TB170" i="2"/>
  <c r="TD170" i="2"/>
  <c r="TH170" i="2"/>
  <c r="TJ170" i="2"/>
  <c r="TL170" i="2"/>
  <c r="TN170" i="2"/>
  <c r="AG171" i="2"/>
  <c r="AR171" i="2"/>
  <c r="AU171" i="2"/>
  <c r="BD171" i="2"/>
  <c r="BS171" i="2"/>
  <c r="BV171" i="2" s="1"/>
  <c r="CG171" i="2"/>
  <c r="CI171" i="2"/>
  <c r="DG171" i="2"/>
  <c r="DI171" i="2" s="1"/>
  <c r="DW171" i="2"/>
  <c r="DX171" i="2" s="1"/>
  <c r="DY171" i="2" s="1"/>
  <c r="EM171" i="2"/>
  <c r="EN171" i="2" s="1"/>
  <c r="EO171" i="2" s="1"/>
  <c r="GV171" i="2"/>
  <c r="KV171" i="2"/>
  <c r="HR171" i="2"/>
  <c r="HS171" i="2" s="1"/>
  <c r="HT171" i="2" s="1"/>
  <c r="IH171" i="2"/>
  <c r="II171" i="2" s="1"/>
  <c r="IJ171" i="2" s="1"/>
  <c r="JE171" i="2"/>
  <c r="JF171" i="2" s="1"/>
  <c r="JG171" i="2" s="1"/>
  <c r="KH171" i="2"/>
  <c r="KG171" i="2"/>
  <c r="LE171" i="2"/>
  <c r="AF172" i="2"/>
  <c r="AQ172" i="2"/>
  <c r="AU172" i="2"/>
  <c r="CH172" i="2"/>
  <c r="CF172" i="2"/>
  <c r="CI172" i="2"/>
  <c r="FA172" i="2"/>
  <c r="DH172" i="2"/>
  <c r="DG172" i="2"/>
  <c r="EM172" i="2"/>
  <c r="EN172" i="2" s="1"/>
  <c r="EO172" i="2" s="1"/>
  <c r="GR172" i="2"/>
  <c r="HR172" i="2"/>
  <c r="HS172" i="2" s="1"/>
  <c r="HT172" i="2" s="1"/>
  <c r="IY172" i="2"/>
  <c r="IX172" i="2"/>
  <c r="JZ172" i="2"/>
  <c r="KA172" i="2" s="1"/>
  <c r="KB172" i="2" s="1"/>
  <c r="KR172" i="2"/>
  <c r="KT172" i="2"/>
  <c r="CZ173" i="2"/>
  <c r="CX173" i="2"/>
  <c r="DA173" i="2"/>
  <c r="FD173" i="2"/>
  <c r="DO173" i="2"/>
  <c r="DP173" i="2" s="1"/>
  <c r="DQ173" i="2" s="1"/>
  <c r="FA173" i="2"/>
  <c r="GA173" i="2"/>
  <c r="KV173" i="2"/>
  <c r="IA173" i="2"/>
  <c r="HZ173" i="2"/>
  <c r="JE173" i="2"/>
  <c r="JF173" i="2" s="1"/>
  <c r="JG173" i="2" s="1"/>
  <c r="KH173" i="2"/>
  <c r="KG173" i="2"/>
  <c r="LE173" i="2"/>
  <c r="AF174" i="2"/>
  <c r="AQ174" i="2"/>
  <c r="AU174" i="2"/>
  <c r="CH174" i="2"/>
  <c r="CF174" i="2"/>
  <c r="CI174" i="2"/>
  <c r="FA174" i="2"/>
  <c r="DH174" i="2"/>
  <c r="DG174" i="2"/>
  <c r="EM174" i="2"/>
  <c r="EN174" i="2" s="1"/>
  <c r="EO174" i="2" s="1"/>
  <c r="GR174" i="2"/>
  <c r="HR174" i="2"/>
  <c r="HS174" i="2" s="1"/>
  <c r="HT174" i="2" s="1"/>
  <c r="IY174" i="2"/>
  <c r="IX174" i="2"/>
  <c r="JZ174" i="2"/>
  <c r="KA174" i="2" s="1"/>
  <c r="KB174" i="2" s="1"/>
  <c r="KR174" i="2"/>
  <c r="KT174" i="2"/>
  <c r="CZ175" i="2"/>
  <c r="CX175" i="2"/>
  <c r="DA175" i="2"/>
  <c r="FD175" i="2"/>
  <c r="DO175" i="2"/>
  <c r="DP175" i="2" s="1"/>
  <c r="DQ175" i="2" s="1"/>
  <c r="FA175" i="2"/>
  <c r="GA175" i="2"/>
  <c r="KV175" i="2"/>
  <c r="IA175" i="2"/>
  <c r="HZ175" i="2"/>
  <c r="JE175" i="2"/>
  <c r="JF175" i="2" s="1"/>
  <c r="JG175" i="2" s="1"/>
  <c r="KH175" i="2"/>
  <c r="KG175" i="2"/>
  <c r="LE175" i="2"/>
  <c r="AF176" i="2"/>
  <c r="AQ176" i="2"/>
  <c r="AU176" i="2"/>
  <c r="CH176" i="2"/>
  <c r="CF176" i="2"/>
  <c r="CI176" i="2"/>
  <c r="FA176" i="2"/>
  <c r="DH176" i="2"/>
  <c r="DG176" i="2"/>
  <c r="EM176" i="2"/>
  <c r="EN176" i="2" s="1"/>
  <c r="EO176" i="2" s="1"/>
  <c r="GR176" i="2"/>
  <c r="HR176" i="2"/>
  <c r="HS176" i="2" s="1"/>
  <c r="HT176" i="2" s="1"/>
  <c r="IY176" i="2"/>
  <c r="IX176" i="2"/>
  <c r="JZ176" i="2"/>
  <c r="KA176" i="2" s="1"/>
  <c r="KB176" i="2" s="1"/>
  <c r="KR176" i="2"/>
  <c r="KT176" i="2"/>
  <c r="CZ177" i="2"/>
  <c r="CX177" i="2"/>
  <c r="DA177" i="2"/>
  <c r="FD177" i="2"/>
  <c r="DO177" i="2"/>
  <c r="DP177" i="2" s="1"/>
  <c r="DQ177" i="2" s="1"/>
  <c r="FA177" i="2"/>
  <c r="GA177" i="2"/>
  <c r="KV177" i="2"/>
  <c r="IA177" i="2"/>
  <c r="HZ177" i="2"/>
  <c r="JE177" i="2"/>
  <c r="JF177" i="2" s="1"/>
  <c r="JG177" i="2" s="1"/>
  <c r="KH177" i="2"/>
  <c r="KG177" i="2"/>
  <c r="LE177" i="2"/>
  <c r="AF178" i="2"/>
  <c r="AQ178" i="2"/>
  <c r="AU178" i="2"/>
  <c r="CH178" i="2"/>
  <c r="CF178" i="2"/>
  <c r="CI178" i="2"/>
  <c r="FA178" i="2"/>
  <c r="DH178" i="2"/>
  <c r="DG178" i="2"/>
  <c r="EM178" i="2"/>
  <c r="EN178" i="2" s="1"/>
  <c r="EO178" i="2" s="1"/>
  <c r="GR178" i="2"/>
  <c r="HR178" i="2"/>
  <c r="HS178" i="2" s="1"/>
  <c r="HT178" i="2" s="1"/>
  <c r="IY178" i="2"/>
  <c r="IX178" i="2"/>
  <c r="JZ178" i="2"/>
  <c r="KA178" i="2" s="1"/>
  <c r="KB178" i="2" s="1"/>
  <c r="KR178" i="2"/>
  <c r="KT178" i="2"/>
  <c r="CZ179" i="2"/>
  <c r="CX179" i="2"/>
  <c r="DA179" i="2"/>
  <c r="FD179" i="2"/>
  <c r="DO179" i="2"/>
  <c r="DP179" i="2" s="1"/>
  <c r="DQ179" i="2" s="1"/>
  <c r="FA179" i="2"/>
  <c r="GA179" i="2"/>
  <c r="KV179" i="2"/>
  <c r="IA179" i="2"/>
  <c r="HZ179" i="2"/>
  <c r="JE179" i="2"/>
  <c r="JF179" i="2" s="1"/>
  <c r="JG179" i="2" s="1"/>
  <c r="KH179" i="2"/>
  <c r="KG179" i="2"/>
  <c r="LE179" i="2"/>
  <c r="AF180" i="2"/>
  <c r="AQ180" i="2"/>
  <c r="AU180" i="2"/>
  <c r="CH180" i="2"/>
  <c r="CF180" i="2"/>
  <c r="CI180" i="2"/>
  <c r="FA180" i="2"/>
  <c r="DH180" i="2"/>
  <c r="DG180" i="2"/>
  <c r="EM180" i="2"/>
  <c r="EN180" i="2" s="1"/>
  <c r="EO180" i="2" s="1"/>
  <c r="GR180" i="2"/>
  <c r="HR180" i="2"/>
  <c r="HS180" i="2" s="1"/>
  <c r="HT180" i="2" s="1"/>
  <c r="IY180" i="2"/>
  <c r="IX180" i="2"/>
  <c r="JZ180" i="2"/>
  <c r="KA180" i="2" s="1"/>
  <c r="KB180" i="2" s="1"/>
  <c r="KR180" i="2"/>
  <c r="KT180" i="2"/>
  <c r="CZ181" i="2"/>
  <c r="CX181" i="2"/>
  <c r="DA181" i="2"/>
  <c r="FD181" i="2"/>
  <c r="DO181" i="2"/>
  <c r="DP181" i="2" s="1"/>
  <c r="DQ181" i="2" s="1"/>
  <c r="FA181" i="2"/>
  <c r="GA181" i="2"/>
  <c r="KV181" i="2"/>
  <c r="IA181" i="2"/>
  <c r="HZ181" i="2"/>
  <c r="JE181" i="2"/>
  <c r="JF181" i="2" s="1"/>
  <c r="JG181" i="2" s="1"/>
  <c r="KH181" i="2"/>
  <c r="KG181" i="2"/>
  <c r="LE181" i="2"/>
  <c r="AF182" i="2"/>
  <c r="AQ182" i="2"/>
  <c r="AU182" i="2"/>
  <c r="CH182" i="2"/>
  <c r="CF182" i="2"/>
  <c r="CI182" i="2"/>
  <c r="FA182" i="2"/>
  <c r="DH182" i="2"/>
  <c r="DG182" i="2"/>
  <c r="EM182" i="2"/>
  <c r="EN182" i="2" s="1"/>
  <c r="EO182" i="2" s="1"/>
  <c r="GR182" i="2"/>
  <c r="HR182" i="2"/>
  <c r="HS182" i="2" s="1"/>
  <c r="HT182" i="2" s="1"/>
  <c r="IY182" i="2"/>
  <c r="IX182" i="2"/>
  <c r="JZ182" i="2"/>
  <c r="KA182" i="2" s="1"/>
  <c r="KB182" i="2" s="1"/>
  <c r="KR182" i="2"/>
  <c r="KT182" i="2"/>
  <c r="BP183" i="2"/>
  <c r="FD183" i="2"/>
  <c r="FC183" i="2"/>
  <c r="GQ183" i="2"/>
  <c r="KV183" i="2"/>
  <c r="KU183" i="2"/>
  <c r="LE183" i="2"/>
  <c r="BQ184" i="2"/>
  <c r="GR184" i="2"/>
  <c r="KU184" i="2"/>
  <c r="KV184" i="2"/>
  <c r="LF184" i="2"/>
  <c r="BP185" i="2"/>
  <c r="FD185" i="2"/>
  <c r="FC185" i="2"/>
  <c r="GQ185" i="2"/>
  <c r="KV185" i="2"/>
  <c r="KU185" i="2"/>
  <c r="LE185" i="2"/>
  <c r="BP186" i="2"/>
  <c r="FD186" i="2"/>
  <c r="FC186" i="2"/>
  <c r="GQ186" i="2"/>
  <c r="KV186" i="2"/>
  <c r="KU186" i="2"/>
  <c r="LE186" i="2"/>
  <c r="BQ187" i="2"/>
  <c r="GR187" i="2"/>
  <c r="KU187" i="2"/>
  <c r="KV187" i="2"/>
  <c r="LF187" i="2"/>
  <c r="BP188" i="2"/>
  <c r="FD188" i="2"/>
  <c r="FC188" i="2"/>
  <c r="GQ188" i="2"/>
  <c r="KV188" i="2"/>
  <c r="KU188" i="2"/>
  <c r="LE188" i="2"/>
  <c r="BQ189" i="2"/>
  <c r="GR189" i="2"/>
  <c r="KU189" i="2"/>
  <c r="KV189" i="2"/>
  <c r="LF189" i="2"/>
  <c r="BP190" i="2"/>
  <c r="FD190" i="2"/>
  <c r="FC190" i="2"/>
  <c r="GQ190" i="2"/>
  <c r="KV190" i="2"/>
  <c r="KU190" i="2"/>
  <c r="LE190" i="2"/>
  <c r="BQ191" i="2"/>
  <c r="GR191" i="2"/>
  <c r="KU191" i="2"/>
  <c r="KV191" i="2"/>
  <c r="LF191" i="2"/>
  <c r="BP192" i="2"/>
  <c r="FD192" i="2"/>
  <c r="FC192" i="2"/>
  <c r="GQ192" i="2"/>
  <c r="KV192" i="2"/>
  <c r="KU192" i="2"/>
  <c r="LE192" i="2"/>
  <c r="BQ193" i="2"/>
  <c r="GR193" i="2"/>
  <c r="KU193" i="2"/>
  <c r="KV193" i="2"/>
  <c r="LF193" i="2"/>
  <c r="BP194" i="2"/>
  <c r="FD194" i="2"/>
  <c r="FC194" i="2"/>
  <c r="GQ194" i="2"/>
  <c r="KV194" i="2"/>
  <c r="KU194" i="2"/>
  <c r="LE194" i="2"/>
  <c r="BQ195" i="2"/>
  <c r="GR195" i="2"/>
  <c r="KU195" i="2"/>
  <c r="KV195" i="2"/>
  <c r="LF195" i="2"/>
  <c r="BP196" i="2"/>
  <c r="FD196" i="2"/>
  <c r="FC196" i="2"/>
  <c r="FC197" i="2"/>
  <c r="FD197" i="2"/>
  <c r="FC199" i="2"/>
  <c r="FD199" i="2"/>
  <c r="FC201" i="2"/>
  <c r="FD201" i="2"/>
  <c r="AI118" i="2"/>
  <c r="BH118" i="2"/>
  <c r="CM118" i="2"/>
  <c r="CY118" i="2"/>
  <c r="DO118" i="2"/>
  <c r="DP118" i="2" s="1"/>
  <c r="EE118" i="2"/>
  <c r="EF118" i="2" s="1"/>
  <c r="FZ118" i="2"/>
  <c r="GD118" i="2" s="1"/>
  <c r="HJ118" i="2"/>
  <c r="HZ118" i="2"/>
  <c r="IA118" i="2" s="1"/>
  <c r="IP118" i="2"/>
  <c r="IQ118" i="2" s="1"/>
  <c r="JE118" i="2"/>
  <c r="JF118" i="2" s="1"/>
  <c r="JS118" i="2"/>
  <c r="KG118" i="2"/>
  <c r="KH118" i="2" s="1"/>
  <c r="MF118" i="2"/>
  <c r="AG119" i="2"/>
  <c r="AR119" i="2"/>
  <c r="AU119" i="2"/>
  <c r="BS119" i="2"/>
  <c r="CG119" i="2"/>
  <c r="DG119" i="2"/>
  <c r="DH119" i="2" s="1"/>
  <c r="DW119" i="2"/>
  <c r="DX119" i="2" s="1"/>
  <c r="EM119" i="2"/>
  <c r="EN119" i="2" s="1"/>
  <c r="GV119" i="2"/>
  <c r="HR119" i="2"/>
  <c r="HS119" i="2" s="1"/>
  <c r="IH119" i="2"/>
  <c r="II119" i="2" s="1"/>
  <c r="IX119" i="2"/>
  <c r="JL119" i="2"/>
  <c r="JM119" i="2" s="1"/>
  <c r="JZ119" i="2"/>
  <c r="KA119" i="2" s="1"/>
  <c r="KN119" i="2"/>
  <c r="KO119" i="2" s="1"/>
  <c r="LH119" i="2"/>
  <c r="TA119" i="2"/>
  <c r="TC119" i="2"/>
  <c r="TE119" i="2"/>
  <c r="TG119" i="2"/>
  <c r="TI119" i="2"/>
  <c r="TK119" i="2"/>
  <c r="TM119" i="2"/>
  <c r="TO119" i="2"/>
  <c r="UA119" i="2"/>
  <c r="AI120" i="2"/>
  <c r="BH120" i="2"/>
  <c r="CM120" i="2"/>
  <c r="CY120" i="2"/>
  <c r="DO120" i="2"/>
  <c r="DP120" i="2" s="1"/>
  <c r="EE120" i="2"/>
  <c r="EF120" i="2" s="1"/>
  <c r="FZ120" i="2"/>
  <c r="GD120" i="2" s="1"/>
  <c r="HJ120" i="2"/>
  <c r="HZ120" i="2"/>
  <c r="IA120" i="2" s="1"/>
  <c r="IP120" i="2"/>
  <c r="IQ120" i="2" s="1"/>
  <c r="JE120" i="2"/>
  <c r="JF120" i="2" s="1"/>
  <c r="JS120" i="2"/>
  <c r="JT120" i="2" s="1"/>
  <c r="KG120" i="2"/>
  <c r="KH120" i="2" s="1"/>
  <c r="MF120" i="2"/>
  <c r="TB120" i="2"/>
  <c r="TD120" i="2"/>
  <c r="TH120" i="2"/>
  <c r="TJ120" i="2"/>
  <c r="TL120" i="2"/>
  <c r="TN120" i="2"/>
  <c r="TZ120" i="2"/>
  <c r="AG121" i="2"/>
  <c r="AR121" i="2"/>
  <c r="AU121" i="2"/>
  <c r="BS121" i="2"/>
  <c r="CG121" i="2"/>
  <c r="DG121" i="2"/>
  <c r="DW121" i="2"/>
  <c r="DX121" i="2" s="1"/>
  <c r="EM121" i="2"/>
  <c r="EN121" i="2" s="1"/>
  <c r="GV121" i="2"/>
  <c r="HR121" i="2"/>
  <c r="HS121" i="2" s="1"/>
  <c r="IH121" i="2"/>
  <c r="IX121" i="2"/>
  <c r="IY121" i="2" s="1"/>
  <c r="JL121" i="2"/>
  <c r="JM121" i="2" s="1"/>
  <c r="JZ121" i="2"/>
  <c r="KA121" i="2" s="1"/>
  <c r="KN121" i="2"/>
  <c r="LH121" i="2"/>
  <c r="AI122" i="2"/>
  <c r="BH122" i="2"/>
  <c r="CM122" i="2"/>
  <c r="CY122" i="2"/>
  <c r="DO122" i="2"/>
  <c r="DP122" i="2" s="1"/>
  <c r="EE122" i="2"/>
  <c r="EF122" i="2" s="1"/>
  <c r="FZ122" i="2"/>
  <c r="HJ122" i="2"/>
  <c r="HZ122" i="2"/>
  <c r="IA122" i="2" s="1"/>
  <c r="IP122" i="2"/>
  <c r="IQ122" i="2" s="1"/>
  <c r="JE122" i="2"/>
  <c r="JF122" i="2" s="1"/>
  <c r="JS122" i="2"/>
  <c r="JT122" i="2" s="1"/>
  <c r="KG122" i="2"/>
  <c r="KH122" i="2" s="1"/>
  <c r="MF122" i="2"/>
  <c r="TA122" i="2"/>
  <c r="TC122" i="2"/>
  <c r="TE122" i="2"/>
  <c r="TG122" i="2"/>
  <c r="TI122" i="2"/>
  <c r="TK122" i="2"/>
  <c r="TM122" i="2"/>
  <c r="TO122" i="2"/>
  <c r="UA122" i="2"/>
  <c r="AG123" i="2"/>
  <c r="AR123" i="2"/>
  <c r="AU123" i="2"/>
  <c r="BS123" i="2"/>
  <c r="CG123" i="2"/>
  <c r="DG123" i="2"/>
  <c r="DW123" i="2"/>
  <c r="DX123" i="2" s="1"/>
  <c r="EM123" i="2"/>
  <c r="EN123" i="2" s="1"/>
  <c r="GV123" i="2"/>
  <c r="HR123" i="2"/>
  <c r="IH123" i="2"/>
  <c r="II123" i="2" s="1"/>
  <c r="IX123" i="2"/>
  <c r="IY123" i="2" s="1"/>
  <c r="JL123" i="2"/>
  <c r="JM123" i="2" s="1"/>
  <c r="JZ123" i="2"/>
  <c r="KN123" i="2"/>
  <c r="KO123" i="2" s="1"/>
  <c r="LH123" i="2"/>
  <c r="TB123" i="2"/>
  <c r="TD123" i="2"/>
  <c r="TH123" i="2"/>
  <c r="TJ123" i="2"/>
  <c r="TL123" i="2"/>
  <c r="TN123" i="2"/>
  <c r="TT123" i="2"/>
  <c r="TV123" i="2"/>
  <c r="TZ123" i="2"/>
  <c r="AG124" i="2"/>
  <c r="AR124" i="2"/>
  <c r="AU124" i="2"/>
  <c r="BS124" i="2"/>
  <c r="CG124" i="2"/>
  <c r="DG124" i="2"/>
  <c r="DW124" i="2"/>
  <c r="DX124" i="2" s="1"/>
  <c r="EM124" i="2"/>
  <c r="EN124" i="2" s="1"/>
  <c r="GV124" i="2"/>
  <c r="HR124" i="2"/>
  <c r="HS124" i="2" s="1"/>
  <c r="IH124" i="2"/>
  <c r="II124" i="2" s="1"/>
  <c r="IX124" i="2"/>
  <c r="IY124" i="2" s="1"/>
  <c r="JL124" i="2"/>
  <c r="JM124" i="2" s="1"/>
  <c r="JZ124" i="2"/>
  <c r="KA124" i="2" s="1"/>
  <c r="KN124" i="2"/>
  <c r="KO124" i="2" s="1"/>
  <c r="LH124" i="2"/>
  <c r="AG125" i="2"/>
  <c r="AR125" i="2"/>
  <c r="AU125" i="2"/>
  <c r="BS125" i="2"/>
  <c r="CG125" i="2"/>
  <c r="DG125" i="2"/>
  <c r="DW125" i="2"/>
  <c r="DX125" i="2" s="1"/>
  <c r="EM125" i="2"/>
  <c r="EN125" i="2" s="1"/>
  <c r="GV125" i="2"/>
  <c r="HR125" i="2"/>
  <c r="HS125" i="2" s="1"/>
  <c r="IH125" i="2"/>
  <c r="IX125" i="2"/>
  <c r="IY125" i="2" s="1"/>
  <c r="JL125" i="2"/>
  <c r="JM125" i="2" s="1"/>
  <c r="JZ125" i="2"/>
  <c r="KA125" i="2" s="1"/>
  <c r="KN125" i="2"/>
  <c r="LH125" i="2"/>
  <c r="AG126" i="2"/>
  <c r="AR126" i="2"/>
  <c r="AU126" i="2"/>
  <c r="BS126" i="2"/>
  <c r="CG126" i="2"/>
  <c r="DG126" i="2"/>
  <c r="DW126" i="2"/>
  <c r="EM126" i="2"/>
  <c r="EN126" i="2" s="1"/>
  <c r="GV126" i="2"/>
  <c r="HR126" i="2"/>
  <c r="HS126" i="2" s="1"/>
  <c r="IH126" i="2"/>
  <c r="II126" i="2" s="1"/>
  <c r="IX126" i="2"/>
  <c r="IY126" i="2" s="1"/>
  <c r="JL126" i="2"/>
  <c r="JM126" i="2" s="1"/>
  <c r="JZ126" i="2"/>
  <c r="KA126" i="2" s="1"/>
  <c r="KN126" i="2"/>
  <c r="KO126" i="2" s="1"/>
  <c r="LH126" i="2"/>
  <c r="AG127" i="2"/>
  <c r="AR127" i="2"/>
  <c r="AU127" i="2"/>
  <c r="BS127" i="2"/>
  <c r="CG127" i="2"/>
  <c r="DG127" i="2"/>
  <c r="DW127" i="2"/>
  <c r="EM127" i="2"/>
  <c r="EN127" i="2" s="1"/>
  <c r="GV127" i="2"/>
  <c r="HR127" i="2"/>
  <c r="HS127" i="2" s="1"/>
  <c r="IH127" i="2"/>
  <c r="II127" i="2" s="1"/>
  <c r="IX127" i="2"/>
  <c r="IY127" i="2" s="1"/>
  <c r="JL127" i="2"/>
  <c r="JM127" i="2" s="1"/>
  <c r="JZ127" i="2"/>
  <c r="KA127" i="2" s="1"/>
  <c r="KN127" i="2"/>
  <c r="KO127" i="2" s="1"/>
  <c r="LH127" i="2"/>
  <c r="TA127" i="2"/>
  <c r="TC127" i="2"/>
  <c r="TE127" i="2"/>
  <c r="TG127" i="2"/>
  <c r="TI127" i="2"/>
  <c r="TK127" i="2"/>
  <c r="TM127" i="2"/>
  <c r="TO127" i="2"/>
  <c r="UA127" i="2"/>
  <c r="AG128" i="2"/>
  <c r="AR128" i="2"/>
  <c r="AU128" i="2"/>
  <c r="BS128" i="2"/>
  <c r="CG128" i="2"/>
  <c r="DG128" i="2"/>
  <c r="DW128" i="2"/>
  <c r="DX128" i="2" s="1"/>
  <c r="EM128" i="2"/>
  <c r="GV128" i="2"/>
  <c r="HR128" i="2"/>
  <c r="HS128" i="2" s="1"/>
  <c r="IH128" i="2"/>
  <c r="II128" i="2" s="1"/>
  <c r="IX128" i="2"/>
  <c r="IY128" i="2" s="1"/>
  <c r="JL128" i="2"/>
  <c r="JM128" i="2" s="1"/>
  <c r="JZ128" i="2"/>
  <c r="KA128" i="2" s="1"/>
  <c r="KN128" i="2"/>
  <c r="KO128" i="2" s="1"/>
  <c r="LH128" i="2"/>
  <c r="LK128" i="2" s="1"/>
  <c r="TA128" i="2"/>
  <c r="TC128" i="2"/>
  <c r="TE128" i="2"/>
  <c r="TG128" i="2"/>
  <c r="TI128" i="2"/>
  <c r="TK128" i="2"/>
  <c r="TM128" i="2"/>
  <c r="TO128" i="2"/>
  <c r="UA128" i="2"/>
  <c r="AG129" i="2"/>
  <c r="AR129" i="2"/>
  <c r="AU129" i="2"/>
  <c r="BS129" i="2"/>
  <c r="CG129" i="2"/>
  <c r="DG129" i="2"/>
  <c r="DW129" i="2"/>
  <c r="DX129" i="2" s="1"/>
  <c r="EM129" i="2"/>
  <c r="EN129" i="2" s="1"/>
  <c r="GV129" i="2"/>
  <c r="GY129" i="2" s="1"/>
  <c r="HR129" i="2"/>
  <c r="HS129" i="2" s="1"/>
  <c r="IH129" i="2"/>
  <c r="IX129" i="2"/>
  <c r="IY129" i="2" s="1"/>
  <c r="JL129" i="2"/>
  <c r="JM129" i="2" s="1"/>
  <c r="JZ129" i="2"/>
  <c r="KA129" i="2" s="1"/>
  <c r="KN129" i="2"/>
  <c r="LH129" i="2"/>
  <c r="TA129" i="2"/>
  <c r="TC129" i="2"/>
  <c r="TE129" i="2"/>
  <c r="TG129" i="2"/>
  <c r="TI129" i="2"/>
  <c r="TK129" i="2"/>
  <c r="TM129" i="2"/>
  <c r="TO129" i="2"/>
  <c r="UA129" i="2"/>
  <c r="AG130" i="2"/>
  <c r="AR130" i="2"/>
  <c r="AU130" i="2"/>
  <c r="BS130" i="2"/>
  <c r="CG130" i="2"/>
  <c r="DG130" i="2"/>
  <c r="DW130" i="2"/>
  <c r="DX130" i="2" s="1"/>
  <c r="EM130" i="2"/>
  <c r="EN130" i="2" s="1"/>
  <c r="GV130" i="2"/>
  <c r="HR130" i="2"/>
  <c r="HS130" i="2" s="1"/>
  <c r="IH130" i="2"/>
  <c r="II130" i="2" s="1"/>
  <c r="IX130" i="2"/>
  <c r="JL130" i="2"/>
  <c r="JM130" i="2" s="1"/>
  <c r="JZ130" i="2"/>
  <c r="KA130" i="2" s="1"/>
  <c r="KN130" i="2"/>
  <c r="KO130" i="2" s="1"/>
  <c r="LH130" i="2"/>
  <c r="TA130" i="2"/>
  <c r="TC130" i="2"/>
  <c r="TE130" i="2"/>
  <c r="TG130" i="2"/>
  <c r="TI130" i="2"/>
  <c r="TK130" i="2"/>
  <c r="TM130" i="2"/>
  <c r="TO130" i="2"/>
  <c r="UA130" i="2"/>
  <c r="AG131" i="2"/>
  <c r="AR131" i="2"/>
  <c r="AU131" i="2"/>
  <c r="BS131" i="2"/>
  <c r="CG131" i="2"/>
  <c r="DG131" i="2"/>
  <c r="DW131" i="2"/>
  <c r="EM131" i="2"/>
  <c r="EN131" i="2" s="1"/>
  <c r="GV131" i="2"/>
  <c r="HR131" i="2"/>
  <c r="HS131" i="2" s="1"/>
  <c r="IH131" i="2"/>
  <c r="II131" i="2" s="1"/>
  <c r="IX131" i="2"/>
  <c r="IY131" i="2" s="1"/>
  <c r="JL131" i="2"/>
  <c r="JM131" i="2" s="1"/>
  <c r="JZ131" i="2"/>
  <c r="KA131" i="2" s="1"/>
  <c r="KN131" i="2"/>
  <c r="KO131" i="2" s="1"/>
  <c r="LH131" i="2"/>
  <c r="TA131" i="2"/>
  <c r="TC131" i="2"/>
  <c r="TE131" i="2"/>
  <c r="TG131" i="2"/>
  <c r="TI131" i="2"/>
  <c r="TK131" i="2"/>
  <c r="TM131" i="2"/>
  <c r="TO131" i="2"/>
  <c r="UA131" i="2"/>
  <c r="AG132" i="2"/>
  <c r="AR132" i="2"/>
  <c r="AU132" i="2"/>
  <c r="BS132" i="2"/>
  <c r="CG132" i="2"/>
  <c r="DG132" i="2"/>
  <c r="DW132" i="2"/>
  <c r="DX132" i="2" s="1"/>
  <c r="EM132" i="2"/>
  <c r="GV132" i="2"/>
  <c r="HR132" i="2"/>
  <c r="HS132" i="2" s="1"/>
  <c r="IH132" i="2"/>
  <c r="II132" i="2" s="1"/>
  <c r="IX132" i="2"/>
  <c r="IY132" i="2" s="1"/>
  <c r="JL132" i="2"/>
  <c r="JM132" i="2" s="1"/>
  <c r="JZ132" i="2"/>
  <c r="KA132" i="2" s="1"/>
  <c r="KN132" i="2"/>
  <c r="KO132" i="2" s="1"/>
  <c r="LH132" i="2"/>
  <c r="LK132" i="2" s="1"/>
  <c r="TA132" i="2"/>
  <c r="TC132" i="2"/>
  <c r="TE132" i="2"/>
  <c r="TG132" i="2"/>
  <c r="TI132" i="2"/>
  <c r="TK132" i="2"/>
  <c r="TM132" i="2"/>
  <c r="TO132" i="2"/>
  <c r="UA132" i="2"/>
  <c r="AG133" i="2"/>
  <c r="AR133" i="2"/>
  <c r="AU133" i="2"/>
  <c r="BS133" i="2"/>
  <c r="CG133" i="2"/>
  <c r="DG133" i="2"/>
  <c r="DW133" i="2"/>
  <c r="DX133" i="2" s="1"/>
  <c r="EM133" i="2"/>
  <c r="EN133" i="2" s="1"/>
  <c r="GV133" i="2"/>
  <c r="GY133" i="2" s="1"/>
  <c r="HR133" i="2"/>
  <c r="HS133" i="2" s="1"/>
  <c r="IH133" i="2"/>
  <c r="IX133" i="2"/>
  <c r="IY133" i="2" s="1"/>
  <c r="JL133" i="2"/>
  <c r="JM133" i="2" s="1"/>
  <c r="JZ133" i="2"/>
  <c r="KA133" i="2" s="1"/>
  <c r="KN133" i="2"/>
  <c r="LH133" i="2"/>
  <c r="TA133" i="2"/>
  <c r="TC133" i="2"/>
  <c r="TE133" i="2"/>
  <c r="TG133" i="2"/>
  <c r="TI133" i="2"/>
  <c r="TK133" i="2"/>
  <c r="TM133" i="2"/>
  <c r="TO133" i="2"/>
  <c r="UA133" i="2"/>
  <c r="AG134" i="2"/>
  <c r="AR134" i="2"/>
  <c r="AU134" i="2"/>
  <c r="BS134" i="2"/>
  <c r="CG134" i="2"/>
  <c r="DG134" i="2"/>
  <c r="DW134" i="2"/>
  <c r="DX134" i="2" s="1"/>
  <c r="EM134" i="2"/>
  <c r="EN134" i="2" s="1"/>
  <c r="GV134" i="2"/>
  <c r="HR134" i="2"/>
  <c r="HS134" i="2" s="1"/>
  <c r="IH134" i="2"/>
  <c r="II134" i="2" s="1"/>
  <c r="IX134" i="2"/>
  <c r="IY134" i="2" s="1"/>
  <c r="JL134" i="2"/>
  <c r="JZ134" i="2"/>
  <c r="KN134" i="2"/>
  <c r="LH134" i="2"/>
  <c r="LK134" i="2" s="1"/>
  <c r="TA134" i="2"/>
  <c r="TC134" i="2"/>
  <c r="TE134" i="2"/>
  <c r="TG134" i="2"/>
  <c r="TI134" i="2"/>
  <c r="TK134" i="2"/>
  <c r="TM134" i="2"/>
  <c r="TO134" i="2"/>
  <c r="UA134" i="2"/>
  <c r="AG135" i="2"/>
  <c r="AR135" i="2"/>
  <c r="AU135" i="2"/>
  <c r="BK135" i="2"/>
  <c r="BS135" i="2"/>
  <c r="CG135" i="2"/>
  <c r="CL135" i="2"/>
  <c r="CX135" i="2"/>
  <c r="DG135" i="2"/>
  <c r="DW135" i="2"/>
  <c r="EM135" i="2"/>
  <c r="FY135" i="2"/>
  <c r="GV135" i="2"/>
  <c r="HK135" i="2"/>
  <c r="HR135" i="2"/>
  <c r="IH135" i="2"/>
  <c r="IX135" i="2"/>
  <c r="JL135" i="2"/>
  <c r="JZ135" i="2"/>
  <c r="KN135" i="2"/>
  <c r="LH135" i="2"/>
  <c r="TA135" i="2"/>
  <c r="TC135" i="2"/>
  <c r="TE135" i="2"/>
  <c r="TG135" i="2"/>
  <c r="TI135" i="2"/>
  <c r="TK135" i="2"/>
  <c r="TM135" i="2"/>
  <c r="TO135" i="2"/>
  <c r="UA135" i="2"/>
  <c r="AG136" i="2"/>
  <c r="AR136" i="2"/>
  <c r="AU136" i="2"/>
  <c r="BK136" i="2"/>
  <c r="BL136" i="2" s="1"/>
  <c r="NT136" i="2" s="1"/>
  <c r="BS136" i="2"/>
  <c r="CG136" i="2"/>
  <c r="CL136" i="2"/>
  <c r="CX136" i="2"/>
  <c r="DG136" i="2"/>
  <c r="DH136" i="2" s="1"/>
  <c r="DW136" i="2"/>
  <c r="EM136" i="2"/>
  <c r="FY136" i="2"/>
  <c r="GV136" i="2"/>
  <c r="HK136" i="2"/>
  <c r="HR136" i="2"/>
  <c r="IH136" i="2"/>
  <c r="IX136" i="2"/>
  <c r="JL136" i="2"/>
  <c r="JZ136" i="2"/>
  <c r="KN136" i="2"/>
  <c r="LH136" i="2"/>
  <c r="LK136" i="2" s="1"/>
  <c r="TA136" i="2"/>
  <c r="TC136" i="2"/>
  <c r="TE136" i="2"/>
  <c r="TG136" i="2"/>
  <c r="TI136" i="2"/>
  <c r="TK136" i="2"/>
  <c r="TM136" i="2"/>
  <c r="TO136" i="2"/>
  <c r="UA136" i="2"/>
  <c r="AG137" i="2"/>
  <c r="AR137" i="2"/>
  <c r="AU137" i="2"/>
  <c r="BK137" i="2"/>
  <c r="BS137" i="2"/>
  <c r="CG137" i="2"/>
  <c r="CL137" i="2"/>
  <c r="CX137" i="2"/>
  <c r="DG137" i="2"/>
  <c r="DW137" i="2"/>
  <c r="EM137" i="2"/>
  <c r="FY137" i="2"/>
  <c r="GV137" i="2"/>
  <c r="HK137" i="2"/>
  <c r="HR137" i="2"/>
  <c r="IH137" i="2"/>
  <c r="IX137" i="2"/>
  <c r="JL137" i="2"/>
  <c r="JZ137" i="2"/>
  <c r="KN137" i="2"/>
  <c r="LH137" i="2"/>
  <c r="TA137" i="2"/>
  <c r="TC137" i="2"/>
  <c r="TE137" i="2"/>
  <c r="TG137" i="2"/>
  <c r="TI137" i="2"/>
  <c r="TK137" i="2"/>
  <c r="TM137" i="2"/>
  <c r="TO137" i="2"/>
  <c r="UA137" i="2"/>
  <c r="AG138" i="2"/>
  <c r="AR138" i="2"/>
  <c r="AU138" i="2"/>
  <c r="BK138" i="2"/>
  <c r="BL138" i="2" s="1"/>
  <c r="NT138" i="2" s="1"/>
  <c r="BS138" i="2"/>
  <c r="CG138" i="2"/>
  <c r="CL138" i="2"/>
  <c r="CX138" i="2"/>
  <c r="DG138" i="2"/>
  <c r="DH138" i="2" s="1"/>
  <c r="DW138" i="2"/>
  <c r="EM138" i="2"/>
  <c r="FY138" i="2"/>
  <c r="GV138" i="2"/>
  <c r="HK138" i="2"/>
  <c r="HR138" i="2"/>
  <c r="IH138" i="2"/>
  <c r="IX138" i="2"/>
  <c r="JL138" i="2"/>
  <c r="JZ138" i="2"/>
  <c r="KN138" i="2"/>
  <c r="LH138" i="2"/>
  <c r="LK138" i="2" s="1"/>
  <c r="TB138" i="2"/>
  <c r="TD138" i="2"/>
  <c r="TH138" i="2"/>
  <c r="TJ138" i="2"/>
  <c r="TL138" i="2"/>
  <c r="TN138" i="2"/>
  <c r="TV138" i="2"/>
  <c r="TZ138" i="2"/>
  <c r="AI139" i="2"/>
  <c r="AQ139" i="2"/>
  <c r="BH139" i="2"/>
  <c r="BV139" i="2"/>
  <c r="BW139" i="2" s="1"/>
  <c r="OB139" i="2" s="1"/>
  <c r="CF139" i="2"/>
  <c r="CM139" i="2"/>
  <c r="CY139" i="2"/>
  <c r="DH139" i="2"/>
  <c r="DO139" i="2"/>
  <c r="EE139" i="2"/>
  <c r="FZ139" i="2"/>
  <c r="HJ139" i="2"/>
  <c r="HK139" i="2" s="1"/>
  <c r="HZ139" i="2"/>
  <c r="IP139" i="2"/>
  <c r="JE139" i="2"/>
  <c r="JS139" i="2"/>
  <c r="KG139" i="2"/>
  <c r="MF139" i="2"/>
  <c r="TA139" i="2"/>
  <c r="TC139" i="2"/>
  <c r="TE139" i="2"/>
  <c r="TG139" i="2"/>
  <c r="TI139" i="2"/>
  <c r="TK139" i="2"/>
  <c r="TM139" i="2"/>
  <c r="TO139" i="2"/>
  <c r="UA139" i="2"/>
  <c r="AG140" i="2"/>
  <c r="AR140" i="2"/>
  <c r="AU140" i="2"/>
  <c r="BK140" i="2"/>
  <c r="BS140" i="2"/>
  <c r="CG140" i="2"/>
  <c r="CL140" i="2"/>
  <c r="CX140" i="2"/>
  <c r="DG140" i="2"/>
  <c r="DW140" i="2"/>
  <c r="EM140" i="2"/>
  <c r="FY140" i="2"/>
  <c r="GV140" i="2"/>
  <c r="HK140" i="2"/>
  <c r="HR140" i="2"/>
  <c r="HS140" i="2" s="1"/>
  <c r="IH140" i="2"/>
  <c r="IX140" i="2"/>
  <c r="IY140" i="2" s="1"/>
  <c r="JL140" i="2"/>
  <c r="JZ140" i="2"/>
  <c r="KA140" i="2" s="1"/>
  <c r="KN140" i="2"/>
  <c r="LH140" i="2"/>
  <c r="TA140" i="2"/>
  <c r="TC140" i="2"/>
  <c r="TE140" i="2"/>
  <c r="TG140" i="2"/>
  <c r="TI140" i="2"/>
  <c r="TK140" i="2"/>
  <c r="TM140" i="2"/>
  <c r="TO140" i="2"/>
  <c r="UA140" i="2"/>
  <c r="AG141" i="2"/>
  <c r="AR141" i="2"/>
  <c r="AU141" i="2"/>
  <c r="BK141" i="2"/>
  <c r="BS141" i="2"/>
  <c r="BV141" i="2" s="1"/>
  <c r="CG141" i="2"/>
  <c r="CL141" i="2"/>
  <c r="CX141" i="2"/>
  <c r="DG141" i="2"/>
  <c r="DW141" i="2"/>
  <c r="EM141" i="2"/>
  <c r="EN141" i="2" s="1"/>
  <c r="FY141" i="2"/>
  <c r="GV141" i="2"/>
  <c r="HK141" i="2"/>
  <c r="HR141" i="2"/>
  <c r="HS141" i="2" s="1"/>
  <c r="IH141" i="2"/>
  <c r="IX141" i="2"/>
  <c r="IY141" i="2" s="1"/>
  <c r="JL141" i="2"/>
  <c r="JZ141" i="2"/>
  <c r="KA141" i="2" s="1"/>
  <c r="KN141" i="2"/>
  <c r="LH141" i="2"/>
  <c r="TB141" i="2"/>
  <c r="TD141" i="2"/>
  <c r="TH141" i="2"/>
  <c r="TJ141" i="2"/>
  <c r="TL141" i="2"/>
  <c r="TN141" i="2"/>
  <c r="TV141" i="2"/>
  <c r="TZ141" i="2"/>
  <c r="AI142" i="2"/>
  <c r="AQ142" i="2"/>
  <c r="BH142" i="2"/>
  <c r="BK142" i="2" s="1"/>
  <c r="BV142" i="2"/>
  <c r="CF142" i="2"/>
  <c r="CM142" i="2"/>
  <c r="CY142" i="2"/>
  <c r="DH142" i="2"/>
  <c r="DO142" i="2"/>
  <c r="DP142" i="2" s="1"/>
  <c r="EE142" i="2"/>
  <c r="EF142" i="2" s="1"/>
  <c r="FZ142" i="2"/>
  <c r="HJ142" i="2"/>
  <c r="HZ142" i="2"/>
  <c r="IA142" i="2" s="1"/>
  <c r="IP142" i="2"/>
  <c r="JE142" i="2"/>
  <c r="JF142" i="2" s="1"/>
  <c r="JS142" i="2"/>
  <c r="KG142" i="2"/>
  <c r="KH142" i="2" s="1"/>
  <c r="MF142" i="2"/>
  <c r="TA142" i="2"/>
  <c r="TC142" i="2"/>
  <c r="TE142" i="2"/>
  <c r="TG142" i="2"/>
  <c r="TI142" i="2"/>
  <c r="TK142" i="2"/>
  <c r="TM142" i="2"/>
  <c r="TO142" i="2"/>
  <c r="UA142" i="2"/>
  <c r="AG143" i="2"/>
  <c r="AR143" i="2"/>
  <c r="AU143" i="2"/>
  <c r="BK143" i="2"/>
  <c r="BL143" i="2" s="1"/>
  <c r="NT143" i="2" s="1"/>
  <c r="BS143" i="2"/>
  <c r="CG143" i="2"/>
  <c r="CL143" i="2"/>
  <c r="CX143" i="2"/>
  <c r="DG143" i="2"/>
  <c r="DW143" i="2"/>
  <c r="DX143" i="2" s="1"/>
  <c r="EM143" i="2"/>
  <c r="FY143" i="2"/>
  <c r="GD143" i="2" s="1"/>
  <c r="GV143" i="2"/>
  <c r="HK143" i="2"/>
  <c r="HR143" i="2"/>
  <c r="IH143" i="2"/>
  <c r="II143" i="2" s="1"/>
  <c r="IX143" i="2"/>
  <c r="JL143" i="2"/>
  <c r="JM143" i="2" s="1"/>
  <c r="JZ143" i="2"/>
  <c r="KN143" i="2"/>
  <c r="KO143" i="2" s="1"/>
  <c r="LH143" i="2"/>
  <c r="LK143" i="2" s="1"/>
  <c r="TB143" i="2"/>
  <c r="TD143" i="2"/>
  <c r="TH143" i="2"/>
  <c r="TJ143" i="2"/>
  <c r="TL143" i="2"/>
  <c r="TN143" i="2"/>
  <c r="TT143" i="2"/>
  <c r="TZ143" i="2"/>
  <c r="AI144" i="2"/>
  <c r="AQ144" i="2"/>
  <c r="BH144" i="2"/>
  <c r="CF144" i="2"/>
  <c r="CM144" i="2"/>
  <c r="CY144" i="2"/>
  <c r="DH144" i="2"/>
  <c r="DO144" i="2"/>
  <c r="EE144" i="2"/>
  <c r="FZ144" i="2"/>
  <c r="GD144" i="2"/>
  <c r="HJ144" i="2"/>
  <c r="HZ144" i="2"/>
  <c r="IP144" i="2"/>
  <c r="JE144" i="2"/>
  <c r="JS144" i="2"/>
  <c r="KG144" i="2"/>
  <c r="MF144" i="2"/>
  <c r="TB144" i="2"/>
  <c r="TD144" i="2"/>
  <c r="TH144" i="2"/>
  <c r="TJ144" i="2"/>
  <c r="TL144" i="2"/>
  <c r="TN144" i="2"/>
  <c r="TT144" i="2"/>
  <c r="TZ144" i="2"/>
  <c r="AG145" i="2"/>
  <c r="AR145" i="2"/>
  <c r="AU145" i="2"/>
  <c r="BK145" i="2"/>
  <c r="BS145" i="2"/>
  <c r="CG145" i="2"/>
  <c r="CL145" i="2"/>
  <c r="CX145" i="2"/>
  <c r="DG145" i="2"/>
  <c r="DW145" i="2"/>
  <c r="DX145" i="2" s="1"/>
  <c r="EM145" i="2"/>
  <c r="FY145" i="2"/>
  <c r="GV145" i="2"/>
  <c r="HK145" i="2"/>
  <c r="HR145" i="2"/>
  <c r="IH145" i="2"/>
  <c r="II145" i="2" s="1"/>
  <c r="IX145" i="2"/>
  <c r="JL145" i="2"/>
  <c r="JM145" i="2" s="1"/>
  <c r="JZ145" i="2"/>
  <c r="KN145" i="2"/>
  <c r="KO145" i="2" s="1"/>
  <c r="LH145" i="2"/>
  <c r="TA145" i="2"/>
  <c r="TC145" i="2"/>
  <c r="TE145" i="2"/>
  <c r="TG145" i="2"/>
  <c r="TI145" i="2"/>
  <c r="TK145" i="2"/>
  <c r="TM145" i="2"/>
  <c r="TO145" i="2"/>
  <c r="UA145" i="2"/>
  <c r="AI146" i="2"/>
  <c r="AQ146" i="2"/>
  <c r="BH146" i="2"/>
  <c r="CF146" i="2"/>
  <c r="CM146" i="2"/>
  <c r="CY146" i="2"/>
  <c r="DH146" i="2"/>
  <c r="DO146" i="2"/>
  <c r="DP146" i="2" s="1"/>
  <c r="EE146" i="2"/>
  <c r="EF146" i="2" s="1"/>
  <c r="FZ146" i="2"/>
  <c r="HJ146" i="2"/>
  <c r="HZ146" i="2"/>
  <c r="IP146" i="2"/>
  <c r="JE146" i="2"/>
  <c r="JS146" i="2"/>
  <c r="KG146" i="2"/>
  <c r="MF146" i="2"/>
  <c r="TA146" i="2"/>
  <c r="TC146" i="2"/>
  <c r="TE146" i="2"/>
  <c r="TG146" i="2"/>
  <c r="TI146" i="2"/>
  <c r="TK146" i="2"/>
  <c r="TM146" i="2"/>
  <c r="TO146" i="2"/>
  <c r="UA146" i="2"/>
  <c r="AI147" i="2"/>
  <c r="AQ147" i="2"/>
  <c r="BH147" i="2"/>
  <c r="BV147" i="2"/>
  <c r="BW147" i="2" s="1"/>
  <c r="OB147" i="2" s="1"/>
  <c r="CF147" i="2"/>
  <c r="CM147" i="2"/>
  <c r="CY147" i="2"/>
  <c r="DH147" i="2"/>
  <c r="DO147" i="2"/>
  <c r="EE147" i="2"/>
  <c r="EF147" i="2" s="1"/>
  <c r="FZ147" i="2"/>
  <c r="GY147" i="2"/>
  <c r="HJ147" i="2"/>
  <c r="HZ147" i="2"/>
  <c r="IA147" i="2" s="1"/>
  <c r="IP147" i="2"/>
  <c r="JE147" i="2"/>
  <c r="JF147" i="2" s="1"/>
  <c r="JS147" i="2"/>
  <c r="KG147" i="2"/>
  <c r="KH147" i="2" s="1"/>
  <c r="LK147" i="2"/>
  <c r="MF147" i="2"/>
  <c r="TB147" i="2"/>
  <c r="TD147" i="2"/>
  <c r="TH147" i="2"/>
  <c r="TJ147" i="2"/>
  <c r="TL147" i="2"/>
  <c r="TN147" i="2"/>
  <c r="AG148" i="2"/>
  <c r="AR148" i="2"/>
  <c r="AU148" i="2"/>
  <c r="BK148" i="2"/>
  <c r="BL148" i="2" s="1"/>
  <c r="NT148" i="2" s="1"/>
  <c r="BS148" i="2"/>
  <c r="CG148" i="2"/>
  <c r="CL148" i="2"/>
  <c r="CX148" i="2"/>
  <c r="DG148" i="2"/>
  <c r="DW148" i="2"/>
  <c r="EM148" i="2"/>
  <c r="FY148" i="2"/>
  <c r="GD148" i="2" s="1"/>
  <c r="GV148" i="2"/>
  <c r="HK148" i="2"/>
  <c r="HR148" i="2"/>
  <c r="HS148" i="2" s="1"/>
  <c r="IH148" i="2"/>
  <c r="IX148" i="2"/>
  <c r="IY148" i="2" s="1"/>
  <c r="JL148" i="2"/>
  <c r="JZ148" i="2"/>
  <c r="KA148" i="2" s="1"/>
  <c r="KN148" i="2"/>
  <c r="LH148" i="2"/>
  <c r="TB148" i="2"/>
  <c r="TD148" i="2"/>
  <c r="TH148" i="2"/>
  <c r="TJ148" i="2"/>
  <c r="TL148" i="2"/>
  <c r="TN148" i="2"/>
  <c r="AG149" i="2"/>
  <c r="AR149" i="2"/>
  <c r="AU149" i="2"/>
  <c r="BK149" i="2"/>
  <c r="BS149" i="2"/>
  <c r="CG149" i="2"/>
  <c r="CL149" i="2"/>
  <c r="CX149" i="2"/>
  <c r="DG149" i="2"/>
  <c r="DW149" i="2"/>
  <c r="DX149" i="2" s="1"/>
  <c r="EM149" i="2"/>
  <c r="FY149" i="2"/>
  <c r="GV149" i="2"/>
  <c r="HK149" i="2"/>
  <c r="HR149" i="2"/>
  <c r="IH149" i="2"/>
  <c r="II149" i="2" s="1"/>
  <c r="IX149" i="2"/>
  <c r="JL149" i="2"/>
  <c r="JM149" i="2" s="1"/>
  <c r="JZ149" i="2"/>
  <c r="KN149" i="2"/>
  <c r="KO149" i="2" s="1"/>
  <c r="LH149" i="2"/>
  <c r="TA149" i="2"/>
  <c r="TC149" i="2"/>
  <c r="TE149" i="2"/>
  <c r="TG149" i="2"/>
  <c r="TI149" i="2"/>
  <c r="TK149" i="2"/>
  <c r="TM149" i="2"/>
  <c r="TO149" i="2"/>
  <c r="AI150" i="2"/>
  <c r="AQ150" i="2"/>
  <c r="BH150" i="2"/>
  <c r="BV150" i="2"/>
  <c r="CF150" i="2"/>
  <c r="CM150" i="2"/>
  <c r="CY150" i="2"/>
  <c r="DH150" i="2"/>
  <c r="DO150" i="2"/>
  <c r="DP150" i="2" s="1"/>
  <c r="EE150" i="2"/>
  <c r="EF150" i="2" s="1"/>
  <c r="FZ150" i="2"/>
  <c r="GD150" i="2"/>
  <c r="GY150" i="2"/>
  <c r="GZ150" i="2" s="1"/>
  <c r="QH150" i="2" s="1"/>
  <c r="HJ150" i="2"/>
  <c r="HZ150" i="2"/>
  <c r="IP150" i="2"/>
  <c r="JE150" i="2"/>
  <c r="JS150" i="2"/>
  <c r="KG150" i="2"/>
  <c r="LK150" i="2"/>
  <c r="LL150" i="2" s="1"/>
  <c r="QX150" i="2" s="1"/>
  <c r="MF150" i="2"/>
  <c r="TB150" i="2"/>
  <c r="TD150" i="2"/>
  <c r="TH150" i="2"/>
  <c r="TJ150" i="2"/>
  <c r="TL150" i="2"/>
  <c r="TN150" i="2"/>
  <c r="AG151" i="2"/>
  <c r="AR151" i="2"/>
  <c r="AU151" i="2"/>
  <c r="BK151" i="2"/>
  <c r="BS151" i="2"/>
  <c r="CG151" i="2"/>
  <c r="CL151" i="2"/>
  <c r="CX151" i="2"/>
  <c r="DG151" i="2"/>
  <c r="DW151" i="2"/>
  <c r="EM151" i="2"/>
  <c r="FY151" i="2"/>
  <c r="GV151" i="2"/>
  <c r="HK151" i="2"/>
  <c r="HR151" i="2"/>
  <c r="HS151" i="2" s="1"/>
  <c r="IH151" i="2"/>
  <c r="IX151" i="2"/>
  <c r="IY151" i="2" s="1"/>
  <c r="JL151" i="2"/>
  <c r="JZ151" i="2"/>
  <c r="KA151" i="2" s="1"/>
  <c r="KN151" i="2"/>
  <c r="LH151" i="2"/>
  <c r="TA151" i="2"/>
  <c r="TC151" i="2"/>
  <c r="TE151" i="2"/>
  <c r="TG151" i="2"/>
  <c r="TI151" i="2"/>
  <c r="TK151" i="2"/>
  <c r="TM151" i="2"/>
  <c r="TO151" i="2"/>
  <c r="AI152" i="2"/>
  <c r="AQ152" i="2"/>
  <c r="BH152" i="2"/>
  <c r="BV152" i="2"/>
  <c r="BW152" i="2" s="1"/>
  <c r="OB152" i="2" s="1"/>
  <c r="CF152" i="2"/>
  <c r="CM152" i="2"/>
  <c r="CY152" i="2"/>
  <c r="DH152" i="2"/>
  <c r="DO152" i="2"/>
  <c r="EE152" i="2"/>
  <c r="FZ152" i="2"/>
  <c r="GD152" i="2" s="1"/>
  <c r="GY152" i="2"/>
  <c r="HJ152" i="2"/>
  <c r="HZ152" i="2"/>
  <c r="IP152" i="2"/>
  <c r="JE152" i="2"/>
  <c r="JS152" i="2"/>
  <c r="KG152" i="2"/>
  <c r="LK152" i="2"/>
  <c r="MF152" i="2"/>
  <c r="TB152" i="2"/>
  <c r="TD152" i="2"/>
  <c r="TH152" i="2"/>
  <c r="TJ152" i="2"/>
  <c r="TL152" i="2"/>
  <c r="TN152" i="2"/>
  <c r="TZ152" i="2"/>
  <c r="AG153" i="2"/>
  <c r="AR153" i="2"/>
  <c r="AU153" i="2"/>
  <c r="BK153" i="2"/>
  <c r="BL153" i="2" s="1"/>
  <c r="NT153" i="2" s="1"/>
  <c r="BS153" i="2"/>
  <c r="CG153" i="2"/>
  <c r="CL153" i="2"/>
  <c r="CX153" i="2"/>
  <c r="DG153" i="2"/>
  <c r="DW153" i="2"/>
  <c r="EM153" i="2"/>
  <c r="FY153" i="2"/>
  <c r="GD153" i="2" s="1"/>
  <c r="GV153" i="2"/>
  <c r="HK153" i="2"/>
  <c r="HR153" i="2"/>
  <c r="IH153" i="2"/>
  <c r="II153" i="2" s="1"/>
  <c r="IX153" i="2"/>
  <c r="JL153" i="2"/>
  <c r="JM153" i="2" s="1"/>
  <c r="JZ153" i="2"/>
  <c r="KN153" i="2"/>
  <c r="KO153" i="2" s="1"/>
  <c r="LH153" i="2"/>
  <c r="TA153" i="2"/>
  <c r="TC153" i="2"/>
  <c r="TE153" i="2"/>
  <c r="TG153" i="2"/>
  <c r="TI153" i="2"/>
  <c r="TK153" i="2"/>
  <c r="TM153" i="2"/>
  <c r="TO153" i="2"/>
  <c r="UA153" i="2"/>
  <c r="AI154" i="2"/>
  <c r="AQ154" i="2"/>
  <c r="BH154" i="2"/>
  <c r="BV154" i="2"/>
  <c r="CF154" i="2"/>
  <c r="CM154" i="2"/>
  <c r="CY154" i="2"/>
  <c r="DH154" i="2"/>
  <c r="DO154" i="2"/>
  <c r="DP154" i="2" s="1"/>
  <c r="EE154" i="2"/>
  <c r="EF154" i="2" s="1"/>
  <c r="FZ154" i="2"/>
  <c r="GD154" i="2"/>
  <c r="GY154" i="2"/>
  <c r="GZ154" i="2" s="1"/>
  <c r="QH154" i="2" s="1"/>
  <c r="HJ154" i="2"/>
  <c r="HZ154" i="2"/>
  <c r="IP154" i="2"/>
  <c r="JE154" i="2"/>
  <c r="JS154" i="2"/>
  <c r="KG154" i="2"/>
  <c r="LK154" i="2"/>
  <c r="LL154" i="2" s="1"/>
  <c r="QX154" i="2" s="1"/>
  <c r="MF154" i="2"/>
  <c r="TB154" i="2"/>
  <c r="TD154" i="2"/>
  <c r="TH154" i="2"/>
  <c r="TJ154" i="2"/>
  <c r="TL154" i="2"/>
  <c r="TN154" i="2"/>
  <c r="TZ154" i="2"/>
  <c r="AG155" i="2"/>
  <c r="AR155" i="2"/>
  <c r="AU155" i="2"/>
  <c r="BK155" i="2"/>
  <c r="BS155" i="2"/>
  <c r="CG155" i="2"/>
  <c r="CL155" i="2"/>
  <c r="CX155" i="2"/>
  <c r="DG155" i="2"/>
  <c r="DW155" i="2"/>
  <c r="EM155" i="2"/>
  <c r="FY155" i="2"/>
  <c r="GV155" i="2"/>
  <c r="HK155" i="2"/>
  <c r="HR155" i="2"/>
  <c r="HS155" i="2" s="1"/>
  <c r="IH155" i="2"/>
  <c r="IX155" i="2"/>
  <c r="IY155" i="2" s="1"/>
  <c r="JL155" i="2"/>
  <c r="JZ155" i="2"/>
  <c r="KA155" i="2" s="1"/>
  <c r="KN155" i="2"/>
  <c r="LH155" i="2"/>
  <c r="TA155" i="2"/>
  <c r="TC155" i="2"/>
  <c r="TE155" i="2"/>
  <c r="TG155" i="2"/>
  <c r="TI155" i="2"/>
  <c r="TK155" i="2"/>
  <c r="TM155" i="2"/>
  <c r="TO155" i="2"/>
  <c r="UA155" i="2"/>
  <c r="AI156" i="2"/>
  <c r="AQ156" i="2"/>
  <c r="BH156" i="2"/>
  <c r="BV156" i="2"/>
  <c r="BW156" i="2" s="1"/>
  <c r="OB156" i="2" s="1"/>
  <c r="CF156" i="2"/>
  <c r="CM156" i="2"/>
  <c r="CY156" i="2"/>
  <c r="DH156" i="2"/>
  <c r="DO156" i="2"/>
  <c r="EE156" i="2"/>
  <c r="FZ156" i="2"/>
  <c r="GD156" i="2" s="1"/>
  <c r="GY156" i="2"/>
  <c r="HJ156" i="2"/>
  <c r="HZ156" i="2"/>
  <c r="IP156" i="2"/>
  <c r="JE156" i="2"/>
  <c r="JS156" i="2"/>
  <c r="KG156" i="2"/>
  <c r="LK156" i="2"/>
  <c r="MF156" i="2"/>
  <c r="TB156" i="2"/>
  <c r="TD156" i="2"/>
  <c r="TH156" i="2"/>
  <c r="TJ156" i="2"/>
  <c r="TL156" i="2"/>
  <c r="TN156" i="2"/>
  <c r="TZ156" i="2"/>
  <c r="AG157" i="2"/>
  <c r="AR157" i="2"/>
  <c r="AU157" i="2"/>
  <c r="BK157" i="2"/>
  <c r="BL157" i="2" s="1"/>
  <c r="NT157" i="2" s="1"/>
  <c r="BS157" i="2"/>
  <c r="CG157" i="2"/>
  <c r="CL157" i="2"/>
  <c r="CX157" i="2"/>
  <c r="DG157" i="2"/>
  <c r="DW157" i="2"/>
  <c r="EM157" i="2"/>
  <c r="FY157" i="2"/>
  <c r="GD157" i="2" s="1"/>
  <c r="GV157" i="2"/>
  <c r="HK157" i="2"/>
  <c r="HR157" i="2"/>
  <c r="IH157" i="2"/>
  <c r="II157" i="2" s="1"/>
  <c r="IX157" i="2"/>
  <c r="JL157" i="2"/>
  <c r="JM157" i="2" s="1"/>
  <c r="JZ157" i="2"/>
  <c r="KN157" i="2"/>
  <c r="KO157" i="2" s="1"/>
  <c r="LH157" i="2"/>
  <c r="TA157" i="2"/>
  <c r="TC157" i="2"/>
  <c r="TE157" i="2"/>
  <c r="TG157" i="2"/>
  <c r="TI157" i="2"/>
  <c r="TK157" i="2"/>
  <c r="TM157" i="2"/>
  <c r="TO157" i="2"/>
  <c r="AI158" i="2"/>
  <c r="AQ158" i="2"/>
  <c r="BH158" i="2"/>
  <c r="BV158" i="2"/>
  <c r="CF158" i="2"/>
  <c r="CM158" i="2"/>
  <c r="CY158" i="2"/>
  <c r="DH158" i="2"/>
  <c r="DO158" i="2"/>
  <c r="DP158" i="2" s="1"/>
  <c r="EE158" i="2"/>
  <c r="EF158" i="2" s="1"/>
  <c r="FZ158" i="2"/>
  <c r="GD158" i="2"/>
  <c r="GY158" i="2"/>
  <c r="GZ158" i="2" s="1"/>
  <c r="QH158" i="2" s="1"/>
  <c r="HJ158" i="2"/>
  <c r="HZ158" i="2"/>
  <c r="IP158" i="2"/>
  <c r="JE158" i="2"/>
  <c r="JS158" i="2"/>
  <c r="KG158" i="2"/>
  <c r="LK158" i="2"/>
  <c r="LL158" i="2" s="1"/>
  <c r="QX158" i="2" s="1"/>
  <c r="MF158" i="2"/>
  <c r="TB158" i="2"/>
  <c r="TD158" i="2"/>
  <c r="TH158" i="2"/>
  <c r="TJ158" i="2"/>
  <c r="TL158" i="2"/>
  <c r="TN158" i="2"/>
  <c r="TZ158" i="2"/>
  <c r="AG159" i="2"/>
  <c r="AR159" i="2"/>
  <c r="AU159" i="2"/>
  <c r="BK159" i="2"/>
  <c r="BS159" i="2"/>
  <c r="BV159" i="2" s="1"/>
  <c r="CG159" i="2"/>
  <c r="CL159" i="2"/>
  <c r="CX159" i="2"/>
  <c r="DG159" i="2"/>
  <c r="DW159" i="2"/>
  <c r="EM159" i="2"/>
  <c r="EN159" i="2" s="1"/>
  <c r="FY159" i="2"/>
  <c r="GV159" i="2"/>
  <c r="HK159" i="2"/>
  <c r="HR159" i="2"/>
  <c r="IH159" i="2"/>
  <c r="IX159" i="2"/>
  <c r="JL159" i="2"/>
  <c r="JZ159" i="2"/>
  <c r="KN159" i="2"/>
  <c r="LH159" i="2"/>
  <c r="TB159" i="2"/>
  <c r="TD159" i="2"/>
  <c r="TH159" i="2"/>
  <c r="TJ159" i="2"/>
  <c r="TL159" i="2"/>
  <c r="TN159" i="2"/>
  <c r="AG160" i="2"/>
  <c r="AR160" i="2"/>
  <c r="AU160" i="2"/>
  <c r="BK160" i="2"/>
  <c r="BL160" i="2" s="1"/>
  <c r="NT160" i="2" s="1"/>
  <c r="BS160" i="2"/>
  <c r="CG160" i="2"/>
  <c r="CL160" i="2"/>
  <c r="CX160" i="2"/>
  <c r="DG160" i="2"/>
  <c r="DW160" i="2"/>
  <c r="DX160" i="2" s="1"/>
  <c r="EM160" i="2"/>
  <c r="FY160" i="2"/>
  <c r="GV160" i="2"/>
  <c r="HK160" i="2"/>
  <c r="HR160" i="2"/>
  <c r="IH160" i="2"/>
  <c r="IX160" i="2"/>
  <c r="JL160" i="2"/>
  <c r="JZ160" i="2"/>
  <c r="KN160" i="2"/>
  <c r="LH160" i="2"/>
  <c r="LK160" i="2" s="1"/>
  <c r="TA160" i="2"/>
  <c r="TC160" i="2"/>
  <c r="TE160" i="2"/>
  <c r="TG160" i="2"/>
  <c r="TI160" i="2"/>
  <c r="TK160" i="2"/>
  <c r="TM160" i="2"/>
  <c r="TO160" i="2"/>
  <c r="AI161" i="2"/>
  <c r="AQ161" i="2"/>
  <c r="BH161" i="2"/>
  <c r="BK161" i="2" s="1"/>
  <c r="BV161" i="2"/>
  <c r="CF161" i="2"/>
  <c r="CM161" i="2"/>
  <c r="CY161" i="2"/>
  <c r="DH161" i="2"/>
  <c r="DO161" i="2"/>
  <c r="DP161" i="2" s="1"/>
  <c r="EE161" i="2"/>
  <c r="EF161" i="2" s="1"/>
  <c r="FZ161" i="2"/>
  <c r="GY161" i="2"/>
  <c r="GZ161" i="2" s="1"/>
  <c r="QH161" i="2" s="1"/>
  <c r="HJ161" i="2"/>
  <c r="HZ161" i="2"/>
  <c r="IA161" i="2" s="1"/>
  <c r="IP161" i="2"/>
  <c r="JE161" i="2"/>
  <c r="JF161" i="2" s="1"/>
  <c r="JS161" i="2"/>
  <c r="KG161" i="2"/>
  <c r="KH161" i="2" s="1"/>
  <c r="LK161" i="2"/>
  <c r="LL161" i="2" s="1"/>
  <c r="QX161" i="2" s="1"/>
  <c r="MF161" i="2"/>
  <c r="TB161" i="2"/>
  <c r="TD161" i="2"/>
  <c r="TH161" i="2"/>
  <c r="TJ161" i="2"/>
  <c r="TL161" i="2"/>
  <c r="TN161" i="2"/>
  <c r="TZ161" i="2"/>
  <c r="AG162" i="2"/>
  <c r="AR162" i="2"/>
  <c r="AU162" i="2"/>
  <c r="BK162" i="2"/>
  <c r="BS162" i="2"/>
  <c r="CG162" i="2"/>
  <c r="CL162" i="2"/>
  <c r="CX162" i="2"/>
  <c r="DG162" i="2"/>
  <c r="DW162" i="2"/>
  <c r="EM162" i="2"/>
  <c r="EN162" i="2" s="1"/>
  <c r="FY162" i="2"/>
  <c r="GV162" i="2"/>
  <c r="HK162" i="2"/>
  <c r="HR162" i="2"/>
  <c r="IH162" i="2"/>
  <c r="IX162" i="2"/>
  <c r="JL162" i="2"/>
  <c r="JZ162" i="2"/>
  <c r="KN162" i="2"/>
  <c r="LH162" i="2"/>
  <c r="TA162" i="2"/>
  <c r="TC162" i="2"/>
  <c r="TE162" i="2"/>
  <c r="TG162" i="2"/>
  <c r="TI162" i="2"/>
  <c r="TK162" i="2"/>
  <c r="TM162" i="2"/>
  <c r="TO162" i="2"/>
  <c r="UA162" i="2"/>
  <c r="AI163" i="2"/>
  <c r="AL163" i="2" s="1"/>
  <c r="AQ163" i="2"/>
  <c r="BH163" i="2"/>
  <c r="BV163" i="2"/>
  <c r="BW163" i="2" s="1"/>
  <c r="OB163" i="2" s="1"/>
  <c r="CF163" i="2"/>
  <c r="CM163" i="2"/>
  <c r="CY163" i="2"/>
  <c r="DH163" i="2"/>
  <c r="DO163" i="2"/>
  <c r="EE163" i="2"/>
  <c r="EF163" i="2" s="1"/>
  <c r="FZ163" i="2"/>
  <c r="GD163" i="2"/>
  <c r="GY163" i="2"/>
  <c r="HJ163" i="2"/>
  <c r="HZ163" i="2"/>
  <c r="IP163" i="2"/>
  <c r="IQ163" i="2" s="1"/>
  <c r="JE163" i="2"/>
  <c r="JS163" i="2"/>
  <c r="JT163" i="2" s="1"/>
  <c r="KG163" i="2"/>
  <c r="LK163" i="2"/>
  <c r="MF163" i="2"/>
  <c r="TB163" i="2"/>
  <c r="TD163" i="2"/>
  <c r="TH163" i="2"/>
  <c r="TJ163" i="2"/>
  <c r="TL163" i="2"/>
  <c r="TN163" i="2"/>
  <c r="TZ163" i="2"/>
  <c r="AG164" i="2"/>
  <c r="AR164" i="2"/>
  <c r="AU164" i="2"/>
  <c r="BK164" i="2"/>
  <c r="BL164" i="2" s="1"/>
  <c r="NT164" i="2" s="1"/>
  <c r="BS164" i="2"/>
  <c r="CG164" i="2"/>
  <c r="CL164" i="2"/>
  <c r="CX164" i="2"/>
  <c r="DG164" i="2"/>
  <c r="DW164" i="2"/>
  <c r="DX164" i="2" s="1"/>
  <c r="EM164" i="2"/>
  <c r="FY164" i="2"/>
  <c r="GV164" i="2"/>
  <c r="HK164" i="2"/>
  <c r="HR164" i="2"/>
  <c r="IH164" i="2"/>
  <c r="IX164" i="2"/>
  <c r="JL164" i="2"/>
  <c r="JZ164" i="2"/>
  <c r="KN164" i="2"/>
  <c r="LH164" i="2"/>
  <c r="LK164" i="2" s="1"/>
  <c r="TA164" i="2"/>
  <c r="TC164" i="2"/>
  <c r="TE164" i="2"/>
  <c r="TG164" i="2"/>
  <c r="TI164" i="2"/>
  <c r="TK164" i="2"/>
  <c r="TM164" i="2"/>
  <c r="TO164" i="2"/>
  <c r="AI165" i="2"/>
  <c r="AQ165" i="2"/>
  <c r="BH165" i="2"/>
  <c r="BK165" i="2" s="1"/>
  <c r="BV165" i="2"/>
  <c r="CF165" i="2"/>
  <c r="CM165" i="2"/>
  <c r="CY165" i="2"/>
  <c r="DH165" i="2"/>
  <c r="DO165" i="2"/>
  <c r="DP165" i="2" s="1"/>
  <c r="EE165" i="2"/>
  <c r="EF165" i="2" s="1"/>
  <c r="FZ165" i="2"/>
  <c r="GY165" i="2"/>
  <c r="GZ165" i="2" s="1"/>
  <c r="QH165" i="2" s="1"/>
  <c r="HJ165" i="2"/>
  <c r="HZ165" i="2"/>
  <c r="IA165" i="2" s="1"/>
  <c r="IP165" i="2"/>
  <c r="JE165" i="2"/>
  <c r="JF165" i="2" s="1"/>
  <c r="JS165" i="2"/>
  <c r="KG165" i="2"/>
  <c r="KH165" i="2" s="1"/>
  <c r="LK165" i="2"/>
  <c r="LL165" i="2" s="1"/>
  <c r="QX165" i="2" s="1"/>
  <c r="MF165" i="2"/>
  <c r="TB165" i="2"/>
  <c r="TD165" i="2"/>
  <c r="TH165" i="2"/>
  <c r="TJ165" i="2"/>
  <c r="TL165" i="2"/>
  <c r="TN165" i="2"/>
  <c r="AG166" i="2"/>
  <c r="AR166" i="2"/>
  <c r="AU166" i="2"/>
  <c r="BK166" i="2"/>
  <c r="BS166" i="2"/>
  <c r="CG166" i="2"/>
  <c r="CL166" i="2"/>
  <c r="CX166" i="2"/>
  <c r="DG166" i="2"/>
  <c r="DW166" i="2"/>
  <c r="EM166" i="2"/>
  <c r="EN166" i="2" s="1"/>
  <c r="FY166" i="2"/>
  <c r="GV166" i="2"/>
  <c r="HK166" i="2"/>
  <c r="HR166" i="2"/>
  <c r="IH166" i="2"/>
  <c r="IX166" i="2"/>
  <c r="JL166" i="2"/>
  <c r="JZ166" i="2"/>
  <c r="KN166" i="2"/>
  <c r="LH166" i="2"/>
  <c r="TA166" i="2"/>
  <c r="TC166" i="2"/>
  <c r="TE166" i="2"/>
  <c r="TG166" i="2"/>
  <c r="TI166" i="2"/>
  <c r="TK166" i="2"/>
  <c r="TM166" i="2"/>
  <c r="TO166" i="2"/>
  <c r="AI167" i="2"/>
  <c r="AL167" i="2" s="1"/>
  <c r="AQ167" i="2"/>
  <c r="BH167" i="2"/>
  <c r="BV167" i="2"/>
  <c r="BW167" i="2" s="1"/>
  <c r="OB167" i="2" s="1"/>
  <c r="CF167" i="2"/>
  <c r="CM167" i="2"/>
  <c r="CY167" i="2"/>
  <c r="DH167" i="2"/>
  <c r="DO167" i="2"/>
  <c r="EE167" i="2"/>
  <c r="EF167" i="2" s="1"/>
  <c r="FZ167" i="2"/>
  <c r="GD167" i="2"/>
  <c r="GY167" i="2"/>
  <c r="HJ167" i="2"/>
  <c r="HZ167" i="2"/>
  <c r="IP167" i="2"/>
  <c r="IQ167" i="2" s="1"/>
  <c r="JE167" i="2"/>
  <c r="JS167" i="2"/>
  <c r="JT167" i="2" s="1"/>
  <c r="KG167" i="2"/>
  <c r="LK167" i="2"/>
  <c r="MF167" i="2"/>
  <c r="TB167" i="2"/>
  <c r="TD167" i="2"/>
  <c r="TH167" i="2"/>
  <c r="TJ167" i="2"/>
  <c r="TL167" i="2"/>
  <c r="TN167" i="2"/>
  <c r="AG168" i="2"/>
  <c r="AR168" i="2"/>
  <c r="AU168" i="2"/>
  <c r="BK168" i="2"/>
  <c r="BL168" i="2" s="1"/>
  <c r="NT168" i="2" s="1"/>
  <c r="BS168" i="2"/>
  <c r="CG168" i="2"/>
  <c r="CL168" i="2"/>
  <c r="CX168" i="2"/>
  <c r="DG168" i="2"/>
  <c r="DW168" i="2"/>
  <c r="DX168" i="2" s="1"/>
  <c r="EM168" i="2"/>
  <c r="FY168" i="2"/>
  <c r="GV168" i="2"/>
  <c r="HK168" i="2"/>
  <c r="HR168" i="2"/>
  <c r="IH168" i="2"/>
  <c r="IX168" i="2"/>
  <c r="JL168" i="2"/>
  <c r="JZ168" i="2"/>
  <c r="KN168" i="2"/>
  <c r="LH168" i="2"/>
  <c r="LK168" i="2" s="1"/>
  <c r="TA168" i="2"/>
  <c r="TC168" i="2"/>
  <c r="TE168" i="2"/>
  <c r="TG168" i="2"/>
  <c r="TI168" i="2"/>
  <c r="TK168" i="2"/>
  <c r="TM168" i="2"/>
  <c r="TO168" i="2"/>
  <c r="AI169" i="2"/>
  <c r="AQ169" i="2"/>
  <c r="BH169" i="2"/>
  <c r="BK169" i="2" s="1"/>
  <c r="BV169" i="2"/>
  <c r="CF169" i="2"/>
  <c r="CM169" i="2"/>
  <c r="CY169" i="2"/>
  <c r="DH169" i="2"/>
  <c r="DO169" i="2"/>
  <c r="DP169" i="2" s="1"/>
  <c r="EE169" i="2"/>
  <c r="EF169" i="2" s="1"/>
  <c r="FZ169" i="2"/>
  <c r="GY169" i="2"/>
  <c r="GZ169" i="2" s="1"/>
  <c r="QH169" i="2" s="1"/>
  <c r="HJ169" i="2"/>
  <c r="HZ169" i="2"/>
  <c r="IA169" i="2" s="1"/>
  <c r="IP169" i="2"/>
  <c r="JE169" i="2"/>
  <c r="JF169" i="2" s="1"/>
  <c r="JS169" i="2"/>
  <c r="KG169" i="2"/>
  <c r="KH169" i="2" s="1"/>
  <c r="LK169" i="2"/>
  <c r="LL169" i="2" s="1"/>
  <c r="QX169" i="2" s="1"/>
  <c r="MF169" i="2"/>
  <c r="TB169" i="2"/>
  <c r="TD169" i="2"/>
  <c r="TH169" i="2"/>
  <c r="TJ169" i="2"/>
  <c r="TL169" i="2"/>
  <c r="TN169" i="2"/>
  <c r="AG170" i="2"/>
  <c r="AR170" i="2"/>
  <c r="AU170" i="2"/>
  <c r="BK170" i="2"/>
  <c r="BS170" i="2"/>
  <c r="CG170" i="2"/>
  <c r="CL170" i="2"/>
  <c r="CX170" i="2"/>
  <c r="DG170" i="2"/>
  <c r="DW170" i="2"/>
  <c r="EM170" i="2"/>
  <c r="EN170" i="2" s="1"/>
  <c r="FY170" i="2"/>
  <c r="GV170" i="2"/>
  <c r="HK170" i="2"/>
  <c r="HR170" i="2"/>
  <c r="IH170" i="2"/>
  <c r="IX170" i="2"/>
  <c r="JL170" i="2"/>
  <c r="JZ170" i="2"/>
  <c r="KN170" i="2"/>
  <c r="LH170" i="2"/>
  <c r="TA170" i="2"/>
  <c r="TC170" i="2"/>
  <c r="TE170" i="2"/>
  <c r="TG170" i="2"/>
  <c r="TI170" i="2"/>
  <c r="TK170" i="2"/>
  <c r="TM170" i="2"/>
  <c r="TO170" i="2"/>
  <c r="TO171" i="2"/>
  <c r="TM171" i="2"/>
  <c r="TK171" i="2"/>
  <c r="TI171" i="2"/>
  <c r="TG171" i="2"/>
  <c r="TE171" i="2"/>
  <c r="TC171" i="2"/>
  <c r="TA171" i="2"/>
  <c r="AF171" i="2"/>
  <c r="AI171" i="2"/>
  <c r="AQ171" i="2"/>
  <c r="BH171" i="2"/>
  <c r="BK171" i="2" s="1"/>
  <c r="CF171" i="2"/>
  <c r="CM171" i="2"/>
  <c r="CY171" i="2"/>
  <c r="DH171" i="2"/>
  <c r="DO171" i="2"/>
  <c r="DP171" i="2" s="1"/>
  <c r="EE171" i="2"/>
  <c r="EF171" i="2" s="1"/>
  <c r="FZ171" i="2"/>
  <c r="GY171" i="2"/>
  <c r="GZ171" i="2" s="1"/>
  <c r="QH171" i="2" s="1"/>
  <c r="KR171" i="2"/>
  <c r="HJ171" i="2"/>
  <c r="HZ171" i="2"/>
  <c r="IQ171" i="2"/>
  <c r="IP171" i="2"/>
  <c r="IR171" i="2" s="1"/>
  <c r="JT171" i="2"/>
  <c r="JS171" i="2"/>
  <c r="KI171" i="2"/>
  <c r="KU171" i="2"/>
  <c r="LF171" i="2"/>
  <c r="TB171" i="2"/>
  <c r="TJ171" i="2"/>
  <c r="TN171" i="2"/>
  <c r="AG172" i="2"/>
  <c r="AR172" i="2"/>
  <c r="BD172" i="2"/>
  <c r="BQ172" i="2"/>
  <c r="BS172" i="2"/>
  <c r="CG172" i="2"/>
  <c r="DI172" i="2"/>
  <c r="DW172" i="2"/>
  <c r="DX172" i="2" s="1"/>
  <c r="GY172" i="2"/>
  <c r="II172" i="2"/>
  <c r="IH172" i="2"/>
  <c r="IZ172" i="2"/>
  <c r="JM172" i="2"/>
  <c r="JL172" i="2"/>
  <c r="KO172" i="2"/>
  <c r="KN172" i="2"/>
  <c r="LF172" i="2"/>
  <c r="LH172" i="2"/>
  <c r="LK172" i="2" s="1"/>
  <c r="TO173" i="2"/>
  <c r="TM173" i="2"/>
  <c r="TK173" i="2"/>
  <c r="TI173" i="2"/>
  <c r="TG173" i="2"/>
  <c r="TE173" i="2"/>
  <c r="TC173" i="2"/>
  <c r="TA173" i="2"/>
  <c r="MQ173" i="2"/>
  <c r="AI173" i="2"/>
  <c r="MK173" i="2"/>
  <c r="BK173" i="2"/>
  <c r="BH173" i="2"/>
  <c r="BL173" i="2"/>
  <c r="NT173" i="2" s="1"/>
  <c r="BP173" i="2"/>
  <c r="CN173" i="2"/>
  <c r="CL173" i="2"/>
  <c r="CO173" i="2"/>
  <c r="CY173" i="2"/>
  <c r="EE173" i="2"/>
  <c r="EF173" i="2" s="1"/>
  <c r="FC173" i="2"/>
  <c r="FY173" i="2"/>
  <c r="MF173" i="2" s="1"/>
  <c r="GB173" i="2"/>
  <c r="GD173" i="2"/>
  <c r="GQ173" i="2"/>
  <c r="KR173" i="2"/>
  <c r="HK173" i="2"/>
  <c r="HJ173" i="2"/>
  <c r="IB173" i="2"/>
  <c r="IQ173" i="2"/>
  <c r="IP173" i="2"/>
  <c r="JT173" i="2"/>
  <c r="JS173" i="2"/>
  <c r="KI173" i="2"/>
  <c r="KU173" i="2"/>
  <c r="LF173" i="2"/>
  <c r="TB173" i="2"/>
  <c r="TJ173" i="2"/>
  <c r="TN173" i="2"/>
  <c r="AG174" i="2"/>
  <c r="AR174" i="2"/>
  <c r="BD174" i="2"/>
  <c r="BQ174" i="2"/>
  <c r="BS174" i="2"/>
  <c r="BV174" i="2" s="1"/>
  <c r="CG174" i="2"/>
  <c r="DI174" i="2"/>
  <c r="DX174" i="2"/>
  <c r="DW174" i="2"/>
  <c r="GY174" i="2"/>
  <c r="IH174" i="2"/>
  <c r="II174" i="2" s="1"/>
  <c r="IZ174" i="2"/>
  <c r="JL174" i="2"/>
  <c r="JM174" i="2" s="1"/>
  <c r="KN174" i="2"/>
  <c r="KO174" i="2" s="1"/>
  <c r="LF174" i="2"/>
  <c r="LH174" i="2"/>
  <c r="TO175" i="2"/>
  <c r="TM175" i="2"/>
  <c r="TK175" i="2"/>
  <c r="TI175" i="2"/>
  <c r="TG175" i="2"/>
  <c r="TE175" i="2"/>
  <c r="TC175" i="2"/>
  <c r="TA175" i="2"/>
  <c r="MQ175" i="2"/>
  <c r="AI175" i="2"/>
  <c r="MK175" i="2"/>
  <c r="BH175" i="2"/>
  <c r="BK175" i="2" s="1"/>
  <c r="BP175" i="2"/>
  <c r="CN175" i="2"/>
  <c r="CL175" i="2"/>
  <c r="CO175" i="2"/>
  <c r="CY175" i="2"/>
  <c r="EF175" i="2"/>
  <c r="EE175" i="2"/>
  <c r="FC175" i="2"/>
  <c r="GG175" i="2"/>
  <c r="FY175" i="2"/>
  <c r="MF175" i="2" s="1"/>
  <c r="GB175" i="2"/>
  <c r="GD175" i="2"/>
  <c r="GH175" i="2"/>
  <c r="PZ175" i="2" s="1"/>
  <c r="GQ175" i="2"/>
  <c r="KR175" i="2"/>
  <c r="HJ175" i="2"/>
  <c r="HK175" i="2" s="1"/>
  <c r="IB175" i="2"/>
  <c r="IP175" i="2"/>
  <c r="IQ175" i="2" s="1"/>
  <c r="JS175" i="2"/>
  <c r="JT175" i="2" s="1"/>
  <c r="KI175" i="2"/>
  <c r="KU175" i="2"/>
  <c r="LF175" i="2"/>
  <c r="TB175" i="2"/>
  <c r="TJ175" i="2"/>
  <c r="TN175" i="2"/>
  <c r="AG176" i="2"/>
  <c r="AR176" i="2"/>
  <c r="BD176" i="2"/>
  <c r="BQ176" i="2"/>
  <c r="BS176" i="2"/>
  <c r="CG176" i="2"/>
  <c r="DI176" i="2"/>
  <c r="DW176" i="2"/>
  <c r="DX176" i="2" s="1"/>
  <c r="GY176" i="2"/>
  <c r="II176" i="2"/>
  <c r="IH176" i="2"/>
  <c r="IZ176" i="2"/>
  <c r="JM176" i="2"/>
  <c r="JL176" i="2"/>
  <c r="KO176" i="2"/>
  <c r="KN176" i="2"/>
  <c r="LF176" i="2"/>
  <c r="LH176" i="2"/>
  <c r="LK176" i="2" s="1"/>
  <c r="TO177" i="2"/>
  <c r="TM177" i="2"/>
  <c r="TK177" i="2"/>
  <c r="TI177" i="2"/>
  <c r="TG177" i="2"/>
  <c r="TE177" i="2"/>
  <c r="TC177" i="2"/>
  <c r="TA177" i="2"/>
  <c r="MQ177" i="2"/>
  <c r="AI177" i="2"/>
  <c r="MK177" i="2"/>
  <c r="BK177" i="2"/>
  <c r="BH177" i="2"/>
  <c r="BL177" i="2"/>
  <c r="NT177" i="2" s="1"/>
  <c r="BP177" i="2"/>
  <c r="CN177" i="2"/>
  <c r="CL177" i="2"/>
  <c r="CO177" i="2"/>
  <c r="CY177" i="2"/>
  <c r="EE177" i="2"/>
  <c r="EF177" i="2" s="1"/>
  <c r="FC177" i="2"/>
  <c r="FY177" i="2"/>
  <c r="MF177" i="2" s="1"/>
  <c r="GB177" i="2"/>
  <c r="GD177" i="2"/>
  <c r="GQ177" i="2"/>
  <c r="KR177" i="2"/>
  <c r="HK177" i="2"/>
  <c r="HJ177" i="2"/>
  <c r="IB177" i="2"/>
  <c r="IQ177" i="2"/>
  <c r="IP177" i="2"/>
  <c r="JT177" i="2"/>
  <c r="JS177" i="2"/>
  <c r="KI177" i="2"/>
  <c r="KU177" i="2"/>
  <c r="LF177" i="2"/>
  <c r="TB177" i="2"/>
  <c r="TJ177" i="2"/>
  <c r="TN177" i="2"/>
  <c r="AG178" i="2"/>
  <c r="AR178" i="2"/>
  <c r="BD178" i="2"/>
  <c r="BQ178" i="2"/>
  <c r="BS178" i="2"/>
  <c r="BV178" i="2" s="1"/>
  <c r="CG178" i="2"/>
  <c r="DI178" i="2"/>
  <c r="DX178" i="2"/>
  <c r="DW178" i="2"/>
  <c r="GY178" i="2"/>
  <c r="IH178" i="2"/>
  <c r="II178" i="2" s="1"/>
  <c r="IZ178" i="2"/>
  <c r="JL178" i="2"/>
  <c r="JM178" i="2" s="1"/>
  <c r="KN178" i="2"/>
  <c r="KO178" i="2" s="1"/>
  <c r="LF178" i="2"/>
  <c r="LH178" i="2"/>
  <c r="TO179" i="2"/>
  <c r="TM179" i="2"/>
  <c r="TK179" i="2"/>
  <c r="TI179" i="2"/>
  <c r="TG179" i="2"/>
  <c r="TE179" i="2"/>
  <c r="TC179" i="2"/>
  <c r="TA179" i="2"/>
  <c r="MQ179" i="2"/>
  <c r="AI179" i="2"/>
  <c r="MK179" i="2"/>
  <c r="BH179" i="2"/>
  <c r="BK179" i="2" s="1"/>
  <c r="BP179" i="2"/>
  <c r="CN179" i="2"/>
  <c r="CL179" i="2"/>
  <c r="CO179" i="2"/>
  <c r="CY179" i="2"/>
  <c r="EF179" i="2"/>
  <c r="EE179" i="2"/>
  <c r="FC179" i="2"/>
  <c r="GG179" i="2"/>
  <c r="FY179" i="2"/>
  <c r="MF179" i="2" s="1"/>
  <c r="GB179" i="2"/>
  <c r="GD179" i="2"/>
  <c r="GH179" i="2"/>
  <c r="PZ179" i="2" s="1"/>
  <c r="GQ179" i="2"/>
  <c r="KR179" i="2"/>
  <c r="HJ179" i="2"/>
  <c r="HK179" i="2" s="1"/>
  <c r="IB179" i="2"/>
  <c r="IP179" i="2"/>
  <c r="IQ179" i="2" s="1"/>
  <c r="JS179" i="2"/>
  <c r="JT179" i="2" s="1"/>
  <c r="KI179" i="2"/>
  <c r="KU179" i="2"/>
  <c r="LF179" i="2"/>
  <c r="TB179" i="2"/>
  <c r="TJ179" i="2"/>
  <c r="TN179" i="2"/>
  <c r="AG180" i="2"/>
  <c r="AR180" i="2"/>
  <c r="BD180" i="2"/>
  <c r="BQ180" i="2"/>
  <c r="BS180" i="2"/>
  <c r="CG180" i="2"/>
  <c r="DI180" i="2"/>
  <c r="DW180" i="2"/>
  <c r="DX180" i="2" s="1"/>
  <c r="GY180" i="2"/>
  <c r="II180" i="2"/>
  <c r="IH180" i="2"/>
  <c r="IZ180" i="2"/>
  <c r="JM180" i="2"/>
  <c r="JL180" i="2"/>
  <c r="KO180" i="2"/>
  <c r="KN180" i="2"/>
  <c r="LF180" i="2"/>
  <c r="LH180" i="2"/>
  <c r="LK180" i="2" s="1"/>
  <c r="TO181" i="2"/>
  <c r="TM181" i="2"/>
  <c r="TK181" i="2"/>
  <c r="TI181" i="2"/>
  <c r="TG181" i="2"/>
  <c r="TE181" i="2"/>
  <c r="TC181" i="2"/>
  <c r="TA181" i="2"/>
  <c r="MQ181" i="2"/>
  <c r="AI181" i="2"/>
  <c r="MK181" i="2"/>
  <c r="BK181" i="2"/>
  <c r="BH181" i="2"/>
  <c r="BL181" i="2"/>
  <c r="NT181" i="2" s="1"/>
  <c r="BP181" i="2"/>
  <c r="CN181" i="2"/>
  <c r="CL181" i="2"/>
  <c r="CO181" i="2"/>
  <c r="CY181" i="2"/>
  <c r="EE181" i="2"/>
  <c r="EF181" i="2" s="1"/>
  <c r="FC181" i="2"/>
  <c r="FY181" i="2"/>
  <c r="MF181" i="2" s="1"/>
  <c r="GB181" i="2"/>
  <c r="GD181" i="2"/>
  <c r="GQ181" i="2"/>
  <c r="KR181" i="2"/>
  <c r="HK181" i="2"/>
  <c r="HJ181" i="2"/>
  <c r="IB181" i="2"/>
  <c r="IQ181" i="2"/>
  <c r="IP181" i="2"/>
  <c r="JT181" i="2"/>
  <c r="JS181" i="2"/>
  <c r="KI181" i="2"/>
  <c r="KU181" i="2"/>
  <c r="LF181" i="2"/>
  <c r="TB181" i="2"/>
  <c r="TJ181" i="2"/>
  <c r="TN181" i="2"/>
  <c r="AG182" i="2"/>
  <c r="AR182" i="2"/>
  <c r="BD182" i="2"/>
  <c r="BQ182" i="2"/>
  <c r="BS182" i="2"/>
  <c r="BV182" i="2" s="1"/>
  <c r="CG182" i="2"/>
  <c r="DI182" i="2"/>
  <c r="DX182" i="2"/>
  <c r="DW182" i="2"/>
  <c r="GY182" i="2"/>
  <c r="IH182" i="2"/>
  <c r="II182" i="2" s="1"/>
  <c r="IZ182" i="2"/>
  <c r="JL182" i="2"/>
  <c r="JM182" i="2" s="1"/>
  <c r="KN182" i="2"/>
  <c r="KO182" i="2" s="1"/>
  <c r="LF182" i="2"/>
  <c r="LH182" i="2"/>
  <c r="IA183" i="2"/>
  <c r="IQ183" i="2"/>
  <c r="JF183" i="2"/>
  <c r="JT183" i="2"/>
  <c r="KH183" i="2"/>
  <c r="AF184" i="2"/>
  <c r="FC184" i="2"/>
  <c r="FD184" i="2"/>
  <c r="MQ185" i="2"/>
  <c r="DP186" i="2"/>
  <c r="EF186" i="2"/>
  <c r="AF187" i="2"/>
  <c r="FC187" i="2"/>
  <c r="FD187" i="2"/>
  <c r="HS187" i="2"/>
  <c r="II187" i="2"/>
  <c r="IY187" i="2"/>
  <c r="JM187" i="2"/>
  <c r="KA187" i="2"/>
  <c r="KO187" i="2"/>
  <c r="MQ188" i="2"/>
  <c r="AF189" i="2"/>
  <c r="FC189" i="2"/>
  <c r="FD189" i="2"/>
  <c r="DP190" i="2"/>
  <c r="EF190" i="2"/>
  <c r="AF191" i="2"/>
  <c r="FC191" i="2"/>
  <c r="FD191" i="2"/>
  <c r="HS191" i="2"/>
  <c r="II191" i="2"/>
  <c r="IY191" i="2"/>
  <c r="JM191" i="2"/>
  <c r="KA191" i="2"/>
  <c r="KO191" i="2"/>
  <c r="MQ192" i="2"/>
  <c r="AF193" i="2"/>
  <c r="FC193" i="2"/>
  <c r="FD193" i="2"/>
  <c r="DP194" i="2"/>
  <c r="EF194" i="2"/>
  <c r="AF195" i="2"/>
  <c r="FC195" i="2"/>
  <c r="FD195" i="2"/>
  <c r="AI183" i="2"/>
  <c r="BH183" i="2"/>
  <c r="BL183" i="2" s="1"/>
  <c r="NT183" i="2" s="1"/>
  <c r="BQ183" i="2"/>
  <c r="CM183" i="2"/>
  <c r="CO183" i="2"/>
  <c r="CY183" i="2"/>
  <c r="DA183" i="2"/>
  <c r="DO183" i="2"/>
  <c r="DP183" i="2" s="1"/>
  <c r="DQ183" i="2" s="1"/>
  <c r="EE183" i="2"/>
  <c r="EF183" i="2" s="1"/>
  <c r="EG183" i="2" s="1"/>
  <c r="FA183" i="2"/>
  <c r="FZ183" i="2"/>
  <c r="MQ183" i="2" s="1"/>
  <c r="GR183" i="2"/>
  <c r="HJ183" i="2"/>
  <c r="HZ183" i="2"/>
  <c r="IB183" i="2"/>
  <c r="IP183" i="2"/>
  <c r="IR183" i="2"/>
  <c r="JE183" i="2"/>
  <c r="JG183" i="2"/>
  <c r="JS183" i="2"/>
  <c r="JU183" i="2"/>
  <c r="KG183" i="2"/>
  <c r="KI183" i="2"/>
  <c r="LF183" i="2"/>
  <c r="TB183" i="2"/>
  <c r="TD183" i="2"/>
  <c r="TH183" i="2"/>
  <c r="TJ183" i="2"/>
  <c r="TL183" i="2"/>
  <c r="TN183" i="2"/>
  <c r="AG184" i="2"/>
  <c r="AR184" i="2"/>
  <c r="AU184" i="2"/>
  <c r="BD184" i="2"/>
  <c r="BS184" i="2"/>
  <c r="CG184" i="2"/>
  <c r="CI184" i="2"/>
  <c r="DG184" i="2"/>
  <c r="DW184" i="2"/>
  <c r="DX184" i="2" s="1"/>
  <c r="EM184" i="2"/>
  <c r="EN184" i="2" s="1"/>
  <c r="GV184" i="2"/>
  <c r="GZ184" i="2" s="1"/>
  <c r="QH184" i="2" s="1"/>
  <c r="HR184" i="2"/>
  <c r="HS184" i="2" s="1"/>
  <c r="HT184" i="2" s="1"/>
  <c r="IH184" i="2"/>
  <c r="II184" i="2" s="1"/>
  <c r="IJ184" i="2" s="1"/>
  <c r="IX184" i="2"/>
  <c r="IY184" i="2" s="1"/>
  <c r="IZ184" i="2" s="1"/>
  <c r="JL184" i="2"/>
  <c r="JM184" i="2" s="1"/>
  <c r="JN184" i="2" s="1"/>
  <c r="JZ184" i="2"/>
  <c r="KA184" i="2" s="1"/>
  <c r="KB184" i="2" s="1"/>
  <c r="KN184" i="2"/>
  <c r="KO184" i="2" s="1"/>
  <c r="KP184" i="2" s="1"/>
  <c r="KR184" i="2"/>
  <c r="LH184" i="2"/>
  <c r="LL184" i="2" s="1"/>
  <c r="QX184" i="2" s="1"/>
  <c r="AI185" i="2"/>
  <c r="BH185" i="2"/>
  <c r="BQ185" i="2"/>
  <c r="CM185" i="2"/>
  <c r="CO185" i="2"/>
  <c r="CY185" i="2"/>
  <c r="DA185" i="2"/>
  <c r="DO185" i="2"/>
  <c r="DP185" i="2" s="1"/>
  <c r="EE185" i="2"/>
  <c r="EF185" i="2" s="1"/>
  <c r="FA185" i="2"/>
  <c r="FZ185" i="2"/>
  <c r="GR185" i="2"/>
  <c r="HJ185" i="2"/>
  <c r="HL185" i="2" s="1"/>
  <c r="HZ185" i="2"/>
  <c r="IA185" i="2" s="1"/>
  <c r="IP185" i="2"/>
  <c r="IQ185" i="2" s="1"/>
  <c r="JE185" i="2"/>
  <c r="JF185" i="2" s="1"/>
  <c r="JS185" i="2"/>
  <c r="JT185" i="2" s="1"/>
  <c r="KG185" i="2"/>
  <c r="KH185" i="2" s="1"/>
  <c r="LF185" i="2"/>
  <c r="TA185" i="2"/>
  <c r="TC185" i="2"/>
  <c r="TE185" i="2"/>
  <c r="TG185" i="2"/>
  <c r="TI185" i="2"/>
  <c r="TK185" i="2"/>
  <c r="TM185" i="2"/>
  <c r="TO185" i="2"/>
  <c r="AI186" i="2"/>
  <c r="BH186" i="2"/>
  <c r="BL186" i="2" s="1"/>
  <c r="NT186" i="2" s="1"/>
  <c r="BQ186" i="2"/>
  <c r="CM186" i="2"/>
  <c r="CO186" i="2"/>
  <c r="CY186" i="2"/>
  <c r="DA186" i="2"/>
  <c r="DO186" i="2"/>
  <c r="DQ186" i="2"/>
  <c r="EE186" i="2"/>
  <c r="EG186" i="2"/>
  <c r="FA186" i="2"/>
  <c r="FZ186" i="2"/>
  <c r="GR186" i="2"/>
  <c r="HJ186" i="2"/>
  <c r="HZ186" i="2"/>
  <c r="IA186" i="2" s="1"/>
  <c r="IB186" i="2" s="1"/>
  <c r="IP186" i="2"/>
  <c r="IQ186" i="2" s="1"/>
  <c r="IR186" i="2" s="1"/>
  <c r="JE186" i="2"/>
  <c r="JF186" i="2" s="1"/>
  <c r="JG186" i="2" s="1"/>
  <c r="JS186" i="2"/>
  <c r="JT186" i="2" s="1"/>
  <c r="JU186" i="2" s="1"/>
  <c r="KG186" i="2"/>
  <c r="KH186" i="2" s="1"/>
  <c r="KI186" i="2" s="1"/>
  <c r="LF186" i="2"/>
  <c r="TB186" i="2"/>
  <c r="TD186" i="2"/>
  <c r="TH186" i="2"/>
  <c r="TJ186" i="2"/>
  <c r="TL186" i="2"/>
  <c r="TN186" i="2"/>
  <c r="AG187" i="2"/>
  <c r="AR187" i="2"/>
  <c r="AU187" i="2"/>
  <c r="BD187" i="2"/>
  <c r="BS187" i="2"/>
  <c r="CG187" i="2"/>
  <c r="CI187" i="2"/>
  <c r="DG187" i="2"/>
  <c r="DW187" i="2"/>
  <c r="DX187" i="2" s="1"/>
  <c r="EM187" i="2"/>
  <c r="EN187" i="2" s="1"/>
  <c r="GV187" i="2"/>
  <c r="GZ187" i="2" s="1"/>
  <c r="QH187" i="2" s="1"/>
  <c r="HR187" i="2"/>
  <c r="HT187" i="2"/>
  <c r="IH187" i="2"/>
  <c r="IJ187" i="2"/>
  <c r="IX187" i="2"/>
  <c r="IZ187" i="2"/>
  <c r="JL187" i="2"/>
  <c r="JN187" i="2"/>
  <c r="JZ187" i="2"/>
  <c r="KB187" i="2"/>
  <c r="KN187" i="2"/>
  <c r="KP187" i="2"/>
  <c r="KR187" i="2"/>
  <c r="LH187" i="2"/>
  <c r="LL187" i="2" s="1"/>
  <c r="QX187" i="2" s="1"/>
  <c r="AI188" i="2"/>
  <c r="BH188" i="2"/>
  <c r="BQ188" i="2"/>
  <c r="CM188" i="2"/>
  <c r="CO188" i="2"/>
  <c r="CY188" i="2"/>
  <c r="DA188" i="2"/>
  <c r="DO188" i="2"/>
  <c r="DP188" i="2" s="1"/>
  <c r="EE188" i="2"/>
  <c r="EF188" i="2" s="1"/>
  <c r="FA188" i="2"/>
  <c r="FZ188" i="2"/>
  <c r="GR188" i="2"/>
  <c r="HJ188" i="2"/>
  <c r="HL188" i="2" s="1"/>
  <c r="HZ188" i="2"/>
  <c r="IA188" i="2" s="1"/>
  <c r="IP188" i="2"/>
  <c r="IQ188" i="2" s="1"/>
  <c r="JE188" i="2"/>
  <c r="JF188" i="2" s="1"/>
  <c r="JS188" i="2"/>
  <c r="JT188" i="2" s="1"/>
  <c r="KG188" i="2"/>
  <c r="KH188" i="2" s="1"/>
  <c r="LF188" i="2"/>
  <c r="TB188" i="2"/>
  <c r="TD188" i="2"/>
  <c r="TH188" i="2"/>
  <c r="TJ188" i="2"/>
  <c r="TL188" i="2"/>
  <c r="TN188" i="2"/>
  <c r="AG189" i="2"/>
  <c r="AR189" i="2"/>
  <c r="AU189" i="2"/>
  <c r="BD189" i="2"/>
  <c r="BS189" i="2"/>
  <c r="BW189" i="2" s="1"/>
  <c r="OB189" i="2" s="1"/>
  <c r="CG189" i="2"/>
  <c r="CI189" i="2"/>
  <c r="DG189" i="2"/>
  <c r="DI189" i="2" s="1"/>
  <c r="DW189" i="2"/>
  <c r="DX189" i="2" s="1"/>
  <c r="DY189" i="2" s="1"/>
  <c r="EM189" i="2"/>
  <c r="EN189" i="2" s="1"/>
  <c r="EO189" i="2" s="1"/>
  <c r="GV189" i="2"/>
  <c r="HR189" i="2"/>
  <c r="HS189" i="2" s="1"/>
  <c r="IH189" i="2"/>
  <c r="II189" i="2" s="1"/>
  <c r="IX189" i="2"/>
  <c r="IY189" i="2" s="1"/>
  <c r="JL189" i="2"/>
  <c r="JM189" i="2" s="1"/>
  <c r="JZ189" i="2"/>
  <c r="KA189" i="2" s="1"/>
  <c r="KN189" i="2"/>
  <c r="KO189" i="2" s="1"/>
  <c r="KR189" i="2"/>
  <c r="LH189" i="2"/>
  <c r="AI190" i="2"/>
  <c r="BH190" i="2"/>
  <c r="BL190" i="2" s="1"/>
  <c r="NT190" i="2" s="1"/>
  <c r="BQ190" i="2"/>
  <c r="CM190" i="2"/>
  <c r="CO190" i="2"/>
  <c r="CY190" i="2"/>
  <c r="DA190" i="2"/>
  <c r="DO190" i="2"/>
  <c r="DQ190" i="2"/>
  <c r="EE190" i="2"/>
  <c r="EG190" i="2"/>
  <c r="FA190" i="2"/>
  <c r="FZ190" i="2"/>
  <c r="GR190" i="2"/>
  <c r="HJ190" i="2"/>
  <c r="HZ190" i="2"/>
  <c r="IA190" i="2" s="1"/>
  <c r="IB190" i="2" s="1"/>
  <c r="IP190" i="2"/>
  <c r="IQ190" i="2" s="1"/>
  <c r="IR190" i="2" s="1"/>
  <c r="JE190" i="2"/>
  <c r="JF190" i="2" s="1"/>
  <c r="JG190" i="2" s="1"/>
  <c r="JS190" i="2"/>
  <c r="JT190" i="2" s="1"/>
  <c r="JU190" i="2" s="1"/>
  <c r="KG190" i="2"/>
  <c r="KH190" i="2" s="1"/>
  <c r="KI190" i="2" s="1"/>
  <c r="LF190" i="2"/>
  <c r="TB190" i="2"/>
  <c r="TD190" i="2"/>
  <c r="TH190" i="2"/>
  <c r="TJ190" i="2"/>
  <c r="TL190" i="2"/>
  <c r="TN190" i="2"/>
  <c r="AG191" i="2"/>
  <c r="AR191" i="2"/>
  <c r="AU191" i="2"/>
  <c r="BD191" i="2"/>
  <c r="BS191" i="2"/>
  <c r="CG191" i="2"/>
  <c r="CI191" i="2"/>
  <c r="DG191" i="2"/>
  <c r="DW191" i="2"/>
  <c r="DX191" i="2" s="1"/>
  <c r="EM191" i="2"/>
  <c r="EN191" i="2" s="1"/>
  <c r="GV191" i="2"/>
  <c r="GZ191" i="2" s="1"/>
  <c r="QH191" i="2" s="1"/>
  <c r="HR191" i="2"/>
  <c r="HT191" i="2"/>
  <c r="IH191" i="2"/>
  <c r="IJ191" i="2"/>
  <c r="IX191" i="2"/>
  <c r="IZ191" i="2"/>
  <c r="JL191" i="2"/>
  <c r="JN191" i="2"/>
  <c r="JZ191" i="2"/>
  <c r="KB191" i="2"/>
  <c r="KN191" i="2"/>
  <c r="KP191" i="2"/>
  <c r="KR191" i="2"/>
  <c r="LH191" i="2"/>
  <c r="LL191" i="2" s="1"/>
  <c r="QX191" i="2" s="1"/>
  <c r="AI192" i="2"/>
  <c r="BH192" i="2"/>
  <c r="BQ192" i="2"/>
  <c r="CM192" i="2"/>
  <c r="CO192" i="2"/>
  <c r="CY192" i="2"/>
  <c r="DA192" i="2"/>
  <c r="DO192" i="2"/>
  <c r="DP192" i="2" s="1"/>
  <c r="EE192" i="2"/>
  <c r="EF192" i="2" s="1"/>
  <c r="FA192" i="2"/>
  <c r="FZ192" i="2"/>
  <c r="GR192" i="2"/>
  <c r="HJ192" i="2"/>
  <c r="HL192" i="2" s="1"/>
  <c r="HZ192" i="2"/>
  <c r="IA192" i="2" s="1"/>
  <c r="IP192" i="2"/>
  <c r="IQ192" i="2" s="1"/>
  <c r="JE192" i="2"/>
  <c r="JF192" i="2" s="1"/>
  <c r="JS192" i="2"/>
  <c r="JT192" i="2" s="1"/>
  <c r="KG192" i="2"/>
  <c r="KH192" i="2" s="1"/>
  <c r="LF192" i="2"/>
  <c r="TB192" i="2"/>
  <c r="TD192" i="2"/>
  <c r="TH192" i="2"/>
  <c r="TJ192" i="2"/>
  <c r="TL192" i="2"/>
  <c r="TN192" i="2"/>
  <c r="AG193" i="2"/>
  <c r="AR193" i="2"/>
  <c r="AU193" i="2"/>
  <c r="BD193" i="2"/>
  <c r="BS193" i="2"/>
  <c r="BW193" i="2" s="1"/>
  <c r="OB193" i="2" s="1"/>
  <c r="CG193" i="2"/>
  <c r="CI193" i="2"/>
  <c r="DG193" i="2"/>
  <c r="DI193" i="2" s="1"/>
  <c r="DW193" i="2"/>
  <c r="DX193" i="2" s="1"/>
  <c r="DY193" i="2" s="1"/>
  <c r="EM193" i="2"/>
  <c r="EN193" i="2" s="1"/>
  <c r="EO193" i="2" s="1"/>
  <c r="GV193" i="2"/>
  <c r="HR193" i="2"/>
  <c r="HS193" i="2" s="1"/>
  <c r="IH193" i="2"/>
  <c r="II193" i="2" s="1"/>
  <c r="IX193" i="2"/>
  <c r="IY193" i="2" s="1"/>
  <c r="JL193" i="2"/>
  <c r="JM193" i="2" s="1"/>
  <c r="JZ193" i="2"/>
  <c r="KA193" i="2" s="1"/>
  <c r="KN193" i="2"/>
  <c r="KO193" i="2" s="1"/>
  <c r="KR193" i="2"/>
  <c r="LH193" i="2"/>
  <c r="AI194" i="2"/>
  <c r="BH194" i="2"/>
  <c r="BL194" i="2" s="1"/>
  <c r="NT194" i="2" s="1"/>
  <c r="BQ194" i="2"/>
  <c r="CM194" i="2"/>
  <c r="CO194" i="2"/>
  <c r="CY194" i="2"/>
  <c r="DA194" i="2"/>
  <c r="DO194" i="2"/>
  <c r="DQ194" i="2"/>
  <c r="EE194" i="2"/>
  <c r="EG194" i="2"/>
  <c r="FA194" i="2"/>
  <c r="FZ194" i="2"/>
  <c r="GR194" i="2"/>
  <c r="HJ194" i="2"/>
  <c r="HZ194" i="2"/>
  <c r="IA194" i="2" s="1"/>
  <c r="IB194" i="2" s="1"/>
  <c r="IP194" i="2"/>
  <c r="IQ194" i="2" s="1"/>
  <c r="IR194" i="2" s="1"/>
  <c r="JE194" i="2"/>
  <c r="JF194" i="2" s="1"/>
  <c r="JG194" i="2" s="1"/>
  <c r="JS194" i="2"/>
  <c r="JT194" i="2" s="1"/>
  <c r="JU194" i="2" s="1"/>
  <c r="KG194" i="2"/>
  <c r="KH194" i="2" s="1"/>
  <c r="KI194" i="2" s="1"/>
  <c r="LF194" i="2"/>
  <c r="TB194" i="2"/>
  <c r="TD194" i="2"/>
  <c r="TH194" i="2"/>
  <c r="TJ194" i="2"/>
  <c r="TL194" i="2"/>
  <c r="TN194" i="2"/>
  <c r="AG195" i="2"/>
  <c r="AR195" i="2"/>
  <c r="AU195" i="2"/>
  <c r="BD195" i="2"/>
  <c r="BS195" i="2"/>
  <c r="CG195" i="2"/>
  <c r="CI195" i="2"/>
  <c r="DG195" i="2"/>
  <c r="DW195" i="2"/>
  <c r="DX195" i="2" s="1"/>
  <c r="EM195" i="2"/>
  <c r="EN195" i="2" s="1"/>
  <c r="GV195" i="2"/>
  <c r="GZ195" i="2" s="1"/>
  <c r="QH195" i="2" s="1"/>
  <c r="HR195" i="2"/>
  <c r="HS195" i="2" s="1"/>
  <c r="HT195" i="2" s="1"/>
  <c r="IH195" i="2"/>
  <c r="II195" i="2" s="1"/>
  <c r="IJ195" i="2" s="1"/>
  <c r="IX195" i="2"/>
  <c r="IY195" i="2" s="1"/>
  <c r="IZ195" i="2" s="1"/>
  <c r="JL195" i="2"/>
  <c r="JM195" i="2" s="1"/>
  <c r="JN195" i="2" s="1"/>
  <c r="JZ195" i="2"/>
  <c r="KA195" i="2" s="1"/>
  <c r="KB195" i="2" s="1"/>
  <c r="KN195" i="2"/>
  <c r="KO195" i="2" s="1"/>
  <c r="KP195" i="2" s="1"/>
  <c r="KR195" i="2"/>
  <c r="LH195" i="2"/>
  <c r="LL195" i="2" s="1"/>
  <c r="QX195" i="2" s="1"/>
  <c r="TO196" i="2"/>
  <c r="TM196" i="2"/>
  <c r="TK196" i="2"/>
  <c r="TI196" i="2"/>
  <c r="TG196" i="2"/>
  <c r="TE196" i="2"/>
  <c r="TC196" i="2"/>
  <c r="TA196" i="2"/>
  <c r="AI196" i="2"/>
  <c r="AL196" i="2" s="1"/>
  <c r="BH196" i="2"/>
  <c r="BL196" i="2" s="1"/>
  <c r="NT196" i="2" s="1"/>
  <c r="BQ196" i="2"/>
  <c r="CM196" i="2"/>
  <c r="CO196" i="2"/>
  <c r="CY196" i="2"/>
  <c r="DA196" i="2"/>
  <c r="DO196" i="2"/>
  <c r="DP196" i="2" s="1"/>
  <c r="DQ196" i="2" s="1"/>
  <c r="EE196" i="2"/>
  <c r="EF196" i="2" s="1"/>
  <c r="EG196" i="2" s="1"/>
  <c r="FA196" i="2"/>
  <c r="GA196" i="2"/>
  <c r="KV196" i="2"/>
  <c r="HZ196" i="2"/>
  <c r="IA196" i="2" s="1"/>
  <c r="IB196" i="2" s="1"/>
  <c r="JF196" i="2"/>
  <c r="JE196" i="2"/>
  <c r="KG196" i="2"/>
  <c r="KH196" i="2" s="1"/>
  <c r="KI196" i="2" s="1"/>
  <c r="LE196" i="2"/>
  <c r="TD196" i="2"/>
  <c r="TH196" i="2"/>
  <c r="TL196" i="2"/>
  <c r="AF197" i="2"/>
  <c r="AQ197" i="2"/>
  <c r="AU197" i="2"/>
  <c r="CH197" i="2"/>
  <c r="CF197" i="2"/>
  <c r="CI197" i="2"/>
  <c r="FA197" i="2"/>
  <c r="DG197" i="2"/>
  <c r="DH197" i="2" s="1"/>
  <c r="EN197" i="2"/>
  <c r="EM197" i="2"/>
  <c r="GR197" i="2"/>
  <c r="HS197" i="2"/>
  <c r="HR197" i="2"/>
  <c r="IX197" i="2"/>
  <c r="IY197" i="2" s="1"/>
  <c r="IZ197" i="2" s="1"/>
  <c r="KA197" i="2"/>
  <c r="JZ197" i="2"/>
  <c r="KR197" i="2"/>
  <c r="KT197" i="2"/>
  <c r="CZ198" i="2"/>
  <c r="CX198" i="2"/>
  <c r="DA198" i="2"/>
  <c r="FD198" i="2"/>
  <c r="DP198" i="2"/>
  <c r="DO198" i="2"/>
  <c r="FA198" i="2"/>
  <c r="GA198" i="2"/>
  <c r="KV198" i="2"/>
  <c r="HZ198" i="2"/>
  <c r="IA198" i="2" s="1"/>
  <c r="IB198" i="2" s="1"/>
  <c r="JF198" i="2"/>
  <c r="JE198" i="2"/>
  <c r="KG198" i="2"/>
  <c r="KH198" i="2" s="1"/>
  <c r="KI198" i="2" s="1"/>
  <c r="LE198" i="2"/>
  <c r="AF199" i="2"/>
  <c r="AQ199" i="2"/>
  <c r="AU199" i="2"/>
  <c r="CH199" i="2"/>
  <c r="CF199" i="2"/>
  <c r="CI199" i="2"/>
  <c r="FA199" i="2"/>
  <c r="DG199" i="2"/>
  <c r="DH199" i="2" s="1"/>
  <c r="EN199" i="2"/>
  <c r="EM199" i="2"/>
  <c r="GR199" i="2"/>
  <c r="HS199" i="2"/>
  <c r="HR199" i="2"/>
  <c r="IX199" i="2"/>
  <c r="IY199" i="2" s="1"/>
  <c r="IZ199" i="2" s="1"/>
  <c r="KA199" i="2"/>
  <c r="JZ199" i="2"/>
  <c r="KR199" i="2"/>
  <c r="KT199" i="2"/>
  <c r="CZ200" i="2"/>
  <c r="CX200" i="2"/>
  <c r="DA200" i="2"/>
  <c r="FD200" i="2"/>
  <c r="DP200" i="2"/>
  <c r="DO200" i="2"/>
  <c r="FA200" i="2"/>
  <c r="GA200" i="2"/>
  <c r="KV200" i="2"/>
  <c r="HZ200" i="2"/>
  <c r="IA200" i="2" s="1"/>
  <c r="IB200" i="2" s="1"/>
  <c r="JF200" i="2"/>
  <c r="JE200" i="2"/>
  <c r="KG200" i="2"/>
  <c r="KH200" i="2" s="1"/>
  <c r="KI200" i="2" s="1"/>
  <c r="LE200" i="2"/>
  <c r="AF201" i="2"/>
  <c r="AQ201" i="2"/>
  <c r="AU201" i="2"/>
  <c r="CH201" i="2"/>
  <c r="CF201" i="2"/>
  <c r="CI201" i="2"/>
  <c r="FA201" i="2"/>
  <c r="DH201" i="2"/>
  <c r="DG201" i="2"/>
  <c r="EM201" i="2"/>
  <c r="EN201" i="2" s="1"/>
  <c r="EO201" i="2" s="1"/>
  <c r="GR201" i="2"/>
  <c r="KV201" i="2"/>
  <c r="KU201" i="2"/>
  <c r="HR201" i="2"/>
  <c r="HS201" i="2" s="1"/>
  <c r="HT201" i="2" s="1"/>
  <c r="IY201" i="2"/>
  <c r="IX201" i="2"/>
  <c r="JZ201" i="2"/>
  <c r="AF202" i="2"/>
  <c r="FC202" i="2"/>
  <c r="FD202" i="2"/>
  <c r="AF204" i="2"/>
  <c r="FC204" i="2"/>
  <c r="FD204" i="2"/>
  <c r="KU206" i="2"/>
  <c r="KV206" i="2"/>
  <c r="BQ207" i="2"/>
  <c r="GR207" i="2"/>
  <c r="KV207" i="2"/>
  <c r="KU207" i="2"/>
  <c r="LF207" i="2"/>
  <c r="KU208" i="2"/>
  <c r="KV208" i="2"/>
  <c r="BQ209" i="2"/>
  <c r="GR209" i="2"/>
  <c r="KV209" i="2"/>
  <c r="KU209" i="2"/>
  <c r="LF209" i="2"/>
  <c r="BQ210" i="2"/>
  <c r="GR210" i="2"/>
  <c r="KV210" i="2"/>
  <c r="KU210" i="2"/>
  <c r="LF210" i="2"/>
  <c r="KU211" i="2"/>
  <c r="KV211" i="2"/>
  <c r="BQ212" i="2"/>
  <c r="GR212" i="2"/>
  <c r="KV212" i="2"/>
  <c r="KU212" i="2"/>
  <c r="LF212" i="2"/>
  <c r="KU213" i="2"/>
  <c r="KV213" i="2"/>
  <c r="BQ214" i="2"/>
  <c r="GR214" i="2"/>
  <c r="KV214" i="2"/>
  <c r="KU214" i="2"/>
  <c r="LF214" i="2"/>
  <c r="KU215" i="2"/>
  <c r="KV215" i="2"/>
  <c r="AF217" i="2"/>
  <c r="FC217" i="2"/>
  <c r="FD217" i="2"/>
  <c r="FD218" i="2"/>
  <c r="FC218" i="2"/>
  <c r="FD220" i="2"/>
  <c r="FC220" i="2"/>
  <c r="FD222" i="2"/>
  <c r="FC222" i="2"/>
  <c r="CY224" i="2"/>
  <c r="FC224" i="2"/>
  <c r="GB224" i="2"/>
  <c r="AR225" i="2"/>
  <c r="KU225" i="2"/>
  <c r="KV225" i="2"/>
  <c r="IX171" i="2"/>
  <c r="IY171" i="2" s="1"/>
  <c r="JL171" i="2"/>
  <c r="JM171" i="2" s="1"/>
  <c r="JZ171" i="2"/>
  <c r="KN171" i="2"/>
  <c r="KO171" i="2" s="1"/>
  <c r="LH171" i="2"/>
  <c r="AI172" i="2"/>
  <c r="AL172" i="2" s="1"/>
  <c r="BH172" i="2"/>
  <c r="CM172" i="2"/>
  <c r="CY172" i="2"/>
  <c r="DO172" i="2"/>
  <c r="DP172" i="2" s="1"/>
  <c r="EE172" i="2"/>
  <c r="EF172" i="2" s="1"/>
  <c r="FZ172" i="2"/>
  <c r="GD172" i="2"/>
  <c r="HJ172" i="2"/>
  <c r="HK172" i="2" s="1"/>
  <c r="HZ172" i="2"/>
  <c r="IA172" i="2" s="1"/>
  <c r="IP172" i="2"/>
  <c r="IQ172" i="2" s="1"/>
  <c r="JE172" i="2"/>
  <c r="JF172" i="2" s="1"/>
  <c r="JS172" i="2"/>
  <c r="KG172" i="2"/>
  <c r="KH172" i="2" s="1"/>
  <c r="MF172" i="2"/>
  <c r="TB172" i="2"/>
  <c r="TD172" i="2"/>
  <c r="TH172" i="2"/>
  <c r="TJ172" i="2"/>
  <c r="TL172" i="2"/>
  <c r="TN172" i="2"/>
  <c r="AG173" i="2"/>
  <c r="AR173" i="2"/>
  <c r="AU173" i="2"/>
  <c r="BS173" i="2"/>
  <c r="CG173" i="2"/>
  <c r="DG173" i="2"/>
  <c r="DW173" i="2"/>
  <c r="DX173" i="2" s="1"/>
  <c r="EM173" i="2"/>
  <c r="EN173" i="2" s="1"/>
  <c r="GV173" i="2"/>
  <c r="HR173" i="2"/>
  <c r="IH173" i="2"/>
  <c r="II173" i="2" s="1"/>
  <c r="IX173" i="2"/>
  <c r="IY173" i="2" s="1"/>
  <c r="JL173" i="2"/>
  <c r="JM173" i="2" s="1"/>
  <c r="JZ173" i="2"/>
  <c r="KN173" i="2"/>
  <c r="KO173" i="2" s="1"/>
  <c r="LH173" i="2"/>
  <c r="AI174" i="2"/>
  <c r="BH174" i="2"/>
  <c r="CM174" i="2"/>
  <c r="CY174" i="2"/>
  <c r="DO174" i="2"/>
  <c r="DP174" i="2" s="1"/>
  <c r="EE174" i="2"/>
  <c r="EF174" i="2" s="1"/>
  <c r="FZ174" i="2"/>
  <c r="GD174" i="2"/>
  <c r="HJ174" i="2"/>
  <c r="HZ174" i="2"/>
  <c r="IA174" i="2" s="1"/>
  <c r="IP174" i="2"/>
  <c r="IQ174" i="2" s="1"/>
  <c r="JE174" i="2"/>
  <c r="JF174" i="2" s="1"/>
  <c r="JS174" i="2"/>
  <c r="JT174" i="2" s="1"/>
  <c r="KG174" i="2"/>
  <c r="KH174" i="2" s="1"/>
  <c r="MF174" i="2"/>
  <c r="TB174" i="2"/>
  <c r="TD174" i="2"/>
  <c r="TH174" i="2"/>
  <c r="TJ174" i="2"/>
  <c r="TL174" i="2"/>
  <c r="TN174" i="2"/>
  <c r="AG175" i="2"/>
  <c r="AR175" i="2"/>
  <c r="AU175" i="2"/>
  <c r="BS175" i="2"/>
  <c r="CG175" i="2"/>
  <c r="DG175" i="2"/>
  <c r="DW175" i="2"/>
  <c r="DX175" i="2" s="1"/>
  <c r="EM175" i="2"/>
  <c r="GV175" i="2"/>
  <c r="HR175" i="2"/>
  <c r="HS175" i="2" s="1"/>
  <c r="IH175" i="2"/>
  <c r="II175" i="2" s="1"/>
  <c r="IX175" i="2"/>
  <c r="IY175" i="2" s="1"/>
  <c r="JL175" i="2"/>
  <c r="JM175" i="2" s="1"/>
  <c r="JZ175" i="2"/>
  <c r="KA175" i="2" s="1"/>
  <c r="KN175" i="2"/>
  <c r="KO175" i="2" s="1"/>
  <c r="LH175" i="2"/>
  <c r="AI176" i="2"/>
  <c r="AL176" i="2" s="1"/>
  <c r="BH176" i="2"/>
  <c r="CM176" i="2"/>
  <c r="CY176" i="2"/>
  <c r="DO176" i="2"/>
  <c r="DP176" i="2" s="1"/>
  <c r="EE176" i="2"/>
  <c r="EF176" i="2" s="1"/>
  <c r="FZ176" i="2"/>
  <c r="GD176" i="2"/>
  <c r="HJ176" i="2"/>
  <c r="HK176" i="2" s="1"/>
  <c r="HZ176" i="2"/>
  <c r="IA176" i="2" s="1"/>
  <c r="IP176" i="2"/>
  <c r="IQ176" i="2" s="1"/>
  <c r="JE176" i="2"/>
  <c r="JF176" i="2" s="1"/>
  <c r="JS176" i="2"/>
  <c r="KG176" i="2"/>
  <c r="KH176" i="2" s="1"/>
  <c r="MF176" i="2"/>
  <c r="TB176" i="2"/>
  <c r="TD176" i="2"/>
  <c r="TH176" i="2"/>
  <c r="TJ176" i="2"/>
  <c r="TL176" i="2"/>
  <c r="TN176" i="2"/>
  <c r="AG177" i="2"/>
  <c r="AR177" i="2"/>
  <c r="AU177" i="2"/>
  <c r="BS177" i="2"/>
  <c r="CG177" i="2"/>
  <c r="DG177" i="2"/>
  <c r="DW177" i="2"/>
  <c r="DX177" i="2" s="1"/>
  <c r="EM177" i="2"/>
  <c r="EN177" i="2" s="1"/>
  <c r="GV177" i="2"/>
  <c r="HR177" i="2"/>
  <c r="IH177" i="2"/>
  <c r="II177" i="2" s="1"/>
  <c r="IX177" i="2"/>
  <c r="IY177" i="2" s="1"/>
  <c r="JL177" i="2"/>
  <c r="JM177" i="2" s="1"/>
  <c r="JZ177" i="2"/>
  <c r="KN177" i="2"/>
  <c r="KO177" i="2" s="1"/>
  <c r="LH177" i="2"/>
  <c r="AI178" i="2"/>
  <c r="BH178" i="2"/>
  <c r="CM178" i="2"/>
  <c r="CY178" i="2"/>
  <c r="DO178" i="2"/>
  <c r="DP178" i="2" s="1"/>
  <c r="EE178" i="2"/>
  <c r="EF178" i="2" s="1"/>
  <c r="FZ178" i="2"/>
  <c r="GD178" i="2"/>
  <c r="HJ178" i="2"/>
  <c r="HZ178" i="2"/>
  <c r="IA178" i="2" s="1"/>
  <c r="IP178" i="2"/>
  <c r="IQ178" i="2" s="1"/>
  <c r="JE178" i="2"/>
  <c r="JF178" i="2" s="1"/>
  <c r="JS178" i="2"/>
  <c r="JT178" i="2" s="1"/>
  <c r="KG178" i="2"/>
  <c r="KH178" i="2" s="1"/>
  <c r="MF178" i="2"/>
  <c r="TB178" i="2"/>
  <c r="TD178" i="2"/>
  <c r="TH178" i="2"/>
  <c r="TJ178" i="2"/>
  <c r="TL178" i="2"/>
  <c r="TN178" i="2"/>
  <c r="AG179" i="2"/>
  <c r="AR179" i="2"/>
  <c r="AU179" i="2"/>
  <c r="BS179" i="2"/>
  <c r="CG179" i="2"/>
  <c r="DG179" i="2"/>
  <c r="DW179" i="2"/>
  <c r="DX179" i="2" s="1"/>
  <c r="EM179" i="2"/>
  <c r="GV179" i="2"/>
  <c r="HR179" i="2"/>
  <c r="HS179" i="2" s="1"/>
  <c r="IH179" i="2"/>
  <c r="II179" i="2" s="1"/>
  <c r="IX179" i="2"/>
  <c r="IY179" i="2" s="1"/>
  <c r="JL179" i="2"/>
  <c r="JM179" i="2" s="1"/>
  <c r="JZ179" i="2"/>
  <c r="KA179" i="2" s="1"/>
  <c r="KN179" i="2"/>
  <c r="KO179" i="2" s="1"/>
  <c r="LH179" i="2"/>
  <c r="AI180" i="2"/>
  <c r="AL180" i="2" s="1"/>
  <c r="BH180" i="2"/>
  <c r="CM180" i="2"/>
  <c r="CY180" i="2"/>
  <c r="DO180" i="2"/>
  <c r="DP180" i="2" s="1"/>
  <c r="EE180" i="2"/>
  <c r="EF180" i="2" s="1"/>
  <c r="FZ180" i="2"/>
  <c r="GD180" i="2"/>
  <c r="HJ180" i="2"/>
  <c r="HK180" i="2" s="1"/>
  <c r="HZ180" i="2"/>
  <c r="IA180" i="2" s="1"/>
  <c r="IP180" i="2"/>
  <c r="IQ180" i="2" s="1"/>
  <c r="JE180" i="2"/>
  <c r="JF180" i="2" s="1"/>
  <c r="JS180" i="2"/>
  <c r="KG180" i="2"/>
  <c r="KH180" i="2" s="1"/>
  <c r="MF180" i="2"/>
  <c r="TB180" i="2"/>
  <c r="TD180" i="2"/>
  <c r="TH180" i="2"/>
  <c r="TJ180" i="2"/>
  <c r="TL180" i="2"/>
  <c r="TN180" i="2"/>
  <c r="AG181" i="2"/>
  <c r="AR181" i="2"/>
  <c r="AU181" i="2"/>
  <c r="BS181" i="2"/>
  <c r="CG181" i="2"/>
  <c r="DG181" i="2"/>
  <c r="DW181" i="2"/>
  <c r="DX181" i="2" s="1"/>
  <c r="EM181" i="2"/>
  <c r="EN181" i="2" s="1"/>
  <c r="GV181" i="2"/>
  <c r="HR181" i="2"/>
  <c r="IH181" i="2"/>
  <c r="II181" i="2" s="1"/>
  <c r="IX181" i="2"/>
  <c r="IY181" i="2" s="1"/>
  <c r="JL181" i="2"/>
  <c r="JM181" i="2" s="1"/>
  <c r="JZ181" i="2"/>
  <c r="KN181" i="2"/>
  <c r="KO181" i="2" s="1"/>
  <c r="LH181" i="2"/>
  <c r="AI182" i="2"/>
  <c r="BH182" i="2"/>
  <c r="CM182" i="2"/>
  <c r="CY182" i="2"/>
  <c r="DO182" i="2"/>
  <c r="DP182" i="2" s="1"/>
  <c r="EE182" i="2"/>
  <c r="EF182" i="2" s="1"/>
  <c r="FZ182" i="2"/>
  <c r="GD182" i="2"/>
  <c r="HJ182" i="2"/>
  <c r="HZ182" i="2"/>
  <c r="IA182" i="2" s="1"/>
  <c r="IP182" i="2"/>
  <c r="IQ182" i="2" s="1"/>
  <c r="JE182" i="2"/>
  <c r="JF182" i="2" s="1"/>
  <c r="JS182" i="2"/>
  <c r="JT182" i="2" s="1"/>
  <c r="KG182" i="2"/>
  <c r="KH182" i="2" s="1"/>
  <c r="MF182" i="2"/>
  <c r="TB182" i="2"/>
  <c r="TD182" i="2"/>
  <c r="TH182" i="2"/>
  <c r="TJ182" i="2"/>
  <c r="TL182" i="2"/>
  <c r="TN182" i="2"/>
  <c r="AG183" i="2"/>
  <c r="AR183" i="2"/>
  <c r="AU183" i="2"/>
  <c r="BK183" i="2"/>
  <c r="BS183" i="2"/>
  <c r="CG183" i="2"/>
  <c r="CL183" i="2"/>
  <c r="CX183" i="2"/>
  <c r="DG183" i="2"/>
  <c r="DW183" i="2"/>
  <c r="EM183" i="2"/>
  <c r="EN183" i="2" s="1"/>
  <c r="FY183" i="2"/>
  <c r="GV183" i="2"/>
  <c r="HK183" i="2"/>
  <c r="HR183" i="2"/>
  <c r="HS183" i="2" s="1"/>
  <c r="IH183" i="2"/>
  <c r="II183" i="2" s="1"/>
  <c r="IX183" i="2"/>
  <c r="IY183" i="2" s="1"/>
  <c r="JL183" i="2"/>
  <c r="JM183" i="2" s="1"/>
  <c r="JZ183" i="2"/>
  <c r="KA183" i="2" s="1"/>
  <c r="KN183" i="2"/>
  <c r="KO183" i="2" s="1"/>
  <c r="LH183" i="2"/>
  <c r="TA183" i="2"/>
  <c r="TC183" i="2"/>
  <c r="TE183" i="2"/>
  <c r="TG183" i="2"/>
  <c r="TI183" i="2"/>
  <c r="TK183" i="2"/>
  <c r="TM183" i="2"/>
  <c r="TO183" i="2"/>
  <c r="AI184" i="2"/>
  <c r="AQ184" i="2"/>
  <c r="BH184" i="2"/>
  <c r="BV184" i="2"/>
  <c r="BW184" i="2" s="1"/>
  <c r="OB184" i="2" s="1"/>
  <c r="CF184" i="2"/>
  <c r="CM184" i="2"/>
  <c r="CY184" i="2"/>
  <c r="DH184" i="2"/>
  <c r="DO184" i="2"/>
  <c r="EE184" i="2"/>
  <c r="FZ184" i="2"/>
  <c r="GD184" i="2" s="1"/>
  <c r="GY184" i="2"/>
  <c r="HJ184" i="2"/>
  <c r="HZ184" i="2"/>
  <c r="IP184" i="2"/>
  <c r="IQ184" i="2" s="1"/>
  <c r="JE184" i="2"/>
  <c r="JS184" i="2"/>
  <c r="JT184" i="2" s="1"/>
  <c r="KG184" i="2"/>
  <c r="LK184" i="2"/>
  <c r="MF184" i="2"/>
  <c r="TB184" i="2"/>
  <c r="TD184" i="2"/>
  <c r="TH184" i="2"/>
  <c r="TJ184" i="2"/>
  <c r="TL184" i="2"/>
  <c r="TN184" i="2"/>
  <c r="AG185" i="2"/>
  <c r="AR185" i="2"/>
  <c r="AU185" i="2"/>
  <c r="BK185" i="2"/>
  <c r="BL185" i="2" s="1"/>
  <c r="NT185" i="2" s="1"/>
  <c r="BS185" i="2"/>
  <c r="CG185" i="2"/>
  <c r="CL185" i="2"/>
  <c r="CX185" i="2"/>
  <c r="DG185" i="2"/>
  <c r="DW185" i="2"/>
  <c r="DX185" i="2" s="1"/>
  <c r="EM185" i="2"/>
  <c r="EN185" i="2" s="1"/>
  <c r="FY185" i="2"/>
  <c r="GV185" i="2"/>
  <c r="HK185" i="2"/>
  <c r="HR185" i="2"/>
  <c r="IH185" i="2"/>
  <c r="II185" i="2" s="1"/>
  <c r="IX185" i="2"/>
  <c r="JL185" i="2"/>
  <c r="JM185" i="2" s="1"/>
  <c r="JZ185" i="2"/>
  <c r="KN185" i="2"/>
  <c r="KO185" i="2" s="1"/>
  <c r="LH185" i="2"/>
  <c r="TB185" i="2"/>
  <c r="TD185" i="2"/>
  <c r="TH185" i="2"/>
  <c r="TJ185" i="2"/>
  <c r="TL185" i="2"/>
  <c r="TN185" i="2"/>
  <c r="AG186" i="2"/>
  <c r="AR186" i="2"/>
  <c r="AU186" i="2"/>
  <c r="BK186" i="2"/>
  <c r="BS186" i="2"/>
  <c r="CG186" i="2"/>
  <c r="CL186" i="2"/>
  <c r="CX186" i="2"/>
  <c r="DG186" i="2"/>
  <c r="DW186" i="2"/>
  <c r="DX186" i="2" s="1"/>
  <c r="EM186" i="2"/>
  <c r="EN186" i="2" s="1"/>
  <c r="FY186" i="2"/>
  <c r="GV186" i="2"/>
  <c r="HK186" i="2"/>
  <c r="HR186" i="2"/>
  <c r="HS186" i="2" s="1"/>
  <c r="IH186" i="2"/>
  <c r="IX186" i="2"/>
  <c r="IY186" i="2" s="1"/>
  <c r="JL186" i="2"/>
  <c r="JZ186" i="2"/>
  <c r="KA186" i="2" s="1"/>
  <c r="KN186" i="2"/>
  <c r="LH186" i="2"/>
  <c r="TA186" i="2"/>
  <c r="TC186" i="2"/>
  <c r="TE186" i="2"/>
  <c r="TG186" i="2"/>
  <c r="TI186" i="2"/>
  <c r="TK186" i="2"/>
  <c r="TM186" i="2"/>
  <c r="TO186" i="2"/>
  <c r="AI187" i="2"/>
  <c r="AL187" i="2" s="1"/>
  <c r="AQ187" i="2"/>
  <c r="BH187" i="2"/>
  <c r="BV187" i="2"/>
  <c r="BW187" i="2" s="1"/>
  <c r="OB187" i="2" s="1"/>
  <c r="CF187" i="2"/>
  <c r="CM187" i="2"/>
  <c r="CY187" i="2"/>
  <c r="DH187" i="2"/>
  <c r="DO187" i="2"/>
  <c r="EE187" i="2"/>
  <c r="FZ187" i="2"/>
  <c r="GD187" i="2"/>
  <c r="GY187" i="2"/>
  <c r="HJ187" i="2"/>
  <c r="HZ187" i="2"/>
  <c r="IA187" i="2" s="1"/>
  <c r="IP187" i="2"/>
  <c r="IQ187" i="2" s="1"/>
  <c r="JE187" i="2"/>
  <c r="JF187" i="2" s="1"/>
  <c r="JS187" i="2"/>
  <c r="JT187" i="2" s="1"/>
  <c r="KG187" i="2"/>
  <c r="KH187" i="2" s="1"/>
  <c r="LK187" i="2"/>
  <c r="MF187" i="2"/>
  <c r="TB187" i="2"/>
  <c r="TD187" i="2"/>
  <c r="TH187" i="2"/>
  <c r="TJ187" i="2"/>
  <c r="TL187" i="2"/>
  <c r="TN187" i="2"/>
  <c r="AG188" i="2"/>
  <c r="AR188" i="2"/>
  <c r="AU188" i="2"/>
  <c r="BK188" i="2"/>
  <c r="BL188" i="2" s="1"/>
  <c r="NT188" i="2" s="1"/>
  <c r="BS188" i="2"/>
  <c r="CG188" i="2"/>
  <c r="CL188" i="2"/>
  <c r="CX188" i="2"/>
  <c r="DG188" i="2"/>
  <c r="DW188" i="2"/>
  <c r="DX188" i="2" s="1"/>
  <c r="EM188" i="2"/>
  <c r="EN188" i="2" s="1"/>
  <c r="FY188" i="2"/>
  <c r="GV188" i="2"/>
  <c r="HK188" i="2"/>
  <c r="HR188" i="2"/>
  <c r="IH188" i="2"/>
  <c r="II188" i="2" s="1"/>
  <c r="IX188" i="2"/>
  <c r="JL188" i="2"/>
  <c r="JM188" i="2" s="1"/>
  <c r="JZ188" i="2"/>
  <c r="KN188" i="2"/>
  <c r="KO188" i="2" s="1"/>
  <c r="LH188" i="2"/>
  <c r="LK188" i="2" s="1"/>
  <c r="TA188" i="2"/>
  <c r="TC188" i="2"/>
  <c r="TE188" i="2"/>
  <c r="TG188" i="2"/>
  <c r="TI188" i="2"/>
  <c r="TK188" i="2"/>
  <c r="TM188" i="2"/>
  <c r="TO188" i="2"/>
  <c r="AI189" i="2"/>
  <c r="AQ189" i="2"/>
  <c r="BH189" i="2"/>
  <c r="BK189" i="2" s="1"/>
  <c r="BV189" i="2"/>
  <c r="CF189" i="2"/>
  <c r="CM189" i="2"/>
  <c r="CY189" i="2"/>
  <c r="DH189" i="2"/>
  <c r="DO189" i="2"/>
  <c r="DP189" i="2" s="1"/>
  <c r="EE189" i="2"/>
  <c r="EF189" i="2" s="1"/>
  <c r="FZ189" i="2"/>
  <c r="GY189" i="2"/>
  <c r="GZ189" i="2" s="1"/>
  <c r="QH189" i="2" s="1"/>
  <c r="HJ189" i="2"/>
  <c r="HZ189" i="2"/>
  <c r="IA189" i="2" s="1"/>
  <c r="IP189" i="2"/>
  <c r="IQ189" i="2" s="1"/>
  <c r="JE189" i="2"/>
  <c r="JF189" i="2" s="1"/>
  <c r="JS189" i="2"/>
  <c r="JT189" i="2" s="1"/>
  <c r="KG189" i="2"/>
  <c r="KH189" i="2" s="1"/>
  <c r="LK189" i="2"/>
  <c r="LL189" i="2" s="1"/>
  <c r="QX189" i="2" s="1"/>
  <c r="MF189" i="2"/>
  <c r="TB189" i="2"/>
  <c r="TD189" i="2"/>
  <c r="TH189" i="2"/>
  <c r="TJ189" i="2"/>
  <c r="TL189" i="2"/>
  <c r="TN189" i="2"/>
  <c r="AG190" i="2"/>
  <c r="AR190" i="2"/>
  <c r="AU190" i="2"/>
  <c r="BK190" i="2"/>
  <c r="BS190" i="2"/>
  <c r="CG190" i="2"/>
  <c r="CL190" i="2"/>
  <c r="CX190" i="2"/>
  <c r="DG190" i="2"/>
  <c r="DW190" i="2"/>
  <c r="DX190" i="2" s="1"/>
  <c r="EM190" i="2"/>
  <c r="EN190" i="2" s="1"/>
  <c r="FY190" i="2"/>
  <c r="GV190" i="2"/>
  <c r="HK190" i="2"/>
  <c r="HR190" i="2"/>
  <c r="HS190" i="2" s="1"/>
  <c r="IH190" i="2"/>
  <c r="IX190" i="2"/>
  <c r="IY190" i="2" s="1"/>
  <c r="JL190" i="2"/>
  <c r="JZ190" i="2"/>
  <c r="KA190" i="2" s="1"/>
  <c r="KN190" i="2"/>
  <c r="LH190" i="2"/>
  <c r="TA190" i="2"/>
  <c r="TC190" i="2"/>
  <c r="TE190" i="2"/>
  <c r="TG190" i="2"/>
  <c r="TI190" i="2"/>
  <c r="TK190" i="2"/>
  <c r="TM190" i="2"/>
  <c r="TO190" i="2"/>
  <c r="AI191" i="2"/>
  <c r="AL191" i="2" s="1"/>
  <c r="AQ191" i="2"/>
  <c r="BH191" i="2"/>
  <c r="BV191" i="2"/>
  <c r="BW191" i="2" s="1"/>
  <c r="OB191" i="2" s="1"/>
  <c r="CF191" i="2"/>
  <c r="CM191" i="2"/>
  <c r="CY191" i="2"/>
  <c r="DH191" i="2"/>
  <c r="DO191" i="2"/>
  <c r="EE191" i="2"/>
  <c r="FZ191" i="2"/>
  <c r="GD191" i="2"/>
  <c r="GY191" i="2"/>
  <c r="HJ191" i="2"/>
  <c r="HZ191" i="2"/>
  <c r="IA191" i="2" s="1"/>
  <c r="IP191" i="2"/>
  <c r="IQ191" i="2" s="1"/>
  <c r="JE191" i="2"/>
  <c r="JF191" i="2" s="1"/>
  <c r="JS191" i="2"/>
  <c r="JT191" i="2" s="1"/>
  <c r="KG191" i="2"/>
  <c r="KH191" i="2" s="1"/>
  <c r="LK191" i="2"/>
  <c r="MF191" i="2"/>
  <c r="TB191" i="2"/>
  <c r="TD191" i="2"/>
  <c r="TH191" i="2"/>
  <c r="TJ191" i="2"/>
  <c r="TL191" i="2"/>
  <c r="TN191" i="2"/>
  <c r="AG192" i="2"/>
  <c r="AR192" i="2"/>
  <c r="AU192" i="2"/>
  <c r="BK192" i="2"/>
  <c r="BL192" i="2" s="1"/>
  <c r="NT192" i="2" s="1"/>
  <c r="BS192" i="2"/>
  <c r="CG192" i="2"/>
  <c r="CL192" i="2"/>
  <c r="CX192" i="2"/>
  <c r="DG192" i="2"/>
  <c r="DW192" i="2"/>
  <c r="DX192" i="2" s="1"/>
  <c r="EM192" i="2"/>
  <c r="EN192" i="2" s="1"/>
  <c r="FY192" i="2"/>
  <c r="GV192" i="2"/>
  <c r="HK192" i="2"/>
  <c r="HR192" i="2"/>
  <c r="IH192" i="2"/>
  <c r="II192" i="2" s="1"/>
  <c r="IX192" i="2"/>
  <c r="JL192" i="2"/>
  <c r="JM192" i="2" s="1"/>
  <c r="JZ192" i="2"/>
  <c r="KN192" i="2"/>
  <c r="KO192" i="2" s="1"/>
  <c r="LH192" i="2"/>
  <c r="LK192" i="2" s="1"/>
  <c r="TA192" i="2"/>
  <c r="TC192" i="2"/>
  <c r="TE192" i="2"/>
  <c r="TG192" i="2"/>
  <c r="TI192" i="2"/>
  <c r="TK192" i="2"/>
  <c r="TM192" i="2"/>
  <c r="TO192" i="2"/>
  <c r="AI193" i="2"/>
  <c r="AQ193" i="2"/>
  <c r="BH193" i="2"/>
  <c r="BK193" i="2" s="1"/>
  <c r="BV193" i="2"/>
  <c r="CF193" i="2"/>
  <c r="CM193" i="2"/>
  <c r="CY193" i="2"/>
  <c r="DH193" i="2"/>
  <c r="DO193" i="2"/>
  <c r="DP193" i="2" s="1"/>
  <c r="EE193" i="2"/>
  <c r="EF193" i="2" s="1"/>
  <c r="FZ193" i="2"/>
  <c r="GY193" i="2"/>
  <c r="GZ193" i="2" s="1"/>
  <c r="QH193" i="2" s="1"/>
  <c r="HJ193" i="2"/>
  <c r="HZ193" i="2"/>
  <c r="IA193" i="2" s="1"/>
  <c r="IP193" i="2"/>
  <c r="IQ193" i="2" s="1"/>
  <c r="JE193" i="2"/>
  <c r="JF193" i="2" s="1"/>
  <c r="JS193" i="2"/>
  <c r="JT193" i="2" s="1"/>
  <c r="KG193" i="2"/>
  <c r="KH193" i="2" s="1"/>
  <c r="LK193" i="2"/>
  <c r="LL193" i="2" s="1"/>
  <c r="QX193" i="2" s="1"/>
  <c r="MF193" i="2"/>
  <c r="TB193" i="2"/>
  <c r="TD193" i="2"/>
  <c r="TH193" i="2"/>
  <c r="TJ193" i="2"/>
  <c r="TL193" i="2"/>
  <c r="TN193" i="2"/>
  <c r="AG194" i="2"/>
  <c r="AR194" i="2"/>
  <c r="AU194" i="2"/>
  <c r="BK194" i="2"/>
  <c r="BS194" i="2"/>
  <c r="CG194" i="2"/>
  <c r="CL194" i="2"/>
  <c r="CX194" i="2"/>
  <c r="DG194" i="2"/>
  <c r="DW194" i="2"/>
  <c r="DX194" i="2" s="1"/>
  <c r="EM194" i="2"/>
  <c r="EN194" i="2" s="1"/>
  <c r="FY194" i="2"/>
  <c r="GV194" i="2"/>
  <c r="HK194" i="2"/>
  <c r="HR194" i="2"/>
  <c r="HS194" i="2" s="1"/>
  <c r="IH194" i="2"/>
  <c r="IX194" i="2"/>
  <c r="IY194" i="2" s="1"/>
  <c r="JL194" i="2"/>
  <c r="JZ194" i="2"/>
  <c r="KA194" i="2" s="1"/>
  <c r="KN194" i="2"/>
  <c r="LH194" i="2"/>
  <c r="TA194" i="2"/>
  <c r="TC194" i="2"/>
  <c r="TE194" i="2"/>
  <c r="TG194" i="2"/>
  <c r="TI194" i="2"/>
  <c r="TK194" i="2"/>
  <c r="TM194" i="2"/>
  <c r="TO194" i="2"/>
  <c r="AI195" i="2"/>
  <c r="AL195" i="2" s="1"/>
  <c r="AQ195" i="2"/>
  <c r="BH195" i="2"/>
  <c r="BV195" i="2"/>
  <c r="BW195" i="2" s="1"/>
  <c r="OB195" i="2" s="1"/>
  <c r="CF195" i="2"/>
  <c r="CM195" i="2"/>
  <c r="CY195" i="2"/>
  <c r="DH195" i="2"/>
  <c r="DO195" i="2"/>
  <c r="EE195" i="2"/>
  <c r="FZ195" i="2"/>
  <c r="GD195" i="2"/>
  <c r="GY195" i="2"/>
  <c r="HJ195" i="2"/>
  <c r="HZ195" i="2"/>
  <c r="IA195" i="2" s="1"/>
  <c r="IP195" i="2"/>
  <c r="IQ195" i="2" s="1"/>
  <c r="JE195" i="2"/>
  <c r="JF195" i="2" s="1"/>
  <c r="JS195" i="2"/>
  <c r="JT195" i="2" s="1"/>
  <c r="KG195" i="2"/>
  <c r="KH195" i="2" s="1"/>
  <c r="LK195" i="2"/>
  <c r="MF195" i="2"/>
  <c r="TB195" i="2"/>
  <c r="TD195" i="2"/>
  <c r="TH195" i="2"/>
  <c r="TJ195" i="2"/>
  <c r="TL195" i="2"/>
  <c r="TN195" i="2"/>
  <c r="MQ196" i="2"/>
  <c r="AG196" i="2"/>
  <c r="AR196" i="2"/>
  <c r="AU196" i="2"/>
  <c r="BK196" i="2"/>
  <c r="BS196" i="2"/>
  <c r="CG196" i="2"/>
  <c r="CL196" i="2"/>
  <c r="CX196" i="2"/>
  <c r="DG196" i="2"/>
  <c r="DW196" i="2"/>
  <c r="DX196" i="2" s="1"/>
  <c r="EM196" i="2"/>
  <c r="EN196" i="2" s="1"/>
  <c r="GG196" i="2"/>
  <c r="FY196" i="2"/>
  <c r="MF196" i="2" s="1"/>
  <c r="GB196" i="2"/>
  <c r="GD196" i="2"/>
  <c r="GH196" i="2"/>
  <c r="PZ196" i="2" s="1"/>
  <c r="GQ196" i="2"/>
  <c r="KR196" i="2"/>
  <c r="HJ196" i="2"/>
  <c r="HK196" i="2" s="1"/>
  <c r="IP196" i="2"/>
  <c r="IQ196" i="2" s="1"/>
  <c r="JG196" i="2"/>
  <c r="JS196" i="2"/>
  <c r="JT196" i="2" s="1"/>
  <c r="KU196" i="2"/>
  <c r="LF196" i="2"/>
  <c r="TB196" i="2"/>
  <c r="TJ196" i="2"/>
  <c r="TN196" i="2"/>
  <c r="AG197" i="2"/>
  <c r="AR197" i="2"/>
  <c r="BD197" i="2"/>
  <c r="BQ197" i="2"/>
  <c r="BS197" i="2"/>
  <c r="CG197" i="2"/>
  <c r="DW197" i="2"/>
  <c r="DX197" i="2" s="1"/>
  <c r="EO197" i="2"/>
  <c r="GY197" i="2"/>
  <c r="HT197" i="2"/>
  <c r="II197" i="2"/>
  <c r="IH197" i="2"/>
  <c r="JM197" i="2"/>
  <c r="JL197" i="2"/>
  <c r="KB197" i="2"/>
  <c r="KO197" i="2"/>
  <c r="KN197" i="2"/>
  <c r="LF197" i="2"/>
  <c r="LH197" i="2"/>
  <c r="TO198" i="2"/>
  <c r="TM198" i="2"/>
  <c r="TK198" i="2"/>
  <c r="TI198" i="2"/>
  <c r="TG198" i="2"/>
  <c r="TE198" i="2"/>
  <c r="TC198" i="2"/>
  <c r="TA198" i="2"/>
  <c r="MQ198" i="2"/>
  <c r="AI198" i="2"/>
  <c r="MK198" i="2"/>
  <c r="BK198" i="2"/>
  <c r="BH198" i="2"/>
  <c r="BL198" i="2"/>
  <c r="NT198" i="2" s="1"/>
  <c r="BP198" i="2"/>
  <c r="CN198" i="2"/>
  <c r="CL198" i="2"/>
  <c r="CO198" i="2"/>
  <c r="CY198" i="2"/>
  <c r="DQ198" i="2"/>
  <c r="EE198" i="2"/>
  <c r="EF198" i="2" s="1"/>
  <c r="FC198" i="2"/>
  <c r="FY198" i="2"/>
  <c r="MF198" i="2" s="1"/>
  <c r="GB198" i="2"/>
  <c r="GD198" i="2"/>
  <c r="GQ198" i="2"/>
  <c r="KR198" i="2"/>
  <c r="HK198" i="2"/>
  <c r="HJ198" i="2"/>
  <c r="IQ198" i="2"/>
  <c r="IP198" i="2"/>
  <c r="JG198" i="2"/>
  <c r="JT198" i="2"/>
  <c r="JS198" i="2"/>
  <c r="KU198" i="2"/>
  <c r="LF198" i="2"/>
  <c r="TB198" i="2"/>
  <c r="TJ198" i="2"/>
  <c r="TN198" i="2"/>
  <c r="AG199" i="2"/>
  <c r="AR199" i="2"/>
  <c r="BD199" i="2"/>
  <c r="BQ199" i="2"/>
  <c r="BS199" i="2"/>
  <c r="CG199" i="2"/>
  <c r="DX199" i="2"/>
  <c r="DW199" i="2"/>
  <c r="EO199" i="2"/>
  <c r="GY199" i="2"/>
  <c r="HT199" i="2"/>
  <c r="IH199" i="2"/>
  <c r="II199" i="2" s="1"/>
  <c r="JL199" i="2"/>
  <c r="JM199" i="2" s="1"/>
  <c r="KB199" i="2"/>
  <c r="KN199" i="2"/>
  <c r="KO199" i="2" s="1"/>
  <c r="LF199" i="2"/>
  <c r="LH199" i="2"/>
  <c r="TO200" i="2"/>
  <c r="TM200" i="2"/>
  <c r="TK200" i="2"/>
  <c r="TI200" i="2"/>
  <c r="TG200" i="2"/>
  <c r="TE200" i="2"/>
  <c r="TC200" i="2"/>
  <c r="TA200" i="2"/>
  <c r="MQ200" i="2"/>
  <c r="AI200" i="2"/>
  <c r="AL200" i="2" s="1"/>
  <c r="MK200" i="2"/>
  <c r="BH200" i="2"/>
  <c r="BK200" i="2" s="1"/>
  <c r="BP200" i="2"/>
  <c r="CN200" i="2"/>
  <c r="CL200" i="2"/>
  <c r="CO200" i="2"/>
  <c r="CY200" i="2"/>
  <c r="DQ200" i="2"/>
  <c r="EF200" i="2"/>
  <c r="EE200" i="2"/>
  <c r="FC200" i="2"/>
  <c r="GG200" i="2"/>
  <c r="FY200" i="2"/>
  <c r="MF200" i="2" s="1"/>
  <c r="GB200" i="2"/>
  <c r="GD200" i="2"/>
  <c r="GH200" i="2"/>
  <c r="PZ200" i="2" s="1"/>
  <c r="GQ200" i="2"/>
  <c r="KR200" i="2"/>
  <c r="HJ200" i="2"/>
  <c r="HK200" i="2" s="1"/>
  <c r="IP200" i="2"/>
  <c r="IQ200" i="2" s="1"/>
  <c r="JG200" i="2"/>
  <c r="JS200" i="2"/>
  <c r="JT200" i="2" s="1"/>
  <c r="KU200" i="2"/>
  <c r="LF200" i="2"/>
  <c r="TB200" i="2"/>
  <c r="TJ200" i="2"/>
  <c r="TN200" i="2"/>
  <c r="AG201" i="2"/>
  <c r="AR201" i="2"/>
  <c r="BD201" i="2"/>
  <c r="BQ201" i="2"/>
  <c r="BS201" i="2"/>
  <c r="BV201" i="2" s="1"/>
  <c r="CG201" i="2"/>
  <c r="DI201" i="2"/>
  <c r="DX201" i="2"/>
  <c r="DW201" i="2"/>
  <c r="GY201" i="2"/>
  <c r="KR201" i="2"/>
  <c r="II201" i="2"/>
  <c r="IH201" i="2"/>
  <c r="IZ201" i="2"/>
  <c r="JM201" i="2"/>
  <c r="JL201" i="2"/>
  <c r="LE201" i="2"/>
  <c r="BQ202" i="2"/>
  <c r="GR202" i="2"/>
  <c r="KU202" i="2"/>
  <c r="KV202" i="2"/>
  <c r="LF202" i="2"/>
  <c r="BP203" i="2"/>
  <c r="FD203" i="2"/>
  <c r="FC203" i="2"/>
  <c r="GQ203" i="2"/>
  <c r="KV203" i="2"/>
  <c r="KU203" i="2"/>
  <c r="LE203" i="2"/>
  <c r="BQ204" i="2"/>
  <c r="GR204" i="2"/>
  <c r="KU204" i="2"/>
  <c r="KV204" i="2"/>
  <c r="LF204" i="2"/>
  <c r="BP205" i="2"/>
  <c r="FD205" i="2"/>
  <c r="FC205" i="2"/>
  <c r="GQ205" i="2"/>
  <c r="KV205" i="2"/>
  <c r="KU205" i="2"/>
  <c r="LE205" i="2"/>
  <c r="FD207" i="2"/>
  <c r="FC207" i="2"/>
  <c r="FD209" i="2"/>
  <c r="FC209" i="2"/>
  <c r="FD210" i="2"/>
  <c r="FC210" i="2"/>
  <c r="FD212" i="2"/>
  <c r="FC212" i="2"/>
  <c r="FD214" i="2"/>
  <c r="FC214" i="2"/>
  <c r="BP216" i="2"/>
  <c r="FD216" i="2"/>
  <c r="FC216" i="2"/>
  <c r="GQ216" i="2"/>
  <c r="KV216" i="2"/>
  <c r="KU216" i="2"/>
  <c r="LE216" i="2"/>
  <c r="BQ217" i="2"/>
  <c r="GR217" i="2"/>
  <c r="KU217" i="2"/>
  <c r="KV217" i="2"/>
  <c r="LF217" i="2"/>
  <c r="BQ218" i="2"/>
  <c r="GR218" i="2"/>
  <c r="KV218" i="2"/>
  <c r="KU218" i="2"/>
  <c r="LF218" i="2"/>
  <c r="KU219" i="2"/>
  <c r="KV219" i="2"/>
  <c r="BQ220" i="2"/>
  <c r="GR220" i="2"/>
  <c r="KV220" i="2"/>
  <c r="KU220" i="2"/>
  <c r="LF220" i="2"/>
  <c r="KU221" i="2"/>
  <c r="KV221" i="2"/>
  <c r="BQ222" i="2"/>
  <c r="GR222" i="2"/>
  <c r="KV222" i="2"/>
  <c r="KU222" i="2"/>
  <c r="LF222" i="2"/>
  <c r="KU223" i="2"/>
  <c r="KV223" i="2"/>
  <c r="KU224" i="2"/>
  <c r="CG225" i="2"/>
  <c r="FC225" i="2"/>
  <c r="FD225" i="2"/>
  <c r="GV196" i="2"/>
  <c r="HR196" i="2"/>
  <c r="HS196" i="2" s="1"/>
  <c r="IH196" i="2"/>
  <c r="II196" i="2" s="1"/>
  <c r="IX196" i="2"/>
  <c r="IY196" i="2" s="1"/>
  <c r="JL196" i="2"/>
  <c r="JM196" i="2" s="1"/>
  <c r="JZ196" i="2"/>
  <c r="KA196" i="2" s="1"/>
  <c r="KN196" i="2"/>
  <c r="KO196" i="2" s="1"/>
  <c r="LH196" i="2"/>
  <c r="AI197" i="2"/>
  <c r="AL197" i="2" s="1"/>
  <c r="BH197" i="2"/>
  <c r="CM197" i="2"/>
  <c r="CY197" i="2"/>
  <c r="DO197" i="2"/>
  <c r="DP197" i="2" s="1"/>
  <c r="EE197" i="2"/>
  <c r="EF197" i="2" s="1"/>
  <c r="FZ197" i="2"/>
  <c r="GD197" i="2"/>
  <c r="HJ197" i="2"/>
  <c r="HZ197" i="2"/>
  <c r="IA197" i="2" s="1"/>
  <c r="IP197" i="2"/>
  <c r="JE197" i="2"/>
  <c r="JF197" i="2" s="1"/>
  <c r="JS197" i="2"/>
  <c r="JT197" i="2" s="1"/>
  <c r="KG197" i="2"/>
  <c r="KH197" i="2" s="1"/>
  <c r="MF197" i="2"/>
  <c r="TB197" i="2"/>
  <c r="TD197" i="2"/>
  <c r="TH197" i="2"/>
  <c r="TJ197" i="2"/>
  <c r="TL197" i="2"/>
  <c r="TN197" i="2"/>
  <c r="AG198" i="2"/>
  <c r="AR198" i="2"/>
  <c r="AU198" i="2"/>
  <c r="BS198" i="2"/>
  <c r="CG198" i="2"/>
  <c r="DG198" i="2"/>
  <c r="DW198" i="2"/>
  <c r="DX198" i="2" s="1"/>
  <c r="EM198" i="2"/>
  <c r="EN198" i="2" s="1"/>
  <c r="GV198" i="2"/>
  <c r="HR198" i="2"/>
  <c r="HS198" i="2" s="1"/>
  <c r="IH198" i="2"/>
  <c r="II198" i="2" s="1"/>
  <c r="IX198" i="2"/>
  <c r="JL198" i="2"/>
  <c r="JM198" i="2" s="1"/>
  <c r="JZ198" i="2"/>
  <c r="KA198" i="2" s="1"/>
  <c r="KN198" i="2"/>
  <c r="KO198" i="2" s="1"/>
  <c r="LH198" i="2"/>
  <c r="AI199" i="2"/>
  <c r="BH199" i="2"/>
  <c r="CM199" i="2"/>
  <c r="CY199" i="2"/>
  <c r="DO199" i="2"/>
  <c r="DP199" i="2" s="1"/>
  <c r="EE199" i="2"/>
  <c r="FZ199" i="2"/>
  <c r="GD199" i="2"/>
  <c r="HJ199" i="2"/>
  <c r="HK199" i="2" s="1"/>
  <c r="HZ199" i="2"/>
  <c r="IA199" i="2" s="1"/>
  <c r="IP199" i="2"/>
  <c r="IQ199" i="2" s="1"/>
  <c r="JE199" i="2"/>
  <c r="JF199" i="2" s="1"/>
  <c r="JS199" i="2"/>
  <c r="JT199" i="2" s="1"/>
  <c r="KG199" i="2"/>
  <c r="KH199" i="2" s="1"/>
  <c r="MF199" i="2"/>
  <c r="TB199" i="2"/>
  <c r="TD199" i="2"/>
  <c r="TH199" i="2"/>
  <c r="TJ199" i="2"/>
  <c r="TL199" i="2"/>
  <c r="TN199" i="2"/>
  <c r="AG200" i="2"/>
  <c r="AR200" i="2"/>
  <c r="AU200" i="2"/>
  <c r="BS200" i="2"/>
  <c r="CG200" i="2"/>
  <c r="DG200" i="2"/>
  <c r="DW200" i="2"/>
  <c r="DX200" i="2" s="1"/>
  <c r="EM200" i="2"/>
  <c r="EN200" i="2" s="1"/>
  <c r="GV200" i="2"/>
  <c r="HR200" i="2"/>
  <c r="HS200" i="2" s="1"/>
  <c r="IH200" i="2"/>
  <c r="II200" i="2" s="1"/>
  <c r="IX200" i="2"/>
  <c r="IY200" i="2" s="1"/>
  <c r="JL200" i="2"/>
  <c r="JM200" i="2" s="1"/>
  <c r="JZ200" i="2"/>
  <c r="KA200" i="2" s="1"/>
  <c r="KN200" i="2"/>
  <c r="KO200" i="2" s="1"/>
  <c r="LH200" i="2"/>
  <c r="AI201" i="2"/>
  <c r="AL201" i="2" s="1"/>
  <c r="BH201" i="2"/>
  <c r="CM201" i="2"/>
  <c r="CY201" i="2"/>
  <c r="DO201" i="2"/>
  <c r="DP201" i="2" s="1"/>
  <c r="EE201" i="2"/>
  <c r="FZ201" i="2"/>
  <c r="MQ201" i="2" s="1"/>
  <c r="HJ201" i="2"/>
  <c r="HZ201" i="2"/>
  <c r="IA201" i="2" s="1"/>
  <c r="IP201" i="2"/>
  <c r="IQ201" i="2" s="1"/>
  <c r="JE201" i="2"/>
  <c r="JF201" i="2" s="1"/>
  <c r="JS201" i="2"/>
  <c r="KG201" i="2"/>
  <c r="KH201" i="2" s="1"/>
  <c r="KI201" i="2" s="1"/>
  <c r="LF201" i="2"/>
  <c r="MF201" i="2"/>
  <c r="TB201" i="2"/>
  <c r="TD201" i="2"/>
  <c r="TH201" i="2"/>
  <c r="TJ201" i="2"/>
  <c r="TL201" i="2"/>
  <c r="TN201" i="2"/>
  <c r="AG202" i="2"/>
  <c r="AR202" i="2"/>
  <c r="AU202" i="2"/>
  <c r="BD202" i="2"/>
  <c r="BS202" i="2"/>
  <c r="CG202" i="2"/>
  <c r="CI202" i="2"/>
  <c r="DG202" i="2"/>
  <c r="DW202" i="2"/>
  <c r="DX202" i="2" s="1"/>
  <c r="EM202" i="2"/>
  <c r="EN202" i="2" s="1"/>
  <c r="GV202" i="2"/>
  <c r="GZ202" i="2" s="1"/>
  <c r="QH202" i="2" s="1"/>
  <c r="HR202" i="2"/>
  <c r="HS202" i="2" s="1"/>
  <c r="HT202" i="2" s="1"/>
  <c r="IH202" i="2"/>
  <c r="II202" i="2" s="1"/>
  <c r="IJ202" i="2" s="1"/>
  <c r="IX202" i="2"/>
  <c r="IY202" i="2" s="1"/>
  <c r="IZ202" i="2" s="1"/>
  <c r="JL202" i="2"/>
  <c r="JM202" i="2" s="1"/>
  <c r="JN202" i="2" s="1"/>
  <c r="JZ202" i="2"/>
  <c r="KA202" i="2" s="1"/>
  <c r="KB202" i="2" s="1"/>
  <c r="KN202" i="2"/>
  <c r="KO202" i="2" s="1"/>
  <c r="KP202" i="2" s="1"/>
  <c r="KR202" i="2"/>
  <c r="LH202" i="2"/>
  <c r="LL202" i="2" s="1"/>
  <c r="QX202" i="2" s="1"/>
  <c r="AI203" i="2"/>
  <c r="BH203" i="2"/>
  <c r="BQ203" i="2"/>
  <c r="CM203" i="2"/>
  <c r="CO203" i="2"/>
  <c r="CY203" i="2"/>
  <c r="DA203" i="2"/>
  <c r="DO203" i="2"/>
  <c r="DP203" i="2" s="1"/>
  <c r="EE203" i="2"/>
  <c r="EF203" i="2" s="1"/>
  <c r="FA203" i="2"/>
  <c r="FZ203" i="2"/>
  <c r="GR203" i="2"/>
  <c r="HJ203" i="2"/>
  <c r="HL203" i="2" s="1"/>
  <c r="HZ203" i="2"/>
  <c r="IA203" i="2" s="1"/>
  <c r="IP203" i="2"/>
  <c r="IQ203" i="2" s="1"/>
  <c r="JE203" i="2"/>
  <c r="JF203" i="2" s="1"/>
  <c r="JS203" i="2"/>
  <c r="JT203" i="2" s="1"/>
  <c r="KG203" i="2"/>
  <c r="KH203" i="2" s="1"/>
  <c r="LF203" i="2"/>
  <c r="TB203" i="2"/>
  <c r="TD203" i="2"/>
  <c r="TH203" i="2"/>
  <c r="TJ203" i="2"/>
  <c r="TL203" i="2"/>
  <c r="TN203" i="2"/>
  <c r="AG204" i="2"/>
  <c r="AR204" i="2"/>
  <c r="AU204" i="2"/>
  <c r="BD204" i="2"/>
  <c r="BS204" i="2"/>
  <c r="BW204" i="2" s="1"/>
  <c r="OB204" i="2" s="1"/>
  <c r="CG204" i="2"/>
  <c r="CI204" i="2"/>
  <c r="DG204" i="2"/>
  <c r="DI204" i="2" s="1"/>
  <c r="DW204" i="2"/>
  <c r="DX204" i="2" s="1"/>
  <c r="DY204" i="2" s="1"/>
  <c r="EM204" i="2"/>
  <c r="EN204" i="2" s="1"/>
  <c r="EO204" i="2" s="1"/>
  <c r="GV204" i="2"/>
  <c r="HR204" i="2"/>
  <c r="HS204" i="2" s="1"/>
  <c r="IH204" i="2"/>
  <c r="II204" i="2" s="1"/>
  <c r="IX204" i="2"/>
  <c r="IY204" i="2" s="1"/>
  <c r="JL204" i="2"/>
  <c r="JM204" i="2" s="1"/>
  <c r="JZ204" i="2"/>
  <c r="KA204" i="2" s="1"/>
  <c r="KN204" i="2"/>
  <c r="KO204" i="2" s="1"/>
  <c r="KR204" i="2"/>
  <c r="LH204" i="2"/>
  <c r="AI205" i="2"/>
  <c r="BH205" i="2"/>
  <c r="BL205" i="2" s="1"/>
  <c r="NT205" i="2" s="1"/>
  <c r="BQ205" i="2"/>
  <c r="CM205" i="2"/>
  <c r="CO205" i="2"/>
  <c r="CY205" i="2"/>
  <c r="DA205" i="2"/>
  <c r="DO205" i="2"/>
  <c r="DP205" i="2" s="1"/>
  <c r="DQ205" i="2" s="1"/>
  <c r="EE205" i="2"/>
  <c r="EF205" i="2" s="1"/>
  <c r="EG205" i="2" s="1"/>
  <c r="FA205" i="2"/>
  <c r="FZ205" i="2"/>
  <c r="MQ205" i="2" s="1"/>
  <c r="GR205" i="2"/>
  <c r="HJ205" i="2"/>
  <c r="HZ205" i="2"/>
  <c r="IA205" i="2" s="1"/>
  <c r="IB205" i="2" s="1"/>
  <c r="IP205" i="2"/>
  <c r="IQ205" i="2" s="1"/>
  <c r="IR205" i="2" s="1"/>
  <c r="JE205" i="2"/>
  <c r="JF205" i="2" s="1"/>
  <c r="JG205" i="2" s="1"/>
  <c r="JS205" i="2"/>
  <c r="JT205" i="2" s="1"/>
  <c r="JU205" i="2" s="1"/>
  <c r="KG205" i="2"/>
  <c r="KH205" i="2" s="1"/>
  <c r="KI205" i="2" s="1"/>
  <c r="LF205" i="2"/>
  <c r="TB205" i="2"/>
  <c r="TD205" i="2"/>
  <c r="TH205" i="2"/>
  <c r="TJ205" i="2"/>
  <c r="TL205" i="2"/>
  <c r="TN205" i="2"/>
  <c r="AG206" i="2"/>
  <c r="AR206" i="2"/>
  <c r="AU206" i="2"/>
  <c r="BP206" i="2"/>
  <c r="BS206" i="2"/>
  <c r="CG206" i="2"/>
  <c r="CL206" i="2"/>
  <c r="CN206" i="2"/>
  <c r="CO206" i="2" s="1"/>
  <c r="CX206" i="2"/>
  <c r="CZ206" i="2"/>
  <c r="DA206" i="2" s="1"/>
  <c r="DG206" i="2"/>
  <c r="DW206" i="2"/>
  <c r="DX206" i="2" s="1"/>
  <c r="EM206" i="2"/>
  <c r="EN206" i="2" s="1"/>
  <c r="FB206" i="2"/>
  <c r="FY206" i="2"/>
  <c r="GQ206" i="2"/>
  <c r="GV206" i="2"/>
  <c r="HR206" i="2"/>
  <c r="HS206" i="2" s="1"/>
  <c r="IH206" i="2"/>
  <c r="II206" i="2" s="1"/>
  <c r="IX206" i="2"/>
  <c r="IY206" i="2" s="1"/>
  <c r="JL206" i="2"/>
  <c r="JM206" i="2" s="1"/>
  <c r="JZ206" i="2"/>
  <c r="KA206" i="2" s="1"/>
  <c r="KN206" i="2"/>
  <c r="KO206" i="2" s="1"/>
  <c r="KR206" i="2"/>
  <c r="LE206" i="2"/>
  <c r="LH206" i="2"/>
  <c r="MK206" i="2"/>
  <c r="TA206" i="2"/>
  <c r="TC206" i="2"/>
  <c r="TE206" i="2"/>
  <c r="TG206" i="2"/>
  <c r="TI206" i="2"/>
  <c r="TK206" i="2"/>
  <c r="TM206" i="2"/>
  <c r="TO206" i="2"/>
  <c r="AF207" i="2"/>
  <c r="AI207" i="2"/>
  <c r="AM207" i="2" s="1"/>
  <c r="AQ207" i="2"/>
  <c r="BC207" i="2"/>
  <c r="BH207" i="2"/>
  <c r="CF207" i="2"/>
  <c r="CH207" i="2"/>
  <c r="CI207" i="2" s="1"/>
  <c r="CM207" i="2"/>
  <c r="CY207" i="2"/>
  <c r="DO207" i="2"/>
  <c r="DQ207" i="2" s="1"/>
  <c r="EE207" i="2"/>
  <c r="EF207" i="2" s="1"/>
  <c r="FA207" i="2"/>
  <c r="FZ207" i="2"/>
  <c r="GD207" i="2"/>
  <c r="HJ207" i="2"/>
  <c r="HZ207" i="2"/>
  <c r="IA207" i="2" s="1"/>
  <c r="IP207" i="2"/>
  <c r="JE207" i="2"/>
  <c r="JF207" i="2" s="1"/>
  <c r="JS207" i="2"/>
  <c r="KG207" i="2"/>
  <c r="KH207" i="2" s="1"/>
  <c r="MF207" i="2"/>
  <c r="TB207" i="2"/>
  <c r="TD207" i="2"/>
  <c r="TH207" i="2"/>
  <c r="TJ207" i="2"/>
  <c r="TL207" i="2"/>
  <c r="TN207" i="2"/>
  <c r="AG208" i="2"/>
  <c r="AR208" i="2"/>
  <c r="AU208" i="2"/>
  <c r="BP208" i="2"/>
  <c r="BS208" i="2"/>
  <c r="CG208" i="2"/>
  <c r="CL208" i="2"/>
  <c r="CN208" i="2"/>
  <c r="CO208" i="2" s="1"/>
  <c r="CX208" i="2"/>
  <c r="CZ208" i="2"/>
  <c r="DA208" i="2" s="1"/>
  <c r="DG208" i="2"/>
  <c r="DW208" i="2"/>
  <c r="EM208" i="2"/>
  <c r="EN208" i="2" s="1"/>
  <c r="FB208" i="2"/>
  <c r="MQ208" i="2" s="1"/>
  <c r="FY208" i="2"/>
  <c r="GQ208" i="2"/>
  <c r="GV208" i="2"/>
  <c r="GY208" i="2" s="1"/>
  <c r="HR208" i="2"/>
  <c r="HS208" i="2" s="1"/>
  <c r="IH208" i="2"/>
  <c r="IX208" i="2"/>
  <c r="IY208" i="2" s="1"/>
  <c r="JL208" i="2"/>
  <c r="JZ208" i="2"/>
  <c r="KA208" i="2" s="1"/>
  <c r="KN208" i="2"/>
  <c r="KR208" i="2"/>
  <c r="LE208" i="2"/>
  <c r="LH208" i="2"/>
  <c r="MK208" i="2"/>
  <c r="TA208" i="2"/>
  <c r="TC208" i="2"/>
  <c r="TE208" i="2"/>
  <c r="TG208" i="2"/>
  <c r="TI208" i="2"/>
  <c r="TK208" i="2"/>
  <c r="TM208" i="2"/>
  <c r="TO208" i="2"/>
  <c r="AF209" i="2"/>
  <c r="AI209" i="2"/>
  <c r="AQ209" i="2"/>
  <c r="BC209" i="2"/>
  <c r="BH209" i="2"/>
  <c r="CF209" i="2"/>
  <c r="CH209" i="2"/>
  <c r="CI209" i="2" s="1"/>
  <c r="CM209" i="2"/>
  <c r="CY209" i="2"/>
  <c r="DO209" i="2"/>
  <c r="DQ209" i="2" s="1"/>
  <c r="EE209" i="2"/>
  <c r="FA209" i="2"/>
  <c r="FZ209" i="2"/>
  <c r="MQ209" i="2" s="1"/>
  <c r="HJ209" i="2"/>
  <c r="HZ209" i="2"/>
  <c r="IA209" i="2" s="1"/>
  <c r="IP209" i="2"/>
  <c r="IQ209" i="2" s="1"/>
  <c r="JE209" i="2"/>
  <c r="JF209" i="2" s="1"/>
  <c r="JS209" i="2"/>
  <c r="JT209" i="2" s="1"/>
  <c r="KG209" i="2"/>
  <c r="KH209" i="2" s="1"/>
  <c r="MF209" i="2"/>
  <c r="TB209" i="2"/>
  <c r="TD209" i="2"/>
  <c r="TH209" i="2"/>
  <c r="TJ209" i="2"/>
  <c r="TL209" i="2"/>
  <c r="TN209" i="2"/>
  <c r="AF210" i="2"/>
  <c r="AI210" i="2"/>
  <c r="AQ210" i="2"/>
  <c r="BC210" i="2"/>
  <c r="BH210" i="2"/>
  <c r="CF210" i="2"/>
  <c r="CH210" i="2"/>
  <c r="CI210" i="2" s="1"/>
  <c r="CM210" i="2"/>
  <c r="CY210" i="2"/>
  <c r="DO210" i="2"/>
  <c r="DQ210" i="2" s="1"/>
  <c r="EE210" i="2"/>
  <c r="EF210" i="2" s="1"/>
  <c r="FA210" i="2"/>
  <c r="FZ210" i="2"/>
  <c r="HJ210" i="2"/>
  <c r="HL210" i="2" s="1"/>
  <c r="HZ210" i="2"/>
  <c r="IA210" i="2" s="1"/>
  <c r="IP210" i="2"/>
  <c r="JE210" i="2"/>
  <c r="JF210" i="2" s="1"/>
  <c r="JS210" i="2"/>
  <c r="KG210" i="2"/>
  <c r="KH210" i="2" s="1"/>
  <c r="MF210" i="2"/>
  <c r="TB210" i="2"/>
  <c r="TD210" i="2"/>
  <c r="TH210" i="2"/>
  <c r="TJ210" i="2"/>
  <c r="TL210" i="2"/>
  <c r="TN210" i="2"/>
  <c r="AG211" i="2"/>
  <c r="AR211" i="2"/>
  <c r="AU211" i="2"/>
  <c r="BP211" i="2"/>
  <c r="BS211" i="2"/>
  <c r="CG211" i="2"/>
  <c r="CL211" i="2"/>
  <c r="CN211" i="2"/>
  <c r="CO211" i="2" s="1"/>
  <c r="CX211" i="2"/>
  <c r="CZ211" i="2"/>
  <c r="DA211" i="2" s="1"/>
  <c r="DG211" i="2"/>
  <c r="DW211" i="2"/>
  <c r="EM211" i="2"/>
  <c r="EN211" i="2" s="1"/>
  <c r="FB211" i="2"/>
  <c r="MQ211" i="2" s="1"/>
  <c r="FY211" i="2"/>
  <c r="GQ211" i="2"/>
  <c r="GV211" i="2"/>
  <c r="GY211" i="2" s="1"/>
  <c r="HR211" i="2"/>
  <c r="HS211" i="2" s="1"/>
  <c r="IH211" i="2"/>
  <c r="IX211" i="2"/>
  <c r="IY211" i="2" s="1"/>
  <c r="JL211" i="2"/>
  <c r="JZ211" i="2"/>
  <c r="KA211" i="2" s="1"/>
  <c r="KN211" i="2"/>
  <c r="KR211" i="2"/>
  <c r="LE211" i="2"/>
  <c r="LH211" i="2"/>
  <c r="MK211" i="2"/>
  <c r="TA211" i="2"/>
  <c r="TC211" i="2"/>
  <c r="TE211" i="2"/>
  <c r="TG211" i="2"/>
  <c r="TI211" i="2"/>
  <c r="TK211" i="2"/>
  <c r="TM211" i="2"/>
  <c r="TO211" i="2"/>
  <c r="AF212" i="2"/>
  <c r="AI212" i="2"/>
  <c r="AQ212" i="2"/>
  <c r="BC212" i="2"/>
  <c r="BH212" i="2"/>
  <c r="CF212" i="2"/>
  <c r="CH212" i="2"/>
  <c r="CI212" i="2" s="1"/>
  <c r="CM212" i="2"/>
  <c r="CY212" i="2"/>
  <c r="DO212" i="2"/>
  <c r="DQ212" i="2" s="1"/>
  <c r="EE212" i="2"/>
  <c r="FA212" i="2"/>
  <c r="FZ212" i="2"/>
  <c r="MQ212" i="2" s="1"/>
  <c r="HJ212" i="2"/>
  <c r="HZ212" i="2"/>
  <c r="IA212" i="2" s="1"/>
  <c r="IP212" i="2"/>
  <c r="IQ212" i="2" s="1"/>
  <c r="JE212" i="2"/>
  <c r="JF212" i="2" s="1"/>
  <c r="JS212" i="2"/>
  <c r="JT212" i="2" s="1"/>
  <c r="KG212" i="2"/>
  <c r="KH212" i="2" s="1"/>
  <c r="MF212" i="2"/>
  <c r="TB212" i="2"/>
  <c r="TD212" i="2"/>
  <c r="TH212" i="2"/>
  <c r="TJ212" i="2"/>
  <c r="TL212" i="2"/>
  <c r="TN212" i="2"/>
  <c r="AG213" i="2"/>
  <c r="AR213" i="2"/>
  <c r="AU213" i="2"/>
  <c r="BP213" i="2"/>
  <c r="BS213" i="2"/>
  <c r="CG213" i="2"/>
  <c r="CL213" i="2"/>
  <c r="CN213" i="2"/>
  <c r="CO213" i="2" s="1"/>
  <c r="CX213" i="2"/>
  <c r="CZ213" i="2"/>
  <c r="DA213" i="2" s="1"/>
  <c r="DG213" i="2"/>
  <c r="DW213" i="2"/>
  <c r="DX213" i="2" s="1"/>
  <c r="EM213" i="2"/>
  <c r="EN213" i="2" s="1"/>
  <c r="FB213" i="2"/>
  <c r="FY213" i="2"/>
  <c r="GQ213" i="2"/>
  <c r="GV213" i="2"/>
  <c r="HR213" i="2"/>
  <c r="HS213" i="2" s="1"/>
  <c r="IH213" i="2"/>
  <c r="II213" i="2" s="1"/>
  <c r="IX213" i="2"/>
  <c r="IY213" i="2" s="1"/>
  <c r="JL213" i="2"/>
  <c r="JM213" i="2" s="1"/>
  <c r="JZ213" i="2"/>
  <c r="KA213" i="2" s="1"/>
  <c r="KN213" i="2"/>
  <c r="KO213" i="2" s="1"/>
  <c r="KR213" i="2"/>
  <c r="LE213" i="2"/>
  <c r="LH213" i="2"/>
  <c r="MK213" i="2"/>
  <c r="TA213" i="2"/>
  <c r="TC213" i="2"/>
  <c r="TE213" i="2"/>
  <c r="TG213" i="2"/>
  <c r="TI213" i="2"/>
  <c r="TK213" i="2"/>
  <c r="TM213" i="2"/>
  <c r="TO213" i="2"/>
  <c r="AF214" i="2"/>
  <c r="AI214" i="2"/>
  <c r="AM214" i="2" s="1"/>
  <c r="AQ214" i="2"/>
  <c r="BC214" i="2"/>
  <c r="BH214" i="2"/>
  <c r="CF214" i="2"/>
  <c r="CH214" i="2"/>
  <c r="CI214" i="2" s="1"/>
  <c r="CM214" i="2"/>
  <c r="CY214" i="2"/>
  <c r="DO214" i="2"/>
  <c r="DQ214" i="2" s="1"/>
  <c r="EE214" i="2"/>
  <c r="EF214" i="2" s="1"/>
  <c r="FA214" i="2"/>
  <c r="FZ214" i="2"/>
  <c r="GD214" i="2"/>
  <c r="HJ214" i="2"/>
  <c r="HZ214" i="2"/>
  <c r="IA214" i="2" s="1"/>
  <c r="IP214" i="2"/>
  <c r="JE214" i="2"/>
  <c r="JF214" i="2" s="1"/>
  <c r="JS214" i="2"/>
  <c r="KG214" i="2"/>
  <c r="KH214" i="2" s="1"/>
  <c r="MF214" i="2"/>
  <c r="TB214" i="2"/>
  <c r="TD214" i="2"/>
  <c r="TH214" i="2"/>
  <c r="TJ214" i="2"/>
  <c r="TL214" i="2"/>
  <c r="TN214" i="2"/>
  <c r="AG215" i="2"/>
  <c r="AR215" i="2"/>
  <c r="AU215" i="2"/>
  <c r="BP215" i="2"/>
  <c r="BS215" i="2"/>
  <c r="CG215" i="2"/>
  <c r="CL215" i="2"/>
  <c r="CN215" i="2"/>
  <c r="CO215" i="2" s="1"/>
  <c r="CX215" i="2"/>
  <c r="CZ215" i="2"/>
  <c r="DA215" i="2" s="1"/>
  <c r="DG215" i="2"/>
  <c r="DW215" i="2"/>
  <c r="EM215" i="2"/>
  <c r="EN215" i="2" s="1"/>
  <c r="FB215" i="2"/>
  <c r="MQ215" i="2" s="1"/>
  <c r="FY215" i="2"/>
  <c r="GQ215" i="2"/>
  <c r="GV215" i="2"/>
  <c r="GY215" i="2" s="1"/>
  <c r="HR215" i="2"/>
  <c r="HS215" i="2" s="1"/>
  <c r="IH215" i="2"/>
  <c r="IX215" i="2"/>
  <c r="IY215" i="2" s="1"/>
  <c r="JL215" i="2"/>
  <c r="JZ215" i="2"/>
  <c r="KA215" i="2" s="1"/>
  <c r="KN215" i="2"/>
  <c r="KR215" i="2"/>
  <c r="LE215" i="2"/>
  <c r="LH215" i="2"/>
  <c r="MK215" i="2"/>
  <c r="TA215" i="2"/>
  <c r="TC215" i="2"/>
  <c r="TE215" i="2"/>
  <c r="TG215" i="2"/>
  <c r="TI215" i="2"/>
  <c r="TK215" i="2"/>
  <c r="TM215" i="2"/>
  <c r="TO215" i="2"/>
  <c r="AI216" i="2"/>
  <c r="AL216" i="2" s="1"/>
  <c r="BH216" i="2"/>
  <c r="BL216" i="2" s="1"/>
  <c r="NT216" i="2" s="1"/>
  <c r="BQ216" i="2"/>
  <c r="CM216" i="2"/>
  <c r="CO216" i="2"/>
  <c r="CY216" i="2"/>
  <c r="DA216" i="2"/>
  <c r="DO216" i="2"/>
  <c r="DP216" i="2" s="1"/>
  <c r="DQ216" i="2" s="1"/>
  <c r="EE216" i="2"/>
  <c r="EF216" i="2" s="1"/>
  <c r="EG216" i="2" s="1"/>
  <c r="FA216" i="2"/>
  <c r="FZ216" i="2"/>
  <c r="GR216" i="2"/>
  <c r="HJ216" i="2"/>
  <c r="HZ216" i="2"/>
  <c r="IA216" i="2" s="1"/>
  <c r="IB216" i="2" s="1"/>
  <c r="IP216" i="2"/>
  <c r="IQ216" i="2" s="1"/>
  <c r="IR216" i="2" s="1"/>
  <c r="JE216" i="2"/>
  <c r="JF216" i="2" s="1"/>
  <c r="JG216" i="2" s="1"/>
  <c r="JS216" i="2"/>
  <c r="JT216" i="2" s="1"/>
  <c r="JU216" i="2" s="1"/>
  <c r="KG216" i="2"/>
  <c r="KH216" i="2" s="1"/>
  <c r="KI216" i="2" s="1"/>
  <c r="LF216" i="2"/>
  <c r="TB216" i="2"/>
  <c r="TD216" i="2"/>
  <c r="TH216" i="2"/>
  <c r="TJ216" i="2"/>
  <c r="TL216" i="2"/>
  <c r="TN216" i="2"/>
  <c r="AG217" i="2"/>
  <c r="AR217" i="2"/>
  <c r="AU217" i="2"/>
  <c r="BD217" i="2"/>
  <c r="BS217" i="2"/>
  <c r="BW217" i="2" s="1"/>
  <c r="OB217" i="2" s="1"/>
  <c r="CG217" i="2"/>
  <c r="CI217" i="2"/>
  <c r="DG217" i="2"/>
  <c r="DI217" i="2" s="1"/>
  <c r="DW217" i="2"/>
  <c r="DX217" i="2" s="1"/>
  <c r="DY217" i="2" s="1"/>
  <c r="EM217" i="2"/>
  <c r="EN217" i="2" s="1"/>
  <c r="EO217" i="2" s="1"/>
  <c r="GV217" i="2"/>
  <c r="HR217" i="2"/>
  <c r="HS217" i="2" s="1"/>
  <c r="IH217" i="2"/>
  <c r="II217" i="2" s="1"/>
  <c r="IX217" i="2"/>
  <c r="IY217" i="2" s="1"/>
  <c r="JL217" i="2"/>
  <c r="JM217" i="2" s="1"/>
  <c r="JZ217" i="2"/>
  <c r="KA217" i="2" s="1"/>
  <c r="KN217" i="2"/>
  <c r="KO217" i="2" s="1"/>
  <c r="KR217" i="2"/>
  <c r="LH217" i="2"/>
  <c r="MK217" i="2"/>
  <c r="TA217" i="2"/>
  <c r="TC217" i="2"/>
  <c r="TE217" i="2"/>
  <c r="TG217" i="2"/>
  <c r="TI217" i="2"/>
  <c r="TK217" i="2"/>
  <c r="TM217" i="2"/>
  <c r="TO217" i="2"/>
  <c r="AF218" i="2"/>
  <c r="AI218" i="2"/>
  <c r="AQ218" i="2"/>
  <c r="BC218" i="2"/>
  <c r="BH218" i="2"/>
  <c r="CF218" i="2"/>
  <c r="CH218" i="2"/>
  <c r="CI218" i="2" s="1"/>
  <c r="CM218" i="2"/>
  <c r="CY218" i="2"/>
  <c r="DO218" i="2"/>
  <c r="DQ218" i="2" s="1"/>
  <c r="EE218" i="2"/>
  <c r="EF218" i="2" s="1"/>
  <c r="FA218" i="2"/>
  <c r="FZ218" i="2"/>
  <c r="HJ218" i="2"/>
  <c r="HL218" i="2" s="1"/>
  <c r="HZ218" i="2"/>
  <c r="IP218" i="2"/>
  <c r="JE218" i="2"/>
  <c r="JS218" i="2"/>
  <c r="KG218" i="2"/>
  <c r="MF218" i="2"/>
  <c r="TB218" i="2"/>
  <c r="TD218" i="2"/>
  <c r="TH218" i="2"/>
  <c r="TJ218" i="2"/>
  <c r="TL218" i="2"/>
  <c r="TN218" i="2"/>
  <c r="AG219" i="2"/>
  <c r="AR219" i="2"/>
  <c r="AU219" i="2"/>
  <c r="BP219" i="2"/>
  <c r="BS219" i="2"/>
  <c r="BV219" i="2" s="1"/>
  <c r="CG219" i="2"/>
  <c r="CL219" i="2"/>
  <c r="CN219" i="2"/>
  <c r="CO219" i="2" s="1"/>
  <c r="CX219" i="2"/>
  <c r="CZ219" i="2"/>
  <c r="DA219" i="2" s="1"/>
  <c r="DG219" i="2"/>
  <c r="DH219" i="2" s="1"/>
  <c r="DW219" i="2"/>
  <c r="EM219" i="2"/>
  <c r="FB219" i="2"/>
  <c r="FY219" i="2"/>
  <c r="GQ219" i="2"/>
  <c r="GV219" i="2"/>
  <c r="HR219" i="2"/>
  <c r="IH219" i="2"/>
  <c r="IX219" i="2"/>
  <c r="JL219" i="2"/>
  <c r="JZ219" i="2"/>
  <c r="KN219" i="2"/>
  <c r="KR219" i="2"/>
  <c r="LE219" i="2"/>
  <c r="LH219" i="2"/>
  <c r="LK219" i="2" s="1"/>
  <c r="MK219" i="2"/>
  <c r="TA219" i="2"/>
  <c r="TC219" i="2"/>
  <c r="TE219" i="2"/>
  <c r="TG219" i="2"/>
  <c r="TI219" i="2"/>
  <c r="TK219" i="2"/>
  <c r="TM219" i="2"/>
  <c r="TO219" i="2"/>
  <c r="AF220" i="2"/>
  <c r="AI220" i="2"/>
  <c r="AM220" i="2" s="1"/>
  <c r="AQ220" i="2"/>
  <c r="BC220" i="2"/>
  <c r="BH220" i="2"/>
  <c r="CF220" i="2"/>
  <c r="CH220" i="2"/>
  <c r="CI220" i="2" s="1"/>
  <c r="CM220" i="2"/>
  <c r="CY220" i="2"/>
  <c r="DO220" i="2"/>
  <c r="DQ220" i="2" s="1"/>
  <c r="EE220" i="2"/>
  <c r="FA220" i="2"/>
  <c r="FZ220" i="2"/>
  <c r="GD220" i="2"/>
  <c r="HJ220" i="2"/>
  <c r="HZ220" i="2"/>
  <c r="IP220" i="2"/>
  <c r="IQ220" i="2" s="1"/>
  <c r="JE220" i="2"/>
  <c r="JS220" i="2"/>
  <c r="JT220" i="2" s="1"/>
  <c r="KG220" i="2"/>
  <c r="MF220" i="2"/>
  <c r="TB220" i="2"/>
  <c r="TD220" i="2"/>
  <c r="TH220" i="2"/>
  <c r="TJ220" i="2"/>
  <c r="TL220" i="2"/>
  <c r="TN220" i="2"/>
  <c r="AG221" i="2"/>
  <c r="AR221" i="2"/>
  <c r="AU221" i="2"/>
  <c r="BP221" i="2"/>
  <c r="BS221" i="2"/>
  <c r="CG221" i="2"/>
  <c r="CL221" i="2"/>
  <c r="CN221" i="2"/>
  <c r="CO221" i="2" s="1"/>
  <c r="CX221" i="2"/>
  <c r="CZ221" i="2"/>
  <c r="DA221" i="2" s="1"/>
  <c r="DG221" i="2"/>
  <c r="DW221" i="2"/>
  <c r="DX221" i="2" s="1"/>
  <c r="EM221" i="2"/>
  <c r="FB221" i="2"/>
  <c r="FY221" i="2"/>
  <c r="GQ221" i="2"/>
  <c r="GV221" i="2"/>
  <c r="HR221" i="2"/>
  <c r="IH221" i="2"/>
  <c r="II221" i="2" s="1"/>
  <c r="IX221" i="2"/>
  <c r="JL221" i="2"/>
  <c r="JM221" i="2" s="1"/>
  <c r="JZ221" i="2"/>
  <c r="KN221" i="2"/>
  <c r="KO221" i="2" s="1"/>
  <c r="KR221" i="2"/>
  <c r="LE221" i="2"/>
  <c r="LH221" i="2"/>
  <c r="MK221" i="2"/>
  <c r="TA221" i="2"/>
  <c r="TC221" i="2"/>
  <c r="TE221" i="2"/>
  <c r="TG221" i="2"/>
  <c r="TI221" i="2"/>
  <c r="TK221" i="2"/>
  <c r="TM221" i="2"/>
  <c r="TO221" i="2"/>
  <c r="AF222" i="2"/>
  <c r="AI222" i="2"/>
  <c r="AQ222" i="2"/>
  <c r="BC222" i="2"/>
  <c r="BH222" i="2"/>
  <c r="CF222" i="2"/>
  <c r="CH222" i="2"/>
  <c r="CI222" i="2" s="1"/>
  <c r="CM222" i="2"/>
  <c r="CY222" i="2"/>
  <c r="DO222" i="2"/>
  <c r="DQ222" i="2" s="1"/>
  <c r="EE222" i="2"/>
  <c r="EF222" i="2" s="1"/>
  <c r="FA222" i="2"/>
  <c r="FZ222" i="2"/>
  <c r="HJ222" i="2"/>
  <c r="HL222" i="2" s="1"/>
  <c r="HZ222" i="2"/>
  <c r="IP222" i="2"/>
  <c r="JE222" i="2"/>
  <c r="JS222" i="2"/>
  <c r="KG222" i="2"/>
  <c r="MF222" i="2"/>
  <c r="TB222" i="2"/>
  <c r="TD222" i="2"/>
  <c r="TH222" i="2"/>
  <c r="TJ222" i="2"/>
  <c r="TL222" i="2"/>
  <c r="TN222" i="2"/>
  <c r="AG223" i="2"/>
  <c r="AR223" i="2"/>
  <c r="AU223" i="2"/>
  <c r="BP223" i="2"/>
  <c r="BS223" i="2"/>
  <c r="BV223" i="2" s="1"/>
  <c r="CG223" i="2"/>
  <c r="CL223" i="2"/>
  <c r="CN223" i="2"/>
  <c r="CO223" i="2" s="1"/>
  <c r="CX223" i="2"/>
  <c r="CZ223" i="2"/>
  <c r="DA223" i="2" s="1"/>
  <c r="DG223" i="2"/>
  <c r="DH223" i="2" s="1"/>
  <c r="DW223" i="2"/>
  <c r="DX223" i="2" s="1"/>
  <c r="EM223" i="2"/>
  <c r="FB223" i="2"/>
  <c r="MQ223" i="2" s="1"/>
  <c r="FY223" i="2"/>
  <c r="GQ223" i="2"/>
  <c r="GV223" i="2"/>
  <c r="HR223" i="2"/>
  <c r="IH223" i="2"/>
  <c r="IX223" i="2"/>
  <c r="JL223" i="2"/>
  <c r="JZ223" i="2"/>
  <c r="KN223" i="2"/>
  <c r="KR223" i="2"/>
  <c r="LE223" i="2"/>
  <c r="LH223" i="2"/>
  <c r="MK223" i="2"/>
  <c r="TA223" i="2"/>
  <c r="TE223" i="2"/>
  <c r="TG223" i="2"/>
  <c r="TK223" i="2"/>
  <c r="TO223" i="2"/>
  <c r="TO224" i="2"/>
  <c r="TM224" i="2"/>
  <c r="TK224" i="2"/>
  <c r="TI224" i="2"/>
  <c r="TG224" i="2"/>
  <c r="TE224" i="2"/>
  <c r="TC224" i="2"/>
  <c r="TA224" i="2"/>
  <c r="MQ224" i="2"/>
  <c r="AI224" i="2"/>
  <c r="MK224" i="2"/>
  <c r="BH224" i="2"/>
  <c r="BK224" i="2" s="1"/>
  <c r="BP224" i="2"/>
  <c r="CN224" i="2"/>
  <c r="CL224" i="2"/>
  <c r="CO224" i="2"/>
  <c r="EF224" i="2"/>
  <c r="EE224" i="2"/>
  <c r="FY224" i="2"/>
  <c r="GQ224" i="2"/>
  <c r="KR224" i="2"/>
  <c r="HJ224" i="2"/>
  <c r="HK224" i="2" s="1"/>
  <c r="IQ224" i="2"/>
  <c r="IP224" i="2"/>
  <c r="JS224" i="2"/>
  <c r="JT224" i="2" s="1"/>
  <c r="LF224" i="2"/>
  <c r="TB224" i="2"/>
  <c r="TJ224" i="2"/>
  <c r="TN224" i="2"/>
  <c r="AG225" i="2"/>
  <c r="BD225" i="2"/>
  <c r="BQ225" i="2"/>
  <c r="BS225" i="2"/>
  <c r="DX225" i="2"/>
  <c r="DW225" i="2"/>
  <c r="GY225" i="2"/>
  <c r="II225" i="2"/>
  <c r="IH225" i="2"/>
  <c r="JL225" i="2"/>
  <c r="JM225" i="2" s="1"/>
  <c r="KO225" i="2"/>
  <c r="KN225" i="2"/>
  <c r="LF225" i="2"/>
  <c r="LH225" i="2"/>
  <c r="LL225" i="2" s="1"/>
  <c r="QX225" i="2" s="1"/>
  <c r="TO226" i="2"/>
  <c r="TM226" i="2"/>
  <c r="TK226" i="2"/>
  <c r="TI226" i="2"/>
  <c r="TG226" i="2"/>
  <c r="TE226" i="2"/>
  <c r="TC226" i="2"/>
  <c r="TA226" i="2"/>
  <c r="MK226" i="2"/>
  <c r="BK226" i="2"/>
  <c r="BH226" i="2"/>
  <c r="BL226" i="2"/>
  <c r="NT226" i="2" s="1"/>
  <c r="BP226" i="2"/>
  <c r="CN226" i="2"/>
  <c r="CL226" i="2"/>
  <c r="CO226" i="2"/>
  <c r="EF226" i="2"/>
  <c r="EE226" i="2"/>
  <c r="FY226" i="2"/>
  <c r="GQ226" i="2"/>
  <c r="KR226" i="2"/>
  <c r="HJ226" i="2"/>
  <c r="HK226" i="2" s="1"/>
  <c r="IQ226" i="2"/>
  <c r="IP226" i="2"/>
  <c r="JS226" i="2"/>
  <c r="JT226" i="2" s="1"/>
  <c r="JU226" i="2" s="1"/>
  <c r="TB226" i="2"/>
  <c r="TJ226" i="2"/>
  <c r="TN226" i="2"/>
  <c r="BQ227" i="2"/>
  <c r="FC227" i="2"/>
  <c r="FD227" i="2"/>
  <c r="DW227" i="2"/>
  <c r="DX227" i="2" s="1"/>
  <c r="AF229" i="2"/>
  <c r="FC229" i="2"/>
  <c r="FD229" i="2"/>
  <c r="AF231" i="2"/>
  <c r="FC231" i="2"/>
  <c r="FD231" i="2"/>
  <c r="AF233" i="2"/>
  <c r="FC233" i="2"/>
  <c r="FD233" i="2"/>
  <c r="AF235" i="2"/>
  <c r="FC235" i="2"/>
  <c r="FD235" i="2"/>
  <c r="KU239" i="2"/>
  <c r="KV239" i="2"/>
  <c r="KN201" i="2"/>
  <c r="LH201" i="2"/>
  <c r="TA201" i="2"/>
  <c r="TC201" i="2"/>
  <c r="TE201" i="2"/>
  <c r="TG201" i="2"/>
  <c r="TI201" i="2"/>
  <c r="TK201" i="2"/>
  <c r="TM201" i="2"/>
  <c r="TO201" i="2"/>
  <c r="AI202" i="2"/>
  <c r="AQ202" i="2"/>
  <c r="BH202" i="2"/>
  <c r="BV202" i="2"/>
  <c r="BW202" i="2" s="1"/>
  <c r="OB202" i="2" s="1"/>
  <c r="CF202" i="2"/>
  <c r="CM202" i="2"/>
  <c r="CY202" i="2"/>
  <c r="DH202" i="2"/>
  <c r="DO202" i="2"/>
  <c r="EE202" i="2"/>
  <c r="FZ202" i="2"/>
  <c r="GD202" i="2" s="1"/>
  <c r="GY202" i="2"/>
  <c r="HJ202" i="2"/>
  <c r="HZ202" i="2"/>
  <c r="IP202" i="2"/>
  <c r="JE202" i="2"/>
  <c r="JS202" i="2"/>
  <c r="KG202" i="2"/>
  <c r="LK202" i="2"/>
  <c r="MF202" i="2"/>
  <c r="TB202" i="2"/>
  <c r="TD202" i="2"/>
  <c r="TH202" i="2"/>
  <c r="TJ202" i="2"/>
  <c r="TL202" i="2"/>
  <c r="TN202" i="2"/>
  <c r="AG203" i="2"/>
  <c r="AR203" i="2"/>
  <c r="AU203" i="2"/>
  <c r="BK203" i="2"/>
  <c r="BL203" i="2" s="1"/>
  <c r="NT203" i="2" s="1"/>
  <c r="BS203" i="2"/>
  <c r="CG203" i="2"/>
  <c r="CL203" i="2"/>
  <c r="CX203" i="2"/>
  <c r="DG203" i="2"/>
  <c r="DW203" i="2"/>
  <c r="EM203" i="2"/>
  <c r="FY203" i="2"/>
  <c r="GD203" i="2" s="1"/>
  <c r="GV203" i="2"/>
  <c r="HK203" i="2"/>
  <c r="HR203" i="2"/>
  <c r="IH203" i="2"/>
  <c r="II203" i="2" s="1"/>
  <c r="IX203" i="2"/>
  <c r="JL203" i="2"/>
  <c r="JM203" i="2" s="1"/>
  <c r="JZ203" i="2"/>
  <c r="KN203" i="2"/>
  <c r="KO203" i="2" s="1"/>
  <c r="LH203" i="2"/>
  <c r="TA203" i="2"/>
  <c r="TC203" i="2"/>
  <c r="TE203" i="2"/>
  <c r="TG203" i="2"/>
  <c r="TI203" i="2"/>
  <c r="TK203" i="2"/>
  <c r="TM203" i="2"/>
  <c r="TO203" i="2"/>
  <c r="AI204" i="2"/>
  <c r="AQ204" i="2"/>
  <c r="BH204" i="2"/>
  <c r="BV204" i="2"/>
  <c r="CF204" i="2"/>
  <c r="CM204" i="2"/>
  <c r="CY204" i="2"/>
  <c r="DH204" i="2"/>
  <c r="DO204" i="2"/>
  <c r="DP204" i="2" s="1"/>
  <c r="EE204" i="2"/>
  <c r="EF204" i="2" s="1"/>
  <c r="FZ204" i="2"/>
  <c r="GD204" i="2"/>
  <c r="GY204" i="2"/>
  <c r="GZ204" i="2" s="1"/>
  <c r="QH204" i="2" s="1"/>
  <c r="HJ204" i="2"/>
  <c r="HZ204" i="2"/>
  <c r="IP204" i="2"/>
  <c r="JE204" i="2"/>
  <c r="JS204" i="2"/>
  <c r="KG204" i="2"/>
  <c r="LK204" i="2"/>
  <c r="LL204" i="2" s="1"/>
  <c r="QX204" i="2" s="1"/>
  <c r="MF204" i="2"/>
  <c r="TB204" i="2"/>
  <c r="TD204" i="2"/>
  <c r="TH204" i="2"/>
  <c r="TJ204" i="2"/>
  <c r="TL204" i="2"/>
  <c r="TN204" i="2"/>
  <c r="AG205" i="2"/>
  <c r="AR205" i="2"/>
  <c r="AU205" i="2"/>
  <c r="BK205" i="2"/>
  <c r="BS205" i="2"/>
  <c r="CG205" i="2"/>
  <c r="CL205" i="2"/>
  <c r="CX205" i="2"/>
  <c r="DG205" i="2"/>
  <c r="DW205" i="2"/>
  <c r="EM205" i="2"/>
  <c r="FY205" i="2"/>
  <c r="GV205" i="2"/>
  <c r="HK205" i="2"/>
  <c r="HR205" i="2"/>
  <c r="HS205" i="2" s="1"/>
  <c r="IH205" i="2"/>
  <c r="IX205" i="2"/>
  <c r="IY205" i="2" s="1"/>
  <c r="JL205" i="2"/>
  <c r="JZ205" i="2"/>
  <c r="KA205" i="2" s="1"/>
  <c r="KN205" i="2"/>
  <c r="LH205" i="2"/>
  <c r="TA205" i="2"/>
  <c r="TC205" i="2"/>
  <c r="TE205" i="2"/>
  <c r="TG205" i="2"/>
  <c r="TI205" i="2"/>
  <c r="TK205" i="2"/>
  <c r="TM205" i="2"/>
  <c r="TO205" i="2"/>
  <c r="AI206" i="2"/>
  <c r="BH206" i="2"/>
  <c r="BQ206" i="2"/>
  <c r="CM206" i="2"/>
  <c r="CY206" i="2"/>
  <c r="DO206" i="2"/>
  <c r="DP206" i="2" s="1"/>
  <c r="DQ206" i="2" s="1"/>
  <c r="EE206" i="2"/>
  <c r="FZ206" i="2"/>
  <c r="GD206" i="2" s="1"/>
  <c r="GR206" i="2"/>
  <c r="HJ206" i="2"/>
  <c r="HZ206" i="2"/>
  <c r="IP206" i="2"/>
  <c r="JE206" i="2"/>
  <c r="JS206" i="2"/>
  <c r="KG206" i="2"/>
  <c r="LF206" i="2"/>
  <c r="MF206" i="2"/>
  <c r="TB206" i="2"/>
  <c r="TD206" i="2"/>
  <c r="TH206" i="2"/>
  <c r="TJ206" i="2"/>
  <c r="TL206" i="2"/>
  <c r="TN206" i="2"/>
  <c r="AG207" i="2"/>
  <c r="AL207" i="2"/>
  <c r="AR207" i="2"/>
  <c r="AU207" i="2"/>
  <c r="BD207" i="2"/>
  <c r="BS207" i="2"/>
  <c r="CG207" i="2"/>
  <c r="DG207" i="2"/>
  <c r="DH207" i="2" s="1"/>
  <c r="DP207" i="2"/>
  <c r="DW207" i="2"/>
  <c r="EM207" i="2"/>
  <c r="GV207" i="2"/>
  <c r="HK207" i="2"/>
  <c r="HR207" i="2"/>
  <c r="HS207" i="2" s="1"/>
  <c r="IH207" i="2"/>
  <c r="II207" i="2" s="1"/>
  <c r="IX207" i="2"/>
  <c r="IY207" i="2" s="1"/>
  <c r="JL207" i="2"/>
  <c r="JM207" i="2" s="1"/>
  <c r="JZ207" i="2"/>
  <c r="KA207" i="2" s="1"/>
  <c r="KN207" i="2"/>
  <c r="KO207" i="2" s="1"/>
  <c r="LH207" i="2"/>
  <c r="AI208" i="2"/>
  <c r="BH208" i="2"/>
  <c r="BK208" i="2" s="1"/>
  <c r="BQ208" i="2"/>
  <c r="CM208" i="2"/>
  <c r="CY208" i="2"/>
  <c r="DO208" i="2"/>
  <c r="DP208" i="2" s="1"/>
  <c r="EE208" i="2"/>
  <c r="EF208" i="2" s="1"/>
  <c r="FZ208" i="2"/>
  <c r="GD208" i="2"/>
  <c r="GR208" i="2"/>
  <c r="HJ208" i="2"/>
  <c r="HZ208" i="2"/>
  <c r="IP208" i="2"/>
  <c r="JE208" i="2"/>
  <c r="JS208" i="2"/>
  <c r="KG208" i="2"/>
  <c r="LF208" i="2"/>
  <c r="MF208" i="2"/>
  <c r="TB208" i="2"/>
  <c r="TD208" i="2"/>
  <c r="TH208" i="2"/>
  <c r="TJ208" i="2"/>
  <c r="TL208" i="2"/>
  <c r="TN208" i="2"/>
  <c r="AG209" i="2"/>
  <c r="AL209" i="2"/>
  <c r="AM209" i="2" s="1"/>
  <c r="AR209" i="2"/>
  <c r="AU209" i="2"/>
  <c r="BD209" i="2"/>
  <c r="BS209" i="2"/>
  <c r="CG209" i="2"/>
  <c r="DG209" i="2"/>
  <c r="DP209" i="2"/>
  <c r="DW209" i="2"/>
  <c r="EM209" i="2"/>
  <c r="GV209" i="2"/>
  <c r="HK209" i="2"/>
  <c r="HR209" i="2"/>
  <c r="HS209" i="2" s="1"/>
  <c r="HT209" i="2" s="1"/>
  <c r="IH209" i="2"/>
  <c r="IX209" i="2"/>
  <c r="JL209" i="2"/>
  <c r="JZ209" i="2"/>
  <c r="KN209" i="2"/>
  <c r="LH209" i="2"/>
  <c r="AG210" i="2"/>
  <c r="AL210" i="2"/>
  <c r="AM210" i="2" s="1"/>
  <c r="AR210" i="2"/>
  <c r="AU210" i="2"/>
  <c r="BD210" i="2"/>
  <c r="BS210" i="2"/>
  <c r="BV210" i="2" s="1"/>
  <c r="CG210" i="2"/>
  <c r="DG210" i="2"/>
  <c r="DP210" i="2"/>
  <c r="DW210" i="2"/>
  <c r="EM210" i="2"/>
  <c r="GV210" i="2"/>
  <c r="GY210" i="2" s="1"/>
  <c r="HK210" i="2"/>
  <c r="HR210" i="2"/>
  <c r="HS210" i="2" s="1"/>
  <c r="IH210" i="2"/>
  <c r="IX210" i="2"/>
  <c r="JL210" i="2"/>
  <c r="JZ210" i="2"/>
  <c r="KN210" i="2"/>
  <c r="LH210" i="2"/>
  <c r="TA210" i="2"/>
  <c r="TC210" i="2"/>
  <c r="TE210" i="2"/>
  <c r="TG210" i="2"/>
  <c r="TI210" i="2"/>
  <c r="TK210" i="2"/>
  <c r="TM210" i="2"/>
  <c r="TO210" i="2"/>
  <c r="AI211" i="2"/>
  <c r="BH211" i="2"/>
  <c r="BK211" i="2" s="1"/>
  <c r="BQ211" i="2"/>
  <c r="CM211" i="2"/>
  <c r="CY211" i="2"/>
  <c r="DO211" i="2"/>
  <c r="DP211" i="2" s="1"/>
  <c r="EE211" i="2"/>
  <c r="EF211" i="2" s="1"/>
  <c r="FZ211" i="2"/>
  <c r="GD211" i="2"/>
  <c r="GR211" i="2"/>
  <c r="HJ211" i="2"/>
  <c r="HZ211" i="2"/>
  <c r="IP211" i="2"/>
  <c r="JE211" i="2"/>
  <c r="JS211" i="2"/>
  <c r="KG211" i="2"/>
  <c r="LF211" i="2"/>
  <c r="MF211" i="2"/>
  <c r="TB211" i="2"/>
  <c r="TD211" i="2"/>
  <c r="TH211" i="2"/>
  <c r="TJ211" i="2"/>
  <c r="TL211" i="2"/>
  <c r="TN211" i="2"/>
  <c r="AG212" i="2"/>
  <c r="AL212" i="2"/>
  <c r="AM212" i="2" s="1"/>
  <c r="AR212" i="2"/>
  <c r="AU212" i="2"/>
  <c r="BD212" i="2"/>
  <c r="BS212" i="2"/>
  <c r="CG212" i="2"/>
  <c r="DG212" i="2"/>
  <c r="DP212" i="2"/>
  <c r="DW212" i="2"/>
  <c r="EM212" i="2"/>
  <c r="GV212" i="2"/>
  <c r="HK212" i="2"/>
  <c r="HR212" i="2"/>
  <c r="HS212" i="2" s="1"/>
  <c r="HT212" i="2" s="1"/>
  <c r="IH212" i="2"/>
  <c r="IX212" i="2"/>
  <c r="JL212" i="2"/>
  <c r="JZ212" i="2"/>
  <c r="KN212" i="2"/>
  <c r="LH212" i="2"/>
  <c r="AI213" i="2"/>
  <c r="BH213" i="2"/>
  <c r="BQ213" i="2"/>
  <c r="CM213" i="2"/>
  <c r="CY213" i="2"/>
  <c r="DO213" i="2"/>
  <c r="DP213" i="2" s="1"/>
  <c r="DQ213" i="2" s="1"/>
  <c r="EE213" i="2"/>
  <c r="FZ213" i="2"/>
  <c r="GD213" i="2" s="1"/>
  <c r="GR213" i="2"/>
  <c r="HJ213" i="2"/>
  <c r="HZ213" i="2"/>
  <c r="IP213" i="2"/>
  <c r="JE213" i="2"/>
  <c r="JS213" i="2"/>
  <c r="KG213" i="2"/>
  <c r="LF213" i="2"/>
  <c r="MF213" i="2"/>
  <c r="TB213" i="2"/>
  <c r="TD213" i="2"/>
  <c r="TH213" i="2"/>
  <c r="TJ213" i="2"/>
  <c r="TL213" i="2"/>
  <c r="TN213" i="2"/>
  <c r="AG214" i="2"/>
  <c r="AL214" i="2"/>
  <c r="AR214" i="2"/>
  <c r="AU214" i="2"/>
  <c r="BD214" i="2"/>
  <c r="BS214" i="2"/>
  <c r="CG214" i="2"/>
  <c r="DG214" i="2"/>
  <c r="DH214" i="2" s="1"/>
  <c r="DP214" i="2"/>
  <c r="DW214" i="2"/>
  <c r="EM214" i="2"/>
  <c r="GV214" i="2"/>
  <c r="HK214" i="2"/>
  <c r="HR214" i="2"/>
  <c r="HS214" i="2" s="1"/>
  <c r="IH214" i="2"/>
  <c r="II214" i="2" s="1"/>
  <c r="IX214" i="2"/>
  <c r="IY214" i="2" s="1"/>
  <c r="JL214" i="2"/>
  <c r="JM214" i="2" s="1"/>
  <c r="JZ214" i="2"/>
  <c r="KA214" i="2" s="1"/>
  <c r="KN214" i="2"/>
  <c r="KO214" i="2" s="1"/>
  <c r="LH214" i="2"/>
  <c r="AI215" i="2"/>
  <c r="BH215" i="2"/>
  <c r="BK215" i="2" s="1"/>
  <c r="BQ215" i="2"/>
  <c r="CM215" i="2"/>
  <c r="CY215" i="2"/>
  <c r="DO215" i="2"/>
  <c r="DP215" i="2" s="1"/>
  <c r="EE215" i="2"/>
  <c r="EF215" i="2" s="1"/>
  <c r="FZ215" i="2"/>
  <c r="GD215" i="2"/>
  <c r="GR215" i="2"/>
  <c r="HJ215" i="2"/>
  <c r="HZ215" i="2"/>
  <c r="IA215" i="2" s="1"/>
  <c r="IP215" i="2"/>
  <c r="IQ215" i="2" s="1"/>
  <c r="JE215" i="2"/>
  <c r="JF215" i="2" s="1"/>
  <c r="JS215" i="2"/>
  <c r="JT215" i="2" s="1"/>
  <c r="KG215" i="2"/>
  <c r="KH215" i="2" s="1"/>
  <c r="LF215" i="2"/>
  <c r="MF215" i="2"/>
  <c r="TB215" i="2"/>
  <c r="TD215" i="2"/>
  <c r="TH215" i="2"/>
  <c r="TJ215" i="2"/>
  <c r="TL215" i="2"/>
  <c r="TN215" i="2"/>
  <c r="AG216" i="2"/>
  <c r="AR216" i="2"/>
  <c r="AU216" i="2"/>
  <c r="BK216" i="2"/>
  <c r="BS216" i="2"/>
  <c r="BV216" i="2" s="1"/>
  <c r="CG216" i="2"/>
  <c r="CL216" i="2"/>
  <c r="CX216" i="2"/>
  <c r="DG216" i="2"/>
  <c r="DW216" i="2"/>
  <c r="DX216" i="2" s="1"/>
  <c r="EM216" i="2"/>
  <c r="FY216" i="2"/>
  <c r="GV216" i="2"/>
  <c r="HK216" i="2"/>
  <c r="HR216" i="2"/>
  <c r="IH216" i="2"/>
  <c r="II216" i="2" s="1"/>
  <c r="IX216" i="2"/>
  <c r="JL216" i="2"/>
  <c r="JM216" i="2" s="1"/>
  <c r="JZ216" i="2"/>
  <c r="KN216" i="2"/>
  <c r="KO216" i="2" s="1"/>
  <c r="LH216" i="2"/>
  <c r="TA216" i="2"/>
  <c r="TC216" i="2"/>
  <c r="TE216" i="2"/>
  <c r="TG216" i="2"/>
  <c r="TI216" i="2"/>
  <c r="TK216" i="2"/>
  <c r="TM216" i="2"/>
  <c r="TO216" i="2"/>
  <c r="AI217" i="2"/>
  <c r="AQ217" i="2"/>
  <c r="BH217" i="2"/>
  <c r="BV217" i="2"/>
  <c r="CF217" i="2"/>
  <c r="CM217" i="2"/>
  <c r="CY217" i="2"/>
  <c r="DH217" i="2"/>
  <c r="DO217" i="2"/>
  <c r="DP217" i="2" s="1"/>
  <c r="EE217" i="2"/>
  <c r="EF217" i="2" s="1"/>
  <c r="FZ217" i="2"/>
  <c r="GD217" i="2" s="1"/>
  <c r="GY217" i="2"/>
  <c r="GZ217" i="2" s="1"/>
  <c r="QH217" i="2" s="1"/>
  <c r="HJ217" i="2"/>
  <c r="HK217" i="2" s="1"/>
  <c r="HZ217" i="2"/>
  <c r="IP217" i="2"/>
  <c r="JE217" i="2"/>
  <c r="JS217" i="2"/>
  <c r="KG217" i="2"/>
  <c r="LK217" i="2"/>
  <c r="LL217" i="2" s="1"/>
  <c r="QX217" i="2" s="1"/>
  <c r="MF217" i="2"/>
  <c r="TB217" i="2"/>
  <c r="TD217" i="2"/>
  <c r="TH217" i="2"/>
  <c r="TJ217" i="2"/>
  <c r="TL217" i="2"/>
  <c r="TN217" i="2"/>
  <c r="AG218" i="2"/>
  <c r="AL218" i="2"/>
  <c r="AM218" i="2" s="1"/>
  <c r="AR218" i="2"/>
  <c r="AU218" i="2"/>
  <c r="BD218" i="2"/>
  <c r="BS218" i="2"/>
  <c r="BV218" i="2" s="1"/>
  <c r="CG218" i="2"/>
  <c r="DG218" i="2"/>
  <c r="DP218" i="2"/>
  <c r="DW218" i="2"/>
  <c r="DX218" i="2" s="1"/>
  <c r="EM218" i="2"/>
  <c r="EN218" i="2" s="1"/>
  <c r="GV218" i="2"/>
  <c r="GY218" i="2" s="1"/>
  <c r="HK218" i="2"/>
  <c r="HR218" i="2"/>
  <c r="HS218" i="2" s="1"/>
  <c r="IH218" i="2"/>
  <c r="IX218" i="2"/>
  <c r="JL218" i="2"/>
  <c r="JZ218" i="2"/>
  <c r="KN218" i="2"/>
  <c r="LH218" i="2"/>
  <c r="AI219" i="2"/>
  <c r="AL219" i="2" s="1"/>
  <c r="BH219" i="2"/>
  <c r="BQ219" i="2"/>
  <c r="CM219" i="2"/>
  <c r="CY219" i="2"/>
  <c r="DO219" i="2"/>
  <c r="DP219" i="2" s="1"/>
  <c r="EE219" i="2"/>
  <c r="FZ219" i="2"/>
  <c r="GD219" i="2"/>
  <c r="GR219" i="2"/>
  <c r="HJ219" i="2"/>
  <c r="HZ219" i="2"/>
  <c r="IA219" i="2" s="1"/>
  <c r="IP219" i="2"/>
  <c r="IQ219" i="2" s="1"/>
  <c r="JE219" i="2"/>
  <c r="JF219" i="2" s="1"/>
  <c r="JS219" i="2"/>
  <c r="JT219" i="2" s="1"/>
  <c r="KG219" i="2"/>
  <c r="KH219" i="2" s="1"/>
  <c r="LF219" i="2"/>
  <c r="MF219" i="2"/>
  <c r="TB219" i="2"/>
  <c r="TD219" i="2"/>
  <c r="TH219" i="2"/>
  <c r="TJ219" i="2"/>
  <c r="TL219" i="2"/>
  <c r="TN219" i="2"/>
  <c r="AG220" i="2"/>
  <c r="AL220" i="2"/>
  <c r="AR220" i="2"/>
  <c r="AU220" i="2"/>
  <c r="BD220" i="2"/>
  <c r="BS220" i="2"/>
  <c r="CG220" i="2"/>
  <c r="DG220" i="2"/>
  <c r="DP220" i="2"/>
  <c r="DW220" i="2"/>
  <c r="EM220" i="2"/>
  <c r="GV220" i="2"/>
  <c r="HK220" i="2"/>
  <c r="HR220" i="2"/>
  <c r="HS220" i="2" s="1"/>
  <c r="HT220" i="2" s="1"/>
  <c r="IH220" i="2"/>
  <c r="IX220" i="2"/>
  <c r="JL220" i="2"/>
  <c r="JZ220" i="2"/>
  <c r="KN220" i="2"/>
  <c r="LH220" i="2"/>
  <c r="LK220" i="2" s="1"/>
  <c r="AI221" i="2"/>
  <c r="BH221" i="2"/>
  <c r="BQ221" i="2"/>
  <c r="CM221" i="2"/>
  <c r="CY221" i="2"/>
  <c r="DO221" i="2"/>
  <c r="DP221" i="2" s="1"/>
  <c r="DQ221" i="2" s="1"/>
  <c r="EE221" i="2"/>
  <c r="FZ221" i="2"/>
  <c r="GD221" i="2" s="1"/>
  <c r="GR221" i="2"/>
  <c r="HJ221" i="2"/>
  <c r="HK221" i="2" s="1"/>
  <c r="HZ221" i="2"/>
  <c r="IP221" i="2"/>
  <c r="JE221" i="2"/>
  <c r="JS221" i="2"/>
  <c r="KG221" i="2"/>
  <c r="LF221" i="2"/>
  <c r="MF221" i="2"/>
  <c r="TB221" i="2"/>
  <c r="TD221" i="2"/>
  <c r="TH221" i="2"/>
  <c r="TJ221" i="2"/>
  <c r="TL221" i="2"/>
  <c r="TN221" i="2"/>
  <c r="AG222" i="2"/>
  <c r="AL222" i="2"/>
  <c r="AM222" i="2" s="1"/>
  <c r="AR222" i="2"/>
  <c r="AU222" i="2"/>
  <c r="BD222" i="2"/>
  <c r="BS222" i="2"/>
  <c r="BV222" i="2" s="1"/>
  <c r="CG222" i="2"/>
  <c r="DG222" i="2"/>
  <c r="DP222" i="2"/>
  <c r="DW222" i="2"/>
  <c r="DX222" i="2" s="1"/>
  <c r="EM222" i="2"/>
  <c r="EN222" i="2" s="1"/>
  <c r="GV222" i="2"/>
  <c r="GY222" i="2" s="1"/>
  <c r="HK222" i="2"/>
  <c r="HR222" i="2"/>
  <c r="HS222" i="2" s="1"/>
  <c r="IH222" i="2"/>
  <c r="IX222" i="2"/>
  <c r="JL222" i="2"/>
  <c r="JZ222" i="2"/>
  <c r="KN222" i="2"/>
  <c r="LH222" i="2"/>
  <c r="TN223" i="2"/>
  <c r="TL223" i="2"/>
  <c r="TJ223" i="2"/>
  <c r="TH223" i="2"/>
  <c r="TD223" i="2"/>
  <c r="TB223" i="2"/>
  <c r="AI223" i="2"/>
  <c r="AL223" i="2" s="1"/>
  <c r="BH223" i="2"/>
  <c r="BQ223" i="2"/>
  <c r="CM223" i="2"/>
  <c r="CY223" i="2"/>
  <c r="DO223" i="2"/>
  <c r="DP223" i="2" s="1"/>
  <c r="EE223" i="2"/>
  <c r="FZ223" i="2"/>
  <c r="GD223" i="2" s="1"/>
  <c r="GR223" i="2"/>
  <c r="HJ223" i="2"/>
  <c r="HZ223" i="2"/>
  <c r="IA223" i="2" s="1"/>
  <c r="IP223" i="2"/>
  <c r="IQ223" i="2" s="1"/>
  <c r="JE223" i="2"/>
  <c r="JF223" i="2" s="1"/>
  <c r="JS223" i="2"/>
  <c r="JT223" i="2" s="1"/>
  <c r="KG223" i="2"/>
  <c r="KH223" i="2" s="1"/>
  <c r="LF223" i="2"/>
  <c r="MF223" i="2"/>
  <c r="TC223" i="2"/>
  <c r="TI223" i="2"/>
  <c r="TM223" i="2"/>
  <c r="AL224" i="2"/>
  <c r="CZ224" i="2"/>
  <c r="CX224" i="2"/>
  <c r="DA224" i="2"/>
  <c r="FD224" i="2"/>
  <c r="DO224" i="2"/>
  <c r="FA224" i="2"/>
  <c r="GA224" i="2"/>
  <c r="KV224" i="2"/>
  <c r="IA224" i="2"/>
  <c r="HZ224" i="2"/>
  <c r="IB224" i="2" s="1"/>
  <c r="JE224" i="2"/>
  <c r="KH224" i="2"/>
  <c r="KG224" i="2"/>
  <c r="KI224" i="2" s="1"/>
  <c r="LE224" i="2"/>
  <c r="MF224" i="2"/>
  <c r="AF225" i="2"/>
  <c r="AQ225" i="2"/>
  <c r="AU225" i="2"/>
  <c r="BV225" i="2"/>
  <c r="CH225" i="2"/>
  <c r="CF225" i="2"/>
  <c r="CI225" i="2"/>
  <c r="FA225" i="2"/>
  <c r="DH225" i="2"/>
  <c r="DG225" i="2"/>
  <c r="EM225" i="2"/>
  <c r="GR225" i="2"/>
  <c r="HR225" i="2"/>
  <c r="IY225" i="2"/>
  <c r="IX225" i="2"/>
  <c r="IZ225" i="2" s="1"/>
  <c r="JZ225" i="2"/>
  <c r="KR225" i="2"/>
  <c r="LK225" i="2"/>
  <c r="AL226" i="2"/>
  <c r="BD226" i="2"/>
  <c r="BQ226" i="2"/>
  <c r="CM226" i="2"/>
  <c r="CZ226" i="2"/>
  <c r="CX226" i="2"/>
  <c r="DA226" i="2"/>
  <c r="FB226" i="2"/>
  <c r="DP226" i="2"/>
  <c r="DO226" i="2"/>
  <c r="EG226" i="2"/>
  <c r="FA226" i="2"/>
  <c r="MF226" i="2" s="1"/>
  <c r="FZ226" i="2"/>
  <c r="GR226" i="2"/>
  <c r="KT226" i="2"/>
  <c r="HZ226" i="2"/>
  <c r="IA226" i="2" s="1"/>
  <c r="IR226" i="2"/>
  <c r="JE226" i="2"/>
  <c r="JF226" i="2" s="1"/>
  <c r="KG226" i="2"/>
  <c r="KH226" i="2" s="1"/>
  <c r="LE226" i="2"/>
  <c r="TD226" i="2"/>
  <c r="TH226" i="2"/>
  <c r="TL226" i="2"/>
  <c r="AF227" i="2"/>
  <c r="AQ227" i="2"/>
  <c r="AU227" i="2"/>
  <c r="BV227" i="2"/>
  <c r="CH227" i="2"/>
  <c r="CF227" i="2"/>
  <c r="CI227" i="2"/>
  <c r="FA227" i="2"/>
  <c r="DH227" i="2"/>
  <c r="DG227" i="2"/>
  <c r="GR227" i="2"/>
  <c r="KU227" i="2"/>
  <c r="KV227" i="2"/>
  <c r="LF227" i="2"/>
  <c r="BP228" i="2"/>
  <c r="FD228" i="2"/>
  <c r="FC228" i="2"/>
  <c r="GQ228" i="2"/>
  <c r="KV228" i="2"/>
  <c r="KU228" i="2"/>
  <c r="LE228" i="2"/>
  <c r="BQ229" i="2"/>
  <c r="DX229" i="2"/>
  <c r="EN229" i="2"/>
  <c r="GR229" i="2"/>
  <c r="KU229" i="2"/>
  <c r="KV229" i="2"/>
  <c r="LF229" i="2"/>
  <c r="BP230" i="2"/>
  <c r="FD230" i="2"/>
  <c r="FC230" i="2"/>
  <c r="GQ230" i="2"/>
  <c r="KV230" i="2"/>
  <c r="KU230" i="2"/>
  <c r="LE230" i="2"/>
  <c r="BQ231" i="2"/>
  <c r="GR231" i="2"/>
  <c r="KU231" i="2"/>
  <c r="KV231" i="2"/>
  <c r="LF231" i="2"/>
  <c r="BP232" i="2"/>
  <c r="FD232" i="2"/>
  <c r="FC232" i="2"/>
  <c r="GQ232" i="2"/>
  <c r="KV232" i="2"/>
  <c r="KU232" i="2"/>
  <c r="LE232" i="2"/>
  <c r="BQ233" i="2"/>
  <c r="DX233" i="2"/>
  <c r="EN233" i="2"/>
  <c r="GR233" i="2"/>
  <c r="KU233" i="2"/>
  <c r="KV233" i="2"/>
  <c r="LF233" i="2"/>
  <c r="BP234" i="2"/>
  <c r="FD234" i="2"/>
  <c r="FC234" i="2"/>
  <c r="GQ234" i="2"/>
  <c r="KV234" i="2"/>
  <c r="KU234" i="2"/>
  <c r="LE234" i="2"/>
  <c r="AX235" i="2"/>
  <c r="BQ235" i="2"/>
  <c r="GR235" i="2"/>
  <c r="KU235" i="2"/>
  <c r="KV235" i="2"/>
  <c r="LF235" i="2"/>
  <c r="KU237" i="2"/>
  <c r="KV237" i="2"/>
  <c r="EM227" i="2"/>
  <c r="EN227" i="2" s="1"/>
  <c r="EO227" i="2" s="1"/>
  <c r="GV227" i="2"/>
  <c r="HR227" i="2"/>
  <c r="HS227" i="2" s="1"/>
  <c r="IH227" i="2"/>
  <c r="II227" i="2" s="1"/>
  <c r="IX227" i="2"/>
  <c r="IY227" i="2" s="1"/>
  <c r="JL227" i="2"/>
  <c r="JM227" i="2" s="1"/>
  <c r="JZ227" i="2"/>
  <c r="KA227" i="2" s="1"/>
  <c r="KN227" i="2"/>
  <c r="KO227" i="2" s="1"/>
  <c r="KR227" i="2"/>
  <c r="LH227" i="2"/>
  <c r="AI228" i="2"/>
  <c r="BH228" i="2"/>
  <c r="BQ228" i="2"/>
  <c r="CM228" i="2"/>
  <c r="CO228" i="2"/>
  <c r="CY228" i="2"/>
  <c r="DA228" i="2"/>
  <c r="DO228" i="2"/>
  <c r="DP228" i="2" s="1"/>
  <c r="EE228" i="2"/>
  <c r="EF228" i="2" s="1"/>
  <c r="FA228" i="2"/>
  <c r="FZ228" i="2"/>
  <c r="GR228" i="2"/>
  <c r="HJ228" i="2"/>
  <c r="HL228" i="2" s="1"/>
  <c r="HZ228" i="2"/>
  <c r="IA228" i="2" s="1"/>
  <c r="IP228" i="2"/>
  <c r="IQ228" i="2" s="1"/>
  <c r="JE228" i="2"/>
  <c r="JF228" i="2" s="1"/>
  <c r="JS228" i="2"/>
  <c r="JT228" i="2" s="1"/>
  <c r="KG228" i="2"/>
  <c r="KH228" i="2" s="1"/>
  <c r="LF228" i="2"/>
  <c r="TB228" i="2"/>
  <c r="TD228" i="2"/>
  <c r="TH228" i="2"/>
  <c r="TJ228" i="2"/>
  <c r="TL228" i="2"/>
  <c r="TN228" i="2"/>
  <c r="AG229" i="2"/>
  <c r="AR229" i="2"/>
  <c r="AU229" i="2"/>
  <c r="BD229" i="2"/>
  <c r="BS229" i="2"/>
  <c r="BW229" i="2" s="1"/>
  <c r="OB229" i="2" s="1"/>
  <c r="CG229" i="2"/>
  <c r="CI229" i="2"/>
  <c r="DG229" i="2"/>
  <c r="DI229" i="2" s="1"/>
  <c r="DW229" i="2"/>
  <c r="DY229" i="2"/>
  <c r="EM229" i="2"/>
  <c r="EO229" i="2"/>
  <c r="GV229" i="2"/>
  <c r="HR229" i="2"/>
  <c r="HS229" i="2" s="1"/>
  <c r="IH229" i="2"/>
  <c r="II229" i="2" s="1"/>
  <c r="IX229" i="2"/>
  <c r="IY229" i="2" s="1"/>
  <c r="JL229" i="2"/>
  <c r="JM229" i="2" s="1"/>
  <c r="JZ229" i="2"/>
  <c r="KA229" i="2" s="1"/>
  <c r="KN229" i="2"/>
  <c r="KO229" i="2" s="1"/>
  <c r="KR229" i="2"/>
  <c r="LH229" i="2"/>
  <c r="AI230" i="2"/>
  <c r="BH230" i="2"/>
  <c r="BL230" i="2" s="1"/>
  <c r="NT230" i="2" s="1"/>
  <c r="BQ230" i="2"/>
  <c r="CM230" i="2"/>
  <c r="CO230" i="2"/>
  <c r="CY230" i="2"/>
  <c r="DA230" i="2"/>
  <c r="DO230" i="2"/>
  <c r="DP230" i="2" s="1"/>
  <c r="DQ230" i="2" s="1"/>
  <c r="EE230" i="2"/>
  <c r="EF230" i="2" s="1"/>
  <c r="EG230" i="2" s="1"/>
  <c r="FA230" i="2"/>
  <c r="FZ230" i="2"/>
  <c r="MQ230" i="2" s="1"/>
  <c r="GR230" i="2"/>
  <c r="HJ230" i="2"/>
  <c r="HZ230" i="2"/>
  <c r="IA230" i="2" s="1"/>
  <c r="IB230" i="2" s="1"/>
  <c r="IP230" i="2"/>
  <c r="IQ230" i="2" s="1"/>
  <c r="IR230" i="2" s="1"/>
  <c r="JE230" i="2"/>
  <c r="JF230" i="2" s="1"/>
  <c r="JG230" i="2" s="1"/>
  <c r="JS230" i="2"/>
  <c r="JT230" i="2" s="1"/>
  <c r="JU230" i="2" s="1"/>
  <c r="KG230" i="2"/>
  <c r="KH230" i="2" s="1"/>
  <c r="KI230" i="2" s="1"/>
  <c r="LF230" i="2"/>
  <c r="TB230" i="2"/>
  <c r="TD230" i="2"/>
  <c r="TH230" i="2"/>
  <c r="TJ230" i="2"/>
  <c r="TL230" i="2"/>
  <c r="TN230" i="2"/>
  <c r="AG231" i="2"/>
  <c r="AR231" i="2"/>
  <c r="AU231" i="2"/>
  <c r="BD231" i="2"/>
  <c r="BS231" i="2"/>
  <c r="CG231" i="2"/>
  <c r="CI231" i="2"/>
  <c r="DG231" i="2"/>
  <c r="DW231" i="2"/>
  <c r="DX231" i="2" s="1"/>
  <c r="EM231" i="2"/>
  <c r="EN231" i="2" s="1"/>
  <c r="GV231" i="2"/>
  <c r="GZ231" i="2" s="1"/>
  <c r="QH231" i="2" s="1"/>
  <c r="HR231" i="2"/>
  <c r="HS231" i="2" s="1"/>
  <c r="HT231" i="2" s="1"/>
  <c r="IH231" i="2"/>
  <c r="II231" i="2" s="1"/>
  <c r="IJ231" i="2" s="1"/>
  <c r="IX231" i="2"/>
  <c r="IY231" i="2" s="1"/>
  <c r="IZ231" i="2" s="1"/>
  <c r="JL231" i="2"/>
  <c r="JM231" i="2" s="1"/>
  <c r="JN231" i="2" s="1"/>
  <c r="JZ231" i="2"/>
  <c r="KA231" i="2" s="1"/>
  <c r="KB231" i="2" s="1"/>
  <c r="KN231" i="2"/>
  <c r="KO231" i="2" s="1"/>
  <c r="KP231" i="2" s="1"/>
  <c r="KR231" i="2"/>
  <c r="LH231" i="2"/>
  <c r="LL231" i="2" s="1"/>
  <c r="QX231" i="2" s="1"/>
  <c r="AI232" i="2"/>
  <c r="BH232" i="2"/>
  <c r="BQ232" i="2"/>
  <c r="CM232" i="2"/>
  <c r="CO232" i="2"/>
  <c r="CY232" i="2"/>
  <c r="DA232" i="2"/>
  <c r="DO232" i="2"/>
  <c r="DP232" i="2" s="1"/>
  <c r="EE232" i="2"/>
  <c r="EF232" i="2" s="1"/>
  <c r="FA232" i="2"/>
  <c r="FZ232" i="2"/>
  <c r="GR232" i="2"/>
  <c r="HJ232" i="2"/>
  <c r="HL232" i="2" s="1"/>
  <c r="HZ232" i="2"/>
  <c r="IA232" i="2" s="1"/>
  <c r="IP232" i="2"/>
  <c r="IQ232" i="2" s="1"/>
  <c r="JE232" i="2"/>
  <c r="JF232" i="2" s="1"/>
  <c r="JS232" i="2"/>
  <c r="JT232" i="2" s="1"/>
  <c r="KG232" i="2"/>
  <c r="KH232" i="2" s="1"/>
  <c r="LF232" i="2"/>
  <c r="TB232" i="2"/>
  <c r="TD232" i="2"/>
  <c r="TH232" i="2"/>
  <c r="TJ232" i="2"/>
  <c r="TL232" i="2"/>
  <c r="TN232" i="2"/>
  <c r="AG233" i="2"/>
  <c r="AR233" i="2"/>
  <c r="AU233" i="2"/>
  <c r="BD233" i="2"/>
  <c r="BS233" i="2"/>
  <c r="BW233" i="2" s="1"/>
  <c r="OB233" i="2" s="1"/>
  <c r="CG233" i="2"/>
  <c r="CI233" i="2"/>
  <c r="DG233" i="2"/>
  <c r="DI233" i="2" s="1"/>
  <c r="DW233" i="2"/>
  <c r="DY233" i="2"/>
  <c r="EM233" i="2"/>
  <c r="EO233" i="2"/>
  <c r="GV233" i="2"/>
  <c r="HR233" i="2"/>
  <c r="HS233" i="2" s="1"/>
  <c r="IH233" i="2"/>
  <c r="II233" i="2" s="1"/>
  <c r="IX233" i="2"/>
  <c r="IY233" i="2" s="1"/>
  <c r="JL233" i="2"/>
  <c r="JM233" i="2" s="1"/>
  <c r="JZ233" i="2"/>
  <c r="KA233" i="2" s="1"/>
  <c r="KN233" i="2"/>
  <c r="KO233" i="2" s="1"/>
  <c r="KR233" i="2"/>
  <c r="LH233" i="2"/>
  <c r="AI234" i="2"/>
  <c r="BH234" i="2"/>
  <c r="BL234" i="2" s="1"/>
  <c r="NT234" i="2" s="1"/>
  <c r="BQ234" i="2"/>
  <c r="CM234" i="2"/>
  <c r="CO234" i="2"/>
  <c r="CY234" i="2"/>
  <c r="DA234" i="2"/>
  <c r="DO234" i="2"/>
  <c r="DP234" i="2" s="1"/>
  <c r="DQ234" i="2" s="1"/>
  <c r="EE234" i="2"/>
  <c r="EF234" i="2" s="1"/>
  <c r="EG234" i="2" s="1"/>
  <c r="FA234" i="2"/>
  <c r="FZ234" i="2"/>
  <c r="MQ234" i="2" s="1"/>
  <c r="GR234" i="2"/>
  <c r="HJ234" i="2"/>
  <c r="HZ234" i="2"/>
  <c r="IA234" i="2" s="1"/>
  <c r="IB234" i="2" s="1"/>
  <c r="IP234" i="2"/>
  <c r="IQ234" i="2" s="1"/>
  <c r="IR234" i="2" s="1"/>
  <c r="JE234" i="2"/>
  <c r="JF234" i="2" s="1"/>
  <c r="JG234" i="2" s="1"/>
  <c r="JS234" i="2"/>
  <c r="JT234" i="2" s="1"/>
  <c r="JU234" i="2" s="1"/>
  <c r="KG234" i="2"/>
  <c r="KH234" i="2" s="1"/>
  <c r="KI234" i="2" s="1"/>
  <c r="LF234" i="2"/>
  <c r="TB234" i="2"/>
  <c r="TD234" i="2"/>
  <c r="TH234" i="2"/>
  <c r="TJ234" i="2"/>
  <c r="TL234" i="2"/>
  <c r="TN234" i="2"/>
  <c r="AG235" i="2"/>
  <c r="AR235" i="2"/>
  <c r="AU235" i="2"/>
  <c r="AY235" i="2"/>
  <c r="NL235" i="2" s="1"/>
  <c r="BD235" i="2"/>
  <c r="BS235" i="2"/>
  <c r="CG235" i="2"/>
  <c r="CI235" i="2"/>
  <c r="DG235" i="2"/>
  <c r="DW235" i="2"/>
  <c r="DX235" i="2" s="1"/>
  <c r="EM235" i="2"/>
  <c r="EN235" i="2" s="1"/>
  <c r="GV235" i="2"/>
  <c r="GZ235" i="2" s="1"/>
  <c r="QH235" i="2" s="1"/>
  <c r="HR235" i="2"/>
  <c r="HS235" i="2" s="1"/>
  <c r="HT235" i="2" s="1"/>
  <c r="IH235" i="2"/>
  <c r="II235" i="2" s="1"/>
  <c r="IJ235" i="2" s="1"/>
  <c r="IX235" i="2"/>
  <c r="IY235" i="2" s="1"/>
  <c r="IZ235" i="2" s="1"/>
  <c r="JL235" i="2"/>
  <c r="JM235" i="2" s="1"/>
  <c r="JN235" i="2" s="1"/>
  <c r="JZ235" i="2"/>
  <c r="KA235" i="2" s="1"/>
  <c r="KB235" i="2" s="1"/>
  <c r="KN235" i="2"/>
  <c r="KO235" i="2" s="1"/>
  <c r="KP235" i="2" s="1"/>
  <c r="KR235" i="2"/>
  <c r="LH235" i="2"/>
  <c r="LL235" i="2" s="1"/>
  <c r="QX235" i="2" s="1"/>
  <c r="TO236" i="2"/>
  <c r="TM236" i="2"/>
  <c r="TK236" i="2"/>
  <c r="TI236" i="2"/>
  <c r="TG236" i="2"/>
  <c r="TE236" i="2"/>
  <c r="TC236" i="2"/>
  <c r="TA236" i="2"/>
  <c r="MK236" i="2"/>
  <c r="BK236" i="2"/>
  <c r="BH236" i="2"/>
  <c r="BL236" i="2"/>
  <c r="NT236" i="2" s="1"/>
  <c r="BP236" i="2"/>
  <c r="CN236" i="2"/>
  <c r="CL236" i="2"/>
  <c r="CO236" i="2"/>
  <c r="EF236" i="2"/>
  <c r="EE236" i="2"/>
  <c r="FY236" i="2"/>
  <c r="GQ236" i="2"/>
  <c r="KR236" i="2"/>
  <c r="HJ236" i="2"/>
  <c r="HK236" i="2" s="1"/>
  <c r="IQ236" i="2"/>
  <c r="IP236" i="2"/>
  <c r="JS236" i="2"/>
  <c r="JT236" i="2" s="1"/>
  <c r="JU236" i="2" s="1"/>
  <c r="TB236" i="2"/>
  <c r="TJ236" i="2"/>
  <c r="TN236" i="2"/>
  <c r="BQ237" i="2"/>
  <c r="DX237" i="2"/>
  <c r="DW237" i="2"/>
  <c r="FB237" i="2"/>
  <c r="II237" i="2"/>
  <c r="IH237" i="2"/>
  <c r="JL237" i="2"/>
  <c r="JM237" i="2" s="1"/>
  <c r="JN237" i="2" s="1"/>
  <c r="KO237" i="2"/>
  <c r="KN237" i="2"/>
  <c r="LF237" i="2"/>
  <c r="TO238" i="2"/>
  <c r="TM238" i="2"/>
  <c r="TK238" i="2"/>
  <c r="TI238" i="2"/>
  <c r="TG238" i="2"/>
  <c r="TE238" i="2"/>
  <c r="TC238" i="2"/>
  <c r="TA238" i="2"/>
  <c r="MK238" i="2"/>
  <c r="BK238" i="2"/>
  <c r="BH238" i="2"/>
  <c r="BL238" i="2"/>
  <c r="NT238" i="2" s="1"/>
  <c r="BP238" i="2"/>
  <c r="CN238" i="2"/>
  <c r="CL238" i="2"/>
  <c r="CO238" i="2"/>
  <c r="EF238" i="2"/>
  <c r="EE238" i="2"/>
  <c r="FY238" i="2"/>
  <c r="GQ238" i="2"/>
  <c r="KR238" i="2"/>
  <c r="HJ238" i="2"/>
  <c r="IQ238" i="2"/>
  <c r="IR238" i="2" s="1"/>
  <c r="IP238" i="2"/>
  <c r="JS238" i="2"/>
  <c r="JT238" i="2" s="1"/>
  <c r="TB238" i="2"/>
  <c r="TJ238" i="2"/>
  <c r="TN238" i="2"/>
  <c r="BQ239" i="2"/>
  <c r="DX239" i="2"/>
  <c r="DY239" i="2" s="1"/>
  <c r="DW239" i="2"/>
  <c r="EG239" i="2"/>
  <c r="FB239" i="2"/>
  <c r="II239" i="2"/>
  <c r="IJ239" i="2" s="1"/>
  <c r="IH239" i="2"/>
  <c r="IR239" i="2"/>
  <c r="JL239" i="2"/>
  <c r="JM239" i="2" s="1"/>
  <c r="KO239" i="2"/>
  <c r="KP239" i="2" s="1"/>
  <c r="KN239" i="2"/>
  <c r="LF239" i="2"/>
  <c r="AF240" i="2"/>
  <c r="FC240" i="2"/>
  <c r="FD240" i="2"/>
  <c r="AF242" i="2"/>
  <c r="FC242" i="2"/>
  <c r="FD242" i="2"/>
  <c r="IA243" i="2"/>
  <c r="IQ243" i="2"/>
  <c r="JF243" i="2"/>
  <c r="JT243" i="2"/>
  <c r="KH243" i="2"/>
  <c r="AF244" i="2"/>
  <c r="FC244" i="2"/>
  <c r="FD244" i="2"/>
  <c r="AG245" i="2"/>
  <c r="BK245" i="2"/>
  <c r="DX245" i="2"/>
  <c r="EN245" i="2"/>
  <c r="GR245" i="2"/>
  <c r="KU245" i="2"/>
  <c r="KV245" i="2"/>
  <c r="LF245" i="2"/>
  <c r="GR246" i="2"/>
  <c r="KV246" i="2"/>
  <c r="KU246" i="2"/>
  <c r="IQ246" i="2"/>
  <c r="JT246" i="2"/>
  <c r="LF246" i="2"/>
  <c r="CG247" i="2"/>
  <c r="CM247" i="2"/>
  <c r="GA247" i="2"/>
  <c r="GB247" i="2"/>
  <c r="FC248" i="2"/>
  <c r="FD248" i="2"/>
  <c r="KU252" i="2"/>
  <c r="KV252" i="2"/>
  <c r="AG224" i="2"/>
  <c r="AR224" i="2"/>
  <c r="AU224" i="2"/>
  <c r="BS224" i="2"/>
  <c r="CG224" i="2"/>
  <c r="DG224" i="2"/>
  <c r="DW224" i="2"/>
  <c r="DX224" i="2" s="1"/>
  <c r="EM224" i="2"/>
  <c r="EN224" i="2" s="1"/>
  <c r="GV224" i="2"/>
  <c r="HR224" i="2"/>
  <c r="HS224" i="2" s="1"/>
  <c r="IH224" i="2"/>
  <c r="II224" i="2" s="1"/>
  <c r="IX224" i="2"/>
  <c r="IY224" i="2" s="1"/>
  <c r="JL224" i="2"/>
  <c r="JM224" i="2" s="1"/>
  <c r="JZ224" i="2"/>
  <c r="KA224" i="2" s="1"/>
  <c r="KN224" i="2"/>
  <c r="KO224" i="2" s="1"/>
  <c r="LH224" i="2"/>
  <c r="AI225" i="2"/>
  <c r="BH225" i="2"/>
  <c r="CM225" i="2"/>
  <c r="CY225" i="2"/>
  <c r="DO225" i="2"/>
  <c r="DP225" i="2" s="1"/>
  <c r="EE225" i="2"/>
  <c r="EF225" i="2" s="1"/>
  <c r="FZ225" i="2"/>
  <c r="HJ225" i="2"/>
  <c r="HK225" i="2" s="1"/>
  <c r="HZ225" i="2"/>
  <c r="IA225" i="2" s="1"/>
  <c r="IP225" i="2"/>
  <c r="JE225" i="2"/>
  <c r="JF225" i="2" s="1"/>
  <c r="JS225" i="2"/>
  <c r="JT225" i="2" s="1"/>
  <c r="KG225" i="2"/>
  <c r="KH225" i="2" s="1"/>
  <c r="MF225" i="2"/>
  <c r="TB225" i="2"/>
  <c r="TD225" i="2"/>
  <c r="TH225" i="2"/>
  <c r="TJ225" i="2"/>
  <c r="TL225" i="2"/>
  <c r="TN225" i="2"/>
  <c r="AG226" i="2"/>
  <c r="AR226" i="2"/>
  <c r="AU226" i="2"/>
  <c r="BS226" i="2"/>
  <c r="CG226" i="2"/>
  <c r="DG226" i="2"/>
  <c r="DW226" i="2"/>
  <c r="EM226" i="2"/>
  <c r="EN226" i="2" s="1"/>
  <c r="GV226" i="2"/>
  <c r="HR226" i="2"/>
  <c r="HS226" i="2" s="1"/>
  <c r="IH226" i="2"/>
  <c r="II226" i="2" s="1"/>
  <c r="IX226" i="2"/>
  <c r="IY226" i="2" s="1"/>
  <c r="JL226" i="2"/>
  <c r="JM226" i="2" s="1"/>
  <c r="JZ226" i="2"/>
  <c r="KA226" i="2" s="1"/>
  <c r="KN226" i="2"/>
  <c r="KO226" i="2" s="1"/>
  <c r="LH226" i="2"/>
  <c r="AI227" i="2"/>
  <c r="BH227" i="2"/>
  <c r="CM227" i="2"/>
  <c r="CY227" i="2"/>
  <c r="DO227" i="2"/>
  <c r="EE227" i="2"/>
  <c r="FZ227" i="2"/>
  <c r="GY227" i="2"/>
  <c r="GZ227" i="2" s="1"/>
  <c r="QH227" i="2" s="1"/>
  <c r="HJ227" i="2"/>
  <c r="HZ227" i="2"/>
  <c r="IP227" i="2"/>
  <c r="JE227" i="2"/>
  <c r="JS227" i="2"/>
  <c r="KG227" i="2"/>
  <c r="LK227" i="2"/>
  <c r="LL227" i="2" s="1"/>
  <c r="QX227" i="2" s="1"/>
  <c r="MF227" i="2"/>
  <c r="TB227" i="2"/>
  <c r="TD227" i="2"/>
  <c r="TH227" i="2"/>
  <c r="TJ227" i="2"/>
  <c r="TL227" i="2"/>
  <c r="TN227" i="2"/>
  <c r="AG228" i="2"/>
  <c r="AR228" i="2"/>
  <c r="AU228" i="2"/>
  <c r="BK228" i="2"/>
  <c r="BL228" i="2" s="1"/>
  <c r="NT228" i="2" s="1"/>
  <c r="BS228" i="2"/>
  <c r="CG228" i="2"/>
  <c r="CL228" i="2"/>
  <c r="CX228" i="2"/>
  <c r="DG228" i="2"/>
  <c r="DH228" i="2" s="1"/>
  <c r="DW228" i="2"/>
  <c r="EM228" i="2"/>
  <c r="FY228" i="2"/>
  <c r="GD228" i="2" s="1"/>
  <c r="GV228" i="2"/>
  <c r="GY228" i="2" s="1"/>
  <c r="HK228" i="2"/>
  <c r="HR228" i="2"/>
  <c r="IH228" i="2"/>
  <c r="II228" i="2" s="1"/>
  <c r="IX228" i="2"/>
  <c r="JL228" i="2"/>
  <c r="JM228" i="2" s="1"/>
  <c r="JZ228" i="2"/>
  <c r="KN228" i="2"/>
  <c r="KO228" i="2" s="1"/>
  <c r="LH228" i="2"/>
  <c r="TA228" i="2"/>
  <c r="TC228" i="2"/>
  <c r="TE228" i="2"/>
  <c r="TG228" i="2"/>
  <c r="TI228" i="2"/>
  <c r="TK228" i="2"/>
  <c r="TM228" i="2"/>
  <c r="TO228" i="2"/>
  <c r="AI229" i="2"/>
  <c r="AQ229" i="2"/>
  <c r="BH229" i="2"/>
  <c r="BV229" i="2"/>
  <c r="CF229" i="2"/>
  <c r="CM229" i="2"/>
  <c r="CY229" i="2"/>
  <c r="DH229" i="2"/>
  <c r="DO229" i="2"/>
  <c r="DP229" i="2" s="1"/>
  <c r="EE229" i="2"/>
  <c r="EF229" i="2" s="1"/>
  <c r="FZ229" i="2"/>
  <c r="MQ229" i="2" s="1"/>
  <c r="GD229" i="2"/>
  <c r="GY229" i="2"/>
  <c r="GZ229" i="2" s="1"/>
  <c r="QH229" i="2" s="1"/>
  <c r="HJ229" i="2"/>
  <c r="HK229" i="2" s="1"/>
  <c r="HZ229" i="2"/>
  <c r="IP229" i="2"/>
  <c r="JE229" i="2"/>
  <c r="JS229" i="2"/>
  <c r="KG229" i="2"/>
  <c r="LK229" i="2"/>
  <c r="LL229" i="2" s="1"/>
  <c r="QX229" i="2" s="1"/>
  <c r="MF229" i="2"/>
  <c r="TB229" i="2"/>
  <c r="TD229" i="2"/>
  <c r="TH229" i="2"/>
  <c r="TJ229" i="2"/>
  <c r="TL229" i="2"/>
  <c r="TN229" i="2"/>
  <c r="AG230" i="2"/>
  <c r="AR230" i="2"/>
  <c r="AU230" i="2"/>
  <c r="BK230" i="2"/>
  <c r="BS230" i="2"/>
  <c r="CG230" i="2"/>
  <c r="CL230" i="2"/>
  <c r="CX230" i="2"/>
  <c r="DG230" i="2"/>
  <c r="DW230" i="2"/>
  <c r="EM230" i="2"/>
  <c r="FY230" i="2"/>
  <c r="GV230" i="2"/>
  <c r="HK230" i="2"/>
  <c r="HR230" i="2"/>
  <c r="HS230" i="2" s="1"/>
  <c r="IH230" i="2"/>
  <c r="IX230" i="2"/>
  <c r="IY230" i="2" s="1"/>
  <c r="JL230" i="2"/>
  <c r="JZ230" i="2"/>
  <c r="KA230" i="2" s="1"/>
  <c r="KN230" i="2"/>
  <c r="LH230" i="2"/>
  <c r="TA230" i="2"/>
  <c r="TC230" i="2"/>
  <c r="TE230" i="2"/>
  <c r="TG230" i="2"/>
  <c r="TI230" i="2"/>
  <c r="TK230" i="2"/>
  <c r="TM230" i="2"/>
  <c r="TO230" i="2"/>
  <c r="AI231" i="2"/>
  <c r="AL231" i="2" s="1"/>
  <c r="AM231" i="2" s="1"/>
  <c r="AQ231" i="2"/>
  <c r="BH231" i="2"/>
  <c r="BV231" i="2"/>
  <c r="BW231" i="2" s="1"/>
  <c r="OB231" i="2" s="1"/>
  <c r="CF231" i="2"/>
  <c r="CM231" i="2"/>
  <c r="CY231" i="2"/>
  <c r="DH231" i="2"/>
  <c r="DO231" i="2"/>
  <c r="EE231" i="2"/>
  <c r="FZ231" i="2"/>
  <c r="GY231" i="2"/>
  <c r="HJ231" i="2"/>
  <c r="HZ231" i="2"/>
  <c r="IP231" i="2"/>
  <c r="JE231" i="2"/>
  <c r="JS231" i="2"/>
  <c r="KG231" i="2"/>
  <c r="LK231" i="2"/>
  <c r="MF231" i="2"/>
  <c r="TB231" i="2"/>
  <c r="TD231" i="2"/>
  <c r="TH231" i="2"/>
  <c r="TJ231" i="2"/>
  <c r="TL231" i="2"/>
  <c r="TN231" i="2"/>
  <c r="AG232" i="2"/>
  <c r="AR232" i="2"/>
  <c r="AU232" i="2"/>
  <c r="BK232" i="2"/>
  <c r="BL232" i="2" s="1"/>
  <c r="NT232" i="2" s="1"/>
  <c r="BS232" i="2"/>
  <c r="CG232" i="2"/>
  <c r="CL232" i="2"/>
  <c r="CX232" i="2"/>
  <c r="DG232" i="2"/>
  <c r="DH232" i="2" s="1"/>
  <c r="DW232" i="2"/>
  <c r="EM232" i="2"/>
  <c r="FY232" i="2"/>
  <c r="GD232" i="2" s="1"/>
  <c r="GV232" i="2"/>
  <c r="GY232" i="2" s="1"/>
  <c r="HK232" i="2"/>
  <c r="HR232" i="2"/>
  <c r="IH232" i="2"/>
  <c r="II232" i="2" s="1"/>
  <c r="IX232" i="2"/>
  <c r="JL232" i="2"/>
  <c r="JM232" i="2" s="1"/>
  <c r="JZ232" i="2"/>
  <c r="KN232" i="2"/>
  <c r="KO232" i="2" s="1"/>
  <c r="LH232" i="2"/>
  <c r="TA232" i="2"/>
  <c r="TC232" i="2"/>
  <c r="TE232" i="2"/>
  <c r="TG232" i="2"/>
  <c r="TI232" i="2"/>
  <c r="TK232" i="2"/>
  <c r="TM232" i="2"/>
  <c r="TO232" i="2"/>
  <c r="AI233" i="2"/>
  <c r="AQ233" i="2"/>
  <c r="BH233" i="2"/>
  <c r="BV233" i="2"/>
  <c r="CF233" i="2"/>
  <c r="CM233" i="2"/>
  <c r="CY233" i="2"/>
  <c r="DH233" i="2"/>
  <c r="DO233" i="2"/>
  <c r="DP233" i="2" s="1"/>
  <c r="EE233" i="2"/>
  <c r="EF233" i="2" s="1"/>
  <c r="FZ233" i="2"/>
  <c r="MQ233" i="2" s="1"/>
  <c r="GD233" i="2"/>
  <c r="GY233" i="2"/>
  <c r="GZ233" i="2" s="1"/>
  <c r="QH233" i="2" s="1"/>
  <c r="HJ233" i="2"/>
  <c r="HK233" i="2" s="1"/>
  <c r="HZ233" i="2"/>
  <c r="IP233" i="2"/>
  <c r="JE233" i="2"/>
  <c r="JS233" i="2"/>
  <c r="KG233" i="2"/>
  <c r="LK233" i="2"/>
  <c r="LL233" i="2" s="1"/>
  <c r="QX233" i="2" s="1"/>
  <c r="MF233" i="2"/>
  <c r="TB233" i="2"/>
  <c r="TD233" i="2"/>
  <c r="TH233" i="2"/>
  <c r="TJ233" i="2"/>
  <c r="TL233" i="2"/>
  <c r="TN233" i="2"/>
  <c r="AG234" i="2"/>
  <c r="AR234" i="2"/>
  <c r="AU234" i="2"/>
  <c r="BK234" i="2"/>
  <c r="BS234" i="2"/>
  <c r="CG234" i="2"/>
  <c r="CL234" i="2"/>
  <c r="CX234" i="2"/>
  <c r="DG234" i="2"/>
  <c r="DW234" i="2"/>
  <c r="EM234" i="2"/>
  <c r="FY234" i="2"/>
  <c r="GV234" i="2"/>
  <c r="HK234" i="2"/>
  <c r="HR234" i="2"/>
  <c r="HS234" i="2" s="1"/>
  <c r="IH234" i="2"/>
  <c r="IX234" i="2"/>
  <c r="IY234" i="2" s="1"/>
  <c r="JL234" i="2"/>
  <c r="JZ234" i="2"/>
  <c r="KA234" i="2" s="1"/>
  <c r="KN234" i="2"/>
  <c r="LH234" i="2"/>
  <c r="TA234" i="2"/>
  <c r="TC234" i="2"/>
  <c r="TE234" i="2"/>
  <c r="TG234" i="2"/>
  <c r="TI234" i="2"/>
  <c r="TK234" i="2"/>
  <c r="TM234" i="2"/>
  <c r="TO234" i="2"/>
  <c r="TN235" i="2"/>
  <c r="TL235" i="2"/>
  <c r="TJ235" i="2"/>
  <c r="TH235" i="2"/>
  <c r="TD235" i="2"/>
  <c r="TB235" i="2"/>
  <c r="AI235" i="2"/>
  <c r="AL235" i="2" s="1"/>
  <c r="AM235" i="2" s="1"/>
  <c r="AQ235" i="2"/>
  <c r="BH235" i="2"/>
  <c r="BV235" i="2"/>
  <c r="BW235" i="2" s="1"/>
  <c r="OB235" i="2" s="1"/>
  <c r="CF235" i="2"/>
  <c r="CM235" i="2"/>
  <c r="CY235" i="2"/>
  <c r="DH235" i="2"/>
  <c r="DO235" i="2"/>
  <c r="EE235" i="2"/>
  <c r="EF235" i="2" s="1"/>
  <c r="FZ235" i="2"/>
  <c r="GY235" i="2"/>
  <c r="HJ235" i="2"/>
  <c r="HZ235" i="2"/>
  <c r="IP235" i="2"/>
  <c r="JE235" i="2"/>
  <c r="JS235" i="2"/>
  <c r="KG235" i="2"/>
  <c r="LK235" i="2"/>
  <c r="MF235" i="2"/>
  <c r="TC235" i="2"/>
  <c r="TI235" i="2"/>
  <c r="TM235" i="2"/>
  <c r="AL236" i="2"/>
  <c r="BD236" i="2"/>
  <c r="BQ236" i="2"/>
  <c r="CM236" i="2"/>
  <c r="CZ236" i="2"/>
  <c r="CX236" i="2"/>
  <c r="DA236" i="2"/>
  <c r="FB236" i="2"/>
  <c r="DP236" i="2"/>
  <c r="DO236" i="2"/>
  <c r="EG236" i="2"/>
  <c r="FA236" i="2"/>
  <c r="FZ236" i="2"/>
  <c r="GR236" i="2"/>
  <c r="GY236" i="2"/>
  <c r="GZ236" i="2" s="1"/>
  <c r="QH236" i="2" s="1"/>
  <c r="KT236" i="2"/>
  <c r="HZ236" i="2"/>
  <c r="IR236" i="2"/>
  <c r="JE236" i="2"/>
  <c r="KG236" i="2"/>
  <c r="LE236" i="2"/>
  <c r="TD236" i="2"/>
  <c r="TH236" i="2"/>
  <c r="TL236" i="2"/>
  <c r="AF237" i="2"/>
  <c r="AQ237" i="2"/>
  <c r="AU237" i="2"/>
  <c r="BV237" i="2"/>
  <c r="CH237" i="2"/>
  <c r="CF237" i="2"/>
  <c r="CI237" i="2"/>
  <c r="FA237" i="2"/>
  <c r="DG237" i="2"/>
  <c r="DY237" i="2"/>
  <c r="EM237" i="2"/>
  <c r="GR237" i="2"/>
  <c r="GV237" i="2"/>
  <c r="HR237" i="2"/>
  <c r="IJ237" i="2"/>
  <c r="IX237" i="2"/>
  <c r="JZ237" i="2"/>
  <c r="KP237" i="2"/>
  <c r="KR237" i="2"/>
  <c r="LK237" i="2"/>
  <c r="AL238" i="2"/>
  <c r="BD238" i="2"/>
  <c r="BQ238" i="2"/>
  <c r="CM238" i="2"/>
  <c r="CZ238" i="2"/>
  <c r="CX238" i="2"/>
  <c r="DA238" i="2"/>
  <c r="FB238" i="2"/>
  <c r="DO238" i="2"/>
  <c r="EG238" i="2"/>
  <c r="FA238" i="2"/>
  <c r="FZ238" i="2"/>
  <c r="GR238" i="2"/>
  <c r="KT238" i="2"/>
  <c r="IA238" i="2"/>
  <c r="HZ238" i="2"/>
  <c r="JF238" i="2"/>
  <c r="JE238" i="2"/>
  <c r="KH238" i="2"/>
  <c r="KG238" i="2"/>
  <c r="LE238" i="2"/>
  <c r="MF238" i="2"/>
  <c r="TD238" i="2"/>
  <c r="TH238" i="2"/>
  <c r="TL238" i="2"/>
  <c r="AF239" i="2"/>
  <c r="AQ239" i="2"/>
  <c r="AU239" i="2"/>
  <c r="BV239" i="2"/>
  <c r="CH239" i="2"/>
  <c r="CF239" i="2"/>
  <c r="CI239" i="2"/>
  <c r="FA239" i="2"/>
  <c r="DH239" i="2"/>
  <c r="DG239" i="2"/>
  <c r="EN239" i="2"/>
  <c r="EM239" i="2"/>
  <c r="GR239" i="2"/>
  <c r="GV239" i="2"/>
  <c r="HS239" i="2"/>
  <c r="HR239" i="2"/>
  <c r="IY239" i="2"/>
  <c r="IX239" i="2"/>
  <c r="KA239" i="2"/>
  <c r="JZ239" i="2"/>
  <c r="KR239" i="2"/>
  <c r="MF239" i="2" s="1"/>
  <c r="LK239" i="2"/>
  <c r="BQ240" i="2"/>
  <c r="GR240" i="2"/>
  <c r="KU240" i="2"/>
  <c r="KV240" i="2"/>
  <c r="IQ240" i="2"/>
  <c r="IR240" i="2" s="1"/>
  <c r="JT240" i="2"/>
  <c r="JU240" i="2" s="1"/>
  <c r="LF240" i="2"/>
  <c r="BP241" i="2"/>
  <c r="FD241" i="2"/>
  <c r="FC241" i="2"/>
  <c r="DX241" i="2"/>
  <c r="DY241" i="2" s="1"/>
  <c r="GQ241" i="2"/>
  <c r="KV241" i="2"/>
  <c r="KU241" i="2"/>
  <c r="II241" i="2"/>
  <c r="JM241" i="2"/>
  <c r="KO241" i="2"/>
  <c r="LE241" i="2"/>
  <c r="BQ242" i="2"/>
  <c r="DX242" i="2"/>
  <c r="EN242" i="2"/>
  <c r="GR242" i="2"/>
  <c r="KU242" i="2"/>
  <c r="KV242" i="2"/>
  <c r="IA242" i="2"/>
  <c r="IB242" i="2" s="1"/>
  <c r="JF242" i="2"/>
  <c r="JG242" i="2" s="1"/>
  <c r="KH242" i="2"/>
  <c r="KI242" i="2" s="1"/>
  <c r="LF242" i="2"/>
  <c r="BP243" i="2"/>
  <c r="FD243" i="2"/>
  <c r="FC243" i="2"/>
  <c r="EN243" i="2"/>
  <c r="EO243" i="2" s="1"/>
  <c r="GQ243" i="2"/>
  <c r="KV243" i="2"/>
  <c r="KU243" i="2"/>
  <c r="HS243" i="2"/>
  <c r="IY243" i="2"/>
  <c r="KA243" i="2"/>
  <c r="LE243" i="2"/>
  <c r="BQ244" i="2"/>
  <c r="GR244" i="2"/>
  <c r="KU244" i="2"/>
  <c r="KV244" i="2"/>
  <c r="IQ244" i="2"/>
  <c r="IR244" i="2" s="1"/>
  <c r="JT244" i="2"/>
  <c r="JU244" i="2" s="1"/>
  <c r="LF244" i="2"/>
  <c r="BP245" i="2"/>
  <c r="CM245" i="2"/>
  <c r="FC245" i="2"/>
  <c r="FD245" i="2"/>
  <c r="BK246" i="2"/>
  <c r="BQ246" i="2"/>
  <c r="CG246" i="2"/>
  <c r="CM246" i="2"/>
  <c r="FD246" i="2"/>
  <c r="FC246" i="2"/>
  <c r="EF246" i="2"/>
  <c r="EG246" i="2" s="1"/>
  <c r="CG248" i="2"/>
  <c r="CM248" i="2"/>
  <c r="FC251" i="2"/>
  <c r="FD251" i="2"/>
  <c r="AG236" i="2"/>
  <c r="AR236" i="2"/>
  <c r="AU236" i="2"/>
  <c r="BS236" i="2"/>
  <c r="CG236" i="2"/>
  <c r="DG236" i="2"/>
  <c r="DW236" i="2"/>
  <c r="DX236" i="2" s="1"/>
  <c r="DY236" i="2" s="1"/>
  <c r="EM236" i="2"/>
  <c r="EN236" i="2" s="1"/>
  <c r="GV236" i="2"/>
  <c r="HR236" i="2"/>
  <c r="HS236" i="2" s="1"/>
  <c r="IH236" i="2"/>
  <c r="IX236" i="2"/>
  <c r="IY236" i="2" s="1"/>
  <c r="JL236" i="2"/>
  <c r="JM236" i="2" s="1"/>
  <c r="JZ236" i="2"/>
  <c r="KA236" i="2" s="1"/>
  <c r="KN236" i="2"/>
  <c r="LH236" i="2"/>
  <c r="AI237" i="2"/>
  <c r="BH237" i="2"/>
  <c r="CM237" i="2"/>
  <c r="CY237" i="2"/>
  <c r="DO237" i="2"/>
  <c r="DP237" i="2" s="1"/>
  <c r="EE237" i="2"/>
  <c r="EF237" i="2" s="1"/>
  <c r="FZ237" i="2"/>
  <c r="HJ237" i="2"/>
  <c r="HZ237" i="2"/>
  <c r="IA237" i="2" s="1"/>
  <c r="IP237" i="2"/>
  <c r="IQ237" i="2" s="1"/>
  <c r="JE237" i="2"/>
  <c r="JS237" i="2"/>
  <c r="JT237" i="2" s="1"/>
  <c r="KG237" i="2"/>
  <c r="KH237" i="2" s="1"/>
  <c r="TB237" i="2"/>
  <c r="TD237" i="2"/>
  <c r="TH237" i="2"/>
  <c r="TJ237" i="2"/>
  <c r="TL237" i="2"/>
  <c r="TN237" i="2"/>
  <c r="AG238" i="2"/>
  <c r="AR238" i="2"/>
  <c r="AU238" i="2"/>
  <c r="BS238" i="2"/>
  <c r="CG238" i="2"/>
  <c r="DG238" i="2"/>
  <c r="DW238" i="2"/>
  <c r="EM238" i="2"/>
  <c r="EN238" i="2" s="1"/>
  <c r="GV238" i="2"/>
  <c r="HR238" i="2"/>
  <c r="HS238" i="2" s="1"/>
  <c r="IH238" i="2"/>
  <c r="II238" i="2" s="1"/>
  <c r="IJ238" i="2" s="1"/>
  <c r="IX238" i="2"/>
  <c r="IY238" i="2" s="1"/>
  <c r="JL238" i="2"/>
  <c r="JM238" i="2" s="1"/>
  <c r="JN238" i="2" s="1"/>
  <c r="JZ238" i="2"/>
  <c r="KA238" i="2" s="1"/>
  <c r="KN238" i="2"/>
  <c r="KO238" i="2" s="1"/>
  <c r="KP238" i="2" s="1"/>
  <c r="LH238" i="2"/>
  <c r="AI239" i="2"/>
  <c r="BH239" i="2"/>
  <c r="CM239" i="2"/>
  <c r="CY239" i="2"/>
  <c r="DO239" i="2"/>
  <c r="DP239" i="2" s="1"/>
  <c r="EE239" i="2"/>
  <c r="EF239" i="2" s="1"/>
  <c r="FZ239" i="2"/>
  <c r="HJ239" i="2"/>
  <c r="HZ239" i="2"/>
  <c r="IA239" i="2" s="1"/>
  <c r="IP239" i="2"/>
  <c r="IQ239" i="2" s="1"/>
  <c r="JE239" i="2"/>
  <c r="JF239" i="2" s="1"/>
  <c r="JS239" i="2"/>
  <c r="JT239" i="2" s="1"/>
  <c r="KG239" i="2"/>
  <c r="KH239" i="2" s="1"/>
  <c r="TB239" i="2"/>
  <c r="TD239" i="2"/>
  <c r="TH239" i="2"/>
  <c r="TJ239" i="2"/>
  <c r="TL239" i="2"/>
  <c r="TN239" i="2"/>
  <c r="AG240" i="2"/>
  <c r="AR240" i="2"/>
  <c r="AU240" i="2"/>
  <c r="BD240" i="2"/>
  <c r="BK240" i="2"/>
  <c r="BS240" i="2"/>
  <c r="CG240" i="2"/>
  <c r="CI240" i="2"/>
  <c r="DG240" i="2"/>
  <c r="DW240" i="2"/>
  <c r="DX240" i="2" s="1"/>
  <c r="EM240" i="2"/>
  <c r="EN240" i="2" s="1"/>
  <c r="GV240" i="2"/>
  <c r="HK240" i="2"/>
  <c r="HR240" i="2"/>
  <c r="HS240" i="2" s="1"/>
  <c r="HT240" i="2" s="1"/>
  <c r="IH240" i="2"/>
  <c r="II240" i="2" s="1"/>
  <c r="IJ240" i="2" s="1"/>
  <c r="IX240" i="2"/>
  <c r="IY240" i="2" s="1"/>
  <c r="IZ240" i="2" s="1"/>
  <c r="JL240" i="2"/>
  <c r="JM240" i="2" s="1"/>
  <c r="JN240" i="2" s="1"/>
  <c r="JZ240" i="2"/>
  <c r="KA240" i="2" s="1"/>
  <c r="KB240" i="2" s="1"/>
  <c r="KN240" i="2"/>
  <c r="KO240" i="2" s="1"/>
  <c r="KP240" i="2" s="1"/>
  <c r="KR240" i="2"/>
  <c r="LH240" i="2"/>
  <c r="MQ240" i="2"/>
  <c r="AI241" i="2"/>
  <c r="BH241" i="2"/>
  <c r="BL241" i="2"/>
  <c r="NT241" i="2" s="1"/>
  <c r="BQ241" i="2"/>
  <c r="CM241" i="2"/>
  <c r="CO241" i="2"/>
  <c r="CY241" i="2"/>
  <c r="DA241" i="2"/>
  <c r="DO241" i="2"/>
  <c r="DP241" i="2" s="1"/>
  <c r="EE241" i="2"/>
  <c r="EF241" i="2" s="1"/>
  <c r="FA241" i="2"/>
  <c r="FZ241" i="2"/>
  <c r="GD241" i="2"/>
  <c r="GR241" i="2"/>
  <c r="HJ241" i="2"/>
  <c r="HZ241" i="2"/>
  <c r="IP241" i="2"/>
  <c r="JE241" i="2"/>
  <c r="JS241" i="2"/>
  <c r="KG241" i="2"/>
  <c r="LF241" i="2"/>
  <c r="MF241" i="2"/>
  <c r="TB241" i="2"/>
  <c r="TD241" i="2"/>
  <c r="TH241" i="2"/>
  <c r="TJ241" i="2"/>
  <c r="TL241" i="2"/>
  <c r="TN241" i="2"/>
  <c r="AG242" i="2"/>
  <c r="AL242" i="2"/>
  <c r="AR242" i="2"/>
  <c r="AU242" i="2"/>
  <c r="BD242" i="2"/>
  <c r="BS242" i="2"/>
  <c r="CG242" i="2"/>
  <c r="CI242" i="2"/>
  <c r="DG242" i="2"/>
  <c r="DW242" i="2"/>
  <c r="DY242" i="2"/>
  <c r="EM242" i="2"/>
  <c r="EO242" i="2"/>
  <c r="GV242" i="2"/>
  <c r="GZ242" i="2"/>
  <c r="QH242" i="2" s="1"/>
  <c r="HR242" i="2"/>
  <c r="HS242" i="2" s="1"/>
  <c r="IH242" i="2"/>
  <c r="II242" i="2" s="1"/>
  <c r="IX242" i="2"/>
  <c r="IY242" i="2" s="1"/>
  <c r="JL242" i="2"/>
  <c r="JM242" i="2" s="1"/>
  <c r="JZ242" i="2"/>
  <c r="KA242" i="2" s="1"/>
  <c r="KN242" i="2"/>
  <c r="KO242" i="2" s="1"/>
  <c r="KR242" i="2"/>
  <c r="MF242" i="2" s="1"/>
  <c r="LH242" i="2"/>
  <c r="AI243" i="2"/>
  <c r="BH243" i="2"/>
  <c r="BQ243" i="2"/>
  <c r="CM243" i="2"/>
  <c r="CO243" i="2"/>
  <c r="CY243" i="2"/>
  <c r="DA243" i="2"/>
  <c r="DH243" i="2"/>
  <c r="DO243" i="2"/>
  <c r="DP243" i="2" s="1"/>
  <c r="DQ243" i="2" s="1"/>
  <c r="EE243" i="2"/>
  <c r="EF243" i="2" s="1"/>
  <c r="EG243" i="2" s="1"/>
  <c r="FA243" i="2"/>
  <c r="FZ243" i="2"/>
  <c r="GR243" i="2"/>
  <c r="GY243" i="2"/>
  <c r="GZ243" i="2" s="1"/>
  <c r="QH243" i="2" s="1"/>
  <c r="HJ243" i="2"/>
  <c r="HZ243" i="2"/>
  <c r="IB243" i="2"/>
  <c r="IP243" i="2"/>
  <c r="IR243" i="2"/>
  <c r="JE243" i="2"/>
  <c r="JG243" i="2"/>
  <c r="JS243" i="2"/>
  <c r="JU243" i="2"/>
  <c r="KG243" i="2"/>
  <c r="KI243" i="2"/>
  <c r="LF243" i="2"/>
  <c r="LK243" i="2"/>
  <c r="TB243" i="2"/>
  <c r="TD243" i="2"/>
  <c r="TH243" i="2"/>
  <c r="TJ243" i="2"/>
  <c r="TL243" i="2"/>
  <c r="TN243" i="2"/>
  <c r="AG244" i="2"/>
  <c r="AR244" i="2"/>
  <c r="AU244" i="2"/>
  <c r="BD244" i="2"/>
  <c r="BK244" i="2"/>
  <c r="BS244" i="2"/>
  <c r="CG244" i="2"/>
  <c r="CI244" i="2"/>
  <c r="DG244" i="2"/>
  <c r="DW244" i="2"/>
  <c r="DX244" i="2" s="1"/>
  <c r="EM244" i="2"/>
  <c r="EN244" i="2" s="1"/>
  <c r="GV244" i="2"/>
  <c r="HK244" i="2"/>
  <c r="HR244" i="2"/>
  <c r="HS244" i="2" s="1"/>
  <c r="HT244" i="2" s="1"/>
  <c r="IH244" i="2"/>
  <c r="II244" i="2" s="1"/>
  <c r="IJ244" i="2" s="1"/>
  <c r="IX244" i="2"/>
  <c r="IY244" i="2" s="1"/>
  <c r="IZ244" i="2" s="1"/>
  <c r="JL244" i="2"/>
  <c r="JM244" i="2" s="1"/>
  <c r="JN244" i="2" s="1"/>
  <c r="JZ244" i="2"/>
  <c r="KA244" i="2" s="1"/>
  <c r="KB244" i="2" s="1"/>
  <c r="KN244" i="2"/>
  <c r="KO244" i="2" s="1"/>
  <c r="KP244" i="2" s="1"/>
  <c r="KR244" i="2"/>
  <c r="LH244" i="2"/>
  <c r="MQ244" i="2"/>
  <c r="AI245" i="2"/>
  <c r="BH245" i="2"/>
  <c r="BL245" i="2"/>
  <c r="NT245" i="2" s="1"/>
  <c r="BQ245" i="2"/>
  <c r="BV245" i="2"/>
  <c r="CN245" i="2"/>
  <c r="DG245" i="2"/>
  <c r="DP245" i="2"/>
  <c r="DW245" i="2"/>
  <c r="DY245" i="2"/>
  <c r="EM245" i="2"/>
  <c r="EO245" i="2"/>
  <c r="GV245" i="2"/>
  <c r="HR245" i="2"/>
  <c r="HS245" i="2" s="1"/>
  <c r="IH245" i="2"/>
  <c r="II245" i="2" s="1"/>
  <c r="IX245" i="2"/>
  <c r="IY245" i="2" s="1"/>
  <c r="JL245" i="2"/>
  <c r="JM245" i="2" s="1"/>
  <c r="JZ245" i="2"/>
  <c r="KA245" i="2" s="1"/>
  <c r="KN245" i="2"/>
  <c r="KO245" i="2" s="1"/>
  <c r="KR245" i="2"/>
  <c r="LH245" i="2"/>
  <c r="LL245" i="2"/>
  <c r="QX245" i="2" s="1"/>
  <c r="MK245" i="2"/>
  <c r="MQ245" i="2"/>
  <c r="TA245" i="2"/>
  <c r="TC245" i="2"/>
  <c r="TG245" i="2"/>
  <c r="TI245" i="2"/>
  <c r="TK245" i="2"/>
  <c r="TM245" i="2"/>
  <c r="TO245" i="2"/>
  <c r="TO246" i="2"/>
  <c r="TM246" i="2"/>
  <c r="TK246" i="2"/>
  <c r="TI246" i="2"/>
  <c r="TG246" i="2"/>
  <c r="TC246" i="2"/>
  <c r="TA246" i="2"/>
  <c r="AF246" i="2"/>
  <c r="AI246" i="2"/>
  <c r="AQ246" i="2"/>
  <c r="BC246" i="2"/>
  <c r="BH246" i="2"/>
  <c r="BV246" i="2"/>
  <c r="BW246" i="2" s="1"/>
  <c r="OB246" i="2" s="1"/>
  <c r="CO246" i="2"/>
  <c r="SF246" i="2" s="1"/>
  <c r="CY246" i="2"/>
  <c r="DH246" i="2"/>
  <c r="DO246" i="2"/>
  <c r="DX246" i="2"/>
  <c r="EE246" i="2"/>
  <c r="FA246" i="2"/>
  <c r="FZ246" i="2"/>
  <c r="HJ246" i="2"/>
  <c r="HS246" i="2"/>
  <c r="HZ246" i="2"/>
  <c r="IA246" i="2" s="1"/>
  <c r="II246" i="2"/>
  <c r="IJ246" i="2" s="1"/>
  <c r="IP246" i="2"/>
  <c r="IR246" i="2" s="1"/>
  <c r="JE246" i="2"/>
  <c r="JF246" i="2" s="1"/>
  <c r="JM246" i="2"/>
  <c r="JN246" i="2" s="1"/>
  <c r="JS246" i="2"/>
  <c r="JU246" i="2" s="1"/>
  <c r="KG246" i="2"/>
  <c r="KH246" i="2" s="1"/>
  <c r="KO246" i="2"/>
  <c r="KP246" i="2" s="1"/>
  <c r="MF246" i="2"/>
  <c r="TB246" i="2"/>
  <c r="TH246" i="2"/>
  <c r="TL246" i="2"/>
  <c r="AL247" i="2"/>
  <c r="BD247" i="2"/>
  <c r="BQ247" i="2"/>
  <c r="CH247" i="2"/>
  <c r="CN247" i="2"/>
  <c r="CO247" i="2" s="1"/>
  <c r="SF247" i="2" s="1"/>
  <c r="CZ247" i="2"/>
  <c r="CX247" i="2"/>
  <c r="DA247" i="2"/>
  <c r="FB247" i="2"/>
  <c r="DO247" i="2"/>
  <c r="FA247" i="2"/>
  <c r="GR247" i="2"/>
  <c r="KT247" i="2"/>
  <c r="IA247" i="2"/>
  <c r="HZ247" i="2"/>
  <c r="JE247" i="2"/>
  <c r="KH247" i="2"/>
  <c r="KG247" i="2"/>
  <c r="LE247" i="2"/>
  <c r="MF247" i="2"/>
  <c r="TB247" i="2"/>
  <c r="TH247" i="2"/>
  <c r="TL247" i="2"/>
  <c r="AL248" i="2"/>
  <c r="BD248" i="2"/>
  <c r="BQ248" i="2"/>
  <c r="CH248" i="2"/>
  <c r="CN248" i="2"/>
  <c r="CV274" i="2"/>
  <c r="SH248" i="2"/>
  <c r="DA248" i="2"/>
  <c r="FA248" i="2"/>
  <c r="DH248" i="2"/>
  <c r="DG248" i="2"/>
  <c r="EN248" i="2"/>
  <c r="EM248" i="2"/>
  <c r="GR248" i="2"/>
  <c r="GV248" i="2"/>
  <c r="HR248" i="2"/>
  <c r="HS248" i="2" s="1"/>
  <c r="IY248" i="2"/>
  <c r="IZ248" i="2" s="1"/>
  <c r="IX248" i="2"/>
  <c r="JG248" i="2"/>
  <c r="JZ248" i="2"/>
  <c r="KA248" i="2" s="1"/>
  <c r="KR248" i="2"/>
  <c r="MF248" i="2" s="1"/>
  <c r="KT248" i="2"/>
  <c r="TA248" i="2"/>
  <c r="TG248" i="2"/>
  <c r="TK248" i="2"/>
  <c r="TO248" i="2"/>
  <c r="UV274" i="2"/>
  <c r="UW248" i="2"/>
  <c r="UW274" i="2" s="1"/>
  <c r="BQ249" i="2"/>
  <c r="CZ249" i="2"/>
  <c r="CX249" i="2"/>
  <c r="DA249" i="2"/>
  <c r="FD249" i="2"/>
  <c r="DO249" i="2"/>
  <c r="DP249" i="2" s="1"/>
  <c r="DQ249" i="2" s="1"/>
  <c r="FA249" i="2"/>
  <c r="GA249" i="2"/>
  <c r="KV249" i="2"/>
  <c r="IA249" i="2"/>
  <c r="IB249" i="2" s="1"/>
  <c r="HZ249" i="2"/>
  <c r="JE249" i="2"/>
  <c r="JF249" i="2" s="1"/>
  <c r="KH249" i="2"/>
  <c r="KI249" i="2" s="1"/>
  <c r="KG249" i="2"/>
  <c r="LE249" i="2"/>
  <c r="UX249" i="2"/>
  <c r="TO250" i="2"/>
  <c r="TM250" i="2"/>
  <c r="TK250" i="2"/>
  <c r="TI250" i="2"/>
  <c r="TG250" i="2"/>
  <c r="TC250" i="2"/>
  <c r="TA250" i="2"/>
  <c r="MK250" i="2"/>
  <c r="BH250" i="2"/>
  <c r="BP250" i="2"/>
  <c r="CF250" i="2"/>
  <c r="CL250" i="2"/>
  <c r="EF250" i="2"/>
  <c r="EG250" i="2" s="1"/>
  <c r="EE250" i="2"/>
  <c r="EO250" i="2"/>
  <c r="FY250" i="2"/>
  <c r="GQ250" i="2"/>
  <c r="KR250" i="2"/>
  <c r="HJ250" i="2"/>
  <c r="IQ250" i="2"/>
  <c r="IP250" i="2"/>
  <c r="IZ250" i="2"/>
  <c r="JS250" i="2"/>
  <c r="JT250" i="2" s="1"/>
  <c r="JU250" i="2" s="1"/>
  <c r="TD250" i="2"/>
  <c r="TJ250" i="2"/>
  <c r="TN250" i="2"/>
  <c r="UO250" i="2"/>
  <c r="AF251" i="2"/>
  <c r="AQ251" i="2"/>
  <c r="AU251" i="2"/>
  <c r="CI251" i="2"/>
  <c r="FA251" i="2"/>
  <c r="MF251" i="2" s="1"/>
  <c r="DG251" i="2"/>
  <c r="EN251" i="2"/>
  <c r="EM251" i="2"/>
  <c r="GR251" i="2"/>
  <c r="HS251" i="2"/>
  <c r="HT251" i="2" s="1"/>
  <c r="HR251" i="2"/>
  <c r="IX251" i="2"/>
  <c r="IY251" i="2" s="1"/>
  <c r="KA251" i="2"/>
  <c r="KB251" i="2" s="1"/>
  <c r="JZ251" i="2"/>
  <c r="KR251" i="2"/>
  <c r="KT251" i="2"/>
  <c r="TN252" i="2"/>
  <c r="TL252" i="2"/>
  <c r="TJ252" i="2"/>
  <c r="TH252" i="2"/>
  <c r="TD252" i="2"/>
  <c r="TB252" i="2"/>
  <c r="AG252" i="2"/>
  <c r="BH252" i="2"/>
  <c r="BP252" i="2"/>
  <c r="CF252" i="2"/>
  <c r="CI252" i="2"/>
  <c r="CL252" i="2"/>
  <c r="CO252" i="2"/>
  <c r="SF252" i="2" s="1"/>
  <c r="CY252" i="2"/>
  <c r="DX252" i="2"/>
  <c r="DY252" i="2" s="1"/>
  <c r="DW252" i="2"/>
  <c r="FB252" i="2"/>
  <c r="II252" i="2"/>
  <c r="IJ252" i="2" s="1"/>
  <c r="IH252" i="2"/>
  <c r="JL252" i="2"/>
  <c r="JM252" i="2" s="1"/>
  <c r="KO252" i="2"/>
  <c r="KP252" i="2" s="1"/>
  <c r="KN252" i="2"/>
  <c r="LF252" i="2"/>
  <c r="MQ252" i="2"/>
  <c r="TC252" i="2"/>
  <c r="TI252" i="2"/>
  <c r="TM252" i="2"/>
  <c r="UX252" i="2"/>
  <c r="GR253" i="2"/>
  <c r="KU253" i="2"/>
  <c r="KV253" i="2"/>
  <c r="IQ253" i="2"/>
  <c r="JT253" i="2"/>
  <c r="LF253" i="2"/>
  <c r="BQ254" i="2"/>
  <c r="FD254" i="2"/>
  <c r="FC254" i="2"/>
  <c r="EN254" i="2"/>
  <c r="GQ254" i="2"/>
  <c r="KV254" i="2"/>
  <c r="KU254" i="2"/>
  <c r="HS254" i="2"/>
  <c r="IY254" i="2"/>
  <c r="KA254" i="2"/>
  <c r="LE254" i="2"/>
  <c r="BP255" i="2"/>
  <c r="CF255" i="2"/>
  <c r="CL255" i="2"/>
  <c r="IA255" i="2"/>
  <c r="IQ255" i="2"/>
  <c r="JF255" i="2"/>
  <c r="JT255" i="2"/>
  <c r="KH255" i="2"/>
  <c r="BQ256" i="2"/>
  <c r="CG256" i="2"/>
  <c r="CM256" i="2"/>
  <c r="FC256" i="2"/>
  <c r="FD256" i="2"/>
  <c r="EF256" i="2"/>
  <c r="HS256" i="2"/>
  <c r="II256" i="2"/>
  <c r="IY256" i="2"/>
  <c r="JM256" i="2"/>
  <c r="KA256" i="2"/>
  <c r="KO256" i="2"/>
  <c r="BP257" i="2"/>
  <c r="CF257" i="2"/>
  <c r="CL257" i="2"/>
  <c r="BP258" i="2"/>
  <c r="CF258" i="2"/>
  <c r="CL258" i="2"/>
  <c r="AG259" i="2"/>
  <c r="KU259" i="2"/>
  <c r="KV259" i="2"/>
  <c r="TA239" i="2"/>
  <c r="TC239" i="2"/>
  <c r="TE239" i="2"/>
  <c r="TG239" i="2"/>
  <c r="TI239" i="2"/>
  <c r="TK239" i="2"/>
  <c r="TM239" i="2"/>
  <c r="TO239" i="2"/>
  <c r="AI240" i="2"/>
  <c r="AQ240" i="2"/>
  <c r="BH240" i="2"/>
  <c r="BV240" i="2"/>
  <c r="BW240" i="2" s="1"/>
  <c r="OB240" i="2" s="1"/>
  <c r="CF240" i="2"/>
  <c r="CM240" i="2"/>
  <c r="CY240" i="2"/>
  <c r="DH240" i="2"/>
  <c r="DO240" i="2"/>
  <c r="DP240" i="2" s="1"/>
  <c r="DQ240" i="2" s="1"/>
  <c r="EE240" i="2"/>
  <c r="EF240" i="2" s="1"/>
  <c r="FZ240" i="2"/>
  <c r="GD240" i="2"/>
  <c r="GY240" i="2"/>
  <c r="HJ240" i="2"/>
  <c r="HZ240" i="2"/>
  <c r="IA240" i="2" s="1"/>
  <c r="IP240" i="2"/>
  <c r="JE240" i="2"/>
  <c r="JF240" i="2" s="1"/>
  <c r="JS240" i="2"/>
  <c r="KG240" i="2"/>
  <c r="KH240" i="2" s="1"/>
  <c r="MF240" i="2"/>
  <c r="TB240" i="2"/>
  <c r="TD240" i="2"/>
  <c r="TH240" i="2"/>
  <c r="TJ240" i="2"/>
  <c r="TL240" i="2"/>
  <c r="TN240" i="2"/>
  <c r="AG241" i="2"/>
  <c r="AR241" i="2"/>
  <c r="AU241" i="2"/>
  <c r="BK241" i="2"/>
  <c r="BS241" i="2"/>
  <c r="CG241" i="2"/>
  <c r="CL241" i="2"/>
  <c r="CX241" i="2"/>
  <c r="DG241" i="2"/>
  <c r="DW241" i="2"/>
  <c r="EM241" i="2"/>
  <c r="EN241" i="2" s="1"/>
  <c r="FY241" i="2"/>
  <c r="GG241" i="2" s="1"/>
  <c r="GV241" i="2"/>
  <c r="HR241" i="2"/>
  <c r="IH241" i="2"/>
  <c r="IJ241" i="2" s="1"/>
  <c r="IX241" i="2"/>
  <c r="JL241" i="2"/>
  <c r="JN241" i="2" s="1"/>
  <c r="JZ241" i="2"/>
  <c r="KN241" i="2"/>
  <c r="KP241" i="2" s="1"/>
  <c r="LH241" i="2"/>
  <c r="TA241" i="2"/>
  <c r="TC241" i="2"/>
  <c r="TE241" i="2"/>
  <c r="TG241" i="2"/>
  <c r="TI241" i="2"/>
  <c r="TK241" i="2"/>
  <c r="TM241" i="2"/>
  <c r="TO241" i="2"/>
  <c r="AI242" i="2"/>
  <c r="AM242" i="2"/>
  <c r="AQ242" i="2"/>
  <c r="BH242" i="2"/>
  <c r="CF242" i="2"/>
  <c r="CM242" i="2"/>
  <c r="CY242" i="2"/>
  <c r="DO242" i="2"/>
  <c r="EE242" i="2"/>
  <c r="EF242" i="2" s="1"/>
  <c r="FZ242" i="2"/>
  <c r="GY242" i="2"/>
  <c r="HJ242" i="2"/>
  <c r="HZ242" i="2"/>
  <c r="IP242" i="2"/>
  <c r="IQ242" i="2" s="1"/>
  <c r="JE242" i="2"/>
  <c r="JS242" i="2"/>
  <c r="JT242" i="2" s="1"/>
  <c r="KG242" i="2"/>
  <c r="LK242" i="2"/>
  <c r="LL242" i="2" s="1"/>
  <c r="QX242" i="2" s="1"/>
  <c r="TB242" i="2"/>
  <c r="TD242" i="2"/>
  <c r="TH242" i="2"/>
  <c r="TJ242" i="2"/>
  <c r="TL242" i="2"/>
  <c r="TN242" i="2"/>
  <c r="AG243" i="2"/>
  <c r="AR243" i="2"/>
  <c r="AU243" i="2"/>
  <c r="BK243" i="2"/>
  <c r="BS243" i="2"/>
  <c r="CG243" i="2"/>
  <c r="CL243" i="2"/>
  <c r="CX243" i="2"/>
  <c r="DG243" i="2"/>
  <c r="DW243" i="2"/>
  <c r="DX243" i="2" s="1"/>
  <c r="EM243" i="2"/>
  <c r="FY243" i="2"/>
  <c r="GV243" i="2"/>
  <c r="HK243" i="2"/>
  <c r="HR243" i="2"/>
  <c r="HT243" i="2" s="1"/>
  <c r="IH243" i="2"/>
  <c r="IX243" i="2"/>
  <c r="IZ243" i="2" s="1"/>
  <c r="JL243" i="2"/>
  <c r="JZ243" i="2"/>
  <c r="KB243" i="2" s="1"/>
  <c r="KN243" i="2"/>
  <c r="LH243" i="2"/>
  <c r="TA243" i="2"/>
  <c r="TC243" i="2"/>
  <c r="TE243" i="2"/>
  <c r="TG243" i="2"/>
  <c r="TI243" i="2"/>
  <c r="TK243" i="2"/>
  <c r="TM243" i="2"/>
  <c r="TO243" i="2"/>
  <c r="AI244" i="2"/>
  <c r="AQ244" i="2"/>
  <c r="BH244" i="2"/>
  <c r="BV244" i="2"/>
  <c r="BW244" i="2" s="1"/>
  <c r="OB244" i="2" s="1"/>
  <c r="CF244" i="2"/>
  <c r="CM244" i="2"/>
  <c r="CY244" i="2"/>
  <c r="DH244" i="2"/>
  <c r="DO244" i="2"/>
  <c r="DP244" i="2" s="1"/>
  <c r="DQ244" i="2" s="1"/>
  <c r="EE244" i="2"/>
  <c r="EF244" i="2" s="1"/>
  <c r="FZ244" i="2"/>
  <c r="GD244" i="2"/>
  <c r="GY244" i="2"/>
  <c r="HJ244" i="2"/>
  <c r="HZ244" i="2"/>
  <c r="IA244" i="2" s="1"/>
  <c r="IP244" i="2"/>
  <c r="JE244" i="2"/>
  <c r="JF244" i="2" s="1"/>
  <c r="JS244" i="2"/>
  <c r="KG244" i="2"/>
  <c r="KH244" i="2" s="1"/>
  <c r="MF244" i="2"/>
  <c r="TB244" i="2"/>
  <c r="TD244" i="2"/>
  <c r="TH244" i="2"/>
  <c r="TJ244" i="2"/>
  <c r="TL244" i="2"/>
  <c r="TN244" i="2"/>
  <c r="AL245" i="2"/>
  <c r="AM245" i="2" s="1"/>
  <c r="AR245" i="2"/>
  <c r="AU245" i="2"/>
  <c r="BS245" i="2"/>
  <c r="BW245" i="2"/>
  <c r="OB245" i="2" s="1"/>
  <c r="CG245" i="2"/>
  <c r="CO245" i="2"/>
  <c r="SF245" i="2" s="1"/>
  <c r="CY245" i="2"/>
  <c r="DH245" i="2"/>
  <c r="DO245" i="2"/>
  <c r="DQ245" i="2" s="1"/>
  <c r="EE245" i="2"/>
  <c r="FZ245" i="2"/>
  <c r="GD245" i="2"/>
  <c r="GY245" i="2"/>
  <c r="GZ245" i="2" s="1"/>
  <c r="QH245" i="2" s="1"/>
  <c r="HJ245" i="2"/>
  <c r="HZ245" i="2"/>
  <c r="IA245" i="2" s="1"/>
  <c r="IP245" i="2"/>
  <c r="IQ245" i="2" s="1"/>
  <c r="IR245" i="2" s="1"/>
  <c r="JE245" i="2"/>
  <c r="JF245" i="2" s="1"/>
  <c r="JS245" i="2"/>
  <c r="JT245" i="2" s="1"/>
  <c r="JU245" i="2" s="1"/>
  <c r="KG245" i="2"/>
  <c r="KH245" i="2" s="1"/>
  <c r="LK245" i="2"/>
  <c r="MF245" i="2"/>
  <c r="TB245" i="2"/>
  <c r="TD245" i="2"/>
  <c r="TH245" i="2"/>
  <c r="TJ245" i="2"/>
  <c r="TL245" i="2"/>
  <c r="TN245" i="2"/>
  <c r="AG246" i="2"/>
  <c r="AR246" i="2"/>
  <c r="AU246" i="2"/>
  <c r="BD246" i="2"/>
  <c r="BS246" i="2"/>
  <c r="CH246" i="2"/>
  <c r="CI246" i="2" s="1"/>
  <c r="DG246" i="2"/>
  <c r="DP246" i="2"/>
  <c r="DQ246" i="2" s="1"/>
  <c r="DW246" i="2"/>
  <c r="DY246" i="2" s="1"/>
  <c r="EM246" i="2"/>
  <c r="GV246" i="2"/>
  <c r="HK246" i="2"/>
  <c r="HR246" i="2"/>
  <c r="HT246" i="2"/>
  <c r="IH246" i="2"/>
  <c r="IX246" i="2"/>
  <c r="JL246" i="2"/>
  <c r="JZ246" i="2"/>
  <c r="KN246" i="2"/>
  <c r="LH246" i="2"/>
  <c r="UO246" i="2"/>
  <c r="TO247" i="2"/>
  <c r="TM247" i="2"/>
  <c r="TK247" i="2"/>
  <c r="TI247" i="2"/>
  <c r="TG247" i="2"/>
  <c r="TC247" i="2"/>
  <c r="TA247" i="2"/>
  <c r="MQ247" i="2"/>
  <c r="MK247" i="2"/>
  <c r="BK247" i="2"/>
  <c r="BH247" i="2"/>
  <c r="BL247" i="2"/>
  <c r="NT247" i="2" s="1"/>
  <c r="BP247" i="2"/>
  <c r="CF247" i="2"/>
  <c r="CI247" i="2"/>
  <c r="CL247" i="2"/>
  <c r="EE247" i="2"/>
  <c r="EF247" i="2" s="1"/>
  <c r="FY247" i="2"/>
  <c r="GD247" i="2"/>
  <c r="GQ247" i="2"/>
  <c r="KR247" i="2"/>
  <c r="HK247" i="2"/>
  <c r="HJ247" i="2"/>
  <c r="IP247" i="2"/>
  <c r="IQ247" i="2" s="1"/>
  <c r="JT247" i="2"/>
  <c r="JS247" i="2"/>
  <c r="JU247" i="2" s="1"/>
  <c r="TD247" i="2"/>
  <c r="TJ247" i="2"/>
  <c r="TN247" i="2"/>
  <c r="UO247" i="2"/>
  <c r="TN248" i="2"/>
  <c r="TL248" i="2"/>
  <c r="TJ248" i="2"/>
  <c r="TH248" i="2"/>
  <c r="TD248" i="2"/>
  <c r="TB248" i="2"/>
  <c r="AG248" i="2"/>
  <c r="BH248" i="2"/>
  <c r="BP248" i="2"/>
  <c r="CF248" i="2"/>
  <c r="CI248" i="2"/>
  <c r="CL248" i="2"/>
  <c r="CO248" i="2"/>
  <c r="SF248" i="2" s="1"/>
  <c r="CY248" i="2"/>
  <c r="DX248" i="2"/>
  <c r="DY248" i="2" s="1"/>
  <c r="DW248" i="2"/>
  <c r="II248" i="2"/>
  <c r="IH248" i="2"/>
  <c r="JM248" i="2"/>
  <c r="JL248" i="2"/>
  <c r="KO248" i="2"/>
  <c r="KN248" i="2"/>
  <c r="LF248" i="2"/>
  <c r="LH248" i="2"/>
  <c r="MQ248" i="2"/>
  <c r="TC248" i="2"/>
  <c r="TI248" i="2"/>
  <c r="TM248" i="2"/>
  <c r="UT274" i="2"/>
  <c r="UX248" i="2"/>
  <c r="MQ249" i="2"/>
  <c r="AF249" i="2"/>
  <c r="AQ249" i="2"/>
  <c r="AU249" i="2"/>
  <c r="BV249" i="2"/>
  <c r="CH249" i="2"/>
  <c r="CF249" i="2"/>
  <c r="CI249" i="2"/>
  <c r="CL249" i="2"/>
  <c r="CO249" i="2"/>
  <c r="SF249" i="2" s="1"/>
  <c r="CY249" i="2"/>
  <c r="EE249" i="2"/>
  <c r="FC249" i="2"/>
  <c r="FY249" i="2"/>
  <c r="GG249" i="2" s="1"/>
  <c r="GB249" i="2"/>
  <c r="GD249" i="2"/>
  <c r="GQ249" i="2"/>
  <c r="KR249" i="2"/>
  <c r="HK249" i="2"/>
  <c r="HJ249" i="2"/>
  <c r="IQ249" i="2"/>
  <c r="IP249" i="2"/>
  <c r="JT249" i="2"/>
  <c r="JS249" i="2"/>
  <c r="KU249" i="2"/>
  <c r="LF249" i="2"/>
  <c r="UO249" i="2"/>
  <c r="AL250" i="2"/>
  <c r="BD250" i="2"/>
  <c r="BQ250" i="2"/>
  <c r="CH250" i="2"/>
  <c r="CI250" i="2" s="1"/>
  <c r="CG250" i="2"/>
  <c r="CN250" i="2"/>
  <c r="CO250" i="2" s="1"/>
  <c r="SF250" i="2" s="1"/>
  <c r="CM250" i="2"/>
  <c r="CZ250" i="2"/>
  <c r="CX250" i="2"/>
  <c r="DA250" i="2"/>
  <c r="FB250" i="2"/>
  <c r="DP250" i="2"/>
  <c r="DO250" i="2"/>
  <c r="FA250" i="2"/>
  <c r="FZ250" i="2"/>
  <c r="GR250" i="2"/>
  <c r="KT250" i="2"/>
  <c r="HZ250" i="2"/>
  <c r="IR250" i="2"/>
  <c r="JE250" i="2"/>
  <c r="KG250" i="2"/>
  <c r="LE250" i="2"/>
  <c r="TB250" i="2"/>
  <c r="TH250" i="2"/>
  <c r="TL250" i="2"/>
  <c r="AG251" i="2"/>
  <c r="AR251" i="2"/>
  <c r="BD251" i="2"/>
  <c r="BQ251" i="2"/>
  <c r="BS251" i="2"/>
  <c r="CG251" i="2"/>
  <c r="CH251" i="2"/>
  <c r="CM251" i="2"/>
  <c r="CN251" i="2"/>
  <c r="CO251" i="2" s="1"/>
  <c r="SF251" i="2" s="1"/>
  <c r="DW251" i="2"/>
  <c r="EO251" i="2"/>
  <c r="GY251" i="2"/>
  <c r="II251" i="2"/>
  <c r="IH251" i="2"/>
  <c r="JM251" i="2"/>
  <c r="JL251" i="2"/>
  <c r="KO251" i="2"/>
  <c r="KN251" i="2"/>
  <c r="LF251" i="2"/>
  <c r="LH251" i="2"/>
  <c r="AL252" i="2"/>
  <c r="BD252" i="2"/>
  <c r="BQ252" i="2"/>
  <c r="BV252" i="2"/>
  <c r="CH252" i="2"/>
  <c r="CG252" i="2"/>
  <c r="CN252" i="2"/>
  <c r="CM252" i="2"/>
  <c r="SH252" i="2"/>
  <c r="DA252" i="2"/>
  <c r="FA252" i="2"/>
  <c r="DH252" i="2"/>
  <c r="DG252" i="2"/>
  <c r="EN252" i="2"/>
  <c r="EM252" i="2"/>
  <c r="GR252" i="2"/>
  <c r="GV252" i="2"/>
  <c r="HS252" i="2"/>
  <c r="HR252" i="2"/>
  <c r="IY252" i="2"/>
  <c r="IX252" i="2"/>
  <c r="KA252" i="2"/>
  <c r="JZ252" i="2"/>
  <c r="KR252" i="2"/>
  <c r="LK252" i="2"/>
  <c r="MK252" i="2"/>
  <c r="TA252" i="2"/>
  <c r="TG252" i="2"/>
  <c r="TK252" i="2"/>
  <c r="TO252" i="2"/>
  <c r="TO253" i="2"/>
  <c r="TM253" i="2"/>
  <c r="TK253" i="2"/>
  <c r="TI253" i="2"/>
  <c r="TG253" i="2"/>
  <c r="TC253" i="2"/>
  <c r="TA253" i="2"/>
  <c r="UF253" i="2"/>
  <c r="TN253" i="2"/>
  <c r="TL253" i="2"/>
  <c r="TJ253" i="2"/>
  <c r="TH253" i="2"/>
  <c r="TD253" i="2"/>
  <c r="TB253" i="2"/>
  <c r="AG253" i="2"/>
  <c r="AI253" i="2"/>
  <c r="BK253" i="2"/>
  <c r="MK253" i="2"/>
  <c r="BH253" i="2"/>
  <c r="BL253" i="2"/>
  <c r="NT253" i="2" s="1"/>
  <c r="BP253" i="2"/>
  <c r="MQ253" i="2"/>
  <c r="CF253" i="2"/>
  <c r="CL253" i="2"/>
  <c r="CY253" i="2"/>
  <c r="FC253" i="2"/>
  <c r="FD253" i="2"/>
  <c r="HS253" i="2"/>
  <c r="II253" i="2"/>
  <c r="IY253" i="2"/>
  <c r="JM253" i="2"/>
  <c r="KA253" i="2"/>
  <c r="KO253" i="2"/>
  <c r="CL254" i="2"/>
  <c r="DP254" i="2"/>
  <c r="EF254" i="2"/>
  <c r="HT254" i="2"/>
  <c r="IZ254" i="2"/>
  <c r="KB254" i="2"/>
  <c r="FD255" i="2"/>
  <c r="FC255" i="2"/>
  <c r="EN255" i="2"/>
  <c r="EO255" i="2" s="1"/>
  <c r="GQ255" i="2"/>
  <c r="KV255" i="2"/>
  <c r="KU255" i="2"/>
  <c r="HS255" i="2"/>
  <c r="IY255" i="2"/>
  <c r="KA255" i="2"/>
  <c r="LE255" i="2"/>
  <c r="AF256" i="2"/>
  <c r="CI256" i="2"/>
  <c r="EG256" i="2"/>
  <c r="GR256" i="2"/>
  <c r="KU256" i="2"/>
  <c r="KV256" i="2"/>
  <c r="LF256" i="2"/>
  <c r="MQ257" i="2"/>
  <c r="FD257" i="2"/>
  <c r="FC257" i="2"/>
  <c r="EN257" i="2"/>
  <c r="EO257" i="2" s="1"/>
  <c r="GQ257" i="2"/>
  <c r="KV257" i="2"/>
  <c r="KU257" i="2"/>
  <c r="HS257" i="2"/>
  <c r="IY257" i="2"/>
  <c r="KA257" i="2"/>
  <c r="LE257" i="2"/>
  <c r="MQ258" i="2"/>
  <c r="FD258" i="2"/>
  <c r="FC258" i="2"/>
  <c r="EN258" i="2"/>
  <c r="EO258" i="2" s="1"/>
  <c r="GQ258" i="2"/>
  <c r="KV258" i="2"/>
  <c r="KU258" i="2"/>
  <c r="HS258" i="2"/>
  <c r="IY258" i="2"/>
  <c r="KA258" i="2"/>
  <c r="LE258" i="2"/>
  <c r="BP259" i="2"/>
  <c r="II260" i="2"/>
  <c r="KO260" i="2"/>
  <c r="CG253" i="2"/>
  <c r="CI253" i="2"/>
  <c r="CM253" i="2"/>
  <c r="CO253" i="2"/>
  <c r="SF253" i="2" s="1"/>
  <c r="CZ253" i="2"/>
  <c r="DA253" i="2" s="1"/>
  <c r="DG253" i="2"/>
  <c r="DW253" i="2"/>
  <c r="DX253" i="2" s="1"/>
  <c r="EM253" i="2"/>
  <c r="EN253" i="2" s="1"/>
  <c r="GV253" i="2"/>
  <c r="HK253" i="2"/>
  <c r="HR253" i="2"/>
  <c r="HT253" i="2"/>
  <c r="IH253" i="2"/>
  <c r="IJ253" i="2"/>
  <c r="IX253" i="2"/>
  <c r="IZ253" i="2"/>
  <c r="JL253" i="2"/>
  <c r="JN253" i="2"/>
  <c r="JZ253" i="2"/>
  <c r="KB253" i="2"/>
  <c r="KN253" i="2"/>
  <c r="KP253" i="2"/>
  <c r="KR253" i="2"/>
  <c r="MF253" i="2" s="1"/>
  <c r="LH253" i="2"/>
  <c r="SH253" i="2"/>
  <c r="AG254" i="2"/>
  <c r="AL254" i="2"/>
  <c r="AR254" i="2"/>
  <c r="AU254" i="2"/>
  <c r="BD254" i="2"/>
  <c r="BS254" i="2"/>
  <c r="CG254" i="2"/>
  <c r="CI254" i="2"/>
  <c r="CM254" i="2"/>
  <c r="CO254" i="2"/>
  <c r="SF254" i="2" s="1"/>
  <c r="CY254" i="2"/>
  <c r="DA254" i="2"/>
  <c r="DH254" i="2"/>
  <c r="DO254" i="2"/>
  <c r="DQ254" i="2"/>
  <c r="EE254" i="2"/>
  <c r="EG254" i="2"/>
  <c r="FA254" i="2"/>
  <c r="FZ254" i="2"/>
  <c r="GR254" i="2"/>
  <c r="GY254" i="2"/>
  <c r="HJ254" i="2"/>
  <c r="HZ254" i="2"/>
  <c r="IA254" i="2" s="1"/>
  <c r="IB254" i="2" s="1"/>
  <c r="IP254" i="2"/>
  <c r="IQ254" i="2" s="1"/>
  <c r="IR254" i="2" s="1"/>
  <c r="JE254" i="2"/>
  <c r="JF254" i="2" s="1"/>
  <c r="JG254" i="2" s="1"/>
  <c r="JS254" i="2"/>
  <c r="JT254" i="2" s="1"/>
  <c r="JU254" i="2" s="1"/>
  <c r="KG254" i="2"/>
  <c r="KH254" i="2" s="1"/>
  <c r="KI254" i="2" s="1"/>
  <c r="LF254" i="2"/>
  <c r="LK254" i="2"/>
  <c r="LL254" i="2" s="1"/>
  <c r="QX254" i="2" s="1"/>
  <c r="AI255" i="2"/>
  <c r="BH255" i="2"/>
  <c r="BQ255" i="2"/>
  <c r="CG255" i="2"/>
  <c r="CI255" i="2"/>
  <c r="CM255" i="2"/>
  <c r="CO255" i="2"/>
  <c r="SF255" i="2" s="1"/>
  <c r="CY255" i="2"/>
  <c r="DA255" i="2"/>
  <c r="DH255" i="2"/>
  <c r="DO255" i="2"/>
  <c r="DP255" i="2" s="1"/>
  <c r="DQ255" i="2" s="1"/>
  <c r="EE255" i="2"/>
  <c r="EF255" i="2" s="1"/>
  <c r="EG255" i="2" s="1"/>
  <c r="FA255" i="2"/>
  <c r="FZ255" i="2"/>
  <c r="GR255" i="2"/>
  <c r="GY255" i="2"/>
  <c r="GZ255" i="2" s="1"/>
  <c r="QH255" i="2" s="1"/>
  <c r="HJ255" i="2"/>
  <c r="HZ255" i="2"/>
  <c r="IB255" i="2"/>
  <c r="IP255" i="2"/>
  <c r="IR255" i="2"/>
  <c r="JE255" i="2"/>
  <c r="JG255" i="2"/>
  <c r="JS255" i="2"/>
  <c r="JU255" i="2"/>
  <c r="KG255" i="2"/>
  <c r="KI255" i="2"/>
  <c r="LF255" i="2"/>
  <c r="LK255" i="2"/>
  <c r="TB255" i="2"/>
  <c r="TD255" i="2"/>
  <c r="TH255" i="2"/>
  <c r="TJ255" i="2"/>
  <c r="TL255" i="2"/>
  <c r="TN255" i="2"/>
  <c r="AG256" i="2"/>
  <c r="AR256" i="2"/>
  <c r="AU256" i="2"/>
  <c r="BD256" i="2"/>
  <c r="BS256" i="2"/>
  <c r="BW256" i="2"/>
  <c r="OB256" i="2" s="1"/>
  <c r="CH256" i="2"/>
  <c r="CN256" i="2"/>
  <c r="CO256" i="2" s="1"/>
  <c r="SF256" i="2" s="1"/>
  <c r="DG256" i="2"/>
  <c r="DI256" i="2"/>
  <c r="DW256" i="2"/>
  <c r="DX256" i="2" s="1"/>
  <c r="EM256" i="2"/>
  <c r="EN256" i="2" s="1"/>
  <c r="GV256" i="2"/>
  <c r="HR256" i="2"/>
  <c r="HT256" i="2"/>
  <c r="IH256" i="2"/>
  <c r="IJ256" i="2"/>
  <c r="IX256" i="2"/>
  <c r="IZ256" i="2"/>
  <c r="JL256" i="2"/>
  <c r="JN256" i="2"/>
  <c r="JZ256" i="2"/>
  <c r="KB256" i="2"/>
  <c r="KN256" i="2"/>
  <c r="KP256" i="2"/>
  <c r="KR256" i="2"/>
  <c r="LH256" i="2"/>
  <c r="AI257" i="2"/>
  <c r="BH257" i="2"/>
  <c r="BQ257" i="2"/>
  <c r="BV257" i="2"/>
  <c r="BW257" i="2" s="1"/>
  <c r="OB257" i="2" s="1"/>
  <c r="CG257" i="2"/>
  <c r="CI257" i="2"/>
  <c r="CM257" i="2"/>
  <c r="CO257" i="2"/>
  <c r="SF257" i="2" s="1"/>
  <c r="CY257" i="2"/>
  <c r="DA257" i="2"/>
  <c r="DO257" i="2"/>
  <c r="DP257" i="2" s="1"/>
  <c r="EE257" i="2"/>
  <c r="EF257" i="2" s="1"/>
  <c r="FA257" i="2"/>
  <c r="FZ257" i="2"/>
  <c r="GR257" i="2"/>
  <c r="HJ257" i="2"/>
  <c r="HZ257" i="2"/>
  <c r="IP257" i="2"/>
  <c r="JE257" i="2"/>
  <c r="JS257" i="2"/>
  <c r="KG257" i="2"/>
  <c r="LF257" i="2"/>
  <c r="TB257" i="2"/>
  <c r="TD257" i="2"/>
  <c r="TH257" i="2"/>
  <c r="TJ257" i="2"/>
  <c r="TL257" i="2"/>
  <c r="TN257" i="2"/>
  <c r="AI258" i="2"/>
  <c r="BH258" i="2"/>
  <c r="BQ258" i="2"/>
  <c r="BV258" i="2"/>
  <c r="BW258" i="2" s="1"/>
  <c r="OB258" i="2" s="1"/>
  <c r="CG258" i="2"/>
  <c r="CI258" i="2"/>
  <c r="CM258" i="2"/>
  <c r="CO258" i="2"/>
  <c r="SF258" i="2" s="1"/>
  <c r="CY258" i="2"/>
  <c r="DA258" i="2"/>
  <c r="DO258" i="2"/>
  <c r="DP258" i="2" s="1"/>
  <c r="EE258" i="2"/>
  <c r="EF258" i="2" s="1"/>
  <c r="FA258" i="2"/>
  <c r="FZ258" i="2"/>
  <c r="GR258" i="2"/>
  <c r="HJ258" i="2"/>
  <c r="HZ258" i="2"/>
  <c r="IP258" i="2"/>
  <c r="JE258" i="2"/>
  <c r="JS258" i="2"/>
  <c r="KG258" i="2"/>
  <c r="LF258" i="2"/>
  <c r="TB258" i="2"/>
  <c r="TD258" i="2"/>
  <c r="TH258" i="2"/>
  <c r="TJ258" i="2"/>
  <c r="TL258" i="2"/>
  <c r="TN258" i="2"/>
  <c r="TN259" i="2"/>
  <c r="TL259" i="2"/>
  <c r="TJ259" i="2"/>
  <c r="TH259" i="2"/>
  <c r="TD259" i="2"/>
  <c r="TB259" i="2"/>
  <c r="AI259" i="2"/>
  <c r="AM259" i="2"/>
  <c r="BH259" i="2"/>
  <c r="BQ259" i="2"/>
  <c r="CG259" i="2"/>
  <c r="CM259" i="2"/>
  <c r="DX259" i="2"/>
  <c r="DW259" i="2"/>
  <c r="EG259" i="2"/>
  <c r="FB259" i="2"/>
  <c r="GY259" i="2"/>
  <c r="II259" i="2"/>
  <c r="IH259" i="2"/>
  <c r="IR259" i="2"/>
  <c r="JL259" i="2"/>
  <c r="JM259" i="2" s="1"/>
  <c r="JN259" i="2" s="1"/>
  <c r="KO259" i="2"/>
  <c r="KN259" i="2"/>
  <c r="LF259" i="2"/>
  <c r="TA259" i="2"/>
  <c r="TG259" i="2"/>
  <c r="TK259" i="2"/>
  <c r="TO259" i="2"/>
  <c r="BQ260" i="2"/>
  <c r="CG260" i="2"/>
  <c r="CM260" i="2"/>
  <c r="EF260" i="2"/>
  <c r="EE260" i="2"/>
  <c r="FY260" i="2"/>
  <c r="GQ260" i="2"/>
  <c r="KR260" i="2"/>
  <c r="HJ260" i="2"/>
  <c r="IQ260" i="2"/>
  <c r="IR260" i="2" s="1"/>
  <c r="IP260" i="2"/>
  <c r="JS260" i="2"/>
  <c r="JT260" i="2" s="1"/>
  <c r="TN261" i="2"/>
  <c r="TL261" i="2"/>
  <c r="TJ261" i="2"/>
  <c r="TH261" i="2"/>
  <c r="TD261" i="2"/>
  <c r="TB261" i="2"/>
  <c r="TO261" i="2"/>
  <c r="TK261" i="2"/>
  <c r="TG261" i="2"/>
  <c r="TA261" i="2"/>
  <c r="TM261" i="2"/>
  <c r="TI261" i="2"/>
  <c r="TC261" i="2"/>
  <c r="MK261" i="2"/>
  <c r="BH261" i="2"/>
  <c r="BP261" i="2"/>
  <c r="CF261" i="2"/>
  <c r="CI261" i="2"/>
  <c r="CL261" i="2"/>
  <c r="CO261" i="2"/>
  <c r="SF261" i="2" s="1"/>
  <c r="EF261" i="2"/>
  <c r="EE261" i="2"/>
  <c r="HK262" i="2"/>
  <c r="JT262" i="2"/>
  <c r="II263" i="2"/>
  <c r="KO263" i="2"/>
  <c r="EN264" i="2"/>
  <c r="FC266" i="2"/>
  <c r="FD266" i="2"/>
  <c r="EF266" i="2"/>
  <c r="AG247" i="2"/>
  <c r="AR247" i="2"/>
  <c r="AU247" i="2"/>
  <c r="BS247" i="2"/>
  <c r="DG247" i="2"/>
  <c r="DW247" i="2"/>
  <c r="EM247" i="2"/>
  <c r="EN247" i="2" s="1"/>
  <c r="GV247" i="2"/>
  <c r="HR247" i="2"/>
  <c r="HS247" i="2" s="1"/>
  <c r="IH247" i="2"/>
  <c r="II247" i="2" s="1"/>
  <c r="IJ247" i="2" s="1"/>
  <c r="IX247" i="2"/>
  <c r="IY247" i="2" s="1"/>
  <c r="JL247" i="2"/>
  <c r="JM247" i="2" s="1"/>
  <c r="JZ247" i="2"/>
  <c r="KA247" i="2" s="1"/>
  <c r="KN247" i="2"/>
  <c r="KO247" i="2" s="1"/>
  <c r="KP247" i="2" s="1"/>
  <c r="LH247" i="2"/>
  <c r="AR248" i="2"/>
  <c r="AU248" i="2"/>
  <c r="BS248" i="2"/>
  <c r="DO248" i="2"/>
  <c r="DP248" i="2" s="1"/>
  <c r="DQ248" i="2" s="1"/>
  <c r="EE248" i="2"/>
  <c r="EF248" i="2" s="1"/>
  <c r="FZ248" i="2"/>
  <c r="GG248" i="2" s="1"/>
  <c r="GD248" i="2"/>
  <c r="HJ248" i="2"/>
  <c r="HZ248" i="2"/>
  <c r="IA248" i="2" s="1"/>
  <c r="IP248" i="2"/>
  <c r="IQ248" i="2" s="1"/>
  <c r="JE248" i="2"/>
  <c r="JF248" i="2" s="1"/>
  <c r="JS248" i="2"/>
  <c r="JT248" i="2" s="1"/>
  <c r="KG248" i="2"/>
  <c r="KH248" i="2" s="1"/>
  <c r="AI249" i="2"/>
  <c r="BH249" i="2"/>
  <c r="DG249" i="2"/>
  <c r="DW249" i="2"/>
  <c r="DX249" i="2" s="1"/>
  <c r="EM249" i="2"/>
  <c r="GV249" i="2"/>
  <c r="HR249" i="2"/>
  <c r="HS249" i="2" s="1"/>
  <c r="HT249" i="2" s="1"/>
  <c r="IH249" i="2"/>
  <c r="II249" i="2" s="1"/>
  <c r="IX249" i="2"/>
  <c r="IY249" i="2" s="1"/>
  <c r="IZ249" i="2" s="1"/>
  <c r="JL249" i="2"/>
  <c r="JM249" i="2" s="1"/>
  <c r="JZ249" i="2"/>
  <c r="KA249" i="2" s="1"/>
  <c r="KB249" i="2" s="1"/>
  <c r="KN249" i="2"/>
  <c r="KO249" i="2" s="1"/>
  <c r="LH249" i="2"/>
  <c r="TA249" i="2"/>
  <c r="TC249" i="2"/>
  <c r="TG249" i="2"/>
  <c r="TI249" i="2"/>
  <c r="TK249" i="2"/>
  <c r="TM249" i="2"/>
  <c r="TO249" i="2"/>
  <c r="AG250" i="2"/>
  <c r="AR250" i="2"/>
  <c r="AU250" i="2"/>
  <c r="BS250" i="2"/>
  <c r="DG250" i="2"/>
  <c r="DW250" i="2"/>
  <c r="DX250" i="2" s="1"/>
  <c r="EM250" i="2"/>
  <c r="EN250" i="2" s="1"/>
  <c r="GV250" i="2"/>
  <c r="HR250" i="2"/>
  <c r="HS250" i="2" s="1"/>
  <c r="IH250" i="2"/>
  <c r="IX250" i="2"/>
  <c r="IY250" i="2" s="1"/>
  <c r="JL250" i="2"/>
  <c r="JM250" i="2" s="1"/>
  <c r="JZ250" i="2"/>
  <c r="KA250" i="2" s="1"/>
  <c r="KN250" i="2"/>
  <c r="LH250" i="2"/>
  <c r="AI251" i="2"/>
  <c r="AL251" i="2" s="1"/>
  <c r="BH251" i="2"/>
  <c r="CY251" i="2"/>
  <c r="DO251" i="2"/>
  <c r="DP251" i="2" s="1"/>
  <c r="EE251" i="2"/>
  <c r="EF251" i="2" s="1"/>
  <c r="FZ251" i="2"/>
  <c r="HJ251" i="2"/>
  <c r="HZ251" i="2"/>
  <c r="IA251" i="2" s="1"/>
  <c r="IP251" i="2"/>
  <c r="IQ251" i="2" s="1"/>
  <c r="IR251" i="2" s="1"/>
  <c r="JE251" i="2"/>
  <c r="JF251" i="2" s="1"/>
  <c r="JS251" i="2"/>
  <c r="JT251" i="2" s="1"/>
  <c r="JU251" i="2" s="1"/>
  <c r="KG251" i="2"/>
  <c r="KH251" i="2" s="1"/>
  <c r="TB251" i="2"/>
  <c r="TD251" i="2"/>
  <c r="TH251" i="2"/>
  <c r="TJ251" i="2"/>
  <c r="TL251" i="2"/>
  <c r="TN251" i="2"/>
  <c r="AR252" i="2"/>
  <c r="AU252" i="2"/>
  <c r="BS252" i="2"/>
  <c r="BW252" i="2"/>
  <c r="OB252" i="2" s="1"/>
  <c r="DO252" i="2"/>
  <c r="DP252" i="2" s="1"/>
  <c r="DQ252" i="2" s="1"/>
  <c r="EE252" i="2"/>
  <c r="EF252" i="2" s="1"/>
  <c r="FZ252" i="2"/>
  <c r="GG252" i="2" s="1"/>
  <c r="GD252" i="2"/>
  <c r="HJ252" i="2"/>
  <c r="HZ252" i="2"/>
  <c r="IA252" i="2" s="1"/>
  <c r="IB252" i="2" s="1"/>
  <c r="IP252" i="2"/>
  <c r="IQ252" i="2" s="1"/>
  <c r="JE252" i="2"/>
  <c r="JF252" i="2" s="1"/>
  <c r="JG252" i="2" s="1"/>
  <c r="JS252" i="2"/>
  <c r="JT252" i="2" s="1"/>
  <c r="KG252" i="2"/>
  <c r="KH252" i="2" s="1"/>
  <c r="KI252" i="2" s="1"/>
  <c r="AR253" i="2"/>
  <c r="AU253" i="2"/>
  <c r="BS253" i="2"/>
  <c r="DH253" i="2"/>
  <c r="DO253" i="2"/>
  <c r="DP253" i="2" s="1"/>
  <c r="DQ253" i="2" s="1"/>
  <c r="EE253" i="2"/>
  <c r="FZ253" i="2"/>
  <c r="GD253" i="2"/>
  <c r="GY253" i="2"/>
  <c r="HJ253" i="2"/>
  <c r="HZ253" i="2"/>
  <c r="IA253" i="2" s="1"/>
  <c r="IP253" i="2"/>
  <c r="IR253" i="2" s="1"/>
  <c r="JE253" i="2"/>
  <c r="JF253" i="2" s="1"/>
  <c r="JS253" i="2"/>
  <c r="JU253" i="2" s="1"/>
  <c r="KG253" i="2"/>
  <c r="KH253" i="2" s="1"/>
  <c r="AF254" i="2"/>
  <c r="AI254" i="2"/>
  <c r="AQ254" i="2"/>
  <c r="BH254" i="2"/>
  <c r="CF254" i="2"/>
  <c r="CX254" i="2"/>
  <c r="DG254" i="2"/>
  <c r="DW254" i="2"/>
  <c r="DX254" i="2" s="1"/>
  <c r="EM254" i="2"/>
  <c r="EO254" i="2" s="1"/>
  <c r="FY254" i="2"/>
  <c r="GD254" i="2" s="1"/>
  <c r="GV254" i="2"/>
  <c r="HK254" i="2"/>
  <c r="HR254" i="2"/>
  <c r="IH254" i="2"/>
  <c r="II254" i="2" s="1"/>
  <c r="IX254" i="2"/>
  <c r="JL254" i="2"/>
  <c r="JM254" i="2" s="1"/>
  <c r="JZ254" i="2"/>
  <c r="KN254" i="2"/>
  <c r="KO254" i="2" s="1"/>
  <c r="LH254" i="2"/>
  <c r="TB254" i="2"/>
  <c r="TD254" i="2"/>
  <c r="TH254" i="2"/>
  <c r="TJ254" i="2"/>
  <c r="TL254" i="2"/>
  <c r="TN254" i="2"/>
  <c r="AG255" i="2"/>
  <c r="AR255" i="2"/>
  <c r="AU255" i="2"/>
  <c r="BK255" i="2"/>
  <c r="BS255" i="2"/>
  <c r="CX255" i="2"/>
  <c r="DG255" i="2"/>
  <c r="DW255" i="2"/>
  <c r="DX255" i="2" s="1"/>
  <c r="EM255" i="2"/>
  <c r="FY255" i="2"/>
  <c r="GV255" i="2"/>
  <c r="HK255" i="2"/>
  <c r="HR255" i="2"/>
  <c r="HT255" i="2" s="1"/>
  <c r="IH255" i="2"/>
  <c r="IX255" i="2"/>
  <c r="IZ255" i="2" s="1"/>
  <c r="JL255" i="2"/>
  <c r="JZ255" i="2"/>
  <c r="KB255" i="2" s="1"/>
  <c r="KN255" i="2"/>
  <c r="LH255" i="2"/>
  <c r="TA255" i="2"/>
  <c r="TC255" i="2"/>
  <c r="TG255" i="2"/>
  <c r="TI255" i="2"/>
  <c r="TK255" i="2"/>
  <c r="TM255" i="2"/>
  <c r="TO255" i="2"/>
  <c r="AI256" i="2"/>
  <c r="AQ256" i="2"/>
  <c r="BH256" i="2"/>
  <c r="BV256" i="2"/>
  <c r="CY256" i="2"/>
  <c r="DH256" i="2"/>
  <c r="DO256" i="2"/>
  <c r="DP256" i="2" s="1"/>
  <c r="EE256" i="2"/>
  <c r="FZ256" i="2"/>
  <c r="HJ256" i="2"/>
  <c r="HK256" i="2" s="1"/>
  <c r="HZ256" i="2"/>
  <c r="IP256" i="2"/>
  <c r="JE256" i="2"/>
  <c r="JS256" i="2"/>
  <c r="KG256" i="2"/>
  <c r="LK256" i="2"/>
  <c r="MF256" i="2"/>
  <c r="TB256" i="2"/>
  <c r="TD256" i="2"/>
  <c r="TH256" i="2"/>
  <c r="TJ256" i="2"/>
  <c r="TL256" i="2"/>
  <c r="TN256" i="2"/>
  <c r="AG257" i="2"/>
  <c r="AR257" i="2"/>
  <c r="AU257" i="2"/>
  <c r="BK257" i="2"/>
  <c r="BL257" i="2" s="1"/>
  <c r="NT257" i="2" s="1"/>
  <c r="BS257" i="2"/>
  <c r="CX257" i="2"/>
  <c r="DG257" i="2"/>
  <c r="DW257" i="2"/>
  <c r="DX257" i="2" s="1"/>
  <c r="EM257" i="2"/>
  <c r="FY257" i="2"/>
  <c r="GV257" i="2"/>
  <c r="HK257" i="2"/>
  <c r="HR257" i="2"/>
  <c r="HT257" i="2" s="1"/>
  <c r="IH257" i="2"/>
  <c r="IX257" i="2"/>
  <c r="IZ257" i="2" s="1"/>
  <c r="JL257" i="2"/>
  <c r="JZ257" i="2"/>
  <c r="KB257" i="2" s="1"/>
  <c r="KN257" i="2"/>
  <c r="LH257" i="2"/>
  <c r="TA257" i="2"/>
  <c r="TC257" i="2"/>
  <c r="TG257" i="2"/>
  <c r="TI257" i="2"/>
  <c r="TK257" i="2"/>
  <c r="TM257" i="2"/>
  <c r="TO257" i="2"/>
  <c r="AG258" i="2"/>
  <c r="AR258" i="2"/>
  <c r="AU258" i="2"/>
  <c r="BK258" i="2"/>
  <c r="BL258" i="2" s="1"/>
  <c r="NT258" i="2" s="1"/>
  <c r="BS258" i="2"/>
  <c r="CX258" i="2"/>
  <c r="DG258" i="2"/>
  <c r="DW258" i="2"/>
  <c r="DX258" i="2" s="1"/>
  <c r="EM258" i="2"/>
  <c r="FY258" i="2"/>
  <c r="GV258" i="2"/>
  <c r="HK258" i="2"/>
  <c r="HR258" i="2"/>
  <c r="HT258" i="2" s="1"/>
  <c r="IH258" i="2"/>
  <c r="IX258" i="2"/>
  <c r="IZ258" i="2" s="1"/>
  <c r="JL258" i="2"/>
  <c r="JZ258" i="2"/>
  <c r="KB258" i="2" s="1"/>
  <c r="KN258" i="2"/>
  <c r="LH258" i="2"/>
  <c r="TA258" i="2"/>
  <c r="TC258" i="2"/>
  <c r="TG258" i="2"/>
  <c r="TI258" i="2"/>
  <c r="TK258" i="2"/>
  <c r="TM258" i="2"/>
  <c r="TO258" i="2"/>
  <c r="AL259" i="2"/>
  <c r="AR259" i="2"/>
  <c r="AU259" i="2"/>
  <c r="BK259" i="2"/>
  <c r="BS259" i="2"/>
  <c r="CI259" i="2"/>
  <c r="CO259" i="2"/>
  <c r="SF259" i="2" s="1"/>
  <c r="FA259" i="2"/>
  <c r="DG259" i="2"/>
  <c r="DY259" i="2"/>
  <c r="EM259" i="2"/>
  <c r="GR259" i="2"/>
  <c r="GV259" i="2"/>
  <c r="GZ259" i="2"/>
  <c r="QH259" i="2" s="1"/>
  <c r="HR259" i="2"/>
  <c r="IJ259" i="2"/>
  <c r="IX259" i="2"/>
  <c r="JZ259" i="2"/>
  <c r="KP259" i="2"/>
  <c r="KR259" i="2"/>
  <c r="LK259" i="2"/>
  <c r="TC259" i="2"/>
  <c r="TI259" i="2"/>
  <c r="TM259" i="2"/>
  <c r="AF260" i="2"/>
  <c r="AQ260" i="2"/>
  <c r="AU260" i="2"/>
  <c r="BV260" i="2"/>
  <c r="CI260" i="2"/>
  <c r="CO260" i="2"/>
  <c r="SF260" i="2" s="1"/>
  <c r="CX260" i="2"/>
  <c r="DA260" i="2"/>
  <c r="FB260" i="2"/>
  <c r="DO260" i="2"/>
  <c r="EG260" i="2"/>
  <c r="FA260" i="2"/>
  <c r="FZ260" i="2"/>
  <c r="GR260" i="2"/>
  <c r="KT260" i="2"/>
  <c r="IA260" i="2"/>
  <c r="HZ260" i="2"/>
  <c r="IJ260" i="2"/>
  <c r="JF260" i="2"/>
  <c r="JE260" i="2"/>
  <c r="KH260" i="2"/>
  <c r="KG260" i="2"/>
  <c r="KP260" i="2"/>
  <c r="LE260" i="2"/>
  <c r="MF260" i="2"/>
  <c r="AL261" i="2"/>
  <c r="BD261" i="2"/>
  <c r="BQ261" i="2"/>
  <c r="BV261" i="2"/>
  <c r="BW261" i="2" s="1"/>
  <c r="OB261" i="2" s="1"/>
  <c r="CH261" i="2"/>
  <c r="CG261" i="2"/>
  <c r="CN261" i="2"/>
  <c r="CM261" i="2"/>
  <c r="CZ261" i="2"/>
  <c r="CX261" i="2"/>
  <c r="DA261" i="2"/>
  <c r="FB261" i="2"/>
  <c r="MQ261" i="2" s="1"/>
  <c r="DO261" i="2"/>
  <c r="EG261" i="2"/>
  <c r="FA261" i="2"/>
  <c r="GQ261" i="2"/>
  <c r="KV261" i="2"/>
  <c r="KU261" i="2"/>
  <c r="II261" i="2"/>
  <c r="JM261" i="2"/>
  <c r="KO261" i="2"/>
  <c r="LE261" i="2"/>
  <c r="FC262" i="2"/>
  <c r="FD262" i="2"/>
  <c r="EF262" i="2"/>
  <c r="IY264" i="2"/>
  <c r="HK266" i="2"/>
  <c r="JT266" i="2"/>
  <c r="FZ261" i="2"/>
  <c r="GD261" i="2"/>
  <c r="GR261" i="2"/>
  <c r="HJ261" i="2"/>
  <c r="HZ261" i="2"/>
  <c r="IP261" i="2"/>
  <c r="JE261" i="2"/>
  <c r="JS261" i="2"/>
  <c r="KG261" i="2"/>
  <c r="LF261" i="2"/>
  <c r="AF262" i="2"/>
  <c r="AQ262" i="2"/>
  <c r="AU262" i="2"/>
  <c r="CO262" i="2"/>
  <c r="SF262" i="2" s="1"/>
  <c r="FA262" i="2"/>
  <c r="DH262" i="2"/>
  <c r="DG262" i="2"/>
  <c r="EM262" i="2"/>
  <c r="EN262" i="2" s="1"/>
  <c r="EO262" i="2" s="1"/>
  <c r="GR262" i="2"/>
  <c r="HR262" i="2"/>
  <c r="HS262" i="2" s="1"/>
  <c r="IY262" i="2"/>
  <c r="IZ262" i="2" s="1"/>
  <c r="IX262" i="2"/>
  <c r="JZ262" i="2"/>
  <c r="KA262" i="2" s="1"/>
  <c r="KR262" i="2"/>
  <c r="MF262" i="2" s="1"/>
  <c r="KT262" i="2"/>
  <c r="BQ263" i="2"/>
  <c r="CG263" i="2"/>
  <c r="CM263" i="2"/>
  <c r="EF263" i="2"/>
  <c r="EE263" i="2"/>
  <c r="FY263" i="2"/>
  <c r="GQ263" i="2"/>
  <c r="KR263" i="2"/>
  <c r="HJ263" i="2"/>
  <c r="IQ263" i="2"/>
  <c r="IR263" i="2" s="1"/>
  <c r="IP263" i="2"/>
  <c r="JS263" i="2"/>
  <c r="JT263" i="2" s="1"/>
  <c r="MQ264" i="2"/>
  <c r="AF264" i="2"/>
  <c r="AQ264" i="2"/>
  <c r="AU264" i="2"/>
  <c r="BV264" i="2"/>
  <c r="CX264" i="2"/>
  <c r="DA264" i="2"/>
  <c r="FD264" i="2"/>
  <c r="DP264" i="2"/>
  <c r="DQ264" i="2" s="1"/>
  <c r="DO264" i="2"/>
  <c r="FA264" i="2"/>
  <c r="GA264" i="2"/>
  <c r="KV264" i="2"/>
  <c r="HZ264" i="2"/>
  <c r="IA264" i="2" s="1"/>
  <c r="IB264" i="2" s="1"/>
  <c r="JF264" i="2"/>
  <c r="JE264" i="2"/>
  <c r="KG264" i="2"/>
  <c r="KH264" i="2" s="1"/>
  <c r="KI264" i="2" s="1"/>
  <c r="LE264" i="2"/>
  <c r="UO264" i="2"/>
  <c r="BQ265" i="2"/>
  <c r="CZ265" i="2"/>
  <c r="DA265" i="2" s="1"/>
  <c r="CX265" i="2"/>
  <c r="FD265" i="2"/>
  <c r="DP265" i="2"/>
  <c r="DQ265" i="2" s="1"/>
  <c r="DO265" i="2"/>
  <c r="DY265" i="2"/>
  <c r="FA265" i="2"/>
  <c r="GA265" i="2"/>
  <c r="KV265" i="2"/>
  <c r="HZ265" i="2"/>
  <c r="IA265" i="2" s="1"/>
  <c r="IB265" i="2" s="1"/>
  <c r="JF265" i="2"/>
  <c r="JE265" i="2"/>
  <c r="JN265" i="2"/>
  <c r="KG265" i="2"/>
  <c r="KH265" i="2" s="1"/>
  <c r="KI265" i="2" s="1"/>
  <c r="LE265" i="2"/>
  <c r="UX265" i="2"/>
  <c r="AF266" i="2"/>
  <c r="AQ266" i="2"/>
  <c r="AU266" i="2"/>
  <c r="CI266" i="2"/>
  <c r="FA266" i="2"/>
  <c r="MF266" i="2" s="1"/>
  <c r="DG266" i="2"/>
  <c r="EN266" i="2"/>
  <c r="EM266" i="2"/>
  <c r="GR266" i="2"/>
  <c r="HS266" i="2"/>
  <c r="HT266" i="2" s="1"/>
  <c r="HR266" i="2"/>
  <c r="IX266" i="2"/>
  <c r="IY266" i="2" s="1"/>
  <c r="KA266" i="2"/>
  <c r="KB266" i="2" s="1"/>
  <c r="JZ266" i="2"/>
  <c r="KR266" i="2"/>
  <c r="KT266" i="2"/>
  <c r="BQ267" i="2"/>
  <c r="CG267" i="2"/>
  <c r="CM267" i="2"/>
  <c r="FC267" i="2"/>
  <c r="FD267" i="2"/>
  <c r="EF267" i="2"/>
  <c r="KU268" i="2"/>
  <c r="KV268" i="2"/>
  <c r="IA268" i="2"/>
  <c r="KH268" i="2"/>
  <c r="CY259" i="2"/>
  <c r="DO259" i="2"/>
  <c r="DP259" i="2" s="1"/>
  <c r="EE259" i="2"/>
  <c r="EF259" i="2" s="1"/>
  <c r="FZ259" i="2"/>
  <c r="HJ259" i="2"/>
  <c r="HZ259" i="2"/>
  <c r="IP259" i="2"/>
  <c r="IQ259" i="2" s="1"/>
  <c r="JE259" i="2"/>
  <c r="JF259" i="2" s="1"/>
  <c r="JS259" i="2"/>
  <c r="JT259" i="2" s="1"/>
  <c r="KG259" i="2"/>
  <c r="AI260" i="2"/>
  <c r="BH260" i="2"/>
  <c r="DG260" i="2"/>
  <c r="DW260" i="2"/>
  <c r="DX260" i="2" s="1"/>
  <c r="EM260" i="2"/>
  <c r="EN260" i="2" s="1"/>
  <c r="GV260" i="2"/>
  <c r="HR260" i="2"/>
  <c r="HS260" i="2" s="1"/>
  <c r="IH260" i="2"/>
  <c r="IX260" i="2"/>
  <c r="IY260" i="2" s="1"/>
  <c r="JL260" i="2"/>
  <c r="JM260" i="2" s="1"/>
  <c r="JN260" i="2" s="1"/>
  <c r="JZ260" i="2"/>
  <c r="KA260" i="2" s="1"/>
  <c r="KN260" i="2"/>
  <c r="LH260" i="2"/>
  <c r="TA260" i="2"/>
  <c r="TC260" i="2"/>
  <c r="TG260" i="2"/>
  <c r="TI260" i="2"/>
  <c r="TK260" i="2"/>
  <c r="TM260" i="2"/>
  <c r="TO260" i="2"/>
  <c r="AG261" i="2"/>
  <c r="AR261" i="2"/>
  <c r="AU261" i="2"/>
  <c r="BS261" i="2"/>
  <c r="DG261" i="2"/>
  <c r="DW261" i="2"/>
  <c r="DX261" i="2" s="1"/>
  <c r="EM261" i="2"/>
  <c r="EN261" i="2" s="1"/>
  <c r="FY261" i="2"/>
  <c r="GG261" i="2" s="1"/>
  <c r="GV261" i="2"/>
  <c r="HR261" i="2"/>
  <c r="IH261" i="2"/>
  <c r="IJ261" i="2" s="1"/>
  <c r="IX261" i="2"/>
  <c r="JL261" i="2"/>
  <c r="JN261" i="2" s="1"/>
  <c r="JZ261" i="2"/>
  <c r="KN261" i="2"/>
  <c r="KP261" i="2" s="1"/>
  <c r="LH261" i="2"/>
  <c r="AG262" i="2"/>
  <c r="AR262" i="2"/>
  <c r="BD262" i="2"/>
  <c r="BQ262" i="2"/>
  <c r="BS262" i="2"/>
  <c r="CG262" i="2"/>
  <c r="CH262" i="2"/>
  <c r="CI262" i="2" s="1"/>
  <c r="CM262" i="2"/>
  <c r="CN262" i="2"/>
  <c r="DI262" i="2"/>
  <c r="DW262" i="2"/>
  <c r="GY262" i="2"/>
  <c r="HL262" i="2"/>
  <c r="II262" i="2"/>
  <c r="IH262" i="2"/>
  <c r="JM262" i="2"/>
  <c r="JL262" i="2"/>
  <c r="JU262" i="2"/>
  <c r="KO262" i="2"/>
  <c r="KN262" i="2"/>
  <c r="LF262" i="2"/>
  <c r="LH262" i="2"/>
  <c r="AF263" i="2"/>
  <c r="AQ263" i="2"/>
  <c r="AU263" i="2"/>
  <c r="BV263" i="2"/>
  <c r="CI263" i="2"/>
  <c r="CO263" i="2"/>
  <c r="SF263" i="2" s="1"/>
  <c r="CX263" i="2"/>
  <c r="DA263" i="2"/>
  <c r="FB263" i="2"/>
  <c r="DO263" i="2"/>
  <c r="EG263" i="2"/>
  <c r="FA263" i="2"/>
  <c r="FZ263" i="2"/>
  <c r="GR263" i="2"/>
  <c r="KT263" i="2"/>
  <c r="IA263" i="2"/>
  <c r="HZ263" i="2"/>
  <c r="IJ263" i="2"/>
  <c r="JF263" i="2"/>
  <c r="JE263" i="2"/>
  <c r="KH263" i="2"/>
  <c r="KG263" i="2"/>
  <c r="KP263" i="2"/>
  <c r="LE263" i="2"/>
  <c r="MF263" i="2"/>
  <c r="AG264" i="2"/>
  <c r="AR264" i="2"/>
  <c r="BD264" i="2"/>
  <c r="BQ264" i="2"/>
  <c r="BS264" i="2"/>
  <c r="BW264" i="2"/>
  <c r="OB264" i="2" s="1"/>
  <c r="CG264" i="2"/>
  <c r="CH264" i="2"/>
  <c r="CI264" i="2" s="1"/>
  <c r="CM264" i="2"/>
  <c r="CN264" i="2"/>
  <c r="CO264" i="2" s="1"/>
  <c r="SF264" i="2" s="1"/>
  <c r="CZ264" i="2"/>
  <c r="CY264" i="2"/>
  <c r="DH264" i="2"/>
  <c r="EF264" i="2"/>
  <c r="EE264" i="2"/>
  <c r="EO264" i="2"/>
  <c r="FC264" i="2"/>
  <c r="GG264" i="2"/>
  <c r="FY264" i="2"/>
  <c r="MF264" i="2" s="1"/>
  <c r="GB264" i="2"/>
  <c r="GD264" i="2"/>
  <c r="GH264" i="2"/>
  <c r="PZ264" i="2" s="1"/>
  <c r="GQ264" i="2"/>
  <c r="KR264" i="2"/>
  <c r="HJ264" i="2"/>
  <c r="IP264" i="2"/>
  <c r="JG264" i="2"/>
  <c r="JS264" i="2"/>
  <c r="KU264" i="2"/>
  <c r="LF264" i="2"/>
  <c r="LK264" i="2"/>
  <c r="LL264" i="2" s="1"/>
  <c r="QX264" i="2" s="1"/>
  <c r="MQ265" i="2"/>
  <c r="AF265" i="2"/>
  <c r="AQ265" i="2"/>
  <c r="AU265" i="2"/>
  <c r="BV265" i="2"/>
  <c r="CH265" i="2"/>
  <c r="CF265" i="2"/>
  <c r="CI265" i="2"/>
  <c r="CL265" i="2"/>
  <c r="CO265" i="2"/>
  <c r="SF265" i="2" s="1"/>
  <c r="CY265" i="2"/>
  <c r="EF265" i="2"/>
  <c r="EE265" i="2"/>
  <c r="FC265" i="2"/>
  <c r="GG265" i="2"/>
  <c r="FY265" i="2"/>
  <c r="GB265" i="2"/>
  <c r="GD265" i="2"/>
  <c r="GH265" i="2"/>
  <c r="PZ265" i="2" s="1"/>
  <c r="GQ265" i="2"/>
  <c r="KR265" i="2"/>
  <c r="HJ265" i="2"/>
  <c r="IP265" i="2"/>
  <c r="JG265" i="2"/>
  <c r="JS265" i="2"/>
  <c r="KU265" i="2"/>
  <c r="LF265" i="2"/>
  <c r="UO265" i="2"/>
  <c r="AG266" i="2"/>
  <c r="AR266" i="2"/>
  <c r="BD266" i="2"/>
  <c r="BQ266" i="2"/>
  <c r="BS266" i="2"/>
  <c r="CG266" i="2"/>
  <c r="CH266" i="2"/>
  <c r="CM266" i="2"/>
  <c r="CN266" i="2"/>
  <c r="CO266" i="2" s="1"/>
  <c r="SF266" i="2" s="1"/>
  <c r="DW266" i="2"/>
  <c r="EO266" i="2"/>
  <c r="GY266" i="2"/>
  <c r="HL266" i="2"/>
  <c r="II266" i="2"/>
  <c r="IH266" i="2"/>
  <c r="JM266" i="2"/>
  <c r="JL266" i="2"/>
  <c r="JU266" i="2"/>
  <c r="KO266" i="2"/>
  <c r="KN266" i="2"/>
  <c r="LF266" i="2"/>
  <c r="LH266" i="2"/>
  <c r="AF267" i="2"/>
  <c r="EG267" i="2"/>
  <c r="GR267" i="2"/>
  <c r="KU267" i="2"/>
  <c r="KV267" i="2"/>
  <c r="LF267" i="2"/>
  <c r="AG268" i="2"/>
  <c r="DP268" i="2"/>
  <c r="AG267" i="2"/>
  <c r="AL267" i="2"/>
  <c r="AR267" i="2"/>
  <c r="AU267" i="2"/>
  <c r="BD267" i="2"/>
  <c r="BS267" i="2"/>
  <c r="CH267" i="2"/>
  <c r="CI267" i="2" s="1"/>
  <c r="CN267" i="2"/>
  <c r="CO267" i="2" s="1"/>
  <c r="SF267" i="2" s="1"/>
  <c r="DG267" i="2"/>
  <c r="DW267" i="2"/>
  <c r="DX267" i="2" s="1"/>
  <c r="DY267" i="2" s="1"/>
  <c r="EM267" i="2"/>
  <c r="EN267" i="2" s="1"/>
  <c r="EO267" i="2" s="1"/>
  <c r="GV267" i="2"/>
  <c r="GZ267" i="2"/>
  <c r="QH267" i="2" s="1"/>
  <c r="HR267" i="2"/>
  <c r="IH267" i="2"/>
  <c r="IX267" i="2"/>
  <c r="JL267" i="2"/>
  <c r="JZ267" i="2"/>
  <c r="KN267" i="2"/>
  <c r="KR267" i="2"/>
  <c r="LH267" i="2"/>
  <c r="TN268" i="2"/>
  <c r="TL268" i="2"/>
  <c r="TJ268" i="2"/>
  <c r="TH268" i="2"/>
  <c r="TD268" i="2"/>
  <c r="TB268" i="2"/>
  <c r="AI268" i="2"/>
  <c r="BH268" i="2"/>
  <c r="BP268" i="2"/>
  <c r="CF268" i="2"/>
  <c r="CL268" i="2"/>
  <c r="CY268" i="2"/>
  <c r="DX268" i="2"/>
  <c r="DW268" i="2"/>
  <c r="FB268" i="2"/>
  <c r="GY268" i="2"/>
  <c r="II268" i="2"/>
  <c r="IH268" i="2"/>
  <c r="JL268" i="2"/>
  <c r="JM268" i="2" s="1"/>
  <c r="JN268" i="2" s="1"/>
  <c r="KO268" i="2"/>
  <c r="KN268" i="2"/>
  <c r="LF268" i="2"/>
  <c r="MQ268" i="2"/>
  <c r="TC268" i="2"/>
  <c r="TI268" i="2"/>
  <c r="TM268" i="2"/>
  <c r="UX268" i="2"/>
  <c r="MQ269" i="2"/>
  <c r="AF269" i="2"/>
  <c r="AQ269" i="2"/>
  <c r="AU269" i="2"/>
  <c r="BC269" i="2"/>
  <c r="BD269" i="2"/>
  <c r="BS269" i="2"/>
  <c r="BV269" i="2" s="1"/>
  <c r="CN269" i="2"/>
  <c r="CO269" i="2" s="1"/>
  <c r="SF269" i="2" s="1"/>
  <c r="FA269" i="2"/>
  <c r="DG269" i="2"/>
  <c r="FC269" i="2"/>
  <c r="FD269" i="2"/>
  <c r="HR269" i="2"/>
  <c r="JZ269" i="2"/>
  <c r="KA269" i="2" s="1"/>
  <c r="KB269" i="2" s="1"/>
  <c r="KR269" i="2"/>
  <c r="KT269" i="2"/>
  <c r="LH269" i="2"/>
  <c r="LK269" i="2"/>
  <c r="LL269" i="2" s="1"/>
  <c r="QX269" i="2" s="1"/>
  <c r="MQ270" i="2"/>
  <c r="AF270" i="2"/>
  <c r="AG270" i="2"/>
  <c r="BC270" i="2"/>
  <c r="BD270" i="2"/>
  <c r="CX270" i="2"/>
  <c r="CY270" i="2"/>
  <c r="EN270" i="2"/>
  <c r="GA270" i="2"/>
  <c r="GB270" i="2"/>
  <c r="HZ270" i="2"/>
  <c r="IA270" i="2" s="1"/>
  <c r="IB270" i="2" s="1"/>
  <c r="AI262" i="2"/>
  <c r="AL262" i="2" s="1"/>
  <c r="BH262" i="2"/>
  <c r="CY262" i="2"/>
  <c r="DO262" i="2"/>
  <c r="DP262" i="2" s="1"/>
  <c r="EE262" i="2"/>
  <c r="EG262" i="2" s="1"/>
  <c r="FZ262" i="2"/>
  <c r="HJ262" i="2"/>
  <c r="HZ262" i="2"/>
  <c r="IA262" i="2" s="1"/>
  <c r="IP262" i="2"/>
  <c r="IQ262" i="2" s="1"/>
  <c r="IR262" i="2" s="1"/>
  <c r="JE262" i="2"/>
  <c r="JF262" i="2" s="1"/>
  <c r="JS262" i="2"/>
  <c r="KG262" i="2"/>
  <c r="KH262" i="2" s="1"/>
  <c r="TB262" i="2"/>
  <c r="TD262" i="2"/>
  <c r="TH262" i="2"/>
  <c r="TJ262" i="2"/>
  <c r="TL262" i="2"/>
  <c r="TN262" i="2"/>
  <c r="AI263" i="2"/>
  <c r="BH263" i="2"/>
  <c r="DG263" i="2"/>
  <c r="DW263" i="2"/>
  <c r="DX263" i="2" s="1"/>
  <c r="EM263" i="2"/>
  <c r="EN263" i="2" s="1"/>
  <c r="GV263" i="2"/>
  <c r="HR263" i="2"/>
  <c r="HS263" i="2" s="1"/>
  <c r="IH263" i="2"/>
  <c r="IX263" i="2"/>
  <c r="IY263" i="2" s="1"/>
  <c r="JL263" i="2"/>
  <c r="JM263" i="2" s="1"/>
  <c r="JN263" i="2" s="1"/>
  <c r="JZ263" i="2"/>
  <c r="KA263" i="2" s="1"/>
  <c r="KN263" i="2"/>
  <c r="LH263" i="2"/>
  <c r="TA263" i="2"/>
  <c r="TC263" i="2"/>
  <c r="TG263" i="2"/>
  <c r="TI263" i="2"/>
  <c r="TK263" i="2"/>
  <c r="TM263" i="2"/>
  <c r="TO263" i="2"/>
  <c r="AI264" i="2"/>
  <c r="BH264" i="2"/>
  <c r="DG264" i="2"/>
  <c r="DW264" i="2"/>
  <c r="DX264" i="2" s="1"/>
  <c r="EM264" i="2"/>
  <c r="GV264" i="2"/>
  <c r="HR264" i="2"/>
  <c r="HS264" i="2" s="1"/>
  <c r="IH264" i="2"/>
  <c r="II264" i="2" s="1"/>
  <c r="IX264" i="2"/>
  <c r="IZ264" i="2" s="1"/>
  <c r="JL264" i="2"/>
  <c r="JM264" i="2" s="1"/>
  <c r="JZ264" i="2"/>
  <c r="KA264" i="2" s="1"/>
  <c r="KN264" i="2"/>
  <c r="KO264" i="2" s="1"/>
  <c r="LH264" i="2"/>
  <c r="TA264" i="2"/>
  <c r="TC264" i="2"/>
  <c r="TG264" i="2"/>
  <c r="TI264" i="2"/>
  <c r="TK264" i="2"/>
  <c r="TM264" i="2"/>
  <c r="TO264" i="2"/>
  <c r="AI265" i="2"/>
  <c r="BH265" i="2"/>
  <c r="DG265" i="2"/>
  <c r="DW265" i="2"/>
  <c r="DX265" i="2" s="1"/>
  <c r="EM265" i="2"/>
  <c r="EN265" i="2" s="1"/>
  <c r="GV265" i="2"/>
  <c r="HR265" i="2"/>
  <c r="HS265" i="2" s="1"/>
  <c r="IH265" i="2"/>
  <c r="II265" i="2" s="1"/>
  <c r="IX265" i="2"/>
  <c r="JL265" i="2"/>
  <c r="JM265" i="2" s="1"/>
  <c r="JZ265" i="2"/>
  <c r="KA265" i="2" s="1"/>
  <c r="KN265" i="2"/>
  <c r="KO265" i="2" s="1"/>
  <c r="LH265" i="2"/>
  <c r="TA265" i="2"/>
  <c r="TC265" i="2"/>
  <c r="TG265" i="2"/>
  <c r="TI265" i="2"/>
  <c r="TK265" i="2"/>
  <c r="TM265" i="2"/>
  <c r="TO265" i="2"/>
  <c r="AI266" i="2"/>
  <c r="BH266" i="2"/>
  <c r="CY266" i="2"/>
  <c r="DO266" i="2"/>
  <c r="DP266" i="2" s="1"/>
  <c r="EE266" i="2"/>
  <c r="EG266" i="2" s="1"/>
  <c r="FZ266" i="2"/>
  <c r="HJ266" i="2"/>
  <c r="HZ266" i="2"/>
  <c r="IA266" i="2" s="1"/>
  <c r="IP266" i="2"/>
  <c r="IQ266" i="2" s="1"/>
  <c r="IR266" i="2" s="1"/>
  <c r="JE266" i="2"/>
  <c r="JF266" i="2" s="1"/>
  <c r="JS266" i="2"/>
  <c r="KG266" i="2"/>
  <c r="KH266" i="2" s="1"/>
  <c r="TB266" i="2"/>
  <c r="TD266" i="2"/>
  <c r="TH266" i="2"/>
  <c r="TJ266" i="2"/>
  <c r="TL266" i="2"/>
  <c r="TN266" i="2"/>
  <c r="AI267" i="2"/>
  <c r="AM267" i="2"/>
  <c r="AQ267" i="2"/>
  <c r="BH267" i="2"/>
  <c r="CY267" i="2"/>
  <c r="DO267" i="2"/>
  <c r="EE267" i="2"/>
  <c r="FZ267" i="2"/>
  <c r="GY267" i="2"/>
  <c r="HJ267" i="2"/>
  <c r="HZ267" i="2"/>
  <c r="IP267" i="2"/>
  <c r="JE267" i="2"/>
  <c r="JS267" i="2"/>
  <c r="KG267" i="2"/>
  <c r="LK267" i="2"/>
  <c r="LL267" i="2" s="1"/>
  <c r="QX267" i="2" s="1"/>
  <c r="TB267" i="2"/>
  <c r="TD267" i="2"/>
  <c r="TH267" i="2"/>
  <c r="TJ267" i="2"/>
  <c r="TL267" i="2"/>
  <c r="TN267" i="2"/>
  <c r="AR268" i="2"/>
  <c r="AU268" i="2"/>
  <c r="BD268" i="2"/>
  <c r="BQ268" i="2"/>
  <c r="CH268" i="2"/>
  <c r="CI268" i="2" s="1"/>
  <c r="CG268" i="2"/>
  <c r="CN268" i="2"/>
  <c r="CO268" i="2" s="1"/>
  <c r="SF268" i="2" s="1"/>
  <c r="CM268" i="2"/>
  <c r="SH268" i="2"/>
  <c r="DA268" i="2"/>
  <c r="FA268" i="2"/>
  <c r="MF268" i="2" s="1"/>
  <c r="DG268" i="2"/>
  <c r="DY268" i="2"/>
  <c r="EM268" i="2"/>
  <c r="GR268" i="2"/>
  <c r="GV268" i="2"/>
  <c r="GZ268" i="2"/>
  <c r="QH268" i="2" s="1"/>
  <c r="HR268" i="2"/>
  <c r="IJ268" i="2"/>
  <c r="IX268" i="2"/>
  <c r="JZ268" i="2"/>
  <c r="KP268" i="2"/>
  <c r="KR268" i="2"/>
  <c r="LK268" i="2"/>
  <c r="MK268" i="2"/>
  <c r="TA268" i="2"/>
  <c r="TG268" i="2"/>
  <c r="TK268" i="2"/>
  <c r="TO268" i="2"/>
  <c r="AG269" i="2"/>
  <c r="AR269" i="2"/>
  <c r="CH269" i="2"/>
  <c r="CI269" i="2" s="1"/>
  <c r="EM269" i="2"/>
  <c r="GR269" i="2"/>
  <c r="IX269" i="2"/>
  <c r="IY269" i="2" s="1"/>
  <c r="IZ269" i="2" s="1"/>
  <c r="JT269" i="2"/>
  <c r="AX270" i="2"/>
  <c r="AQ270" i="2"/>
  <c r="AR270" i="2"/>
  <c r="AU270" i="2"/>
  <c r="BS270" i="2"/>
  <c r="CN270" i="2"/>
  <c r="CO270" i="2" s="1"/>
  <c r="SF270" i="2" s="1"/>
  <c r="DO270" i="2"/>
  <c r="DP270" i="2" s="1"/>
  <c r="DQ270" i="2" s="1"/>
  <c r="FA270" i="2"/>
  <c r="KV270" i="2"/>
  <c r="KU270" i="2"/>
  <c r="CI271" i="2"/>
  <c r="BS268" i="2"/>
  <c r="DO268" i="2"/>
  <c r="DQ268" i="2" s="1"/>
  <c r="EE268" i="2"/>
  <c r="EF268" i="2" s="1"/>
  <c r="FZ268" i="2"/>
  <c r="GD268" i="2"/>
  <c r="HJ268" i="2"/>
  <c r="HZ268" i="2"/>
  <c r="IB268" i="2" s="1"/>
  <c r="IP268" i="2"/>
  <c r="IQ268" i="2" s="1"/>
  <c r="JE268" i="2"/>
  <c r="JF268" i="2" s="1"/>
  <c r="JS268" i="2"/>
  <c r="JT268" i="2" s="1"/>
  <c r="KG268" i="2"/>
  <c r="KI268" i="2" s="1"/>
  <c r="TO269" i="2"/>
  <c r="TM269" i="2"/>
  <c r="TK269" i="2"/>
  <c r="TI269" i="2"/>
  <c r="TG269" i="2"/>
  <c r="TC269" i="2"/>
  <c r="TA269" i="2"/>
  <c r="TL269" i="2"/>
  <c r="TH269" i="2"/>
  <c r="TB269" i="2"/>
  <c r="AI269" i="2"/>
  <c r="BQ269" i="2"/>
  <c r="CG269" i="2"/>
  <c r="CM269" i="2"/>
  <c r="DW269" i="2"/>
  <c r="GY269" i="2"/>
  <c r="IH269" i="2"/>
  <c r="JM269" i="2"/>
  <c r="JL269" i="2"/>
  <c r="JU269" i="2"/>
  <c r="KN269" i="2"/>
  <c r="TD269" i="2"/>
  <c r="TN269" i="2"/>
  <c r="UO269" i="2"/>
  <c r="CH270" i="2"/>
  <c r="CI270" i="2" s="1"/>
  <c r="FB270" i="2"/>
  <c r="DH270" i="2"/>
  <c r="JE270" i="2"/>
  <c r="JF270" i="2" s="1"/>
  <c r="JG270" i="2" s="1"/>
  <c r="KA270" i="2"/>
  <c r="LE270" i="2"/>
  <c r="LF270" i="2"/>
  <c r="BP271" i="2"/>
  <c r="BQ271" i="2"/>
  <c r="CL271" i="2"/>
  <c r="CM271" i="2"/>
  <c r="FY271" i="2"/>
  <c r="FZ271" i="2"/>
  <c r="JT272" i="2"/>
  <c r="KG270" i="2"/>
  <c r="UO270" i="2"/>
  <c r="TO271" i="2"/>
  <c r="TM271" i="2"/>
  <c r="TK271" i="2"/>
  <c r="TI271" i="2"/>
  <c r="TG271" i="2"/>
  <c r="TC271" i="2"/>
  <c r="TA271" i="2"/>
  <c r="TL271" i="2"/>
  <c r="TH271" i="2"/>
  <c r="TB271" i="2"/>
  <c r="TN271" i="2"/>
  <c r="TJ271" i="2"/>
  <c r="TD271" i="2"/>
  <c r="MK271" i="2"/>
  <c r="BH271" i="2"/>
  <c r="CF271" i="2"/>
  <c r="CG271" i="2"/>
  <c r="EE271" i="2"/>
  <c r="FC272" i="2"/>
  <c r="FD272" i="2"/>
  <c r="GQ271" i="2"/>
  <c r="KR271" i="2"/>
  <c r="HK271" i="2"/>
  <c r="HJ271" i="2"/>
  <c r="HT271" i="2"/>
  <c r="IP271" i="2"/>
  <c r="IQ271" i="2" s="1"/>
  <c r="JT271" i="2"/>
  <c r="JU271" i="2" s="1"/>
  <c r="JS271" i="2"/>
  <c r="KB271" i="2"/>
  <c r="UO271" i="2"/>
  <c r="MQ272" i="2"/>
  <c r="AF272" i="2"/>
  <c r="AQ272" i="2"/>
  <c r="AU272" i="2"/>
  <c r="FA272" i="2"/>
  <c r="DG272" i="2"/>
  <c r="EN272" i="2"/>
  <c r="EO272" i="2" s="1"/>
  <c r="EM272" i="2"/>
  <c r="GR272" i="2"/>
  <c r="KV272" i="2"/>
  <c r="HR272" i="2"/>
  <c r="HS272" i="2" s="1"/>
  <c r="IY272" i="2"/>
  <c r="IZ272" i="2" s="1"/>
  <c r="IX272" i="2"/>
  <c r="JZ272" i="2"/>
  <c r="KA272" i="2" s="1"/>
  <c r="UO272" i="2"/>
  <c r="CI273" i="2"/>
  <c r="CH273" i="2"/>
  <c r="EM273" i="2"/>
  <c r="EN273" i="2" s="1"/>
  <c r="EO273" i="2" s="1"/>
  <c r="GR273" i="2"/>
  <c r="KT273" i="2"/>
  <c r="IX273" i="2"/>
  <c r="IY273" i="2" s="1"/>
  <c r="IZ273" i="2" s="1"/>
  <c r="BH269" i="2"/>
  <c r="CY269" i="2"/>
  <c r="DO269" i="2"/>
  <c r="DP269" i="2" s="1"/>
  <c r="EE269" i="2"/>
  <c r="FZ269" i="2"/>
  <c r="GD269" i="2"/>
  <c r="HJ269" i="2"/>
  <c r="HZ269" i="2"/>
  <c r="IA269" i="2" s="1"/>
  <c r="IP269" i="2"/>
  <c r="IQ269" i="2" s="1"/>
  <c r="JE269" i="2"/>
  <c r="JF269" i="2" s="1"/>
  <c r="JS269" i="2"/>
  <c r="KG269" i="2"/>
  <c r="KH269" i="2" s="1"/>
  <c r="LE269" i="2"/>
  <c r="BQ270" i="2"/>
  <c r="CG270" i="2"/>
  <c r="CM270" i="2"/>
  <c r="CZ270" i="2"/>
  <c r="DA270" i="2" s="1"/>
  <c r="DI270" i="2"/>
  <c r="EE270" i="2"/>
  <c r="FY270" i="2"/>
  <c r="GD270" i="2"/>
  <c r="GQ270" i="2"/>
  <c r="KR270" i="2"/>
  <c r="HK270" i="2"/>
  <c r="HJ270" i="2"/>
  <c r="IP270" i="2"/>
  <c r="JT270" i="2"/>
  <c r="JS270" i="2"/>
  <c r="KB270" i="2"/>
  <c r="AL271" i="2"/>
  <c r="BD271" i="2"/>
  <c r="CH271" i="2"/>
  <c r="CN271" i="2"/>
  <c r="CO271" i="2" s="1"/>
  <c r="SF271" i="2" s="1"/>
  <c r="CZ271" i="2"/>
  <c r="CX271" i="2"/>
  <c r="DA271" i="2"/>
  <c r="FB271" i="2"/>
  <c r="DO271" i="2"/>
  <c r="FA271" i="2"/>
  <c r="GR271" i="2"/>
  <c r="KT271" i="2"/>
  <c r="IA271" i="2"/>
  <c r="HZ271" i="2"/>
  <c r="JF271" i="2"/>
  <c r="JE271" i="2"/>
  <c r="KH271" i="2"/>
  <c r="KG271" i="2"/>
  <c r="LE271" i="2"/>
  <c r="MF271" i="2"/>
  <c r="AG272" i="2"/>
  <c r="AR272" i="2"/>
  <c r="BD272" i="2"/>
  <c r="BQ272" i="2"/>
  <c r="BS272" i="2"/>
  <c r="CG272" i="2"/>
  <c r="CH272" i="2"/>
  <c r="CI272" i="2" s="1"/>
  <c r="CM272" i="2"/>
  <c r="CN272" i="2"/>
  <c r="CO272" i="2" s="1"/>
  <c r="SF272" i="2" s="1"/>
  <c r="DX272" i="2"/>
  <c r="DW272" i="2"/>
  <c r="GY272" i="2"/>
  <c r="II272" i="2"/>
  <c r="IH272" i="2"/>
  <c r="JM272" i="2"/>
  <c r="JL272" i="2"/>
  <c r="JU272" i="2"/>
  <c r="KU272" i="2"/>
  <c r="AF273" i="2"/>
  <c r="AG273" i="2"/>
  <c r="AX273" i="2"/>
  <c r="AQ273" i="2"/>
  <c r="AR273" i="2"/>
  <c r="AY273" i="2"/>
  <c r="NL273" i="2" s="1"/>
  <c r="BC273" i="2"/>
  <c r="BD273" i="2"/>
  <c r="BS273" i="2"/>
  <c r="CO273" i="2"/>
  <c r="SF273" i="2" s="1"/>
  <c r="CN273" i="2"/>
  <c r="FA273" i="2"/>
  <c r="DG273" i="2"/>
  <c r="FC273" i="2"/>
  <c r="FD273" i="2"/>
  <c r="KR273" i="2"/>
  <c r="HR273" i="2"/>
  <c r="HS273" i="2" s="1"/>
  <c r="JT273" i="2"/>
  <c r="KA273" i="2"/>
  <c r="KB273" i="2" s="1"/>
  <c r="JZ273" i="2"/>
  <c r="AI270" i="2"/>
  <c r="BH270" i="2"/>
  <c r="DG270" i="2"/>
  <c r="DW270" i="2"/>
  <c r="DX270" i="2" s="1"/>
  <c r="EM270" i="2"/>
  <c r="EO270" i="2" s="1"/>
  <c r="GV270" i="2"/>
  <c r="HR270" i="2"/>
  <c r="HS270" i="2" s="1"/>
  <c r="HT270" i="2" s="1"/>
  <c r="IH270" i="2"/>
  <c r="II270" i="2" s="1"/>
  <c r="IX270" i="2"/>
  <c r="IY270" i="2" s="1"/>
  <c r="JL270" i="2"/>
  <c r="JM270" i="2" s="1"/>
  <c r="JZ270" i="2"/>
  <c r="KN270" i="2"/>
  <c r="KO270" i="2" s="1"/>
  <c r="LH270" i="2"/>
  <c r="TA270" i="2"/>
  <c r="TC270" i="2"/>
  <c r="TG270" i="2"/>
  <c r="TI270" i="2"/>
  <c r="TK270" i="2"/>
  <c r="TM270" i="2"/>
  <c r="TO270" i="2"/>
  <c r="AG271" i="2"/>
  <c r="AR271" i="2"/>
  <c r="AU271" i="2"/>
  <c r="BS271" i="2"/>
  <c r="DG271" i="2"/>
  <c r="DW271" i="2"/>
  <c r="EM271" i="2"/>
  <c r="EN271" i="2" s="1"/>
  <c r="GV271" i="2"/>
  <c r="HR271" i="2"/>
  <c r="HS271" i="2" s="1"/>
  <c r="IH271" i="2"/>
  <c r="II271" i="2" s="1"/>
  <c r="IX271" i="2"/>
  <c r="IY271" i="2" s="1"/>
  <c r="JL271" i="2"/>
  <c r="JZ271" i="2"/>
  <c r="KA271" i="2" s="1"/>
  <c r="KN271" i="2"/>
  <c r="KO271" i="2" s="1"/>
  <c r="LH271" i="2"/>
  <c r="TO272" i="2"/>
  <c r="TM272" i="2"/>
  <c r="TK272" i="2"/>
  <c r="TI272" i="2"/>
  <c r="TG272" i="2"/>
  <c r="TC272" i="2"/>
  <c r="TA272" i="2"/>
  <c r="AI272" i="2"/>
  <c r="BH272" i="2"/>
  <c r="CY272" i="2"/>
  <c r="DO272" i="2"/>
  <c r="DP272" i="2" s="1"/>
  <c r="EE272" i="2"/>
  <c r="EF272" i="2" s="1"/>
  <c r="FZ272" i="2"/>
  <c r="GD272" i="2"/>
  <c r="KR272" i="2"/>
  <c r="HJ272" i="2"/>
  <c r="HZ272" i="2"/>
  <c r="IA272" i="2" s="1"/>
  <c r="IP272" i="2"/>
  <c r="IQ272" i="2" s="1"/>
  <c r="IR272" i="2" s="1"/>
  <c r="JE272" i="2"/>
  <c r="JF272" i="2" s="1"/>
  <c r="JS272" i="2"/>
  <c r="KH272" i="2"/>
  <c r="KG272" i="2"/>
  <c r="LE272" i="2"/>
  <c r="MF272" i="2"/>
  <c r="TB272" i="2"/>
  <c r="TH272" i="2"/>
  <c r="TL272" i="2"/>
  <c r="BQ273" i="2"/>
  <c r="CG273" i="2"/>
  <c r="CM273" i="2"/>
  <c r="DX273" i="2"/>
  <c r="DW273" i="2"/>
  <c r="GY273" i="2"/>
  <c r="IH273" i="2"/>
  <c r="JM273" i="2"/>
  <c r="JL273" i="2"/>
  <c r="JU273" i="2"/>
  <c r="LF273" i="2"/>
  <c r="KN273" i="2"/>
  <c r="KO273" i="2" s="1"/>
  <c r="LH273" i="2"/>
  <c r="KN272" i="2"/>
  <c r="KO272" i="2" s="1"/>
  <c r="KP272" i="2" s="1"/>
  <c r="LH272" i="2"/>
  <c r="AI273" i="2"/>
  <c r="BH273" i="2"/>
  <c r="CY273" i="2"/>
  <c r="DO273" i="2"/>
  <c r="DP273" i="2" s="1"/>
  <c r="EE273" i="2"/>
  <c r="EF273" i="2" s="1"/>
  <c r="EG273" i="2" s="1"/>
  <c r="FZ273" i="2"/>
  <c r="HJ273" i="2"/>
  <c r="HZ273" i="2"/>
  <c r="IA273" i="2" s="1"/>
  <c r="IP273" i="2"/>
  <c r="IQ273" i="2" s="1"/>
  <c r="JE273" i="2"/>
  <c r="JF273" i="2" s="1"/>
  <c r="JS273" i="2"/>
  <c r="KG273" i="2"/>
  <c r="MF273" i="2"/>
  <c r="TB273" i="2"/>
  <c r="TD273" i="2"/>
  <c r="TH273" i="2"/>
  <c r="TJ273" i="2"/>
  <c r="TL273" i="2"/>
  <c r="TN273" i="2"/>
  <c r="I274" i="2"/>
  <c r="K274" i="2" s="1"/>
  <c r="L274" i="2" s="1"/>
  <c r="TP274" i="2"/>
  <c r="TE274" i="2"/>
  <c r="MS261" i="2" l="1"/>
  <c r="MR261" i="2"/>
  <c r="ND245" i="2"/>
  <c r="ND235" i="2"/>
  <c r="MR233" i="2"/>
  <c r="MS233" i="2"/>
  <c r="GE232" i="2"/>
  <c r="GF232" i="2"/>
  <c r="GF223" i="2"/>
  <c r="GE223" i="2"/>
  <c r="ND222" i="2"/>
  <c r="GF217" i="2"/>
  <c r="GE217" i="2"/>
  <c r="GF206" i="2"/>
  <c r="GE206" i="2"/>
  <c r="GF202" i="2"/>
  <c r="GE202" i="2"/>
  <c r="MR223" i="2"/>
  <c r="MS223" i="2"/>
  <c r="ND220" i="2"/>
  <c r="ND214" i="2"/>
  <c r="MS212" i="2"/>
  <c r="MR212" i="2"/>
  <c r="MR211" i="2"/>
  <c r="MS211" i="2"/>
  <c r="ND207" i="2"/>
  <c r="KZ199" i="2"/>
  <c r="KZ200" i="2"/>
  <c r="KZ196" i="2"/>
  <c r="GF184" i="2"/>
  <c r="GE184" i="2"/>
  <c r="DI199" i="2"/>
  <c r="DI197" i="2"/>
  <c r="KZ179" i="2"/>
  <c r="KZ175" i="2"/>
  <c r="GE153" i="2"/>
  <c r="GF153" i="2"/>
  <c r="GF152" i="2"/>
  <c r="GE152" i="2"/>
  <c r="GE143" i="2"/>
  <c r="GF143" i="2"/>
  <c r="GG143" i="2"/>
  <c r="GF120" i="2"/>
  <c r="GE120" i="2"/>
  <c r="MS151" i="2"/>
  <c r="MR151" i="2"/>
  <c r="MS140" i="2"/>
  <c r="MR140" i="2"/>
  <c r="KZ128" i="2"/>
  <c r="GE114" i="2"/>
  <c r="GF114" i="2"/>
  <c r="GF103" i="2"/>
  <c r="GE103" i="2"/>
  <c r="ND101" i="2"/>
  <c r="ND99" i="2"/>
  <c r="KZ131" i="2"/>
  <c r="HL131" i="2"/>
  <c r="KZ127" i="2"/>
  <c r="HL127" i="2"/>
  <c r="KZ126" i="2"/>
  <c r="HL126" i="2"/>
  <c r="HL125" i="2"/>
  <c r="MS109" i="2"/>
  <c r="MR109" i="2"/>
  <c r="MS107" i="2"/>
  <c r="MR107" i="2"/>
  <c r="GF51" i="2"/>
  <c r="GE51" i="2"/>
  <c r="GF47" i="2"/>
  <c r="GE47" i="2"/>
  <c r="GF42" i="2"/>
  <c r="GE42" i="2"/>
  <c r="DI92" i="2"/>
  <c r="DI72" i="2"/>
  <c r="DI69" i="2"/>
  <c r="MR44" i="2"/>
  <c r="MS44" i="2"/>
  <c r="GE254" i="2"/>
  <c r="GF254" i="2"/>
  <c r="ND231" i="2"/>
  <c r="MR229" i="2"/>
  <c r="MS229" i="2"/>
  <c r="GE228" i="2"/>
  <c r="GF228" i="2"/>
  <c r="HL236" i="2"/>
  <c r="MS234" i="2"/>
  <c r="MR234" i="2"/>
  <c r="MS230" i="2"/>
  <c r="MR230" i="2"/>
  <c r="GF221" i="2"/>
  <c r="GE221" i="2"/>
  <c r="ND218" i="2"/>
  <c r="GF213" i="2"/>
  <c r="GE213" i="2"/>
  <c r="ND212" i="2"/>
  <c r="ND210" i="2"/>
  <c r="ND209" i="2"/>
  <c r="GE203" i="2"/>
  <c r="GF203" i="2"/>
  <c r="KZ226" i="2"/>
  <c r="HL226" i="2"/>
  <c r="GG223" i="2"/>
  <c r="GH223" i="2" s="1"/>
  <c r="PZ223" i="2" s="1"/>
  <c r="MR215" i="2"/>
  <c r="MS215" i="2"/>
  <c r="MS209" i="2"/>
  <c r="MR209" i="2"/>
  <c r="MR208" i="2"/>
  <c r="MS208" i="2"/>
  <c r="MS205" i="2"/>
  <c r="MR205" i="2"/>
  <c r="MS201" i="2"/>
  <c r="MR201" i="2"/>
  <c r="MS183" i="2"/>
  <c r="MR183" i="2"/>
  <c r="GE157" i="2"/>
  <c r="GF157" i="2"/>
  <c r="GF156" i="2"/>
  <c r="GE156" i="2"/>
  <c r="GE148" i="2"/>
  <c r="GF148" i="2"/>
  <c r="GF118" i="2"/>
  <c r="GE118" i="2"/>
  <c r="MS155" i="2"/>
  <c r="MR155" i="2"/>
  <c r="MS137" i="2"/>
  <c r="MR137" i="2"/>
  <c r="MS135" i="2"/>
  <c r="MR135" i="2"/>
  <c r="KZ132" i="2"/>
  <c r="MS121" i="2"/>
  <c r="MR121" i="2"/>
  <c r="ND104" i="2"/>
  <c r="ND102" i="2"/>
  <c r="ND100" i="2"/>
  <c r="ND98" i="2"/>
  <c r="ND97" i="2"/>
  <c r="HL133" i="2"/>
  <c r="HL129" i="2"/>
  <c r="KZ124" i="2"/>
  <c r="HL124" i="2"/>
  <c r="MS110" i="2"/>
  <c r="MR110" i="2"/>
  <c r="GG103" i="2"/>
  <c r="GF53" i="2"/>
  <c r="GE53" i="2"/>
  <c r="GF49" i="2"/>
  <c r="GE49" i="2"/>
  <c r="DI96" i="2"/>
  <c r="DI94" i="2"/>
  <c r="DI90" i="2"/>
  <c r="MS41" i="2"/>
  <c r="MR41" i="2"/>
  <c r="MS39" i="2"/>
  <c r="MR39" i="2"/>
  <c r="QH38" i="2"/>
  <c r="MR38" i="2"/>
  <c r="MS38" i="2"/>
  <c r="GB273" i="2"/>
  <c r="GA273" i="2"/>
  <c r="BJ273" i="2"/>
  <c r="NP273" i="2" s="1"/>
  <c r="BI273" i="2"/>
  <c r="KH273" i="2"/>
  <c r="KI273" i="2" s="1"/>
  <c r="KW272" i="2"/>
  <c r="GF272" i="2"/>
  <c r="GE272" i="2"/>
  <c r="AK272" i="2"/>
  <c r="MZ272" i="2" s="1"/>
  <c r="MT272" i="2"/>
  <c r="AJ272" i="2"/>
  <c r="GX271" i="2"/>
  <c r="QD271" i="2" s="1"/>
  <c r="GW271" i="2"/>
  <c r="BU271" i="2"/>
  <c r="BT271" i="2"/>
  <c r="GX270" i="2"/>
  <c r="GW270" i="2"/>
  <c r="GY270" i="2"/>
  <c r="AK270" i="2"/>
  <c r="AJ270" i="2"/>
  <c r="BK273" i="2"/>
  <c r="HK272" i="2"/>
  <c r="KZ272" i="2" s="1"/>
  <c r="EG272" i="2"/>
  <c r="KP271" i="2"/>
  <c r="FD271" i="2"/>
  <c r="FC271" i="2"/>
  <c r="GE270" i="2"/>
  <c r="GF270" i="2"/>
  <c r="PV270" i="2" s="1"/>
  <c r="GG270" i="2"/>
  <c r="GF269" i="2"/>
  <c r="GE269" i="2"/>
  <c r="BJ269" i="2"/>
  <c r="NP269" i="2" s="1"/>
  <c r="BI269" i="2"/>
  <c r="KU273" i="2"/>
  <c r="KV273" i="2"/>
  <c r="JG272" i="2"/>
  <c r="GG272" i="2"/>
  <c r="FF272" i="2"/>
  <c r="MS272" i="2"/>
  <c r="MR272" i="2"/>
  <c r="QF271" i="2"/>
  <c r="BI271" i="2"/>
  <c r="NR271" i="2" s="1"/>
  <c r="BJ271" i="2"/>
  <c r="NP271" i="2" s="1"/>
  <c r="MQ271" i="2"/>
  <c r="KH270" i="2"/>
  <c r="KI270" i="2" s="1"/>
  <c r="JM271" i="2"/>
  <c r="JN271" i="2" s="1"/>
  <c r="GA271" i="2"/>
  <c r="GB271" i="2"/>
  <c r="BV271" i="2"/>
  <c r="BW271" i="2" s="1"/>
  <c r="OB271" i="2" s="1"/>
  <c r="BT270" i="2"/>
  <c r="BU270" i="2"/>
  <c r="NX270" i="2" s="1"/>
  <c r="BV270" i="2"/>
  <c r="EN269" i="2"/>
  <c r="EO269" i="2" s="1"/>
  <c r="GB267" i="2"/>
  <c r="GA267" i="2"/>
  <c r="BJ267" i="2"/>
  <c r="NP267" i="2" s="1"/>
  <c r="BI267" i="2"/>
  <c r="NR267" i="2" s="1"/>
  <c r="AK266" i="2"/>
  <c r="MZ266" i="2" s="1"/>
  <c r="AJ266" i="2"/>
  <c r="NB266" i="2" s="1"/>
  <c r="FF265" i="2"/>
  <c r="GX264" i="2"/>
  <c r="GW264" i="2"/>
  <c r="GY264" i="2"/>
  <c r="AK264" i="2"/>
  <c r="AJ264" i="2"/>
  <c r="LJ263" i="2"/>
  <c r="LI263" i="2"/>
  <c r="LK263" i="2"/>
  <c r="FF263" i="2"/>
  <c r="DH263" i="2"/>
  <c r="GB262" i="2"/>
  <c r="GA262" i="2"/>
  <c r="BJ262" i="2"/>
  <c r="NP262" i="2" s="1"/>
  <c r="BI262" i="2"/>
  <c r="NR262" i="2" s="1"/>
  <c r="JN270" i="2"/>
  <c r="MS270" i="2"/>
  <c r="MR270" i="2"/>
  <c r="FF269" i="2"/>
  <c r="NR269" i="2"/>
  <c r="MS269" i="2"/>
  <c r="MR269" i="2"/>
  <c r="MR268" i="2"/>
  <c r="MS268" i="2"/>
  <c r="IR268" i="2"/>
  <c r="BI268" i="2"/>
  <c r="NR268" i="2" s="1"/>
  <c r="BJ268" i="2"/>
  <c r="NP268" i="2" s="1"/>
  <c r="AJ268" i="2"/>
  <c r="AK268" i="2"/>
  <c r="MZ268" i="2" s="1"/>
  <c r="FF267" i="2"/>
  <c r="BT267" i="2"/>
  <c r="BU267" i="2"/>
  <c r="NX267" i="2" s="1"/>
  <c r="AV267" i="2"/>
  <c r="AW267" i="2"/>
  <c r="JT267" i="2"/>
  <c r="JU267" i="2" s="1"/>
  <c r="LI266" i="2"/>
  <c r="LJ266" i="2"/>
  <c r="QT266" i="2" s="1"/>
  <c r="BT266" i="2"/>
  <c r="BU266" i="2"/>
  <c r="NX266" i="2" s="1"/>
  <c r="EO265" i="2"/>
  <c r="DH265" i="2"/>
  <c r="AV265" i="2"/>
  <c r="AW265" i="2"/>
  <c r="AX265" i="2"/>
  <c r="KW264" i="2"/>
  <c r="AL264" i="2"/>
  <c r="AM264" i="2" s="1"/>
  <c r="KV263" i="2"/>
  <c r="KU263" i="2"/>
  <c r="GA263" i="2"/>
  <c r="GB263" i="2"/>
  <c r="MQ262" i="2"/>
  <c r="BK262" i="2"/>
  <c r="AW261" i="2"/>
  <c r="AX261" i="2"/>
  <c r="AV261" i="2"/>
  <c r="LJ260" i="2"/>
  <c r="LI260" i="2"/>
  <c r="LK260" i="2"/>
  <c r="BJ260" i="2"/>
  <c r="NP260" i="2" s="1"/>
  <c r="BI260" i="2"/>
  <c r="NR260" i="2" s="1"/>
  <c r="BK260" i="2"/>
  <c r="KA267" i="2"/>
  <c r="KB267" i="2" s="1"/>
  <c r="IY267" i="2"/>
  <c r="IZ267" i="2" s="1"/>
  <c r="HS267" i="2"/>
  <c r="HT267" i="2" s="1"/>
  <c r="KU266" i="2"/>
  <c r="KV266" i="2"/>
  <c r="FF266" i="2"/>
  <c r="JN264" i="2"/>
  <c r="MS264" i="2"/>
  <c r="MR264" i="2"/>
  <c r="IZ263" i="2"/>
  <c r="KW263" i="2"/>
  <c r="JG262" i="2"/>
  <c r="DQ262" i="2"/>
  <c r="AV262" i="2"/>
  <c r="AW262" i="2"/>
  <c r="KW261" i="2"/>
  <c r="GE261" i="2"/>
  <c r="GF261" i="2"/>
  <c r="KZ266" i="2"/>
  <c r="AY261" i="2"/>
  <c r="NL261" i="2" s="1"/>
  <c r="GB256" i="2"/>
  <c r="GA256" i="2"/>
  <c r="KZ254" i="2"/>
  <c r="AW252" i="2"/>
  <c r="AX252" i="2"/>
  <c r="AV252" i="2"/>
  <c r="GB251" i="2"/>
  <c r="GA251" i="2"/>
  <c r="BJ251" i="2"/>
  <c r="NP251" i="2" s="1"/>
  <c r="BI251" i="2"/>
  <c r="NR251" i="2" s="1"/>
  <c r="GX250" i="2"/>
  <c r="GW250" i="2"/>
  <c r="BU250" i="2"/>
  <c r="BT250" i="2"/>
  <c r="AK249" i="2"/>
  <c r="AJ249" i="2"/>
  <c r="AL249" i="2"/>
  <c r="LJ247" i="2"/>
  <c r="LK247" i="2"/>
  <c r="LI247" i="2"/>
  <c r="FF247" i="2"/>
  <c r="DH247" i="2"/>
  <c r="AW247" i="2"/>
  <c r="AV247" i="2"/>
  <c r="AX247" i="2"/>
  <c r="KZ262" i="2"/>
  <c r="KH261" i="2"/>
  <c r="KI261" i="2" s="1"/>
  <c r="JT261" i="2"/>
  <c r="JU261" i="2" s="1"/>
  <c r="JF261" i="2"/>
  <c r="JG261" i="2" s="1"/>
  <c r="IQ261" i="2"/>
  <c r="IR261" i="2" s="1"/>
  <c r="IA261" i="2"/>
  <c r="IB261" i="2" s="1"/>
  <c r="BI261" i="2"/>
  <c r="NR261" i="2" s="1"/>
  <c r="BJ261" i="2"/>
  <c r="NP261" i="2" s="1"/>
  <c r="BK261" i="2"/>
  <c r="LL260" i="2"/>
  <c r="QX260" i="2" s="1"/>
  <c r="IZ260" i="2"/>
  <c r="KW260" i="2"/>
  <c r="EO260" i="2"/>
  <c r="MQ259" i="2"/>
  <c r="BI259" i="2"/>
  <c r="NR259" i="2" s="1"/>
  <c r="BJ259" i="2"/>
  <c r="NP259" i="2" s="1"/>
  <c r="ND259" i="2"/>
  <c r="MF259" i="2"/>
  <c r="MF258" i="2"/>
  <c r="KW258" i="2"/>
  <c r="GD258" i="2"/>
  <c r="MF257" i="2"/>
  <c r="KW257" i="2"/>
  <c r="GD257" i="2"/>
  <c r="MQ256" i="2"/>
  <c r="LI256" i="2"/>
  <c r="LJ256" i="2"/>
  <c r="QT256" i="2" s="1"/>
  <c r="GW256" i="2"/>
  <c r="GX256" i="2"/>
  <c r="QD256" i="2" s="1"/>
  <c r="BK256" i="2"/>
  <c r="BL256" i="2" s="1"/>
  <c r="NT256" i="2" s="1"/>
  <c r="HL255" i="2"/>
  <c r="GA255" i="2"/>
  <c r="GB255" i="2"/>
  <c r="BI255" i="2"/>
  <c r="NR255" i="2" s="1"/>
  <c r="BJ255" i="2"/>
  <c r="NP255" i="2" s="1"/>
  <c r="AJ255" i="2"/>
  <c r="AK255" i="2"/>
  <c r="MZ255" i="2" s="1"/>
  <c r="HL254" i="2"/>
  <c r="GA254" i="2"/>
  <c r="PX254" i="2" s="1"/>
  <c r="GB254" i="2"/>
  <c r="BT254" i="2"/>
  <c r="BU254" i="2"/>
  <c r="NX254" i="2" s="1"/>
  <c r="AV254" i="2"/>
  <c r="AW254" i="2"/>
  <c r="LI253" i="2"/>
  <c r="LJ253" i="2"/>
  <c r="QT253" i="2" s="1"/>
  <c r="KZ253" i="2"/>
  <c r="GW253" i="2"/>
  <c r="GX253" i="2"/>
  <c r="QD253" i="2" s="1"/>
  <c r="DI253" i="2"/>
  <c r="MS258" i="2"/>
  <c r="MR258" i="2"/>
  <c r="MS257" i="2"/>
  <c r="MR257" i="2"/>
  <c r="JT256" i="2"/>
  <c r="JU256" i="2" s="1"/>
  <c r="IQ256" i="2"/>
  <c r="IR256" i="2" s="1"/>
  <c r="DQ256" i="2"/>
  <c r="MQ255" i="2"/>
  <c r="KP254" i="2"/>
  <c r="JN254" i="2"/>
  <c r="IJ254" i="2"/>
  <c r="GG254" i="2"/>
  <c r="GH254" i="2" s="1"/>
  <c r="PZ254" i="2" s="1"/>
  <c r="MQ254" i="2"/>
  <c r="EF253" i="2"/>
  <c r="EG253" i="2" s="1"/>
  <c r="MR253" i="2"/>
  <c r="MS253" i="2"/>
  <c r="AJ253" i="2"/>
  <c r="AK253" i="2"/>
  <c r="MZ253" i="2" s="1"/>
  <c r="GW252" i="2"/>
  <c r="GX252" i="2"/>
  <c r="QD252" i="2" s="1"/>
  <c r="AY252" i="2"/>
  <c r="NL252" i="2" s="1"/>
  <c r="MF252" i="2"/>
  <c r="MQ251" i="2"/>
  <c r="LI251" i="2"/>
  <c r="LJ251" i="2"/>
  <c r="QT251" i="2" s="1"/>
  <c r="BT251" i="2"/>
  <c r="BU251" i="2"/>
  <c r="NX251" i="2" s="1"/>
  <c r="BK251" i="2"/>
  <c r="BL251" i="2" s="1"/>
  <c r="NT251" i="2" s="1"/>
  <c r="GY250" i="2"/>
  <c r="GZ250" i="2" s="1"/>
  <c r="QH250" i="2" s="1"/>
  <c r="DY250" i="2"/>
  <c r="NX250" i="2"/>
  <c r="KZ249" i="2"/>
  <c r="GE249" i="2"/>
  <c r="GF249" i="2"/>
  <c r="PV249" i="2" s="1"/>
  <c r="NB249" i="2"/>
  <c r="MR248" i="2"/>
  <c r="MS248" i="2"/>
  <c r="LI248" i="2"/>
  <c r="LJ248" i="2"/>
  <c r="QT248" i="2" s="1"/>
  <c r="JU248" i="2"/>
  <c r="IR248" i="2"/>
  <c r="EG248" i="2"/>
  <c r="BI248" i="2"/>
  <c r="NR248" i="2" s="1"/>
  <c r="BJ248" i="2"/>
  <c r="NP248" i="2" s="1"/>
  <c r="BK248" i="2"/>
  <c r="KB247" i="2"/>
  <c r="HT247" i="2"/>
  <c r="GE247" i="2"/>
  <c r="GF247" i="2"/>
  <c r="PV247" i="2" s="1"/>
  <c r="GG247" i="2"/>
  <c r="DI247" i="2"/>
  <c r="MS247" i="2"/>
  <c r="MR247" i="2"/>
  <c r="LJ246" i="2"/>
  <c r="QT246" i="2" s="1"/>
  <c r="LI246" i="2"/>
  <c r="GX246" i="2"/>
  <c r="QD246" i="2" s="1"/>
  <c r="GW246" i="2"/>
  <c r="GF245" i="2"/>
  <c r="GE245" i="2"/>
  <c r="AW245" i="2"/>
  <c r="AX245" i="2"/>
  <c r="AV245" i="2"/>
  <c r="GF244" i="2"/>
  <c r="GE244" i="2"/>
  <c r="AK244" i="2"/>
  <c r="MZ244" i="2" s="1"/>
  <c r="AJ244" i="2"/>
  <c r="KW242" i="2"/>
  <c r="GB242" i="2"/>
  <c r="GA242" i="2"/>
  <c r="BJ242" i="2"/>
  <c r="NP242" i="2" s="1"/>
  <c r="BI242" i="2"/>
  <c r="NR242" i="2" s="1"/>
  <c r="ND242" i="2"/>
  <c r="LJ241" i="2"/>
  <c r="LI241" i="2"/>
  <c r="GX241" i="2"/>
  <c r="GW241" i="2"/>
  <c r="QF241" i="2" s="1"/>
  <c r="FF241" i="2"/>
  <c r="BU241" i="2"/>
  <c r="BT241" i="2"/>
  <c r="AW241" i="2"/>
  <c r="AX241" i="2"/>
  <c r="AV241" i="2"/>
  <c r="GF240" i="2"/>
  <c r="GE240" i="2"/>
  <c r="AK240" i="2"/>
  <c r="MZ240" i="2" s="1"/>
  <c r="AJ240" i="2"/>
  <c r="KH259" i="2"/>
  <c r="KI259" i="2" s="1"/>
  <c r="IA259" i="2"/>
  <c r="IB259" i="2" s="1"/>
  <c r="KH258" i="2"/>
  <c r="KI258" i="2" s="1"/>
  <c r="JT258" i="2"/>
  <c r="JU258" i="2" s="1"/>
  <c r="JF258" i="2"/>
  <c r="JG258" i="2" s="1"/>
  <c r="IQ258" i="2"/>
  <c r="IR258" i="2" s="1"/>
  <c r="IA258" i="2"/>
  <c r="IB258" i="2" s="1"/>
  <c r="DY258" i="2"/>
  <c r="KH257" i="2"/>
  <c r="KI257" i="2" s="1"/>
  <c r="JT257" i="2"/>
  <c r="JU257" i="2" s="1"/>
  <c r="JF257" i="2"/>
  <c r="JG257" i="2" s="1"/>
  <c r="IQ257" i="2"/>
  <c r="IR257" i="2" s="1"/>
  <c r="IA257" i="2"/>
  <c r="IB257" i="2" s="1"/>
  <c r="DY257" i="2"/>
  <c r="DY255" i="2"/>
  <c r="DI255" i="2"/>
  <c r="AX254" i="2"/>
  <c r="AL253" i="2"/>
  <c r="MR252" i="2"/>
  <c r="MS252" i="2"/>
  <c r="IR252" i="2"/>
  <c r="GY252" i="2"/>
  <c r="EG252" i="2"/>
  <c r="BI252" i="2"/>
  <c r="NR252" i="2" s="1"/>
  <c r="BJ252" i="2"/>
  <c r="NP252" i="2" s="1"/>
  <c r="BK252" i="2"/>
  <c r="LK251" i="2"/>
  <c r="KU251" i="2"/>
  <c r="KV251" i="2"/>
  <c r="KI251" i="2"/>
  <c r="IB251" i="2"/>
  <c r="FF251" i="2"/>
  <c r="KW250" i="2"/>
  <c r="NZ250" i="2"/>
  <c r="BI250" i="2"/>
  <c r="NR250" i="2" s="1"/>
  <c r="BJ250" i="2"/>
  <c r="NP250" i="2" s="1"/>
  <c r="KP249" i="2"/>
  <c r="IJ249" i="2"/>
  <c r="MF249" i="2"/>
  <c r="UX274" i="2"/>
  <c r="GW248" i="2"/>
  <c r="GX248" i="2"/>
  <c r="QD248" i="2" s="1"/>
  <c r="FD247" i="2"/>
  <c r="FC247" i="2"/>
  <c r="KA246" i="2"/>
  <c r="KB246" i="2" s="1"/>
  <c r="IY246" i="2"/>
  <c r="IZ246" i="2" s="1"/>
  <c r="GY246" i="2"/>
  <c r="GA246" i="2"/>
  <c r="GB246" i="2"/>
  <c r="EN246" i="2"/>
  <c r="EO246" i="2" s="1"/>
  <c r="AJ246" i="2"/>
  <c r="AK246" i="2"/>
  <c r="MZ246" i="2" s="1"/>
  <c r="MR245" i="2"/>
  <c r="MS245" i="2"/>
  <c r="FF245" i="2"/>
  <c r="MR244" i="2"/>
  <c r="MS244" i="2"/>
  <c r="LI244" i="2"/>
  <c r="LJ244" i="2"/>
  <c r="QT244" i="2" s="1"/>
  <c r="KZ244" i="2"/>
  <c r="GW244" i="2"/>
  <c r="GX244" i="2"/>
  <c r="QD244" i="2" s="1"/>
  <c r="DI244" i="2"/>
  <c r="HL243" i="2"/>
  <c r="GA243" i="2"/>
  <c r="GB243" i="2"/>
  <c r="BI243" i="2"/>
  <c r="NR243" i="2" s="1"/>
  <c r="BJ243" i="2"/>
  <c r="NP243" i="2" s="1"/>
  <c r="AJ243" i="2"/>
  <c r="AK243" i="2"/>
  <c r="MZ243" i="2" s="1"/>
  <c r="DP242" i="2"/>
  <c r="DQ242" i="2" s="1"/>
  <c r="FF242" i="2"/>
  <c r="BT242" i="2"/>
  <c r="BU242" i="2"/>
  <c r="NX242" i="2" s="1"/>
  <c r="AV242" i="2"/>
  <c r="AW242" i="2"/>
  <c r="QT241" i="2"/>
  <c r="KW241" i="2"/>
  <c r="QD241" i="2"/>
  <c r="GE241" i="2"/>
  <c r="GF241" i="2"/>
  <c r="BV241" i="2"/>
  <c r="MR240" i="2"/>
  <c r="MS240" i="2"/>
  <c r="LI240" i="2"/>
  <c r="LJ240" i="2"/>
  <c r="QT240" i="2" s="1"/>
  <c r="KZ240" i="2"/>
  <c r="GW240" i="2"/>
  <c r="GX240" i="2"/>
  <c r="QD240" i="2" s="1"/>
  <c r="DI240" i="2"/>
  <c r="GB239" i="2"/>
  <c r="GA239" i="2"/>
  <c r="LJ238" i="2"/>
  <c r="LI238" i="2"/>
  <c r="LK238" i="2"/>
  <c r="FF238" i="2"/>
  <c r="DH238" i="2"/>
  <c r="BU238" i="2"/>
  <c r="BT238" i="2"/>
  <c r="GB237" i="2"/>
  <c r="GA237" i="2"/>
  <c r="LJ236" i="2"/>
  <c r="LI236" i="2"/>
  <c r="LK236" i="2"/>
  <c r="FF236" i="2"/>
  <c r="DH236" i="2"/>
  <c r="DI236" i="2" s="1"/>
  <c r="FJ236" i="2" s="1"/>
  <c r="PB236" i="2" s="1"/>
  <c r="BU236" i="2"/>
  <c r="BT236" i="2"/>
  <c r="DX247" i="2"/>
  <c r="DY247" i="2" s="1"/>
  <c r="KI245" i="2"/>
  <c r="JG245" i="2"/>
  <c r="IB245" i="2"/>
  <c r="GG245" i="2"/>
  <c r="AY245" i="2"/>
  <c r="NL245" i="2" s="1"/>
  <c r="EG244" i="2"/>
  <c r="AL243" i="2"/>
  <c r="AX242" i="2"/>
  <c r="AY241" i="2"/>
  <c r="NL241" i="2" s="1"/>
  <c r="EG240" i="2"/>
  <c r="KI239" i="2"/>
  <c r="JG239" i="2"/>
  <c r="IB239" i="2"/>
  <c r="GW239" i="2"/>
  <c r="GX239" i="2"/>
  <c r="QD239" i="2" s="1"/>
  <c r="DQ239" i="2"/>
  <c r="KV238" i="2"/>
  <c r="KU238" i="2"/>
  <c r="GA238" i="2"/>
  <c r="GB238" i="2"/>
  <c r="FD238" i="2"/>
  <c r="FC238" i="2"/>
  <c r="NX238" i="2"/>
  <c r="FF237" i="2"/>
  <c r="AV237" i="2"/>
  <c r="AW237" i="2"/>
  <c r="AX237" i="2"/>
  <c r="QV236" i="2"/>
  <c r="BV236" i="2"/>
  <c r="BW236" i="2" s="1"/>
  <c r="OB236" i="2" s="1"/>
  <c r="KW235" i="2"/>
  <c r="GB235" i="2"/>
  <c r="GA235" i="2"/>
  <c r="BJ235" i="2"/>
  <c r="NP235" i="2" s="1"/>
  <c r="BI235" i="2"/>
  <c r="NR235" i="2" s="1"/>
  <c r="LJ234" i="2"/>
  <c r="LI234" i="2"/>
  <c r="GX234" i="2"/>
  <c r="GW234" i="2"/>
  <c r="QF234" i="2" s="1"/>
  <c r="FF234" i="2"/>
  <c r="BU234" i="2"/>
  <c r="BT234" i="2"/>
  <c r="AW234" i="2"/>
  <c r="AX234" i="2"/>
  <c r="AV234" i="2"/>
  <c r="GF233" i="2"/>
  <c r="GE233" i="2"/>
  <c r="AK233" i="2"/>
  <c r="MZ233" i="2" s="1"/>
  <c r="AJ233" i="2"/>
  <c r="KW231" i="2"/>
  <c r="GB231" i="2"/>
  <c r="GA231" i="2"/>
  <c r="BJ231" i="2"/>
  <c r="NP231" i="2" s="1"/>
  <c r="BI231" i="2"/>
  <c r="NR231" i="2" s="1"/>
  <c r="LJ230" i="2"/>
  <c r="LI230" i="2"/>
  <c r="GX230" i="2"/>
  <c r="GW230" i="2"/>
  <c r="QF230" i="2" s="1"/>
  <c r="FF230" i="2"/>
  <c r="BU230" i="2"/>
  <c r="BT230" i="2"/>
  <c r="AW230" i="2"/>
  <c r="AX230" i="2"/>
  <c r="AV230" i="2"/>
  <c r="GF229" i="2"/>
  <c r="GE229" i="2"/>
  <c r="AK229" i="2"/>
  <c r="MZ229" i="2" s="1"/>
  <c r="AJ229" i="2"/>
  <c r="KW227" i="2"/>
  <c r="GB227" i="2"/>
  <c r="GA227" i="2"/>
  <c r="LJ226" i="2"/>
  <c r="LI226" i="2"/>
  <c r="LK226" i="2"/>
  <c r="FF226" i="2"/>
  <c r="DH226" i="2"/>
  <c r="BU226" i="2"/>
  <c r="BT226" i="2"/>
  <c r="GB225" i="2"/>
  <c r="GA225" i="2"/>
  <c r="LJ224" i="2"/>
  <c r="LI224" i="2"/>
  <c r="FF224" i="2"/>
  <c r="BU224" i="2"/>
  <c r="BV224" i="2"/>
  <c r="BT224" i="2"/>
  <c r="KO250" i="2"/>
  <c r="KP250" i="2" s="1"/>
  <c r="II250" i="2"/>
  <c r="IJ250" i="2" s="1"/>
  <c r="EN249" i="2"/>
  <c r="EO249" i="2" s="1"/>
  <c r="IR247" i="2"/>
  <c r="EG247" i="2"/>
  <c r="MQ246" i="2"/>
  <c r="KI244" i="2"/>
  <c r="JG244" i="2"/>
  <c r="IB244" i="2"/>
  <c r="HL244" i="2"/>
  <c r="GG244" i="2"/>
  <c r="NB244" i="2"/>
  <c r="DY243" i="2"/>
  <c r="DI243" i="2"/>
  <c r="JU242" i="2"/>
  <c r="IR242" i="2"/>
  <c r="KH241" i="2"/>
  <c r="KI241" i="2" s="1"/>
  <c r="JT241" i="2"/>
  <c r="JU241" i="2" s="1"/>
  <c r="JF241" i="2"/>
  <c r="JG241" i="2" s="1"/>
  <c r="IQ241" i="2"/>
  <c r="IR241" i="2" s="1"/>
  <c r="IA241" i="2"/>
  <c r="IB241" i="2" s="1"/>
  <c r="EO241" i="2"/>
  <c r="KI240" i="2"/>
  <c r="JG240" i="2"/>
  <c r="IB240" i="2"/>
  <c r="HL240" i="2"/>
  <c r="GG240" i="2"/>
  <c r="NB240" i="2"/>
  <c r="GY239" i="2"/>
  <c r="LL238" i="2"/>
  <c r="QX238" i="2" s="1"/>
  <c r="IZ238" i="2"/>
  <c r="KW238" i="2"/>
  <c r="EO238" i="2"/>
  <c r="MQ238" i="2"/>
  <c r="JU237" i="2"/>
  <c r="FC237" i="2"/>
  <c r="FD237" i="2"/>
  <c r="MQ237" i="2"/>
  <c r="KB236" i="2"/>
  <c r="HT236" i="2"/>
  <c r="GD236" i="2"/>
  <c r="GG236" i="2" s="1"/>
  <c r="GH236" i="2" s="1"/>
  <c r="PZ236" i="2" s="1"/>
  <c r="NZ236" i="2"/>
  <c r="BI236" i="2"/>
  <c r="NR236" i="2" s="1"/>
  <c r="BJ236" i="2"/>
  <c r="NP236" i="2" s="1"/>
  <c r="EO235" i="2"/>
  <c r="DY235" i="2"/>
  <c r="DP235" i="2"/>
  <c r="DQ235" i="2" s="1"/>
  <c r="FF235" i="2"/>
  <c r="BT235" i="2"/>
  <c r="BU235" i="2"/>
  <c r="NX235" i="2" s="1"/>
  <c r="AV235" i="2"/>
  <c r="AW235" i="2"/>
  <c r="MF234" i="2"/>
  <c r="QT234" i="2"/>
  <c r="KW234" i="2"/>
  <c r="QD234" i="2"/>
  <c r="GD234" i="2"/>
  <c r="GH234" i="2" s="1"/>
  <c r="PZ234" i="2" s="1"/>
  <c r="BV234" i="2"/>
  <c r="LI233" i="2"/>
  <c r="LJ233" i="2"/>
  <c r="QT233" i="2" s="1"/>
  <c r="KP233" i="2"/>
  <c r="KB233" i="2"/>
  <c r="JN233" i="2"/>
  <c r="IZ233" i="2"/>
  <c r="IJ233" i="2"/>
  <c r="HT233" i="2"/>
  <c r="GW233" i="2"/>
  <c r="GX233" i="2"/>
  <c r="QD233" i="2" s="1"/>
  <c r="BK233" i="2"/>
  <c r="BL233" i="2" s="1"/>
  <c r="NT233" i="2" s="1"/>
  <c r="LK232" i="2"/>
  <c r="LL232" i="2" s="1"/>
  <c r="QX232" i="2" s="1"/>
  <c r="KI232" i="2"/>
  <c r="JU232" i="2"/>
  <c r="JG232" i="2"/>
  <c r="IR232" i="2"/>
  <c r="IB232" i="2"/>
  <c r="GA232" i="2"/>
  <c r="PX232" i="2" s="1"/>
  <c r="GB232" i="2"/>
  <c r="EG232" i="2"/>
  <c r="DQ232" i="2"/>
  <c r="BI232" i="2"/>
  <c r="NR232" i="2" s="1"/>
  <c r="BJ232" i="2"/>
  <c r="NP232" i="2" s="1"/>
  <c r="AJ232" i="2"/>
  <c r="AK232" i="2"/>
  <c r="MZ232" i="2" s="1"/>
  <c r="EO231" i="2"/>
  <c r="DY231" i="2"/>
  <c r="DP231" i="2"/>
  <c r="DQ231" i="2" s="1"/>
  <c r="FF231" i="2"/>
  <c r="BT231" i="2"/>
  <c r="BU231" i="2"/>
  <c r="NX231" i="2" s="1"/>
  <c r="AV231" i="2"/>
  <c r="AW231" i="2"/>
  <c r="MF230" i="2"/>
  <c r="QT230" i="2"/>
  <c r="KW230" i="2"/>
  <c r="QD230" i="2"/>
  <c r="GD230" i="2"/>
  <c r="BV230" i="2"/>
  <c r="LI229" i="2"/>
  <c r="LJ229" i="2"/>
  <c r="QT229" i="2" s="1"/>
  <c r="KP229" i="2"/>
  <c r="KB229" i="2"/>
  <c r="JN229" i="2"/>
  <c r="IZ229" i="2"/>
  <c r="IJ229" i="2"/>
  <c r="HT229" i="2"/>
  <c r="GW229" i="2"/>
  <c r="GX229" i="2"/>
  <c r="QD229" i="2" s="1"/>
  <c r="BK229" i="2"/>
  <c r="BL229" i="2" s="1"/>
  <c r="NT229" i="2" s="1"/>
  <c r="LK228" i="2"/>
  <c r="LL228" i="2" s="1"/>
  <c r="QX228" i="2" s="1"/>
  <c r="KI228" i="2"/>
  <c r="JU228" i="2"/>
  <c r="JG228" i="2"/>
  <c r="IR228" i="2"/>
  <c r="IB228" i="2"/>
  <c r="GA228" i="2"/>
  <c r="PX228" i="2" s="1"/>
  <c r="GB228" i="2"/>
  <c r="EG228" i="2"/>
  <c r="DQ228" i="2"/>
  <c r="BI228" i="2"/>
  <c r="NR228" i="2" s="1"/>
  <c r="BJ228" i="2"/>
  <c r="NP228" i="2" s="1"/>
  <c r="AJ228" i="2"/>
  <c r="AK228" i="2"/>
  <c r="MZ228" i="2" s="1"/>
  <c r="LI227" i="2"/>
  <c r="LJ227" i="2"/>
  <c r="QT227" i="2" s="1"/>
  <c r="KP227" i="2"/>
  <c r="KB227" i="2"/>
  <c r="JN227" i="2"/>
  <c r="IZ227" i="2"/>
  <c r="IJ227" i="2"/>
  <c r="HT227" i="2"/>
  <c r="HK227" i="2"/>
  <c r="GW227" i="2"/>
  <c r="GX227" i="2"/>
  <c r="QD227" i="2" s="1"/>
  <c r="DX238" i="2"/>
  <c r="DY238" i="2" s="1"/>
  <c r="JF237" i="2"/>
  <c r="JG237" i="2" s="1"/>
  <c r="JT235" i="2"/>
  <c r="JU235" i="2" s="1"/>
  <c r="IQ235" i="2"/>
  <c r="IR235" i="2" s="1"/>
  <c r="EG235" i="2"/>
  <c r="KO234" i="2"/>
  <c r="KP234" i="2" s="1"/>
  <c r="JM234" i="2"/>
  <c r="JN234" i="2" s="1"/>
  <c r="II234" i="2"/>
  <c r="IJ234" i="2" s="1"/>
  <c r="DX234" i="2"/>
  <c r="DY234" i="2" s="1"/>
  <c r="AY234" i="2"/>
  <c r="NL234" i="2" s="1"/>
  <c r="JT233" i="2"/>
  <c r="JU233" i="2" s="1"/>
  <c r="IQ233" i="2"/>
  <c r="IR233" i="2" s="1"/>
  <c r="EG233" i="2"/>
  <c r="DQ233" i="2"/>
  <c r="KA232" i="2"/>
  <c r="KB232" i="2" s="1"/>
  <c r="IY232" i="2"/>
  <c r="KZ232" i="2" s="1"/>
  <c r="HS232" i="2"/>
  <c r="HT232" i="2" s="1"/>
  <c r="EN232" i="2"/>
  <c r="EO232" i="2" s="1"/>
  <c r="AL232" i="2"/>
  <c r="AM232" i="2" s="1"/>
  <c r="KH231" i="2"/>
  <c r="KI231" i="2" s="1"/>
  <c r="JF231" i="2"/>
  <c r="JG231" i="2" s="1"/>
  <c r="IA231" i="2"/>
  <c r="IB231" i="2" s="1"/>
  <c r="AX231" i="2"/>
  <c r="AY231" i="2" s="1"/>
  <c r="NL231" i="2" s="1"/>
  <c r="KO230" i="2"/>
  <c r="KP230" i="2" s="1"/>
  <c r="JM230" i="2"/>
  <c r="JN230" i="2" s="1"/>
  <c r="II230" i="2"/>
  <c r="IJ230" i="2" s="1"/>
  <c r="DX230" i="2"/>
  <c r="DY230" i="2" s="1"/>
  <c r="AY230" i="2"/>
  <c r="NL230" i="2" s="1"/>
  <c r="JT229" i="2"/>
  <c r="JU229" i="2" s="1"/>
  <c r="IQ229" i="2"/>
  <c r="IR229" i="2" s="1"/>
  <c r="EG229" i="2"/>
  <c r="DQ229" i="2"/>
  <c r="KA228" i="2"/>
  <c r="KB228" i="2" s="1"/>
  <c r="IY228" i="2"/>
  <c r="KZ228" i="2" s="1"/>
  <c r="HS228" i="2"/>
  <c r="HT228" i="2" s="1"/>
  <c r="EN228" i="2"/>
  <c r="EO228" i="2" s="1"/>
  <c r="AL228" i="2"/>
  <c r="AM228" i="2" s="1"/>
  <c r="KH227" i="2"/>
  <c r="KI227" i="2" s="1"/>
  <c r="JF227" i="2"/>
  <c r="JG227" i="2" s="1"/>
  <c r="IA227" i="2"/>
  <c r="IB227" i="2" s="1"/>
  <c r="DP227" i="2"/>
  <c r="DQ227" i="2" s="1"/>
  <c r="FF227" i="2"/>
  <c r="DI227" i="2"/>
  <c r="AV227" i="2"/>
  <c r="AW227" i="2"/>
  <c r="AX227" i="2"/>
  <c r="AY227" i="2" s="1"/>
  <c r="NL227" i="2" s="1"/>
  <c r="KP226" i="2"/>
  <c r="JN226" i="2"/>
  <c r="IJ226" i="2"/>
  <c r="KV226" i="2"/>
  <c r="KU226" i="2"/>
  <c r="GA226" i="2"/>
  <c r="GB226" i="2"/>
  <c r="DQ226" i="2"/>
  <c r="FD226" i="2"/>
  <c r="FC226" i="2"/>
  <c r="NX226" i="2"/>
  <c r="KI225" i="2"/>
  <c r="KA225" i="2"/>
  <c r="KB225" i="2" s="1"/>
  <c r="IB225" i="2"/>
  <c r="HS225" i="2"/>
  <c r="HT225" i="2" s="1"/>
  <c r="EN225" i="2"/>
  <c r="EO225" i="2" s="1"/>
  <c r="FF225" i="2"/>
  <c r="AV225" i="2"/>
  <c r="AW225" i="2"/>
  <c r="AX225" i="2"/>
  <c r="AY225" i="2" s="1"/>
  <c r="NL225" i="2" s="1"/>
  <c r="QV224" i="2"/>
  <c r="JN224" i="2"/>
  <c r="JF224" i="2"/>
  <c r="JG224" i="2" s="1"/>
  <c r="DY224" i="2"/>
  <c r="DP224" i="2"/>
  <c r="DQ224" i="2" s="1"/>
  <c r="DQ223" i="2"/>
  <c r="AM223" i="2"/>
  <c r="LJ222" i="2"/>
  <c r="QT222" i="2" s="1"/>
  <c r="LI222" i="2"/>
  <c r="HT222" i="2"/>
  <c r="BJ221" i="2"/>
  <c r="NP221" i="2" s="1"/>
  <c r="BI221" i="2"/>
  <c r="NR221" i="2" s="1"/>
  <c r="AK221" i="2"/>
  <c r="MZ221" i="2" s="1"/>
  <c r="AJ221" i="2"/>
  <c r="GX220" i="2"/>
  <c r="QD220" i="2" s="1"/>
  <c r="GW220" i="2"/>
  <c r="FF220" i="2"/>
  <c r="BU220" i="2"/>
  <c r="NX220" i="2" s="1"/>
  <c r="BT220" i="2"/>
  <c r="AW220" i="2"/>
  <c r="AV220" i="2"/>
  <c r="KW219" i="2"/>
  <c r="GB219" i="2"/>
  <c r="PV219" i="2" s="1"/>
  <c r="GA219" i="2"/>
  <c r="DQ219" i="2"/>
  <c r="AM219" i="2"/>
  <c r="LJ218" i="2"/>
  <c r="QT218" i="2" s="1"/>
  <c r="LI218" i="2"/>
  <c r="HT218" i="2"/>
  <c r="AK217" i="2"/>
  <c r="MZ217" i="2" s="1"/>
  <c r="AJ217" i="2"/>
  <c r="KW215" i="2"/>
  <c r="GB215" i="2"/>
  <c r="PV215" i="2" s="1"/>
  <c r="GA215" i="2"/>
  <c r="DQ215" i="2"/>
  <c r="NX215" i="2"/>
  <c r="LJ214" i="2"/>
  <c r="QT214" i="2" s="1"/>
  <c r="LI214" i="2"/>
  <c r="HT214" i="2"/>
  <c r="QD213" i="2"/>
  <c r="BJ213" i="2"/>
  <c r="NP213" i="2" s="1"/>
  <c r="BI213" i="2"/>
  <c r="NR213" i="2" s="1"/>
  <c r="AK213" i="2"/>
  <c r="MZ213" i="2" s="1"/>
  <c r="AJ213" i="2"/>
  <c r="GX212" i="2"/>
  <c r="QD212" i="2" s="1"/>
  <c r="GW212" i="2"/>
  <c r="FF212" i="2"/>
  <c r="BU212" i="2"/>
  <c r="NX212" i="2" s="1"/>
  <c r="BT212" i="2"/>
  <c r="AW212" i="2"/>
  <c r="AV212" i="2"/>
  <c r="KW211" i="2"/>
  <c r="GB211" i="2"/>
  <c r="PV211" i="2" s="1"/>
  <c r="GA211" i="2"/>
  <c r="DQ211" i="2"/>
  <c r="NX211" i="2"/>
  <c r="LJ210" i="2"/>
  <c r="QT210" i="2" s="1"/>
  <c r="LI210" i="2"/>
  <c r="HT210" i="2"/>
  <c r="GX209" i="2"/>
  <c r="QD209" i="2" s="1"/>
  <c r="GW209" i="2"/>
  <c r="FF209" i="2"/>
  <c r="BU209" i="2"/>
  <c r="NX209" i="2" s="1"/>
  <c r="BT209" i="2"/>
  <c r="AW209" i="2"/>
  <c r="AV209" i="2"/>
  <c r="NJ209" i="2" s="1"/>
  <c r="KW208" i="2"/>
  <c r="GB208" i="2"/>
  <c r="PV208" i="2" s="1"/>
  <c r="GA208" i="2"/>
  <c r="DQ208" i="2"/>
  <c r="LJ207" i="2"/>
  <c r="QT207" i="2" s="1"/>
  <c r="LI207" i="2"/>
  <c r="HT207" i="2"/>
  <c r="BJ206" i="2"/>
  <c r="NP206" i="2" s="1"/>
  <c r="BI206" i="2"/>
  <c r="NR206" i="2" s="1"/>
  <c r="AK206" i="2"/>
  <c r="MZ206" i="2" s="1"/>
  <c r="AJ206" i="2"/>
  <c r="KW204" i="2"/>
  <c r="GB204" i="2"/>
  <c r="GA204" i="2"/>
  <c r="BJ204" i="2"/>
  <c r="NP204" i="2" s="1"/>
  <c r="BI204" i="2"/>
  <c r="NR204" i="2" s="1"/>
  <c r="LJ203" i="2"/>
  <c r="LI203" i="2"/>
  <c r="GX203" i="2"/>
  <c r="GW203" i="2"/>
  <c r="FF203" i="2"/>
  <c r="BU203" i="2"/>
  <c r="BT203" i="2"/>
  <c r="AW203" i="2"/>
  <c r="AX203" i="2"/>
  <c r="AV203" i="2"/>
  <c r="AK202" i="2"/>
  <c r="MZ202" i="2" s="1"/>
  <c r="AJ202" i="2"/>
  <c r="KO236" i="2"/>
  <c r="KP236" i="2" s="1"/>
  <c r="II236" i="2"/>
  <c r="IJ236" i="2" s="1"/>
  <c r="KB234" i="2"/>
  <c r="IZ234" i="2"/>
  <c r="HT234" i="2"/>
  <c r="GG234" i="2"/>
  <c r="BW234" i="2"/>
  <c r="OB234" i="2" s="1"/>
  <c r="KP232" i="2"/>
  <c r="JN232" i="2"/>
  <c r="IJ232" i="2"/>
  <c r="GG232" i="2"/>
  <c r="GH232" i="2" s="1"/>
  <c r="PZ232" i="2" s="1"/>
  <c r="MQ232" i="2"/>
  <c r="EF231" i="2"/>
  <c r="EG231" i="2" s="1"/>
  <c r="KB230" i="2"/>
  <c r="IZ230" i="2"/>
  <c r="HT230" i="2"/>
  <c r="GG230" i="2"/>
  <c r="BW230" i="2"/>
  <c r="OB230" i="2" s="1"/>
  <c r="KP228" i="2"/>
  <c r="JN228" i="2"/>
  <c r="IJ228" i="2"/>
  <c r="GG228" i="2"/>
  <c r="GH228" i="2" s="1"/>
  <c r="PZ228" i="2" s="1"/>
  <c r="MQ228" i="2"/>
  <c r="EF227" i="2"/>
  <c r="EG227" i="2" s="1"/>
  <c r="DY227" i="2"/>
  <c r="KB226" i="2"/>
  <c r="HT226" i="2"/>
  <c r="GD226" i="2"/>
  <c r="DI226" i="2"/>
  <c r="NZ226" i="2"/>
  <c r="BI226" i="2"/>
  <c r="NR226" i="2" s="1"/>
  <c r="BJ226" i="2"/>
  <c r="NP226" i="2" s="1"/>
  <c r="KP225" i="2"/>
  <c r="JU225" i="2"/>
  <c r="IJ225" i="2"/>
  <c r="DY225" i="2"/>
  <c r="BT225" i="2"/>
  <c r="BU225" i="2"/>
  <c r="NX225" i="2" s="1"/>
  <c r="BK225" i="2"/>
  <c r="BL225" i="2" s="1"/>
  <c r="NT225" i="2" s="1"/>
  <c r="QT224" i="2"/>
  <c r="KB224" i="2"/>
  <c r="IR224" i="2"/>
  <c r="HT224" i="2"/>
  <c r="GD224" i="2"/>
  <c r="EG224" i="2"/>
  <c r="DH224" i="2"/>
  <c r="BL224" i="2"/>
  <c r="NT224" i="2" s="1"/>
  <c r="AJ224" i="2"/>
  <c r="AK224" i="2"/>
  <c r="MZ224" i="2" s="1"/>
  <c r="LI223" i="2"/>
  <c r="LJ223" i="2"/>
  <c r="QT223" i="2" s="1"/>
  <c r="EF223" i="2"/>
  <c r="FI223" i="2" s="1"/>
  <c r="AX223" i="2"/>
  <c r="AV223" i="2"/>
  <c r="AW223" i="2"/>
  <c r="KO222" i="2"/>
  <c r="KP222" i="2" s="1"/>
  <c r="KA222" i="2"/>
  <c r="KB222" i="2" s="1"/>
  <c r="JM222" i="2"/>
  <c r="JN222" i="2" s="1"/>
  <c r="IY222" i="2"/>
  <c r="IZ222" i="2" s="1"/>
  <c r="II222" i="2"/>
  <c r="IJ222" i="2" s="1"/>
  <c r="GD222" i="2"/>
  <c r="AJ222" i="2"/>
  <c r="AK222" i="2"/>
  <c r="MZ222" i="2" s="1"/>
  <c r="LI221" i="2"/>
  <c r="LJ221" i="2"/>
  <c r="KH221" i="2"/>
  <c r="KI221" i="2" s="1"/>
  <c r="JT221" i="2"/>
  <c r="JU221" i="2" s="1"/>
  <c r="JF221" i="2"/>
  <c r="JG221" i="2" s="1"/>
  <c r="IQ221" i="2"/>
  <c r="IR221" i="2" s="1"/>
  <c r="IA221" i="2"/>
  <c r="IB221" i="2" s="1"/>
  <c r="FF221" i="2"/>
  <c r="BT221" i="2"/>
  <c r="BU221" i="2"/>
  <c r="BK221" i="2"/>
  <c r="KW220" i="2"/>
  <c r="GA220" i="2"/>
  <c r="GB220" i="2"/>
  <c r="EN220" i="2"/>
  <c r="EO220" i="2" s="1"/>
  <c r="DX220" i="2"/>
  <c r="DY220" i="2" s="1"/>
  <c r="DH220" i="2"/>
  <c r="BI220" i="2"/>
  <c r="BJ220" i="2"/>
  <c r="NP220" i="2" s="1"/>
  <c r="AX220" i="2"/>
  <c r="GW219" i="2"/>
  <c r="GX219" i="2"/>
  <c r="GG219" i="2"/>
  <c r="GH219" i="2" s="1"/>
  <c r="PZ219" i="2" s="1"/>
  <c r="FC219" i="2"/>
  <c r="FD219" i="2"/>
  <c r="EF219" i="2"/>
  <c r="EG219" i="2" s="1"/>
  <c r="AX219" i="2"/>
  <c r="AV219" i="2"/>
  <c r="AW219" i="2"/>
  <c r="KO218" i="2"/>
  <c r="KP218" i="2" s="1"/>
  <c r="KA218" i="2"/>
  <c r="KB218" i="2" s="1"/>
  <c r="JM218" i="2"/>
  <c r="JN218" i="2" s="1"/>
  <c r="IY218" i="2"/>
  <c r="IZ218" i="2" s="1"/>
  <c r="II218" i="2"/>
  <c r="IJ218" i="2" s="1"/>
  <c r="GD218" i="2"/>
  <c r="AJ218" i="2"/>
  <c r="AK218" i="2"/>
  <c r="MZ218" i="2" s="1"/>
  <c r="LI217" i="2"/>
  <c r="LJ217" i="2"/>
  <c r="QT217" i="2" s="1"/>
  <c r="KP217" i="2"/>
  <c r="KB217" i="2"/>
  <c r="JN217" i="2"/>
  <c r="IZ217" i="2"/>
  <c r="IJ217" i="2"/>
  <c r="HT217" i="2"/>
  <c r="GW217" i="2"/>
  <c r="GX217" i="2"/>
  <c r="QD217" i="2" s="1"/>
  <c r="BK217" i="2"/>
  <c r="BL217" i="2" s="1"/>
  <c r="NT217" i="2" s="1"/>
  <c r="MF216" i="2"/>
  <c r="KW216" i="2"/>
  <c r="GD216" i="2"/>
  <c r="GH216" i="2" s="1"/>
  <c r="PZ216" i="2" s="1"/>
  <c r="AM216" i="2"/>
  <c r="GZ215" i="2"/>
  <c r="QH215" i="2" s="1"/>
  <c r="FF215" i="2"/>
  <c r="BT215" i="2"/>
  <c r="BU215" i="2"/>
  <c r="LK214" i="2"/>
  <c r="KW214" i="2"/>
  <c r="GA214" i="2"/>
  <c r="GB214" i="2"/>
  <c r="EN214" i="2"/>
  <c r="EO214" i="2" s="1"/>
  <c r="DX214" i="2"/>
  <c r="FI214" i="2" s="1"/>
  <c r="BI214" i="2"/>
  <c r="BJ214" i="2"/>
  <c r="NP214" i="2" s="1"/>
  <c r="AX214" i="2"/>
  <c r="AY214" i="2" s="1"/>
  <c r="GW213" i="2"/>
  <c r="GX213" i="2"/>
  <c r="GG213" i="2"/>
  <c r="GH213" i="2" s="1"/>
  <c r="PZ213" i="2" s="1"/>
  <c r="FC213" i="2"/>
  <c r="FD213" i="2"/>
  <c r="EF213" i="2"/>
  <c r="EG213" i="2" s="1"/>
  <c r="AX213" i="2"/>
  <c r="AV213" i="2"/>
  <c r="AW213" i="2"/>
  <c r="AL213" i="2"/>
  <c r="AM213" i="2" s="1"/>
  <c r="KO212" i="2"/>
  <c r="KP212" i="2" s="1"/>
  <c r="KA212" i="2"/>
  <c r="KB212" i="2" s="1"/>
  <c r="JM212" i="2"/>
  <c r="JN212" i="2" s="1"/>
  <c r="IY212" i="2"/>
  <c r="IZ212" i="2" s="1"/>
  <c r="II212" i="2"/>
  <c r="IJ212" i="2" s="1"/>
  <c r="GY212" i="2"/>
  <c r="GD212" i="2"/>
  <c r="BV212" i="2"/>
  <c r="AJ212" i="2"/>
  <c r="AK212" i="2"/>
  <c r="MZ212" i="2" s="1"/>
  <c r="LI211" i="2"/>
  <c r="LJ211" i="2"/>
  <c r="QT211" i="2" s="1"/>
  <c r="KH211" i="2"/>
  <c r="KI211" i="2" s="1"/>
  <c r="JT211" i="2"/>
  <c r="JU211" i="2" s="1"/>
  <c r="JF211" i="2"/>
  <c r="JG211" i="2" s="1"/>
  <c r="IQ211" i="2"/>
  <c r="IR211" i="2" s="1"/>
  <c r="IA211" i="2"/>
  <c r="IB211" i="2" s="1"/>
  <c r="HK211" i="2"/>
  <c r="FF211" i="2"/>
  <c r="BT211" i="2"/>
  <c r="BU211" i="2"/>
  <c r="KO210" i="2"/>
  <c r="KP210" i="2" s="1"/>
  <c r="KA210" i="2"/>
  <c r="KB210" i="2" s="1"/>
  <c r="JM210" i="2"/>
  <c r="JN210" i="2" s="1"/>
  <c r="IY210" i="2"/>
  <c r="IZ210" i="2" s="1"/>
  <c r="II210" i="2"/>
  <c r="IJ210" i="2" s="1"/>
  <c r="GD210" i="2"/>
  <c r="AJ210" i="2"/>
  <c r="AK210" i="2"/>
  <c r="MZ210" i="2" s="1"/>
  <c r="KO209" i="2"/>
  <c r="KP209" i="2" s="1"/>
  <c r="KA209" i="2"/>
  <c r="KB209" i="2" s="1"/>
  <c r="JM209" i="2"/>
  <c r="JN209" i="2" s="1"/>
  <c r="IY209" i="2"/>
  <c r="IZ209" i="2" s="1"/>
  <c r="II209" i="2"/>
  <c r="IJ209" i="2" s="1"/>
  <c r="GY209" i="2"/>
  <c r="GD209" i="2"/>
  <c r="MT209" i="2" s="1"/>
  <c r="BV209" i="2"/>
  <c r="AJ209" i="2"/>
  <c r="AK209" i="2"/>
  <c r="MZ209" i="2" s="1"/>
  <c r="LI208" i="2"/>
  <c r="LJ208" i="2"/>
  <c r="QT208" i="2" s="1"/>
  <c r="KH208" i="2"/>
  <c r="KI208" i="2" s="1"/>
  <c r="JT208" i="2"/>
  <c r="JU208" i="2" s="1"/>
  <c r="JF208" i="2"/>
  <c r="JG208" i="2" s="1"/>
  <c r="IQ208" i="2"/>
  <c r="IR208" i="2" s="1"/>
  <c r="IA208" i="2"/>
  <c r="IB208" i="2" s="1"/>
  <c r="HK208" i="2"/>
  <c r="HL208" i="2" s="1"/>
  <c r="FF208" i="2"/>
  <c r="BT208" i="2"/>
  <c r="BU208" i="2"/>
  <c r="NX208" i="2" s="1"/>
  <c r="LK207" i="2"/>
  <c r="LL207" i="2" s="1"/>
  <c r="QX207" i="2" s="1"/>
  <c r="KW207" i="2"/>
  <c r="GA207" i="2"/>
  <c r="GB207" i="2"/>
  <c r="EN207" i="2"/>
  <c r="EO207" i="2" s="1"/>
  <c r="DX207" i="2"/>
  <c r="DY207" i="2" s="1"/>
  <c r="BI207" i="2"/>
  <c r="BJ207" i="2"/>
  <c r="NP207" i="2" s="1"/>
  <c r="AX207" i="2"/>
  <c r="AY207" i="2" s="1"/>
  <c r="GW206" i="2"/>
  <c r="GX206" i="2"/>
  <c r="QD206" i="2" s="1"/>
  <c r="GG206" i="2"/>
  <c r="GH206" i="2" s="1"/>
  <c r="PZ206" i="2" s="1"/>
  <c r="FC206" i="2"/>
  <c r="FD206" i="2"/>
  <c r="EF206" i="2"/>
  <c r="EG206" i="2" s="1"/>
  <c r="AX206" i="2"/>
  <c r="AV206" i="2"/>
  <c r="AW206" i="2"/>
  <c r="AL206" i="2"/>
  <c r="AM206" i="2" s="1"/>
  <c r="MF205" i="2"/>
  <c r="KW205" i="2"/>
  <c r="GD205" i="2"/>
  <c r="BV205" i="2"/>
  <c r="BW205" i="2" s="1"/>
  <c r="OB205" i="2" s="1"/>
  <c r="MQ204" i="2"/>
  <c r="LI204" i="2"/>
  <c r="LJ204" i="2"/>
  <c r="QT204" i="2" s="1"/>
  <c r="KP204" i="2"/>
  <c r="KB204" i="2"/>
  <c r="JN204" i="2"/>
  <c r="IZ204" i="2"/>
  <c r="IJ204" i="2"/>
  <c r="HT204" i="2"/>
  <c r="HK204" i="2"/>
  <c r="GW204" i="2"/>
  <c r="GX204" i="2"/>
  <c r="QD204" i="2" s="1"/>
  <c r="BK204" i="2"/>
  <c r="LK203" i="2"/>
  <c r="KI203" i="2"/>
  <c r="JU203" i="2"/>
  <c r="JG203" i="2"/>
  <c r="IR203" i="2"/>
  <c r="IB203" i="2"/>
  <c r="GY203" i="2"/>
  <c r="GA203" i="2"/>
  <c r="PX203" i="2" s="1"/>
  <c r="GB203" i="2"/>
  <c r="EG203" i="2"/>
  <c r="DQ203" i="2"/>
  <c r="DH203" i="2"/>
  <c r="NX203" i="2"/>
  <c r="BI203" i="2"/>
  <c r="NR203" i="2" s="1"/>
  <c r="BJ203" i="2"/>
  <c r="NP203" i="2" s="1"/>
  <c r="AJ203" i="2"/>
  <c r="AK203" i="2"/>
  <c r="MZ203" i="2" s="1"/>
  <c r="EO202" i="2"/>
  <c r="DY202" i="2"/>
  <c r="DP202" i="2"/>
  <c r="DQ202" i="2" s="1"/>
  <c r="FF202" i="2"/>
  <c r="MT202" i="2" s="1"/>
  <c r="BT202" i="2"/>
  <c r="BU202" i="2"/>
  <c r="NX202" i="2" s="1"/>
  <c r="AV202" i="2"/>
  <c r="NJ202" i="2" s="1"/>
  <c r="AW202" i="2"/>
  <c r="AL202" i="2"/>
  <c r="AM202" i="2" s="1"/>
  <c r="KW201" i="2"/>
  <c r="GD201" i="2"/>
  <c r="AM201" i="2"/>
  <c r="LJ200" i="2"/>
  <c r="LI200" i="2"/>
  <c r="FF200" i="2"/>
  <c r="BU200" i="2"/>
  <c r="BT200" i="2"/>
  <c r="BV200" i="2"/>
  <c r="GB199" i="2"/>
  <c r="GA199" i="2"/>
  <c r="LJ198" i="2"/>
  <c r="LI198" i="2"/>
  <c r="FF198" i="2"/>
  <c r="BU198" i="2"/>
  <c r="BT198" i="2"/>
  <c r="BV198" i="2"/>
  <c r="GB197" i="2"/>
  <c r="GA197" i="2"/>
  <c r="AM197" i="2"/>
  <c r="LJ196" i="2"/>
  <c r="LI196" i="2"/>
  <c r="MQ225" i="2"/>
  <c r="LK223" i="2"/>
  <c r="LL223" i="2" s="1"/>
  <c r="QX223" i="2" s="1"/>
  <c r="KA223" i="2"/>
  <c r="KB223" i="2" s="1"/>
  <c r="IY223" i="2"/>
  <c r="IZ223" i="2" s="1"/>
  <c r="HS223" i="2"/>
  <c r="HT223" i="2" s="1"/>
  <c r="EN223" i="2"/>
  <c r="EO223" i="2" s="1"/>
  <c r="KH222" i="2"/>
  <c r="KI222" i="2" s="1"/>
  <c r="JF222" i="2"/>
  <c r="JG222" i="2" s="1"/>
  <c r="IA222" i="2"/>
  <c r="IB222" i="2" s="1"/>
  <c r="EO222" i="2"/>
  <c r="DY222" i="2"/>
  <c r="BK222" i="2"/>
  <c r="BL222" i="2" s="1"/>
  <c r="NT222" i="2" s="1"/>
  <c r="LK221" i="2"/>
  <c r="KA221" i="2"/>
  <c r="KB221" i="2" s="1"/>
  <c r="IY221" i="2"/>
  <c r="IZ221" i="2" s="1"/>
  <c r="HS221" i="2"/>
  <c r="KZ221" i="2" s="1"/>
  <c r="EN221" i="2"/>
  <c r="EO221" i="2" s="1"/>
  <c r="DH221" i="2"/>
  <c r="BV221" i="2"/>
  <c r="KH220" i="2"/>
  <c r="KI220" i="2" s="1"/>
  <c r="JF220" i="2"/>
  <c r="JG220" i="2" s="1"/>
  <c r="IA220" i="2"/>
  <c r="IB220" i="2" s="1"/>
  <c r="DI220" i="2"/>
  <c r="BK220" i="2"/>
  <c r="KA219" i="2"/>
  <c r="KB219" i="2" s="1"/>
  <c r="IY219" i="2"/>
  <c r="IZ219" i="2" s="1"/>
  <c r="HS219" i="2"/>
  <c r="HT219" i="2" s="1"/>
  <c r="EN219" i="2"/>
  <c r="EO219" i="2" s="1"/>
  <c r="KH218" i="2"/>
  <c r="KI218" i="2" s="1"/>
  <c r="JF218" i="2"/>
  <c r="JG218" i="2" s="1"/>
  <c r="IA218" i="2"/>
  <c r="IB218" i="2" s="1"/>
  <c r="EO218" i="2"/>
  <c r="DY218" i="2"/>
  <c r="BK218" i="2"/>
  <c r="BL218" i="2" s="1"/>
  <c r="NT218" i="2" s="1"/>
  <c r="JT217" i="2"/>
  <c r="JU217" i="2" s="1"/>
  <c r="IQ217" i="2"/>
  <c r="IR217" i="2" s="1"/>
  <c r="EG217" i="2"/>
  <c r="DQ217" i="2"/>
  <c r="KA216" i="2"/>
  <c r="KB216" i="2" s="1"/>
  <c r="IY216" i="2"/>
  <c r="IZ216" i="2" s="1"/>
  <c r="HS216" i="2"/>
  <c r="HT216" i="2" s="1"/>
  <c r="EN216" i="2"/>
  <c r="EO216" i="2" s="1"/>
  <c r="KI215" i="2"/>
  <c r="JU215" i="2"/>
  <c r="JG215" i="2"/>
  <c r="IR215" i="2"/>
  <c r="IB215" i="2"/>
  <c r="EG215" i="2"/>
  <c r="LL214" i="2"/>
  <c r="QX214" i="2" s="1"/>
  <c r="KP214" i="2"/>
  <c r="KB214" i="2"/>
  <c r="JN214" i="2"/>
  <c r="IZ214" i="2"/>
  <c r="IJ214" i="2"/>
  <c r="HL214" i="2"/>
  <c r="GG214" i="2"/>
  <c r="GH214" i="2" s="1"/>
  <c r="PZ214" i="2" s="1"/>
  <c r="KP213" i="2"/>
  <c r="KB213" i="2"/>
  <c r="JN213" i="2"/>
  <c r="IZ213" i="2"/>
  <c r="IJ213" i="2"/>
  <c r="HT213" i="2"/>
  <c r="EO213" i="2"/>
  <c r="DY213" i="2"/>
  <c r="KI212" i="2"/>
  <c r="JU212" i="2"/>
  <c r="JG212" i="2"/>
  <c r="IR212" i="2"/>
  <c r="IB212" i="2"/>
  <c r="GZ212" i="2"/>
  <c r="QH212" i="2" s="1"/>
  <c r="EF212" i="2"/>
  <c r="EG212" i="2" s="1"/>
  <c r="BW212" i="2"/>
  <c r="OB212" i="2" s="1"/>
  <c r="HL211" i="2"/>
  <c r="EG211" i="2"/>
  <c r="KI209" i="2"/>
  <c r="JU209" i="2"/>
  <c r="JG209" i="2"/>
  <c r="IR209" i="2"/>
  <c r="IB209" i="2"/>
  <c r="GZ209" i="2"/>
  <c r="QH209" i="2" s="1"/>
  <c r="EF209" i="2"/>
  <c r="EG209" i="2" s="1"/>
  <c r="BW209" i="2"/>
  <c r="OB209" i="2" s="1"/>
  <c r="EG208" i="2"/>
  <c r="KP207" i="2"/>
  <c r="KB207" i="2"/>
  <c r="JN207" i="2"/>
  <c r="IZ207" i="2"/>
  <c r="IJ207" i="2"/>
  <c r="HL207" i="2"/>
  <c r="GG207" i="2"/>
  <c r="GH207" i="2" s="1"/>
  <c r="PZ207" i="2" s="1"/>
  <c r="KP206" i="2"/>
  <c r="KB206" i="2"/>
  <c r="JN206" i="2"/>
  <c r="IZ206" i="2"/>
  <c r="IJ206" i="2"/>
  <c r="HT206" i="2"/>
  <c r="EO206" i="2"/>
  <c r="DY206" i="2"/>
  <c r="KO205" i="2"/>
  <c r="KP205" i="2" s="1"/>
  <c r="JM205" i="2"/>
  <c r="JN205" i="2" s="1"/>
  <c r="II205" i="2"/>
  <c r="KZ205" i="2" s="1"/>
  <c r="DX205" i="2"/>
  <c r="DY205" i="2" s="1"/>
  <c r="JT204" i="2"/>
  <c r="JU204" i="2" s="1"/>
  <c r="IQ204" i="2"/>
  <c r="IR204" i="2" s="1"/>
  <c r="EG204" i="2"/>
  <c r="DQ204" i="2"/>
  <c r="QV203" i="2"/>
  <c r="KA203" i="2"/>
  <c r="KB203" i="2" s="1"/>
  <c r="IY203" i="2"/>
  <c r="IZ203" i="2" s="1"/>
  <c r="HS203" i="2"/>
  <c r="HT203" i="2" s="1"/>
  <c r="LA203" i="2" s="1"/>
  <c r="QP203" i="2" s="1"/>
  <c r="EN203" i="2"/>
  <c r="EO203" i="2" s="1"/>
  <c r="NZ203" i="2"/>
  <c r="AL203" i="2"/>
  <c r="AM203" i="2" s="1"/>
  <c r="KH202" i="2"/>
  <c r="KI202" i="2" s="1"/>
  <c r="JF202" i="2"/>
  <c r="JG202" i="2" s="1"/>
  <c r="IA202" i="2"/>
  <c r="IB202" i="2" s="1"/>
  <c r="AX202" i="2"/>
  <c r="AY202" i="2" s="1"/>
  <c r="NL202" i="2" s="1"/>
  <c r="KO201" i="2"/>
  <c r="KP201" i="2" s="1"/>
  <c r="JN201" i="2"/>
  <c r="IJ201" i="2"/>
  <c r="DY201" i="2"/>
  <c r="BW201" i="2"/>
  <c r="OB201" i="2" s="1"/>
  <c r="QT200" i="2"/>
  <c r="KB200" i="2"/>
  <c r="IZ200" i="2"/>
  <c r="HT200" i="2"/>
  <c r="GE200" i="2"/>
  <c r="GF200" i="2"/>
  <c r="PV200" i="2" s="1"/>
  <c r="EG200" i="2"/>
  <c r="BL200" i="2"/>
  <c r="NT200" i="2" s="1"/>
  <c r="AM200" i="2"/>
  <c r="MS200" i="2"/>
  <c r="MR200" i="2"/>
  <c r="MQ199" i="2"/>
  <c r="LI199" i="2"/>
  <c r="LJ199" i="2"/>
  <c r="QT199" i="2" s="1"/>
  <c r="JU199" i="2"/>
  <c r="IR199" i="2"/>
  <c r="HL199" i="2"/>
  <c r="DY199" i="2"/>
  <c r="LK198" i="2"/>
  <c r="LL198" i="2"/>
  <c r="QX198" i="2" s="1"/>
  <c r="JU198" i="2"/>
  <c r="IR198" i="2"/>
  <c r="KW198" i="2"/>
  <c r="HL198" i="2"/>
  <c r="GG198" i="2"/>
  <c r="GH198" i="2" s="1"/>
  <c r="PZ198" i="2" s="1"/>
  <c r="EO198" i="2"/>
  <c r="DH198" i="2"/>
  <c r="NZ198" i="2"/>
  <c r="BI198" i="2"/>
  <c r="NR198" i="2" s="1"/>
  <c r="BJ198" i="2"/>
  <c r="NP198" i="2" s="1"/>
  <c r="AJ198" i="2"/>
  <c r="MT198" i="2"/>
  <c r="AK198" i="2"/>
  <c r="MZ198" i="2" s="1"/>
  <c r="KP197" i="2"/>
  <c r="JN197" i="2"/>
  <c r="IJ197" i="2"/>
  <c r="EG197" i="2"/>
  <c r="BT197" i="2"/>
  <c r="BU197" i="2"/>
  <c r="NX197" i="2" s="1"/>
  <c r="BK197" i="2"/>
  <c r="BL197" i="2" s="1"/>
  <c r="NT197" i="2" s="1"/>
  <c r="QT196" i="2"/>
  <c r="KB196" i="2"/>
  <c r="IZ196" i="2"/>
  <c r="HT196" i="2"/>
  <c r="GE196" i="2"/>
  <c r="GF196" i="2"/>
  <c r="PV196" i="2" s="1"/>
  <c r="FF196" i="2"/>
  <c r="BU196" i="2"/>
  <c r="BT196" i="2"/>
  <c r="AW196" i="2"/>
  <c r="AX196" i="2"/>
  <c r="AV196" i="2"/>
  <c r="KW195" i="2"/>
  <c r="GB195" i="2"/>
  <c r="GA195" i="2"/>
  <c r="BJ195" i="2"/>
  <c r="NP195" i="2" s="1"/>
  <c r="BI195" i="2"/>
  <c r="NR195" i="2" s="1"/>
  <c r="AM195" i="2"/>
  <c r="LJ194" i="2"/>
  <c r="LI194" i="2"/>
  <c r="GX194" i="2"/>
  <c r="GW194" i="2"/>
  <c r="FF194" i="2"/>
  <c r="BU194" i="2"/>
  <c r="BT194" i="2"/>
  <c r="AW194" i="2"/>
  <c r="AX194" i="2"/>
  <c r="AV194" i="2"/>
  <c r="GD193" i="2"/>
  <c r="GG193" i="2" s="1"/>
  <c r="AK193" i="2"/>
  <c r="MZ193" i="2" s="1"/>
  <c r="AJ193" i="2"/>
  <c r="KW191" i="2"/>
  <c r="GB191" i="2"/>
  <c r="GA191" i="2"/>
  <c r="BJ191" i="2"/>
  <c r="NP191" i="2" s="1"/>
  <c r="BI191" i="2"/>
  <c r="NR191" i="2" s="1"/>
  <c r="AM191" i="2"/>
  <c r="LJ190" i="2"/>
  <c r="LI190" i="2"/>
  <c r="GX190" i="2"/>
  <c r="GW190" i="2"/>
  <c r="FF190" i="2"/>
  <c r="BU190" i="2"/>
  <c r="BT190" i="2"/>
  <c r="AW190" i="2"/>
  <c r="AX190" i="2"/>
  <c r="AV190" i="2"/>
  <c r="GD189" i="2"/>
  <c r="GG189" i="2" s="1"/>
  <c r="AK189" i="2"/>
  <c r="MZ189" i="2" s="1"/>
  <c r="AJ189" i="2"/>
  <c r="KW187" i="2"/>
  <c r="GB187" i="2"/>
  <c r="GA187" i="2"/>
  <c r="BJ187" i="2"/>
  <c r="NP187" i="2" s="1"/>
  <c r="BI187" i="2"/>
  <c r="NR187" i="2" s="1"/>
  <c r="AM187" i="2"/>
  <c r="LJ186" i="2"/>
  <c r="LI186" i="2"/>
  <c r="GX186" i="2"/>
  <c r="GW186" i="2"/>
  <c r="FF186" i="2"/>
  <c r="BU186" i="2"/>
  <c r="BT186" i="2"/>
  <c r="AW186" i="2"/>
  <c r="AX186" i="2"/>
  <c r="AV186" i="2"/>
  <c r="LJ185" i="2"/>
  <c r="LI185" i="2"/>
  <c r="GX185" i="2"/>
  <c r="GW185" i="2"/>
  <c r="FF185" i="2"/>
  <c r="BU185" i="2"/>
  <c r="BT185" i="2"/>
  <c r="AW185" i="2"/>
  <c r="AX185" i="2"/>
  <c r="AV185" i="2"/>
  <c r="AK184" i="2"/>
  <c r="MZ184" i="2" s="1"/>
  <c r="AJ184" i="2"/>
  <c r="KZ183" i="2"/>
  <c r="GB182" i="2"/>
  <c r="GA182" i="2"/>
  <c r="LJ181" i="2"/>
  <c r="LI181" i="2"/>
  <c r="FF181" i="2"/>
  <c r="BU181" i="2"/>
  <c r="BT181" i="2"/>
  <c r="BV181" i="2"/>
  <c r="GB180" i="2"/>
  <c r="GA180" i="2"/>
  <c r="AM180" i="2"/>
  <c r="LJ179" i="2"/>
  <c r="LI179" i="2"/>
  <c r="FF179" i="2"/>
  <c r="BU179" i="2"/>
  <c r="BT179" i="2"/>
  <c r="BV179" i="2"/>
  <c r="GB178" i="2"/>
  <c r="GA178" i="2"/>
  <c r="LJ177" i="2"/>
  <c r="LI177" i="2"/>
  <c r="FF177" i="2"/>
  <c r="BU177" i="2"/>
  <c r="BT177" i="2"/>
  <c r="BV177" i="2"/>
  <c r="GB176" i="2"/>
  <c r="GA176" i="2"/>
  <c r="AM176" i="2"/>
  <c r="LJ175" i="2"/>
  <c r="LI175" i="2"/>
  <c r="FF175" i="2"/>
  <c r="BU175" i="2"/>
  <c r="BT175" i="2"/>
  <c r="BV175" i="2"/>
  <c r="GB174" i="2"/>
  <c r="GA174" i="2"/>
  <c r="LJ173" i="2"/>
  <c r="LI173" i="2"/>
  <c r="FF173" i="2"/>
  <c r="BU173" i="2"/>
  <c r="BT173" i="2"/>
  <c r="BV173" i="2"/>
  <c r="GB172" i="2"/>
  <c r="GA172" i="2"/>
  <c r="AM172" i="2"/>
  <c r="LJ171" i="2"/>
  <c r="LI171" i="2"/>
  <c r="DX226" i="2"/>
  <c r="DY226" i="2" s="1"/>
  <c r="IQ225" i="2"/>
  <c r="IR225" i="2" s="1"/>
  <c r="DI225" i="2"/>
  <c r="AM224" i="2"/>
  <c r="KI223" i="2"/>
  <c r="JU223" i="2"/>
  <c r="JG223" i="2"/>
  <c r="IR223" i="2"/>
  <c r="IB223" i="2"/>
  <c r="DY223" i="2"/>
  <c r="LL221" i="2"/>
  <c r="QX221" i="2" s="1"/>
  <c r="KP221" i="2"/>
  <c r="JN221" i="2"/>
  <c r="IJ221" i="2"/>
  <c r="DY221" i="2"/>
  <c r="DI221" i="2"/>
  <c r="BW221" i="2"/>
  <c r="OB221" i="2" s="1"/>
  <c r="BL221" i="2"/>
  <c r="NT221" i="2" s="1"/>
  <c r="JU220" i="2"/>
  <c r="IR220" i="2"/>
  <c r="EF220" i="2"/>
  <c r="EG220" i="2" s="1"/>
  <c r="MQ220" i="2"/>
  <c r="KI219" i="2"/>
  <c r="JU219" i="2"/>
  <c r="JG219" i="2"/>
  <c r="IR219" i="2"/>
  <c r="IB219" i="2"/>
  <c r="MQ219" i="2"/>
  <c r="KP216" i="2"/>
  <c r="JN216" i="2"/>
  <c r="IJ216" i="2"/>
  <c r="GG216" i="2"/>
  <c r="DY216" i="2"/>
  <c r="KO215" i="2"/>
  <c r="KP215" i="2" s="1"/>
  <c r="JM215" i="2"/>
  <c r="JN215" i="2" s="1"/>
  <c r="II215" i="2"/>
  <c r="IJ215" i="2" s="1"/>
  <c r="DX215" i="2"/>
  <c r="DY215" i="2" s="1"/>
  <c r="JT214" i="2"/>
  <c r="JU214" i="2" s="1"/>
  <c r="IQ214" i="2"/>
  <c r="IR214" i="2" s="1"/>
  <c r="EG214" i="2"/>
  <c r="GY213" i="2"/>
  <c r="GZ213" i="2" s="1"/>
  <c r="QH213" i="2" s="1"/>
  <c r="AY213" i="2"/>
  <c r="NL213" i="2" s="1"/>
  <c r="KO211" i="2"/>
  <c r="KP211" i="2" s="1"/>
  <c r="JM211" i="2"/>
  <c r="JN211" i="2" s="1"/>
  <c r="II211" i="2"/>
  <c r="IJ211" i="2" s="1"/>
  <c r="DX211" i="2"/>
  <c r="DY211" i="2" s="1"/>
  <c r="JT210" i="2"/>
  <c r="JU210" i="2" s="1"/>
  <c r="IQ210" i="2"/>
  <c r="KZ210" i="2" s="1"/>
  <c r="EG210" i="2"/>
  <c r="KO208" i="2"/>
  <c r="KP208" i="2" s="1"/>
  <c r="JM208" i="2"/>
  <c r="JN208" i="2" s="1"/>
  <c r="II208" i="2"/>
  <c r="IJ208" i="2" s="1"/>
  <c r="DX208" i="2"/>
  <c r="DY208" i="2" s="1"/>
  <c r="JT207" i="2"/>
  <c r="JU207" i="2" s="1"/>
  <c r="IQ207" i="2"/>
  <c r="IR207" i="2" s="1"/>
  <c r="EG207" i="2"/>
  <c r="GY206" i="2"/>
  <c r="GZ206" i="2" s="1"/>
  <c r="QH206" i="2" s="1"/>
  <c r="AY206" i="2"/>
  <c r="NL206" i="2" s="1"/>
  <c r="KB205" i="2"/>
  <c r="IZ205" i="2"/>
  <c r="HT205" i="2"/>
  <c r="GG205" i="2"/>
  <c r="BL204" i="2"/>
  <c r="NT204" i="2" s="1"/>
  <c r="LL203" i="2"/>
  <c r="QX203" i="2" s="1"/>
  <c r="KP203" i="2"/>
  <c r="JN203" i="2"/>
  <c r="IJ203" i="2"/>
  <c r="GG203" i="2"/>
  <c r="GH203" i="2" s="1"/>
  <c r="PZ203" i="2" s="1"/>
  <c r="MQ203" i="2"/>
  <c r="EF202" i="2"/>
  <c r="EG202" i="2" s="1"/>
  <c r="KA201" i="2"/>
  <c r="KB201" i="2" s="1"/>
  <c r="IB201" i="2"/>
  <c r="FF201" i="2"/>
  <c r="AV201" i="2"/>
  <c r="AW201" i="2"/>
  <c r="AX201" i="2"/>
  <c r="AY201" i="2" s="1"/>
  <c r="NL201" i="2" s="1"/>
  <c r="KP200" i="2"/>
  <c r="IJ200" i="2"/>
  <c r="BW200" i="2"/>
  <c r="OB200" i="2" s="1"/>
  <c r="JG199" i="2"/>
  <c r="DQ199" i="2"/>
  <c r="KP198" i="2"/>
  <c r="IJ198" i="2"/>
  <c r="BW198" i="2"/>
  <c r="OB198" i="2" s="1"/>
  <c r="AL198" i="2"/>
  <c r="AM198" i="2" s="1"/>
  <c r="JG197" i="2"/>
  <c r="DQ197" i="2"/>
  <c r="KP196" i="2"/>
  <c r="IJ196" i="2"/>
  <c r="BV196" i="2"/>
  <c r="AM196" i="2"/>
  <c r="EO195" i="2"/>
  <c r="DY195" i="2"/>
  <c r="DP195" i="2"/>
  <c r="DQ195" i="2" s="1"/>
  <c r="FF195" i="2"/>
  <c r="BT195" i="2"/>
  <c r="BU195" i="2"/>
  <c r="NX195" i="2" s="1"/>
  <c r="AV195" i="2"/>
  <c r="AW195" i="2"/>
  <c r="MF194" i="2"/>
  <c r="QT194" i="2"/>
  <c r="KW194" i="2"/>
  <c r="QD194" i="2"/>
  <c r="GD194" i="2"/>
  <c r="BV194" i="2"/>
  <c r="MQ193" i="2"/>
  <c r="LI193" i="2"/>
  <c r="LJ193" i="2"/>
  <c r="QT193" i="2" s="1"/>
  <c r="KP193" i="2"/>
  <c r="KB193" i="2"/>
  <c r="JN193" i="2"/>
  <c r="IZ193" i="2"/>
  <c r="IJ193" i="2"/>
  <c r="HT193" i="2"/>
  <c r="HK193" i="2"/>
  <c r="KZ193" i="2" s="1"/>
  <c r="GW193" i="2"/>
  <c r="GX193" i="2"/>
  <c r="QD193" i="2" s="1"/>
  <c r="KI192" i="2"/>
  <c r="JU192" i="2"/>
  <c r="JG192" i="2"/>
  <c r="IR192" i="2"/>
  <c r="IB192" i="2"/>
  <c r="GY192" i="2"/>
  <c r="GZ192" i="2" s="1"/>
  <c r="QH192" i="2" s="1"/>
  <c r="GA192" i="2"/>
  <c r="GB192" i="2"/>
  <c r="EG192" i="2"/>
  <c r="DQ192" i="2"/>
  <c r="DH192" i="2"/>
  <c r="DI192" i="2" s="1"/>
  <c r="FJ192" i="2" s="1"/>
  <c r="PB192" i="2" s="1"/>
  <c r="BI192" i="2"/>
  <c r="NR192" i="2" s="1"/>
  <c r="BJ192" i="2"/>
  <c r="NP192" i="2" s="1"/>
  <c r="AJ192" i="2"/>
  <c r="AK192" i="2"/>
  <c r="MZ192" i="2" s="1"/>
  <c r="EO191" i="2"/>
  <c r="DY191" i="2"/>
  <c r="DP191" i="2"/>
  <c r="DQ191" i="2" s="1"/>
  <c r="FF191" i="2"/>
  <c r="BT191" i="2"/>
  <c r="BU191" i="2"/>
  <c r="NX191" i="2" s="1"/>
  <c r="AV191" i="2"/>
  <c r="AW191" i="2"/>
  <c r="MF190" i="2"/>
  <c r="QT190" i="2"/>
  <c r="KW190" i="2"/>
  <c r="QD190" i="2"/>
  <c r="GD190" i="2"/>
  <c r="GG190" i="2" s="1"/>
  <c r="GH190" i="2" s="1"/>
  <c r="PZ190" i="2" s="1"/>
  <c r="BV190" i="2"/>
  <c r="MQ189" i="2"/>
  <c r="LI189" i="2"/>
  <c r="LJ189" i="2"/>
  <c r="QT189" i="2" s="1"/>
  <c r="KP189" i="2"/>
  <c r="KB189" i="2"/>
  <c r="JN189" i="2"/>
  <c r="IZ189" i="2"/>
  <c r="IJ189" i="2"/>
  <c r="HT189" i="2"/>
  <c r="HK189" i="2"/>
  <c r="KZ189" i="2" s="1"/>
  <c r="GW189" i="2"/>
  <c r="GX189" i="2"/>
  <c r="QD189" i="2" s="1"/>
  <c r="KI188" i="2"/>
  <c r="JU188" i="2"/>
  <c r="JG188" i="2"/>
  <c r="IR188" i="2"/>
  <c r="IB188" i="2"/>
  <c r="GY188" i="2"/>
  <c r="GZ188" i="2" s="1"/>
  <c r="QH188" i="2" s="1"/>
  <c r="GA188" i="2"/>
  <c r="GB188" i="2"/>
  <c r="EG188" i="2"/>
  <c r="DQ188" i="2"/>
  <c r="DH188" i="2"/>
  <c r="BI188" i="2"/>
  <c r="NR188" i="2" s="1"/>
  <c r="BJ188" i="2"/>
  <c r="NP188" i="2" s="1"/>
  <c r="AJ188" i="2"/>
  <c r="AK188" i="2"/>
  <c r="MZ188" i="2" s="1"/>
  <c r="EO187" i="2"/>
  <c r="DY187" i="2"/>
  <c r="DP187" i="2"/>
  <c r="DQ187" i="2" s="1"/>
  <c r="FF187" i="2"/>
  <c r="BT187" i="2"/>
  <c r="BU187" i="2"/>
  <c r="NX187" i="2" s="1"/>
  <c r="AV187" i="2"/>
  <c r="AW187" i="2"/>
  <c r="MF186" i="2"/>
  <c r="QT186" i="2"/>
  <c r="KW186" i="2"/>
  <c r="QD186" i="2"/>
  <c r="GD186" i="2"/>
  <c r="BV186" i="2"/>
  <c r="LK185" i="2"/>
  <c r="KI185" i="2"/>
  <c r="JU185" i="2"/>
  <c r="JG185" i="2"/>
  <c r="IR185" i="2"/>
  <c r="IB185" i="2"/>
  <c r="GY185" i="2"/>
  <c r="GZ185" i="2" s="1"/>
  <c r="QH185" i="2" s="1"/>
  <c r="GA185" i="2"/>
  <c r="GB185" i="2"/>
  <c r="EG185" i="2"/>
  <c r="DQ185" i="2"/>
  <c r="DH185" i="2"/>
  <c r="NX185" i="2"/>
  <c r="BI185" i="2"/>
  <c r="NR185" i="2" s="1"/>
  <c r="BJ185" i="2"/>
  <c r="NP185" i="2" s="1"/>
  <c r="AJ185" i="2"/>
  <c r="AK185" i="2"/>
  <c r="MZ185" i="2" s="1"/>
  <c r="EO184" i="2"/>
  <c r="DY184" i="2"/>
  <c r="DP184" i="2"/>
  <c r="FI184" i="2" s="1"/>
  <c r="FF184" i="2"/>
  <c r="BT184" i="2"/>
  <c r="BU184" i="2"/>
  <c r="NX184" i="2" s="1"/>
  <c r="AV184" i="2"/>
  <c r="NJ184" i="2" s="1"/>
  <c r="AW184" i="2"/>
  <c r="AL184" i="2"/>
  <c r="AM184" i="2" s="1"/>
  <c r="MF183" i="2"/>
  <c r="KW183" i="2"/>
  <c r="GD183" i="2"/>
  <c r="BV183" i="2"/>
  <c r="BW183" i="2" s="1"/>
  <c r="OB183" i="2" s="1"/>
  <c r="JT201" i="2"/>
  <c r="JU201" i="2" s="1"/>
  <c r="IQ197" i="2"/>
  <c r="IR197" i="2" s="1"/>
  <c r="EO196" i="2"/>
  <c r="DY196" i="2"/>
  <c r="KI195" i="2"/>
  <c r="JU195" i="2"/>
  <c r="JG195" i="2"/>
  <c r="IR195" i="2"/>
  <c r="IB195" i="2"/>
  <c r="GG195" i="2"/>
  <c r="GH195" i="2" s="1"/>
  <c r="PZ195" i="2" s="1"/>
  <c r="EO194" i="2"/>
  <c r="DY194" i="2"/>
  <c r="KI193" i="2"/>
  <c r="JU193" i="2"/>
  <c r="JG193" i="2"/>
  <c r="IR193" i="2"/>
  <c r="IB193" i="2"/>
  <c r="NB193" i="2"/>
  <c r="EO192" i="2"/>
  <c r="DY192" i="2"/>
  <c r="KI191" i="2"/>
  <c r="JU191" i="2"/>
  <c r="JG191" i="2"/>
  <c r="IR191" i="2"/>
  <c r="IB191" i="2"/>
  <c r="GG191" i="2"/>
  <c r="GH191" i="2" s="1"/>
  <c r="PZ191" i="2" s="1"/>
  <c r="EO190" i="2"/>
  <c r="DY190" i="2"/>
  <c r="KI189" i="2"/>
  <c r="JU189" i="2"/>
  <c r="JG189" i="2"/>
  <c r="IR189" i="2"/>
  <c r="IB189" i="2"/>
  <c r="NB189" i="2"/>
  <c r="EO188" i="2"/>
  <c r="DY188" i="2"/>
  <c r="KI187" i="2"/>
  <c r="JU187" i="2"/>
  <c r="JG187" i="2"/>
  <c r="IR187" i="2"/>
  <c r="IB187" i="2"/>
  <c r="GG187" i="2"/>
  <c r="GH187" i="2" s="1"/>
  <c r="PZ187" i="2" s="1"/>
  <c r="EO186" i="2"/>
  <c r="DY186" i="2"/>
  <c r="EO185" i="2"/>
  <c r="DY185" i="2"/>
  <c r="DI185" i="2"/>
  <c r="EF184" i="2"/>
  <c r="EG184" i="2" s="1"/>
  <c r="KP183" i="2"/>
  <c r="KB183" i="2"/>
  <c r="JN183" i="2"/>
  <c r="IZ183" i="2"/>
  <c r="IJ183" i="2"/>
  <c r="HT183" i="2"/>
  <c r="GG183" i="2"/>
  <c r="MQ182" i="2"/>
  <c r="LI182" i="2"/>
  <c r="LJ182" i="2"/>
  <c r="QT182" i="2" s="1"/>
  <c r="JU182" i="2"/>
  <c r="IR182" i="2"/>
  <c r="DY182" i="2"/>
  <c r="BW182" i="2"/>
  <c r="OB182" i="2" s="1"/>
  <c r="LK181" i="2"/>
  <c r="LL181" i="2"/>
  <c r="QX181" i="2" s="1"/>
  <c r="JU181" i="2"/>
  <c r="IR181" i="2"/>
  <c r="KW181" i="2"/>
  <c r="HL181" i="2"/>
  <c r="GG181" i="2"/>
  <c r="GH181" i="2" s="1"/>
  <c r="PZ181" i="2" s="1"/>
  <c r="EO181" i="2"/>
  <c r="DH181" i="2"/>
  <c r="NZ181" i="2"/>
  <c r="BI181" i="2"/>
  <c r="NR181" i="2" s="1"/>
  <c r="BJ181" i="2"/>
  <c r="NP181" i="2" s="1"/>
  <c r="AJ181" i="2"/>
  <c r="MT181" i="2"/>
  <c r="AK181" i="2"/>
  <c r="MZ181" i="2" s="1"/>
  <c r="LL180" i="2"/>
  <c r="QX180" i="2" s="1"/>
  <c r="KP180" i="2"/>
  <c r="JN180" i="2"/>
  <c r="IJ180" i="2"/>
  <c r="EG180" i="2"/>
  <c r="BT180" i="2"/>
  <c r="BU180" i="2"/>
  <c r="NX180" i="2" s="1"/>
  <c r="BK180" i="2"/>
  <c r="BL180" i="2" s="1"/>
  <c r="NT180" i="2" s="1"/>
  <c r="QT179" i="2"/>
  <c r="KB179" i="2"/>
  <c r="IZ179" i="2"/>
  <c r="HT179" i="2"/>
  <c r="GE179" i="2"/>
  <c r="GF179" i="2"/>
  <c r="PV179" i="2" s="1"/>
  <c r="EG179" i="2"/>
  <c r="BL179" i="2"/>
  <c r="NT179" i="2" s="1"/>
  <c r="MS179" i="2"/>
  <c r="MR179" i="2"/>
  <c r="MQ178" i="2"/>
  <c r="LI178" i="2"/>
  <c r="LJ178" i="2"/>
  <c r="QT178" i="2" s="1"/>
  <c r="JU178" i="2"/>
  <c r="IR178" i="2"/>
  <c r="DY178" i="2"/>
  <c r="BW178" i="2"/>
  <c r="OB178" i="2" s="1"/>
  <c r="LK177" i="2"/>
  <c r="LL177" i="2" s="1"/>
  <c r="QX177" i="2" s="1"/>
  <c r="JU177" i="2"/>
  <c r="IR177" i="2"/>
  <c r="KW177" i="2"/>
  <c r="HL177" i="2"/>
  <c r="GH177" i="2"/>
  <c r="PZ177" i="2" s="1"/>
  <c r="GG177" i="2"/>
  <c r="EO177" i="2"/>
  <c r="DH177" i="2"/>
  <c r="NZ177" i="2"/>
  <c r="BI177" i="2"/>
  <c r="NR177" i="2" s="1"/>
  <c r="BJ177" i="2"/>
  <c r="NP177" i="2" s="1"/>
  <c r="AJ177" i="2"/>
  <c r="MT177" i="2"/>
  <c r="AK177" i="2"/>
  <c r="MZ177" i="2" s="1"/>
  <c r="LL176" i="2"/>
  <c r="QX176" i="2" s="1"/>
  <c r="KP176" i="2"/>
  <c r="JN176" i="2"/>
  <c r="IJ176" i="2"/>
  <c r="EG176" i="2"/>
  <c r="BT176" i="2"/>
  <c r="BU176" i="2"/>
  <c r="NX176" i="2" s="1"/>
  <c r="BK176" i="2"/>
  <c r="BL176" i="2" s="1"/>
  <c r="NT176" i="2" s="1"/>
  <c r="QT175" i="2"/>
  <c r="KB175" i="2"/>
  <c r="IZ175" i="2"/>
  <c r="HT175" i="2"/>
  <c r="GE175" i="2"/>
  <c r="GF175" i="2"/>
  <c r="PV175" i="2" s="1"/>
  <c r="EG175" i="2"/>
  <c r="BL175" i="2"/>
  <c r="NT175" i="2" s="1"/>
  <c r="MS175" i="2"/>
  <c r="MR175" i="2"/>
  <c r="MQ174" i="2"/>
  <c r="LI174" i="2"/>
  <c r="LJ174" i="2"/>
  <c r="QT174" i="2" s="1"/>
  <c r="JU174" i="2"/>
  <c r="IR174" i="2"/>
  <c r="DY174" i="2"/>
  <c r="BW174" i="2"/>
  <c r="OB174" i="2" s="1"/>
  <c r="LK173" i="2"/>
  <c r="LL173" i="2"/>
  <c r="QX173" i="2" s="1"/>
  <c r="JU173" i="2"/>
  <c r="IR173" i="2"/>
  <c r="KW173" i="2"/>
  <c r="HL173" i="2"/>
  <c r="GG173" i="2"/>
  <c r="GH173" i="2" s="1"/>
  <c r="PZ173" i="2" s="1"/>
  <c r="EO173" i="2"/>
  <c r="DH173" i="2"/>
  <c r="NZ173" i="2"/>
  <c r="BI173" i="2"/>
  <c r="NR173" i="2" s="1"/>
  <c r="BJ173" i="2"/>
  <c r="NP173" i="2" s="1"/>
  <c r="AJ173" i="2"/>
  <c r="MT173" i="2"/>
  <c r="AK173" i="2"/>
  <c r="MZ173" i="2" s="1"/>
  <c r="LL172" i="2"/>
  <c r="QX172" i="2" s="1"/>
  <c r="KP172" i="2"/>
  <c r="JN172" i="2"/>
  <c r="IJ172" i="2"/>
  <c r="EG172" i="2"/>
  <c r="BT172" i="2"/>
  <c r="BU172" i="2"/>
  <c r="NX172" i="2" s="1"/>
  <c r="BK172" i="2"/>
  <c r="BL172" i="2" s="1"/>
  <c r="NT172" i="2" s="1"/>
  <c r="LK171" i="2"/>
  <c r="LL171" i="2"/>
  <c r="QX171" i="2" s="1"/>
  <c r="JU171" i="2"/>
  <c r="KW171" i="2"/>
  <c r="GD171" i="2"/>
  <c r="BL171" i="2"/>
  <c r="NT171" i="2" s="1"/>
  <c r="LJ170" i="2"/>
  <c r="LI170" i="2"/>
  <c r="GX170" i="2"/>
  <c r="GW170" i="2"/>
  <c r="FF170" i="2"/>
  <c r="BU170" i="2"/>
  <c r="BT170" i="2"/>
  <c r="AW170" i="2"/>
  <c r="AX170" i="2"/>
  <c r="AV170" i="2"/>
  <c r="GD169" i="2"/>
  <c r="AK169" i="2"/>
  <c r="MZ169" i="2" s="1"/>
  <c r="AJ169" i="2"/>
  <c r="KW167" i="2"/>
  <c r="GB167" i="2"/>
  <c r="GA167" i="2"/>
  <c r="BJ167" i="2"/>
  <c r="NP167" i="2" s="1"/>
  <c r="BI167" i="2"/>
  <c r="NR167" i="2" s="1"/>
  <c r="AM167" i="2"/>
  <c r="LJ166" i="2"/>
  <c r="LI166" i="2"/>
  <c r="GX166" i="2"/>
  <c r="GW166" i="2"/>
  <c r="FF166" i="2"/>
  <c r="BU166" i="2"/>
  <c r="BT166" i="2"/>
  <c r="AW166" i="2"/>
  <c r="AX166" i="2"/>
  <c r="AV166" i="2"/>
  <c r="GD165" i="2"/>
  <c r="AK165" i="2"/>
  <c r="MZ165" i="2" s="1"/>
  <c r="AJ165" i="2"/>
  <c r="KW163" i="2"/>
  <c r="GB163" i="2"/>
  <c r="GA163" i="2"/>
  <c r="BJ163" i="2"/>
  <c r="NP163" i="2" s="1"/>
  <c r="BI163" i="2"/>
  <c r="NR163" i="2" s="1"/>
  <c r="AM163" i="2"/>
  <c r="LJ162" i="2"/>
  <c r="LI162" i="2"/>
  <c r="GX162" i="2"/>
  <c r="GW162" i="2"/>
  <c r="FF162" i="2"/>
  <c r="BU162" i="2"/>
  <c r="BT162" i="2"/>
  <c r="AW162" i="2"/>
  <c r="AX162" i="2"/>
  <c r="AV162" i="2"/>
  <c r="GD161" i="2"/>
  <c r="AK161" i="2"/>
  <c r="MZ161" i="2" s="1"/>
  <c r="AJ161" i="2"/>
  <c r="KW158" i="2"/>
  <c r="GB158" i="2"/>
  <c r="GA158" i="2"/>
  <c r="BJ158" i="2"/>
  <c r="NP158" i="2" s="1"/>
  <c r="BI158" i="2"/>
  <c r="NR158" i="2" s="1"/>
  <c r="LJ157" i="2"/>
  <c r="LI157" i="2"/>
  <c r="GX157" i="2"/>
  <c r="GW157" i="2"/>
  <c r="FF157" i="2"/>
  <c r="BU157" i="2"/>
  <c r="BT157" i="2"/>
  <c r="AW157" i="2"/>
  <c r="AX157" i="2"/>
  <c r="AV157" i="2"/>
  <c r="AK156" i="2"/>
  <c r="MZ156" i="2" s="1"/>
  <c r="AJ156" i="2"/>
  <c r="KW154" i="2"/>
  <c r="GB154" i="2"/>
  <c r="GA154" i="2"/>
  <c r="BJ154" i="2"/>
  <c r="NP154" i="2" s="1"/>
  <c r="BI154" i="2"/>
  <c r="NR154" i="2" s="1"/>
  <c r="LJ153" i="2"/>
  <c r="LI153" i="2"/>
  <c r="GX153" i="2"/>
  <c r="GW153" i="2"/>
  <c r="FF153" i="2"/>
  <c r="BU153" i="2"/>
  <c r="BT153" i="2"/>
  <c r="AW153" i="2"/>
  <c r="AX153" i="2"/>
  <c r="AV153" i="2"/>
  <c r="AK152" i="2"/>
  <c r="MZ152" i="2" s="1"/>
  <c r="AJ152" i="2"/>
  <c r="KW150" i="2"/>
  <c r="GB150" i="2"/>
  <c r="GA150" i="2"/>
  <c r="BJ150" i="2"/>
  <c r="NP150" i="2" s="1"/>
  <c r="BI150" i="2"/>
  <c r="NR150" i="2" s="1"/>
  <c r="GX149" i="2"/>
  <c r="QD149" i="2" s="1"/>
  <c r="GW149" i="2"/>
  <c r="BU149" i="2"/>
  <c r="NX149" i="2" s="1"/>
  <c r="BT149" i="2"/>
  <c r="AW149" i="2"/>
  <c r="AX149" i="2"/>
  <c r="AV149" i="2"/>
  <c r="LJ148" i="2"/>
  <c r="LI148" i="2"/>
  <c r="GX148" i="2"/>
  <c r="GW148" i="2"/>
  <c r="FF148" i="2"/>
  <c r="BU148" i="2"/>
  <c r="BT148" i="2"/>
  <c r="AW148" i="2"/>
  <c r="AX148" i="2"/>
  <c r="AV148" i="2"/>
  <c r="GD147" i="2"/>
  <c r="AK147" i="2"/>
  <c r="MZ147" i="2" s="1"/>
  <c r="AJ147" i="2"/>
  <c r="GD146" i="2"/>
  <c r="BJ146" i="2"/>
  <c r="NP146" i="2" s="1"/>
  <c r="BI146" i="2"/>
  <c r="NR146" i="2" s="1"/>
  <c r="GX145" i="2"/>
  <c r="QD145" i="2" s="1"/>
  <c r="GW145" i="2"/>
  <c r="BU145" i="2"/>
  <c r="NX145" i="2" s="1"/>
  <c r="BT145" i="2"/>
  <c r="AW145" i="2"/>
  <c r="AX145" i="2"/>
  <c r="AV145" i="2"/>
  <c r="KW144" i="2"/>
  <c r="GB144" i="2"/>
  <c r="GA144" i="2"/>
  <c r="AK144" i="2"/>
  <c r="MZ144" i="2" s="1"/>
  <c r="NA144" i="2" s="1"/>
  <c r="AJ144" i="2"/>
  <c r="LL143" i="2"/>
  <c r="QX143" i="2" s="1"/>
  <c r="GX143" i="2"/>
  <c r="QD143" i="2" s="1"/>
  <c r="GW143" i="2"/>
  <c r="BU143" i="2"/>
  <c r="NX143" i="2" s="1"/>
  <c r="BT143" i="2"/>
  <c r="AW143" i="2"/>
  <c r="AX143" i="2"/>
  <c r="AV143" i="2"/>
  <c r="GD142" i="2"/>
  <c r="AK142" i="2"/>
  <c r="MZ142" i="2" s="1"/>
  <c r="AJ142" i="2"/>
  <c r="GX141" i="2"/>
  <c r="QD141" i="2" s="1"/>
  <c r="GW141" i="2"/>
  <c r="LJ140" i="2"/>
  <c r="LI140" i="2"/>
  <c r="GX140" i="2"/>
  <c r="GW140" i="2"/>
  <c r="FF140" i="2"/>
  <c r="BU140" i="2"/>
  <c r="BT140" i="2"/>
  <c r="AW140" i="2"/>
  <c r="AX140" i="2"/>
  <c r="AV140" i="2"/>
  <c r="GD139" i="2"/>
  <c r="AK139" i="2"/>
  <c r="MZ139" i="2" s="1"/>
  <c r="AJ139" i="2"/>
  <c r="LL138" i="2"/>
  <c r="QX138" i="2" s="1"/>
  <c r="GX138" i="2"/>
  <c r="QD138" i="2" s="1"/>
  <c r="GW138" i="2"/>
  <c r="GX137" i="2"/>
  <c r="QD137" i="2" s="1"/>
  <c r="GW137" i="2"/>
  <c r="LL136" i="2"/>
  <c r="QX136" i="2" s="1"/>
  <c r="GX136" i="2"/>
  <c r="QD136" i="2" s="1"/>
  <c r="GW136" i="2"/>
  <c r="GX135" i="2"/>
  <c r="QD135" i="2" s="1"/>
  <c r="GW135" i="2"/>
  <c r="LL134" i="2"/>
  <c r="QX134" i="2" s="1"/>
  <c r="FF134" i="2"/>
  <c r="BU134" i="2"/>
  <c r="BT134" i="2"/>
  <c r="BV134" i="2"/>
  <c r="GZ133" i="2"/>
  <c r="QH133" i="2" s="1"/>
  <c r="FF133" i="2"/>
  <c r="DH133" i="2"/>
  <c r="BU133" i="2"/>
  <c r="BT133" i="2"/>
  <c r="LL132" i="2"/>
  <c r="QX132" i="2" s="1"/>
  <c r="FF132" i="2"/>
  <c r="BU132" i="2"/>
  <c r="BT132" i="2"/>
  <c r="BV132" i="2"/>
  <c r="FF131" i="2"/>
  <c r="DH131" i="2"/>
  <c r="BU131" i="2"/>
  <c r="BT131" i="2"/>
  <c r="FF130" i="2"/>
  <c r="BU130" i="2"/>
  <c r="BT130" i="2"/>
  <c r="BV130" i="2"/>
  <c r="GZ129" i="2"/>
  <c r="QH129" i="2" s="1"/>
  <c r="FF129" i="2"/>
  <c r="DH129" i="2"/>
  <c r="BU129" i="2"/>
  <c r="BT129" i="2"/>
  <c r="LL128" i="2"/>
  <c r="QX128" i="2" s="1"/>
  <c r="FF128" i="2"/>
  <c r="BU128" i="2"/>
  <c r="BT128" i="2"/>
  <c r="BV128" i="2"/>
  <c r="FF127" i="2"/>
  <c r="DH127" i="2"/>
  <c r="BU127" i="2"/>
  <c r="BT127" i="2"/>
  <c r="LJ126" i="2"/>
  <c r="LI126" i="2"/>
  <c r="LK126" i="2"/>
  <c r="FF126" i="2"/>
  <c r="DH126" i="2"/>
  <c r="AW126" i="2"/>
  <c r="AX126" i="2"/>
  <c r="AV126" i="2"/>
  <c r="LJ125" i="2"/>
  <c r="QT125" i="2" s="1"/>
  <c r="LI125" i="2"/>
  <c r="LK125" i="2"/>
  <c r="LL125" i="2" s="1"/>
  <c r="QX125" i="2" s="1"/>
  <c r="GX125" i="2"/>
  <c r="QD125" i="2" s="1"/>
  <c r="GW125" i="2"/>
  <c r="AW125" i="2"/>
  <c r="AX125" i="2"/>
  <c r="AV125" i="2"/>
  <c r="LJ124" i="2"/>
  <c r="QT124" i="2" s="1"/>
  <c r="LI124" i="2"/>
  <c r="LK124" i="2"/>
  <c r="LL124" i="2" s="1"/>
  <c r="QX124" i="2" s="1"/>
  <c r="GX124" i="2"/>
  <c r="QD124" i="2" s="1"/>
  <c r="GW124" i="2"/>
  <c r="AW124" i="2"/>
  <c r="AX124" i="2"/>
  <c r="AV124" i="2"/>
  <c r="LJ123" i="2"/>
  <c r="LI123" i="2"/>
  <c r="FF123" i="2"/>
  <c r="AW123" i="2"/>
  <c r="AV123" i="2"/>
  <c r="AX123" i="2"/>
  <c r="GD122" i="2"/>
  <c r="GG122" i="2" s="1"/>
  <c r="GH122" i="2" s="1"/>
  <c r="PZ122" i="2" s="1"/>
  <c r="BJ122" i="2"/>
  <c r="NP122" i="2" s="1"/>
  <c r="BI122" i="2"/>
  <c r="NR122" i="2" s="1"/>
  <c r="BK122" i="2"/>
  <c r="AK122" i="2"/>
  <c r="MZ122" i="2" s="1"/>
  <c r="AJ122" i="2"/>
  <c r="AL122" i="2"/>
  <c r="AM122" i="2" s="1"/>
  <c r="GX121" i="2"/>
  <c r="GW121" i="2"/>
  <c r="AW121" i="2"/>
  <c r="AX121" i="2"/>
  <c r="AV121" i="2"/>
  <c r="KW120" i="2"/>
  <c r="HK120" i="2"/>
  <c r="KZ120" i="2" s="1"/>
  <c r="BJ120" i="2"/>
  <c r="NP120" i="2" s="1"/>
  <c r="BI120" i="2"/>
  <c r="NR120" i="2" s="1"/>
  <c r="BK120" i="2"/>
  <c r="AK120" i="2"/>
  <c r="MZ120" i="2" s="1"/>
  <c r="AJ120" i="2"/>
  <c r="AL120" i="2"/>
  <c r="AM120" i="2" s="1"/>
  <c r="GX119" i="2"/>
  <c r="GW119" i="2"/>
  <c r="GY119" i="2"/>
  <c r="BU119" i="2"/>
  <c r="NX119" i="2" s="1"/>
  <c r="NY119" i="2" s="1"/>
  <c r="BT119" i="2"/>
  <c r="BV119" i="2"/>
  <c r="BW119" i="2" s="1"/>
  <c r="OB119" i="2" s="1"/>
  <c r="KW118" i="2"/>
  <c r="BJ118" i="2"/>
  <c r="NP118" i="2" s="1"/>
  <c r="BI118" i="2"/>
  <c r="NR118" i="2" s="1"/>
  <c r="AK118" i="2"/>
  <c r="MZ118" i="2" s="1"/>
  <c r="NA118" i="2" s="1"/>
  <c r="AJ118" i="2"/>
  <c r="EF201" i="2"/>
  <c r="EG201" i="2" s="1"/>
  <c r="EF199" i="2"/>
  <c r="FI199" i="2" s="1"/>
  <c r="IY198" i="2"/>
  <c r="IZ198" i="2" s="1"/>
  <c r="NZ196" i="2"/>
  <c r="AX195" i="2"/>
  <c r="AY195" i="2" s="1"/>
  <c r="NL195" i="2" s="1"/>
  <c r="KO194" i="2"/>
  <c r="KP194" i="2" s="1"/>
  <c r="JM194" i="2"/>
  <c r="JN194" i="2" s="1"/>
  <c r="II194" i="2"/>
  <c r="IJ194" i="2" s="1"/>
  <c r="QF194" i="2"/>
  <c r="AY194" i="2"/>
  <c r="NL194" i="2" s="1"/>
  <c r="EG193" i="2"/>
  <c r="DQ193" i="2"/>
  <c r="KA192" i="2"/>
  <c r="KB192" i="2" s="1"/>
  <c r="IY192" i="2"/>
  <c r="IZ192" i="2" s="1"/>
  <c r="HS192" i="2"/>
  <c r="KZ192" i="2" s="1"/>
  <c r="AL192" i="2"/>
  <c r="AM192" i="2" s="1"/>
  <c r="AX191" i="2"/>
  <c r="AY191" i="2" s="1"/>
  <c r="NL191" i="2" s="1"/>
  <c r="KO190" i="2"/>
  <c r="KP190" i="2" s="1"/>
  <c r="JM190" i="2"/>
  <c r="JN190" i="2" s="1"/>
  <c r="II190" i="2"/>
  <c r="IJ190" i="2" s="1"/>
  <c r="QF190" i="2"/>
  <c r="AY190" i="2"/>
  <c r="NL190" i="2" s="1"/>
  <c r="EG189" i="2"/>
  <c r="DQ189" i="2"/>
  <c r="KA188" i="2"/>
  <c r="KB188" i="2" s="1"/>
  <c r="IY188" i="2"/>
  <c r="IZ188" i="2" s="1"/>
  <c r="HS188" i="2"/>
  <c r="HT188" i="2" s="1"/>
  <c r="LA188" i="2" s="1"/>
  <c r="QP188" i="2" s="1"/>
  <c r="AL188" i="2"/>
  <c r="AM188" i="2" s="1"/>
  <c r="AX187" i="2"/>
  <c r="AY187" i="2" s="1"/>
  <c r="NL187" i="2" s="1"/>
  <c r="KO186" i="2"/>
  <c r="KP186" i="2" s="1"/>
  <c r="JM186" i="2"/>
  <c r="JN186" i="2" s="1"/>
  <c r="II186" i="2"/>
  <c r="IJ186" i="2" s="1"/>
  <c r="QF186" i="2"/>
  <c r="AY186" i="2"/>
  <c r="NL186" i="2" s="1"/>
  <c r="QV185" i="2"/>
  <c r="KA185" i="2"/>
  <c r="KB185" i="2" s="1"/>
  <c r="IY185" i="2"/>
  <c r="IZ185" i="2" s="1"/>
  <c r="HS185" i="2"/>
  <c r="HT185" i="2" s="1"/>
  <c r="NZ185" i="2"/>
  <c r="AL185" i="2"/>
  <c r="AM185" i="2" s="1"/>
  <c r="KH184" i="2"/>
  <c r="KI184" i="2" s="1"/>
  <c r="JF184" i="2"/>
  <c r="JG184" i="2" s="1"/>
  <c r="IA184" i="2"/>
  <c r="IB184" i="2" s="1"/>
  <c r="AX184" i="2"/>
  <c r="AY184" i="2" s="1"/>
  <c r="NL184" i="2" s="1"/>
  <c r="DX183" i="2"/>
  <c r="DY183" i="2" s="1"/>
  <c r="LK182" i="2"/>
  <c r="LL182" i="2" s="1"/>
  <c r="QX182" i="2" s="1"/>
  <c r="KU182" i="2"/>
  <c r="KV182" i="2"/>
  <c r="KI182" i="2"/>
  <c r="IB182" i="2"/>
  <c r="FF182" i="2"/>
  <c r="AV182" i="2"/>
  <c r="AW182" i="2"/>
  <c r="NH182" i="2" s="1"/>
  <c r="AX182" i="2"/>
  <c r="AY182" i="2" s="1"/>
  <c r="NL182" i="2" s="1"/>
  <c r="QV181" i="2"/>
  <c r="JN181" i="2"/>
  <c r="DY181" i="2"/>
  <c r="KU180" i="2"/>
  <c r="KV180" i="2"/>
  <c r="KI180" i="2"/>
  <c r="IB180" i="2"/>
  <c r="FF180" i="2"/>
  <c r="BV180" i="2"/>
  <c r="BW180" i="2" s="1"/>
  <c r="OB180" i="2" s="1"/>
  <c r="AV180" i="2"/>
  <c r="AW180" i="2"/>
  <c r="AX180" i="2"/>
  <c r="AY180" i="2" s="1"/>
  <c r="NL180" i="2" s="1"/>
  <c r="QV179" i="2"/>
  <c r="JN179" i="2"/>
  <c r="PX179" i="2"/>
  <c r="DY179" i="2"/>
  <c r="LK178" i="2"/>
  <c r="LL178" i="2" s="1"/>
  <c r="QX178" i="2" s="1"/>
  <c r="KU178" i="2"/>
  <c r="KV178" i="2"/>
  <c r="KI178" i="2"/>
  <c r="IB178" i="2"/>
  <c r="FF178" i="2"/>
  <c r="AV178" i="2"/>
  <c r="AW178" i="2"/>
  <c r="NH178" i="2" s="1"/>
  <c r="AX178" i="2"/>
  <c r="AY178" i="2" s="1"/>
  <c r="NL178" i="2" s="1"/>
  <c r="QV177" i="2"/>
  <c r="JN177" i="2"/>
  <c r="DY177" i="2"/>
  <c r="KU176" i="2"/>
  <c r="KV176" i="2"/>
  <c r="KI176" i="2"/>
  <c r="IB176" i="2"/>
  <c r="FF176" i="2"/>
  <c r="BV176" i="2"/>
  <c r="BW176" i="2" s="1"/>
  <c r="OB176" i="2" s="1"/>
  <c r="AV176" i="2"/>
  <c r="AW176" i="2"/>
  <c r="AX176" i="2"/>
  <c r="AY176" i="2" s="1"/>
  <c r="NL176" i="2" s="1"/>
  <c r="QV175" i="2"/>
  <c r="JN175" i="2"/>
  <c r="PX175" i="2"/>
  <c r="DY175" i="2"/>
  <c r="LK174" i="2"/>
  <c r="LL174" i="2" s="1"/>
  <c r="QX174" i="2" s="1"/>
  <c r="KU174" i="2"/>
  <c r="KV174" i="2"/>
  <c r="KI174" i="2"/>
  <c r="IB174" i="2"/>
  <c r="FF174" i="2"/>
  <c r="AV174" i="2"/>
  <c r="AW174" i="2"/>
  <c r="NH174" i="2" s="1"/>
  <c r="AX174" i="2"/>
  <c r="AY174" i="2" s="1"/>
  <c r="NL174" i="2" s="1"/>
  <c r="QV173" i="2"/>
  <c r="JN173" i="2"/>
  <c r="DY173" i="2"/>
  <c r="KU172" i="2"/>
  <c r="KV172" i="2"/>
  <c r="KI172" i="2"/>
  <c r="IB172" i="2"/>
  <c r="FF172" i="2"/>
  <c r="BV172" i="2"/>
  <c r="BW172" i="2" s="1"/>
  <c r="OB172" i="2" s="1"/>
  <c r="AV172" i="2"/>
  <c r="AW172" i="2"/>
  <c r="AX172" i="2"/>
  <c r="AY172" i="2" s="1"/>
  <c r="NL172" i="2" s="1"/>
  <c r="QV171" i="2"/>
  <c r="JN171" i="2"/>
  <c r="GW171" i="2"/>
  <c r="GX171" i="2"/>
  <c r="QD171" i="2" s="1"/>
  <c r="BW171" i="2"/>
  <c r="OB171" i="2" s="1"/>
  <c r="MF170" i="2"/>
  <c r="QT170" i="2"/>
  <c r="KW170" i="2"/>
  <c r="QD170" i="2"/>
  <c r="GD170" i="2"/>
  <c r="GG170" i="2" s="1"/>
  <c r="GH170" i="2" s="1"/>
  <c r="PZ170" i="2" s="1"/>
  <c r="BV170" i="2"/>
  <c r="MQ169" i="2"/>
  <c r="LI169" i="2"/>
  <c r="LJ169" i="2"/>
  <c r="QT169" i="2" s="1"/>
  <c r="KP169" i="2"/>
  <c r="KB169" i="2"/>
  <c r="JN169" i="2"/>
  <c r="IZ169" i="2"/>
  <c r="IJ169" i="2"/>
  <c r="HT169" i="2"/>
  <c r="HK169" i="2"/>
  <c r="HL169" i="2" s="1"/>
  <c r="GW169" i="2"/>
  <c r="GX169" i="2"/>
  <c r="QD169" i="2" s="1"/>
  <c r="KI168" i="2"/>
  <c r="JU168" i="2"/>
  <c r="JG168" i="2"/>
  <c r="IR168" i="2"/>
  <c r="IB168" i="2"/>
  <c r="GY168" i="2"/>
  <c r="GZ168" i="2" s="1"/>
  <c r="QH168" i="2" s="1"/>
  <c r="GA168" i="2"/>
  <c r="GB168" i="2"/>
  <c r="EG168" i="2"/>
  <c r="DQ168" i="2"/>
  <c r="DH168" i="2"/>
  <c r="BI168" i="2"/>
  <c r="NR168" i="2" s="1"/>
  <c r="BJ168" i="2"/>
  <c r="NP168" i="2" s="1"/>
  <c r="AJ168" i="2"/>
  <c r="AK168" i="2"/>
  <c r="MZ168" i="2" s="1"/>
  <c r="EO167" i="2"/>
  <c r="DY167" i="2"/>
  <c r="DP167" i="2"/>
  <c r="DQ167" i="2" s="1"/>
  <c r="FF167" i="2"/>
  <c r="BT167" i="2"/>
  <c r="BU167" i="2"/>
  <c r="NX167" i="2" s="1"/>
  <c r="AV167" i="2"/>
  <c r="AW167" i="2"/>
  <c r="MF166" i="2"/>
  <c r="QT166" i="2"/>
  <c r="KW166" i="2"/>
  <c r="QD166" i="2"/>
  <c r="GD166" i="2"/>
  <c r="BV166" i="2"/>
  <c r="MQ165" i="2"/>
  <c r="LI165" i="2"/>
  <c r="LJ165" i="2"/>
  <c r="QT165" i="2" s="1"/>
  <c r="KP165" i="2"/>
  <c r="KB165" i="2"/>
  <c r="JN165" i="2"/>
  <c r="IZ165" i="2"/>
  <c r="IJ165" i="2"/>
  <c r="HT165" i="2"/>
  <c r="HK165" i="2"/>
  <c r="GW165" i="2"/>
  <c r="GX165" i="2"/>
  <c r="QD165" i="2" s="1"/>
  <c r="KI164" i="2"/>
  <c r="JU164" i="2"/>
  <c r="JG164" i="2"/>
  <c r="IR164" i="2"/>
  <c r="IB164" i="2"/>
  <c r="GY164" i="2"/>
  <c r="GZ164" i="2" s="1"/>
  <c r="QH164" i="2" s="1"/>
  <c r="GA164" i="2"/>
  <c r="GB164" i="2"/>
  <c r="EG164" i="2"/>
  <c r="DQ164" i="2"/>
  <c r="DH164" i="2"/>
  <c r="DI164" i="2" s="1"/>
  <c r="BI164" i="2"/>
  <c r="NR164" i="2" s="1"/>
  <c r="BJ164" i="2"/>
  <c r="NP164" i="2" s="1"/>
  <c r="AJ164" i="2"/>
  <c r="AK164" i="2"/>
  <c r="MZ164" i="2" s="1"/>
  <c r="EO163" i="2"/>
  <c r="DY163" i="2"/>
  <c r="DP163" i="2"/>
  <c r="DQ163" i="2" s="1"/>
  <c r="FF163" i="2"/>
  <c r="BT163" i="2"/>
  <c r="BU163" i="2"/>
  <c r="NX163" i="2" s="1"/>
  <c r="AV163" i="2"/>
  <c r="AW163" i="2"/>
  <c r="MF162" i="2"/>
  <c r="QT162" i="2"/>
  <c r="KW162" i="2"/>
  <c r="QD162" i="2"/>
  <c r="GD162" i="2"/>
  <c r="GG162" i="2" s="1"/>
  <c r="GH162" i="2" s="1"/>
  <c r="PZ162" i="2" s="1"/>
  <c r="BV162" i="2"/>
  <c r="MQ161" i="2"/>
  <c r="LI161" i="2"/>
  <c r="LJ161" i="2"/>
  <c r="QT161" i="2" s="1"/>
  <c r="KP161" i="2"/>
  <c r="KB161" i="2"/>
  <c r="JN161" i="2"/>
  <c r="IZ161" i="2"/>
  <c r="IJ161" i="2"/>
  <c r="HT161" i="2"/>
  <c r="HK161" i="2"/>
  <c r="HL161" i="2" s="1"/>
  <c r="GW161" i="2"/>
  <c r="GX161" i="2"/>
  <c r="QD161" i="2" s="1"/>
  <c r="KI160" i="2"/>
  <c r="JU160" i="2"/>
  <c r="JG160" i="2"/>
  <c r="IR160" i="2"/>
  <c r="IB160" i="2"/>
  <c r="GY160" i="2"/>
  <c r="GZ160" i="2" s="1"/>
  <c r="QH160" i="2" s="1"/>
  <c r="GA160" i="2"/>
  <c r="GB160" i="2"/>
  <c r="EG160" i="2"/>
  <c r="DQ160" i="2"/>
  <c r="DH160" i="2"/>
  <c r="BI160" i="2"/>
  <c r="NR160" i="2" s="1"/>
  <c r="BJ160" i="2"/>
  <c r="NP160" i="2" s="1"/>
  <c r="AJ160" i="2"/>
  <c r="AK160" i="2"/>
  <c r="MZ160" i="2" s="1"/>
  <c r="MF159" i="2"/>
  <c r="KW159" i="2"/>
  <c r="GD159" i="2"/>
  <c r="MQ158" i="2"/>
  <c r="LI158" i="2"/>
  <c r="LJ158" i="2"/>
  <c r="QT158" i="2" s="1"/>
  <c r="KP158" i="2"/>
  <c r="KB158" i="2"/>
  <c r="JN158" i="2"/>
  <c r="IZ158" i="2"/>
  <c r="IJ158" i="2"/>
  <c r="HT158" i="2"/>
  <c r="HK158" i="2"/>
  <c r="GW158" i="2"/>
  <c r="GX158" i="2"/>
  <c r="QD158" i="2" s="1"/>
  <c r="BK158" i="2"/>
  <c r="LK157" i="2"/>
  <c r="KI157" i="2"/>
  <c r="JU157" i="2"/>
  <c r="JG157" i="2"/>
  <c r="IR157" i="2"/>
  <c r="IB157" i="2"/>
  <c r="GY157" i="2"/>
  <c r="GA157" i="2"/>
  <c r="PX157" i="2" s="1"/>
  <c r="GB157" i="2"/>
  <c r="EG157" i="2"/>
  <c r="DQ157" i="2"/>
  <c r="DH157" i="2"/>
  <c r="NX157" i="2"/>
  <c r="BI157" i="2"/>
  <c r="NR157" i="2" s="1"/>
  <c r="BJ157" i="2"/>
  <c r="NP157" i="2" s="1"/>
  <c r="AJ157" i="2"/>
  <c r="AK157" i="2"/>
  <c r="MZ157" i="2" s="1"/>
  <c r="EO156" i="2"/>
  <c r="DY156" i="2"/>
  <c r="DP156" i="2"/>
  <c r="DQ156" i="2" s="1"/>
  <c r="FF156" i="2"/>
  <c r="BT156" i="2"/>
  <c r="BU156" i="2"/>
  <c r="NX156" i="2" s="1"/>
  <c r="AV156" i="2"/>
  <c r="NJ156" i="2" s="1"/>
  <c r="AW156" i="2"/>
  <c r="AL156" i="2"/>
  <c r="AM156" i="2" s="1"/>
  <c r="MF155" i="2"/>
  <c r="KW155" i="2"/>
  <c r="GD155" i="2"/>
  <c r="BV155" i="2"/>
  <c r="BW155" i="2" s="1"/>
  <c r="OB155" i="2" s="1"/>
  <c r="MQ154" i="2"/>
  <c r="LI154" i="2"/>
  <c r="LJ154" i="2"/>
  <c r="QT154" i="2" s="1"/>
  <c r="KP154" i="2"/>
  <c r="KB154" i="2"/>
  <c r="JN154" i="2"/>
  <c r="IZ154" i="2"/>
  <c r="IJ154" i="2"/>
  <c r="HT154" i="2"/>
  <c r="HK154" i="2"/>
  <c r="GW154" i="2"/>
  <c r="GX154" i="2"/>
  <c r="QD154" i="2" s="1"/>
  <c r="BK154" i="2"/>
  <c r="LK153" i="2"/>
  <c r="KI153" i="2"/>
  <c r="JU153" i="2"/>
  <c r="JG153" i="2"/>
  <c r="IR153" i="2"/>
  <c r="IB153" i="2"/>
  <c r="GY153" i="2"/>
  <c r="GA153" i="2"/>
  <c r="PX153" i="2" s="1"/>
  <c r="GB153" i="2"/>
  <c r="EG153" i="2"/>
  <c r="DQ153" i="2"/>
  <c r="DH153" i="2"/>
  <c r="NX153" i="2"/>
  <c r="BI153" i="2"/>
  <c r="NR153" i="2" s="1"/>
  <c r="BJ153" i="2"/>
  <c r="NP153" i="2" s="1"/>
  <c r="AJ153" i="2"/>
  <c r="AK153" i="2"/>
  <c r="MZ153" i="2" s="1"/>
  <c r="EO152" i="2"/>
  <c r="DY152" i="2"/>
  <c r="DP152" i="2"/>
  <c r="DQ152" i="2" s="1"/>
  <c r="FF152" i="2"/>
  <c r="BT152" i="2"/>
  <c r="BU152" i="2"/>
  <c r="NX152" i="2" s="1"/>
  <c r="AV152" i="2"/>
  <c r="NJ152" i="2" s="1"/>
  <c r="AW152" i="2"/>
  <c r="AL152" i="2"/>
  <c r="AM152" i="2" s="1"/>
  <c r="MF151" i="2"/>
  <c r="KW151" i="2"/>
  <c r="GD151" i="2"/>
  <c r="BV151" i="2"/>
  <c r="BW151" i="2" s="1"/>
  <c r="OB151" i="2" s="1"/>
  <c r="MQ150" i="2"/>
  <c r="LI150" i="2"/>
  <c r="LJ150" i="2"/>
  <c r="QT150" i="2" s="1"/>
  <c r="KP150" i="2"/>
  <c r="KB150" i="2"/>
  <c r="JN150" i="2"/>
  <c r="IZ150" i="2"/>
  <c r="IJ150" i="2"/>
  <c r="HT150" i="2"/>
  <c r="HK150" i="2"/>
  <c r="GW150" i="2"/>
  <c r="GX150" i="2"/>
  <c r="QD150" i="2" s="1"/>
  <c r="BK150" i="2"/>
  <c r="MF149" i="2"/>
  <c r="KW149" i="2"/>
  <c r="GD149" i="2"/>
  <c r="BV149" i="2"/>
  <c r="BW149" i="2" s="1"/>
  <c r="OB149" i="2" s="1"/>
  <c r="AM149" i="2"/>
  <c r="LK148" i="2"/>
  <c r="KI148" i="2"/>
  <c r="JU148" i="2"/>
  <c r="JG148" i="2"/>
  <c r="IR148" i="2"/>
  <c r="IB148" i="2"/>
  <c r="GY148" i="2"/>
  <c r="GA148" i="2"/>
  <c r="PX148" i="2" s="1"/>
  <c r="GB148" i="2"/>
  <c r="EG148" i="2"/>
  <c r="DQ148" i="2"/>
  <c r="DH148" i="2"/>
  <c r="NX148" i="2"/>
  <c r="BI148" i="2"/>
  <c r="NR148" i="2" s="1"/>
  <c r="BJ148" i="2"/>
  <c r="NP148" i="2" s="1"/>
  <c r="AJ148" i="2"/>
  <c r="AK148" i="2"/>
  <c r="MZ148" i="2" s="1"/>
  <c r="EO147" i="2"/>
  <c r="DY147" i="2"/>
  <c r="DP147" i="2"/>
  <c r="FI147" i="2" s="1"/>
  <c r="FF147" i="2"/>
  <c r="BT147" i="2"/>
  <c r="BU147" i="2"/>
  <c r="NX147" i="2" s="1"/>
  <c r="AV147" i="2"/>
  <c r="NJ147" i="2" s="1"/>
  <c r="AW147" i="2"/>
  <c r="AL147" i="2"/>
  <c r="AM147" i="2" s="1"/>
  <c r="GZ146" i="2"/>
  <c r="QH146" i="2" s="1"/>
  <c r="BK146" i="2"/>
  <c r="MF145" i="2"/>
  <c r="KW145" i="2"/>
  <c r="GD145" i="2"/>
  <c r="BV145" i="2"/>
  <c r="BW145" i="2" s="1"/>
  <c r="OB145" i="2" s="1"/>
  <c r="AM145" i="2"/>
  <c r="MQ144" i="2"/>
  <c r="LI144" i="2"/>
  <c r="LJ144" i="2"/>
  <c r="QT144" i="2" s="1"/>
  <c r="KP144" i="2"/>
  <c r="KB144" i="2"/>
  <c r="JN144" i="2"/>
  <c r="IZ144" i="2"/>
  <c r="IJ144" i="2"/>
  <c r="HT144" i="2"/>
  <c r="HK144" i="2"/>
  <c r="GW144" i="2"/>
  <c r="GX144" i="2"/>
  <c r="QD144" i="2" s="1"/>
  <c r="EO144" i="2"/>
  <c r="DY144" i="2"/>
  <c r="DP144" i="2"/>
  <c r="DQ144" i="2" s="1"/>
  <c r="FF144" i="2"/>
  <c r="MT144" i="2" s="1"/>
  <c r="BT144" i="2"/>
  <c r="BU144" i="2"/>
  <c r="NX144" i="2" s="1"/>
  <c r="AV144" i="2"/>
  <c r="NJ144" i="2" s="1"/>
  <c r="AW144" i="2"/>
  <c r="AL144" i="2"/>
  <c r="AM144" i="2" s="1"/>
  <c r="KI143" i="2"/>
  <c r="JU143" i="2"/>
  <c r="JG143" i="2"/>
  <c r="IR143" i="2"/>
  <c r="IB143" i="2"/>
  <c r="GY143" i="2"/>
  <c r="GZ143" i="2" s="1"/>
  <c r="QH143" i="2" s="1"/>
  <c r="GH143" i="2"/>
  <c r="PZ143" i="2" s="1"/>
  <c r="GA143" i="2"/>
  <c r="PX143" i="2" s="1"/>
  <c r="GB143" i="2"/>
  <c r="EG143" i="2"/>
  <c r="DQ143" i="2"/>
  <c r="DH143" i="2"/>
  <c r="BI143" i="2"/>
  <c r="NR143" i="2" s="1"/>
  <c r="BJ143" i="2"/>
  <c r="NP143" i="2" s="1"/>
  <c r="AJ143" i="2"/>
  <c r="AK143" i="2"/>
  <c r="MZ143" i="2" s="1"/>
  <c r="NA143" i="2" s="1"/>
  <c r="LL142" i="2"/>
  <c r="QX142" i="2" s="1"/>
  <c r="MF141" i="2"/>
  <c r="KW141" i="2"/>
  <c r="GD141" i="2"/>
  <c r="MF140" i="2"/>
  <c r="QT140" i="2"/>
  <c r="KW140" i="2"/>
  <c r="QD140" i="2"/>
  <c r="GD140" i="2"/>
  <c r="GH140" i="2" s="1"/>
  <c r="PZ140" i="2" s="1"/>
  <c r="BV140" i="2"/>
  <c r="MQ139" i="2"/>
  <c r="LI139" i="2"/>
  <c r="LJ139" i="2"/>
  <c r="QT139" i="2" s="1"/>
  <c r="KP139" i="2"/>
  <c r="KB139" i="2"/>
  <c r="JN139" i="2"/>
  <c r="IZ139" i="2"/>
  <c r="IJ139" i="2"/>
  <c r="HT139" i="2"/>
  <c r="GW139" i="2"/>
  <c r="GX139" i="2"/>
  <c r="QD139" i="2" s="1"/>
  <c r="EO139" i="2"/>
  <c r="DY139" i="2"/>
  <c r="DP139" i="2"/>
  <c r="FI139" i="2" s="1"/>
  <c r="FF139" i="2"/>
  <c r="BT139" i="2"/>
  <c r="BU139" i="2"/>
  <c r="NX139" i="2" s="1"/>
  <c r="NY139" i="2" s="1"/>
  <c r="AV139" i="2"/>
  <c r="NJ139" i="2" s="1"/>
  <c r="AW139" i="2"/>
  <c r="AL139" i="2"/>
  <c r="AM139" i="2" s="1"/>
  <c r="KI138" i="2"/>
  <c r="JU138" i="2"/>
  <c r="JG138" i="2"/>
  <c r="IR138" i="2"/>
  <c r="IB138" i="2"/>
  <c r="GY138" i="2"/>
  <c r="GZ138" i="2" s="1"/>
  <c r="QH138" i="2" s="1"/>
  <c r="GA138" i="2"/>
  <c r="GB138" i="2"/>
  <c r="EG138" i="2"/>
  <c r="DQ138" i="2"/>
  <c r="BI138" i="2"/>
  <c r="NR138" i="2" s="1"/>
  <c r="BJ138" i="2"/>
  <c r="NP138" i="2" s="1"/>
  <c r="AJ138" i="2"/>
  <c r="AK138" i="2"/>
  <c r="MZ138" i="2" s="1"/>
  <c r="MF137" i="2"/>
  <c r="KW137" i="2"/>
  <c r="GD137" i="2"/>
  <c r="BV137" i="2"/>
  <c r="BW137" i="2" s="1"/>
  <c r="OB137" i="2" s="1"/>
  <c r="AM137" i="2"/>
  <c r="KI136" i="2"/>
  <c r="JU136" i="2"/>
  <c r="JG136" i="2"/>
  <c r="IR136" i="2"/>
  <c r="IB136" i="2"/>
  <c r="GY136" i="2"/>
  <c r="GZ136" i="2" s="1"/>
  <c r="QH136" i="2" s="1"/>
  <c r="GA136" i="2"/>
  <c r="GB136" i="2"/>
  <c r="EG136" i="2"/>
  <c r="DQ136" i="2"/>
  <c r="BI136" i="2"/>
  <c r="NR136" i="2" s="1"/>
  <c r="BJ136" i="2"/>
  <c r="NP136" i="2" s="1"/>
  <c r="AJ136" i="2"/>
  <c r="AK136" i="2"/>
  <c r="MZ136" i="2" s="1"/>
  <c r="MF135" i="2"/>
  <c r="KW135" i="2"/>
  <c r="GD135" i="2"/>
  <c r="BV135" i="2"/>
  <c r="BW135" i="2" s="1"/>
  <c r="OB135" i="2" s="1"/>
  <c r="AM135" i="2"/>
  <c r="KI134" i="2"/>
  <c r="JU134" i="2"/>
  <c r="GG182" i="2"/>
  <c r="GH182" i="2" s="1"/>
  <c r="PZ182" i="2" s="1"/>
  <c r="KA181" i="2"/>
  <c r="KB181" i="2" s="1"/>
  <c r="HS181" i="2"/>
  <c r="HT181" i="2" s="1"/>
  <c r="GG180" i="2"/>
  <c r="GH180" i="2" s="1"/>
  <c r="PZ180" i="2" s="1"/>
  <c r="GG178" i="2"/>
  <c r="GH178" i="2" s="1"/>
  <c r="PZ178" i="2" s="1"/>
  <c r="KA177" i="2"/>
  <c r="KB177" i="2" s="1"/>
  <c r="HS177" i="2"/>
  <c r="HT177" i="2" s="1"/>
  <c r="GG176" i="2"/>
  <c r="GH176" i="2" s="1"/>
  <c r="PZ176" i="2" s="1"/>
  <c r="GG174" i="2"/>
  <c r="GH174" i="2" s="1"/>
  <c r="PZ174" i="2" s="1"/>
  <c r="KA173" i="2"/>
  <c r="KB173" i="2" s="1"/>
  <c r="HS173" i="2"/>
  <c r="HT173" i="2" s="1"/>
  <c r="GG172" i="2"/>
  <c r="GH172" i="2" s="1"/>
  <c r="PZ172" i="2" s="1"/>
  <c r="KA171" i="2"/>
  <c r="KB171" i="2" s="1"/>
  <c r="EG171" i="2"/>
  <c r="DQ171" i="2"/>
  <c r="KO170" i="2"/>
  <c r="KP170" i="2" s="1"/>
  <c r="JM170" i="2"/>
  <c r="JN170" i="2" s="1"/>
  <c r="II170" i="2"/>
  <c r="IJ170" i="2" s="1"/>
  <c r="QF170" i="2"/>
  <c r="DX170" i="2"/>
  <c r="DY170" i="2" s="1"/>
  <c r="AY170" i="2"/>
  <c r="NL170" i="2" s="1"/>
  <c r="JT169" i="2"/>
  <c r="JU169" i="2" s="1"/>
  <c r="IQ169" i="2"/>
  <c r="IR169" i="2" s="1"/>
  <c r="EG169" i="2"/>
  <c r="DQ169" i="2"/>
  <c r="KA168" i="2"/>
  <c r="KB168" i="2" s="1"/>
  <c r="IY168" i="2"/>
  <c r="IZ168" i="2" s="1"/>
  <c r="HS168" i="2"/>
  <c r="KZ168" i="2" s="1"/>
  <c r="EN168" i="2"/>
  <c r="EO168" i="2" s="1"/>
  <c r="AL168" i="2"/>
  <c r="AM168" i="2" s="1"/>
  <c r="KH167" i="2"/>
  <c r="KI167" i="2" s="1"/>
  <c r="JF167" i="2"/>
  <c r="JG167" i="2" s="1"/>
  <c r="IA167" i="2"/>
  <c r="IB167" i="2" s="1"/>
  <c r="AX167" i="2"/>
  <c r="AY167" i="2" s="1"/>
  <c r="NL167" i="2" s="1"/>
  <c r="KO166" i="2"/>
  <c r="KP166" i="2" s="1"/>
  <c r="JM166" i="2"/>
  <c r="JN166" i="2" s="1"/>
  <c r="II166" i="2"/>
  <c r="IJ166" i="2" s="1"/>
  <c r="QF166" i="2"/>
  <c r="DX166" i="2"/>
  <c r="DY166" i="2" s="1"/>
  <c r="AY166" i="2"/>
  <c r="NL166" i="2" s="1"/>
  <c r="JT165" i="2"/>
  <c r="JU165" i="2" s="1"/>
  <c r="IQ165" i="2"/>
  <c r="IR165" i="2" s="1"/>
  <c r="EG165" i="2"/>
  <c r="DQ165" i="2"/>
  <c r="KA164" i="2"/>
  <c r="KB164" i="2" s="1"/>
  <c r="IY164" i="2"/>
  <c r="IZ164" i="2" s="1"/>
  <c r="HS164" i="2"/>
  <c r="HT164" i="2" s="1"/>
  <c r="EN164" i="2"/>
  <c r="EO164" i="2" s="1"/>
  <c r="AL164" i="2"/>
  <c r="AM164" i="2" s="1"/>
  <c r="KH163" i="2"/>
  <c r="KI163" i="2" s="1"/>
  <c r="JF163" i="2"/>
  <c r="JG163" i="2" s="1"/>
  <c r="IA163" i="2"/>
  <c r="IB163" i="2" s="1"/>
  <c r="AX163" i="2"/>
  <c r="AY163" i="2" s="1"/>
  <c r="NL163" i="2" s="1"/>
  <c r="KO162" i="2"/>
  <c r="KP162" i="2" s="1"/>
  <c r="JM162" i="2"/>
  <c r="JN162" i="2" s="1"/>
  <c r="II162" i="2"/>
  <c r="IJ162" i="2" s="1"/>
  <c r="QF162" i="2"/>
  <c r="DX162" i="2"/>
  <c r="DY162" i="2" s="1"/>
  <c r="AY162" i="2"/>
  <c r="NL162" i="2" s="1"/>
  <c r="JT161" i="2"/>
  <c r="JU161" i="2" s="1"/>
  <c r="IQ161" i="2"/>
  <c r="IR161" i="2" s="1"/>
  <c r="EG161" i="2"/>
  <c r="DQ161" i="2"/>
  <c r="KA160" i="2"/>
  <c r="KB160" i="2" s="1"/>
  <c r="IY160" i="2"/>
  <c r="IZ160" i="2" s="1"/>
  <c r="HS160" i="2"/>
  <c r="KZ160" i="2" s="1"/>
  <c r="EN160" i="2"/>
  <c r="EO160" i="2" s="1"/>
  <c r="AL160" i="2"/>
  <c r="AM160" i="2" s="1"/>
  <c r="KO159" i="2"/>
  <c r="KP159" i="2" s="1"/>
  <c r="JM159" i="2"/>
  <c r="JN159" i="2" s="1"/>
  <c r="II159" i="2"/>
  <c r="IJ159" i="2" s="1"/>
  <c r="DX159" i="2"/>
  <c r="DY159" i="2" s="1"/>
  <c r="JT158" i="2"/>
  <c r="JU158" i="2" s="1"/>
  <c r="IQ158" i="2"/>
  <c r="IR158" i="2" s="1"/>
  <c r="EG158" i="2"/>
  <c r="DQ158" i="2"/>
  <c r="QV157" i="2"/>
  <c r="KA157" i="2"/>
  <c r="KB157" i="2" s="1"/>
  <c r="IY157" i="2"/>
  <c r="IZ157" i="2" s="1"/>
  <c r="HS157" i="2"/>
  <c r="HT157" i="2" s="1"/>
  <c r="LA157" i="2" s="1"/>
  <c r="QP157" i="2" s="1"/>
  <c r="EN157" i="2"/>
  <c r="EO157" i="2" s="1"/>
  <c r="NZ157" i="2"/>
  <c r="AL157" i="2"/>
  <c r="AM157" i="2" s="1"/>
  <c r="KH156" i="2"/>
  <c r="KI156" i="2" s="1"/>
  <c r="JF156" i="2"/>
  <c r="JG156" i="2" s="1"/>
  <c r="IA156" i="2"/>
  <c r="IB156" i="2" s="1"/>
  <c r="AX156" i="2"/>
  <c r="AY156" i="2" s="1"/>
  <c r="NL156" i="2" s="1"/>
  <c r="KO155" i="2"/>
  <c r="KP155" i="2" s="1"/>
  <c r="JM155" i="2"/>
  <c r="JN155" i="2" s="1"/>
  <c r="II155" i="2"/>
  <c r="KZ155" i="2" s="1"/>
  <c r="DX155" i="2"/>
  <c r="DY155" i="2" s="1"/>
  <c r="JT154" i="2"/>
  <c r="JU154" i="2" s="1"/>
  <c r="IQ154" i="2"/>
  <c r="IR154" i="2" s="1"/>
  <c r="EG154" i="2"/>
  <c r="DQ154" i="2"/>
  <c r="QV153" i="2"/>
  <c r="KA153" i="2"/>
  <c r="KB153" i="2" s="1"/>
  <c r="IY153" i="2"/>
  <c r="IZ153" i="2" s="1"/>
  <c r="HS153" i="2"/>
  <c r="HT153" i="2" s="1"/>
  <c r="EN153" i="2"/>
  <c r="EO153" i="2" s="1"/>
  <c r="NZ153" i="2"/>
  <c r="AL153" i="2"/>
  <c r="AM153" i="2" s="1"/>
  <c r="KH152" i="2"/>
  <c r="KI152" i="2" s="1"/>
  <c r="JF152" i="2"/>
  <c r="JG152" i="2" s="1"/>
  <c r="IA152" i="2"/>
  <c r="IB152" i="2" s="1"/>
  <c r="AX152" i="2"/>
  <c r="AY152" i="2" s="1"/>
  <c r="NL152" i="2" s="1"/>
  <c r="KO151" i="2"/>
  <c r="KP151" i="2" s="1"/>
  <c r="JM151" i="2"/>
  <c r="JN151" i="2" s="1"/>
  <c r="II151" i="2"/>
  <c r="KZ151" i="2" s="1"/>
  <c r="DX151" i="2"/>
  <c r="DY151" i="2" s="1"/>
  <c r="JT150" i="2"/>
  <c r="JU150" i="2" s="1"/>
  <c r="IQ150" i="2"/>
  <c r="IR150" i="2" s="1"/>
  <c r="EG150" i="2"/>
  <c r="DQ150" i="2"/>
  <c r="KA149" i="2"/>
  <c r="KB149" i="2" s="1"/>
  <c r="IY149" i="2"/>
  <c r="IZ149" i="2" s="1"/>
  <c r="HS149" i="2"/>
  <c r="HT149" i="2" s="1"/>
  <c r="EN149" i="2"/>
  <c r="EO149" i="2" s="1"/>
  <c r="NZ149" i="2"/>
  <c r="KO148" i="2"/>
  <c r="KP148" i="2" s="1"/>
  <c r="JM148" i="2"/>
  <c r="JN148" i="2" s="1"/>
  <c r="II148" i="2"/>
  <c r="IJ148" i="2" s="1"/>
  <c r="QF148" i="2"/>
  <c r="DX148" i="2"/>
  <c r="DY148" i="2" s="1"/>
  <c r="AY148" i="2"/>
  <c r="NL148" i="2" s="1"/>
  <c r="JT147" i="2"/>
  <c r="JU147" i="2" s="1"/>
  <c r="IQ147" i="2"/>
  <c r="IR147" i="2" s="1"/>
  <c r="EG147" i="2"/>
  <c r="JT146" i="2"/>
  <c r="JU146" i="2" s="1"/>
  <c r="IQ146" i="2"/>
  <c r="IR146" i="2" s="1"/>
  <c r="EG146" i="2"/>
  <c r="DQ146" i="2"/>
  <c r="KA145" i="2"/>
  <c r="KB145" i="2" s="1"/>
  <c r="IY145" i="2"/>
  <c r="IZ145" i="2" s="1"/>
  <c r="HS145" i="2"/>
  <c r="HT145" i="2" s="1"/>
  <c r="EN145" i="2"/>
  <c r="EO145" i="2" s="1"/>
  <c r="NZ145" i="2"/>
  <c r="KH144" i="2"/>
  <c r="KI144" i="2" s="1"/>
  <c r="JF144" i="2"/>
  <c r="JG144" i="2" s="1"/>
  <c r="IA144" i="2"/>
  <c r="IB144" i="2" s="1"/>
  <c r="AX144" i="2"/>
  <c r="AY144" i="2" s="1"/>
  <c r="NL144" i="2" s="1"/>
  <c r="KA143" i="2"/>
  <c r="KB143" i="2" s="1"/>
  <c r="IY143" i="2"/>
  <c r="IZ143" i="2" s="1"/>
  <c r="HS143" i="2"/>
  <c r="HT143" i="2" s="1"/>
  <c r="LA143" i="2" s="1"/>
  <c r="QP143" i="2" s="1"/>
  <c r="EN143" i="2"/>
  <c r="EO143" i="2" s="1"/>
  <c r="NZ143" i="2"/>
  <c r="AL143" i="2"/>
  <c r="AM143" i="2" s="1"/>
  <c r="JT142" i="2"/>
  <c r="JU142" i="2" s="1"/>
  <c r="IQ142" i="2"/>
  <c r="IR142" i="2" s="1"/>
  <c r="EG142" i="2"/>
  <c r="DQ142" i="2"/>
  <c r="KO141" i="2"/>
  <c r="KP141" i="2" s="1"/>
  <c r="JM141" i="2"/>
  <c r="JN141" i="2" s="1"/>
  <c r="II141" i="2"/>
  <c r="IJ141" i="2" s="1"/>
  <c r="QF141" i="2"/>
  <c r="DX141" i="2"/>
  <c r="DY141" i="2" s="1"/>
  <c r="KO140" i="2"/>
  <c r="KP140" i="2" s="1"/>
  <c r="JM140" i="2"/>
  <c r="JN140" i="2" s="1"/>
  <c r="II140" i="2"/>
  <c r="IJ140" i="2" s="1"/>
  <c r="QF140" i="2"/>
  <c r="DX140" i="2"/>
  <c r="DY140" i="2" s="1"/>
  <c r="AY140" i="2"/>
  <c r="NL140" i="2" s="1"/>
  <c r="KH139" i="2"/>
  <c r="KI139" i="2" s="1"/>
  <c r="JF139" i="2"/>
  <c r="JG139" i="2" s="1"/>
  <c r="IA139" i="2"/>
  <c r="KZ139" i="2" s="1"/>
  <c r="AX139" i="2"/>
  <c r="AY139" i="2" s="1"/>
  <c r="NL139" i="2" s="1"/>
  <c r="KA138" i="2"/>
  <c r="KB138" i="2" s="1"/>
  <c r="IY138" i="2"/>
  <c r="IZ138" i="2" s="1"/>
  <c r="HS138" i="2"/>
  <c r="HT138" i="2" s="1"/>
  <c r="EN138" i="2"/>
  <c r="EO138" i="2" s="1"/>
  <c r="AL138" i="2"/>
  <c r="AM138" i="2" s="1"/>
  <c r="KA137" i="2"/>
  <c r="KB137" i="2" s="1"/>
  <c r="IY137" i="2"/>
  <c r="IZ137" i="2" s="1"/>
  <c r="HS137" i="2"/>
  <c r="HT137" i="2" s="1"/>
  <c r="EN137" i="2"/>
  <c r="EO137" i="2" s="1"/>
  <c r="KO136" i="2"/>
  <c r="KP136" i="2" s="1"/>
  <c r="JM136" i="2"/>
  <c r="JN136" i="2" s="1"/>
  <c r="II136" i="2"/>
  <c r="IJ136" i="2" s="1"/>
  <c r="QF136" i="2"/>
  <c r="DX136" i="2"/>
  <c r="FI136" i="2" s="1"/>
  <c r="KA135" i="2"/>
  <c r="KB135" i="2" s="1"/>
  <c r="IY135" i="2"/>
  <c r="IZ135" i="2" s="1"/>
  <c r="HS135" i="2"/>
  <c r="HT135" i="2" s="1"/>
  <c r="EN135" i="2"/>
  <c r="EO135" i="2" s="1"/>
  <c r="KO134" i="2"/>
  <c r="KP134" i="2" s="1"/>
  <c r="JM134" i="2"/>
  <c r="JN134" i="2" s="1"/>
  <c r="IZ134" i="2"/>
  <c r="HT134" i="2"/>
  <c r="GE134" i="2"/>
  <c r="GF134" i="2"/>
  <c r="PV134" i="2" s="1"/>
  <c r="EG134" i="2"/>
  <c r="AJ134" i="2"/>
  <c r="AK134" i="2"/>
  <c r="MZ134" i="2" s="1"/>
  <c r="KI133" i="2"/>
  <c r="JG133" i="2"/>
  <c r="IB133" i="2"/>
  <c r="DY133" i="2"/>
  <c r="BV133" i="2"/>
  <c r="BW133" i="2" s="1"/>
  <c r="OB133" i="2" s="1"/>
  <c r="KB132" i="2"/>
  <c r="IZ132" i="2"/>
  <c r="HT132" i="2"/>
  <c r="GE132" i="2"/>
  <c r="GF132" i="2"/>
  <c r="PV132" i="2"/>
  <c r="EG132" i="2"/>
  <c r="BL132" i="2"/>
  <c r="NT132" i="2" s="1"/>
  <c r="MS132" i="2"/>
  <c r="MR132" i="2"/>
  <c r="MF131" i="2"/>
  <c r="KP131" i="2"/>
  <c r="JN131" i="2"/>
  <c r="IJ131" i="2"/>
  <c r="KV131" i="2"/>
  <c r="KU131" i="2"/>
  <c r="GA131" i="2"/>
  <c r="GB131" i="2"/>
  <c r="DQ131" i="2"/>
  <c r="FD131" i="2"/>
  <c r="FC131" i="2"/>
  <c r="NX131" i="2"/>
  <c r="NY131" i="2" s="1"/>
  <c r="JU130" i="2"/>
  <c r="IR130" i="2"/>
  <c r="KW130" i="2"/>
  <c r="HL130" i="2"/>
  <c r="GG130" i="2"/>
  <c r="GH130" i="2" s="1"/>
  <c r="PZ130" i="2" s="1"/>
  <c r="EO130" i="2"/>
  <c r="DH130" i="2"/>
  <c r="NZ130" i="2"/>
  <c r="OA130" i="2" s="1"/>
  <c r="BI130" i="2"/>
  <c r="NR130" i="2" s="1"/>
  <c r="BJ130" i="2"/>
  <c r="NP130" i="2" s="1"/>
  <c r="AJ130" i="2"/>
  <c r="MT130" i="2"/>
  <c r="AK130" i="2"/>
  <c r="MZ130" i="2" s="1"/>
  <c r="KI129" i="2"/>
  <c r="JG129" i="2"/>
  <c r="IB129" i="2"/>
  <c r="DY129" i="2"/>
  <c r="BV129" i="2"/>
  <c r="BW129" i="2"/>
  <c r="OB129" i="2" s="1"/>
  <c r="KB128" i="2"/>
  <c r="IZ128" i="2"/>
  <c r="HT128" i="2"/>
  <c r="GE128" i="2"/>
  <c r="GF128" i="2"/>
  <c r="PV128" i="2" s="1"/>
  <c r="EG128" i="2"/>
  <c r="BL128" i="2"/>
  <c r="NT128" i="2" s="1"/>
  <c r="MS128" i="2"/>
  <c r="MR128" i="2"/>
  <c r="MF127" i="2"/>
  <c r="KP127" i="2"/>
  <c r="JN127" i="2"/>
  <c r="IJ127" i="2"/>
  <c r="KV127" i="2"/>
  <c r="KU127" i="2"/>
  <c r="GA127" i="2"/>
  <c r="GB127" i="2"/>
  <c r="DQ127" i="2"/>
  <c r="FD127" i="2"/>
  <c r="FC127" i="2"/>
  <c r="NX127" i="2"/>
  <c r="NY127" i="2" s="1"/>
  <c r="KP126" i="2"/>
  <c r="JN126" i="2"/>
  <c r="IJ126" i="2"/>
  <c r="KV126" i="2"/>
  <c r="KU126" i="2"/>
  <c r="GA126" i="2"/>
  <c r="GB126" i="2"/>
  <c r="DQ126" i="2"/>
  <c r="FD126" i="2"/>
  <c r="FC126" i="2"/>
  <c r="QV125" i="2"/>
  <c r="KI125" i="2"/>
  <c r="JG125" i="2"/>
  <c r="IB125" i="2"/>
  <c r="GY125" i="2"/>
  <c r="GZ125" i="2" s="1"/>
  <c r="QH125" i="2" s="1"/>
  <c r="DY125" i="2"/>
  <c r="BV125" i="2"/>
  <c r="BW125" i="2" s="1"/>
  <c r="OB125" i="2" s="1"/>
  <c r="AY125" i="2"/>
  <c r="NL125" i="2" s="1"/>
  <c r="MF124" i="2"/>
  <c r="KP124" i="2"/>
  <c r="JN124" i="2"/>
  <c r="IJ124" i="2"/>
  <c r="KV124" i="2"/>
  <c r="KU124" i="2"/>
  <c r="GA124" i="2"/>
  <c r="GB124" i="2"/>
  <c r="DQ124" i="2"/>
  <c r="FD124" i="2"/>
  <c r="FC124" i="2"/>
  <c r="LK123" i="2"/>
  <c r="LL123" i="2" s="1"/>
  <c r="QX123" i="2" s="1"/>
  <c r="JU123" i="2"/>
  <c r="IR123" i="2"/>
  <c r="KW123" i="2"/>
  <c r="HL123" i="2"/>
  <c r="GH123" i="2"/>
  <c r="PZ123" i="2" s="1"/>
  <c r="GG123" i="2"/>
  <c r="EO123" i="2"/>
  <c r="DH123" i="2"/>
  <c r="BI123" i="2"/>
  <c r="NR123" i="2" s="1"/>
  <c r="BJ123" i="2"/>
  <c r="NP123" i="2" s="1"/>
  <c r="BK123" i="2"/>
  <c r="BL123" i="2" s="1"/>
  <c r="NT123" i="2" s="1"/>
  <c r="MS123" i="2"/>
  <c r="MR123" i="2"/>
  <c r="KI122" i="2"/>
  <c r="JG122" i="2"/>
  <c r="IB122" i="2"/>
  <c r="GW122" i="2"/>
  <c r="GX122" i="2"/>
  <c r="QD122" i="2" s="1"/>
  <c r="DQ122" i="2"/>
  <c r="NB122" i="2"/>
  <c r="KI121" i="2"/>
  <c r="JG121" i="2"/>
  <c r="IB121" i="2"/>
  <c r="GY121" i="2"/>
  <c r="GZ121" i="2" s="1"/>
  <c r="QH121" i="2" s="1"/>
  <c r="DY121" i="2"/>
  <c r="BV121" i="2"/>
  <c r="BW121" i="2" s="1"/>
  <c r="OB121" i="2" s="1"/>
  <c r="AY121" i="2"/>
  <c r="NL121" i="2" s="1"/>
  <c r="KI120" i="2"/>
  <c r="JG120" i="2"/>
  <c r="IB120" i="2"/>
  <c r="GW120" i="2"/>
  <c r="GX120" i="2"/>
  <c r="QD120" i="2" s="1"/>
  <c r="DQ120" i="2"/>
  <c r="NB120" i="2"/>
  <c r="LK119" i="2"/>
  <c r="LL119" i="2" s="1"/>
  <c r="QX119" i="2" s="1"/>
  <c r="JU119" i="2"/>
  <c r="IR119" i="2"/>
  <c r="KW119" i="2"/>
  <c r="HL119" i="2"/>
  <c r="GG119" i="2"/>
  <c r="GH119" i="2" s="1"/>
  <c r="PZ119" i="2" s="1"/>
  <c r="EO119" i="2"/>
  <c r="NZ119" i="2"/>
  <c r="OA119" i="2" s="1"/>
  <c r="BI119" i="2"/>
  <c r="NR119" i="2" s="1"/>
  <c r="BJ119" i="2"/>
  <c r="NP119" i="2" s="1"/>
  <c r="BK119" i="2"/>
  <c r="BL119" i="2" s="1"/>
  <c r="NT119" i="2" s="1"/>
  <c r="MS119" i="2"/>
  <c r="MR119" i="2"/>
  <c r="LL118" i="2"/>
  <c r="QX118" i="2" s="1"/>
  <c r="KP118" i="2"/>
  <c r="JN118" i="2"/>
  <c r="IJ118" i="2"/>
  <c r="EG118" i="2"/>
  <c r="BT118" i="2"/>
  <c r="BU118" i="2"/>
  <c r="NX118" i="2" s="1"/>
  <c r="NY118" i="2" s="1"/>
  <c r="BK118" i="2"/>
  <c r="BL118" i="2"/>
  <c r="NT118" i="2" s="1"/>
  <c r="AL118" i="2"/>
  <c r="AM118" i="2" s="1"/>
  <c r="GZ117" i="2"/>
  <c r="QH117" i="2" s="1"/>
  <c r="FF117" i="2"/>
  <c r="BU117" i="2"/>
  <c r="BT117" i="2"/>
  <c r="AW117" i="2"/>
  <c r="AX117" i="2"/>
  <c r="AV117" i="2"/>
  <c r="GD116" i="2"/>
  <c r="AK116" i="2"/>
  <c r="MZ116" i="2" s="1"/>
  <c r="AJ116" i="2"/>
  <c r="GD115" i="2"/>
  <c r="AK115" i="2"/>
  <c r="MZ115" i="2" s="1"/>
  <c r="AJ115" i="2"/>
  <c r="BU114" i="2"/>
  <c r="NX114" i="2" s="1"/>
  <c r="NY114" i="2" s="1"/>
  <c r="BT114" i="2"/>
  <c r="AW114" i="2"/>
  <c r="AX114" i="2"/>
  <c r="AV114" i="2"/>
  <c r="KW113" i="2"/>
  <c r="GB113" i="2"/>
  <c r="GA113" i="2"/>
  <c r="BJ113" i="2"/>
  <c r="NP113" i="2" s="1"/>
  <c r="BI113" i="2"/>
  <c r="NR113" i="2" s="1"/>
  <c r="GX111" i="2"/>
  <c r="QD111" i="2" s="1"/>
  <c r="GW111" i="2"/>
  <c r="LJ110" i="2"/>
  <c r="LI110" i="2"/>
  <c r="GX110" i="2"/>
  <c r="GW110" i="2"/>
  <c r="FF110" i="2"/>
  <c r="BW110" i="2"/>
  <c r="OB110" i="2" s="1"/>
  <c r="KW108" i="2"/>
  <c r="GB108" i="2"/>
  <c r="GA108" i="2"/>
  <c r="BJ108" i="2"/>
  <c r="NP108" i="2" s="1"/>
  <c r="BI108" i="2"/>
  <c r="NR108" i="2" s="1"/>
  <c r="AM108" i="2"/>
  <c r="LJ107" i="2"/>
  <c r="LI107" i="2"/>
  <c r="GX107" i="2"/>
  <c r="GW107" i="2"/>
  <c r="FF107" i="2"/>
  <c r="BU107" i="2"/>
  <c r="BT107" i="2"/>
  <c r="AW107" i="2"/>
  <c r="AX107" i="2"/>
  <c r="AV107" i="2"/>
  <c r="GD106" i="2"/>
  <c r="AK106" i="2"/>
  <c r="MZ106" i="2" s="1"/>
  <c r="NA106" i="2" s="1"/>
  <c r="AJ106" i="2"/>
  <c r="KW105" i="2"/>
  <c r="GB105" i="2"/>
  <c r="GA105" i="2"/>
  <c r="AM105" i="2"/>
  <c r="FF104" i="2"/>
  <c r="BU104" i="2"/>
  <c r="NX104" i="2" s="1"/>
  <c r="NY104" i="2" s="1"/>
  <c r="BT104" i="2"/>
  <c r="AW104" i="2"/>
  <c r="AV104" i="2"/>
  <c r="KW103" i="2"/>
  <c r="BJ103" i="2"/>
  <c r="NP103" i="2" s="1"/>
  <c r="BI103" i="2"/>
  <c r="NR103" i="2" s="1"/>
  <c r="AK103" i="2"/>
  <c r="MZ103" i="2" s="1"/>
  <c r="NA103" i="2" s="1"/>
  <c r="AJ103" i="2"/>
  <c r="LJ102" i="2"/>
  <c r="QT102" i="2" s="1"/>
  <c r="QU102" i="2" s="1"/>
  <c r="LI102" i="2"/>
  <c r="HT102" i="2"/>
  <c r="GX102" i="2"/>
  <c r="QD102" i="2" s="1"/>
  <c r="QE102" i="2" s="1"/>
  <c r="GW102" i="2"/>
  <c r="FF101" i="2"/>
  <c r="BW101" i="2"/>
  <c r="OB101" i="2" s="1"/>
  <c r="FF100" i="2"/>
  <c r="BW100" i="2"/>
  <c r="OB100" i="2" s="1"/>
  <c r="FF99" i="2"/>
  <c r="BW99" i="2"/>
  <c r="OB99" i="2" s="1"/>
  <c r="FF98" i="2"/>
  <c r="BW98" i="2"/>
  <c r="OB98" i="2" s="1"/>
  <c r="FF97" i="2"/>
  <c r="BW97" i="2"/>
  <c r="OB97" i="2" s="1"/>
  <c r="JT180" i="2"/>
  <c r="KZ180" i="2" s="1"/>
  <c r="EN179" i="2"/>
  <c r="EO179" i="2" s="1"/>
  <c r="JT176" i="2"/>
  <c r="JU176" i="2" s="1"/>
  <c r="EN175" i="2"/>
  <c r="EO175" i="2" s="1"/>
  <c r="JT172" i="2"/>
  <c r="KZ172" i="2" s="1"/>
  <c r="EO170" i="2"/>
  <c r="KI169" i="2"/>
  <c r="JG169" i="2"/>
  <c r="IB169" i="2"/>
  <c r="NB169" i="2"/>
  <c r="DY168" i="2"/>
  <c r="JU167" i="2"/>
  <c r="IR167" i="2"/>
  <c r="GG167" i="2"/>
  <c r="GH167" i="2" s="1"/>
  <c r="PZ167" i="2" s="1"/>
  <c r="EO166" i="2"/>
  <c r="KI165" i="2"/>
  <c r="JG165" i="2"/>
  <c r="IB165" i="2"/>
  <c r="NB165" i="2"/>
  <c r="DY164" i="2"/>
  <c r="JU163" i="2"/>
  <c r="IR163" i="2"/>
  <c r="GG163" i="2"/>
  <c r="GH163" i="2" s="1"/>
  <c r="PZ163" i="2" s="1"/>
  <c r="EO162" i="2"/>
  <c r="KI161" i="2"/>
  <c r="JG161" i="2"/>
  <c r="IB161" i="2"/>
  <c r="NB161" i="2"/>
  <c r="DY160" i="2"/>
  <c r="EO159" i="2"/>
  <c r="BL158" i="2"/>
  <c r="NT158" i="2" s="1"/>
  <c r="LL157" i="2"/>
  <c r="QX157" i="2" s="1"/>
  <c r="KP157" i="2"/>
  <c r="JN157" i="2"/>
  <c r="IJ157" i="2"/>
  <c r="GG157" i="2"/>
  <c r="GH157" i="2" s="1"/>
  <c r="PZ157" i="2" s="1"/>
  <c r="MQ157" i="2"/>
  <c r="EF156" i="2"/>
  <c r="EG156" i="2" s="1"/>
  <c r="KB155" i="2"/>
  <c r="IZ155" i="2"/>
  <c r="HT155" i="2"/>
  <c r="GG155" i="2"/>
  <c r="BL154" i="2"/>
  <c r="NT154" i="2" s="1"/>
  <c r="LL153" i="2"/>
  <c r="QX153" i="2" s="1"/>
  <c r="KP153" i="2"/>
  <c r="JN153" i="2"/>
  <c r="IJ153" i="2"/>
  <c r="GG153" i="2"/>
  <c r="GH153" i="2" s="1"/>
  <c r="PZ153" i="2" s="1"/>
  <c r="MQ153" i="2"/>
  <c r="EF152" i="2"/>
  <c r="EG152" i="2" s="1"/>
  <c r="KB151" i="2"/>
  <c r="IZ151" i="2"/>
  <c r="HT151" i="2"/>
  <c r="GG151" i="2"/>
  <c r="BL150" i="2"/>
  <c r="NT150" i="2" s="1"/>
  <c r="KP149" i="2"/>
  <c r="JN149" i="2"/>
  <c r="IJ149" i="2"/>
  <c r="DY149" i="2"/>
  <c r="LL148" i="2"/>
  <c r="QX148" i="2" s="1"/>
  <c r="KB148" i="2"/>
  <c r="IZ148" i="2"/>
  <c r="HT148" i="2"/>
  <c r="LA148" i="2" s="1"/>
  <c r="QP148" i="2" s="1"/>
  <c r="GG148" i="2"/>
  <c r="GH148" i="2" s="1"/>
  <c r="PZ148" i="2" s="1"/>
  <c r="MQ148" i="2"/>
  <c r="KI147" i="2"/>
  <c r="JG147" i="2"/>
  <c r="IB147" i="2"/>
  <c r="NB147" i="2"/>
  <c r="BL146" i="2"/>
  <c r="NT146" i="2" s="1"/>
  <c r="KP145" i="2"/>
  <c r="JN145" i="2"/>
  <c r="IJ145" i="2"/>
  <c r="DY145" i="2"/>
  <c r="GY144" i="2"/>
  <c r="GZ144" i="2" s="1"/>
  <c r="QH144" i="2" s="1"/>
  <c r="EF144" i="2"/>
  <c r="EG144" i="2" s="1"/>
  <c r="KP143" i="2"/>
  <c r="JN143" i="2"/>
  <c r="IJ143" i="2"/>
  <c r="PV143" i="2"/>
  <c r="DY143" i="2"/>
  <c r="KI142" i="2"/>
  <c r="JG142" i="2"/>
  <c r="IB142" i="2"/>
  <c r="NB142" i="2"/>
  <c r="KB141" i="2"/>
  <c r="IZ141" i="2"/>
  <c r="HT141" i="2"/>
  <c r="EO141" i="2"/>
  <c r="KB140" i="2"/>
  <c r="IZ140" i="2"/>
  <c r="HT140" i="2"/>
  <c r="GG140" i="2"/>
  <c r="BW140" i="2"/>
  <c r="OB140" i="2" s="1"/>
  <c r="GY139" i="2"/>
  <c r="GZ139" i="2" s="1"/>
  <c r="QH139" i="2" s="1"/>
  <c r="EF139" i="2"/>
  <c r="EG139" i="2" s="1"/>
  <c r="MQ138" i="2"/>
  <c r="MQ136" i="2"/>
  <c r="IJ134" i="2"/>
  <c r="PX134" i="2"/>
  <c r="DY134" i="2"/>
  <c r="KB133" i="2"/>
  <c r="HT133" i="2"/>
  <c r="GD133" i="2"/>
  <c r="GG133" i="2" s="1"/>
  <c r="GH133" i="2" s="1"/>
  <c r="PZ133" i="2" s="1"/>
  <c r="DI133" i="2"/>
  <c r="NZ133" i="2"/>
  <c r="OA133" i="2" s="1"/>
  <c r="BI133" i="2"/>
  <c r="NR133" i="2" s="1"/>
  <c r="BJ133" i="2"/>
  <c r="NP133" i="2" s="1"/>
  <c r="JN132" i="2"/>
  <c r="PX132" i="2"/>
  <c r="DY132" i="2"/>
  <c r="KB131" i="2"/>
  <c r="HT131" i="2"/>
  <c r="GD131" i="2"/>
  <c r="GG131" i="2"/>
  <c r="DI131" i="2"/>
  <c r="NZ131" i="2"/>
  <c r="OA131" i="2" s="1"/>
  <c r="BI131" i="2"/>
  <c r="NR131" i="2" s="1"/>
  <c r="BJ131" i="2"/>
  <c r="NP131" i="2" s="1"/>
  <c r="JN130" i="2"/>
  <c r="DY130" i="2"/>
  <c r="KB129" i="2"/>
  <c r="HT129" i="2"/>
  <c r="GD129" i="2"/>
  <c r="GG129" i="2" s="1"/>
  <c r="GH129" i="2" s="1"/>
  <c r="PZ129" i="2" s="1"/>
  <c r="DI129" i="2"/>
  <c r="NZ129" i="2"/>
  <c r="OA129" i="2" s="1"/>
  <c r="BI129" i="2"/>
  <c r="NR129" i="2" s="1"/>
  <c r="BJ129" i="2"/>
  <c r="NP129" i="2" s="1"/>
  <c r="JN128" i="2"/>
  <c r="PX128" i="2"/>
  <c r="DY128" i="2"/>
  <c r="KB127" i="2"/>
  <c r="HT127" i="2"/>
  <c r="GD127" i="2"/>
  <c r="GG127" i="2"/>
  <c r="DI127" i="2"/>
  <c r="NZ127" i="2"/>
  <c r="OA127" i="2" s="1"/>
  <c r="BI127" i="2"/>
  <c r="NR127" i="2" s="1"/>
  <c r="BJ127" i="2"/>
  <c r="NP127" i="2" s="1"/>
  <c r="KB126" i="2"/>
  <c r="HT126" i="2"/>
  <c r="GD126" i="2"/>
  <c r="DI126" i="2"/>
  <c r="BI126" i="2"/>
  <c r="NR126" i="2" s="1"/>
  <c r="BJ126" i="2"/>
  <c r="NP126" i="2" s="1"/>
  <c r="BK126" i="2"/>
  <c r="BL126" i="2" s="1"/>
  <c r="NT126" i="2" s="1"/>
  <c r="MQ126" i="2"/>
  <c r="KB125" i="2"/>
  <c r="HT125" i="2"/>
  <c r="QF125" i="2"/>
  <c r="GD125" i="2"/>
  <c r="GG125" i="2"/>
  <c r="BI125" i="2"/>
  <c r="NR125" i="2" s="1"/>
  <c r="BJ125" i="2"/>
  <c r="NP125" i="2" s="1"/>
  <c r="KB124" i="2"/>
  <c r="HT124" i="2"/>
  <c r="QF124" i="2"/>
  <c r="GD124" i="2"/>
  <c r="GG124" i="2"/>
  <c r="BI124" i="2"/>
  <c r="NR124" i="2" s="1"/>
  <c r="BJ124" i="2"/>
  <c r="NP124" i="2" s="1"/>
  <c r="QV123" i="2"/>
  <c r="JN123" i="2"/>
  <c r="DY123" i="2"/>
  <c r="AY123" i="2"/>
  <c r="NL123" i="2" s="1"/>
  <c r="IR122" i="2"/>
  <c r="GY122" i="2"/>
  <c r="GZ122" i="2" s="1"/>
  <c r="QH122" i="2" s="1"/>
  <c r="FC122" i="2"/>
  <c r="FD122" i="2"/>
  <c r="MQ122" i="2"/>
  <c r="IZ121" i="2"/>
  <c r="KW121" i="2"/>
  <c r="EO121" i="2"/>
  <c r="BL121" i="2"/>
  <c r="NT121" i="2" s="1"/>
  <c r="JU120" i="2"/>
  <c r="HL120" i="2"/>
  <c r="FC120" i="2"/>
  <c r="FD120" i="2"/>
  <c r="MQ120" i="2"/>
  <c r="JN119" i="2"/>
  <c r="DY119" i="2"/>
  <c r="KU118" i="2"/>
  <c r="KV118" i="2"/>
  <c r="KI118" i="2"/>
  <c r="IB118" i="2"/>
  <c r="FF118" i="2"/>
  <c r="BV118" i="2"/>
  <c r="BW118" i="2" s="1"/>
  <c r="OB118" i="2" s="1"/>
  <c r="AV118" i="2"/>
  <c r="AW118" i="2"/>
  <c r="AX118" i="2"/>
  <c r="AY118" i="2" s="1"/>
  <c r="NL118" i="2" s="1"/>
  <c r="MF117" i="2"/>
  <c r="KI117" i="2"/>
  <c r="JU117" i="2"/>
  <c r="JG117" i="2"/>
  <c r="IR117" i="2"/>
  <c r="IB117" i="2"/>
  <c r="GA117" i="2"/>
  <c r="GB117" i="2"/>
  <c r="BV117" i="2"/>
  <c r="MQ116" i="2"/>
  <c r="LI116" i="2"/>
  <c r="LJ116" i="2"/>
  <c r="QT116" i="2" s="1"/>
  <c r="KP116" i="2"/>
  <c r="KB116" i="2"/>
  <c r="JN116" i="2"/>
  <c r="IZ116" i="2"/>
  <c r="IJ116" i="2"/>
  <c r="HT116" i="2"/>
  <c r="HK116" i="2"/>
  <c r="GW116" i="2"/>
  <c r="GX116" i="2"/>
  <c r="QD116" i="2" s="1"/>
  <c r="GZ115" i="2"/>
  <c r="QH115" i="2" s="1"/>
  <c r="BK115" i="2"/>
  <c r="BL115" i="2" s="1"/>
  <c r="NT115" i="2" s="1"/>
  <c r="LK114" i="2"/>
  <c r="LL114" i="2" s="1"/>
  <c r="QX114" i="2" s="1"/>
  <c r="KI114" i="2"/>
  <c r="JU114" i="2"/>
  <c r="JG114" i="2"/>
  <c r="IR114" i="2"/>
  <c r="IB114" i="2"/>
  <c r="GA114" i="2"/>
  <c r="PX114" i="2" s="1"/>
  <c r="GB114" i="2"/>
  <c r="EG114" i="2"/>
  <c r="DQ114" i="2"/>
  <c r="BI114" i="2"/>
  <c r="NR114" i="2" s="1"/>
  <c r="BJ114" i="2"/>
  <c r="NP114" i="2" s="1"/>
  <c r="AJ114" i="2"/>
  <c r="AK114" i="2"/>
  <c r="MZ114" i="2" s="1"/>
  <c r="NA114" i="2" s="1"/>
  <c r="LL113" i="2"/>
  <c r="QX113" i="2" s="1"/>
  <c r="GG113" i="2"/>
  <c r="BK113" i="2"/>
  <c r="KI112" i="2"/>
  <c r="JU112" i="2"/>
  <c r="JG112" i="2"/>
  <c r="IR112" i="2"/>
  <c r="IB112" i="2"/>
  <c r="GY112" i="2"/>
  <c r="GZ112" i="2" s="1"/>
  <c r="QH112" i="2" s="1"/>
  <c r="GA112" i="2"/>
  <c r="GB112" i="2"/>
  <c r="EG112" i="2"/>
  <c r="DQ112" i="2"/>
  <c r="DH112" i="2"/>
  <c r="BI112" i="2"/>
  <c r="NR112" i="2" s="1"/>
  <c r="BJ112" i="2"/>
  <c r="NP112" i="2" s="1"/>
  <c r="AJ112" i="2"/>
  <c r="AK112" i="2"/>
  <c r="MZ112" i="2" s="1"/>
  <c r="NA112" i="2" s="1"/>
  <c r="MF111" i="2"/>
  <c r="KW111" i="2"/>
  <c r="GD111" i="2"/>
  <c r="MF110" i="2"/>
  <c r="QT110" i="2"/>
  <c r="KW110" i="2"/>
  <c r="QD110" i="2"/>
  <c r="GD110" i="2"/>
  <c r="MF109" i="2"/>
  <c r="KW109" i="2"/>
  <c r="GD109" i="2"/>
  <c r="BV109" i="2"/>
  <c r="BW109" i="2" s="1"/>
  <c r="OB109" i="2" s="1"/>
  <c r="AM109" i="2"/>
  <c r="MQ108" i="2"/>
  <c r="LI108" i="2"/>
  <c r="LJ108" i="2"/>
  <c r="QT108" i="2" s="1"/>
  <c r="KP108" i="2"/>
  <c r="KB108" i="2"/>
  <c r="JN108" i="2"/>
  <c r="IZ108" i="2"/>
  <c r="IJ108" i="2"/>
  <c r="HT108" i="2"/>
  <c r="HK108" i="2"/>
  <c r="GW108" i="2"/>
  <c r="GX108" i="2"/>
  <c r="QD108" i="2" s="1"/>
  <c r="EO108" i="2"/>
  <c r="DY108" i="2"/>
  <c r="DP108" i="2"/>
  <c r="DQ108" i="2" s="1"/>
  <c r="FF108" i="2"/>
  <c r="BT108" i="2"/>
  <c r="BU108" i="2"/>
  <c r="NX108" i="2" s="1"/>
  <c r="NY108" i="2" s="1"/>
  <c r="AV108" i="2"/>
  <c r="AW108" i="2"/>
  <c r="MF107" i="2"/>
  <c r="QT107" i="2"/>
  <c r="KW107" i="2"/>
  <c r="QD107" i="2"/>
  <c r="GD107" i="2"/>
  <c r="GH107" i="2" s="1"/>
  <c r="PZ107" i="2" s="1"/>
  <c r="BV107" i="2"/>
  <c r="LL106" i="2"/>
  <c r="QX106" i="2" s="1"/>
  <c r="EO106" i="2"/>
  <c r="DY106" i="2"/>
  <c r="DP106" i="2"/>
  <c r="FI106" i="2" s="1"/>
  <c r="FF106" i="2"/>
  <c r="BT106" i="2"/>
  <c r="BU106" i="2"/>
  <c r="NX106" i="2" s="1"/>
  <c r="NY106" i="2" s="1"/>
  <c r="AV106" i="2"/>
  <c r="NJ106" i="2" s="1"/>
  <c r="NK106" i="2" s="1"/>
  <c r="AW106" i="2"/>
  <c r="AL106" i="2"/>
  <c r="AM106" i="2" s="1"/>
  <c r="EO105" i="2"/>
  <c r="DY105" i="2"/>
  <c r="DP105" i="2"/>
  <c r="DQ105" i="2" s="1"/>
  <c r="FF105" i="2"/>
  <c r="BW105" i="2"/>
  <c r="OB105" i="2" s="1"/>
  <c r="AX105" i="2"/>
  <c r="AV105" i="2"/>
  <c r="AW105" i="2"/>
  <c r="LK104" i="2"/>
  <c r="LL104" i="2" s="1"/>
  <c r="QX104" i="2" s="1"/>
  <c r="KW104" i="2"/>
  <c r="GD104" i="2"/>
  <c r="BV104" i="2"/>
  <c r="AJ104" i="2"/>
  <c r="AK104" i="2"/>
  <c r="MZ104" i="2" s="1"/>
  <c r="NA104" i="2" s="1"/>
  <c r="LI103" i="2"/>
  <c r="LJ103" i="2"/>
  <c r="QT103" i="2" s="1"/>
  <c r="QU103" i="2" s="1"/>
  <c r="KH103" i="2"/>
  <c r="KI103" i="2" s="1"/>
  <c r="JT103" i="2"/>
  <c r="JU103" i="2" s="1"/>
  <c r="JF103" i="2"/>
  <c r="JG103" i="2" s="1"/>
  <c r="IQ103" i="2"/>
  <c r="IR103" i="2" s="1"/>
  <c r="IA103" i="2"/>
  <c r="IB103" i="2" s="1"/>
  <c r="HK103" i="2"/>
  <c r="GW103" i="2"/>
  <c r="GX103" i="2"/>
  <c r="QD103" i="2" s="1"/>
  <c r="QE103" i="2" s="1"/>
  <c r="FC103" i="2"/>
  <c r="FD103" i="2"/>
  <c r="EF103" i="2"/>
  <c r="EG103" i="2" s="1"/>
  <c r="AX103" i="2"/>
  <c r="AV103" i="2"/>
  <c r="AW103" i="2"/>
  <c r="AL103" i="2"/>
  <c r="AM103" i="2" s="1"/>
  <c r="LK102" i="2"/>
  <c r="KW102" i="2"/>
  <c r="GD102" i="2"/>
  <c r="BV102" i="2"/>
  <c r="BW102" i="2" s="1"/>
  <c r="OB102" i="2" s="1"/>
  <c r="AJ102" i="2"/>
  <c r="AK102" i="2"/>
  <c r="MZ102" i="2" s="1"/>
  <c r="NA102" i="2" s="1"/>
  <c r="KW101" i="2"/>
  <c r="GD101" i="2"/>
  <c r="AJ101" i="2"/>
  <c r="MT101" i="2"/>
  <c r="AK101" i="2"/>
  <c r="MZ101" i="2" s="1"/>
  <c r="NA101" i="2" s="1"/>
  <c r="KW100" i="2"/>
  <c r="MT100" i="2" s="1"/>
  <c r="GD100" i="2"/>
  <c r="AJ100" i="2"/>
  <c r="AK100" i="2"/>
  <c r="MZ100" i="2" s="1"/>
  <c r="NA100" i="2" s="1"/>
  <c r="KW99" i="2"/>
  <c r="GD99" i="2"/>
  <c r="AJ99" i="2"/>
  <c r="MT99" i="2"/>
  <c r="AK99" i="2"/>
  <c r="MZ99" i="2" s="1"/>
  <c r="NA99" i="2" s="1"/>
  <c r="KW98" i="2"/>
  <c r="MT98" i="2" s="1"/>
  <c r="GD98" i="2"/>
  <c r="AJ98" i="2"/>
  <c r="AK98" i="2"/>
  <c r="MZ98" i="2" s="1"/>
  <c r="NA98" i="2" s="1"/>
  <c r="KW97" i="2"/>
  <c r="GD97" i="2"/>
  <c r="AJ97" i="2"/>
  <c r="MT97" i="2"/>
  <c r="AK97" i="2"/>
  <c r="MZ97" i="2" s="1"/>
  <c r="NA97" i="2" s="1"/>
  <c r="KW96" i="2"/>
  <c r="GB96" i="2"/>
  <c r="GA96" i="2"/>
  <c r="KW95" i="2"/>
  <c r="HK95" i="2"/>
  <c r="GB95" i="2"/>
  <c r="GA95" i="2"/>
  <c r="KW94" i="2"/>
  <c r="GB94" i="2"/>
  <c r="GA94" i="2"/>
  <c r="KW93" i="2"/>
  <c r="HK93" i="2"/>
  <c r="GB93" i="2"/>
  <c r="GA93" i="2"/>
  <c r="KW92" i="2"/>
  <c r="GB92" i="2"/>
  <c r="GA92" i="2"/>
  <c r="KW91" i="2"/>
  <c r="HK91" i="2"/>
  <c r="GB91" i="2"/>
  <c r="GA91" i="2"/>
  <c r="KW90" i="2"/>
  <c r="GB90" i="2"/>
  <c r="GA90" i="2"/>
  <c r="KW89" i="2"/>
  <c r="HK89" i="2"/>
  <c r="GB89" i="2"/>
  <c r="GA89" i="2"/>
  <c r="KW88" i="2"/>
  <c r="GB88" i="2"/>
  <c r="GA88" i="2"/>
  <c r="KW87" i="2"/>
  <c r="HK87" i="2"/>
  <c r="GB87" i="2"/>
  <c r="GA87" i="2"/>
  <c r="KW86" i="2"/>
  <c r="HK86" i="2"/>
  <c r="GD86" i="2"/>
  <c r="BJ86" i="2"/>
  <c r="NP86" i="2" s="1"/>
  <c r="BI86" i="2"/>
  <c r="NR86" i="2" s="1"/>
  <c r="BK86" i="2"/>
  <c r="AK86" i="2"/>
  <c r="MZ86" i="2" s="1"/>
  <c r="NA86" i="2" s="1"/>
  <c r="AJ86" i="2"/>
  <c r="AL86" i="2"/>
  <c r="AM86" i="2" s="1"/>
  <c r="GB85" i="2"/>
  <c r="GA85" i="2"/>
  <c r="KW84" i="2"/>
  <c r="HK84" i="2"/>
  <c r="GD84" i="2"/>
  <c r="BJ84" i="2"/>
  <c r="NP84" i="2" s="1"/>
  <c r="BI84" i="2"/>
  <c r="NR84" i="2" s="1"/>
  <c r="BK84" i="2"/>
  <c r="AK84" i="2"/>
  <c r="MZ84" i="2" s="1"/>
  <c r="NA84" i="2" s="1"/>
  <c r="AJ84" i="2"/>
  <c r="AL84" i="2"/>
  <c r="AM84" i="2" s="1"/>
  <c r="GB83" i="2"/>
  <c r="GA83" i="2"/>
  <c r="KW82" i="2"/>
  <c r="HK82" i="2"/>
  <c r="GD82" i="2"/>
  <c r="BJ82" i="2"/>
  <c r="NP82" i="2" s="1"/>
  <c r="BI82" i="2"/>
  <c r="NR82" i="2" s="1"/>
  <c r="BK82" i="2"/>
  <c r="AK82" i="2"/>
  <c r="MZ82" i="2" s="1"/>
  <c r="NA82" i="2" s="1"/>
  <c r="AJ82" i="2"/>
  <c r="AL82" i="2"/>
  <c r="AM82" i="2" s="1"/>
  <c r="GB81" i="2"/>
  <c r="GA81" i="2"/>
  <c r="KW80" i="2"/>
  <c r="HK80" i="2"/>
  <c r="GD80" i="2"/>
  <c r="BJ80" i="2"/>
  <c r="NP80" i="2" s="1"/>
  <c r="BI80" i="2"/>
  <c r="NR80" i="2" s="1"/>
  <c r="BK80" i="2"/>
  <c r="AK80" i="2"/>
  <c r="MZ80" i="2" s="1"/>
  <c r="NA80" i="2" s="1"/>
  <c r="AJ80" i="2"/>
  <c r="AL80" i="2"/>
  <c r="AM80" i="2" s="1"/>
  <c r="GB79" i="2"/>
  <c r="GA79" i="2"/>
  <c r="KW78" i="2"/>
  <c r="HK78" i="2"/>
  <c r="GD78" i="2"/>
  <c r="BJ78" i="2"/>
  <c r="NP78" i="2" s="1"/>
  <c r="BI78" i="2"/>
  <c r="NR78" i="2" s="1"/>
  <c r="BK78" i="2"/>
  <c r="AK78" i="2"/>
  <c r="MZ78" i="2" s="1"/>
  <c r="NA78" i="2" s="1"/>
  <c r="AJ78" i="2"/>
  <c r="AL78" i="2"/>
  <c r="AM78" i="2" s="1"/>
  <c r="GB77" i="2"/>
  <c r="GA77" i="2"/>
  <c r="KW76" i="2"/>
  <c r="HK76" i="2"/>
  <c r="GD76" i="2"/>
  <c r="BJ76" i="2"/>
  <c r="NP76" i="2" s="1"/>
  <c r="BI76" i="2"/>
  <c r="NR76" i="2" s="1"/>
  <c r="BK76" i="2"/>
  <c r="AK76" i="2"/>
  <c r="MZ76" i="2" s="1"/>
  <c r="NA76" i="2" s="1"/>
  <c r="AJ76" i="2"/>
  <c r="AL76" i="2"/>
  <c r="AM76" i="2" s="1"/>
  <c r="GB75" i="2"/>
  <c r="GA75" i="2"/>
  <c r="KW74" i="2"/>
  <c r="HK74" i="2"/>
  <c r="GD74" i="2"/>
  <c r="BJ74" i="2"/>
  <c r="NP74" i="2" s="1"/>
  <c r="BI74" i="2"/>
  <c r="NR74" i="2" s="1"/>
  <c r="BK74" i="2"/>
  <c r="AK74" i="2"/>
  <c r="MZ74" i="2" s="1"/>
  <c r="NA74" i="2" s="1"/>
  <c r="AJ74" i="2"/>
  <c r="AL74" i="2"/>
  <c r="AM74" i="2" s="1"/>
  <c r="GB73" i="2"/>
  <c r="GA73" i="2"/>
  <c r="KW72" i="2"/>
  <c r="GB72" i="2"/>
  <c r="GA72" i="2"/>
  <c r="KW71" i="2"/>
  <c r="HK71" i="2"/>
  <c r="GB71" i="2"/>
  <c r="GA71" i="2"/>
  <c r="KW70" i="2"/>
  <c r="GB70" i="2"/>
  <c r="GA70" i="2"/>
  <c r="KW69" i="2"/>
  <c r="GD69" i="2"/>
  <c r="GG69" i="2" s="1"/>
  <c r="BJ69" i="2"/>
  <c r="NP69" i="2" s="1"/>
  <c r="BI69" i="2"/>
  <c r="NR69" i="2" s="1"/>
  <c r="AK69" i="2"/>
  <c r="MZ69" i="2" s="1"/>
  <c r="NA69" i="2" s="1"/>
  <c r="AJ69" i="2"/>
  <c r="GB68" i="2"/>
  <c r="GA68" i="2"/>
  <c r="KW67" i="2"/>
  <c r="HK67" i="2"/>
  <c r="GB67" i="2"/>
  <c r="GA67" i="2"/>
  <c r="LJ66" i="2"/>
  <c r="QT66" i="2" s="1"/>
  <c r="LI66" i="2"/>
  <c r="FF66" i="2"/>
  <c r="AW66" i="2"/>
  <c r="AV66" i="2"/>
  <c r="AX66" i="2"/>
  <c r="FF65" i="2"/>
  <c r="AW65" i="2"/>
  <c r="AV65" i="2"/>
  <c r="AX65" i="2"/>
  <c r="IY130" i="2"/>
  <c r="IZ130" i="2" s="1"/>
  <c r="KO125" i="2"/>
  <c r="KP125" i="2" s="1"/>
  <c r="II125" i="2"/>
  <c r="KZ125" i="2" s="1"/>
  <c r="KO117" i="2"/>
  <c r="KP117" i="2" s="1"/>
  <c r="JM117" i="2"/>
  <c r="JN117" i="2" s="1"/>
  <c r="II117" i="2"/>
  <c r="IJ117" i="2" s="1"/>
  <c r="DX117" i="2"/>
  <c r="DY117" i="2" s="1"/>
  <c r="AY117" i="2"/>
  <c r="NL117" i="2" s="1"/>
  <c r="JT116" i="2"/>
  <c r="JU116" i="2" s="1"/>
  <c r="IQ116" i="2"/>
  <c r="IR116" i="2" s="1"/>
  <c r="EG116" i="2"/>
  <c r="DQ116" i="2"/>
  <c r="JT115" i="2"/>
  <c r="JU115" i="2" s="1"/>
  <c r="IQ115" i="2"/>
  <c r="IR115" i="2" s="1"/>
  <c r="EG115" i="2"/>
  <c r="DQ115" i="2"/>
  <c r="KA114" i="2"/>
  <c r="KB114" i="2" s="1"/>
  <c r="IY114" i="2"/>
  <c r="IZ114" i="2" s="1"/>
  <c r="HS114" i="2"/>
  <c r="HT114" i="2" s="1"/>
  <c r="EN114" i="2"/>
  <c r="EO114" i="2" s="1"/>
  <c r="NZ114" i="2"/>
  <c r="OA114" i="2" s="1"/>
  <c r="AL114" i="2"/>
  <c r="AM114" i="2" s="1"/>
  <c r="JT113" i="2"/>
  <c r="JU113" i="2" s="1"/>
  <c r="IQ113" i="2"/>
  <c r="IR113" i="2" s="1"/>
  <c r="EG113" i="2"/>
  <c r="DQ113" i="2"/>
  <c r="KO112" i="2"/>
  <c r="KP112" i="2" s="1"/>
  <c r="JM112" i="2"/>
  <c r="JN112" i="2" s="1"/>
  <c r="II112" i="2"/>
  <c r="IJ112" i="2" s="1"/>
  <c r="DX112" i="2"/>
  <c r="DY112" i="2" s="1"/>
  <c r="KO111" i="2"/>
  <c r="KP111" i="2" s="1"/>
  <c r="JM111" i="2"/>
  <c r="JN111" i="2" s="1"/>
  <c r="II111" i="2"/>
  <c r="IJ111" i="2" s="1"/>
  <c r="QF111" i="2"/>
  <c r="DX111" i="2"/>
  <c r="DY111" i="2" s="1"/>
  <c r="KO110" i="2"/>
  <c r="KP110" i="2" s="1"/>
  <c r="JM110" i="2"/>
  <c r="JN110" i="2" s="1"/>
  <c r="II110" i="2"/>
  <c r="IJ110" i="2" s="1"/>
  <c r="QF110" i="2"/>
  <c r="DX110" i="2"/>
  <c r="DY110" i="2" s="1"/>
  <c r="KA109" i="2"/>
  <c r="KB109" i="2" s="1"/>
  <c r="IY109" i="2"/>
  <c r="IZ109" i="2" s="1"/>
  <c r="HS109" i="2"/>
  <c r="HT109" i="2" s="1"/>
  <c r="EN109" i="2"/>
  <c r="EO109" i="2" s="1"/>
  <c r="KH108" i="2"/>
  <c r="KI108" i="2" s="1"/>
  <c r="JF108" i="2"/>
  <c r="JG108" i="2" s="1"/>
  <c r="IA108" i="2"/>
  <c r="IB108" i="2" s="1"/>
  <c r="AX108" i="2"/>
  <c r="AY108" i="2" s="1"/>
  <c r="NL108" i="2" s="1"/>
  <c r="KO107" i="2"/>
  <c r="KP107" i="2" s="1"/>
  <c r="JM107" i="2"/>
  <c r="JN107" i="2" s="1"/>
  <c r="II107" i="2"/>
  <c r="IJ107" i="2" s="1"/>
  <c r="QF107" i="2"/>
  <c r="DX107" i="2"/>
  <c r="DY107" i="2" s="1"/>
  <c r="AY107" i="2"/>
  <c r="NL107" i="2" s="1"/>
  <c r="KH106" i="2"/>
  <c r="KI106" i="2" s="1"/>
  <c r="JF106" i="2"/>
  <c r="JG106" i="2" s="1"/>
  <c r="IA106" i="2"/>
  <c r="IB106" i="2" s="1"/>
  <c r="AX106" i="2"/>
  <c r="AY106" i="2" s="1"/>
  <c r="NL106" i="2" s="1"/>
  <c r="EF105" i="2"/>
  <c r="EG105" i="2" s="1"/>
  <c r="KH104" i="2"/>
  <c r="KI104" i="2" s="1"/>
  <c r="JF104" i="2"/>
  <c r="JG104" i="2" s="1"/>
  <c r="IA104" i="2"/>
  <c r="IB104" i="2" s="1"/>
  <c r="EO104" i="2"/>
  <c r="DY104" i="2"/>
  <c r="BK104" i="2"/>
  <c r="BL104" i="2" s="1"/>
  <c r="NT104" i="2" s="1"/>
  <c r="KO103" i="2"/>
  <c r="KP103" i="2" s="1"/>
  <c r="JM103" i="2"/>
  <c r="JN103" i="2" s="1"/>
  <c r="II103" i="2"/>
  <c r="IJ103" i="2" s="1"/>
  <c r="GY103" i="2"/>
  <c r="GZ103" i="2" s="1"/>
  <c r="QH103" i="2" s="1"/>
  <c r="DX103" i="2"/>
  <c r="DY103" i="2" s="1"/>
  <c r="AY103" i="2"/>
  <c r="NL103" i="2" s="1"/>
  <c r="KI102" i="2"/>
  <c r="JU102" i="2"/>
  <c r="JG102" i="2"/>
  <c r="IR102" i="2"/>
  <c r="IB102" i="2"/>
  <c r="EF102" i="2"/>
  <c r="EG102" i="2" s="1"/>
  <c r="MQ102" i="2"/>
  <c r="KI101" i="2"/>
  <c r="JU101" i="2"/>
  <c r="JG101" i="2"/>
  <c r="IR101" i="2"/>
  <c r="IB101" i="2"/>
  <c r="EF101" i="2"/>
  <c r="EG101" i="2" s="1"/>
  <c r="MQ101" i="2"/>
  <c r="KI100" i="2"/>
  <c r="JU100" i="2"/>
  <c r="JG100" i="2"/>
  <c r="IR100" i="2"/>
  <c r="IB100" i="2"/>
  <c r="EF100" i="2"/>
  <c r="EG100" i="2" s="1"/>
  <c r="MQ100" i="2"/>
  <c r="KI99" i="2"/>
  <c r="JU99" i="2"/>
  <c r="JG99" i="2"/>
  <c r="IR99" i="2"/>
  <c r="IB99" i="2"/>
  <c r="EF99" i="2"/>
  <c r="EG99" i="2" s="1"/>
  <c r="MQ99" i="2"/>
  <c r="KI98" i="2"/>
  <c r="JU98" i="2"/>
  <c r="JG98" i="2"/>
  <c r="IR98" i="2"/>
  <c r="IB98" i="2"/>
  <c r="EF98" i="2"/>
  <c r="EG98" i="2" s="1"/>
  <c r="MQ98" i="2"/>
  <c r="KI97" i="2"/>
  <c r="JU97" i="2"/>
  <c r="JG97" i="2"/>
  <c r="IR97" i="2"/>
  <c r="IB97" i="2"/>
  <c r="EF97" i="2"/>
  <c r="EG97" i="2" s="1"/>
  <c r="MQ97" i="2"/>
  <c r="LI96" i="2"/>
  <c r="LJ96" i="2"/>
  <c r="QT96" i="2" s="1"/>
  <c r="JU96" i="2"/>
  <c r="IR96" i="2"/>
  <c r="DY96" i="2"/>
  <c r="LW95" i="2"/>
  <c r="LU95" i="2"/>
  <c r="RL95" i="2" s="1"/>
  <c r="RM95" i="2" s="1"/>
  <c r="LX95" i="2"/>
  <c r="RN95" i="2" s="1"/>
  <c r="LV95" i="2"/>
  <c r="RJ95" i="2" s="1"/>
  <c r="RK95" i="2" s="1"/>
  <c r="KB95" i="2"/>
  <c r="IZ95" i="2"/>
  <c r="HT95" i="2"/>
  <c r="GZ95" i="2"/>
  <c r="QH95" i="2" s="1"/>
  <c r="EO95" i="2"/>
  <c r="FF95" i="2"/>
  <c r="DI95" i="2"/>
  <c r="CT95" i="2"/>
  <c r="CR95" i="2"/>
  <c r="OQ95" i="2" s="1"/>
  <c r="OR95" i="2" s="1"/>
  <c r="CU95" i="2"/>
  <c r="OS95" i="2" s="1"/>
  <c r="CS95" i="2"/>
  <c r="OO95" i="2" s="1"/>
  <c r="OP95" i="2" s="1"/>
  <c r="AV95" i="2"/>
  <c r="AW95" i="2"/>
  <c r="NH95" i="2" s="1"/>
  <c r="AX95" i="2"/>
  <c r="AY95" i="2" s="1"/>
  <c r="NL95" i="2" s="1"/>
  <c r="LI94" i="2"/>
  <c r="LJ94" i="2"/>
  <c r="QT94" i="2" s="1"/>
  <c r="JU94" i="2"/>
  <c r="IR94" i="2"/>
  <c r="DY94" i="2"/>
  <c r="LW93" i="2"/>
  <c r="LU93" i="2"/>
  <c r="RL93" i="2" s="1"/>
  <c r="RM93" i="2" s="1"/>
  <c r="LX93" i="2"/>
  <c r="RN93" i="2" s="1"/>
  <c r="LV93" i="2"/>
  <c r="RJ93" i="2" s="1"/>
  <c r="RK93" i="2" s="1"/>
  <c r="KB93" i="2"/>
  <c r="IZ93" i="2"/>
  <c r="HT93" i="2"/>
  <c r="EO93" i="2"/>
  <c r="FF93" i="2"/>
  <c r="DI93" i="2"/>
  <c r="CT93" i="2"/>
  <c r="CR93" i="2"/>
  <c r="OQ93" i="2" s="1"/>
  <c r="OR93" i="2" s="1"/>
  <c r="CU93" i="2"/>
  <c r="OS93" i="2" s="1"/>
  <c r="CS93" i="2"/>
  <c r="OO93" i="2" s="1"/>
  <c r="OP93" i="2" s="1"/>
  <c r="AV93" i="2"/>
  <c r="AW93" i="2"/>
  <c r="AX93" i="2"/>
  <c r="AY93" i="2" s="1"/>
  <c r="NL93" i="2" s="1"/>
  <c r="LI92" i="2"/>
  <c r="LJ92" i="2"/>
  <c r="QT92" i="2" s="1"/>
  <c r="JU92" i="2"/>
  <c r="IR92" i="2"/>
  <c r="DY92" i="2"/>
  <c r="LW91" i="2"/>
  <c r="LU91" i="2"/>
  <c r="RL91" i="2" s="1"/>
  <c r="RM91" i="2" s="1"/>
  <c r="LX91" i="2"/>
  <c r="RN91" i="2" s="1"/>
  <c r="LV91" i="2"/>
  <c r="RJ91" i="2" s="1"/>
  <c r="RK91" i="2" s="1"/>
  <c r="KB91" i="2"/>
  <c r="IZ91" i="2"/>
  <c r="HT91" i="2"/>
  <c r="EO91" i="2"/>
  <c r="FF91" i="2"/>
  <c r="DI91" i="2"/>
  <c r="CT91" i="2"/>
  <c r="CR91" i="2"/>
  <c r="OQ91" i="2" s="1"/>
  <c r="OR91" i="2" s="1"/>
  <c r="CU91" i="2"/>
  <c r="OS91" i="2" s="1"/>
  <c r="CS91" i="2"/>
  <c r="OO91" i="2" s="1"/>
  <c r="OP91" i="2" s="1"/>
  <c r="AV91" i="2"/>
  <c r="AW91" i="2"/>
  <c r="AX91" i="2"/>
  <c r="AY91" i="2" s="1"/>
  <c r="NL91" i="2" s="1"/>
  <c r="LI90" i="2"/>
  <c r="LJ90" i="2"/>
  <c r="QT90" i="2" s="1"/>
  <c r="JU90" i="2"/>
  <c r="IR90" i="2"/>
  <c r="DY90" i="2"/>
  <c r="LW89" i="2"/>
  <c r="LU89" i="2"/>
  <c r="RL89" i="2" s="1"/>
  <c r="RM89" i="2" s="1"/>
  <c r="LX89" i="2"/>
  <c r="RN89" i="2" s="1"/>
  <c r="LV89" i="2"/>
  <c r="RJ89" i="2" s="1"/>
  <c r="RK89" i="2" s="1"/>
  <c r="KB89" i="2"/>
  <c r="IZ89" i="2"/>
  <c r="HT89" i="2"/>
  <c r="GZ89" i="2"/>
  <c r="QH89" i="2" s="1"/>
  <c r="EO89" i="2"/>
  <c r="FF89" i="2"/>
  <c r="DI89" i="2"/>
  <c r="CT89" i="2"/>
  <c r="CR89" i="2"/>
  <c r="OQ89" i="2" s="1"/>
  <c r="OR89" i="2" s="1"/>
  <c r="CU89" i="2"/>
  <c r="OS89" i="2" s="1"/>
  <c r="CS89" i="2"/>
  <c r="OO89" i="2" s="1"/>
  <c r="OP89" i="2" s="1"/>
  <c r="AV89" i="2"/>
  <c r="AW89" i="2"/>
  <c r="AX89" i="2"/>
  <c r="AY89" i="2" s="1"/>
  <c r="NL89" i="2" s="1"/>
  <c r="LI88" i="2"/>
  <c r="LJ88" i="2"/>
  <c r="QT88" i="2" s="1"/>
  <c r="JU88" i="2"/>
  <c r="IR88" i="2"/>
  <c r="DY88" i="2"/>
  <c r="BW88" i="2"/>
  <c r="OB88" i="2" s="1"/>
  <c r="LW87" i="2"/>
  <c r="LU87" i="2"/>
  <c r="RL87" i="2" s="1"/>
  <c r="RM87" i="2" s="1"/>
  <c r="LX87" i="2"/>
  <c r="RN87" i="2" s="1"/>
  <c r="LV87" i="2"/>
  <c r="RJ87" i="2" s="1"/>
  <c r="RK87" i="2" s="1"/>
  <c r="KB87" i="2"/>
  <c r="IZ87" i="2"/>
  <c r="HT87" i="2"/>
  <c r="EO87" i="2"/>
  <c r="FF87" i="2"/>
  <c r="DI87" i="2"/>
  <c r="CT87" i="2"/>
  <c r="CR87" i="2"/>
  <c r="OQ87" i="2" s="1"/>
  <c r="OR87" i="2" s="1"/>
  <c r="CU87" i="2"/>
  <c r="OS87" i="2" s="1"/>
  <c r="CS87" i="2"/>
  <c r="OO87" i="2" s="1"/>
  <c r="OP87" i="2" s="1"/>
  <c r="AV87" i="2"/>
  <c r="AW87" i="2"/>
  <c r="AX87" i="2"/>
  <c r="AY87" i="2" s="1"/>
  <c r="NL87" i="2" s="1"/>
  <c r="KB86" i="2"/>
  <c r="IZ86" i="2"/>
  <c r="HT86" i="2"/>
  <c r="DQ86" i="2"/>
  <c r="NB86" i="2"/>
  <c r="NC86" i="2" s="1"/>
  <c r="LW85" i="2"/>
  <c r="LU85" i="2"/>
  <c r="RL85" i="2" s="1"/>
  <c r="RM85" i="2" s="1"/>
  <c r="LX85" i="2"/>
  <c r="RN85" i="2" s="1"/>
  <c r="LV85" i="2"/>
  <c r="RJ85" i="2" s="1"/>
  <c r="RK85" i="2" s="1"/>
  <c r="KI85" i="2"/>
  <c r="JG85" i="2"/>
  <c r="IB85" i="2"/>
  <c r="GW85" i="2"/>
  <c r="GX85" i="2"/>
  <c r="QD85" i="2" s="1"/>
  <c r="QE85" i="2" s="1"/>
  <c r="EO85" i="2"/>
  <c r="FF85" i="2"/>
  <c r="DI85" i="2"/>
  <c r="CT85" i="2"/>
  <c r="CR85" i="2"/>
  <c r="OQ85" i="2" s="1"/>
  <c r="OR85" i="2" s="1"/>
  <c r="CU85" i="2"/>
  <c r="OS85" i="2" s="1"/>
  <c r="CS85" i="2"/>
  <c r="OO85" i="2" s="1"/>
  <c r="OP85" i="2" s="1"/>
  <c r="AV85" i="2"/>
  <c r="AW85" i="2"/>
  <c r="AX85" i="2"/>
  <c r="AY85" i="2" s="1"/>
  <c r="NL85" i="2" s="1"/>
  <c r="KB84" i="2"/>
  <c r="IZ84" i="2"/>
  <c r="HT84" i="2"/>
  <c r="DQ84" i="2"/>
  <c r="NB84" i="2"/>
  <c r="NC84" i="2" s="1"/>
  <c r="LW83" i="2"/>
  <c r="LU83" i="2"/>
  <c r="RL83" i="2" s="1"/>
  <c r="RM83" i="2" s="1"/>
  <c r="LX83" i="2"/>
  <c r="RN83" i="2" s="1"/>
  <c r="LV83" i="2"/>
  <c r="RJ83" i="2" s="1"/>
  <c r="RK83" i="2" s="1"/>
  <c r="KI83" i="2"/>
  <c r="JG83" i="2"/>
  <c r="IB83" i="2"/>
  <c r="GW83" i="2"/>
  <c r="GX83" i="2"/>
  <c r="QD83" i="2" s="1"/>
  <c r="QE83" i="2" s="1"/>
  <c r="EO83" i="2"/>
  <c r="FF83" i="2"/>
  <c r="DI83" i="2"/>
  <c r="CT83" i="2"/>
  <c r="CR83" i="2"/>
  <c r="OQ83" i="2" s="1"/>
  <c r="OR83" i="2" s="1"/>
  <c r="CU83" i="2"/>
  <c r="OS83" i="2" s="1"/>
  <c r="CS83" i="2"/>
  <c r="OO83" i="2" s="1"/>
  <c r="OP83" i="2" s="1"/>
  <c r="AV83" i="2"/>
  <c r="AW83" i="2"/>
  <c r="AX83" i="2"/>
  <c r="AY83" i="2" s="1"/>
  <c r="NL83" i="2" s="1"/>
  <c r="KB82" i="2"/>
  <c r="IZ82" i="2"/>
  <c r="HT82" i="2"/>
  <c r="DQ82" i="2"/>
  <c r="NB82" i="2"/>
  <c r="NC82" i="2" s="1"/>
  <c r="LW81" i="2"/>
  <c r="LU81" i="2"/>
  <c r="RL81" i="2" s="1"/>
  <c r="RM81" i="2" s="1"/>
  <c r="LX81" i="2"/>
  <c r="RN81" i="2" s="1"/>
  <c r="LV81" i="2"/>
  <c r="RJ81" i="2" s="1"/>
  <c r="RK81" i="2" s="1"/>
  <c r="KI81" i="2"/>
  <c r="JG81" i="2"/>
  <c r="IB81" i="2"/>
  <c r="GW81" i="2"/>
  <c r="GX81" i="2"/>
  <c r="QD81" i="2" s="1"/>
  <c r="QE81" i="2" s="1"/>
  <c r="EO81" i="2"/>
  <c r="FF81" i="2"/>
  <c r="DI81" i="2"/>
  <c r="CT81" i="2"/>
  <c r="CR81" i="2"/>
  <c r="OQ81" i="2" s="1"/>
  <c r="OR81" i="2" s="1"/>
  <c r="CU81" i="2"/>
  <c r="OS81" i="2" s="1"/>
  <c r="CS81" i="2"/>
  <c r="OO81" i="2" s="1"/>
  <c r="OP81" i="2" s="1"/>
  <c r="AV81" i="2"/>
  <c r="AW81" i="2"/>
  <c r="AX81" i="2"/>
  <c r="AY81" i="2" s="1"/>
  <c r="NL81" i="2" s="1"/>
  <c r="KB80" i="2"/>
  <c r="IZ80" i="2"/>
  <c r="HT80" i="2"/>
  <c r="DQ80" i="2"/>
  <c r="NB80" i="2"/>
  <c r="NC80" i="2" s="1"/>
  <c r="LW79" i="2"/>
  <c r="LU79" i="2"/>
  <c r="RL79" i="2" s="1"/>
  <c r="RM79" i="2" s="1"/>
  <c r="LX79" i="2"/>
  <c r="RN79" i="2" s="1"/>
  <c r="LV79" i="2"/>
  <c r="RJ79" i="2" s="1"/>
  <c r="RK79" i="2" s="1"/>
  <c r="KI79" i="2"/>
  <c r="JG79" i="2"/>
  <c r="IB79" i="2"/>
  <c r="GW79" i="2"/>
  <c r="GX79" i="2"/>
  <c r="QD79" i="2" s="1"/>
  <c r="QE79" i="2" s="1"/>
  <c r="EO79" i="2"/>
  <c r="FF79" i="2"/>
  <c r="DI79" i="2"/>
  <c r="CT79" i="2"/>
  <c r="CR79" i="2"/>
  <c r="OQ79" i="2" s="1"/>
  <c r="OR79" i="2" s="1"/>
  <c r="CU79" i="2"/>
  <c r="OS79" i="2" s="1"/>
  <c r="CS79" i="2"/>
  <c r="OO79" i="2" s="1"/>
  <c r="OP79" i="2" s="1"/>
  <c r="AV79" i="2"/>
  <c r="AW79" i="2"/>
  <c r="AX79" i="2"/>
  <c r="AY79" i="2" s="1"/>
  <c r="NL79" i="2" s="1"/>
  <c r="KB78" i="2"/>
  <c r="IZ78" i="2"/>
  <c r="HT78" i="2"/>
  <c r="DQ78" i="2"/>
  <c r="NB78" i="2"/>
  <c r="NC78" i="2" s="1"/>
  <c r="LW77" i="2"/>
  <c r="LU77" i="2"/>
  <c r="RL77" i="2" s="1"/>
  <c r="RM77" i="2" s="1"/>
  <c r="LX77" i="2"/>
  <c r="RN77" i="2" s="1"/>
  <c r="LV77" i="2"/>
  <c r="RJ77" i="2" s="1"/>
  <c r="RK77" i="2" s="1"/>
  <c r="KI77" i="2"/>
  <c r="JG77" i="2"/>
  <c r="IB77" i="2"/>
  <c r="GW77" i="2"/>
  <c r="GX77" i="2"/>
  <c r="QD77" i="2" s="1"/>
  <c r="QE77" i="2" s="1"/>
  <c r="EO77" i="2"/>
  <c r="FF77" i="2"/>
  <c r="DI77" i="2"/>
  <c r="CT77" i="2"/>
  <c r="CR77" i="2"/>
  <c r="OQ77" i="2" s="1"/>
  <c r="OR77" i="2" s="1"/>
  <c r="CU77" i="2"/>
  <c r="OS77" i="2" s="1"/>
  <c r="CS77" i="2"/>
  <c r="OO77" i="2" s="1"/>
  <c r="OP77" i="2" s="1"/>
  <c r="AV77" i="2"/>
  <c r="AW77" i="2"/>
  <c r="AX77" i="2"/>
  <c r="AY77" i="2" s="1"/>
  <c r="NL77" i="2" s="1"/>
  <c r="KB76" i="2"/>
  <c r="IZ76" i="2"/>
  <c r="HT76" i="2"/>
  <c r="DQ76" i="2"/>
  <c r="NB76" i="2"/>
  <c r="NC76" i="2" s="1"/>
  <c r="LW75" i="2"/>
  <c r="LU75" i="2"/>
  <c r="RL75" i="2" s="1"/>
  <c r="RM75" i="2" s="1"/>
  <c r="LX75" i="2"/>
  <c r="RN75" i="2" s="1"/>
  <c r="LV75" i="2"/>
  <c r="RJ75" i="2" s="1"/>
  <c r="RK75" i="2" s="1"/>
  <c r="KI75" i="2"/>
  <c r="JG75" i="2"/>
  <c r="IB75" i="2"/>
  <c r="GW75" i="2"/>
  <c r="GX75" i="2"/>
  <c r="QD75" i="2" s="1"/>
  <c r="QE75" i="2" s="1"/>
  <c r="EO75" i="2"/>
  <c r="FF75" i="2"/>
  <c r="DI75" i="2"/>
  <c r="CT75" i="2"/>
  <c r="CR75" i="2"/>
  <c r="OQ75" i="2" s="1"/>
  <c r="OR75" i="2" s="1"/>
  <c r="CU75" i="2"/>
  <c r="OS75" i="2" s="1"/>
  <c r="CS75" i="2"/>
  <c r="OO75" i="2" s="1"/>
  <c r="OP75" i="2" s="1"/>
  <c r="AV75" i="2"/>
  <c r="AW75" i="2"/>
  <c r="AX75" i="2"/>
  <c r="AY75" i="2" s="1"/>
  <c r="NL75" i="2" s="1"/>
  <c r="KB74" i="2"/>
  <c r="IZ74" i="2"/>
  <c r="HT74" i="2"/>
  <c r="DQ74" i="2"/>
  <c r="NB74" i="2"/>
  <c r="NC74" i="2" s="1"/>
  <c r="LW73" i="2"/>
  <c r="LU73" i="2"/>
  <c r="RL73" i="2" s="1"/>
  <c r="RM73" i="2" s="1"/>
  <c r="LX73" i="2"/>
  <c r="RN73" i="2" s="1"/>
  <c r="LV73" i="2"/>
  <c r="RJ73" i="2" s="1"/>
  <c r="RK73" i="2" s="1"/>
  <c r="KI73" i="2"/>
  <c r="JG73" i="2"/>
  <c r="IB73" i="2"/>
  <c r="GW73" i="2"/>
  <c r="GX73" i="2"/>
  <c r="QD73" i="2" s="1"/>
  <c r="QE73" i="2" s="1"/>
  <c r="EO73" i="2"/>
  <c r="FF73" i="2"/>
  <c r="DI73" i="2"/>
  <c r="CT73" i="2"/>
  <c r="CR73" i="2"/>
  <c r="OQ73" i="2" s="1"/>
  <c r="OR73" i="2" s="1"/>
  <c r="CU73" i="2"/>
  <c r="OS73" i="2" s="1"/>
  <c r="CS73" i="2"/>
  <c r="OO73" i="2" s="1"/>
  <c r="OP73" i="2" s="1"/>
  <c r="AV73" i="2"/>
  <c r="AW73" i="2"/>
  <c r="AX73" i="2"/>
  <c r="AY73" i="2" s="1"/>
  <c r="NL73" i="2" s="1"/>
  <c r="LI72" i="2"/>
  <c r="LJ72" i="2"/>
  <c r="QT72" i="2" s="1"/>
  <c r="JU72" i="2"/>
  <c r="IR72" i="2"/>
  <c r="DY72" i="2"/>
  <c r="LW71" i="2"/>
  <c r="LU71" i="2"/>
  <c r="RL71" i="2" s="1"/>
  <c r="RM71" i="2" s="1"/>
  <c r="LX71" i="2"/>
  <c r="RN71" i="2" s="1"/>
  <c r="LV71" i="2"/>
  <c r="RJ71" i="2" s="1"/>
  <c r="RK71" i="2" s="1"/>
  <c r="KB71" i="2"/>
  <c r="IZ71" i="2"/>
  <c r="HT71" i="2"/>
  <c r="GZ71" i="2"/>
  <c r="QH71" i="2" s="1"/>
  <c r="EO71" i="2"/>
  <c r="FF71" i="2"/>
  <c r="DI71" i="2"/>
  <c r="CT71" i="2"/>
  <c r="CR71" i="2"/>
  <c r="OQ71" i="2" s="1"/>
  <c r="OR71" i="2" s="1"/>
  <c r="CU71" i="2"/>
  <c r="OS71" i="2" s="1"/>
  <c r="CS71" i="2"/>
  <c r="OO71" i="2" s="1"/>
  <c r="OP71" i="2" s="1"/>
  <c r="AV71" i="2"/>
  <c r="AW71" i="2"/>
  <c r="AX71" i="2"/>
  <c r="AY71" i="2" s="1"/>
  <c r="NL71" i="2" s="1"/>
  <c r="LI70" i="2"/>
  <c r="LJ70" i="2"/>
  <c r="QT70" i="2" s="1"/>
  <c r="JU70" i="2"/>
  <c r="IR70" i="2"/>
  <c r="DY70" i="2"/>
  <c r="BW70" i="2"/>
  <c r="OB70" i="2" s="1"/>
  <c r="LI69" i="2"/>
  <c r="LJ69" i="2"/>
  <c r="QT69" i="2" s="1"/>
  <c r="QU69" i="2" s="1"/>
  <c r="KP69" i="2"/>
  <c r="JN69" i="2"/>
  <c r="IJ69" i="2"/>
  <c r="DY69" i="2"/>
  <c r="LI68" i="2"/>
  <c r="LJ68" i="2"/>
  <c r="QT68" i="2" s="1"/>
  <c r="QU68" i="2" s="1"/>
  <c r="KP68" i="2"/>
  <c r="JN68" i="2"/>
  <c r="IJ68" i="2"/>
  <c r="DY68" i="2"/>
  <c r="BW68" i="2"/>
  <c r="OB68" i="2" s="1"/>
  <c r="LW67" i="2"/>
  <c r="LU67" i="2"/>
  <c r="RL67" i="2" s="1"/>
  <c r="RM67" i="2" s="1"/>
  <c r="LX67" i="2"/>
  <c r="RN67" i="2" s="1"/>
  <c r="LV67" i="2"/>
  <c r="RJ67" i="2" s="1"/>
  <c r="RK67" i="2" s="1"/>
  <c r="KB67" i="2"/>
  <c r="IZ67" i="2"/>
  <c r="HT67" i="2"/>
  <c r="EO67" i="2"/>
  <c r="FF67" i="2"/>
  <c r="DI67" i="2"/>
  <c r="CT67" i="2"/>
  <c r="CR67" i="2"/>
  <c r="OQ67" i="2" s="1"/>
  <c r="OR67" i="2" s="1"/>
  <c r="CU67" i="2"/>
  <c r="OS67" i="2" s="1"/>
  <c r="CS67" i="2"/>
  <c r="OO67" i="2" s="1"/>
  <c r="OP67" i="2" s="1"/>
  <c r="AV67" i="2"/>
  <c r="AW67" i="2"/>
  <c r="AX67" i="2"/>
  <c r="AY67" i="2" s="1"/>
  <c r="NL67" i="2" s="1"/>
  <c r="JU66" i="2"/>
  <c r="IR66" i="2"/>
  <c r="KW66" i="2"/>
  <c r="HL66" i="2"/>
  <c r="GG66" i="2"/>
  <c r="GH66" i="2" s="1"/>
  <c r="PZ66" i="2" s="1"/>
  <c r="MO66" i="2"/>
  <c r="FP66" i="2"/>
  <c r="PJ66" i="2" s="1"/>
  <c r="EO66" i="2"/>
  <c r="DH66" i="2"/>
  <c r="BI66" i="2"/>
  <c r="NR66" i="2" s="1"/>
  <c r="BJ66" i="2"/>
  <c r="NP66" i="2" s="1"/>
  <c r="BK66" i="2"/>
  <c r="BL66" i="2" s="1"/>
  <c r="NT66" i="2" s="1"/>
  <c r="AJ66" i="2"/>
  <c r="MT66" i="2"/>
  <c r="AK66" i="2"/>
  <c r="MZ66" i="2" s="1"/>
  <c r="NA66" i="2" s="1"/>
  <c r="MC65" i="2"/>
  <c r="MJ65" i="2"/>
  <c r="MD65" i="2"/>
  <c r="RV65" i="2" s="1"/>
  <c r="LK65" i="2"/>
  <c r="LL65" i="2" s="1"/>
  <c r="QX65" i="2" s="1"/>
  <c r="JU65" i="2"/>
  <c r="IR65" i="2"/>
  <c r="KW65" i="2"/>
  <c r="HL65" i="2"/>
  <c r="GH65" i="2"/>
  <c r="PZ65" i="2" s="1"/>
  <c r="GG65" i="2"/>
  <c r="FV65" i="2"/>
  <c r="PR65" i="2" s="1"/>
  <c r="MP65" i="2"/>
  <c r="EG65" i="2"/>
  <c r="CB65" i="2"/>
  <c r="BZ65" i="2"/>
  <c r="OH65" i="2" s="1"/>
  <c r="OI65" i="2" s="1"/>
  <c r="CC65" i="2"/>
  <c r="OJ65" i="2" s="1"/>
  <c r="CA65" i="2"/>
  <c r="OF65" i="2" s="1"/>
  <c r="OG65" i="2" s="1"/>
  <c r="AM65" i="2"/>
  <c r="MS65" i="2"/>
  <c r="MR65" i="2"/>
  <c r="GD64" i="2"/>
  <c r="GG64" i="2" s="1"/>
  <c r="MP64" i="2"/>
  <c r="FV64" i="2"/>
  <c r="PR64" i="2" s="1"/>
  <c r="MO64" i="2"/>
  <c r="FP64" i="2"/>
  <c r="PJ64" i="2" s="1"/>
  <c r="CA64" i="2"/>
  <c r="OF64" i="2" s="1"/>
  <c r="OG64" i="2" s="1"/>
  <c r="CB64" i="2"/>
  <c r="CC64" i="2" s="1"/>
  <c r="OJ64" i="2" s="1"/>
  <c r="BZ64" i="2"/>
  <c r="OH64" i="2" s="1"/>
  <c r="OI64" i="2" s="1"/>
  <c r="BJ64" i="2"/>
  <c r="NP64" i="2" s="1"/>
  <c r="BI64" i="2"/>
  <c r="NR64" i="2" s="1"/>
  <c r="AM64" i="2"/>
  <c r="KW63" i="2"/>
  <c r="GB63" i="2"/>
  <c r="GA63" i="2"/>
  <c r="MP63" i="2"/>
  <c r="FV63" i="2"/>
  <c r="PR63" i="2" s="1"/>
  <c r="MO63" i="2"/>
  <c r="FP63" i="2"/>
  <c r="PJ63" i="2" s="1"/>
  <c r="CA63" i="2"/>
  <c r="OF63" i="2" s="1"/>
  <c r="OG63" i="2" s="1"/>
  <c r="CB63" i="2"/>
  <c r="CC63" i="2" s="1"/>
  <c r="OJ63" i="2" s="1"/>
  <c r="BZ63" i="2"/>
  <c r="OH63" i="2" s="1"/>
  <c r="OI63" i="2" s="1"/>
  <c r="AK63" i="2"/>
  <c r="MZ63" i="2" s="1"/>
  <c r="NA63" i="2" s="1"/>
  <c r="AJ63" i="2"/>
  <c r="NB63" i="2" s="1"/>
  <c r="NC63" i="2" s="1"/>
  <c r="MJ62" i="2"/>
  <c r="MD62" i="2"/>
  <c r="RV62" i="2" s="1"/>
  <c r="MC62" i="2"/>
  <c r="LR62" i="2"/>
  <c r="RF62" i="2" s="1"/>
  <c r="LQ62" i="2"/>
  <c r="GD62" i="2"/>
  <c r="EW62" i="2"/>
  <c r="EX62" i="2"/>
  <c r="EY62" i="2" s="1"/>
  <c r="EV62" i="2"/>
  <c r="BJ62" i="2"/>
  <c r="NP62" i="2" s="1"/>
  <c r="BI62" i="2"/>
  <c r="NR62" i="2" s="1"/>
  <c r="KW61" i="2"/>
  <c r="GB61" i="2"/>
  <c r="GA61" i="2"/>
  <c r="MP61" i="2"/>
  <c r="FV61" i="2"/>
  <c r="PR61" i="2" s="1"/>
  <c r="MO61" i="2"/>
  <c r="FP61" i="2"/>
  <c r="PJ61" i="2" s="1"/>
  <c r="CA61" i="2"/>
  <c r="OF61" i="2" s="1"/>
  <c r="OG61" i="2" s="1"/>
  <c r="CB61" i="2"/>
  <c r="CC61" i="2" s="1"/>
  <c r="OJ61" i="2" s="1"/>
  <c r="BZ61" i="2"/>
  <c r="OH61" i="2" s="1"/>
  <c r="OI61" i="2" s="1"/>
  <c r="AK61" i="2"/>
  <c r="MZ61" i="2" s="1"/>
  <c r="NA61" i="2" s="1"/>
  <c r="AJ61" i="2"/>
  <c r="NB61" i="2" s="1"/>
  <c r="NC61" i="2" s="1"/>
  <c r="MJ60" i="2"/>
  <c r="MD60" i="2"/>
  <c r="RV60" i="2" s="1"/>
  <c r="MC60" i="2"/>
  <c r="LR60" i="2"/>
  <c r="RF60" i="2" s="1"/>
  <c r="LQ60" i="2"/>
  <c r="GD60" i="2"/>
  <c r="EW60" i="2"/>
  <c r="EX60" i="2"/>
  <c r="EY60" i="2" s="1"/>
  <c r="EV60" i="2"/>
  <c r="BJ60" i="2"/>
  <c r="NP60" i="2" s="1"/>
  <c r="BI60" i="2"/>
  <c r="NR60" i="2" s="1"/>
  <c r="KW59" i="2"/>
  <c r="GB59" i="2"/>
  <c r="GA59" i="2"/>
  <c r="MP59" i="2"/>
  <c r="FV59" i="2"/>
  <c r="PR59" i="2" s="1"/>
  <c r="MO59" i="2"/>
  <c r="FP59" i="2"/>
  <c r="PJ59" i="2" s="1"/>
  <c r="CA59" i="2"/>
  <c r="OF59" i="2" s="1"/>
  <c r="OG59" i="2" s="1"/>
  <c r="CB59" i="2"/>
  <c r="CC59" i="2" s="1"/>
  <c r="OJ59" i="2" s="1"/>
  <c r="BZ59" i="2"/>
  <c r="OH59" i="2" s="1"/>
  <c r="OI59" i="2" s="1"/>
  <c r="AK59" i="2"/>
  <c r="MZ59" i="2" s="1"/>
  <c r="NA59" i="2" s="1"/>
  <c r="AJ59" i="2"/>
  <c r="NB59" i="2" s="1"/>
  <c r="NC59" i="2" s="1"/>
  <c r="MJ58" i="2"/>
  <c r="MD58" i="2"/>
  <c r="RV58" i="2" s="1"/>
  <c r="MC58" i="2"/>
  <c r="LR58" i="2"/>
  <c r="RF58" i="2" s="1"/>
  <c r="LQ58" i="2"/>
  <c r="GD58" i="2"/>
  <c r="EW58" i="2"/>
  <c r="EX58" i="2"/>
  <c r="EY58" i="2" s="1"/>
  <c r="EV58" i="2"/>
  <c r="BJ58" i="2"/>
  <c r="NP58" i="2" s="1"/>
  <c r="BI58" i="2"/>
  <c r="NR58" i="2" s="1"/>
  <c r="KW57" i="2"/>
  <c r="GB57" i="2"/>
  <c r="GA57" i="2"/>
  <c r="MP57" i="2"/>
  <c r="FV57" i="2"/>
  <c r="PR57" i="2" s="1"/>
  <c r="MO57" i="2"/>
  <c r="FP57" i="2"/>
  <c r="PJ57" i="2" s="1"/>
  <c r="CA57" i="2"/>
  <c r="OF57" i="2" s="1"/>
  <c r="OG57" i="2" s="1"/>
  <c r="CB57" i="2"/>
  <c r="CC57" i="2" s="1"/>
  <c r="OJ57" i="2" s="1"/>
  <c r="BZ57" i="2"/>
  <c r="OH57" i="2" s="1"/>
  <c r="OI57" i="2" s="1"/>
  <c r="AK57" i="2"/>
  <c r="MZ57" i="2" s="1"/>
  <c r="NA57" i="2" s="1"/>
  <c r="AJ57" i="2"/>
  <c r="NB57" i="2" s="1"/>
  <c r="NC57" i="2" s="1"/>
  <c r="MJ56" i="2"/>
  <c r="MD56" i="2"/>
  <c r="RV56" i="2" s="1"/>
  <c r="MC56" i="2"/>
  <c r="LR56" i="2"/>
  <c r="RF56" i="2" s="1"/>
  <c r="LQ56" i="2"/>
  <c r="GD56" i="2"/>
  <c r="EW56" i="2"/>
  <c r="EX56" i="2"/>
  <c r="EY56" i="2" s="1"/>
  <c r="EV56" i="2"/>
  <c r="BJ56" i="2"/>
  <c r="NP56" i="2" s="1"/>
  <c r="BI56" i="2"/>
  <c r="NR56" i="2" s="1"/>
  <c r="KW55" i="2"/>
  <c r="GB55" i="2"/>
  <c r="GA55" i="2"/>
  <c r="MP55" i="2"/>
  <c r="FV55" i="2"/>
  <c r="PR55" i="2" s="1"/>
  <c r="MO55" i="2"/>
  <c r="FP55" i="2"/>
  <c r="PJ55" i="2" s="1"/>
  <c r="CA55" i="2"/>
  <c r="OF55" i="2" s="1"/>
  <c r="OG55" i="2" s="1"/>
  <c r="CB55" i="2"/>
  <c r="CC55" i="2" s="1"/>
  <c r="OJ55" i="2" s="1"/>
  <c r="BZ55" i="2"/>
  <c r="OH55" i="2" s="1"/>
  <c r="OI55" i="2" s="1"/>
  <c r="AK55" i="2"/>
  <c r="MZ55" i="2" s="1"/>
  <c r="NA55" i="2" s="1"/>
  <c r="AJ55" i="2"/>
  <c r="NB55" i="2" s="1"/>
  <c r="NC55" i="2" s="1"/>
  <c r="MJ54" i="2"/>
  <c r="MD54" i="2"/>
  <c r="RV54" i="2" s="1"/>
  <c r="MC54" i="2"/>
  <c r="LR54" i="2"/>
  <c r="RF54" i="2" s="1"/>
  <c r="LQ54" i="2"/>
  <c r="KW54" i="2"/>
  <c r="GB54" i="2"/>
  <c r="GA54" i="2"/>
  <c r="MP54" i="2"/>
  <c r="FV54" i="2"/>
  <c r="PR54" i="2" s="1"/>
  <c r="MO54" i="2"/>
  <c r="FP54" i="2"/>
  <c r="PJ54" i="2" s="1"/>
  <c r="CA54" i="2"/>
  <c r="OF54" i="2" s="1"/>
  <c r="OG54" i="2" s="1"/>
  <c r="CB54" i="2"/>
  <c r="CC54" i="2" s="1"/>
  <c r="OJ54" i="2" s="1"/>
  <c r="BZ54" i="2"/>
  <c r="OH54" i="2" s="1"/>
  <c r="OI54" i="2" s="1"/>
  <c r="BJ54" i="2"/>
  <c r="NP54" i="2" s="1"/>
  <c r="BI54" i="2"/>
  <c r="NR54" i="2" s="1"/>
  <c r="AM54" i="2"/>
  <c r="EW53" i="2"/>
  <c r="EX53" i="2"/>
  <c r="EY53" i="2" s="1"/>
  <c r="EV53" i="2"/>
  <c r="AK53" i="2"/>
  <c r="MZ53" i="2" s="1"/>
  <c r="NA53" i="2" s="1"/>
  <c r="AJ53" i="2"/>
  <c r="NB53" i="2" s="1"/>
  <c r="NC53" i="2" s="1"/>
  <c r="MJ52" i="2"/>
  <c r="MD52" i="2"/>
  <c r="RV52" i="2" s="1"/>
  <c r="MC52" i="2"/>
  <c r="LR52" i="2"/>
  <c r="RF52" i="2" s="1"/>
  <c r="LQ52" i="2"/>
  <c r="KW52" i="2"/>
  <c r="GB52" i="2"/>
  <c r="GA52" i="2"/>
  <c r="MP52" i="2"/>
  <c r="FV52" i="2"/>
  <c r="PR52" i="2" s="1"/>
  <c r="MO52" i="2"/>
  <c r="FP52" i="2"/>
  <c r="PJ52" i="2" s="1"/>
  <c r="CA52" i="2"/>
  <c r="OF52" i="2" s="1"/>
  <c r="OG52" i="2" s="1"/>
  <c r="CB52" i="2"/>
  <c r="CC52" i="2" s="1"/>
  <c r="OJ52" i="2" s="1"/>
  <c r="BZ52" i="2"/>
  <c r="OH52" i="2" s="1"/>
  <c r="OI52" i="2" s="1"/>
  <c r="BJ52" i="2"/>
  <c r="NP52" i="2" s="1"/>
  <c r="BI52" i="2"/>
  <c r="NR52" i="2" s="1"/>
  <c r="AM52" i="2"/>
  <c r="EW51" i="2"/>
  <c r="EX51" i="2"/>
  <c r="EY51" i="2" s="1"/>
  <c r="EV51" i="2"/>
  <c r="AK51" i="2"/>
  <c r="MZ51" i="2" s="1"/>
  <c r="NA51" i="2" s="1"/>
  <c r="AJ51" i="2"/>
  <c r="NB51" i="2" s="1"/>
  <c r="NC51" i="2" s="1"/>
  <c r="MJ50" i="2"/>
  <c r="MD50" i="2"/>
  <c r="RV50" i="2" s="1"/>
  <c r="MC50" i="2"/>
  <c r="LR50" i="2"/>
  <c r="RF50" i="2" s="1"/>
  <c r="LQ50" i="2"/>
  <c r="KW50" i="2"/>
  <c r="GB50" i="2"/>
  <c r="GA50" i="2"/>
  <c r="MP50" i="2"/>
  <c r="FV50" i="2"/>
  <c r="PR50" i="2" s="1"/>
  <c r="MO50" i="2"/>
  <c r="FP50" i="2"/>
  <c r="PJ50" i="2" s="1"/>
  <c r="CA50" i="2"/>
  <c r="OF50" i="2" s="1"/>
  <c r="OG50" i="2" s="1"/>
  <c r="CB50" i="2"/>
  <c r="CC50" i="2" s="1"/>
  <c r="OJ50" i="2" s="1"/>
  <c r="BZ50" i="2"/>
  <c r="OH50" i="2" s="1"/>
  <c r="OI50" i="2" s="1"/>
  <c r="BJ50" i="2"/>
  <c r="NP50" i="2" s="1"/>
  <c r="BI50" i="2"/>
  <c r="NR50" i="2" s="1"/>
  <c r="AM50" i="2"/>
  <c r="EW49" i="2"/>
  <c r="EX49" i="2"/>
  <c r="EY49" i="2" s="1"/>
  <c r="EV49" i="2"/>
  <c r="AK49" i="2"/>
  <c r="MZ49" i="2" s="1"/>
  <c r="NA49" i="2" s="1"/>
  <c r="AJ49" i="2"/>
  <c r="NB49" i="2" s="1"/>
  <c r="NC49" i="2" s="1"/>
  <c r="MJ48" i="2"/>
  <c r="MD48" i="2"/>
  <c r="RV48" i="2" s="1"/>
  <c r="MC48" i="2"/>
  <c r="LR48" i="2"/>
  <c r="RF48" i="2" s="1"/>
  <c r="LQ48" i="2"/>
  <c r="KW48" i="2"/>
  <c r="GB48" i="2"/>
  <c r="GA48" i="2"/>
  <c r="MP48" i="2"/>
  <c r="FV48" i="2"/>
  <c r="PR48" i="2" s="1"/>
  <c r="MO48" i="2"/>
  <c r="FP48" i="2"/>
  <c r="PJ48" i="2" s="1"/>
  <c r="CA48" i="2"/>
  <c r="OF48" i="2" s="1"/>
  <c r="OG48" i="2" s="1"/>
  <c r="CB48" i="2"/>
  <c r="CC48" i="2" s="1"/>
  <c r="OJ48" i="2" s="1"/>
  <c r="BZ48" i="2"/>
  <c r="OH48" i="2" s="1"/>
  <c r="OI48" i="2" s="1"/>
  <c r="BJ48" i="2"/>
  <c r="NP48" i="2" s="1"/>
  <c r="BI48" i="2"/>
  <c r="NR48" i="2" s="1"/>
  <c r="AM48" i="2"/>
  <c r="EW47" i="2"/>
  <c r="EX47" i="2"/>
  <c r="EY47" i="2" s="1"/>
  <c r="EV47" i="2"/>
  <c r="AK47" i="2"/>
  <c r="MZ47" i="2" s="1"/>
  <c r="NA47" i="2" s="1"/>
  <c r="AJ47" i="2"/>
  <c r="NB47" i="2" s="1"/>
  <c r="NC47" i="2" s="1"/>
  <c r="MJ46" i="2"/>
  <c r="MD46" i="2"/>
  <c r="RV46" i="2" s="1"/>
  <c r="MC46" i="2"/>
  <c r="LR46" i="2"/>
  <c r="RF46" i="2" s="1"/>
  <c r="LQ46" i="2"/>
  <c r="KW46" i="2"/>
  <c r="GB46" i="2"/>
  <c r="GA46" i="2"/>
  <c r="MP46" i="2"/>
  <c r="FV46" i="2"/>
  <c r="PR46" i="2" s="1"/>
  <c r="MO46" i="2"/>
  <c r="FP46" i="2"/>
  <c r="PJ46" i="2" s="1"/>
  <c r="CA46" i="2"/>
  <c r="OF46" i="2" s="1"/>
  <c r="OG46" i="2" s="1"/>
  <c r="CB46" i="2"/>
  <c r="CC46" i="2" s="1"/>
  <c r="OJ46" i="2" s="1"/>
  <c r="BZ46" i="2"/>
  <c r="OH46" i="2" s="1"/>
  <c r="OI46" i="2" s="1"/>
  <c r="BJ46" i="2"/>
  <c r="NP46" i="2" s="1"/>
  <c r="BI46" i="2"/>
  <c r="NR46" i="2" s="1"/>
  <c r="AM46" i="2"/>
  <c r="KW45" i="2"/>
  <c r="GB45" i="2"/>
  <c r="GA45" i="2"/>
  <c r="MP45" i="2"/>
  <c r="FV45" i="2"/>
  <c r="PR45" i="2" s="1"/>
  <c r="MO45" i="2"/>
  <c r="FP45" i="2"/>
  <c r="PJ45" i="2" s="1"/>
  <c r="CA45" i="2"/>
  <c r="OF45" i="2" s="1"/>
  <c r="OG45" i="2" s="1"/>
  <c r="CB45" i="2"/>
  <c r="CC45" i="2" s="1"/>
  <c r="OJ45" i="2" s="1"/>
  <c r="BZ45" i="2"/>
  <c r="OH45" i="2" s="1"/>
  <c r="OI45" i="2" s="1"/>
  <c r="AK45" i="2"/>
  <c r="MZ45" i="2" s="1"/>
  <c r="NA45" i="2" s="1"/>
  <c r="AJ45" i="2"/>
  <c r="NB45" i="2" s="1"/>
  <c r="NC45" i="2" s="1"/>
  <c r="MJ44" i="2"/>
  <c r="MD44" i="2"/>
  <c r="RV44" i="2" s="1"/>
  <c r="MC44" i="2"/>
  <c r="LR44" i="2"/>
  <c r="RF44" i="2" s="1"/>
  <c r="LQ44" i="2"/>
  <c r="GB44" i="2"/>
  <c r="GA44" i="2"/>
  <c r="MP44" i="2"/>
  <c r="FV44" i="2"/>
  <c r="PR44" i="2" s="1"/>
  <c r="MO44" i="2"/>
  <c r="FP44" i="2"/>
  <c r="PJ44" i="2" s="1"/>
  <c r="AK44" i="2"/>
  <c r="MZ44" i="2" s="1"/>
  <c r="NA44" i="2" s="1"/>
  <c r="AJ44" i="2"/>
  <c r="KW43" i="2"/>
  <c r="GB43" i="2"/>
  <c r="PV43" i="2" s="1"/>
  <c r="GA43" i="2"/>
  <c r="MP43" i="2"/>
  <c r="FV43" i="2"/>
  <c r="PR43" i="2" s="1"/>
  <c r="MO43" i="2"/>
  <c r="FP43" i="2"/>
  <c r="PJ43" i="2" s="1"/>
  <c r="CA43" i="2"/>
  <c r="OF43" i="2" s="1"/>
  <c r="OG43" i="2" s="1"/>
  <c r="CB43" i="2"/>
  <c r="CC43" i="2" s="1"/>
  <c r="OJ43" i="2" s="1"/>
  <c r="BZ43" i="2"/>
  <c r="OH43" i="2" s="1"/>
  <c r="OI43" i="2" s="1"/>
  <c r="BJ43" i="2"/>
  <c r="NP43" i="2" s="1"/>
  <c r="BI43" i="2"/>
  <c r="NR43" i="2" s="1"/>
  <c r="AM43" i="2"/>
  <c r="MJ42" i="2"/>
  <c r="MD42" i="2"/>
  <c r="RV42" i="2" s="1"/>
  <c r="MC42" i="2"/>
  <c r="LR42" i="2"/>
  <c r="RF42" i="2" s="1"/>
  <c r="LQ42" i="2"/>
  <c r="EW42" i="2"/>
  <c r="EX42" i="2"/>
  <c r="EY42" i="2" s="1"/>
  <c r="EV42" i="2"/>
  <c r="DQ42" i="2"/>
  <c r="AK42" i="2"/>
  <c r="MZ42" i="2" s="1"/>
  <c r="NA42" i="2" s="1"/>
  <c r="AJ42" i="2"/>
  <c r="LV41" i="2"/>
  <c r="RJ41" i="2" s="1"/>
  <c r="RK41" i="2" s="1"/>
  <c r="LW41" i="2"/>
  <c r="LX41" i="2" s="1"/>
  <c r="RN41" i="2" s="1"/>
  <c r="LU41" i="2"/>
  <c r="RL41" i="2" s="1"/>
  <c r="RM41" i="2" s="1"/>
  <c r="LJ41" i="2"/>
  <c r="QT41" i="2" s="1"/>
  <c r="QU41" i="2" s="1"/>
  <c r="LI41" i="2"/>
  <c r="BU41" i="2"/>
  <c r="NX41" i="2" s="1"/>
  <c r="NY41" i="2" s="1"/>
  <c r="BT41" i="2"/>
  <c r="NZ41" i="2" s="1"/>
  <c r="OA41" i="2" s="1"/>
  <c r="AW41" i="2"/>
  <c r="AV41" i="2"/>
  <c r="LV40" i="2"/>
  <c r="RJ40" i="2" s="1"/>
  <c r="RK40" i="2" s="1"/>
  <c r="LW40" i="2"/>
  <c r="LX40" i="2" s="1"/>
  <c r="RN40" i="2" s="1"/>
  <c r="LU40" i="2"/>
  <c r="RL40" i="2" s="1"/>
  <c r="RM40" i="2" s="1"/>
  <c r="LJ40" i="2"/>
  <c r="QT40" i="2" s="1"/>
  <c r="LI40" i="2"/>
  <c r="GX40" i="2"/>
  <c r="QD40" i="2" s="1"/>
  <c r="QE40" i="2" s="1"/>
  <c r="GW40" i="2"/>
  <c r="QF40" i="2" s="1"/>
  <c r="QG40" i="2" s="1"/>
  <c r="BW40" i="2"/>
  <c r="OB40" i="2" s="1"/>
  <c r="LJ39" i="2"/>
  <c r="QT39" i="2" s="1"/>
  <c r="QU39" i="2" s="1"/>
  <c r="LI39" i="2"/>
  <c r="BU39" i="2"/>
  <c r="NX39" i="2" s="1"/>
  <c r="NY39" i="2" s="1"/>
  <c r="BT39" i="2"/>
  <c r="NZ39" i="2" s="1"/>
  <c r="OA39" i="2" s="1"/>
  <c r="AW39" i="2"/>
  <c r="AX39" i="2"/>
  <c r="AV39" i="2"/>
  <c r="MB274" i="2"/>
  <c r="RR38" i="2"/>
  <c r="LP274" i="2"/>
  <c r="RB38" i="2"/>
  <c r="KG274" i="2"/>
  <c r="JE274" i="2"/>
  <c r="HZ274" i="2"/>
  <c r="FZ274" i="2"/>
  <c r="GB38" i="2"/>
  <c r="GA38" i="2"/>
  <c r="FQ274" i="2"/>
  <c r="MP38" i="2"/>
  <c r="FV38" i="2"/>
  <c r="FK274" i="2"/>
  <c r="MO38" i="2"/>
  <c r="FP38" i="2"/>
  <c r="EU274" i="2"/>
  <c r="EW38" i="2"/>
  <c r="EX38" i="2"/>
  <c r="EV38" i="2"/>
  <c r="EG38" i="2"/>
  <c r="DO274" i="2"/>
  <c r="DA274" i="2"/>
  <c r="SH274" i="2" s="1"/>
  <c r="CO274" i="2"/>
  <c r="SF274" i="2" s="1"/>
  <c r="BY274" i="2"/>
  <c r="CA38" i="2"/>
  <c r="CB38" i="2"/>
  <c r="BZ38" i="2"/>
  <c r="BQ274" i="2"/>
  <c r="BH274" i="2"/>
  <c r="BJ38" i="2"/>
  <c r="BI38" i="2"/>
  <c r="AM38" i="2"/>
  <c r="AF274" i="2"/>
  <c r="RS246" i="2"/>
  <c r="RS249" i="2"/>
  <c r="RS245" i="2"/>
  <c r="RS254" i="2"/>
  <c r="RS257" i="2"/>
  <c r="RS248" i="2"/>
  <c r="RS252" i="2"/>
  <c r="RS256" i="2"/>
  <c r="RS261" i="2"/>
  <c r="RS265" i="2"/>
  <c r="RS263" i="2"/>
  <c r="RS266" i="2"/>
  <c r="RS268" i="2"/>
  <c r="RS269" i="2"/>
  <c r="RS272" i="2"/>
  <c r="RC114" i="2"/>
  <c r="RC121" i="2"/>
  <c r="RC125" i="2"/>
  <c r="RC127" i="2"/>
  <c r="RC131" i="2"/>
  <c r="RC113" i="2"/>
  <c r="RC116" i="2"/>
  <c r="RC130" i="2"/>
  <c r="RC134" i="2"/>
  <c r="RC136" i="2"/>
  <c r="RC138" i="2"/>
  <c r="RC141" i="2"/>
  <c r="RC149" i="2"/>
  <c r="RC153" i="2"/>
  <c r="RC157" i="2"/>
  <c r="RC160" i="2"/>
  <c r="RC164" i="2"/>
  <c r="RC168" i="2"/>
  <c r="RC122" i="2"/>
  <c r="RC142" i="2"/>
  <c r="RC146" i="2"/>
  <c r="RC150" i="2"/>
  <c r="RC154" i="2"/>
  <c r="RC158" i="2"/>
  <c r="RC163" i="2"/>
  <c r="RC167" i="2"/>
  <c r="RC171" i="2"/>
  <c r="RC175" i="2"/>
  <c r="RC179" i="2"/>
  <c r="RC183" i="2"/>
  <c r="RC186" i="2"/>
  <c r="RC190" i="2"/>
  <c r="RC194" i="2"/>
  <c r="RC174" i="2"/>
  <c r="RC178" i="2"/>
  <c r="RC182" i="2"/>
  <c r="RC187" i="2"/>
  <c r="RC191" i="2"/>
  <c r="RC195" i="2"/>
  <c r="RC198" i="2"/>
  <c r="RC197" i="2"/>
  <c r="RC201" i="2"/>
  <c r="RC205" i="2"/>
  <c r="RC209" i="2"/>
  <c r="RC212" i="2"/>
  <c r="RC216" i="2"/>
  <c r="RC220" i="2"/>
  <c r="RC224" i="2"/>
  <c r="RC202" i="2"/>
  <c r="RC206" i="2"/>
  <c r="RC211" i="2"/>
  <c r="RC215" i="2"/>
  <c r="RC219" i="2"/>
  <c r="RC223" i="2"/>
  <c r="RC230" i="2"/>
  <c r="RC234" i="2"/>
  <c r="RC238" i="2"/>
  <c r="RC227" i="2"/>
  <c r="RC231" i="2"/>
  <c r="RC235" i="2"/>
  <c r="RC239" i="2"/>
  <c r="RC243" i="2"/>
  <c r="RC250" i="2"/>
  <c r="RC242" i="2"/>
  <c r="RC245" i="2"/>
  <c r="RC249" i="2"/>
  <c r="RC255" i="2"/>
  <c r="RC258" i="2"/>
  <c r="RC248" i="2"/>
  <c r="RC252" i="2"/>
  <c r="RC256" i="2"/>
  <c r="RC263" i="2"/>
  <c r="RC264" i="2"/>
  <c r="RC262" i="2"/>
  <c r="RC267" i="2"/>
  <c r="RC268" i="2"/>
  <c r="RC270" i="2"/>
  <c r="RC273" i="2"/>
  <c r="QT126" i="2"/>
  <c r="QT236" i="2"/>
  <c r="QT260" i="2"/>
  <c r="PO109" i="2"/>
  <c r="PO149" i="2"/>
  <c r="PO157" i="2"/>
  <c r="PO160" i="2"/>
  <c r="PO164" i="2"/>
  <c r="PO168" i="2"/>
  <c r="PO173" i="2"/>
  <c r="PO177" i="2"/>
  <c r="PO181" i="2"/>
  <c r="PO147" i="2"/>
  <c r="PO165" i="2"/>
  <c r="PO169" i="2"/>
  <c r="PO183" i="2"/>
  <c r="PO186" i="2"/>
  <c r="PO190" i="2"/>
  <c r="PO194" i="2"/>
  <c r="PO198" i="2"/>
  <c r="PO172" i="2"/>
  <c r="PO176" i="2"/>
  <c r="PO180" i="2"/>
  <c r="PO184" i="2"/>
  <c r="PO189" i="2"/>
  <c r="PO193" i="2"/>
  <c r="PO197" i="2"/>
  <c r="PO201" i="2"/>
  <c r="PO205" i="2"/>
  <c r="PO209" i="2"/>
  <c r="PO212" i="2"/>
  <c r="PO216" i="2"/>
  <c r="PO220" i="2"/>
  <c r="PO202" i="2"/>
  <c r="PO206" i="2"/>
  <c r="PO211" i="2"/>
  <c r="PO215" i="2"/>
  <c r="PO219" i="2"/>
  <c r="PO223" i="2"/>
  <c r="PO226" i="2"/>
  <c r="PO230" i="2"/>
  <c r="PO234" i="2"/>
  <c r="PO227" i="2"/>
  <c r="PO231" i="2"/>
  <c r="PO235" i="2"/>
  <c r="PO238" i="2"/>
  <c r="PO239" i="2"/>
  <c r="PO243" i="2"/>
  <c r="PO247" i="2"/>
  <c r="PO240" i="2"/>
  <c r="PO244" i="2"/>
  <c r="PO250" i="2"/>
  <c r="PO255" i="2"/>
  <c r="PO258" i="2"/>
  <c r="PO251" i="2"/>
  <c r="PO253" i="2"/>
  <c r="PO260" i="2"/>
  <c r="PO264" i="2"/>
  <c r="PO259" i="2"/>
  <c r="PO270" i="2"/>
  <c r="PO266" i="2"/>
  <c r="PO268" i="2"/>
  <c r="PO271" i="2"/>
  <c r="PO273" i="2"/>
  <c r="PG107" i="2"/>
  <c r="PG112" i="2"/>
  <c r="PG148" i="2"/>
  <c r="PG151" i="2"/>
  <c r="PG159" i="2"/>
  <c r="PG166" i="2"/>
  <c r="PG170" i="2"/>
  <c r="PG175" i="2"/>
  <c r="PG179" i="2"/>
  <c r="PG150" i="2"/>
  <c r="PG167" i="2"/>
  <c r="PG171" i="2"/>
  <c r="PG185" i="2"/>
  <c r="PG188" i="2"/>
  <c r="PG192" i="2"/>
  <c r="PG196" i="2"/>
  <c r="PG200" i="2"/>
  <c r="PG174" i="2"/>
  <c r="PG178" i="2"/>
  <c r="PG182" i="2"/>
  <c r="PG187" i="2"/>
  <c r="PG191" i="2"/>
  <c r="PG195" i="2"/>
  <c r="PG199" i="2"/>
  <c r="PG203" i="2"/>
  <c r="PG207" i="2"/>
  <c r="PG210" i="2"/>
  <c r="PG214" i="2"/>
  <c r="PG218" i="2"/>
  <c r="PG222" i="2"/>
  <c r="PG204" i="2"/>
  <c r="PG208" i="2"/>
  <c r="PG213" i="2"/>
  <c r="PG217" i="2"/>
  <c r="PG221" i="2"/>
  <c r="PG224" i="2"/>
  <c r="PG228" i="2"/>
  <c r="PG232" i="2"/>
  <c r="PG225" i="2"/>
  <c r="PG229" i="2"/>
  <c r="PG233" i="2"/>
  <c r="PG236" i="2"/>
  <c r="PG237" i="2"/>
  <c r="PG241" i="2"/>
  <c r="PG246" i="2"/>
  <c r="PG249" i="2"/>
  <c r="PG242" i="2"/>
  <c r="PG245" i="2"/>
  <c r="PG254" i="2"/>
  <c r="PG257" i="2"/>
  <c r="PG248" i="2"/>
  <c r="PG252" i="2"/>
  <c r="PG256" i="2"/>
  <c r="PG261" i="2"/>
  <c r="PG265" i="2"/>
  <c r="PG263" i="2"/>
  <c r="PG266" i="2"/>
  <c r="PG268" i="2"/>
  <c r="PG269" i="2"/>
  <c r="PG272" i="2"/>
  <c r="NX128" i="2"/>
  <c r="NY128" i="2" s="1"/>
  <c r="NX132" i="2"/>
  <c r="NY132" i="2" s="1"/>
  <c r="NX173" i="2"/>
  <c r="NX177" i="2"/>
  <c r="NX181" i="2"/>
  <c r="NX200" i="2"/>
  <c r="NH237" i="2"/>
  <c r="LX66" i="2"/>
  <c r="RN66" i="2" s="1"/>
  <c r="LV66" i="2"/>
  <c r="RJ66" i="2" s="1"/>
  <c r="RK66" i="2" s="1"/>
  <c r="LU66" i="2"/>
  <c r="RL66" i="2" s="1"/>
  <c r="RM66" i="2" s="1"/>
  <c r="LW66" i="2"/>
  <c r="MJ67" i="2"/>
  <c r="MC67" i="2"/>
  <c r="MD67" i="2" s="1"/>
  <c r="RV67" i="2" s="1"/>
  <c r="MJ68" i="2"/>
  <c r="MD68" i="2"/>
  <c r="RV68" i="2" s="1"/>
  <c r="MC68" i="2"/>
  <c r="MJ69" i="2"/>
  <c r="MC69" i="2"/>
  <c r="MD69" i="2" s="1"/>
  <c r="RV69" i="2" s="1"/>
  <c r="MJ70" i="2"/>
  <c r="MD70" i="2"/>
  <c r="RV70" i="2" s="1"/>
  <c r="MC70" i="2"/>
  <c r="MJ71" i="2"/>
  <c r="MC71" i="2"/>
  <c r="MD71" i="2" s="1"/>
  <c r="RV71" i="2" s="1"/>
  <c r="MJ72" i="2"/>
  <c r="MD72" i="2"/>
  <c r="RV72" i="2" s="1"/>
  <c r="MC72" i="2"/>
  <c r="MJ73" i="2"/>
  <c r="MC73" i="2"/>
  <c r="MD73" i="2" s="1"/>
  <c r="RV73" i="2" s="1"/>
  <c r="MJ74" i="2"/>
  <c r="MD74" i="2"/>
  <c r="RV74" i="2" s="1"/>
  <c r="MC74" i="2"/>
  <c r="MJ75" i="2"/>
  <c r="MC75" i="2"/>
  <c r="MD75" i="2" s="1"/>
  <c r="RV75" i="2" s="1"/>
  <c r="MJ76" i="2"/>
  <c r="MD76" i="2"/>
  <c r="RV76" i="2" s="1"/>
  <c r="MC76" i="2"/>
  <c r="MJ77" i="2"/>
  <c r="MC77" i="2"/>
  <c r="MD77" i="2" s="1"/>
  <c r="RV77" i="2" s="1"/>
  <c r="MJ78" i="2"/>
  <c r="MD78" i="2"/>
  <c r="RV78" i="2" s="1"/>
  <c r="MC78" i="2"/>
  <c r="MJ79" i="2"/>
  <c r="MC79" i="2"/>
  <c r="MD79" i="2" s="1"/>
  <c r="RV79" i="2" s="1"/>
  <c r="MJ80" i="2"/>
  <c r="MD80" i="2"/>
  <c r="RV80" i="2" s="1"/>
  <c r="MC80" i="2"/>
  <c r="MJ81" i="2"/>
  <c r="MC81" i="2"/>
  <c r="MD81" i="2" s="1"/>
  <c r="RV81" i="2" s="1"/>
  <c r="MJ82" i="2"/>
  <c r="MD82" i="2"/>
  <c r="RV82" i="2" s="1"/>
  <c r="MC82" i="2"/>
  <c r="MJ83" i="2"/>
  <c r="MC83" i="2"/>
  <c r="MD83" i="2" s="1"/>
  <c r="RV83" i="2" s="1"/>
  <c r="MJ84" i="2"/>
  <c r="MD84" i="2"/>
  <c r="RV84" i="2" s="1"/>
  <c r="MC84" i="2"/>
  <c r="MJ85" i="2"/>
  <c r="MC85" i="2"/>
  <c r="MD85" i="2" s="1"/>
  <c r="RV85" i="2" s="1"/>
  <c r="MJ86" i="2"/>
  <c r="MD86" i="2"/>
  <c r="RV86" i="2" s="1"/>
  <c r="MC86" i="2"/>
  <c r="MJ87" i="2"/>
  <c r="MC87" i="2"/>
  <c r="MD87" i="2" s="1"/>
  <c r="RV87" i="2" s="1"/>
  <c r="MJ88" i="2"/>
  <c r="MD88" i="2"/>
  <c r="RV88" i="2" s="1"/>
  <c r="MC88" i="2"/>
  <c r="MJ89" i="2"/>
  <c r="MC89" i="2"/>
  <c r="MD89" i="2" s="1"/>
  <c r="RV89" i="2" s="1"/>
  <c r="MJ90" i="2"/>
  <c r="MD90" i="2"/>
  <c r="RV90" i="2" s="1"/>
  <c r="MC90" i="2"/>
  <c r="MJ91" i="2"/>
  <c r="MC91" i="2"/>
  <c r="MD91" i="2" s="1"/>
  <c r="RV91" i="2" s="1"/>
  <c r="MJ92" i="2"/>
  <c r="MD92" i="2"/>
  <c r="RV92" i="2" s="1"/>
  <c r="MC92" i="2"/>
  <c r="MJ93" i="2"/>
  <c r="MC93" i="2"/>
  <c r="MD93" i="2" s="1"/>
  <c r="RV93" i="2" s="1"/>
  <c r="MJ94" i="2"/>
  <c r="MD94" i="2"/>
  <c r="RV94" i="2" s="1"/>
  <c r="MC94" i="2"/>
  <c r="MJ95" i="2"/>
  <c r="MC95" i="2"/>
  <c r="MD95" i="2" s="1"/>
  <c r="RV95" i="2" s="1"/>
  <c r="MJ96" i="2"/>
  <c r="MD96" i="2"/>
  <c r="RV96" i="2" s="1"/>
  <c r="MC96" i="2"/>
  <c r="MC97" i="2"/>
  <c r="MJ97" i="2"/>
  <c r="MD97" i="2"/>
  <c r="RV97" i="2" s="1"/>
  <c r="MC98" i="2"/>
  <c r="MJ98" i="2"/>
  <c r="MD98" i="2"/>
  <c r="RV98" i="2" s="1"/>
  <c r="MC99" i="2"/>
  <c r="MJ99" i="2"/>
  <c r="MD99" i="2"/>
  <c r="RV99" i="2" s="1"/>
  <c r="MC100" i="2"/>
  <c r="MJ100" i="2"/>
  <c r="MD100" i="2"/>
  <c r="RV100" i="2" s="1"/>
  <c r="MC101" i="2"/>
  <c r="MJ101" i="2"/>
  <c r="MD101" i="2"/>
  <c r="RV101" i="2" s="1"/>
  <c r="MC102" i="2"/>
  <c r="MJ102" i="2"/>
  <c r="MD102" i="2"/>
  <c r="RV102" i="2" s="1"/>
  <c r="LQ104" i="2"/>
  <c r="LR104" i="2" s="1"/>
  <c r="RF104" i="2" s="1"/>
  <c r="LW105" i="2"/>
  <c r="LU105" i="2"/>
  <c r="RL105" i="2" s="1"/>
  <c r="RM105" i="2" s="1"/>
  <c r="LX105" i="2"/>
  <c r="RN105" i="2" s="1"/>
  <c r="LV105" i="2"/>
  <c r="RJ105" i="2" s="1"/>
  <c r="RK105" i="2" s="1"/>
  <c r="LQ107" i="2"/>
  <c r="LR107" i="2" s="1"/>
  <c r="RF107" i="2" s="1"/>
  <c r="LW108" i="2"/>
  <c r="LU108" i="2"/>
  <c r="RL108" i="2" s="1"/>
  <c r="LX108" i="2"/>
  <c r="RN108" i="2" s="1"/>
  <c r="LV108" i="2"/>
  <c r="RJ108" i="2" s="1"/>
  <c r="MC109" i="2"/>
  <c r="MJ109" i="2"/>
  <c r="MD109" i="2"/>
  <c r="RV109" i="2" s="1"/>
  <c r="MC110" i="2"/>
  <c r="MJ110" i="2"/>
  <c r="MD110" i="2"/>
  <c r="RV110" i="2" s="1"/>
  <c r="MC111" i="2"/>
  <c r="MJ111" i="2"/>
  <c r="MD111" i="2"/>
  <c r="RV111" i="2" s="1"/>
  <c r="MC112" i="2"/>
  <c r="MJ112" i="2"/>
  <c r="MD112" i="2"/>
  <c r="RV112" i="2" s="1"/>
  <c r="LQ114" i="2"/>
  <c r="LR114" i="2" s="1"/>
  <c r="RF114" i="2" s="1"/>
  <c r="LW115" i="2"/>
  <c r="LU115" i="2"/>
  <c r="RL115" i="2" s="1"/>
  <c r="LX115" i="2"/>
  <c r="RN115" i="2" s="1"/>
  <c r="LV115" i="2"/>
  <c r="RJ115" i="2" s="1"/>
  <c r="LQ117" i="2"/>
  <c r="LR117" i="2" s="1"/>
  <c r="RF117" i="2" s="1"/>
  <c r="LW118" i="2"/>
  <c r="LX118" i="2" s="1"/>
  <c r="RN118" i="2" s="1"/>
  <c r="LU118" i="2"/>
  <c r="RL118" i="2" s="1"/>
  <c r="LV118" i="2"/>
  <c r="RJ118" i="2" s="1"/>
  <c r="LI120" i="2"/>
  <c r="LJ120" i="2"/>
  <c r="QT120" i="2" s="1"/>
  <c r="LL120" i="2"/>
  <c r="QX120" i="2" s="1"/>
  <c r="LI122" i="2"/>
  <c r="LJ122" i="2"/>
  <c r="QT122" i="2" s="1"/>
  <c r="LL122" i="2"/>
  <c r="QX122" i="2" s="1"/>
  <c r="MC124" i="2"/>
  <c r="MJ124" i="2"/>
  <c r="MD124" i="2"/>
  <c r="RV124" i="2" s="1"/>
  <c r="MC126" i="2"/>
  <c r="MJ126" i="2"/>
  <c r="MD126" i="2"/>
  <c r="RV126" i="2" s="1"/>
  <c r="LQ128" i="2"/>
  <c r="LR128" i="2" s="1"/>
  <c r="RF128" i="2" s="1"/>
  <c r="LQ130" i="2"/>
  <c r="LR130" i="2" s="1"/>
  <c r="RF130" i="2" s="1"/>
  <c r="LQ132" i="2"/>
  <c r="LR132" i="2" s="1"/>
  <c r="RF132" i="2" s="1"/>
  <c r="LV97" i="2"/>
  <c r="RJ97" i="2" s="1"/>
  <c r="RK97" i="2" s="1"/>
  <c r="LW97" i="2"/>
  <c r="LX97" i="2" s="1"/>
  <c r="RN97" i="2" s="1"/>
  <c r="LU97" i="2"/>
  <c r="RL97" i="2" s="1"/>
  <c r="RM97" i="2" s="1"/>
  <c r="LV99" i="2"/>
  <c r="RJ99" i="2" s="1"/>
  <c r="RK99" i="2" s="1"/>
  <c r="LW99" i="2"/>
  <c r="LX99" i="2" s="1"/>
  <c r="RN99" i="2" s="1"/>
  <c r="LU99" i="2"/>
  <c r="RL99" i="2" s="1"/>
  <c r="RM99" i="2" s="1"/>
  <c r="LV101" i="2"/>
  <c r="RJ101" i="2" s="1"/>
  <c r="RK101" i="2" s="1"/>
  <c r="LW101" i="2"/>
  <c r="LX101" i="2" s="1"/>
  <c r="RN101" i="2" s="1"/>
  <c r="LU101" i="2"/>
  <c r="RL101" i="2" s="1"/>
  <c r="RM101" i="2" s="1"/>
  <c r="LR103" i="2"/>
  <c r="RF103" i="2" s="1"/>
  <c r="LQ103" i="2"/>
  <c r="LV104" i="2"/>
  <c r="RJ104" i="2" s="1"/>
  <c r="RK104" i="2" s="1"/>
  <c r="LW104" i="2"/>
  <c r="LX104" i="2" s="1"/>
  <c r="RN104" i="2" s="1"/>
  <c r="LU104" i="2"/>
  <c r="RL104" i="2" s="1"/>
  <c r="RM104" i="2" s="1"/>
  <c r="MJ105" i="2"/>
  <c r="MC105" i="2"/>
  <c r="MD105" i="2" s="1"/>
  <c r="RV105" i="2" s="1"/>
  <c r="MJ106" i="2"/>
  <c r="MD106" i="2"/>
  <c r="RV106" i="2" s="1"/>
  <c r="MC106" i="2"/>
  <c r="LR108" i="2"/>
  <c r="RF108" i="2" s="1"/>
  <c r="LQ108" i="2"/>
  <c r="LV109" i="2"/>
  <c r="RJ109" i="2" s="1"/>
  <c r="LW109" i="2"/>
  <c r="LX109" i="2" s="1"/>
  <c r="RN109" i="2" s="1"/>
  <c r="LU109" i="2"/>
  <c r="RL109" i="2" s="1"/>
  <c r="LV111" i="2"/>
  <c r="RJ111" i="2" s="1"/>
  <c r="LW111" i="2"/>
  <c r="LX111" i="2" s="1"/>
  <c r="RN111" i="2" s="1"/>
  <c r="LU111" i="2"/>
  <c r="RL111" i="2" s="1"/>
  <c r="LR113" i="2"/>
  <c r="RF113" i="2" s="1"/>
  <c r="RG113" i="2" s="1"/>
  <c r="RI113" i="2" s="1"/>
  <c r="SP113" i="2" s="1"/>
  <c r="UF113" i="2" s="1"/>
  <c r="LQ113" i="2"/>
  <c r="LV114" i="2"/>
  <c r="RJ114" i="2" s="1"/>
  <c r="LW114" i="2"/>
  <c r="LX114" i="2" s="1"/>
  <c r="RN114" i="2" s="1"/>
  <c r="LU114" i="2"/>
  <c r="RL114" i="2" s="1"/>
  <c r="MJ115" i="2"/>
  <c r="MC115" i="2"/>
  <c r="MD115" i="2" s="1"/>
  <c r="RV115" i="2" s="1"/>
  <c r="MJ116" i="2"/>
  <c r="MD116" i="2"/>
  <c r="RV116" i="2" s="1"/>
  <c r="MC116" i="2"/>
  <c r="MC119" i="2"/>
  <c r="MJ119" i="2"/>
  <c r="MD119" i="2"/>
  <c r="RV119" i="2" s="1"/>
  <c r="LQ121" i="2"/>
  <c r="LR121" i="2"/>
  <c r="RF121" i="2" s="1"/>
  <c r="RG121" i="2" s="1"/>
  <c r="RI121" i="2" s="1"/>
  <c r="SP121" i="2" s="1"/>
  <c r="UF121" i="2" s="1"/>
  <c r="MC123" i="2"/>
  <c r="MJ123" i="2"/>
  <c r="MD123" i="2"/>
  <c r="RV123" i="2" s="1"/>
  <c r="LQ125" i="2"/>
  <c r="LR125" i="2" s="1"/>
  <c r="RF125" i="2" s="1"/>
  <c r="LQ127" i="2"/>
  <c r="LR127" i="2" s="1"/>
  <c r="RF127" i="2" s="1"/>
  <c r="LQ129" i="2"/>
  <c r="LR129" i="2" s="1"/>
  <c r="RF129" i="2" s="1"/>
  <c r="LQ131" i="2"/>
  <c r="LR131" i="2" s="1"/>
  <c r="RF131" i="2" s="1"/>
  <c r="LQ133" i="2"/>
  <c r="LR133" i="2" s="1"/>
  <c r="RF133" i="2" s="1"/>
  <c r="MC134" i="2"/>
  <c r="MJ134" i="2"/>
  <c r="MD134" i="2"/>
  <c r="RV134" i="2" s="1"/>
  <c r="MC135" i="2"/>
  <c r="MJ135" i="2"/>
  <c r="MD135" i="2"/>
  <c r="RV135" i="2" s="1"/>
  <c r="MC136" i="2"/>
  <c r="MJ136" i="2"/>
  <c r="MD136" i="2"/>
  <c r="RV136" i="2" s="1"/>
  <c r="MC137" i="2"/>
  <c r="MJ137" i="2"/>
  <c r="MD137" i="2"/>
  <c r="RV137" i="2" s="1"/>
  <c r="MC138" i="2"/>
  <c r="MJ138" i="2"/>
  <c r="MD138" i="2"/>
  <c r="RV138" i="2" s="1"/>
  <c r="LQ140" i="2"/>
  <c r="LR140" i="2"/>
  <c r="RF140" i="2" s="1"/>
  <c r="LQ141" i="2"/>
  <c r="LR141" i="2"/>
  <c r="RF141" i="2" s="1"/>
  <c r="RG141" i="2" s="1"/>
  <c r="RI141" i="2" s="1"/>
  <c r="SP141" i="2" s="1"/>
  <c r="UF141" i="2" s="1"/>
  <c r="LW142" i="2"/>
  <c r="LU142" i="2"/>
  <c r="RL142" i="2" s="1"/>
  <c r="LX142" i="2"/>
  <c r="RN142" i="2" s="1"/>
  <c r="LV142" i="2"/>
  <c r="RJ142" i="2" s="1"/>
  <c r="MC143" i="2"/>
  <c r="MJ143" i="2"/>
  <c r="MD143" i="2"/>
  <c r="RV143" i="2" s="1"/>
  <c r="LQ145" i="2"/>
  <c r="LR145" i="2" s="1"/>
  <c r="RF145" i="2" s="1"/>
  <c r="LW146" i="2"/>
  <c r="LU146" i="2"/>
  <c r="RL146" i="2" s="1"/>
  <c r="LX146" i="2"/>
  <c r="RN146" i="2" s="1"/>
  <c r="LV146" i="2"/>
  <c r="RJ146" i="2" s="1"/>
  <c r="LQ148" i="2"/>
  <c r="LR148" i="2" s="1"/>
  <c r="RF148" i="2" s="1"/>
  <c r="LQ149" i="2"/>
  <c r="LR149" i="2" s="1"/>
  <c r="RF149" i="2" s="1"/>
  <c r="LW150" i="2"/>
  <c r="LU150" i="2"/>
  <c r="RL150" i="2" s="1"/>
  <c r="LX150" i="2"/>
  <c r="RN150" i="2" s="1"/>
  <c r="LV150" i="2"/>
  <c r="RJ150" i="2" s="1"/>
  <c r="MC151" i="2"/>
  <c r="MJ151" i="2"/>
  <c r="MD151" i="2"/>
  <c r="RV151" i="2" s="1"/>
  <c r="LQ153" i="2"/>
  <c r="LR153" i="2"/>
  <c r="RF153" i="2" s="1"/>
  <c r="RG153" i="2" s="1"/>
  <c r="RI153" i="2" s="1"/>
  <c r="SP153" i="2" s="1"/>
  <c r="UF153" i="2" s="1"/>
  <c r="LW154" i="2"/>
  <c r="LU154" i="2"/>
  <c r="RL154" i="2" s="1"/>
  <c r="LX154" i="2"/>
  <c r="RN154" i="2" s="1"/>
  <c r="LV154" i="2"/>
  <c r="RJ154" i="2" s="1"/>
  <c r="MC155" i="2"/>
  <c r="MJ155" i="2"/>
  <c r="MD155" i="2"/>
  <c r="RV155" i="2" s="1"/>
  <c r="LQ157" i="2"/>
  <c r="LR157" i="2" s="1"/>
  <c r="RF157" i="2" s="1"/>
  <c r="LW158" i="2"/>
  <c r="LU158" i="2"/>
  <c r="RL158" i="2" s="1"/>
  <c r="LX158" i="2"/>
  <c r="RN158" i="2" s="1"/>
  <c r="LV158" i="2"/>
  <c r="RJ158" i="2" s="1"/>
  <c r="MC159" i="2"/>
  <c r="MJ159" i="2"/>
  <c r="MD159" i="2"/>
  <c r="RV159" i="2" s="1"/>
  <c r="MC160" i="2"/>
  <c r="MJ160" i="2"/>
  <c r="MD160" i="2"/>
  <c r="RV160" i="2" s="1"/>
  <c r="LQ162" i="2"/>
  <c r="LR162" i="2" s="1"/>
  <c r="RF162" i="2" s="1"/>
  <c r="LW163" i="2"/>
  <c r="LU163" i="2"/>
  <c r="RL163" i="2" s="1"/>
  <c r="LX163" i="2"/>
  <c r="RN163" i="2" s="1"/>
  <c r="LV163" i="2"/>
  <c r="RJ163" i="2" s="1"/>
  <c r="MC164" i="2"/>
  <c r="MJ164" i="2"/>
  <c r="MD164" i="2"/>
  <c r="RV164" i="2" s="1"/>
  <c r="LQ166" i="2"/>
  <c r="LR166" i="2"/>
  <c r="RF166" i="2" s="1"/>
  <c r="LW167" i="2"/>
  <c r="LU167" i="2"/>
  <c r="RL167" i="2" s="1"/>
  <c r="LX167" i="2"/>
  <c r="RN167" i="2" s="1"/>
  <c r="LV167" i="2"/>
  <c r="RJ167" i="2" s="1"/>
  <c r="MC168" i="2"/>
  <c r="MJ168" i="2"/>
  <c r="MD168" i="2"/>
  <c r="RV168" i="2" s="1"/>
  <c r="LQ170" i="2"/>
  <c r="LR170" i="2" s="1"/>
  <c r="RF170" i="2" s="1"/>
  <c r="LQ171" i="2"/>
  <c r="LR171" i="2" s="1"/>
  <c r="RF171" i="2" s="1"/>
  <c r="LQ173" i="2"/>
  <c r="LR173" i="2" s="1"/>
  <c r="RF173" i="2" s="1"/>
  <c r="LQ175" i="2"/>
  <c r="LR175" i="2" s="1"/>
  <c r="RF175" i="2" s="1"/>
  <c r="LQ177" i="2"/>
  <c r="LR177" i="2" s="1"/>
  <c r="RF177" i="2" s="1"/>
  <c r="LQ179" i="2"/>
  <c r="LR179" i="2" s="1"/>
  <c r="RF179" i="2" s="1"/>
  <c r="LQ181" i="2"/>
  <c r="LR181" i="2" s="1"/>
  <c r="RF181" i="2" s="1"/>
  <c r="LR118" i="2"/>
  <c r="RF118" i="2" s="1"/>
  <c r="LQ118" i="2"/>
  <c r="LX119" i="2"/>
  <c r="RN119" i="2" s="1"/>
  <c r="LV119" i="2"/>
  <c r="RJ119" i="2" s="1"/>
  <c r="LU119" i="2"/>
  <c r="RL119" i="2" s="1"/>
  <c r="LW119" i="2"/>
  <c r="MJ120" i="2"/>
  <c r="MC120" i="2"/>
  <c r="MD120" i="2" s="1"/>
  <c r="RV120" i="2" s="1"/>
  <c r="LQ122" i="2"/>
  <c r="LR122" i="2" s="1"/>
  <c r="RF122" i="2" s="1"/>
  <c r="LV123" i="2"/>
  <c r="RJ123" i="2" s="1"/>
  <c r="LU123" i="2"/>
  <c r="RL123" i="2" s="1"/>
  <c r="LW123" i="2"/>
  <c r="LX123" i="2" s="1"/>
  <c r="RN123" i="2" s="1"/>
  <c r="LV125" i="2"/>
  <c r="RJ125" i="2" s="1"/>
  <c r="LW125" i="2"/>
  <c r="LX125" i="2" s="1"/>
  <c r="RN125" i="2" s="1"/>
  <c r="LU125" i="2"/>
  <c r="RL125" i="2" s="1"/>
  <c r="LV127" i="2"/>
  <c r="RJ127" i="2" s="1"/>
  <c r="RK127" i="2" s="1"/>
  <c r="LW127" i="2"/>
  <c r="LX127" i="2" s="1"/>
  <c r="RN127" i="2" s="1"/>
  <c r="LU127" i="2"/>
  <c r="RL127" i="2" s="1"/>
  <c r="RM127" i="2" s="1"/>
  <c r="LV129" i="2"/>
  <c r="RJ129" i="2" s="1"/>
  <c r="RK129" i="2" s="1"/>
  <c r="LW129" i="2"/>
  <c r="LX129" i="2" s="1"/>
  <c r="RN129" i="2" s="1"/>
  <c r="LU129" i="2"/>
  <c r="RL129" i="2" s="1"/>
  <c r="RM129" i="2" s="1"/>
  <c r="LV131" i="2"/>
  <c r="RJ131" i="2" s="1"/>
  <c r="RK131" i="2" s="1"/>
  <c r="LW131" i="2"/>
  <c r="LX131" i="2" s="1"/>
  <c r="RN131" i="2" s="1"/>
  <c r="LU131" i="2"/>
  <c r="RL131" i="2" s="1"/>
  <c r="RM131" i="2" s="1"/>
  <c r="LV133" i="2"/>
  <c r="RJ133" i="2" s="1"/>
  <c r="RK133" i="2" s="1"/>
  <c r="LW133" i="2"/>
  <c r="LX133" i="2" s="1"/>
  <c r="RN133" i="2" s="1"/>
  <c r="LU133" i="2"/>
  <c r="RL133" i="2" s="1"/>
  <c r="RM133" i="2" s="1"/>
  <c r="LV135" i="2"/>
  <c r="RJ135" i="2" s="1"/>
  <c r="RK135" i="2" s="1"/>
  <c r="LW135" i="2"/>
  <c r="LX135" i="2" s="1"/>
  <c r="RN135" i="2" s="1"/>
  <c r="LU135" i="2"/>
  <c r="RL135" i="2" s="1"/>
  <c r="RM135" i="2" s="1"/>
  <c r="LV137" i="2"/>
  <c r="RJ137" i="2" s="1"/>
  <c r="RK137" i="2" s="1"/>
  <c r="LW137" i="2"/>
  <c r="LX137" i="2" s="1"/>
  <c r="RN137" i="2" s="1"/>
  <c r="LU137" i="2"/>
  <c r="RL137" i="2" s="1"/>
  <c r="RM137" i="2" s="1"/>
  <c r="LQ139" i="2"/>
  <c r="LR139" i="2" s="1"/>
  <c r="RF139" i="2" s="1"/>
  <c r="LV140" i="2"/>
  <c r="RJ140" i="2" s="1"/>
  <c r="LW140" i="2"/>
  <c r="LX140" i="2" s="1"/>
  <c r="RN140" i="2" s="1"/>
  <c r="LU140" i="2"/>
  <c r="RL140" i="2" s="1"/>
  <c r="LQ142" i="2"/>
  <c r="LR142" i="2" s="1"/>
  <c r="RF142" i="2" s="1"/>
  <c r="LV143" i="2"/>
  <c r="RJ143" i="2" s="1"/>
  <c r="LW143" i="2"/>
  <c r="LX143" i="2" s="1"/>
  <c r="RN143" i="2" s="1"/>
  <c r="LU143" i="2"/>
  <c r="RL143" i="2" s="1"/>
  <c r="MJ144" i="2"/>
  <c r="MD144" i="2"/>
  <c r="RV144" i="2" s="1"/>
  <c r="MC144" i="2"/>
  <c r="LR146" i="2"/>
  <c r="RF146" i="2" s="1"/>
  <c r="RG146" i="2" s="1"/>
  <c r="RI146" i="2" s="1"/>
  <c r="SP146" i="2" s="1"/>
  <c r="UF146" i="2" s="1"/>
  <c r="LQ146" i="2"/>
  <c r="LR147" i="2"/>
  <c r="RF147" i="2" s="1"/>
  <c r="LQ147" i="2"/>
  <c r="LV148" i="2"/>
  <c r="RJ148" i="2" s="1"/>
  <c r="LW148" i="2"/>
  <c r="LX148" i="2" s="1"/>
  <c r="RN148" i="2" s="1"/>
  <c r="LU148" i="2"/>
  <c r="RL148" i="2" s="1"/>
  <c r="LR150" i="2"/>
  <c r="RF150" i="2" s="1"/>
  <c r="RG150" i="2" s="1"/>
  <c r="RI150" i="2" s="1"/>
  <c r="SP150" i="2" s="1"/>
  <c r="UF150" i="2" s="1"/>
  <c r="LQ150" i="2"/>
  <c r="LV151" i="2"/>
  <c r="RJ151" i="2" s="1"/>
  <c r="LW151" i="2"/>
  <c r="LX151" i="2" s="1"/>
  <c r="RN151" i="2" s="1"/>
  <c r="LU151" i="2"/>
  <c r="RL151" i="2" s="1"/>
  <c r="MJ152" i="2"/>
  <c r="MC152" i="2"/>
  <c r="MD152" i="2" s="1"/>
  <c r="RV152" i="2" s="1"/>
  <c r="LQ154" i="2"/>
  <c r="LR154" i="2" s="1"/>
  <c r="RF154" i="2" s="1"/>
  <c r="LV155" i="2"/>
  <c r="RJ155" i="2" s="1"/>
  <c r="LW155" i="2"/>
  <c r="LX155" i="2" s="1"/>
  <c r="RN155" i="2" s="1"/>
  <c r="LU155" i="2"/>
  <c r="RL155" i="2" s="1"/>
  <c r="MJ156" i="2"/>
  <c r="MD156" i="2"/>
  <c r="RV156" i="2" s="1"/>
  <c r="MC156" i="2"/>
  <c r="LR158" i="2"/>
  <c r="RF158" i="2" s="1"/>
  <c r="RG158" i="2" s="1"/>
  <c r="RI158" i="2" s="1"/>
  <c r="SP158" i="2" s="1"/>
  <c r="UF158" i="2" s="1"/>
  <c r="LQ158" i="2"/>
  <c r="LV159" i="2"/>
  <c r="RJ159" i="2" s="1"/>
  <c r="LW159" i="2"/>
  <c r="LX159" i="2" s="1"/>
  <c r="RN159" i="2" s="1"/>
  <c r="LU159" i="2"/>
  <c r="RL159" i="2" s="1"/>
  <c r="LR161" i="2"/>
  <c r="RF161" i="2" s="1"/>
  <c r="LQ161" i="2"/>
  <c r="LV162" i="2"/>
  <c r="RJ162" i="2" s="1"/>
  <c r="LW162" i="2"/>
  <c r="LX162" i="2" s="1"/>
  <c r="RN162" i="2" s="1"/>
  <c r="LU162" i="2"/>
  <c r="RL162" i="2" s="1"/>
  <c r="MJ163" i="2"/>
  <c r="MC163" i="2"/>
  <c r="MD163" i="2" s="1"/>
  <c r="RV163" i="2" s="1"/>
  <c r="LQ165" i="2"/>
  <c r="LR165" i="2" s="1"/>
  <c r="RF165" i="2" s="1"/>
  <c r="LV166" i="2"/>
  <c r="RJ166" i="2" s="1"/>
  <c r="LW166" i="2"/>
  <c r="LX166" i="2" s="1"/>
  <c r="RN166" i="2" s="1"/>
  <c r="LU166" i="2"/>
  <c r="RL166" i="2" s="1"/>
  <c r="MJ167" i="2"/>
  <c r="MD167" i="2"/>
  <c r="RV167" i="2" s="1"/>
  <c r="MC167" i="2"/>
  <c r="LR169" i="2"/>
  <c r="RF169" i="2" s="1"/>
  <c r="LQ169" i="2"/>
  <c r="LV170" i="2"/>
  <c r="RJ170" i="2" s="1"/>
  <c r="LW170" i="2"/>
  <c r="LX170" i="2" s="1"/>
  <c r="RN170" i="2" s="1"/>
  <c r="LU170" i="2"/>
  <c r="RL170" i="2" s="1"/>
  <c r="MC173" i="2"/>
  <c r="MJ173" i="2"/>
  <c r="MD173" i="2"/>
  <c r="RV173" i="2" s="1"/>
  <c r="MC177" i="2"/>
  <c r="MJ177" i="2"/>
  <c r="MD177" i="2"/>
  <c r="RV177" i="2" s="1"/>
  <c r="MC181" i="2"/>
  <c r="MJ181" i="2"/>
  <c r="MD181" i="2"/>
  <c r="RV181" i="2" s="1"/>
  <c r="MC183" i="2"/>
  <c r="MJ183" i="2"/>
  <c r="MD183" i="2"/>
  <c r="RV183" i="2" s="1"/>
  <c r="LQ185" i="2"/>
  <c r="LR185" i="2" s="1"/>
  <c r="RF185" i="2" s="1"/>
  <c r="LQ186" i="2"/>
  <c r="LR186" i="2" s="1"/>
  <c r="RF186" i="2" s="1"/>
  <c r="LW187" i="2"/>
  <c r="LU187" i="2"/>
  <c r="RL187" i="2" s="1"/>
  <c r="LX187" i="2"/>
  <c r="RN187" i="2" s="1"/>
  <c r="LV187" i="2"/>
  <c r="RJ187" i="2" s="1"/>
  <c r="MC188" i="2"/>
  <c r="MJ188" i="2"/>
  <c r="MD188" i="2"/>
  <c r="RV188" i="2" s="1"/>
  <c r="LQ190" i="2"/>
  <c r="LR190" i="2"/>
  <c r="RF190" i="2" s="1"/>
  <c r="RG190" i="2" s="1"/>
  <c r="RI190" i="2" s="1"/>
  <c r="SP190" i="2" s="1"/>
  <c r="UF190" i="2" s="1"/>
  <c r="LW191" i="2"/>
  <c r="LU191" i="2"/>
  <c r="RL191" i="2" s="1"/>
  <c r="LX191" i="2"/>
  <c r="RN191" i="2" s="1"/>
  <c r="LV191" i="2"/>
  <c r="RJ191" i="2" s="1"/>
  <c r="MC192" i="2"/>
  <c r="MJ192" i="2"/>
  <c r="MD192" i="2"/>
  <c r="RV192" i="2" s="1"/>
  <c r="LQ194" i="2"/>
  <c r="LR194" i="2" s="1"/>
  <c r="RF194" i="2" s="1"/>
  <c r="LW195" i="2"/>
  <c r="LU195" i="2"/>
  <c r="RL195" i="2" s="1"/>
  <c r="LX195" i="2"/>
  <c r="RN195" i="2" s="1"/>
  <c r="LV195" i="2"/>
  <c r="RJ195" i="2" s="1"/>
  <c r="LW197" i="2"/>
  <c r="LX197" i="2" s="1"/>
  <c r="RN197" i="2" s="1"/>
  <c r="LU197" i="2"/>
  <c r="RL197" i="2" s="1"/>
  <c r="LV197" i="2"/>
  <c r="RJ197" i="2" s="1"/>
  <c r="LW199" i="2"/>
  <c r="LX199" i="2" s="1"/>
  <c r="RN199" i="2" s="1"/>
  <c r="LU199" i="2"/>
  <c r="RL199" i="2" s="1"/>
  <c r="LV199" i="2"/>
  <c r="RJ199" i="2" s="1"/>
  <c r="LX171" i="2"/>
  <c r="RN171" i="2" s="1"/>
  <c r="LV171" i="2"/>
  <c r="RJ171" i="2" s="1"/>
  <c r="LU171" i="2"/>
  <c r="RL171" i="2" s="1"/>
  <c r="LW171" i="2"/>
  <c r="MJ172" i="2"/>
  <c r="MC172" i="2"/>
  <c r="MD172" i="2" s="1"/>
  <c r="RV172" i="2" s="1"/>
  <c r="LQ174" i="2"/>
  <c r="LR174" i="2" s="1"/>
  <c r="RF174" i="2" s="1"/>
  <c r="LV175" i="2"/>
  <c r="RJ175" i="2" s="1"/>
  <c r="LU175" i="2"/>
  <c r="RL175" i="2" s="1"/>
  <c r="LW175" i="2"/>
  <c r="LX175" i="2" s="1"/>
  <c r="RN175" i="2" s="1"/>
  <c r="MJ176" i="2"/>
  <c r="MD176" i="2"/>
  <c r="RV176" i="2" s="1"/>
  <c r="MC176" i="2"/>
  <c r="LR178" i="2"/>
  <c r="RF178" i="2" s="1"/>
  <c r="RG178" i="2" s="1"/>
  <c r="RI178" i="2" s="1"/>
  <c r="SP178" i="2" s="1"/>
  <c r="UF178" i="2" s="1"/>
  <c r="LQ178" i="2"/>
  <c r="LX179" i="2"/>
  <c r="RN179" i="2" s="1"/>
  <c r="LV179" i="2"/>
  <c r="RJ179" i="2" s="1"/>
  <c r="LU179" i="2"/>
  <c r="RL179" i="2" s="1"/>
  <c r="LW179" i="2"/>
  <c r="MJ180" i="2"/>
  <c r="MC180" i="2"/>
  <c r="MD180" i="2" s="1"/>
  <c r="RV180" i="2" s="1"/>
  <c r="LQ182" i="2"/>
  <c r="LR182" i="2" s="1"/>
  <c r="RF182" i="2" s="1"/>
  <c r="LV183" i="2"/>
  <c r="RJ183" i="2" s="1"/>
  <c r="LW183" i="2"/>
  <c r="LX183" i="2" s="1"/>
  <c r="RN183" i="2" s="1"/>
  <c r="LU183" i="2"/>
  <c r="RL183" i="2" s="1"/>
  <c r="MJ184" i="2"/>
  <c r="MD184" i="2"/>
  <c r="RV184" i="2" s="1"/>
  <c r="MC184" i="2"/>
  <c r="LV186" i="2"/>
  <c r="RJ186" i="2" s="1"/>
  <c r="LW186" i="2"/>
  <c r="LX186" i="2" s="1"/>
  <c r="RN186" i="2" s="1"/>
  <c r="LU186" i="2"/>
  <c r="RL186" i="2" s="1"/>
  <c r="MJ187" i="2"/>
  <c r="MC187" i="2"/>
  <c r="MD187" i="2" s="1"/>
  <c r="RV187" i="2" s="1"/>
  <c r="LQ189" i="2"/>
  <c r="LR189" i="2" s="1"/>
  <c r="RF189" i="2" s="1"/>
  <c r="LV190" i="2"/>
  <c r="RJ190" i="2" s="1"/>
  <c r="LW190" i="2"/>
  <c r="LX190" i="2" s="1"/>
  <c r="RN190" i="2" s="1"/>
  <c r="LU190" i="2"/>
  <c r="RL190" i="2" s="1"/>
  <c r="MJ191" i="2"/>
  <c r="MD191" i="2"/>
  <c r="RV191" i="2" s="1"/>
  <c r="MC191" i="2"/>
  <c r="LR193" i="2"/>
  <c r="RF193" i="2" s="1"/>
  <c r="LQ193" i="2"/>
  <c r="LV194" i="2"/>
  <c r="RJ194" i="2" s="1"/>
  <c r="LW194" i="2"/>
  <c r="LX194" i="2" s="1"/>
  <c r="RN194" i="2" s="1"/>
  <c r="LU194" i="2"/>
  <c r="RL194" i="2" s="1"/>
  <c r="MJ195" i="2"/>
  <c r="MC195" i="2"/>
  <c r="MD195" i="2" s="1"/>
  <c r="RV195" i="2" s="1"/>
  <c r="MC198" i="2"/>
  <c r="MJ198" i="2"/>
  <c r="MD198" i="2"/>
  <c r="RV198" i="2" s="1"/>
  <c r="LX196" i="2"/>
  <c r="RN196" i="2" s="1"/>
  <c r="LV196" i="2"/>
  <c r="RJ196" i="2" s="1"/>
  <c r="LU196" i="2"/>
  <c r="RL196" i="2" s="1"/>
  <c r="LW196" i="2"/>
  <c r="MJ197" i="2"/>
  <c r="MC197" i="2"/>
  <c r="MD197" i="2" s="1"/>
  <c r="RV197" i="2" s="1"/>
  <c r="LQ199" i="2"/>
  <c r="LR199" i="2" s="1"/>
  <c r="RF199" i="2" s="1"/>
  <c r="LV200" i="2"/>
  <c r="RJ200" i="2" s="1"/>
  <c r="LU200" i="2"/>
  <c r="RL200" i="2" s="1"/>
  <c r="LW200" i="2"/>
  <c r="LX200" i="2" s="1"/>
  <c r="RN200" i="2" s="1"/>
  <c r="MC201" i="2"/>
  <c r="MJ201" i="2"/>
  <c r="MD201" i="2"/>
  <c r="RV201" i="2" s="1"/>
  <c r="LQ203" i="2"/>
  <c r="LR203" i="2" s="1"/>
  <c r="RF203" i="2" s="1"/>
  <c r="LW204" i="2"/>
  <c r="LU204" i="2"/>
  <c r="RL204" i="2" s="1"/>
  <c r="LX204" i="2"/>
  <c r="RN204" i="2" s="1"/>
  <c r="LV204" i="2"/>
  <c r="RJ204" i="2" s="1"/>
  <c r="MC205" i="2"/>
  <c r="MJ205" i="2"/>
  <c r="MD205" i="2"/>
  <c r="RV205" i="2" s="1"/>
  <c r="LQ207" i="2"/>
  <c r="LR207" i="2"/>
  <c r="RF207" i="2" s="1"/>
  <c r="LW208" i="2"/>
  <c r="LU208" i="2"/>
  <c r="RL208" i="2" s="1"/>
  <c r="LX208" i="2"/>
  <c r="RN208" i="2" s="1"/>
  <c r="LV208" i="2"/>
  <c r="RJ208" i="2" s="1"/>
  <c r="MC209" i="2"/>
  <c r="MJ209" i="2"/>
  <c r="MD209" i="2"/>
  <c r="RV209" i="2" s="1"/>
  <c r="MC210" i="2"/>
  <c r="MJ210" i="2"/>
  <c r="MD210" i="2"/>
  <c r="RV210" i="2" s="1"/>
  <c r="LQ212" i="2"/>
  <c r="LR212" i="2"/>
  <c r="RF212" i="2" s="1"/>
  <c r="RG212" i="2" s="1"/>
  <c r="RI212" i="2" s="1"/>
  <c r="SP212" i="2" s="1"/>
  <c r="UF212" i="2" s="1"/>
  <c r="LW213" i="2"/>
  <c r="LU213" i="2"/>
  <c r="RL213" i="2" s="1"/>
  <c r="LX213" i="2"/>
  <c r="RN213" i="2" s="1"/>
  <c r="LV213" i="2"/>
  <c r="RJ213" i="2" s="1"/>
  <c r="MC214" i="2"/>
  <c r="MJ214" i="2"/>
  <c r="MD214" i="2"/>
  <c r="RV214" i="2" s="1"/>
  <c r="LQ216" i="2"/>
  <c r="LR216" i="2" s="1"/>
  <c r="RF216" i="2" s="1"/>
  <c r="LW217" i="2"/>
  <c r="LU217" i="2"/>
  <c r="RL217" i="2" s="1"/>
  <c r="LX217" i="2"/>
  <c r="RN217" i="2" s="1"/>
  <c r="LV217" i="2"/>
  <c r="RJ217" i="2" s="1"/>
  <c r="MC218" i="2"/>
  <c r="MJ218" i="2"/>
  <c r="MD218" i="2"/>
  <c r="RV218" i="2" s="1"/>
  <c r="LQ220" i="2"/>
  <c r="LR220" i="2"/>
  <c r="RF220" i="2" s="1"/>
  <c r="RG220" i="2" s="1"/>
  <c r="RI220" i="2" s="1"/>
  <c r="SP220" i="2" s="1"/>
  <c r="UF220" i="2" s="1"/>
  <c r="LW221" i="2"/>
  <c r="LU221" i="2"/>
  <c r="RL221" i="2" s="1"/>
  <c r="LX221" i="2"/>
  <c r="RN221" i="2" s="1"/>
  <c r="LV221" i="2"/>
  <c r="RJ221" i="2" s="1"/>
  <c r="MC222" i="2"/>
  <c r="MJ222" i="2"/>
  <c r="MD222" i="2"/>
  <c r="RV222" i="2" s="1"/>
  <c r="MC224" i="2"/>
  <c r="MJ224" i="2"/>
  <c r="MD224" i="2"/>
  <c r="RV224" i="2" s="1"/>
  <c r="LV201" i="2"/>
  <c r="RJ201" i="2" s="1"/>
  <c r="LW201" i="2"/>
  <c r="LX201" i="2" s="1"/>
  <c r="RN201" i="2" s="1"/>
  <c r="LU201" i="2"/>
  <c r="RL201" i="2" s="1"/>
  <c r="MJ202" i="2"/>
  <c r="MD202" i="2"/>
  <c r="RV202" i="2" s="1"/>
  <c r="MC202" i="2"/>
  <c r="LR204" i="2"/>
  <c r="RF204" i="2" s="1"/>
  <c r="LQ204" i="2"/>
  <c r="LV205" i="2"/>
  <c r="RJ205" i="2" s="1"/>
  <c r="LW205" i="2"/>
  <c r="LX205" i="2" s="1"/>
  <c r="RN205" i="2" s="1"/>
  <c r="LU205" i="2"/>
  <c r="RL205" i="2" s="1"/>
  <c r="MJ206" i="2"/>
  <c r="MC206" i="2"/>
  <c r="MD206" i="2" s="1"/>
  <c r="RV206" i="2" s="1"/>
  <c r="LQ208" i="2"/>
  <c r="LR208" i="2" s="1"/>
  <c r="RF208" i="2" s="1"/>
  <c r="LV209" i="2"/>
  <c r="RJ209" i="2" s="1"/>
  <c r="LW209" i="2"/>
  <c r="LX209" i="2" s="1"/>
  <c r="RN209" i="2" s="1"/>
  <c r="LU209" i="2"/>
  <c r="RL209" i="2" s="1"/>
  <c r="LQ211" i="2"/>
  <c r="LR211" i="2" s="1"/>
  <c r="RF211" i="2" s="1"/>
  <c r="LV212" i="2"/>
  <c r="RJ212" i="2" s="1"/>
  <c r="LW212" i="2"/>
  <c r="LX212" i="2" s="1"/>
  <c r="RN212" i="2" s="1"/>
  <c r="LU212" i="2"/>
  <c r="RL212" i="2" s="1"/>
  <c r="MJ213" i="2"/>
  <c r="MD213" i="2"/>
  <c r="RV213" i="2" s="1"/>
  <c r="MC213" i="2"/>
  <c r="LR215" i="2"/>
  <c r="RF215" i="2" s="1"/>
  <c r="RG215" i="2" s="1"/>
  <c r="RI215" i="2" s="1"/>
  <c r="SP215" i="2" s="1"/>
  <c r="UF215" i="2" s="1"/>
  <c r="LQ215" i="2"/>
  <c r="LV216" i="2"/>
  <c r="RJ216" i="2" s="1"/>
  <c r="LW216" i="2"/>
  <c r="LX216" i="2" s="1"/>
  <c r="RN216" i="2" s="1"/>
  <c r="LU216" i="2"/>
  <c r="RL216" i="2" s="1"/>
  <c r="MJ217" i="2"/>
  <c r="MC217" i="2"/>
  <c r="MD217" i="2" s="1"/>
  <c r="RV217" i="2" s="1"/>
  <c r="LQ219" i="2"/>
  <c r="LR219" i="2" s="1"/>
  <c r="RF219" i="2" s="1"/>
  <c r="LV220" i="2"/>
  <c r="RJ220" i="2" s="1"/>
  <c r="LW220" i="2"/>
  <c r="LX220" i="2" s="1"/>
  <c r="RN220" i="2" s="1"/>
  <c r="LU220" i="2"/>
  <c r="RL220" i="2" s="1"/>
  <c r="MJ221" i="2"/>
  <c r="MD221" i="2"/>
  <c r="RV221" i="2" s="1"/>
  <c r="MC221" i="2"/>
  <c r="LR223" i="2"/>
  <c r="RF223" i="2" s="1"/>
  <c r="RG223" i="2" s="1"/>
  <c r="RI223" i="2" s="1"/>
  <c r="SP223" i="2" s="1"/>
  <c r="UF223" i="2" s="1"/>
  <c r="LQ223" i="2"/>
  <c r="LQ224" i="2"/>
  <c r="LR224" i="2" s="1"/>
  <c r="RF224" i="2" s="1"/>
  <c r="LQ226" i="2"/>
  <c r="LR226" i="2" s="1"/>
  <c r="RF226" i="2" s="1"/>
  <c r="LQ228" i="2"/>
  <c r="LR228" i="2" s="1"/>
  <c r="RF228" i="2" s="1"/>
  <c r="LW229" i="2"/>
  <c r="LU229" i="2"/>
  <c r="RL229" i="2" s="1"/>
  <c r="LX229" i="2"/>
  <c r="RN229" i="2" s="1"/>
  <c r="LV229" i="2"/>
  <c r="RJ229" i="2" s="1"/>
  <c r="MC230" i="2"/>
  <c r="MJ230" i="2"/>
  <c r="MD230" i="2"/>
  <c r="RV230" i="2" s="1"/>
  <c r="LQ232" i="2"/>
  <c r="LR232" i="2"/>
  <c r="RF232" i="2" s="1"/>
  <c r="LW233" i="2"/>
  <c r="LU233" i="2"/>
  <c r="RL233" i="2" s="1"/>
  <c r="LX233" i="2"/>
  <c r="RN233" i="2" s="1"/>
  <c r="LV233" i="2"/>
  <c r="RJ233" i="2" s="1"/>
  <c r="MC234" i="2"/>
  <c r="MJ234" i="2"/>
  <c r="MD234" i="2"/>
  <c r="RV234" i="2" s="1"/>
  <c r="MC236" i="2"/>
  <c r="MJ236" i="2"/>
  <c r="MD236" i="2"/>
  <c r="RV236" i="2" s="1"/>
  <c r="MC238" i="2"/>
  <c r="MJ238" i="2"/>
  <c r="MD238" i="2"/>
  <c r="RV238" i="2" s="1"/>
  <c r="LV224" i="2"/>
  <c r="RJ224" i="2" s="1"/>
  <c r="LW224" i="2"/>
  <c r="LX224" i="2" s="1"/>
  <c r="RN224" i="2" s="1"/>
  <c r="LU224" i="2"/>
  <c r="RL224" i="2" s="1"/>
  <c r="MJ225" i="2"/>
  <c r="MC225" i="2"/>
  <c r="MD225" i="2" s="1"/>
  <c r="RV225" i="2" s="1"/>
  <c r="LQ227" i="2"/>
  <c r="LR227" i="2" s="1"/>
  <c r="RF227" i="2" s="1"/>
  <c r="LV228" i="2"/>
  <c r="RJ228" i="2" s="1"/>
  <c r="LW228" i="2"/>
  <c r="LX228" i="2" s="1"/>
  <c r="RN228" i="2" s="1"/>
  <c r="LU228" i="2"/>
  <c r="RL228" i="2" s="1"/>
  <c r="MJ229" i="2"/>
  <c r="MD229" i="2"/>
  <c r="RV229" i="2" s="1"/>
  <c r="MC229" i="2"/>
  <c r="LR231" i="2"/>
  <c r="RF231" i="2" s="1"/>
  <c r="RG231" i="2" s="1"/>
  <c r="RI231" i="2" s="1"/>
  <c r="SP231" i="2" s="1"/>
  <c r="UF231" i="2" s="1"/>
  <c r="LQ231" i="2"/>
  <c r="LV232" i="2"/>
  <c r="RJ232" i="2" s="1"/>
  <c r="LW232" i="2"/>
  <c r="LX232" i="2" s="1"/>
  <c r="RN232" i="2" s="1"/>
  <c r="LU232" i="2"/>
  <c r="RL232" i="2" s="1"/>
  <c r="MJ233" i="2"/>
  <c r="MC233" i="2"/>
  <c r="MD233" i="2" s="1"/>
  <c r="RV233" i="2" s="1"/>
  <c r="LQ235" i="2"/>
  <c r="LR235" i="2" s="1"/>
  <c r="RF235" i="2" s="1"/>
  <c r="LQ236" i="2"/>
  <c r="LR236" i="2"/>
  <c r="RF236" i="2" s="1"/>
  <c r="LQ238" i="2"/>
  <c r="LR238" i="2"/>
  <c r="RF238" i="2" s="1"/>
  <c r="RG238" i="2" s="1"/>
  <c r="RI238" i="2" s="1"/>
  <c r="SP238" i="2" s="1"/>
  <c r="UF238" i="2" s="1"/>
  <c r="LV236" i="2"/>
  <c r="RJ236" i="2" s="1"/>
  <c r="LW236" i="2"/>
  <c r="LX236" i="2" s="1"/>
  <c r="RN236" i="2" s="1"/>
  <c r="LU236" i="2"/>
  <c r="RL236" i="2" s="1"/>
  <c r="MJ237" i="2"/>
  <c r="MD237" i="2"/>
  <c r="RV237" i="2" s="1"/>
  <c r="MC237" i="2"/>
  <c r="LR239" i="2"/>
  <c r="RF239" i="2" s="1"/>
  <c r="RG239" i="2" s="1"/>
  <c r="RI239" i="2" s="1"/>
  <c r="SP239" i="2" s="1"/>
  <c r="UF239" i="2" s="1"/>
  <c r="LQ239" i="2"/>
  <c r="LW240" i="2"/>
  <c r="LU240" i="2"/>
  <c r="RL240" i="2" s="1"/>
  <c r="LX240" i="2"/>
  <c r="RN240" i="2" s="1"/>
  <c r="LV240" i="2"/>
  <c r="RJ240" i="2" s="1"/>
  <c r="MC241" i="2"/>
  <c r="MJ241" i="2"/>
  <c r="MD241" i="2"/>
  <c r="RV241" i="2" s="1"/>
  <c r="LQ243" i="2"/>
  <c r="LR243" i="2"/>
  <c r="RF243" i="2" s="1"/>
  <c r="RG243" i="2" s="1"/>
  <c r="RI243" i="2" s="1"/>
  <c r="SP243" i="2" s="1"/>
  <c r="UF243" i="2" s="1"/>
  <c r="LW244" i="2"/>
  <c r="LU244" i="2"/>
  <c r="RL244" i="2" s="1"/>
  <c r="LX244" i="2"/>
  <c r="RN244" i="2" s="1"/>
  <c r="LV244" i="2"/>
  <c r="RJ244" i="2" s="1"/>
  <c r="LQ246" i="2"/>
  <c r="LR246" i="2"/>
  <c r="RF246" i="2" s="1"/>
  <c r="LQ247" i="2"/>
  <c r="LR247" i="2"/>
  <c r="RF247" i="2" s="1"/>
  <c r="LQ249" i="2"/>
  <c r="LR249" i="2"/>
  <c r="RF249" i="2" s="1"/>
  <c r="RG249" i="2" s="1"/>
  <c r="RI249" i="2" s="1"/>
  <c r="SP249" i="2" s="1"/>
  <c r="UF249" i="2" s="1"/>
  <c r="LW251" i="2"/>
  <c r="LU251" i="2"/>
  <c r="RL251" i="2" s="1"/>
  <c r="LV251" i="2"/>
  <c r="RJ251" i="2" s="1"/>
  <c r="LX251" i="2"/>
  <c r="RN251" i="2" s="1"/>
  <c r="LQ240" i="2"/>
  <c r="LR240" i="2" s="1"/>
  <c r="RF240" i="2" s="1"/>
  <c r="LV241" i="2"/>
  <c r="RJ241" i="2" s="1"/>
  <c r="LW241" i="2"/>
  <c r="LX241" i="2" s="1"/>
  <c r="RN241" i="2" s="1"/>
  <c r="LU241" i="2"/>
  <c r="RL241" i="2" s="1"/>
  <c r="MJ242" i="2"/>
  <c r="MD242" i="2"/>
  <c r="RV242" i="2" s="1"/>
  <c r="MC242" i="2"/>
  <c r="LR244" i="2"/>
  <c r="RF244" i="2" s="1"/>
  <c r="LQ244" i="2"/>
  <c r="LR245" i="2"/>
  <c r="RF245" i="2" s="1"/>
  <c r="RG245" i="2" s="1"/>
  <c r="RI245" i="2" s="1"/>
  <c r="SP245" i="2" s="1"/>
  <c r="LQ245" i="2"/>
  <c r="LV246" i="2"/>
  <c r="RJ246" i="2" s="1"/>
  <c r="LW246" i="2"/>
  <c r="LX246" i="2" s="1"/>
  <c r="RN246" i="2" s="1"/>
  <c r="LU246" i="2"/>
  <c r="RL246" i="2" s="1"/>
  <c r="MC249" i="2"/>
  <c r="MJ249" i="2"/>
  <c r="MD249" i="2"/>
  <c r="LW252" i="2"/>
  <c r="LU252" i="2"/>
  <c r="RL252" i="2" s="1"/>
  <c r="LX252" i="2"/>
  <c r="RN252" i="2" s="1"/>
  <c r="LV252" i="2"/>
  <c r="RJ252" i="2" s="1"/>
  <c r="LQ254" i="2"/>
  <c r="LR254" i="2"/>
  <c r="RF254" i="2" s="1"/>
  <c r="LQ255" i="2"/>
  <c r="LR255" i="2"/>
  <c r="RF255" i="2" s="1"/>
  <c r="RG255" i="2" s="1"/>
  <c r="RI255" i="2" s="1"/>
  <c r="SP255" i="2" s="1"/>
  <c r="UF255" i="2" s="1"/>
  <c r="LW256" i="2"/>
  <c r="LU256" i="2"/>
  <c r="RL256" i="2" s="1"/>
  <c r="LX256" i="2"/>
  <c r="RN256" i="2" s="1"/>
  <c r="LV256" i="2"/>
  <c r="RJ256" i="2" s="1"/>
  <c r="MC257" i="2"/>
  <c r="MJ257" i="2"/>
  <c r="MD257" i="2"/>
  <c r="MC258" i="2"/>
  <c r="MJ258" i="2"/>
  <c r="MD258" i="2"/>
  <c r="MC260" i="2"/>
  <c r="MJ260" i="2"/>
  <c r="MD260" i="2"/>
  <c r="LR248" i="2"/>
  <c r="RF248" i="2" s="1"/>
  <c r="RG248" i="2" s="1"/>
  <c r="RI248" i="2" s="1"/>
  <c r="SP248" i="2" s="1"/>
  <c r="UF248" i="2" s="1"/>
  <c r="LQ248" i="2"/>
  <c r="LX249" i="2"/>
  <c r="RN249" i="2" s="1"/>
  <c r="LV249" i="2"/>
  <c r="RJ249" i="2" s="1"/>
  <c r="LU249" i="2"/>
  <c r="RL249" i="2" s="1"/>
  <c r="LW249" i="2"/>
  <c r="LR251" i="2"/>
  <c r="RF251" i="2" s="1"/>
  <c r="LQ251" i="2"/>
  <c r="LR252" i="2"/>
  <c r="RF252" i="2" s="1"/>
  <c r="RG252" i="2" s="1"/>
  <c r="RI252" i="2" s="1"/>
  <c r="SP252" i="2" s="1"/>
  <c r="UF252" i="2" s="1"/>
  <c r="LQ252" i="2"/>
  <c r="LR253" i="2"/>
  <c r="RF253" i="2" s="1"/>
  <c r="LQ253" i="2"/>
  <c r="LV254" i="2"/>
  <c r="RJ254" i="2" s="1"/>
  <c r="LW254" i="2"/>
  <c r="LX254" i="2" s="1"/>
  <c r="RN254" i="2" s="1"/>
  <c r="LU254" i="2"/>
  <c r="RL254" i="2" s="1"/>
  <c r="LR256" i="2"/>
  <c r="RF256" i="2" s="1"/>
  <c r="RG256" i="2" s="1"/>
  <c r="RI256" i="2" s="1"/>
  <c r="SP256" i="2" s="1"/>
  <c r="UF256" i="2" s="1"/>
  <c r="LQ256" i="2"/>
  <c r="LV257" i="2"/>
  <c r="RJ257" i="2" s="1"/>
  <c r="LW257" i="2"/>
  <c r="LX257" i="2" s="1"/>
  <c r="RN257" i="2" s="1"/>
  <c r="LU257" i="2"/>
  <c r="RL257" i="2" s="1"/>
  <c r="LW259" i="2"/>
  <c r="LU259" i="2"/>
  <c r="RL259" i="2" s="1"/>
  <c r="LX259" i="2"/>
  <c r="RN259" i="2" s="1"/>
  <c r="LV259" i="2"/>
  <c r="RJ259" i="2" s="1"/>
  <c r="LQ261" i="2"/>
  <c r="LR261" i="2" s="1"/>
  <c r="RF261" i="2" s="1"/>
  <c r="LW262" i="2"/>
  <c r="LX262" i="2" s="1"/>
  <c r="RN262" i="2" s="1"/>
  <c r="LU262" i="2"/>
  <c r="RL262" i="2" s="1"/>
  <c r="LV262" i="2"/>
  <c r="RJ262" i="2" s="1"/>
  <c r="LQ264" i="2"/>
  <c r="LR264" i="2" s="1"/>
  <c r="RF264" i="2" s="1"/>
  <c r="LW266" i="2"/>
  <c r="LX266" i="2" s="1"/>
  <c r="RN266" i="2" s="1"/>
  <c r="LU266" i="2"/>
  <c r="RL266" i="2" s="1"/>
  <c r="LV266" i="2"/>
  <c r="RJ266" i="2" s="1"/>
  <c r="MJ259" i="2"/>
  <c r="MC259" i="2"/>
  <c r="MD259" i="2" s="1"/>
  <c r="LV261" i="2"/>
  <c r="RJ261" i="2" s="1"/>
  <c r="LW261" i="2"/>
  <c r="LX261" i="2" s="1"/>
  <c r="RN261" i="2" s="1"/>
  <c r="LU261" i="2"/>
  <c r="RL261" i="2" s="1"/>
  <c r="MC264" i="2"/>
  <c r="MJ264" i="2"/>
  <c r="MD264" i="2"/>
  <c r="LW267" i="2"/>
  <c r="LU267" i="2"/>
  <c r="RL267" i="2" s="1"/>
  <c r="LX267" i="2"/>
  <c r="RN267" i="2" s="1"/>
  <c r="LV267" i="2"/>
  <c r="RJ267" i="2" s="1"/>
  <c r="MC269" i="2"/>
  <c r="MD269" i="2" s="1"/>
  <c r="MJ269" i="2"/>
  <c r="MJ262" i="2"/>
  <c r="MD262" i="2"/>
  <c r="MC262" i="2"/>
  <c r="LX264" i="2"/>
  <c r="RN264" i="2" s="1"/>
  <c r="LV264" i="2"/>
  <c r="RJ264" i="2" s="1"/>
  <c r="LU264" i="2"/>
  <c r="RL264" i="2" s="1"/>
  <c r="LW264" i="2"/>
  <c r="LR266" i="2"/>
  <c r="RF266" i="2" s="1"/>
  <c r="LQ266" i="2"/>
  <c r="LR267" i="2"/>
  <c r="RF267" i="2" s="1"/>
  <c r="RG267" i="2" s="1"/>
  <c r="RI267" i="2" s="1"/>
  <c r="SP267" i="2" s="1"/>
  <c r="UF267" i="2" s="1"/>
  <c r="LQ267" i="2"/>
  <c r="LW268" i="2"/>
  <c r="LU268" i="2"/>
  <c r="RL268" i="2" s="1"/>
  <c r="LX268" i="2"/>
  <c r="RN268" i="2" s="1"/>
  <c r="LV268" i="2"/>
  <c r="RJ268" i="2" s="1"/>
  <c r="MJ268" i="2"/>
  <c r="MC268" i="2"/>
  <c r="MD268" i="2" s="1"/>
  <c r="MC271" i="2"/>
  <c r="MJ271" i="2"/>
  <c r="MD271" i="2"/>
  <c r="MC270" i="2"/>
  <c r="MJ270" i="2"/>
  <c r="MD270" i="2"/>
  <c r="MC272" i="2"/>
  <c r="MJ272" i="2"/>
  <c r="MD272" i="2"/>
  <c r="LX270" i="2"/>
  <c r="RN270" i="2" s="1"/>
  <c r="LV270" i="2"/>
  <c r="RJ270" i="2" s="1"/>
  <c r="LU270" i="2"/>
  <c r="RL270" i="2" s="1"/>
  <c r="LW270" i="2"/>
  <c r="LQ272" i="2"/>
  <c r="LR272" i="2" s="1"/>
  <c r="RF272" i="2" s="1"/>
  <c r="LV272" i="2"/>
  <c r="RJ272" i="2" s="1"/>
  <c r="LW272" i="2"/>
  <c r="LX272" i="2" s="1"/>
  <c r="RN272" i="2" s="1"/>
  <c r="LU272" i="2"/>
  <c r="RL272" i="2" s="1"/>
  <c r="MJ273" i="2"/>
  <c r="MC273" i="2"/>
  <c r="MD273" i="2" s="1"/>
  <c r="KO133" i="2"/>
  <c r="KP133" i="2" s="1"/>
  <c r="II133" i="2"/>
  <c r="KZ133" i="2" s="1"/>
  <c r="EN132" i="2"/>
  <c r="EO132" i="2" s="1"/>
  <c r="DX131" i="2"/>
  <c r="DY131" i="2" s="1"/>
  <c r="KO129" i="2"/>
  <c r="KP129" i="2" s="1"/>
  <c r="II129" i="2"/>
  <c r="IJ129" i="2" s="1"/>
  <c r="EN128" i="2"/>
  <c r="EO128" i="2" s="1"/>
  <c r="DX127" i="2"/>
  <c r="DY127" i="2" s="1"/>
  <c r="DX126" i="2"/>
  <c r="DY126" i="2" s="1"/>
  <c r="KA123" i="2"/>
  <c r="KB123" i="2" s="1"/>
  <c r="HS123" i="2"/>
  <c r="HT123" i="2" s="1"/>
  <c r="KO121" i="2"/>
  <c r="KP121" i="2" s="1"/>
  <c r="II121" i="2"/>
  <c r="IJ121" i="2" s="1"/>
  <c r="IY119" i="2"/>
  <c r="IZ119" i="2" s="1"/>
  <c r="JT118" i="2"/>
  <c r="JU118" i="2" s="1"/>
  <c r="HK118" i="2"/>
  <c r="KB117" i="2"/>
  <c r="IZ117" i="2"/>
  <c r="HT117" i="2"/>
  <c r="LA117" i="2" s="1"/>
  <c r="QP117" i="2" s="1"/>
  <c r="BW117" i="2"/>
  <c r="OB117" i="2" s="1"/>
  <c r="MQ117" i="2"/>
  <c r="KI116" i="2"/>
  <c r="JG116" i="2"/>
  <c r="IB116" i="2"/>
  <c r="NB116" i="2"/>
  <c r="KP114" i="2"/>
  <c r="JN114" i="2"/>
  <c r="IJ114" i="2"/>
  <c r="GG114" i="2"/>
  <c r="GH114" i="2" s="1"/>
  <c r="PZ114" i="2" s="1"/>
  <c r="MQ114" i="2"/>
  <c r="KI113" i="2"/>
  <c r="JG113" i="2"/>
  <c r="IB113" i="2"/>
  <c r="EO112" i="2"/>
  <c r="KB111" i="2"/>
  <c r="IZ111" i="2"/>
  <c r="HT111" i="2"/>
  <c r="EO111" i="2"/>
  <c r="KB110" i="2"/>
  <c r="IZ110" i="2"/>
  <c r="HT110" i="2"/>
  <c r="GG110" i="2"/>
  <c r="KP109" i="2"/>
  <c r="JN109" i="2"/>
  <c r="IJ109" i="2"/>
  <c r="GG109" i="2"/>
  <c r="GY108" i="2"/>
  <c r="GZ108" i="2" s="1"/>
  <c r="QH108" i="2" s="1"/>
  <c r="EF108" i="2"/>
  <c r="EG108" i="2" s="1"/>
  <c r="KB107" i="2"/>
  <c r="IZ107" i="2"/>
  <c r="HT107" i="2"/>
  <c r="GG107" i="2"/>
  <c r="BW107" i="2"/>
  <c r="OB107" i="2" s="1"/>
  <c r="JU106" i="2"/>
  <c r="IR106" i="2"/>
  <c r="NB106" i="2"/>
  <c r="NC106" i="2" s="1"/>
  <c r="KH105" i="2"/>
  <c r="KI105" i="2" s="1"/>
  <c r="JF105" i="2"/>
  <c r="JG105" i="2" s="1"/>
  <c r="IA105" i="2"/>
  <c r="IB105" i="2" s="1"/>
  <c r="KP104" i="2"/>
  <c r="KB104" i="2"/>
  <c r="JN104" i="2"/>
  <c r="IZ104" i="2"/>
  <c r="IJ104" i="2"/>
  <c r="HL104" i="2"/>
  <c r="KB103" i="2"/>
  <c r="IZ103" i="2"/>
  <c r="HT103" i="2"/>
  <c r="EO102" i="2"/>
  <c r="DY102" i="2"/>
  <c r="EO101" i="2"/>
  <c r="DY101" i="2"/>
  <c r="EO100" i="2"/>
  <c r="DY100" i="2"/>
  <c r="EO99" i="2"/>
  <c r="DY99" i="2"/>
  <c r="EO98" i="2"/>
  <c r="DY98" i="2"/>
  <c r="EO97" i="2"/>
  <c r="DY97" i="2"/>
  <c r="QV96" i="2"/>
  <c r="JG96" i="2"/>
  <c r="GW96" i="2"/>
  <c r="GX96" i="2"/>
  <c r="QD96" i="2" s="1"/>
  <c r="QE96" i="2" s="1"/>
  <c r="GZ96" i="2"/>
  <c r="QH96" i="2" s="1"/>
  <c r="GG96" i="2"/>
  <c r="DQ96" i="2"/>
  <c r="JU95" i="2"/>
  <c r="HL95" i="2"/>
  <c r="FC95" i="2"/>
  <c r="FD95" i="2"/>
  <c r="BT95" i="2"/>
  <c r="BU95" i="2"/>
  <c r="NX95" i="2" s="1"/>
  <c r="NY95" i="2" s="1"/>
  <c r="BW95" i="2"/>
  <c r="OB95" i="2" s="1"/>
  <c r="LW94" i="2"/>
  <c r="LX94" i="2" s="1"/>
  <c r="RN94" i="2" s="1"/>
  <c r="LU94" i="2"/>
  <c r="RL94" i="2" s="1"/>
  <c r="RM94" i="2" s="1"/>
  <c r="LV94" i="2"/>
  <c r="RJ94" i="2" s="1"/>
  <c r="RK94" i="2" s="1"/>
  <c r="QV94" i="2"/>
  <c r="JG94" i="2"/>
  <c r="GW94" i="2"/>
  <c r="GX94" i="2"/>
  <c r="QD94" i="2" s="1"/>
  <c r="QE94" i="2" s="1"/>
  <c r="GZ94" i="2"/>
  <c r="QH94" i="2" s="1"/>
  <c r="GG94" i="2"/>
  <c r="DQ94" i="2"/>
  <c r="LI93" i="2"/>
  <c r="QV93" i="2" s="1"/>
  <c r="LJ93" i="2"/>
  <c r="QT93" i="2" s="1"/>
  <c r="LL93" i="2"/>
  <c r="QX93" i="2" s="1"/>
  <c r="IR93" i="2"/>
  <c r="EG93" i="2"/>
  <c r="BT93" i="2"/>
  <c r="BU93" i="2"/>
  <c r="NX93" i="2" s="1"/>
  <c r="NY93" i="2" s="1"/>
  <c r="BW93" i="2"/>
  <c r="OB93" i="2" s="1"/>
  <c r="LW92" i="2"/>
  <c r="LX92" i="2" s="1"/>
  <c r="RN92" i="2" s="1"/>
  <c r="LU92" i="2"/>
  <c r="RL92" i="2" s="1"/>
  <c r="RM92" i="2" s="1"/>
  <c r="LV92" i="2"/>
  <c r="RJ92" i="2" s="1"/>
  <c r="RK92" i="2" s="1"/>
  <c r="QV92" i="2"/>
  <c r="JG92" i="2"/>
  <c r="GW92" i="2"/>
  <c r="GX92" i="2"/>
  <c r="QD92" i="2" s="1"/>
  <c r="QE92" i="2" s="1"/>
  <c r="GZ92" i="2"/>
  <c r="QH92" i="2" s="1"/>
  <c r="GG92" i="2"/>
  <c r="DQ92" i="2"/>
  <c r="LI91" i="2"/>
  <c r="QV91" i="2" s="1"/>
  <c r="LJ91" i="2"/>
  <c r="QT91" i="2" s="1"/>
  <c r="LL91" i="2"/>
  <c r="QX91" i="2" s="1"/>
  <c r="IR91" i="2"/>
  <c r="EG91" i="2"/>
  <c r="BT91" i="2"/>
  <c r="BU91" i="2"/>
  <c r="NX91" i="2" s="1"/>
  <c r="NY91" i="2" s="1"/>
  <c r="BW91" i="2"/>
  <c r="OB91" i="2" s="1"/>
  <c r="LW90" i="2"/>
  <c r="LX90" i="2" s="1"/>
  <c r="RN90" i="2" s="1"/>
  <c r="LU90" i="2"/>
  <c r="RL90" i="2" s="1"/>
  <c r="RM90" i="2" s="1"/>
  <c r="LV90" i="2"/>
  <c r="RJ90" i="2" s="1"/>
  <c r="RK90" i="2" s="1"/>
  <c r="QV90" i="2"/>
  <c r="JG90" i="2"/>
  <c r="GW90" i="2"/>
  <c r="GX90" i="2"/>
  <c r="QD90" i="2" s="1"/>
  <c r="QE90" i="2" s="1"/>
  <c r="GZ90" i="2"/>
  <c r="QH90" i="2" s="1"/>
  <c r="GG90" i="2"/>
  <c r="DQ90" i="2"/>
  <c r="JU89" i="2"/>
  <c r="HL89" i="2"/>
  <c r="FC89" i="2"/>
  <c r="FD89" i="2"/>
  <c r="MQ89" i="2"/>
  <c r="NH89" i="2"/>
  <c r="LK88" i="2"/>
  <c r="LL88" i="2" s="1"/>
  <c r="QX88" i="2" s="1"/>
  <c r="KU88" i="2"/>
  <c r="KV88" i="2"/>
  <c r="KI88" i="2"/>
  <c r="IB88" i="2"/>
  <c r="FF88" i="2"/>
  <c r="CT88" i="2"/>
  <c r="CU88" i="2" s="1"/>
  <c r="OS88" i="2" s="1"/>
  <c r="CR88" i="2"/>
  <c r="OQ88" i="2" s="1"/>
  <c r="OR88" i="2" s="1"/>
  <c r="CS88" i="2"/>
  <c r="OO88" i="2" s="1"/>
  <c r="OP88" i="2" s="1"/>
  <c r="AV88" i="2"/>
  <c r="AW88" i="2"/>
  <c r="NH88" i="2" s="1"/>
  <c r="AX88" i="2"/>
  <c r="AY88" i="2" s="1"/>
  <c r="NL88" i="2" s="1"/>
  <c r="LI87" i="2"/>
  <c r="QV87" i="2" s="1"/>
  <c r="LJ87" i="2"/>
  <c r="QT87" i="2" s="1"/>
  <c r="LL87" i="2"/>
  <c r="QX87" i="2" s="1"/>
  <c r="IR87" i="2"/>
  <c r="EG87" i="2"/>
  <c r="BT87" i="2"/>
  <c r="BU87" i="2"/>
  <c r="NX87" i="2" s="1"/>
  <c r="NY87" i="2" s="1"/>
  <c r="BW87" i="2"/>
  <c r="OB87" i="2" s="1"/>
  <c r="IR86" i="2"/>
  <c r="FC86" i="2"/>
  <c r="FD86" i="2"/>
  <c r="MQ86" i="2"/>
  <c r="LI85" i="2"/>
  <c r="QV85" i="2" s="1"/>
  <c r="QW85" i="2" s="1"/>
  <c r="LJ85" i="2"/>
  <c r="QT85" i="2" s="1"/>
  <c r="QU85" i="2" s="1"/>
  <c r="LL85" i="2"/>
  <c r="QX85" i="2" s="1"/>
  <c r="JU85" i="2"/>
  <c r="GY85" i="2"/>
  <c r="GZ85" i="2" s="1"/>
  <c r="QH85" i="2" s="1"/>
  <c r="EG85" i="2"/>
  <c r="BT85" i="2"/>
  <c r="BU85" i="2"/>
  <c r="NX85" i="2" s="1"/>
  <c r="NY85" i="2" s="1"/>
  <c r="BW85" i="2"/>
  <c r="OB85" i="2" s="1"/>
  <c r="IR84" i="2"/>
  <c r="FC84" i="2"/>
  <c r="FD84" i="2"/>
  <c r="MQ84" i="2"/>
  <c r="LI83" i="2"/>
  <c r="QV83" i="2" s="1"/>
  <c r="QW83" i="2" s="1"/>
  <c r="LJ83" i="2"/>
  <c r="QT83" i="2" s="1"/>
  <c r="QU83" i="2" s="1"/>
  <c r="LL83" i="2"/>
  <c r="QX83" i="2" s="1"/>
  <c r="JU83" i="2"/>
  <c r="GY83" i="2"/>
  <c r="GZ83" i="2" s="1"/>
  <c r="QH83" i="2" s="1"/>
  <c r="EG83" i="2"/>
  <c r="BT83" i="2"/>
  <c r="BU83" i="2"/>
  <c r="NX83" i="2" s="1"/>
  <c r="NY83" i="2" s="1"/>
  <c r="BW83" i="2"/>
  <c r="OB83" i="2" s="1"/>
  <c r="IR82" i="2"/>
  <c r="FC82" i="2"/>
  <c r="FD82" i="2"/>
  <c r="MQ82" i="2"/>
  <c r="LI81" i="2"/>
  <c r="QV81" i="2" s="1"/>
  <c r="QW81" i="2" s="1"/>
  <c r="LJ81" i="2"/>
  <c r="QT81" i="2" s="1"/>
  <c r="QU81" i="2" s="1"/>
  <c r="LL81" i="2"/>
  <c r="QX81" i="2" s="1"/>
  <c r="JU81" i="2"/>
  <c r="GY81" i="2"/>
  <c r="GZ81" i="2" s="1"/>
  <c r="QH81" i="2" s="1"/>
  <c r="EG81" i="2"/>
  <c r="BT81" i="2"/>
  <c r="BU81" i="2"/>
  <c r="NX81" i="2" s="1"/>
  <c r="NY81" i="2" s="1"/>
  <c r="BW81" i="2"/>
  <c r="OB81" i="2" s="1"/>
  <c r="IR80" i="2"/>
  <c r="FC80" i="2"/>
  <c r="FD80" i="2"/>
  <c r="MQ80" i="2"/>
  <c r="LI79" i="2"/>
  <c r="QV79" i="2" s="1"/>
  <c r="QW79" i="2" s="1"/>
  <c r="LJ79" i="2"/>
  <c r="QT79" i="2" s="1"/>
  <c r="QU79" i="2" s="1"/>
  <c r="LL79" i="2"/>
  <c r="QX79" i="2" s="1"/>
  <c r="JU79" i="2"/>
  <c r="GY79" i="2"/>
  <c r="GZ79" i="2" s="1"/>
  <c r="QH79" i="2" s="1"/>
  <c r="EG79" i="2"/>
  <c r="BT79" i="2"/>
  <c r="BU79" i="2"/>
  <c r="NX79" i="2" s="1"/>
  <c r="NY79" i="2" s="1"/>
  <c r="BW79" i="2"/>
  <c r="OB79" i="2" s="1"/>
  <c r="IR78" i="2"/>
  <c r="FC78" i="2"/>
  <c r="FD78" i="2"/>
  <c r="MQ78" i="2"/>
  <c r="LI77" i="2"/>
  <c r="QV77" i="2" s="1"/>
  <c r="QW77" i="2" s="1"/>
  <c r="LJ77" i="2"/>
  <c r="QT77" i="2" s="1"/>
  <c r="QU77" i="2" s="1"/>
  <c r="LL77" i="2"/>
  <c r="QX77" i="2" s="1"/>
  <c r="JU77" i="2"/>
  <c r="GY77" i="2"/>
  <c r="GZ77" i="2" s="1"/>
  <c r="QH77" i="2" s="1"/>
  <c r="EG77" i="2"/>
  <c r="BT77" i="2"/>
  <c r="BU77" i="2"/>
  <c r="NX77" i="2" s="1"/>
  <c r="NY77" i="2" s="1"/>
  <c r="BW77" i="2"/>
  <c r="OB77" i="2" s="1"/>
  <c r="IR76" i="2"/>
  <c r="FC76" i="2"/>
  <c r="FD76" i="2"/>
  <c r="MQ76" i="2"/>
  <c r="LI75" i="2"/>
  <c r="QV75" i="2" s="1"/>
  <c r="QW75" i="2" s="1"/>
  <c r="LJ75" i="2"/>
  <c r="QT75" i="2" s="1"/>
  <c r="QU75" i="2" s="1"/>
  <c r="LL75" i="2"/>
  <c r="QX75" i="2" s="1"/>
  <c r="JU75" i="2"/>
  <c r="GY75" i="2"/>
  <c r="GZ75" i="2" s="1"/>
  <c r="QH75" i="2" s="1"/>
  <c r="EG75" i="2"/>
  <c r="BT75" i="2"/>
  <c r="BU75" i="2"/>
  <c r="NX75" i="2" s="1"/>
  <c r="NY75" i="2" s="1"/>
  <c r="BW75" i="2"/>
  <c r="OB75" i="2" s="1"/>
  <c r="IR74" i="2"/>
  <c r="FC74" i="2"/>
  <c r="FD74" i="2"/>
  <c r="MQ74" i="2"/>
  <c r="LI73" i="2"/>
  <c r="QV73" i="2" s="1"/>
  <c r="QW73" i="2" s="1"/>
  <c r="LJ73" i="2"/>
  <c r="QT73" i="2" s="1"/>
  <c r="QU73" i="2" s="1"/>
  <c r="LL73" i="2"/>
  <c r="QX73" i="2" s="1"/>
  <c r="JU73" i="2"/>
  <c r="GY73" i="2"/>
  <c r="GZ73" i="2" s="1"/>
  <c r="QH73" i="2" s="1"/>
  <c r="EG73" i="2"/>
  <c r="BT73" i="2"/>
  <c r="BU73" i="2"/>
  <c r="NX73" i="2" s="1"/>
  <c r="NY73" i="2" s="1"/>
  <c r="BW73" i="2"/>
  <c r="OB73" i="2" s="1"/>
  <c r="LW72" i="2"/>
  <c r="LX72" i="2" s="1"/>
  <c r="RN72" i="2" s="1"/>
  <c r="LU72" i="2"/>
  <c r="RL72" i="2" s="1"/>
  <c r="RM72" i="2" s="1"/>
  <c r="LV72" i="2"/>
  <c r="RJ72" i="2" s="1"/>
  <c r="RK72" i="2" s="1"/>
  <c r="QV72" i="2"/>
  <c r="JG72" i="2"/>
  <c r="GW72" i="2"/>
  <c r="GX72" i="2"/>
  <c r="QD72" i="2" s="1"/>
  <c r="QE72" i="2" s="1"/>
  <c r="GZ72" i="2"/>
  <c r="QH72" i="2" s="1"/>
  <c r="GG72" i="2"/>
  <c r="DQ72" i="2"/>
  <c r="JU71" i="2"/>
  <c r="HL71" i="2"/>
  <c r="FC71" i="2"/>
  <c r="FD71" i="2"/>
  <c r="MQ71" i="2"/>
  <c r="NH71" i="2"/>
  <c r="LK70" i="2"/>
  <c r="LL70" i="2" s="1"/>
  <c r="QX70" i="2" s="1"/>
  <c r="KU70" i="2"/>
  <c r="KV70" i="2"/>
  <c r="KI70" i="2"/>
  <c r="IB70" i="2"/>
  <c r="FF70" i="2"/>
  <c r="CT70" i="2"/>
  <c r="CU70" i="2" s="1"/>
  <c r="OS70" i="2" s="1"/>
  <c r="CR70" i="2"/>
  <c r="OQ70" i="2" s="1"/>
  <c r="OR70" i="2" s="1"/>
  <c r="CS70" i="2"/>
  <c r="OO70" i="2" s="1"/>
  <c r="OP70" i="2" s="1"/>
  <c r="AV70" i="2"/>
  <c r="AW70" i="2"/>
  <c r="NH70" i="2" s="1"/>
  <c r="AX70" i="2"/>
  <c r="AY70" i="2" s="1"/>
  <c r="NL70" i="2" s="1"/>
  <c r="LK69" i="2"/>
  <c r="LL69" i="2" s="1"/>
  <c r="QX69" i="2" s="1"/>
  <c r="JG69" i="2"/>
  <c r="GW69" i="2"/>
  <c r="QF69" i="2" s="1"/>
  <c r="QG69" i="2" s="1"/>
  <c r="GX69" i="2"/>
  <c r="QD69" i="2" s="1"/>
  <c r="QE69" i="2" s="1"/>
  <c r="GZ69" i="2"/>
  <c r="QH69" i="2" s="1"/>
  <c r="DQ69" i="2"/>
  <c r="NB69" i="2"/>
  <c r="NC69" i="2" s="1"/>
  <c r="LW68" i="2"/>
  <c r="LU68" i="2"/>
  <c r="RL68" i="2" s="1"/>
  <c r="RM68" i="2" s="1"/>
  <c r="LV68" i="2"/>
  <c r="RJ68" i="2" s="1"/>
  <c r="RK68" i="2" s="1"/>
  <c r="LX68" i="2"/>
  <c r="RN68" i="2" s="1"/>
  <c r="QV68" i="2"/>
  <c r="QW68" i="2" s="1"/>
  <c r="KU68" i="2"/>
  <c r="KV68" i="2"/>
  <c r="KI68" i="2"/>
  <c r="IB68" i="2"/>
  <c r="FF68" i="2"/>
  <c r="CT68" i="2"/>
  <c r="CR68" i="2"/>
  <c r="OQ68" i="2" s="1"/>
  <c r="OR68" i="2" s="1"/>
  <c r="CS68" i="2"/>
  <c r="OO68" i="2" s="1"/>
  <c r="OP68" i="2" s="1"/>
  <c r="CU68" i="2"/>
  <c r="OS68" i="2" s="1"/>
  <c r="AV68" i="2"/>
  <c r="AW68" i="2"/>
  <c r="NH68" i="2" s="1"/>
  <c r="NI68" i="2" s="1"/>
  <c r="AX68" i="2"/>
  <c r="AY68" i="2" s="1"/>
  <c r="NL68" i="2" s="1"/>
  <c r="LI67" i="2"/>
  <c r="QV67" i="2" s="1"/>
  <c r="LJ67" i="2"/>
  <c r="QT67" i="2" s="1"/>
  <c r="LL67" i="2"/>
  <c r="QX67" i="2" s="1"/>
  <c r="IR67" i="2"/>
  <c r="EG67" i="2"/>
  <c r="BT67" i="2"/>
  <c r="BU67" i="2"/>
  <c r="NX67" i="2" s="1"/>
  <c r="NY67" i="2" s="1"/>
  <c r="BW67" i="2"/>
  <c r="OB67" i="2" s="1"/>
  <c r="LQ66" i="2"/>
  <c r="LR66" i="2" s="1"/>
  <c r="RF66" i="2" s="1"/>
  <c r="KP66" i="2"/>
  <c r="IJ66" i="2"/>
  <c r="DY66" i="2"/>
  <c r="NB66" i="2"/>
  <c r="NC66" i="2" s="1"/>
  <c r="JN65" i="2"/>
  <c r="DY65" i="2"/>
  <c r="AY65" i="2"/>
  <c r="NL65" i="2" s="1"/>
  <c r="MQ64" i="2"/>
  <c r="LW64" i="2"/>
  <c r="LU64" i="2"/>
  <c r="RL64" i="2" s="1"/>
  <c r="RM64" i="2" s="1"/>
  <c r="LX64" i="2"/>
  <c r="RN64" i="2" s="1"/>
  <c r="LV64" i="2"/>
  <c r="RJ64" i="2" s="1"/>
  <c r="RK64" i="2" s="1"/>
  <c r="KP64" i="2"/>
  <c r="KB64" i="2"/>
  <c r="JN64" i="2"/>
  <c r="IZ64" i="2"/>
  <c r="IJ64" i="2"/>
  <c r="HT64" i="2"/>
  <c r="GW64" i="2"/>
  <c r="GX64" i="2"/>
  <c r="QD64" i="2" s="1"/>
  <c r="QE64" i="2" s="1"/>
  <c r="BT64" i="2"/>
  <c r="BU64" i="2"/>
  <c r="NX64" i="2" s="1"/>
  <c r="NY64" i="2" s="1"/>
  <c r="AV64" i="2"/>
  <c r="AW64" i="2"/>
  <c r="MQ63" i="2"/>
  <c r="LW63" i="2"/>
  <c r="LU63" i="2"/>
  <c r="RL63" i="2" s="1"/>
  <c r="RM63" i="2" s="1"/>
  <c r="LX63" i="2"/>
  <c r="RN63" i="2" s="1"/>
  <c r="LV63" i="2"/>
  <c r="RJ63" i="2" s="1"/>
  <c r="RK63" i="2" s="1"/>
  <c r="KP63" i="2"/>
  <c r="KB63" i="2"/>
  <c r="JN63" i="2"/>
  <c r="IZ63" i="2"/>
  <c r="IJ63" i="2"/>
  <c r="HT63" i="2"/>
  <c r="HK63" i="2"/>
  <c r="GW63" i="2"/>
  <c r="GX63" i="2"/>
  <c r="QD63" i="2" s="1"/>
  <c r="QE63" i="2" s="1"/>
  <c r="GG63" i="2"/>
  <c r="BT63" i="2"/>
  <c r="BU63" i="2"/>
  <c r="NX63" i="2" s="1"/>
  <c r="NY63" i="2" s="1"/>
  <c r="BK63" i="2"/>
  <c r="BL63" i="2" s="1"/>
  <c r="NT63" i="2" s="1"/>
  <c r="MQ62" i="2"/>
  <c r="LW62" i="2"/>
  <c r="LU62" i="2"/>
  <c r="RL62" i="2" s="1"/>
  <c r="RM62" i="2" s="1"/>
  <c r="LX62" i="2"/>
  <c r="RN62" i="2" s="1"/>
  <c r="LV62" i="2"/>
  <c r="RJ62" i="2" s="1"/>
  <c r="RK62" i="2" s="1"/>
  <c r="KP62" i="2"/>
  <c r="KB62" i="2"/>
  <c r="JN62" i="2"/>
  <c r="IZ62" i="2"/>
  <c r="IJ62" i="2"/>
  <c r="HT62" i="2"/>
  <c r="GW62" i="2"/>
  <c r="GX62" i="2"/>
  <c r="QD62" i="2" s="1"/>
  <c r="QE62" i="2" s="1"/>
  <c r="GG62" i="2"/>
  <c r="BT62" i="2"/>
  <c r="BU62" i="2"/>
  <c r="NX62" i="2" s="1"/>
  <c r="NY62" i="2" s="1"/>
  <c r="BK62" i="2"/>
  <c r="MQ61" i="2"/>
  <c r="LW61" i="2"/>
  <c r="LU61" i="2"/>
  <c r="RL61" i="2" s="1"/>
  <c r="RM61" i="2" s="1"/>
  <c r="LX61" i="2"/>
  <c r="RN61" i="2" s="1"/>
  <c r="LV61" i="2"/>
  <c r="RJ61" i="2" s="1"/>
  <c r="RK61" i="2" s="1"/>
  <c r="KP61" i="2"/>
  <c r="KB61" i="2"/>
  <c r="JN61" i="2"/>
  <c r="IZ61" i="2"/>
  <c r="IJ61" i="2"/>
  <c r="HT61" i="2"/>
  <c r="HK61" i="2"/>
  <c r="GW61" i="2"/>
  <c r="GX61" i="2"/>
  <c r="QD61" i="2" s="1"/>
  <c r="QE61" i="2" s="1"/>
  <c r="GG61" i="2"/>
  <c r="BT61" i="2"/>
  <c r="BU61" i="2"/>
  <c r="NX61" i="2" s="1"/>
  <c r="NY61" i="2" s="1"/>
  <c r="BK61" i="2"/>
  <c r="BL61" i="2" s="1"/>
  <c r="NT61" i="2" s="1"/>
  <c r="MQ60" i="2"/>
  <c r="LW60" i="2"/>
  <c r="LU60" i="2"/>
  <c r="RL60" i="2" s="1"/>
  <c r="RM60" i="2" s="1"/>
  <c r="LX60" i="2"/>
  <c r="RN60" i="2" s="1"/>
  <c r="LV60" i="2"/>
  <c r="RJ60" i="2" s="1"/>
  <c r="RK60" i="2" s="1"/>
  <c r="KP60" i="2"/>
  <c r="KB60" i="2"/>
  <c r="JN60" i="2"/>
  <c r="IZ60" i="2"/>
  <c r="IJ60" i="2"/>
  <c r="HT60" i="2"/>
  <c r="GW60" i="2"/>
  <c r="GX60" i="2"/>
  <c r="QD60" i="2" s="1"/>
  <c r="QE60" i="2" s="1"/>
  <c r="GG60" i="2"/>
  <c r="BT60" i="2"/>
  <c r="BU60" i="2"/>
  <c r="NX60" i="2" s="1"/>
  <c r="NY60" i="2" s="1"/>
  <c r="BK60" i="2"/>
  <c r="MQ59" i="2"/>
  <c r="LW59" i="2"/>
  <c r="LU59" i="2"/>
  <c r="RL59" i="2" s="1"/>
  <c r="RM59" i="2" s="1"/>
  <c r="LX59" i="2"/>
  <c r="RN59" i="2" s="1"/>
  <c r="LV59" i="2"/>
  <c r="RJ59" i="2" s="1"/>
  <c r="RK59" i="2" s="1"/>
  <c r="KP59" i="2"/>
  <c r="KB59" i="2"/>
  <c r="JN59" i="2"/>
  <c r="IZ59" i="2"/>
  <c r="IJ59" i="2"/>
  <c r="HT59" i="2"/>
  <c r="HK59" i="2"/>
  <c r="GW59" i="2"/>
  <c r="GX59" i="2"/>
  <c r="QD59" i="2" s="1"/>
  <c r="QE59" i="2" s="1"/>
  <c r="GG59" i="2"/>
  <c r="BT59" i="2"/>
  <c r="BU59" i="2"/>
  <c r="NX59" i="2" s="1"/>
  <c r="NY59" i="2" s="1"/>
  <c r="BK59" i="2"/>
  <c r="BL59" i="2" s="1"/>
  <c r="NT59" i="2" s="1"/>
  <c r="MQ58" i="2"/>
  <c r="LW58" i="2"/>
  <c r="LU58" i="2"/>
  <c r="RL58" i="2" s="1"/>
  <c r="RM58" i="2" s="1"/>
  <c r="LX58" i="2"/>
  <c r="RN58" i="2" s="1"/>
  <c r="LV58" i="2"/>
  <c r="RJ58" i="2" s="1"/>
  <c r="RK58" i="2" s="1"/>
  <c r="KP58" i="2"/>
  <c r="KB58" i="2"/>
  <c r="JN58" i="2"/>
  <c r="IZ58" i="2"/>
  <c r="IJ58" i="2"/>
  <c r="HT58" i="2"/>
  <c r="GW58" i="2"/>
  <c r="GX58" i="2"/>
  <c r="QD58" i="2" s="1"/>
  <c r="QE58" i="2" s="1"/>
  <c r="GG58" i="2"/>
  <c r="BT58" i="2"/>
  <c r="BU58" i="2"/>
  <c r="NX58" i="2" s="1"/>
  <c r="NY58" i="2" s="1"/>
  <c r="BK58" i="2"/>
  <c r="MQ57" i="2"/>
  <c r="LW57" i="2"/>
  <c r="LU57" i="2"/>
  <c r="RL57" i="2" s="1"/>
  <c r="RM57" i="2" s="1"/>
  <c r="LX57" i="2"/>
  <c r="RN57" i="2" s="1"/>
  <c r="LV57" i="2"/>
  <c r="RJ57" i="2" s="1"/>
  <c r="RK57" i="2" s="1"/>
  <c r="KP57" i="2"/>
  <c r="KB57" i="2"/>
  <c r="JN57" i="2"/>
  <c r="IZ57" i="2"/>
  <c r="IJ57" i="2"/>
  <c r="HT57" i="2"/>
  <c r="HK57" i="2"/>
  <c r="GW57" i="2"/>
  <c r="GX57" i="2"/>
  <c r="QD57" i="2" s="1"/>
  <c r="QE57" i="2" s="1"/>
  <c r="GG57" i="2"/>
  <c r="BT57" i="2"/>
  <c r="BU57" i="2"/>
  <c r="NX57" i="2" s="1"/>
  <c r="NY57" i="2" s="1"/>
  <c r="BK57" i="2"/>
  <c r="BL57" i="2" s="1"/>
  <c r="NT57" i="2" s="1"/>
  <c r="MQ56" i="2"/>
  <c r="LW56" i="2"/>
  <c r="LU56" i="2"/>
  <c r="RL56" i="2" s="1"/>
  <c r="RM56" i="2" s="1"/>
  <c r="LX56" i="2"/>
  <c r="RN56" i="2" s="1"/>
  <c r="LV56" i="2"/>
  <c r="RJ56" i="2" s="1"/>
  <c r="RK56" i="2" s="1"/>
  <c r="KP56" i="2"/>
  <c r="KB56" i="2"/>
  <c r="JN56" i="2"/>
  <c r="IZ56" i="2"/>
  <c r="IJ56" i="2"/>
  <c r="HT56" i="2"/>
  <c r="GW56" i="2"/>
  <c r="GX56" i="2"/>
  <c r="QD56" i="2" s="1"/>
  <c r="QE56" i="2" s="1"/>
  <c r="GG56" i="2"/>
  <c r="BT56" i="2"/>
  <c r="BU56" i="2"/>
  <c r="NX56" i="2" s="1"/>
  <c r="NY56" i="2" s="1"/>
  <c r="BK56" i="2"/>
  <c r="MQ55" i="2"/>
  <c r="LW55" i="2"/>
  <c r="LU55" i="2"/>
  <c r="RL55" i="2" s="1"/>
  <c r="RM55" i="2" s="1"/>
  <c r="LX55" i="2"/>
  <c r="RN55" i="2" s="1"/>
  <c r="LV55" i="2"/>
  <c r="RJ55" i="2" s="1"/>
  <c r="RK55" i="2" s="1"/>
  <c r="KP55" i="2"/>
  <c r="KB55" i="2"/>
  <c r="JN55" i="2"/>
  <c r="IZ55" i="2"/>
  <c r="IJ55" i="2"/>
  <c r="HT55" i="2"/>
  <c r="HK55" i="2"/>
  <c r="GW55" i="2"/>
  <c r="GX55" i="2"/>
  <c r="QD55" i="2" s="1"/>
  <c r="QE55" i="2" s="1"/>
  <c r="GG55" i="2"/>
  <c r="BT55" i="2"/>
  <c r="BU55" i="2"/>
  <c r="NX55" i="2" s="1"/>
  <c r="NY55" i="2" s="1"/>
  <c r="BK55" i="2"/>
  <c r="BL55" i="2" s="1"/>
  <c r="NT55" i="2" s="1"/>
  <c r="MQ54" i="2"/>
  <c r="LW54" i="2"/>
  <c r="LU54" i="2"/>
  <c r="RL54" i="2" s="1"/>
  <c r="RM54" i="2" s="1"/>
  <c r="LX54" i="2"/>
  <c r="RN54" i="2" s="1"/>
  <c r="LV54" i="2"/>
  <c r="RJ54" i="2" s="1"/>
  <c r="RK54" i="2" s="1"/>
  <c r="LL54" i="2"/>
  <c r="QX54" i="2" s="1"/>
  <c r="KP54" i="2"/>
  <c r="KB54" i="2"/>
  <c r="JN54" i="2"/>
  <c r="IZ54" i="2"/>
  <c r="IJ54" i="2"/>
  <c r="HT54" i="2"/>
  <c r="HK54" i="2"/>
  <c r="GW54" i="2"/>
  <c r="GX54" i="2"/>
  <c r="QD54" i="2" s="1"/>
  <c r="QE54" i="2" s="1"/>
  <c r="EO54" i="2"/>
  <c r="DY54" i="2"/>
  <c r="DP54" i="2"/>
  <c r="DQ54" i="2" s="1"/>
  <c r="FF54" i="2"/>
  <c r="CT54" i="2"/>
  <c r="CR54" i="2"/>
  <c r="OQ54" i="2" s="1"/>
  <c r="OR54" i="2" s="1"/>
  <c r="CU54" i="2"/>
  <c r="OS54" i="2" s="1"/>
  <c r="CS54" i="2"/>
  <c r="OO54" i="2" s="1"/>
  <c r="OP54" i="2" s="1"/>
  <c r="AV54" i="2"/>
  <c r="AW54" i="2"/>
  <c r="LI53" i="2"/>
  <c r="LJ53" i="2"/>
  <c r="QT53" i="2" s="1"/>
  <c r="QU53" i="2" s="1"/>
  <c r="BT53" i="2"/>
  <c r="BU53" i="2"/>
  <c r="NX53" i="2" s="1"/>
  <c r="NY53" i="2" s="1"/>
  <c r="BK53" i="2"/>
  <c r="BL53" i="2" s="1"/>
  <c r="NT53" i="2" s="1"/>
  <c r="MQ52" i="2"/>
  <c r="LW52" i="2"/>
  <c r="LU52" i="2"/>
  <c r="RL52" i="2" s="1"/>
  <c r="RM52" i="2" s="1"/>
  <c r="LX52" i="2"/>
  <c r="RN52" i="2" s="1"/>
  <c r="LV52" i="2"/>
  <c r="RJ52" i="2" s="1"/>
  <c r="RK52" i="2" s="1"/>
  <c r="LL52" i="2"/>
  <c r="QX52" i="2" s="1"/>
  <c r="KP52" i="2"/>
  <c r="KB52" i="2"/>
  <c r="JN52" i="2"/>
  <c r="IZ52" i="2"/>
  <c r="IJ52" i="2"/>
  <c r="HT52" i="2"/>
  <c r="HK52" i="2"/>
  <c r="GW52" i="2"/>
  <c r="GX52" i="2"/>
  <c r="QD52" i="2" s="1"/>
  <c r="QE52" i="2" s="1"/>
  <c r="EO52" i="2"/>
  <c r="DY52" i="2"/>
  <c r="DP52" i="2"/>
  <c r="DQ52" i="2" s="1"/>
  <c r="FF52" i="2"/>
  <c r="CT52" i="2"/>
  <c r="CR52" i="2"/>
  <c r="OQ52" i="2" s="1"/>
  <c r="OR52" i="2" s="1"/>
  <c r="CU52" i="2"/>
  <c r="OS52" i="2" s="1"/>
  <c r="CS52" i="2"/>
  <c r="OO52" i="2" s="1"/>
  <c r="OP52" i="2" s="1"/>
  <c r="AV52" i="2"/>
  <c r="AW52" i="2"/>
  <c r="LI51" i="2"/>
  <c r="LJ51" i="2"/>
  <c r="QT51" i="2" s="1"/>
  <c r="QU51" i="2" s="1"/>
  <c r="BT51" i="2"/>
  <c r="BU51" i="2"/>
  <c r="NX51" i="2" s="1"/>
  <c r="NY51" i="2" s="1"/>
  <c r="BK51" i="2"/>
  <c r="BL51" i="2" s="1"/>
  <c r="NT51" i="2" s="1"/>
  <c r="MQ50" i="2"/>
  <c r="LW50" i="2"/>
  <c r="LU50" i="2"/>
  <c r="RL50" i="2" s="1"/>
  <c r="RM50" i="2" s="1"/>
  <c r="LX50" i="2"/>
  <c r="RN50" i="2" s="1"/>
  <c r="LV50" i="2"/>
  <c r="RJ50" i="2" s="1"/>
  <c r="RK50" i="2" s="1"/>
  <c r="LL50" i="2"/>
  <c r="QX50" i="2" s="1"/>
  <c r="KP50" i="2"/>
  <c r="KB50" i="2"/>
  <c r="JN50" i="2"/>
  <c r="IZ50" i="2"/>
  <c r="IJ50" i="2"/>
  <c r="HT50" i="2"/>
  <c r="HK50" i="2"/>
  <c r="GW50" i="2"/>
  <c r="GX50" i="2"/>
  <c r="QD50" i="2" s="1"/>
  <c r="QE50" i="2" s="1"/>
  <c r="EO50" i="2"/>
  <c r="DY50" i="2"/>
  <c r="DP50" i="2"/>
  <c r="DQ50" i="2" s="1"/>
  <c r="FF50" i="2"/>
  <c r="CT50" i="2"/>
  <c r="CR50" i="2"/>
  <c r="OQ50" i="2" s="1"/>
  <c r="OR50" i="2" s="1"/>
  <c r="CU50" i="2"/>
  <c r="OS50" i="2" s="1"/>
  <c r="CS50" i="2"/>
  <c r="OO50" i="2" s="1"/>
  <c r="OP50" i="2" s="1"/>
  <c r="AV50" i="2"/>
  <c r="AW50" i="2"/>
  <c r="LI49" i="2"/>
  <c r="LJ49" i="2"/>
  <c r="QT49" i="2" s="1"/>
  <c r="QU49" i="2" s="1"/>
  <c r="BT49" i="2"/>
  <c r="BU49" i="2"/>
  <c r="NX49" i="2" s="1"/>
  <c r="NY49" i="2" s="1"/>
  <c r="BK49" i="2"/>
  <c r="BL49" i="2" s="1"/>
  <c r="NT49" i="2" s="1"/>
  <c r="MQ48" i="2"/>
  <c r="LW48" i="2"/>
  <c r="LU48" i="2"/>
  <c r="RL48" i="2" s="1"/>
  <c r="RM48" i="2" s="1"/>
  <c r="LX48" i="2"/>
  <c r="RN48" i="2" s="1"/>
  <c r="LV48" i="2"/>
  <c r="RJ48" i="2" s="1"/>
  <c r="RK48" i="2" s="1"/>
  <c r="LL48" i="2"/>
  <c r="QX48" i="2" s="1"/>
  <c r="KP48" i="2"/>
  <c r="KB48" i="2"/>
  <c r="JN48" i="2"/>
  <c r="IZ48" i="2"/>
  <c r="IJ48" i="2"/>
  <c r="HT48" i="2"/>
  <c r="HK48" i="2"/>
  <c r="GW48" i="2"/>
  <c r="GX48" i="2"/>
  <c r="QD48" i="2" s="1"/>
  <c r="QE48" i="2" s="1"/>
  <c r="EO48" i="2"/>
  <c r="DY48" i="2"/>
  <c r="DP48" i="2"/>
  <c r="DQ48" i="2" s="1"/>
  <c r="FF48" i="2"/>
  <c r="CT48" i="2"/>
  <c r="CR48" i="2"/>
  <c r="OQ48" i="2" s="1"/>
  <c r="OR48" i="2" s="1"/>
  <c r="CU48" i="2"/>
  <c r="OS48" i="2" s="1"/>
  <c r="CS48" i="2"/>
  <c r="OO48" i="2" s="1"/>
  <c r="OP48" i="2" s="1"/>
  <c r="AV48" i="2"/>
  <c r="AW48" i="2"/>
  <c r="LW47" i="2"/>
  <c r="LU47" i="2"/>
  <c r="RL47" i="2" s="1"/>
  <c r="RM47" i="2" s="1"/>
  <c r="LX47" i="2"/>
  <c r="RN47" i="2" s="1"/>
  <c r="LV47" i="2"/>
  <c r="RJ47" i="2" s="1"/>
  <c r="RK47" i="2" s="1"/>
  <c r="KP47" i="2"/>
  <c r="KB47" i="2"/>
  <c r="JN47" i="2"/>
  <c r="IZ47" i="2"/>
  <c r="IJ47" i="2"/>
  <c r="HT47" i="2"/>
  <c r="GW47" i="2"/>
  <c r="GX47" i="2"/>
  <c r="QD47" i="2" s="1"/>
  <c r="QE47" i="2" s="1"/>
  <c r="EO47" i="2"/>
  <c r="DY47" i="2"/>
  <c r="DP47" i="2"/>
  <c r="DQ47" i="2" s="1"/>
  <c r="FF47" i="2"/>
  <c r="CT47" i="2"/>
  <c r="CR47" i="2"/>
  <c r="OQ47" i="2" s="1"/>
  <c r="OR47" i="2" s="1"/>
  <c r="CU47" i="2"/>
  <c r="OS47" i="2" s="1"/>
  <c r="CS47" i="2"/>
  <c r="OO47" i="2" s="1"/>
  <c r="OP47" i="2" s="1"/>
  <c r="AV47" i="2"/>
  <c r="NJ47" i="2" s="1"/>
  <c r="NK47" i="2" s="1"/>
  <c r="AW47" i="2"/>
  <c r="AL47" i="2"/>
  <c r="AM47" i="2" s="1"/>
  <c r="LW46" i="2"/>
  <c r="LU46" i="2"/>
  <c r="RL46" i="2" s="1"/>
  <c r="RM46" i="2" s="1"/>
  <c r="LX46" i="2"/>
  <c r="RN46" i="2" s="1"/>
  <c r="LV46" i="2"/>
  <c r="RJ46" i="2" s="1"/>
  <c r="RK46" i="2" s="1"/>
  <c r="LL46" i="2"/>
  <c r="QX46" i="2" s="1"/>
  <c r="KP46" i="2"/>
  <c r="KB46" i="2"/>
  <c r="JN46" i="2"/>
  <c r="IZ46" i="2"/>
  <c r="IJ46" i="2"/>
  <c r="HT46" i="2"/>
  <c r="HK46" i="2"/>
  <c r="GW46" i="2"/>
  <c r="GX46" i="2"/>
  <c r="QD46" i="2" s="1"/>
  <c r="QE46" i="2" s="1"/>
  <c r="EO46" i="2"/>
  <c r="DY46" i="2"/>
  <c r="DP46" i="2"/>
  <c r="DQ46" i="2" s="1"/>
  <c r="FF46" i="2"/>
  <c r="CT46" i="2"/>
  <c r="CR46" i="2"/>
  <c r="OQ46" i="2" s="1"/>
  <c r="OR46" i="2" s="1"/>
  <c r="CU46" i="2"/>
  <c r="OS46" i="2" s="1"/>
  <c r="CS46" i="2"/>
  <c r="OO46" i="2" s="1"/>
  <c r="OP46" i="2" s="1"/>
  <c r="AV46" i="2"/>
  <c r="AW46" i="2"/>
  <c r="MQ45" i="2"/>
  <c r="LI45" i="2"/>
  <c r="LJ45" i="2"/>
  <c r="QT45" i="2" s="1"/>
  <c r="GZ45" i="2"/>
  <c r="QH45" i="2" s="1"/>
  <c r="FF45" i="2"/>
  <c r="CT45" i="2"/>
  <c r="CR45" i="2"/>
  <c r="OQ45" i="2" s="1"/>
  <c r="OR45" i="2" s="1"/>
  <c r="CU45" i="2"/>
  <c r="OS45" i="2" s="1"/>
  <c r="CS45" i="2"/>
  <c r="OO45" i="2" s="1"/>
  <c r="OP45" i="2" s="1"/>
  <c r="BW45" i="2"/>
  <c r="OB45" i="2" s="1"/>
  <c r="AV45" i="2"/>
  <c r="NJ45" i="2" s="1"/>
  <c r="AW45" i="2"/>
  <c r="AL45" i="2"/>
  <c r="AM45" i="2" s="1"/>
  <c r="LW44" i="2"/>
  <c r="LU44" i="2"/>
  <c r="RL44" i="2" s="1"/>
  <c r="RM44" i="2" s="1"/>
  <c r="LX44" i="2"/>
  <c r="RN44" i="2" s="1"/>
  <c r="LV44" i="2"/>
  <c r="RJ44" i="2" s="1"/>
  <c r="RK44" i="2" s="1"/>
  <c r="DI44" i="2"/>
  <c r="CT44" i="2"/>
  <c r="CR44" i="2"/>
  <c r="OQ44" i="2" s="1"/>
  <c r="OR44" i="2" s="1"/>
  <c r="CU44" i="2"/>
  <c r="OS44" i="2" s="1"/>
  <c r="CS44" i="2"/>
  <c r="OO44" i="2" s="1"/>
  <c r="OP44" i="2" s="1"/>
  <c r="BW44" i="2"/>
  <c r="OB44" i="2" s="1"/>
  <c r="AX44" i="2"/>
  <c r="AV44" i="2"/>
  <c r="NJ44" i="2" s="1"/>
  <c r="AW44" i="2"/>
  <c r="AL44" i="2"/>
  <c r="AM44" i="2" s="1"/>
  <c r="LI43" i="2"/>
  <c r="LJ43" i="2"/>
  <c r="QT43" i="2" s="1"/>
  <c r="QU43" i="2" s="1"/>
  <c r="KH43" i="2"/>
  <c r="KI43" i="2" s="1"/>
  <c r="JT43" i="2"/>
  <c r="JU43" i="2" s="1"/>
  <c r="JF43" i="2"/>
  <c r="JG43" i="2" s="1"/>
  <c r="IQ43" i="2"/>
  <c r="IR43" i="2" s="1"/>
  <c r="IA43" i="2"/>
  <c r="IB43" i="2" s="1"/>
  <c r="HK43" i="2"/>
  <c r="KZ43" i="2" s="1"/>
  <c r="GW43" i="2"/>
  <c r="GX43" i="2"/>
  <c r="QD43" i="2" s="1"/>
  <c r="QE43" i="2" s="1"/>
  <c r="GG43" i="2"/>
  <c r="GH43" i="2" s="1"/>
  <c r="PZ43" i="2" s="1"/>
  <c r="FC43" i="2"/>
  <c r="FD43" i="2"/>
  <c r="EF43" i="2"/>
  <c r="FI43" i="2" s="1"/>
  <c r="CT43" i="2"/>
  <c r="CR43" i="2"/>
  <c r="OQ43" i="2" s="1"/>
  <c r="OR43" i="2" s="1"/>
  <c r="CU43" i="2"/>
  <c r="OS43" i="2" s="1"/>
  <c r="CS43" i="2"/>
  <c r="OO43" i="2" s="1"/>
  <c r="OP43" i="2" s="1"/>
  <c r="BW43" i="2"/>
  <c r="OB43" i="2" s="1"/>
  <c r="AX43" i="2"/>
  <c r="AV43" i="2"/>
  <c r="AW43" i="2"/>
  <c r="LI42" i="2"/>
  <c r="LJ42" i="2"/>
  <c r="QT42" i="2" s="1"/>
  <c r="QU42" i="2" s="1"/>
  <c r="KH42" i="2"/>
  <c r="KI42" i="2" s="1"/>
  <c r="JT42" i="2"/>
  <c r="JU42" i="2" s="1"/>
  <c r="JF42" i="2"/>
  <c r="JG42" i="2" s="1"/>
  <c r="IQ42" i="2"/>
  <c r="IR42" i="2" s="1"/>
  <c r="IA42" i="2"/>
  <c r="KZ42" i="2" s="1"/>
  <c r="GW42" i="2"/>
  <c r="GX42" i="2"/>
  <c r="QD42" i="2" s="1"/>
  <c r="QE42" i="2" s="1"/>
  <c r="GG42" i="2"/>
  <c r="GH42" i="2" s="1"/>
  <c r="PZ42" i="2" s="1"/>
  <c r="FC42" i="2"/>
  <c r="FD42" i="2"/>
  <c r="EF42" i="2"/>
  <c r="EG42" i="2" s="1"/>
  <c r="CT42" i="2"/>
  <c r="CR42" i="2"/>
  <c r="OQ42" i="2" s="1"/>
  <c r="OR42" i="2" s="1"/>
  <c r="CU42" i="2"/>
  <c r="OS42" i="2" s="1"/>
  <c r="CS42" i="2"/>
  <c r="OO42" i="2" s="1"/>
  <c r="OP42" i="2" s="1"/>
  <c r="AX42" i="2"/>
  <c r="AV42" i="2"/>
  <c r="NJ42" i="2" s="1"/>
  <c r="NK42" i="2" s="1"/>
  <c r="AW42" i="2"/>
  <c r="AL42" i="2"/>
  <c r="AM42" i="2" s="1"/>
  <c r="MF41" i="2"/>
  <c r="MC41" i="2"/>
  <c r="MJ41" i="2"/>
  <c r="MD41" i="2"/>
  <c r="RV41" i="2" s="1"/>
  <c r="LK41" i="2"/>
  <c r="KI41" i="2"/>
  <c r="KA41" i="2"/>
  <c r="KB41" i="2" s="1"/>
  <c r="JG41" i="2"/>
  <c r="IY41" i="2"/>
  <c r="IZ41" i="2" s="1"/>
  <c r="IB41" i="2"/>
  <c r="HS41" i="2"/>
  <c r="HT41" i="2" s="1"/>
  <c r="KW41" i="2"/>
  <c r="GD41" i="2"/>
  <c r="GG41" i="2" s="1"/>
  <c r="GH41" i="2" s="1"/>
  <c r="PZ41" i="2" s="1"/>
  <c r="EN41" i="2"/>
  <c r="EO41" i="2" s="1"/>
  <c r="DQ41" i="2"/>
  <c r="CB41" i="2"/>
  <c r="BZ41" i="2"/>
  <c r="OH41" i="2" s="1"/>
  <c r="OI41" i="2" s="1"/>
  <c r="CC41" i="2"/>
  <c r="OJ41" i="2" s="1"/>
  <c r="CA41" i="2"/>
  <c r="OF41" i="2" s="1"/>
  <c r="OG41" i="2" s="1"/>
  <c r="BI41" i="2"/>
  <c r="NR41" i="2" s="1"/>
  <c r="BJ41" i="2"/>
  <c r="NP41" i="2" s="1"/>
  <c r="AJ41" i="2"/>
  <c r="AK41" i="2"/>
  <c r="MZ41" i="2" s="1"/>
  <c r="NA41" i="2" s="1"/>
  <c r="MF40" i="2"/>
  <c r="MC40" i="2"/>
  <c r="MJ40" i="2"/>
  <c r="MD40" i="2"/>
  <c r="RV40" i="2" s="1"/>
  <c r="LQ40" i="2"/>
  <c r="LR40" i="2"/>
  <c r="RF40" i="2" s="1"/>
  <c r="KI40" i="2"/>
  <c r="JU40" i="2"/>
  <c r="JG40" i="2"/>
  <c r="IR40" i="2"/>
  <c r="IB40" i="2"/>
  <c r="GY40" i="2"/>
  <c r="GZ40" i="2" s="1"/>
  <c r="QH40" i="2" s="1"/>
  <c r="GA40" i="2"/>
  <c r="GB40" i="2"/>
  <c r="FV40" i="2"/>
  <c r="PR40" i="2" s="1"/>
  <c r="MP40" i="2"/>
  <c r="MO40" i="2"/>
  <c r="FP40" i="2"/>
  <c r="PJ40" i="2" s="1"/>
  <c r="EX40" i="2"/>
  <c r="EV40" i="2"/>
  <c r="EY40" i="2"/>
  <c r="EW40" i="2"/>
  <c r="AJ40" i="2"/>
  <c r="AK40" i="2"/>
  <c r="MZ40" i="2" s="1"/>
  <c r="NA40" i="2" s="1"/>
  <c r="LK39" i="2"/>
  <c r="LL39" i="2" s="1"/>
  <c r="QX39" i="2" s="1"/>
  <c r="KW39" i="2"/>
  <c r="GD39" i="2"/>
  <c r="EG39" i="2"/>
  <c r="DQ39" i="2"/>
  <c r="DH39" i="2"/>
  <c r="CB39" i="2"/>
  <c r="BZ39" i="2"/>
  <c r="OH39" i="2" s="1"/>
  <c r="OI39" i="2" s="1"/>
  <c r="CC39" i="2"/>
  <c r="OJ39" i="2" s="1"/>
  <c r="CA39" i="2"/>
  <c r="OF39" i="2" s="1"/>
  <c r="OG39" i="2" s="1"/>
  <c r="BI39" i="2"/>
  <c r="NR39" i="2" s="1"/>
  <c r="BJ39" i="2"/>
  <c r="NP39" i="2" s="1"/>
  <c r="AM39" i="2"/>
  <c r="MA274" i="2"/>
  <c r="RT38" i="2"/>
  <c r="LO274" i="2"/>
  <c r="RD38" i="2"/>
  <c r="LH274" i="2"/>
  <c r="LI38" i="2"/>
  <c r="LJ38" i="2"/>
  <c r="KT274" i="2"/>
  <c r="KU38" i="2"/>
  <c r="KV38" i="2"/>
  <c r="KH38" i="2"/>
  <c r="JZ274" i="2"/>
  <c r="JF38" i="2"/>
  <c r="IX274" i="2"/>
  <c r="IA38" i="2"/>
  <c r="HR274" i="2"/>
  <c r="GQ274" i="2"/>
  <c r="FY274" i="2"/>
  <c r="FM274" i="2"/>
  <c r="PH38" i="2"/>
  <c r="DW274" i="2"/>
  <c r="CZ274" i="2"/>
  <c r="CQ274" i="2"/>
  <c r="CT38" i="2"/>
  <c r="CR38" i="2"/>
  <c r="CU38" i="2"/>
  <c r="CS38" i="2"/>
  <c r="CL274" i="2"/>
  <c r="CG274" i="2"/>
  <c r="BS274" i="2"/>
  <c r="BT38" i="2"/>
  <c r="BU38" i="2"/>
  <c r="BK38" i="2"/>
  <c r="BD274" i="2"/>
  <c r="RU245" i="2"/>
  <c r="RU246" i="2"/>
  <c r="RU251" i="2"/>
  <c r="RU256" i="2"/>
  <c r="RU247" i="2"/>
  <c r="RU250" i="2"/>
  <c r="RU255" i="2"/>
  <c r="RU258" i="2"/>
  <c r="RU261" i="2"/>
  <c r="RU266" i="2"/>
  <c r="RU268" i="2"/>
  <c r="RU264" i="2"/>
  <c r="RU269" i="2"/>
  <c r="RU271" i="2"/>
  <c r="RU272" i="2"/>
  <c r="RE108" i="2"/>
  <c r="RH108" i="2"/>
  <c r="RE115" i="2"/>
  <c r="RE107" i="2"/>
  <c r="RE110" i="2"/>
  <c r="RE112" i="2"/>
  <c r="RE117" i="2"/>
  <c r="RE122" i="2"/>
  <c r="RE142" i="2"/>
  <c r="RE146" i="2"/>
  <c r="RH146" i="2"/>
  <c r="RH150" i="2"/>
  <c r="RE150" i="2"/>
  <c r="RE154" i="2"/>
  <c r="RH158" i="2"/>
  <c r="RE158" i="2"/>
  <c r="RE163" i="2"/>
  <c r="RE167" i="2"/>
  <c r="RE172" i="2"/>
  <c r="RE176" i="2"/>
  <c r="RE180" i="2"/>
  <c r="RE119" i="2"/>
  <c r="RE125" i="2"/>
  <c r="RE127" i="2"/>
  <c r="RE129" i="2"/>
  <c r="RE131" i="2"/>
  <c r="RE133" i="2"/>
  <c r="RE135" i="2"/>
  <c r="RE137" i="2"/>
  <c r="RE140" i="2"/>
  <c r="RH140" i="2"/>
  <c r="RE143" i="2"/>
  <c r="RE151" i="2"/>
  <c r="RE155" i="2"/>
  <c r="RE162" i="2"/>
  <c r="RE166" i="2"/>
  <c r="RH166" i="2"/>
  <c r="RE170" i="2"/>
  <c r="RE187" i="2"/>
  <c r="RE191" i="2"/>
  <c r="RE195" i="2"/>
  <c r="RE199" i="2"/>
  <c r="RE173" i="2"/>
  <c r="RE177" i="2"/>
  <c r="RE181" i="2"/>
  <c r="RE188" i="2"/>
  <c r="RE192" i="2"/>
  <c r="RE196" i="2"/>
  <c r="RE200" i="2"/>
  <c r="RH204" i="2"/>
  <c r="RE204" i="2"/>
  <c r="RE208" i="2"/>
  <c r="RE213" i="2"/>
  <c r="RE217" i="2"/>
  <c r="RE221" i="2"/>
  <c r="RE201" i="2"/>
  <c r="RE205" i="2"/>
  <c r="RE209" i="2"/>
  <c r="RE212" i="2"/>
  <c r="RH212" i="2"/>
  <c r="RE216" i="2"/>
  <c r="RE220" i="2"/>
  <c r="RH220" i="2"/>
  <c r="RE225" i="2"/>
  <c r="RE229" i="2"/>
  <c r="RE233" i="2"/>
  <c r="RE224" i="2"/>
  <c r="RE228" i="2"/>
  <c r="RE232" i="2"/>
  <c r="RH232" i="2"/>
  <c r="RE237" i="2"/>
  <c r="RE236" i="2"/>
  <c r="RH236" i="2"/>
  <c r="RE240" i="2"/>
  <c r="RH244" i="2"/>
  <c r="RE244" i="2"/>
  <c r="RH248" i="2"/>
  <c r="RE248" i="2"/>
  <c r="RE241" i="2"/>
  <c r="RE246" i="2"/>
  <c r="RH246" i="2"/>
  <c r="RE247" i="2"/>
  <c r="RH247" i="2"/>
  <c r="RE250" i="2"/>
  <c r="RE255" i="2"/>
  <c r="RH255" i="2"/>
  <c r="RE258" i="2"/>
  <c r="RE262" i="2"/>
  <c r="RE260" i="2"/>
  <c r="RH267" i="2"/>
  <c r="RE267" i="2"/>
  <c r="RE264" i="2"/>
  <c r="RE268" i="2"/>
  <c r="RE270" i="2"/>
  <c r="RE273" i="2"/>
  <c r="QV108" i="2"/>
  <c r="QV102" i="2"/>
  <c r="QW102" i="2" s="1"/>
  <c r="QV120" i="2"/>
  <c r="QV139" i="2"/>
  <c r="QV144" i="2"/>
  <c r="QV161" i="2"/>
  <c r="QV165" i="2"/>
  <c r="QV169" i="2"/>
  <c r="QV174" i="2"/>
  <c r="QV178" i="2"/>
  <c r="QV182" i="2"/>
  <c r="QV199" i="2"/>
  <c r="QV204" i="2"/>
  <c r="QV207" i="2"/>
  <c r="QV210" i="2"/>
  <c r="QV214" i="2"/>
  <c r="QV229" i="2"/>
  <c r="QV233" i="2"/>
  <c r="QV240" i="2"/>
  <c r="QV244" i="2"/>
  <c r="QV248" i="2"/>
  <c r="QV246" i="2"/>
  <c r="QV253" i="2"/>
  <c r="QV266" i="2"/>
  <c r="QF108" i="2"/>
  <c r="QF120" i="2"/>
  <c r="QF139" i="2"/>
  <c r="QF144" i="2"/>
  <c r="QF161" i="2"/>
  <c r="QF165" i="2"/>
  <c r="QF169" i="2"/>
  <c r="QF189" i="2"/>
  <c r="QF193" i="2"/>
  <c r="QF204" i="2"/>
  <c r="QF209" i="2"/>
  <c r="QF212" i="2"/>
  <c r="QF229" i="2"/>
  <c r="QF233" i="2"/>
  <c r="QF240" i="2"/>
  <c r="QF244" i="2"/>
  <c r="QF252" i="2"/>
  <c r="QF248" i="2"/>
  <c r="QF253" i="2"/>
  <c r="PQ107" i="2"/>
  <c r="PQ112" i="2"/>
  <c r="PQ147" i="2"/>
  <c r="PQ165" i="2"/>
  <c r="PQ169" i="2"/>
  <c r="PQ148" i="2"/>
  <c r="PQ151" i="2"/>
  <c r="PQ159" i="2"/>
  <c r="PQ166" i="2"/>
  <c r="PQ170" i="2"/>
  <c r="PQ174" i="2"/>
  <c r="PQ178" i="2"/>
  <c r="PQ182" i="2"/>
  <c r="PQ187" i="2"/>
  <c r="PQ191" i="2"/>
  <c r="PQ195" i="2"/>
  <c r="PQ175" i="2"/>
  <c r="PQ179" i="2"/>
  <c r="PQ183" i="2"/>
  <c r="PQ186" i="2"/>
  <c r="PQ190" i="2"/>
  <c r="PQ194" i="2"/>
  <c r="PQ199" i="2"/>
  <c r="PQ196" i="2"/>
  <c r="PQ200" i="2"/>
  <c r="PQ204" i="2"/>
  <c r="PQ208" i="2"/>
  <c r="PQ213" i="2"/>
  <c r="PQ217" i="2"/>
  <c r="PQ221" i="2"/>
  <c r="PQ225" i="2"/>
  <c r="PQ205" i="2"/>
  <c r="PQ209" i="2"/>
  <c r="PQ212" i="2"/>
  <c r="PQ216" i="2"/>
  <c r="PQ220" i="2"/>
  <c r="PQ227" i="2"/>
  <c r="PQ231" i="2"/>
  <c r="PQ235" i="2"/>
  <c r="PQ239" i="2"/>
  <c r="PQ226" i="2"/>
  <c r="PQ230" i="2"/>
  <c r="PQ234" i="2"/>
  <c r="PQ238" i="2"/>
  <c r="PQ242" i="2"/>
  <c r="PQ245" i="2"/>
  <c r="PQ241" i="2"/>
  <c r="PQ246" i="2"/>
  <c r="PQ251" i="2"/>
  <c r="PQ256" i="2"/>
  <c r="PQ247" i="2"/>
  <c r="PQ250" i="2"/>
  <c r="PQ255" i="2"/>
  <c r="PQ258" i="2"/>
  <c r="PQ261" i="2"/>
  <c r="PQ266" i="2"/>
  <c r="PQ268" i="2"/>
  <c r="PQ264" i="2"/>
  <c r="PQ269" i="2"/>
  <c r="PQ270" i="2"/>
  <c r="PQ273" i="2"/>
  <c r="PI109" i="2"/>
  <c r="PI150" i="2"/>
  <c r="PI167" i="2"/>
  <c r="PI171" i="2"/>
  <c r="PI149" i="2"/>
  <c r="PI157" i="2"/>
  <c r="PI160" i="2"/>
  <c r="PI164" i="2"/>
  <c r="PI168" i="2"/>
  <c r="PI172" i="2"/>
  <c r="PI176" i="2"/>
  <c r="PI180" i="2"/>
  <c r="PI184" i="2"/>
  <c r="PI189" i="2"/>
  <c r="PI193" i="2"/>
  <c r="PI173" i="2"/>
  <c r="PI177" i="2"/>
  <c r="PI181" i="2"/>
  <c r="PI185" i="2"/>
  <c r="PI188" i="2"/>
  <c r="PI192" i="2"/>
  <c r="PI197" i="2"/>
  <c r="PI201" i="2"/>
  <c r="PI198" i="2"/>
  <c r="PI202" i="2"/>
  <c r="PI206" i="2"/>
  <c r="PI211" i="2"/>
  <c r="PI215" i="2"/>
  <c r="PI219" i="2"/>
  <c r="PI223" i="2"/>
  <c r="PI203" i="2"/>
  <c r="PI207" i="2"/>
  <c r="PI210" i="2"/>
  <c r="PI214" i="2"/>
  <c r="PI218" i="2"/>
  <c r="PI222" i="2"/>
  <c r="PI229" i="2"/>
  <c r="PI233" i="2"/>
  <c r="PI237" i="2"/>
  <c r="PI224" i="2"/>
  <c r="PI228" i="2"/>
  <c r="PI232" i="2"/>
  <c r="PI236" i="2"/>
  <c r="PI240" i="2"/>
  <c r="PI244" i="2"/>
  <c r="PI252" i="2"/>
  <c r="PI243" i="2"/>
  <c r="PI248" i="2"/>
  <c r="PI253" i="2"/>
  <c r="PI259" i="2"/>
  <c r="PI249" i="2"/>
  <c r="PI254" i="2"/>
  <c r="PI257" i="2"/>
  <c r="PI260" i="2"/>
  <c r="PI262" i="2"/>
  <c r="PI267" i="2"/>
  <c r="PI263" i="2"/>
  <c r="PI265" i="2"/>
  <c r="PI272" i="2"/>
  <c r="PI271" i="2"/>
  <c r="NZ106" i="2"/>
  <c r="OA106" i="2" s="1"/>
  <c r="NZ104" i="2"/>
  <c r="OA104" i="2" s="1"/>
  <c r="NZ163" i="2"/>
  <c r="NZ167" i="2"/>
  <c r="NZ187" i="2"/>
  <c r="NZ191" i="2"/>
  <c r="NZ195" i="2"/>
  <c r="NZ202" i="2"/>
  <c r="NZ209" i="2"/>
  <c r="NZ212" i="2"/>
  <c r="NZ231" i="2"/>
  <c r="NZ235" i="2"/>
  <c r="NZ242" i="2"/>
  <c r="NZ251" i="2"/>
  <c r="NZ266" i="2"/>
  <c r="NB114" i="2"/>
  <c r="NC114" i="2" s="1"/>
  <c r="NB103" i="2"/>
  <c r="NC103" i="2" s="1"/>
  <c r="NB143" i="2"/>
  <c r="NC143" i="2" s="1"/>
  <c r="NB148" i="2"/>
  <c r="NB198" i="2"/>
  <c r="NB203" i="2"/>
  <c r="NB213" i="2"/>
  <c r="NB243" i="2"/>
  <c r="NB253" i="2"/>
  <c r="NB268" i="2"/>
  <c r="CS65" i="2"/>
  <c r="OO65" i="2" s="1"/>
  <c r="OP65" i="2" s="1"/>
  <c r="CT65" i="2"/>
  <c r="CU65" i="2" s="1"/>
  <c r="OS65" i="2" s="1"/>
  <c r="CR65" i="2"/>
  <c r="OQ65" i="2" s="1"/>
  <c r="OR65" i="2" s="1"/>
  <c r="CA67" i="2"/>
  <c r="OF67" i="2" s="1"/>
  <c r="OG67" i="2" s="1"/>
  <c r="BZ67" i="2"/>
  <c r="OH67" i="2" s="1"/>
  <c r="OI67" i="2" s="1"/>
  <c r="CB67" i="2"/>
  <c r="CC67" i="2" s="1"/>
  <c r="OJ67" i="2" s="1"/>
  <c r="MO67" i="2"/>
  <c r="FP67" i="2"/>
  <c r="PJ67" i="2" s="1"/>
  <c r="CA68" i="2"/>
  <c r="OF68" i="2" s="1"/>
  <c r="OG68" i="2" s="1"/>
  <c r="CB68" i="2"/>
  <c r="CC68" i="2" s="1"/>
  <c r="OJ68" i="2" s="1"/>
  <c r="BZ68" i="2"/>
  <c r="OH68" i="2" s="1"/>
  <c r="OI68" i="2" s="1"/>
  <c r="MO68" i="2"/>
  <c r="FP68" i="2"/>
  <c r="PJ68" i="2" s="1"/>
  <c r="CA69" i="2"/>
  <c r="OF69" i="2" s="1"/>
  <c r="OG69" i="2" s="1"/>
  <c r="CB69" i="2"/>
  <c r="CC69" i="2" s="1"/>
  <c r="OJ69" i="2" s="1"/>
  <c r="BZ69" i="2"/>
  <c r="OH69" i="2" s="1"/>
  <c r="OI69" i="2" s="1"/>
  <c r="MO69" i="2"/>
  <c r="FP69" i="2"/>
  <c r="PJ69" i="2" s="1"/>
  <c r="CA70" i="2"/>
  <c r="OF70" i="2" s="1"/>
  <c r="OG70" i="2" s="1"/>
  <c r="CB70" i="2"/>
  <c r="CC70" i="2" s="1"/>
  <c r="OJ70" i="2" s="1"/>
  <c r="BZ70" i="2"/>
  <c r="OH70" i="2" s="1"/>
  <c r="OI70" i="2" s="1"/>
  <c r="MO70" i="2"/>
  <c r="FP70" i="2"/>
  <c r="PJ70" i="2" s="1"/>
  <c r="CA71" i="2"/>
  <c r="OF71" i="2" s="1"/>
  <c r="OG71" i="2" s="1"/>
  <c r="BZ71" i="2"/>
  <c r="OH71" i="2" s="1"/>
  <c r="OI71" i="2" s="1"/>
  <c r="CB71" i="2"/>
  <c r="CC71" i="2" s="1"/>
  <c r="OJ71" i="2" s="1"/>
  <c r="MO71" i="2"/>
  <c r="FP71" i="2"/>
  <c r="PJ71" i="2" s="1"/>
  <c r="CA72" i="2"/>
  <c r="OF72" i="2" s="1"/>
  <c r="OG72" i="2" s="1"/>
  <c r="CB72" i="2"/>
  <c r="CC72" i="2" s="1"/>
  <c r="OJ72" i="2" s="1"/>
  <c r="BZ72" i="2"/>
  <c r="OH72" i="2" s="1"/>
  <c r="OI72" i="2" s="1"/>
  <c r="MO72" i="2"/>
  <c r="FP72" i="2"/>
  <c r="PJ72" i="2" s="1"/>
  <c r="CA73" i="2"/>
  <c r="OF73" i="2" s="1"/>
  <c r="OG73" i="2" s="1"/>
  <c r="BZ73" i="2"/>
  <c r="OH73" i="2" s="1"/>
  <c r="OI73" i="2" s="1"/>
  <c r="CB73" i="2"/>
  <c r="CC73" i="2" s="1"/>
  <c r="OJ73" i="2" s="1"/>
  <c r="MO73" i="2"/>
  <c r="FP73" i="2"/>
  <c r="PJ73" i="2" s="1"/>
  <c r="CA74" i="2"/>
  <c r="OF74" i="2" s="1"/>
  <c r="OG74" i="2" s="1"/>
  <c r="BZ74" i="2"/>
  <c r="OH74" i="2" s="1"/>
  <c r="OI74" i="2" s="1"/>
  <c r="CB74" i="2"/>
  <c r="CC74" i="2" s="1"/>
  <c r="OJ74" i="2" s="1"/>
  <c r="MO74" i="2"/>
  <c r="FP74" i="2"/>
  <c r="PJ74" i="2" s="1"/>
  <c r="CA75" i="2"/>
  <c r="OF75" i="2" s="1"/>
  <c r="OG75" i="2" s="1"/>
  <c r="BZ75" i="2"/>
  <c r="OH75" i="2" s="1"/>
  <c r="OI75" i="2" s="1"/>
  <c r="CB75" i="2"/>
  <c r="CC75" i="2" s="1"/>
  <c r="OJ75" i="2" s="1"/>
  <c r="MO75" i="2"/>
  <c r="FP75" i="2"/>
  <c r="PJ75" i="2" s="1"/>
  <c r="CA76" i="2"/>
  <c r="OF76" i="2" s="1"/>
  <c r="OG76" i="2" s="1"/>
  <c r="BZ76" i="2"/>
  <c r="OH76" i="2" s="1"/>
  <c r="OI76" i="2" s="1"/>
  <c r="CB76" i="2"/>
  <c r="CC76" i="2" s="1"/>
  <c r="OJ76" i="2" s="1"/>
  <c r="MO76" i="2"/>
  <c r="FP76" i="2"/>
  <c r="PJ76" i="2" s="1"/>
  <c r="CA77" i="2"/>
  <c r="OF77" i="2" s="1"/>
  <c r="OG77" i="2" s="1"/>
  <c r="BZ77" i="2"/>
  <c r="OH77" i="2" s="1"/>
  <c r="OI77" i="2" s="1"/>
  <c r="CB77" i="2"/>
  <c r="CC77" i="2" s="1"/>
  <c r="OJ77" i="2" s="1"/>
  <c r="MO77" i="2"/>
  <c r="FP77" i="2"/>
  <c r="PJ77" i="2" s="1"/>
  <c r="CA78" i="2"/>
  <c r="OF78" i="2" s="1"/>
  <c r="OG78" i="2" s="1"/>
  <c r="BZ78" i="2"/>
  <c r="OH78" i="2" s="1"/>
  <c r="OI78" i="2" s="1"/>
  <c r="CB78" i="2"/>
  <c r="CC78" i="2" s="1"/>
  <c r="OJ78" i="2" s="1"/>
  <c r="MO78" i="2"/>
  <c r="FP78" i="2"/>
  <c r="PJ78" i="2" s="1"/>
  <c r="CA79" i="2"/>
  <c r="OF79" i="2" s="1"/>
  <c r="OG79" i="2" s="1"/>
  <c r="BZ79" i="2"/>
  <c r="OH79" i="2" s="1"/>
  <c r="OI79" i="2" s="1"/>
  <c r="CB79" i="2"/>
  <c r="CC79" i="2" s="1"/>
  <c r="OJ79" i="2" s="1"/>
  <c r="MO79" i="2"/>
  <c r="FP79" i="2"/>
  <c r="PJ79" i="2" s="1"/>
  <c r="CA80" i="2"/>
  <c r="OF80" i="2" s="1"/>
  <c r="OG80" i="2" s="1"/>
  <c r="BZ80" i="2"/>
  <c r="OH80" i="2" s="1"/>
  <c r="OI80" i="2" s="1"/>
  <c r="CB80" i="2"/>
  <c r="CC80" i="2" s="1"/>
  <c r="OJ80" i="2" s="1"/>
  <c r="MO80" i="2"/>
  <c r="FP80" i="2"/>
  <c r="PJ80" i="2" s="1"/>
  <c r="CA81" i="2"/>
  <c r="OF81" i="2" s="1"/>
  <c r="OG81" i="2" s="1"/>
  <c r="BZ81" i="2"/>
  <c r="OH81" i="2" s="1"/>
  <c r="OI81" i="2" s="1"/>
  <c r="CB81" i="2"/>
  <c r="CC81" i="2" s="1"/>
  <c r="OJ81" i="2" s="1"/>
  <c r="MO81" i="2"/>
  <c r="FP81" i="2"/>
  <c r="PJ81" i="2" s="1"/>
  <c r="CA82" i="2"/>
  <c r="OF82" i="2" s="1"/>
  <c r="OG82" i="2" s="1"/>
  <c r="BZ82" i="2"/>
  <c r="OH82" i="2" s="1"/>
  <c r="OI82" i="2" s="1"/>
  <c r="CB82" i="2"/>
  <c r="CC82" i="2" s="1"/>
  <c r="OJ82" i="2" s="1"/>
  <c r="MO82" i="2"/>
  <c r="FP82" i="2"/>
  <c r="PJ82" i="2" s="1"/>
  <c r="CA83" i="2"/>
  <c r="OF83" i="2" s="1"/>
  <c r="OG83" i="2" s="1"/>
  <c r="BZ83" i="2"/>
  <c r="OH83" i="2" s="1"/>
  <c r="OI83" i="2" s="1"/>
  <c r="CB83" i="2"/>
  <c r="CC83" i="2" s="1"/>
  <c r="OJ83" i="2" s="1"/>
  <c r="MO83" i="2"/>
  <c r="FP83" i="2"/>
  <c r="PJ83" i="2" s="1"/>
  <c r="CA84" i="2"/>
  <c r="OF84" i="2" s="1"/>
  <c r="OG84" i="2" s="1"/>
  <c r="BZ84" i="2"/>
  <c r="OH84" i="2" s="1"/>
  <c r="OI84" i="2" s="1"/>
  <c r="CB84" i="2"/>
  <c r="CC84" i="2" s="1"/>
  <c r="OJ84" i="2" s="1"/>
  <c r="MO84" i="2"/>
  <c r="FP84" i="2"/>
  <c r="PJ84" i="2" s="1"/>
  <c r="CA85" i="2"/>
  <c r="OF85" i="2" s="1"/>
  <c r="OG85" i="2" s="1"/>
  <c r="BZ85" i="2"/>
  <c r="OH85" i="2" s="1"/>
  <c r="OI85" i="2" s="1"/>
  <c r="CB85" i="2"/>
  <c r="CC85" i="2" s="1"/>
  <c r="OJ85" i="2" s="1"/>
  <c r="MO85" i="2"/>
  <c r="FP85" i="2"/>
  <c r="PJ85" i="2" s="1"/>
  <c r="CA86" i="2"/>
  <c r="OF86" i="2" s="1"/>
  <c r="OG86" i="2" s="1"/>
  <c r="BZ86" i="2"/>
  <c r="OH86" i="2" s="1"/>
  <c r="OI86" i="2" s="1"/>
  <c r="CB86" i="2"/>
  <c r="CC86" i="2" s="1"/>
  <c r="OJ86" i="2" s="1"/>
  <c r="MO86" i="2"/>
  <c r="FP86" i="2"/>
  <c r="PJ86" i="2" s="1"/>
  <c r="CA87" i="2"/>
  <c r="OF87" i="2" s="1"/>
  <c r="OG87" i="2" s="1"/>
  <c r="BZ87" i="2"/>
  <c r="OH87" i="2" s="1"/>
  <c r="OI87" i="2" s="1"/>
  <c r="CB87" i="2"/>
  <c r="CC87" i="2" s="1"/>
  <c r="OJ87" i="2" s="1"/>
  <c r="MO87" i="2"/>
  <c r="FP87" i="2"/>
  <c r="PJ87" i="2" s="1"/>
  <c r="CA88" i="2"/>
  <c r="OF88" i="2" s="1"/>
  <c r="OG88" i="2" s="1"/>
  <c r="CB88" i="2"/>
  <c r="CC88" i="2" s="1"/>
  <c r="OJ88" i="2" s="1"/>
  <c r="BZ88" i="2"/>
  <c r="OH88" i="2" s="1"/>
  <c r="OI88" i="2" s="1"/>
  <c r="MO88" i="2"/>
  <c r="FP88" i="2"/>
  <c r="PJ88" i="2" s="1"/>
  <c r="CA89" i="2"/>
  <c r="OF89" i="2" s="1"/>
  <c r="OG89" i="2" s="1"/>
  <c r="BZ89" i="2"/>
  <c r="OH89" i="2" s="1"/>
  <c r="OI89" i="2" s="1"/>
  <c r="CB89" i="2"/>
  <c r="CC89" i="2" s="1"/>
  <c r="OJ89" i="2" s="1"/>
  <c r="MO89" i="2"/>
  <c r="FP89" i="2"/>
  <c r="PJ89" i="2" s="1"/>
  <c r="CA90" i="2"/>
  <c r="OF90" i="2" s="1"/>
  <c r="OG90" i="2" s="1"/>
  <c r="CB90" i="2"/>
  <c r="CC90" i="2" s="1"/>
  <c r="OJ90" i="2" s="1"/>
  <c r="BZ90" i="2"/>
  <c r="OH90" i="2" s="1"/>
  <c r="OI90" i="2" s="1"/>
  <c r="MO90" i="2"/>
  <c r="FP90" i="2"/>
  <c r="PJ90" i="2" s="1"/>
  <c r="CA91" i="2"/>
  <c r="OF91" i="2" s="1"/>
  <c r="OG91" i="2" s="1"/>
  <c r="BZ91" i="2"/>
  <c r="OH91" i="2" s="1"/>
  <c r="OI91" i="2" s="1"/>
  <c r="CB91" i="2"/>
  <c r="CC91" i="2" s="1"/>
  <c r="OJ91" i="2" s="1"/>
  <c r="MO91" i="2"/>
  <c r="FP91" i="2"/>
  <c r="PJ91" i="2" s="1"/>
  <c r="CA92" i="2"/>
  <c r="OF92" i="2" s="1"/>
  <c r="OG92" i="2" s="1"/>
  <c r="CB92" i="2"/>
  <c r="CC92" i="2" s="1"/>
  <c r="OJ92" i="2" s="1"/>
  <c r="BZ92" i="2"/>
  <c r="OH92" i="2" s="1"/>
  <c r="OI92" i="2" s="1"/>
  <c r="MO92" i="2"/>
  <c r="FP92" i="2"/>
  <c r="PJ92" i="2" s="1"/>
  <c r="CA93" i="2"/>
  <c r="OF93" i="2" s="1"/>
  <c r="OG93" i="2" s="1"/>
  <c r="BZ93" i="2"/>
  <c r="OH93" i="2" s="1"/>
  <c r="OI93" i="2" s="1"/>
  <c r="CB93" i="2"/>
  <c r="CC93" i="2" s="1"/>
  <c r="OJ93" i="2" s="1"/>
  <c r="MO93" i="2"/>
  <c r="FP93" i="2"/>
  <c r="PJ93" i="2" s="1"/>
  <c r="CA94" i="2"/>
  <c r="OF94" i="2" s="1"/>
  <c r="OG94" i="2" s="1"/>
  <c r="CB94" i="2"/>
  <c r="CC94" i="2" s="1"/>
  <c r="OJ94" i="2" s="1"/>
  <c r="BZ94" i="2"/>
  <c r="OH94" i="2" s="1"/>
  <c r="OI94" i="2" s="1"/>
  <c r="MO94" i="2"/>
  <c r="FP94" i="2"/>
  <c r="PJ94" i="2" s="1"/>
  <c r="CA95" i="2"/>
  <c r="OF95" i="2" s="1"/>
  <c r="OG95" i="2" s="1"/>
  <c r="BZ95" i="2"/>
  <c r="OH95" i="2" s="1"/>
  <c r="OI95" i="2" s="1"/>
  <c r="CB95" i="2"/>
  <c r="CC95" i="2" s="1"/>
  <c r="OJ95" i="2" s="1"/>
  <c r="MO95" i="2"/>
  <c r="FP95" i="2"/>
  <c r="PJ95" i="2" s="1"/>
  <c r="CA96" i="2"/>
  <c r="OF96" i="2" s="1"/>
  <c r="OG96" i="2" s="1"/>
  <c r="CB96" i="2"/>
  <c r="CC96" i="2" s="1"/>
  <c r="OJ96" i="2" s="1"/>
  <c r="BZ96" i="2"/>
  <c r="OH96" i="2" s="1"/>
  <c r="OI96" i="2" s="1"/>
  <c r="MO96" i="2"/>
  <c r="FP96" i="2"/>
  <c r="PJ96" i="2" s="1"/>
  <c r="CB97" i="2"/>
  <c r="BZ97" i="2"/>
  <c r="OH97" i="2" s="1"/>
  <c r="OI97" i="2" s="1"/>
  <c r="CC97" i="2"/>
  <c r="OJ97" i="2" s="1"/>
  <c r="CA97" i="2"/>
  <c r="OF97" i="2" s="1"/>
  <c r="OG97" i="2" s="1"/>
  <c r="MO97" i="2"/>
  <c r="FP97" i="2"/>
  <c r="PJ97" i="2" s="1"/>
  <c r="CB98" i="2"/>
  <c r="BZ98" i="2"/>
  <c r="OH98" i="2" s="1"/>
  <c r="OI98" i="2" s="1"/>
  <c r="CC98" i="2"/>
  <c r="OJ98" i="2" s="1"/>
  <c r="CA98" i="2"/>
  <c r="OF98" i="2" s="1"/>
  <c r="OG98" i="2" s="1"/>
  <c r="MO98" i="2"/>
  <c r="FP98" i="2"/>
  <c r="PJ98" i="2" s="1"/>
  <c r="CB99" i="2"/>
  <c r="BZ99" i="2"/>
  <c r="OH99" i="2" s="1"/>
  <c r="OI99" i="2" s="1"/>
  <c r="CC99" i="2"/>
  <c r="OJ99" i="2" s="1"/>
  <c r="CA99" i="2"/>
  <c r="OF99" i="2" s="1"/>
  <c r="OG99" i="2" s="1"/>
  <c r="MO99" i="2"/>
  <c r="FP99" i="2"/>
  <c r="PJ99" i="2" s="1"/>
  <c r="CB100" i="2"/>
  <c r="BZ100" i="2"/>
  <c r="OH100" i="2" s="1"/>
  <c r="OI100" i="2" s="1"/>
  <c r="CC100" i="2"/>
  <c r="OJ100" i="2" s="1"/>
  <c r="CA100" i="2"/>
  <c r="OF100" i="2" s="1"/>
  <c r="OG100" i="2" s="1"/>
  <c r="MO100" i="2"/>
  <c r="FP100" i="2"/>
  <c r="PJ100" i="2" s="1"/>
  <c r="CB101" i="2"/>
  <c r="BZ101" i="2"/>
  <c r="OH101" i="2" s="1"/>
  <c r="OI101" i="2" s="1"/>
  <c r="CC101" i="2"/>
  <c r="OJ101" i="2" s="1"/>
  <c r="CA101" i="2"/>
  <c r="OF101" i="2" s="1"/>
  <c r="OG101" i="2" s="1"/>
  <c r="MO101" i="2"/>
  <c r="FP101" i="2"/>
  <c r="PJ101" i="2" s="1"/>
  <c r="CB102" i="2"/>
  <c r="BZ102" i="2"/>
  <c r="OH102" i="2" s="1"/>
  <c r="OI102" i="2" s="1"/>
  <c r="CC102" i="2"/>
  <c r="OJ102" i="2" s="1"/>
  <c r="CA102" i="2"/>
  <c r="OF102" i="2" s="1"/>
  <c r="OG102" i="2" s="1"/>
  <c r="MO102" i="2"/>
  <c r="FP102" i="2"/>
  <c r="PJ102" i="2" s="1"/>
  <c r="CT103" i="2"/>
  <c r="CR103" i="2"/>
  <c r="OQ103" i="2" s="1"/>
  <c r="OR103" i="2" s="1"/>
  <c r="CU103" i="2"/>
  <c r="OS103" i="2" s="1"/>
  <c r="CS103" i="2"/>
  <c r="OO103" i="2" s="1"/>
  <c r="OP103" i="2" s="1"/>
  <c r="EX104" i="2"/>
  <c r="EV104" i="2"/>
  <c r="EY104" i="2"/>
  <c r="EW104" i="2"/>
  <c r="FV104" i="2"/>
  <c r="PR104" i="2" s="1"/>
  <c r="MP104" i="2"/>
  <c r="CT106" i="2"/>
  <c r="CR106" i="2"/>
  <c r="OQ106" i="2" s="1"/>
  <c r="OR106" i="2" s="1"/>
  <c r="CU106" i="2"/>
  <c r="OS106" i="2" s="1"/>
  <c r="CS106" i="2"/>
  <c r="OO106" i="2" s="1"/>
  <c r="OP106" i="2" s="1"/>
  <c r="EX107" i="2"/>
  <c r="EV107" i="2"/>
  <c r="EY107" i="2"/>
  <c r="EW107" i="2"/>
  <c r="FV107" i="2"/>
  <c r="PR107" i="2" s="1"/>
  <c r="PT107" i="2" s="1"/>
  <c r="MP107" i="2"/>
  <c r="CB109" i="2"/>
  <c r="BZ109" i="2"/>
  <c r="OH109" i="2" s="1"/>
  <c r="OI109" i="2" s="1"/>
  <c r="CC109" i="2"/>
  <c r="OJ109" i="2" s="1"/>
  <c r="CA109" i="2"/>
  <c r="OF109" i="2" s="1"/>
  <c r="OG109" i="2" s="1"/>
  <c r="MO109" i="2"/>
  <c r="FP109" i="2"/>
  <c r="PJ109" i="2" s="1"/>
  <c r="PL109" i="2" s="1"/>
  <c r="CB110" i="2"/>
  <c r="BZ110" i="2"/>
  <c r="OH110" i="2" s="1"/>
  <c r="OI110" i="2" s="1"/>
  <c r="CC110" i="2"/>
  <c r="OJ110" i="2" s="1"/>
  <c r="CA110" i="2"/>
  <c r="OF110" i="2" s="1"/>
  <c r="OG110" i="2" s="1"/>
  <c r="MO110" i="2"/>
  <c r="FP110" i="2"/>
  <c r="PJ110" i="2" s="1"/>
  <c r="CB111" i="2"/>
  <c r="BZ111" i="2"/>
  <c r="OH111" i="2" s="1"/>
  <c r="OI111" i="2" s="1"/>
  <c r="CC111" i="2"/>
  <c r="OJ111" i="2" s="1"/>
  <c r="CA111" i="2"/>
  <c r="OF111" i="2" s="1"/>
  <c r="OG111" i="2" s="1"/>
  <c r="MO111" i="2"/>
  <c r="FP111" i="2"/>
  <c r="PJ111" i="2" s="1"/>
  <c r="CB112" i="2"/>
  <c r="BZ112" i="2"/>
  <c r="OH112" i="2" s="1"/>
  <c r="OI112" i="2" s="1"/>
  <c r="CC112" i="2"/>
  <c r="OJ112" i="2" s="1"/>
  <c r="CA112" i="2"/>
  <c r="OF112" i="2" s="1"/>
  <c r="OG112" i="2" s="1"/>
  <c r="MO112" i="2"/>
  <c r="FP112" i="2"/>
  <c r="PJ112" i="2" s="1"/>
  <c r="PK112" i="2" s="1"/>
  <c r="PM112" i="2" s="1"/>
  <c r="CT113" i="2"/>
  <c r="CR113" i="2"/>
  <c r="OQ113" i="2" s="1"/>
  <c r="OR113" i="2" s="1"/>
  <c r="CU113" i="2"/>
  <c r="OS113" i="2" s="1"/>
  <c r="CS113" i="2"/>
  <c r="OO113" i="2" s="1"/>
  <c r="OP113" i="2" s="1"/>
  <c r="EX114" i="2"/>
  <c r="EV114" i="2"/>
  <c r="EY114" i="2"/>
  <c r="EW114" i="2"/>
  <c r="FV114" i="2"/>
  <c r="PR114" i="2" s="1"/>
  <c r="MP114" i="2"/>
  <c r="CT116" i="2"/>
  <c r="CR116" i="2"/>
  <c r="OQ116" i="2" s="1"/>
  <c r="OR116" i="2" s="1"/>
  <c r="CU116" i="2"/>
  <c r="OS116" i="2" s="1"/>
  <c r="CS116" i="2"/>
  <c r="OO116" i="2" s="1"/>
  <c r="OP116" i="2" s="1"/>
  <c r="EX117" i="2"/>
  <c r="EV117" i="2"/>
  <c r="EY117" i="2"/>
  <c r="EW117" i="2"/>
  <c r="FV117" i="2"/>
  <c r="PR117" i="2" s="1"/>
  <c r="MP117" i="2"/>
  <c r="GW118" i="2"/>
  <c r="GX118" i="2"/>
  <c r="QD118" i="2" s="1"/>
  <c r="GZ118" i="2"/>
  <c r="QH118" i="2" s="1"/>
  <c r="BT120" i="2"/>
  <c r="BU120" i="2"/>
  <c r="NX120" i="2" s="1"/>
  <c r="BW120" i="2"/>
  <c r="OB120" i="2" s="1"/>
  <c r="CB121" i="2"/>
  <c r="BZ121" i="2"/>
  <c r="OH121" i="2" s="1"/>
  <c r="OI121" i="2" s="1"/>
  <c r="CA121" i="2"/>
  <c r="OF121" i="2" s="1"/>
  <c r="OG121" i="2" s="1"/>
  <c r="CC121" i="2"/>
  <c r="OJ121" i="2" s="1"/>
  <c r="FV121" i="2"/>
  <c r="PR121" i="2" s="1"/>
  <c r="MP121" i="2"/>
  <c r="EX123" i="2"/>
  <c r="EV123" i="2"/>
  <c r="EW123" i="2"/>
  <c r="EY123" i="2"/>
  <c r="CB124" i="2"/>
  <c r="BZ124" i="2"/>
  <c r="OH124" i="2" s="1"/>
  <c r="OI124" i="2" s="1"/>
  <c r="CA124" i="2"/>
  <c r="OF124" i="2" s="1"/>
  <c r="OG124" i="2" s="1"/>
  <c r="CC124" i="2"/>
  <c r="OJ124" i="2" s="1"/>
  <c r="FV124" i="2"/>
  <c r="PR124" i="2" s="1"/>
  <c r="MP124" i="2"/>
  <c r="CB125" i="2"/>
  <c r="BZ125" i="2"/>
  <c r="OH125" i="2" s="1"/>
  <c r="OI125" i="2" s="1"/>
  <c r="CA125" i="2"/>
  <c r="OF125" i="2" s="1"/>
  <c r="OG125" i="2" s="1"/>
  <c r="CC125" i="2"/>
  <c r="OJ125" i="2" s="1"/>
  <c r="FV125" i="2"/>
  <c r="PR125" i="2" s="1"/>
  <c r="MP125" i="2"/>
  <c r="CB126" i="2"/>
  <c r="BZ126" i="2"/>
  <c r="OH126" i="2" s="1"/>
  <c r="OI126" i="2" s="1"/>
  <c r="CA126" i="2"/>
  <c r="OF126" i="2" s="1"/>
  <c r="OG126" i="2" s="1"/>
  <c r="CC126" i="2"/>
  <c r="OJ126" i="2" s="1"/>
  <c r="FV126" i="2"/>
  <c r="PR126" i="2" s="1"/>
  <c r="MP126" i="2"/>
  <c r="CB127" i="2"/>
  <c r="BZ127" i="2"/>
  <c r="OH127" i="2" s="1"/>
  <c r="OI127" i="2" s="1"/>
  <c r="CA127" i="2"/>
  <c r="OF127" i="2" s="1"/>
  <c r="OG127" i="2" s="1"/>
  <c r="CC127" i="2"/>
  <c r="OJ127" i="2" s="1"/>
  <c r="FV127" i="2"/>
  <c r="PR127" i="2" s="1"/>
  <c r="MP127" i="2"/>
  <c r="AJ129" i="2"/>
  <c r="AK129" i="2"/>
  <c r="MZ129" i="2" s="1"/>
  <c r="AM129" i="2"/>
  <c r="MO129" i="2"/>
  <c r="FP129" i="2"/>
  <c r="PJ129" i="2" s="1"/>
  <c r="EX130" i="2"/>
  <c r="EV130" i="2"/>
  <c r="EW130" i="2"/>
  <c r="EY130" i="2"/>
  <c r="CB131" i="2"/>
  <c r="BZ131" i="2"/>
  <c r="OH131" i="2" s="1"/>
  <c r="OI131" i="2" s="1"/>
  <c r="CA131" i="2"/>
  <c r="OF131" i="2" s="1"/>
  <c r="OG131" i="2" s="1"/>
  <c r="CC131" i="2"/>
  <c r="OJ131" i="2" s="1"/>
  <c r="FV131" i="2"/>
  <c r="PR131" i="2" s="1"/>
  <c r="MP131" i="2"/>
  <c r="AJ133" i="2"/>
  <c r="AK133" i="2"/>
  <c r="MZ133" i="2" s="1"/>
  <c r="AM133" i="2"/>
  <c r="MO133" i="2"/>
  <c r="FP133" i="2"/>
  <c r="PJ133" i="2" s="1"/>
  <c r="EX134" i="2"/>
  <c r="EV134" i="2"/>
  <c r="EW134" i="2"/>
  <c r="EY134" i="2"/>
  <c r="CS98" i="2"/>
  <c r="OO98" i="2" s="1"/>
  <c r="OP98" i="2" s="1"/>
  <c r="CT98" i="2"/>
  <c r="CU98" i="2" s="1"/>
  <c r="OS98" i="2" s="1"/>
  <c r="CR98" i="2"/>
  <c r="OQ98" i="2" s="1"/>
  <c r="OR98" i="2" s="1"/>
  <c r="CS100" i="2"/>
  <c r="OO100" i="2" s="1"/>
  <c r="OP100" i="2" s="1"/>
  <c r="CT100" i="2"/>
  <c r="CU100" i="2" s="1"/>
  <c r="OS100" i="2" s="1"/>
  <c r="CR100" i="2"/>
  <c r="OQ100" i="2" s="1"/>
  <c r="OR100" i="2" s="1"/>
  <c r="CS102" i="2"/>
  <c r="OO102" i="2" s="1"/>
  <c r="OP102" i="2" s="1"/>
  <c r="CT102" i="2"/>
  <c r="CU102" i="2" s="1"/>
  <c r="OS102" i="2" s="1"/>
  <c r="CR102" i="2"/>
  <c r="OQ102" i="2" s="1"/>
  <c r="OR102" i="2" s="1"/>
  <c r="EW103" i="2"/>
  <c r="EX103" i="2"/>
  <c r="EY103" i="2" s="1"/>
  <c r="EV103" i="2"/>
  <c r="MP103" i="2"/>
  <c r="FV103" i="2"/>
  <c r="PR103" i="2" s="1"/>
  <c r="CA105" i="2"/>
  <c r="OF105" i="2" s="1"/>
  <c r="OG105" i="2" s="1"/>
  <c r="CB105" i="2"/>
  <c r="CC105" i="2" s="1"/>
  <c r="OJ105" i="2" s="1"/>
  <c r="BZ105" i="2"/>
  <c r="OH105" i="2" s="1"/>
  <c r="OI105" i="2" s="1"/>
  <c r="MO105" i="2"/>
  <c r="FP105" i="2"/>
  <c r="PJ105" i="2" s="1"/>
  <c r="CA106" i="2"/>
  <c r="OF106" i="2" s="1"/>
  <c r="OG106" i="2" s="1"/>
  <c r="CB106" i="2"/>
  <c r="CC106" i="2" s="1"/>
  <c r="OJ106" i="2" s="1"/>
  <c r="BZ106" i="2"/>
  <c r="OH106" i="2" s="1"/>
  <c r="OI106" i="2" s="1"/>
  <c r="MO106" i="2"/>
  <c r="FP106" i="2"/>
  <c r="PJ106" i="2" s="1"/>
  <c r="CS107" i="2"/>
  <c r="OO107" i="2" s="1"/>
  <c r="OP107" i="2" s="1"/>
  <c r="CT107" i="2"/>
  <c r="CU107" i="2" s="1"/>
  <c r="OS107" i="2" s="1"/>
  <c r="CR107" i="2"/>
  <c r="OQ107" i="2" s="1"/>
  <c r="OR107" i="2" s="1"/>
  <c r="EW108" i="2"/>
  <c r="EX108" i="2"/>
  <c r="EY108" i="2" s="1"/>
  <c r="EV108" i="2"/>
  <c r="MP108" i="2"/>
  <c r="FV108" i="2"/>
  <c r="PR108" i="2" s="1"/>
  <c r="CS110" i="2"/>
  <c r="OO110" i="2" s="1"/>
  <c r="OP110" i="2" s="1"/>
  <c r="CT110" i="2"/>
  <c r="CU110" i="2" s="1"/>
  <c r="OS110" i="2" s="1"/>
  <c r="CR110" i="2"/>
  <c r="OQ110" i="2" s="1"/>
  <c r="OR110" i="2" s="1"/>
  <c r="CS112" i="2"/>
  <c r="OO112" i="2" s="1"/>
  <c r="OP112" i="2" s="1"/>
  <c r="CT112" i="2"/>
  <c r="CU112" i="2" s="1"/>
  <c r="OS112" i="2" s="1"/>
  <c r="CR112" i="2"/>
  <c r="OQ112" i="2" s="1"/>
  <c r="OR112" i="2" s="1"/>
  <c r="EW113" i="2"/>
  <c r="EX113" i="2"/>
  <c r="EY113" i="2" s="1"/>
  <c r="EV113" i="2"/>
  <c r="MP113" i="2"/>
  <c r="FV113" i="2"/>
  <c r="PR113" i="2" s="1"/>
  <c r="CA115" i="2"/>
  <c r="OF115" i="2" s="1"/>
  <c r="OG115" i="2" s="1"/>
  <c r="CB115" i="2"/>
  <c r="CC115" i="2" s="1"/>
  <c r="OJ115" i="2" s="1"/>
  <c r="BZ115" i="2"/>
  <c r="OH115" i="2" s="1"/>
  <c r="OI115" i="2" s="1"/>
  <c r="MO115" i="2"/>
  <c r="FP115" i="2"/>
  <c r="PJ115" i="2" s="1"/>
  <c r="CA116" i="2"/>
  <c r="OF116" i="2" s="1"/>
  <c r="OG116" i="2" s="1"/>
  <c r="CB116" i="2"/>
  <c r="CC116" i="2" s="1"/>
  <c r="OJ116" i="2" s="1"/>
  <c r="BZ116" i="2"/>
  <c r="OH116" i="2" s="1"/>
  <c r="OI116" i="2" s="1"/>
  <c r="MO116" i="2"/>
  <c r="FP116" i="2"/>
  <c r="PJ116" i="2" s="1"/>
  <c r="CS117" i="2"/>
  <c r="OO117" i="2" s="1"/>
  <c r="OP117" i="2" s="1"/>
  <c r="CT117" i="2"/>
  <c r="CU117" i="2" s="1"/>
  <c r="OS117" i="2" s="1"/>
  <c r="CR117" i="2"/>
  <c r="OQ117" i="2" s="1"/>
  <c r="OR117" i="2" s="1"/>
  <c r="MO119" i="2"/>
  <c r="FP119" i="2"/>
  <c r="PJ119" i="2" s="1"/>
  <c r="CT120" i="2"/>
  <c r="CR120" i="2"/>
  <c r="OQ120" i="2" s="1"/>
  <c r="OR120" i="2" s="1"/>
  <c r="CU120" i="2"/>
  <c r="OS120" i="2" s="1"/>
  <c r="CS120" i="2"/>
  <c r="OO120" i="2" s="1"/>
  <c r="OP120" i="2" s="1"/>
  <c r="CT122" i="2"/>
  <c r="CR122" i="2"/>
  <c r="OQ122" i="2" s="1"/>
  <c r="OR122" i="2" s="1"/>
  <c r="CU122" i="2"/>
  <c r="OS122" i="2" s="1"/>
  <c r="CS122" i="2"/>
  <c r="OO122" i="2" s="1"/>
  <c r="OP122" i="2" s="1"/>
  <c r="MO123" i="2"/>
  <c r="FP123" i="2"/>
  <c r="PJ123" i="2" s="1"/>
  <c r="EX124" i="2"/>
  <c r="EV124" i="2"/>
  <c r="EY124" i="2"/>
  <c r="EW124" i="2"/>
  <c r="EX126" i="2"/>
  <c r="EV126" i="2"/>
  <c r="EY126" i="2"/>
  <c r="EW126" i="2"/>
  <c r="CB128" i="2"/>
  <c r="BZ128" i="2"/>
  <c r="OH128" i="2" s="1"/>
  <c r="OI128" i="2" s="1"/>
  <c r="CC128" i="2"/>
  <c r="OJ128" i="2" s="1"/>
  <c r="CA128" i="2"/>
  <c r="OF128" i="2" s="1"/>
  <c r="OG128" i="2" s="1"/>
  <c r="FV128" i="2"/>
  <c r="PR128" i="2" s="1"/>
  <c r="MP128" i="2"/>
  <c r="CB130" i="2"/>
  <c r="BZ130" i="2"/>
  <c r="OH130" i="2" s="1"/>
  <c r="OI130" i="2" s="1"/>
  <c r="CC130" i="2"/>
  <c r="OJ130" i="2" s="1"/>
  <c r="CA130" i="2"/>
  <c r="OF130" i="2" s="1"/>
  <c r="OG130" i="2" s="1"/>
  <c r="FV130" i="2"/>
  <c r="PR130" i="2" s="1"/>
  <c r="MP130" i="2"/>
  <c r="CB132" i="2"/>
  <c r="BZ132" i="2"/>
  <c r="OH132" i="2" s="1"/>
  <c r="OI132" i="2" s="1"/>
  <c r="CC132" i="2"/>
  <c r="OJ132" i="2" s="1"/>
  <c r="CA132" i="2"/>
  <c r="OF132" i="2" s="1"/>
  <c r="OG132" i="2" s="1"/>
  <c r="FV132" i="2"/>
  <c r="PR132" i="2" s="1"/>
  <c r="MP132" i="2"/>
  <c r="CB134" i="2"/>
  <c r="BZ134" i="2"/>
  <c r="OH134" i="2" s="1"/>
  <c r="OI134" i="2" s="1"/>
  <c r="CC134" i="2"/>
  <c r="OJ134" i="2" s="1"/>
  <c r="CA134" i="2"/>
  <c r="OF134" i="2" s="1"/>
  <c r="OG134" i="2" s="1"/>
  <c r="FV134" i="2"/>
  <c r="PR134" i="2" s="1"/>
  <c r="MP134" i="2"/>
  <c r="EX135" i="2"/>
  <c r="EV135" i="2"/>
  <c r="EY135" i="2"/>
  <c r="EW135" i="2"/>
  <c r="FV135" i="2"/>
  <c r="PR135" i="2" s="1"/>
  <c r="MP135" i="2"/>
  <c r="EX136" i="2"/>
  <c r="EV136" i="2"/>
  <c r="EY136" i="2"/>
  <c r="EW136" i="2"/>
  <c r="FV136" i="2"/>
  <c r="PR136" i="2" s="1"/>
  <c r="MP136" i="2"/>
  <c r="EX137" i="2"/>
  <c r="EV137" i="2"/>
  <c r="EY137" i="2"/>
  <c r="EW137" i="2"/>
  <c r="FV137" i="2"/>
  <c r="PR137" i="2" s="1"/>
  <c r="MP137" i="2"/>
  <c r="EX138" i="2"/>
  <c r="EV138" i="2"/>
  <c r="EY138" i="2"/>
  <c r="EW138" i="2"/>
  <c r="FV138" i="2"/>
  <c r="PR138" i="2" s="1"/>
  <c r="MP138" i="2"/>
  <c r="CB140" i="2"/>
  <c r="BZ140" i="2"/>
  <c r="OH140" i="2" s="1"/>
  <c r="OI140" i="2" s="1"/>
  <c r="CC140" i="2"/>
  <c r="OJ140" i="2" s="1"/>
  <c r="CA140" i="2"/>
  <c r="OF140" i="2" s="1"/>
  <c r="OG140" i="2" s="1"/>
  <c r="MO140" i="2"/>
  <c r="FP140" i="2"/>
  <c r="PJ140" i="2" s="1"/>
  <c r="CB141" i="2"/>
  <c r="BZ141" i="2"/>
  <c r="OH141" i="2" s="1"/>
  <c r="OI141" i="2" s="1"/>
  <c r="CC141" i="2"/>
  <c r="OJ141" i="2" s="1"/>
  <c r="CA141" i="2"/>
  <c r="OF141" i="2" s="1"/>
  <c r="OG141" i="2" s="1"/>
  <c r="MO141" i="2"/>
  <c r="FP141" i="2"/>
  <c r="PJ141" i="2" s="1"/>
  <c r="CT142" i="2"/>
  <c r="CR142" i="2"/>
  <c r="OQ142" i="2" s="1"/>
  <c r="OR142" i="2" s="1"/>
  <c r="CU142" i="2"/>
  <c r="OS142" i="2" s="1"/>
  <c r="CS142" i="2"/>
  <c r="OO142" i="2" s="1"/>
  <c r="OP142" i="2" s="1"/>
  <c r="EX143" i="2"/>
  <c r="EV143" i="2"/>
  <c r="EY143" i="2"/>
  <c r="EW143" i="2"/>
  <c r="FV143" i="2"/>
  <c r="PR143" i="2" s="1"/>
  <c r="MP143" i="2"/>
  <c r="CB145" i="2"/>
  <c r="BZ145" i="2"/>
  <c r="OH145" i="2" s="1"/>
  <c r="OI145" i="2" s="1"/>
  <c r="CC145" i="2"/>
  <c r="OJ145" i="2" s="1"/>
  <c r="CA145" i="2"/>
  <c r="OF145" i="2" s="1"/>
  <c r="OG145" i="2" s="1"/>
  <c r="MO145" i="2"/>
  <c r="FP145" i="2"/>
  <c r="PJ145" i="2" s="1"/>
  <c r="CT146" i="2"/>
  <c r="CR146" i="2"/>
  <c r="OQ146" i="2" s="1"/>
  <c r="OR146" i="2" s="1"/>
  <c r="CU146" i="2"/>
  <c r="OS146" i="2" s="1"/>
  <c r="CS146" i="2"/>
  <c r="OO146" i="2" s="1"/>
  <c r="OP146" i="2" s="1"/>
  <c r="CB148" i="2"/>
  <c r="BZ148" i="2"/>
  <c r="OH148" i="2" s="1"/>
  <c r="OI148" i="2" s="1"/>
  <c r="CC148" i="2"/>
  <c r="OJ148" i="2" s="1"/>
  <c r="CA148" i="2"/>
  <c r="OF148" i="2" s="1"/>
  <c r="OG148" i="2" s="1"/>
  <c r="MO148" i="2"/>
  <c r="FP148" i="2"/>
  <c r="PJ148" i="2" s="1"/>
  <c r="PK148" i="2" s="1"/>
  <c r="PM148" i="2" s="1"/>
  <c r="CB149" i="2"/>
  <c r="BZ149" i="2"/>
  <c r="OH149" i="2" s="1"/>
  <c r="OI149" i="2" s="1"/>
  <c r="CC149" i="2"/>
  <c r="OJ149" i="2" s="1"/>
  <c r="CA149" i="2"/>
  <c r="OF149" i="2" s="1"/>
  <c r="OG149" i="2" s="1"/>
  <c r="MO149" i="2"/>
  <c r="FP149" i="2"/>
  <c r="PJ149" i="2" s="1"/>
  <c r="PL149" i="2" s="1"/>
  <c r="CT150" i="2"/>
  <c r="CR150" i="2"/>
  <c r="OQ150" i="2" s="1"/>
  <c r="OR150" i="2" s="1"/>
  <c r="CU150" i="2"/>
  <c r="OS150" i="2" s="1"/>
  <c r="CS150" i="2"/>
  <c r="OO150" i="2" s="1"/>
  <c r="OP150" i="2" s="1"/>
  <c r="EX151" i="2"/>
  <c r="EV151" i="2"/>
  <c r="EY151" i="2"/>
  <c r="EW151" i="2"/>
  <c r="FV151" i="2"/>
  <c r="PR151" i="2" s="1"/>
  <c r="PT151" i="2" s="1"/>
  <c r="MP151" i="2"/>
  <c r="CB153" i="2"/>
  <c r="BZ153" i="2"/>
  <c r="OH153" i="2" s="1"/>
  <c r="OI153" i="2" s="1"/>
  <c r="CC153" i="2"/>
  <c r="OJ153" i="2" s="1"/>
  <c r="CA153" i="2"/>
  <c r="OF153" i="2" s="1"/>
  <c r="OG153" i="2" s="1"/>
  <c r="MO153" i="2"/>
  <c r="FP153" i="2"/>
  <c r="PJ153" i="2" s="1"/>
  <c r="CT154" i="2"/>
  <c r="CR154" i="2"/>
  <c r="OQ154" i="2" s="1"/>
  <c r="OR154" i="2" s="1"/>
  <c r="CU154" i="2"/>
  <c r="OS154" i="2" s="1"/>
  <c r="CS154" i="2"/>
  <c r="OO154" i="2" s="1"/>
  <c r="OP154" i="2" s="1"/>
  <c r="EX155" i="2"/>
  <c r="EV155" i="2"/>
  <c r="EY155" i="2"/>
  <c r="EW155" i="2"/>
  <c r="FV155" i="2"/>
  <c r="PR155" i="2" s="1"/>
  <c r="MP155" i="2"/>
  <c r="CB157" i="2"/>
  <c r="BZ157" i="2"/>
  <c r="OH157" i="2" s="1"/>
  <c r="OI157" i="2" s="1"/>
  <c r="CC157" i="2"/>
  <c r="OJ157" i="2" s="1"/>
  <c r="CA157" i="2"/>
  <c r="OF157" i="2" s="1"/>
  <c r="OG157" i="2" s="1"/>
  <c r="MO157" i="2"/>
  <c r="FP157" i="2"/>
  <c r="PJ157" i="2" s="1"/>
  <c r="PL157" i="2" s="1"/>
  <c r="CT158" i="2"/>
  <c r="CR158" i="2"/>
  <c r="OQ158" i="2" s="1"/>
  <c r="OR158" i="2" s="1"/>
  <c r="CU158" i="2"/>
  <c r="OS158" i="2" s="1"/>
  <c r="CS158" i="2"/>
  <c r="OO158" i="2" s="1"/>
  <c r="OP158" i="2" s="1"/>
  <c r="EX159" i="2"/>
  <c r="EV159" i="2"/>
  <c r="EY159" i="2"/>
  <c r="EW159" i="2"/>
  <c r="FV159" i="2"/>
  <c r="PR159" i="2" s="1"/>
  <c r="PT159" i="2" s="1"/>
  <c r="MP159" i="2"/>
  <c r="EX160" i="2"/>
  <c r="EV160" i="2"/>
  <c r="EY160" i="2"/>
  <c r="EW160" i="2"/>
  <c r="FV160" i="2"/>
  <c r="PR160" i="2" s="1"/>
  <c r="PS160" i="2" s="1"/>
  <c r="PU160" i="2" s="1"/>
  <c r="MP160" i="2"/>
  <c r="CB162" i="2"/>
  <c r="BZ162" i="2"/>
  <c r="OH162" i="2" s="1"/>
  <c r="OI162" i="2" s="1"/>
  <c r="CC162" i="2"/>
  <c r="OJ162" i="2" s="1"/>
  <c r="CA162" i="2"/>
  <c r="OF162" i="2" s="1"/>
  <c r="OG162" i="2" s="1"/>
  <c r="MO162" i="2"/>
  <c r="FP162" i="2"/>
  <c r="PJ162" i="2" s="1"/>
  <c r="CT163" i="2"/>
  <c r="CR163" i="2"/>
  <c r="OQ163" i="2" s="1"/>
  <c r="OR163" i="2" s="1"/>
  <c r="CU163" i="2"/>
  <c r="OS163" i="2" s="1"/>
  <c r="CS163" i="2"/>
  <c r="OO163" i="2" s="1"/>
  <c r="OP163" i="2" s="1"/>
  <c r="EX164" i="2"/>
  <c r="EV164" i="2"/>
  <c r="EY164" i="2"/>
  <c r="EW164" i="2"/>
  <c r="FV164" i="2"/>
  <c r="PR164" i="2" s="1"/>
  <c r="PS164" i="2" s="1"/>
  <c r="PU164" i="2" s="1"/>
  <c r="MP164" i="2"/>
  <c r="CB166" i="2"/>
  <c r="BZ166" i="2"/>
  <c r="OH166" i="2" s="1"/>
  <c r="OI166" i="2" s="1"/>
  <c r="CC166" i="2"/>
  <c r="OJ166" i="2" s="1"/>
  <c r="CA166" i="2"/>
  <c r="OF166" i="2" s="1"/>
  <c r="OG166" i="2" s="1"/>
  <c r="MO166" i="2"/>
  <c r="FP166" i="2"/>
  <c r="PJ166" i="2" s="1"/>
  <c r="PK166" i="2" s="1"/>
  <c r="PM166" i="2" s="1"/>
  <c r="CT167" i="2"/>
  <c r="CR167" i="2"/>
  <c r="OQ167" i="2" s="1"/>
  <c r="OR167" i="2" s="1"/>
  <c r="CU167" i="2"/>
  <c r="OS167" i="2" s="1"/>
  <c r="CS167" i="2"/>
  <c r="OO167" i="2" s="1"/>
  <c r="OP167" i="2" s="1"/>
  <c r="EX168" i="2"/>
  <c r="EV168" i="2"/>
  <c r="EY168" i="2"/>
  <c r="EW168" i="2"/>
  <c r="FV168" i="2"/>
  <c r="PR168" i="2" s="1"/>
  <c r="PS168" i="2" s="1"/>
  <c r="PU168" i="2" s="1"/>
  <c r="MP168" i="2"/>
  <c r="CB170" i="2"/>
  <c r="BZ170" i="2"/>
  <c r="OH170" i="2" s="1"/>
  <c r="OI170" i="2" s="1"/>
  <c r="CC170" i="2"/>
  <c r="OJ170" i="2" s="1"/>
  <c r="CA170" i="2"/>
  <c r="OF170" i="2" s="1"/>
  <c r="OG170" i="2" s="1"/>
  <c r="MO170" i="2"/>
  <c r="FP170" i="2"/>
  <c r="PJ170" i="2" s="1"/>
  <c r="PK170" i="2" s="1"/>
  <c r="PM170" i="2" s="1"/>
  <c r="CT171" i="2"/>
  <c r="CR171" i="2"/>
  <c r="OQ171" i="2" s="1"/>
  <c r="OR171" i="2" s="1"/>
  <c r="CU171" i="2"/>
  <c r="OS171" i="2" s="1"/>
  <c r="CS171" i="2"/>
  <c r="OO171" i="2" s="1"/>
  <c r="OP171" i="2" s="1"/>
  <c r="GW172" i="2"/>
  <c r="QF172" i="2" s="1"/>
  <c r="GX172" i="2"/>
  <c r="QD172" i="2" s="1"/>
  <c r="GZ172" i="2"/>
  <c r="QH172" i="2" s="1"/>
  <c r="CT174" i="2"/>
  <c r="CU174" i="2" s="1"/>
  <c r="OS174" i="2" s="1"/>
  <c r="CR174" i="2"/>
  <c r="OQ174" i="2" s="1"/>
  <c r="OR174" i="2" s="1"/>
  <c r="CS174" i="2"/>
  <c r="OO174" i="2" s="1"/>
  <c r="OP174" i="2" s="1"/>
  <c r="EX175" i="2"/>
  <c r="EY175" i="2" s="1"/>
  <c r="EV175" i="2"/>
  <c r="EW175" i="2"/>
  <c r="GW176" i="2"/>
  <c r="QF176" i="2" s="1"/>
  <c r="GX176" i="2"/>
  <c r="QD176" i="2" s="1"/>
  <c r="GZ176" i="2"/>
  <c r="QH176" i="2" s="1"/>
  <c r="CT178" i="2"/>
  <c r="CR178" i="2"/>
  <c r="OQ178" i="2" s="1"/>
  <c r="OR178" i="2" s="1"/>
  <c r="CS178" i="2"/>
  <c r="OO178" i="2" s="1"/>
  <c r="OP178" i="2" s="1"/>
  <c r="CU178" i="2"/>
  <c r="OS178" i="2" s="1"/>
  <c r="EX179" i="2"/>
  <c r="EV179" i="2"/>
  <c r="EW179" i="2"/>
  <c r="EY179" i="2"/>
  <c r="GW180" i="2"/>
  <c r="QF180" i="2" s="1"/>
  <c r="GX180" i="2"/>
  <c r="QD180" i="2" s="1"/>
  <c r="GZ180" i="2"/>
  <c r="QH180" i="2" s="1"/>
  <c r="CT182" i="2"/>
  <c r="CU182" i="2" s="1"/>
  <c r="OS182" i="2" s="1"/>
  <c r="CR182" i="2"/>
  <c r="OQ182" i="2" s="1"/>
  <c r="OR182" i="2" s="1"/>
  <c r="CS182" i="2"/>
  <c r="OO182" i="2" s="1"/>
  <c r="OP182" i="2" s="1"/>
  <c r="CA118" i="2"/>
  <c r="OF118" i="2" s="1"/>
  <c r="OG118" i="2" s="1"/>
  <c r="CB118" i="2"/>
  <c r="CC118" i="2" s="1"/>
  <c r="OJ118" i="2" s="1"/>
  <c r="BZ118" i="2"/>
  <c r="OH118" i="2" s="1"/>
  <c r="OI118" i="2" s="1"/>
  <c r="MO118" i="2"/>
  <c r="FP118" i="2"/>
  <c r="PJ118" i="2" s="1"/>
  <c r="CS119" i="2"/>
  <c r="OO119" i="2" s="1"/>
  <c r="OP119" i="2" s="1"/>
  <c r="CT119" i="2"/>
  <c r="CU119" i="2" s="1"/>
  <c r="OS119" i="2" s="1"/>
  <c r="CR119" i="2"/>
  <c r="OQ119" i="2" s="1"/>
  <c r="OR119" i="2" s="1"/>
  <c r="EY120" i="2"/>
  <c r="EW120" i="2"/>
  <c r="EV120" i="2"/>
  <c r="EX120" i="2"/>
  <c r="FI120" i="2" s="1"/>
  <c r="MP120" i="2"/>
  <c r="FV120" i="2"/>
  <c r="PR120" i="2" s="1"/>
  <c r="CC122" i="2"/>
  <c r="OJ122" i="2" s="1"/>
  <c r="CA122" i="2"/>
  <c r="OF122" i="2" s="1"/>
  <c r="OG122" i="2" s="1"/>
  <c r="BZ122" i="2"/>
  <c r="OH122" i="2" s="1"/>
  <c r="OI122" i="2" s="1"/>
  <c r="CB122" i="2"/>
  <c r="MO122" i="2"/>
  <c r="FP122" i="2"/>
  <c r="PJ122" i="2" s="1"/>
  <c r="CS123" i="2"/>
  <c r="OO123" i="2" s="1"/>
  <c r="OP123" i="2" s="1"/>
  <c r="CT123" i="2"/>
  <c r="CU123" i="2" s="1"/>
  <c r="OS123" i="2" s="1"/>
  <c r="CR123" i="2"/>
  <c r="OQ123" i="2" s="1"/>
  <c r="OR123" i="2" s="1"/>
  <c r="CU125" i="2"/>
  <c r="OS125" i="2" s="1"/>
  <c r="CS125" i="2"/>
  <c r="OO125" i="2" s="1"/>
  <c r="OP125" i="2" s="1"/>
  <c r="CR125" i="2"/>
  <c r="OQ125" i="2" s="1"/>
  <c r="OR125" i="2" s="1"/>
  <c r="CT125" i="2"/>
  <c r="CU127" i="2"/>
  <c r="OS127" i="2" s="1"/>
  <c r="CS127" i="2"/>
  <c r="OO127" i="2" s="1"/>
  <c r="OP127" i="2" s="1"/>
  <c r="CR127" i="2"/>
  <c r="OQ127" i="2" s="1"/>
  <c r="OR127" i="2" s="1"/>
  <c r="CT127" i="2"/>
  <c r="CU129" i="2"/>
  <c r="OS129" i="2" s="1"/>
  <c r="CS129" i="2"/>
  <c r="OO129" i="2" s="1"/>
  <c r="OP129" i="2" s="1"/>
  <c r="CR129" i="2"/>
  <c r="OQ129" i="2" s="1"/>
  <c r="OR129" i="2" s="1"/>
  <c r="CT129" i="2"/>
  <c r="CU131" i="2"/>
  <c r="OS131" i="2" s="1"/>
  <c r="CS131" i="2"/>
  <c r="OO131" i="2" s="1"/>
  <c r="OP131" i="2" s="1"/>
  <c r="CR131" i="2"/>
  <c r="OQ131" i="2" s="1"/>
  <c r="OR131" i="2" s="1"/>
  <c r="CT131" i="2"/>
  <c r="CU133" i="2"/>
  <c r="OS133" i="2" s="1"/>
  <c r="CS133" i="2"/>
  <c r="OO133" i="2" s="1"/>
  <c r="OP133" i="2" s="1"/>
  <c r="CR133" i="2"/>
  <c r="OQ133" i="2" s="1"/>
  <c r="OR133" i="2" s="1"/>
  <c r="CT133" i="2"/>
  <c r="CS135" i="2"/>
  <c r="OO135" i="2" s="1"/>
  <c r="OP135" i="2" s="1"/>
  <c r="CT135" i="2"/>
  <c r="CU135" i="2" s="1"/>
  <c r="OS135" i="2" s="1"/>
  <c r="CR135" i="2"/>
  <c r="OQ135" i="2" s="1"/>
  <c r="OR135" i="2" s="1"/>
  <c r="CS137" i="2"/>
  <c r="OO137" i="2" s="1"/>
  <c r="OP137" i="2" s="1"/>
  <c r="CT137" i="2"/>
  <c r="CU137" i="2" s="1"/>
  <c r="OS137" i="2" s="1"/>
  <c r="CR137" i="2"/>
  <c r="OQ137" i="2" s="1"/>
  <c r="OR137" i="2" s="1"/>
  <c r="CA139" i="2"/>
  <c r="OF139" i="2" s="1"/>
  <c r="OG139" i="2" s="1"/>
  <c r="CB139" i="2"/>
  <c r="CC139" i="2" s="1"/>
  <c r="OJ139" i="2" s="1"/>
  <c r="BZ139" i="2"/>
  <c r="OH139" i="2" s="1"/>
  <c r="OI139" i="2" s="1"/>
  <c r="MO139" i="2"/>
  <c r="FP139" i="2"/>
  <c r="PJ139" i="2" s="1"/>
  <c r="CS140" i="2"/>
  <c r="OO140" i="2" s="1"/>
  <c r="OP140" i="2" s="1"/>
  <c r="CT140" i="2"/>
  <c r="CU140" i="2" s="1"/>
  <c r="OS140" i="2" s="1"/>
  <c r="CR140" i="2"/>
  <c r="OQ140" i="2" s="1"/>
  <c r="OR140" i="2" s="1"/>
  <c r="CA142" i="2"/>
  <c r="OF142" i="2" s="1"/>
  <c r="OG142" i="2" s="1"/>
  <c r="CB142" i="2"/>
  <c r="CC142" i="2" s="1"/>
  <c r="OJ142" i="2" s="1"/>
  <c r="BZ142" i="2"/>
  <c r="OH142" i="2" s="1"/>
  <c r="OI142" i="2" s="1"/>
  <c r="MO142" i="2"/>
  <c r="FP142" i="2"/>
  <c r="PJ142" i="2" s="1"/>
  <c r="CS143" i="2"/>
  <c r="OO143" i="2" s="1"/>
  <c r="OP143" i="2" s="1"/>
  <c r="CT143" i="2"/>
  <c r="CU143" i="2" s="1"/>
  <c r="OS143" i="2" s="1"/>
  <c r="CR143" i="2"/>
  <c r="OQ143" i="2" s="1"/>
  <c r="OR143" i="2" s="1"/>
  <c r="EW144" i="2"/>
  <c r="EX144" i="2"/>
  <c r="EY144" i="2" s="1"/>
  <c r="EV144" i="2"/>
  <c r="MP144" i="2"/>
  <c r="FV144" i="2"/>
  <c r="PR144" i="2" s="1"/>
  <c r="CA146" i="2"/>
  <c r="OF146" i="2" s="1"/>
  <c r="OG146" i="2" s="1"/>
  <c r="CB146" i="2"/>
  <c r="CC146" i="2" s="1"/>
  <c r="OJ146" i="2" s="1"/>
  <c r="BZ146" i="2"/>
  <c r="OH146" i="2" s="1"/>
  <c r="OI146" i="2" s="1"/>
  <c r="MO146" i="2"/>
  <c r="FP146" i="2"/>
  <c r="PJ146" i="2" s="1"/>
  <c r="CA147" i="2"/>
  <c r="OF147" i="2" s="1"/>
  <c r="OG147" i="2" s="1"/>
  <c r="CB147" i="2"/>
  <c r="CC147" i="2" s="1"/>
  <c r="OJ147" i="2" s="1"/>
  <c r="BZ147" i="2"/>
  <c r="OH147" i="2" s="1"/>
  <c r="OI147" i="2" s="1"/>
  <c r="MO147" i="2"/>
  <c r="FP147" i="2"/>
  <c r="PJ147" i="2" s="1"/>
  <c r="CS148" i="2"/>
  <c r="OO148" i="2" s="1"/>
  <c r="OP148" i="2" s="1"/>
  <c r="CT148" i="2"/>
  <c r="CU148" i="2" s="1"/>
  <c r="OS148" i="2" s="1"/>
  <c r="CR148" i="2"/>
  <c r="OQ148" i="2" s="1"/>
  <c r="OR148" i="2" s="1"/>
  <c r="CA150" i="2"/>
  <c r="OF150" i="2" s="1"/>
  <c r="OG150" i="2" s="1"/>
  <c r="CB150" i="2"/>
  <c r="CC150" i="2" s="1"/>
  <c r="OJ150" i="2" s="1"/>
  <c r="BZ150" i="2"/>
  <c r="OH150" i="2" s="1"/>
  <c r="OI150" i="2" s="1"/>
  <c r="MO150" i="2"/>
  <c r="FP150" i="2"/>
  <c r="PJ150" i="2" s="1"/>
  <c r="PK150" i="2" s="1"/>
  <c r="CS151" i="2"/>
  <c r="OO151" i="2" s="1"/>
  <c r="OP151" i="2" s="1"/>
  <c r="CT151" i="2"/>
  <c r="CU151" i="2" s="1"/>
  <c r="OS151" i="2" s="1"/>
  <c r="CR151" i="2"/>
  <c r="OQ151" i="2" s="1"/>
  <c r="OR151" i="2" s="1"/>
  <c r="EW152" i="2"/>
  <c r="EX152" i="2"/>
  <c r="EY152" i="2" s="1"/>
  <c r="EV152" i="2"/>
  <c r="MP152" i="2"/>
  <c r="FV152" i="2"/>
  <c r="PR152" i="2" s="1"/>
  <c r="CA154" i="2"/>
  <c r="OF154" i="2" s="1"/>
  <c r="OG154" i="2" s="1"/>
  <c r="CB154" i="2"/>
  <c r="CC154" i="2" s="1"/>
  <c r="OJ154" i="2" s="1"/>
  <c r="BZ154" i="2"/>
  <c r="OH154" i="2" s="1"/>
  <c r="OI154" i="2" s="1"/>
  <c r="MO154" i="2"/>
  <c r="FP154" i="2"/>
  <c r="PJ154" i="2" s="1"/>
  <c r="CS155" i="2"/>
  <c r="OO155" i="2" s="1"/>
  <c r="OP155" i="2" s="1"/>
  <c r="CT155" i="2"/>
  <c r="CU155" i="2" s="1"/>
  <c r="OS155" i="2" s="1"/>
  <c r="CR155" i="2"/>
  <c r="OQ155" i="2" s="1"/>
  <c r="OR155" i="2" s="1"/>
  <c r="EW156" i="2"/>
  <c r="EX156" i="2"/>
  <c r="EY156" i="2" s="1"/>
  <c r="EV156" i="2"/>
  <c r="MP156" i="2"/>
  <c r="FV156" i="2"/>
  <c r="PR156" i="2" s="1"/>
  <c r="CA158" i="2"/>
  <c r="OF158" i="2" s="1"/>
  <c r="OG158" i="2" s="1"/>
  <c r="CB158" i="2"/>
  <c r="CC158" i="2" s="1"/>
  <c r="OJ158" i="2" s="1"/>
  <c r="BZ158" i="2"/>
  <c r="OH158" i="2" s="1"/>
  <c r="OI158" i="2" s="1"/>
  <c r="MO158" i="2"/>
  <c r="FP158" i="2"/>
  <c r="PJ158" i="2" s="1"/>
  <c r="CS159" i="2"/>
  <c r="OO159" i="2" s="1"/>
  <c r="OP159" i="2" s="1"/>
  <c r="CT159" i="2"/>
  <c r="CU159" i="2" s="1"/>
  <c r="OS159" i="2" s="1"/>
  <c r="CR159" i="2"/>
  <c r="OQ159" i="2" s="1"/>
  <c r="OR159" i="2" s="1"/>
  <c r="CA161" i="2"/>
  <c r="OF161" i="2" s="1"/>
  <c r="OG161" i="2" s="1"/>
  <c r="CB161" i="2"/>
  <c r="CC161" i="2" s="1"/>
  <c r="OJ161" i="2" s="1"/>
  <c r="BZ161" i="2"/>
  <c r="OH161" i="2" s="1"/>
  <c r="OI161" i="2" s="1"/>
  <c r="MO161" i="2"/>
  <c r="FP161" i="2"/>
  <c r="PJ161" i="2" s="1"/>
  <c r="CS162" i="2"/>
  <c r="OO162" i="2" s="1"/>
  <c r="OP162" i="2" s="1"/>
  <c r="CT162" i="2"/>
  <c r="CU162" i="2" s="1"/>
  <c r="OS162" i="2" s="1"/>
  <c r="CR162" i="2"/>
  <c r="OQ162" i="2" s="1"/>
  <c r="OR162" i="2" s="1"/>
  <c r="EW163" i="2"/>
  <c r="EX163" i="2"/>
  <c r="EY163" i="2" s="1"/>
  <c r="EV163" i="2"/>
  <c r="MP163" i="2"/>
  <c r="FV163" i="2"/>
  <c r="PR163" i="2" s="1"/>
  <c r="CA165" i="2"/>
  <c r="OF165" i="2" s="1"/>
  <c r="OG165" i="2" s="1"/>
  <c r="CB165" i="2"/>
  <c r="CC165" i="2" s="1"/>
  <c r="OJ165" i="2" s="1"/>
  <c r="BZ165" i="2"/>
  <c r="OH165" i="2" s="1"/>
  <c r="OI165" i="2" s="1"/>
  <c r="MO165" i="2"/>
  <c r="FP165" i="2"/>
  <c r="PJ165" i="2" s="1"/>
  <c r="CS166" i="2"/>
  <c r="OO166" i="2" s="1"/>
  <c r="OP166" i="2" s="1"/>
  <c r="CT166" i="2"/>
  <c r="CU166" i="2" s="1"/>
  <c r="OS166" i="2" s="1"/>
  <c r="CR166" i="2"/>
  <c r="OQ166" i="2" s="1"/>
  <c r="OR166" i="2" s="1"/>
  <c r="EW167" i="2"/>
  <c r="EX167" i="2"/>
  <c r="EY167" i="2" s="1"/>
  <c r="EV167" i="2"/>
  <c r="MP167" i="2"/>
  <c r="FV167" i="2"/>
  <c r="PR167" i="2" s="1"/>
  <c r="CA169" i="2"/>
  <c r="OF169" i="2" s="1"/>
  <c r="OG169" i="2" s="1"/>
  <c r="CB169" i="2"/>
  <c r="CC169" i="2" s="1"/>
  <c r="OJ169" i="2" s="1"/>
  <c r="BZ169" i="2"/>
  <c r="OH169" i="2" s="1"/>
  <c r="OI169" i="2" s="1"/>
  <c r="MO169" i="2"/>
  <c r="FP169" i="2"/>
  <c r="PJ169" i="2" s="1"/>
  <c r="CS170" i="2"/>
  <c r="OO170" i="2" s="1"/>
  <c r="OP170" i="2" s="1"/>
  <c r="CT170" i="2"/>
  <c r="CU170" i="2" s="1"/>
  <c r="OS170" i="2" s="1"/>
  <c r="CR170" i="2"/>
  <c r="OQ170" i="2" s="1"/>
  <c r="OR170" i="2" s="1"/>
  <c r="EW171" i="2"/>
  <c r="EX171" i="2"/>
  <c r="FI171" i="2" s="1"/>
  <c r="EV171" i="2"/>
  <c r="MP171" i="2"/>
  <c r="FV171" i="2"/>
  <c r="PR171" i="2" s="1"/>
  <c r="MO173" i="2"/>
  <c r="FP173" i="2"/>
  <c r="PJ173" i="2" s="1"/>
  <c r="PL173" i="2" s="1"/>
  <c r="CB175" i="2"/>
  <c r="BZ175" i="2"/>
  <c r="OH175" i="2" s="1"/>
  <c r="OI175" i="2" s="1"/>
  <c r="CC175" i="2"/>
  <c r="OJ175" i="2" s="1"/>
  <c r="CA175" i="2"/>
  <c r="OF175" i="2" s="1"/>
  <c r="OG175" i="2" s="1"/>
  <c r="FV175" i="2"/>
  <c r="PR175" i="2" s="1"/>
  <c r="PT175" i="2" s="1"/>
  <c r="MP175" i="2"/>
  <c r="MO177" i="2"/>
  <c r="FP177" i="2"/>
  <c r="PJ177" i="2" s="1"/>
  <c r="PL177" i="2" s="1"/>
  <c r="CB179" i="2"/>
  <c r="BZ179" i="2"/>
  <c r="OH179" i="2" s="1"/>
  <c r="OI179" i="2" s="1"/>
  <c r="CC179" i="2"/>
  <c r="OJ179" i="2" s="1"/>
  <c r="CA179" i="2"/>
  <c r="OF179" i="2" s="1"/>
  <c r="OG179" i="2" s="1"/>
  <c r="FV179" i="2"/>
  <c r="PR179" i="2" s="1"/>
  <c r="PT179" i="2" s="1"/>
  <c r="MP179" i="2"/>
  <c r="MO181" i="2"/>
  <c r="FP181" i="2"/>
  <c r="PJ181" i="2" s="1"/>
  <c r="PL181" i="2" s="1"/>
  <c r="CB183" i="2"/>
  <c r="BZ183" i="2"/>
  <c r="OH183" i="2" s="1"/>
  <c r="OI183" i="2" s="1"/>
  <c r="CC183" i="2"/>
  <c r="OJ183" i="2" s="1"/>
  <c r="CA183" i="2"/>
  <c r="OF183" i="2" s="1"/>
  <c r="OG183" i="2" s="1"/>
  <c r="MO183" i="2"/>
  <c r="FP183" i="2"/>
  <c r="PJ183" i="2" s="1"/>
  <c r="CT184" i="2"/>
  <c r="CR184" i="2"/>
  <c r="OQ184" i="2" s="1"/>
  <c r="OR184" i="2" s="1"/>
  <c r="CU184" i="2"/>
  <c r="OS184" i="2" s="1"/>
  <c r="CS184" i="2"/>
  <c r="OO184" i="2" s="1"/>
  <c r="OP184" i="2" s="1"/>
  <c r="EX185" i="2"/>
  <c r="EV185" i="2"/>
  <c r="EY185" i="2"/>
  <c r="EW185" i="2"/>
  <c r="FV185" i="2"/>
  <c r="PR185" i="2" s="1"/>
  <c r="MP185" i="2"/>
  <c r="EX186" i="2"/>
  <c r="EV186" i="2"/>
  <c r="EY186" i="2"/>
  <c r="EW186" i="2"/>
  <c r="FV186" i="2"/>
  <c r="PR186" i="2" s="1"/>
  <c r="PS186" i="2" s="1"/>
  <c r="MP186" i="2"/>
  <c r="CB188" i="2"/>
  <c r="BZ188" i="2"/>
  <c r="OH188" i="2" s="1"/>
  <c r="OI188" i="2" s="1"/>
  <c r="CC188" i="2"/>
  <c r="OJ188" i="2" s="1"/>
  <c r="CA188" i="2"/>
  <c r="OF188" i="2" s="1"/>
  <c r="OG188" i="2" s="1"/>
  <c r="MO188" i="2"/>
  <c r="FP188" i="2"/>
  <c r="PJ188" i="2" s="1"/>
  <c r="PK188" i="2" s="1"/>
  <c r="CT189" i="2"/>
  <c r="CR189" i="2"/>
  <c r="OQ189" i="2" s="1"/>
  <c r="OR189" i="2" s="1"/>
  <c r="CU189" i="2"/>
  <c r="OS189" i="2" s="1"/>
  <c r="CS189" i="2"/>
  <c r="OO189" i="2" s="1"/>
  <c r="OP189" i="2" s="1"/>
  <c r="EX190" i="2"/>
  <c r="EV190" i="2"/>
  <c r="EY190" i="2"/>
  <c r="EW190" i="2"/>
  <c r="FV190" i="2"/>
  <c r="PR190" i="2" s="1"/>
  <c r="PS190" i="2" s="1"/>
  <c r="MP190" i="2"/>
  <c r="CB192" i="2"/>
  <c r="BZ192" i="2"/>
  <c r="OH192" i="2" s="1"/>
  <c r="OI192" i="2" s="1"/>
  <c r="CC192" i="2"/>
  <c r="OJ192" i="2" s="1"/>
  <c r="CA192" i="2"/>
  <c r="OF192" i="2" s="1"/>
  <c r="OG192" i="2" s="1"/>
  <c r="MO192" i="2"/>
  <c r="FP192" i="2"/>
  <c r="PJ192" i="2" s="1"/>
  <c r="PK192" i="2" s="1"/>
  <c r="CT193" i="2"/>
  <c r="CR193" i="2"/>
  <c r="OQ193" i="2" s="1"/>
  <c r="OR193" i="2" s="1"/>
  <c r="CU193" i="2"/>
  <c r="OS193" i="2" s="1"/>
  <c r="CS193" i="2"/>
  <c r="OO193" i="2" s="1"/>
  <c r="OP193" i="2" s="1"/>
  <c r="EX194" i="2"/>
  <c r="EV194" i="2"/>
  <c r="EY194" i="2"/>
  <c r="EW194" i="2"/>
  <c r="FV194" i="2"/>
  <c r="PR194" i="2" s="1"/>
  <c r="PS194" i="2" s="1"/>
  <c r="MP194" i="2"/>
  <c r="CB196" i="2"/>
  <c r="BZ196" i="2"/>
  <c r="OH196" i="2" s="1"/>
  <c r="OI196" i="2" s="1"/>
  <c r="CC196" i="2"/>
  <c r="OJ196" i="2" s="1"/>
  <c r="CA196" i="2"/>
  <c r="OF196" i="2" s="1"/>
  <c r="OG196" i="2" s="1"/>
  <c r="CT197" i="2"/>
  <c r="CU197" i="2" s="1"/>
  <c r="OS197" i="2" s="1"/>
  <c r="CR197" i="2"/>
  <c r="OQ197" i="2" s="1"/>
  <c r="OR197" i="2" s="1"/>
  <c r="CS197" i="2"/>
  <c r="OO197" i="2" s="1"/>
  <c r="OP197" i="2" s="1"/>
  <c r="EX198" i="2"/>
  <c r="EY198" i="2" s="1"/>
  <c r="EV198" i="2"/>
  <c r="EW198" i="2"/>
  <c r="GW199" i="2"/>
  <c r="GX199" i="2"/>
  <c r="QD199" i="2" s="1"/>
  <c r="GZ199" i="2"/>
  <c r="QH199" i="2" s="1"/>
  <c r="CT201" i="2"/>
  <c r="CR201" i="2"/>
  <c r="OQ201" i="2" s="1"/>
  <c r="OR201" i="2" s="1"/>
  <c r="CS201" i="2"/>
  <c r="OO201" i="2" s="1"/>
  <c r="OP201" i="2" s="1"/>
  <c r="CU201" i="2"/>
  <c r="OS201" i="2" s="1"/>
  <c r="CA172" i="2"/>
  <c r="OF172" i="2" s="1"/>
  <c r="OG172" i="2" s="1"/>
  <c r="CB172" i="2"/>
  <c r="CC172" i="2" s="1"/>
  <c r="OJ172" i="2" s="1"/>
  <c r="BZ172" i="2"/>
  <c r="OH172" i="2" s="1"/>
  <c r="OI172" i="2" s="1"/>
  <c r="MO172" i="2"/>
  <c r="FP172" i="2"/>
  <c r="PJ172" i="2" s="1"/>
  <c r="PL172" i="2" s="1"/>
  <c r="CS173" i="2"/>
  <c r="OO173" i="2" s="1"/>
  <c r="OP173" i="2" s="1"/>
  <c r="CT173" i="2"/>
  <c r="CU173" i="2" s="1"/>
  <c r="OS173" i="2" s="1"/>
  <c r="CR173" i="2"/>
  <c r="OQ173" i="2" s="1"/>
  <c r="OR173" i="2" s="1"/>
  <c r="EW174" i="2"/>
  <c r="EX174" i="2"/>
  <c r="EY174" i="2" s="1"/>
  <c r="EV174" i="2"/>
  <c r="MP174" i="2"/>
  <c r="FV174" i="2"/>
  <c r="PR174" i="2" s="1"/>
  <c r="PT174" i="2" s="1"/>
  <c r="CA176" i="2"/>
  <c r="OF176" i="2" s="1"/>
  <c r="OG176" i="2" s="1"/>
  <c r="CB176" i="2"/>
  <c r="CC176" i="2" s="1"/>
  <c r="OJ176" i="2" s="1"/>
  <c r="BZ176" i="2"/>
  <c r="OH176" i="2" s="1"/>
  <c r="OI176" i="2" s="1"/>
  <c r="MO176" i="2"/>
  <c r="FP176" i="2"/>
  <c r="PJ176" i="2" s="1"/>
  <c r="PL176" i="2" s="1"/>
  <c r="CS177" i="2"/>
  <c r="OO177" i="2" s="1"/>
  <c r="OP177" i="2" s="1"/>
  <c r="CT177" i="2"/>
  <c r="CU177" i="2" s="1"/>
  <c r="OS177" i="2" s="1"/>
  <c r="CR177" i="2"/>
  <c r="OQ177" i="2" s="1"/>
  <c r="OR177" i="2" s="1"/>
  <c r="EW178" i="2"/>
  <c r="EX178" i="2"/>
  <c r="EY178" i="2" s="1"/>
  <c r="EV178" i="2"/>
  <c r="MP178" i="2"/>
  <c r="FV178" i="2"/>
  <c r="PR178" i="2" s="1"/>
  <c r="PT178" i="2" s="1"/>
  <c r="CA180" i="2"/>
  <c r="OF180" i="2" s="1"/>
  <c r="OG180" i="2" s="1"/>
  <c r="CB180" i="2"/>
  <c r="CC180" i="2" s="1"/>
  <c r="OJ180" i="2" s="1"/>
  <c r="BZ180" i="2"/>
  <c r="OH180" i="2" s="1"/>
  <c r="OI180" i="2" s="1"/>
  <c r="MO180" i="2"/>
  <c r="FP180" i="2"/>
  <c r="PJ180" i="2" s="1"/>
  <c r="PL180" i="2" s="1"/>
  <c r="CS181" i="2"/>
  <c r="OO181" i="2" s="1"/>
  <c r="OP181" i="2" s="1"/>
  <c r="CT181" i="2"/>
  <c r="CU181" i="2" s="1"/>
  <c r="OS181" i="2" s="1"/>
  <c r="CR181" i="2"/>
  <c r="OQ181" i="2" s="1"/>
  <c r="OR181" i="2" s="1"/>
  <c r="EW182" i="2"/>
  <c r="EX182" i="2"/>
  <c r="EY182" i="2" s="1"/>
  <c r="EV182" i="2"/>
  <c r="MP182" i="2"/>
  <c r="FV182" i="2"/>
  <c r="PR182" i="2" s="1"/>
  <c r="PT182" i="2" s="1"/>
  <c r="CA184" i="2"/>
  <c r="OF184" i="2" s="1"/>
  <c r="OG184" i="2" s="1"/>
  <c r="CB184" i="2"/>
  <c r="CC184" i="2" s="1"/>
  <c r="OJ184" i="2" s="1"/>
  <c r="BZ184" i="2"/>
  <c r="OH184" i="2" s="1"/>
  <c r="OI184" i="2" s="1"/>
  <c r="MO184" i="2"/>
  <c r="FP184" i="2"/>
  <c r="PJ184" i="2" s="1"/>
  <c r="PL184" i="2" s="1"/>
  <c r="CS185" i="2"/>
  <c r="OO185" i="2" s="1"/>
  <c r="OP185" i="2" s="1"/>
  <c r="CT185" i="2"/>
  <c r="CU185" i="2" s="1"/>
  <c r="OS185" i="2" s="1"/>
  <c r="CR185" i="2"/>
  <c r="OQ185" i="2" s="1"/>
  <c r="OR185" i="2" s="1"/>
  <c r="CA187" i="2"/>
  <c r="OF187" i="2" s="1"/>
  <c r="OG187" i="2" s="1"/>
  <c r="CB187" i="2"/>
  <c r="CC187" i="2" s="1"/>
  <c r="OJ187" i="2" s="1"/>
  <c r="BZ187" i="2"/>
  <c r="OH187" i="2" s="1"/>
  <c r="OI187" i="2" s="1"/>
  <c r="MO187" i="2"/>
  <c r="FP187" i="2"/>
  <c r="PJ187" i="2" s="1"/>
  <c r="PK187" i="2" s="1"/>
  <c r="PM187" i="2" s="1"/>
  <c r="CS188" i="2"/>
  <c r="OO188" i="2" s="1"/>
  <c r="OP188" i="2" s="1"/>
  <c r="CT188" i="2"/>
  <c r="CU188" i="2" s="1"/>
  <c r="OS188" i="2" s="1"/>
  <c r="CR188" i="2"/>
  <c r="OQ188" i="2" s="1"/>
  <c r="OR188" i="2" s="1"/>
  <c r="EW189" i="2"/>
  <c r="EX189" i="2"/>
  <c r="FI189" i="2" s="1"/>
  <c r="EV189" i="2"/>
  <c r="MP189" i="2"/>
  <c r="FV189" i="2"/>
  <c r="PR189" i="2" s="1"/>
  <c r="PS189" i="2" s="1"/>
  <c r="PU189" i="2" s="1"/>
  <c r="CA191" i="2"/>
  <c r="OF191" i="2" s="1"/>
  <c r="OG191" i="2" s="1"/>
  <c r="CB191" i="2"/>
  <c r="CC191" i="2" s="1"/>
  <c r="OJ191" i="2" s="1"/>
  <c r="BZ191" i="2"/>
  <c r="OH191" i="2" s="1"/>
  <c r="OI191" i="2" s="1"/>
  <c r="MO191" i="2"/>
  <c r="FP191" i="2"/>
  <c r="PJ191" i="2" s="1"/>
  <c r="PK191" i="2" s="1"/>
  <c r="PM191" i="2" s="1"/>
  <c r="CS192" i="2"/>
  <c r="OO192" i="2" s="1"/>
  <c r="OP192" i="2" s="1"/>
  <c r="CT192" i="2"/>
  <c r="CU192" i="2" s="1"/>
  <c r="OS192" i="2" s="1"/>
  <c r="CR192" i="2"/>
  <c r="OQ192" i="2" s="1"/>
  <c r="OR192" i="2" s="1"/>
  <c r="EW193" i="2"/>
  <c r="EX193" i="2"/>
  <c r="FI193" i="2" s="1"/>
  <c r="EV193" i="2"/>
  <c r="MP193" i="2"/>
  <c r="FV193" i="2"/>
  <c r="PR193" i="2" s="1"/>
  <c r="PS193" i="2" s="1"/>
  <c r="PU193" i="2" s="1"/>
  <c r="CA195" i="2"/>
  <c r="OF195" i="2" s="1"/>
  <c r="OG195" i="2" s="1"/>
  <c r="CB195" i="2"/>
  <c r="CC195" i="2" s="1"/>
  <c r="OJ195" i="2" s="1"/>
  <c r="BZ195" i="2"/>
  <c r="OH195" i="2" s="1"/>
  <c r="OI195" i="2" s="1"/>
  <c r="MO195" i="2"/>
  <c r="FP195" i="2"/>
  <c r="PJ195" i="2" s="1"/>
  <c r="PK195" i="2" s="1"/>
  <c r="PM195" i="2" s="1"/>
  <c r="CS196" i="2"/>
  <c r="OO196" i="2" s="1"/>
  <c r="OP196" i="2" s="1"/>
  <c r="CT196" i="2"/>
  <c r="CU196" i="2" s="1"/>
  <c r="OS196" i="2" s="1"/>
  <c r="CR196" i="2"/>
  <c r="OQ196" i="2" s="1"/>
  <c r="OR196" i="2" s="1"/>
  <c r="FV196" i="2"/>
  <c r="PR196" i="2" s="1"/>
  <c r="PT196" i="2" s="1"/>
  <c r="MP196" i="2"/>
  <c r="MO198" i="2"/>
  <c r="FP198" i="2"/>
  <c r="PJ198" i="2" s="1"/>
  <c r="PL198" i="2" s="1"/>
  <c r="CB200" i="2"/>
  <c r="BZ200" i="2"/>
  <c r="OH200" i="2" s="1"/>
  <c r="OI200" i="2" s="1"/>
  <c r="CC200" i="2"/>
  <c r="OJ200" i="2" s="1"/>
  <c r="CA200" i="2"/>
  <c r="OF200" i="2" s="1"/>
  <c r="OG200" i="2" s="1"/>
  <c r="FV200" i="2"/>
  <c r="PR200" i="2" s="1"/>
  <c r="PT200" i="2" s="1"/>
  <c r="MP200" i="2"/>
  <c r="EW197" i="2"/>
  <c r="EX197" i="2"/>
  <c r="FI197" i="2" s="1"/>
  <c r="EV197" i="2"/>
  <c r="MP197" i="2"/>
  <c r="FV197" i="2"/>
  <c r="PR197" i="2" s="1"/>
  <c r="PS197" i="2" s="1"/>
  <c r="PU197" i="2" s="1"/>
  <c r="CA199" i="2"/>
  <c r="OF199" i="2" s="1"/>
  <c r="OG199" i="2" s="1"/>
  <c r="CB199" i="2"/>
  <c r="CC199" i="2" s="1"/>
  <c r="OJ199" i="2" s="1"/>
  <c r="BZ199" i="2"/>
  <c r="OH199" i="2" s="1"/>
  <c r="OI199" i="2" s="1"/>
  <c r="MO199" i="2"/>
  <c r="FP199" i="2"/>
  <c r="PJ199" i="2" s="1"/>
  <c r="PK199" i="2" s="1"/>
  <c r="PM199" i="2" s="1"/>
  <c r="CS200" i="2"/>
  <c r="OO200" i="2" s="1"/>
  <c r="OP200" i="2" s="1"/>
  <c r="CT200" i="2"/>
  <c r="CU200" i="2" s="1"/>
  <c r="OS200" i="2" s="1"/>
  <c r="CR200" i="2"/>
  <c r="OQ200" i="2" s="1"/>
  <c r="OR200" i="2" s="1"/>
  <c r="EW201" i="2"/>
  <c r="EX201" i="2"/>
  <c r="EY201" i="2" s="1"/>
  <c r="EV201" i="2"/>
  <c r="MP201" i="2"/>
  <c r="FV201" i="2"/>
  <c r="PR201" i="2" s="1"/>
  <c r="PS201" i="2" s="1"/>
  <c r="PU201" i="2" s="1"/>
  <c r="CB203" i="2"/>
  <c r="BZ203" i="2"/>
  <c r="OH203" i="2" s="1"/>
  <c r="OI203" i="2" s="1"/>
  <c r="CC203" i="2"/>
  <c r="OJ203" i="2" s="1"/>
  <c r="CA203" i="2"/>
  <c r="OF203" i="2" s="1"/>
  <c r="OG203" i="2" s="1"/>
  <c r="MO203" i="2"/>
  <c r="FP203" i="2"/>
  <c r="PJ203" i="2" s="1"/>
  <c r="PK203" i="2" s="1"/>
  <c r="CT204" i="2"/>
  <c r="CR204" i="2"/>
  <c r="OQ204" i="2" s="1"/>
  <c r="OR204" i="2" s="1"/>
  <c r="CU204" i="2"/>
  <c r="OS204" i="2" s="1"/>
  <c r="CS204" i="2"/>
  <c r="OO204" i="2" s="1"/>
  <c r="OP204" i="2" s="1"/>
  <c r="EX205" i="2"/>
  <c r="EV205" i="2"/>
  <c r="EY205" i="2"/>
  <c r="EW205" i="2"/>
  <c r="FV205" i="2"/>
  <c r="PR205" i="2" s="1"/>
  <c r="PS205" i="2" s="1"/>
  <c r="MP205" i="2"/>
  <c r="CB207" i="2"/>
  <c r="BZ207" i="2"/>
  <c r="OH207" i="2" s="1"/>
  <c r="OI207" i="2" s="1"/>
  <c r="CC207" i="2"/>
  <c r="OJ207" i="2" s="1"/>
  <c r="CA207" i="2"/>
  <c r="OF207" i="2" s="1"/>
  <c r="OG207" i="2" s="1"/>
  <c r="MO207" i="2"/>
  <c r="FP207" i="2"/>
  <c r="PJ207" i="2" s="1"/>
  <c r="PK207" i="2" s="1"/>
  <c r="CT208" i="2"/>
  <c r="CR208" i="2"/>
  <c r="OQ208" i="2" s="1"/>
  <c r="OR208" i="2" s="1"/>
  <c r="CU208" i="2"/>
  <c r="OS208" i="2" s="1"/>
  <c r="CS208" i="2"/>
  <c r="OO208" i="2" s="1"/>
  <c r="OP208" i="2" s="1"/>
  <c r="EX209" i="2"/>
  <c r="EV209" i="2"/>
  <c r="EY209" i="2"/>
  <c r="EW209" i="2"/>
  <c r="FV209" i="2"/>
  <c r="PR209" i="2" s="1"/>
  <c r="PS209" i="2" s="1"/>
  <c r="MP209" i="2"/>
  <c r="EX210" i="2"/>
  <c r="EV210" i="2"/>
  <c r="EY210" i="2"/>
  <c r="EW210" i="2"/>
  <c r="FV210" i="2"/>
  <c r="PR210" i="2" s="1"/>
  <c r="MP210" i="2"/>
  <c r="CB212" i="2"/>
  <c r="BZ212" i="2"/>
  <c r="OH212" i="2" s="1"/>
  <c r="OI212" i="2" s="1"/>
  <c r="CC212" i="2"/>
  <c r="OJ212" i="2" s="1"/>
  <c r="CA212" i="2"/>
  <c r="OF212" i="2" s="1"/>
  <c r="OG212" i="2" s="1"/>
  <c r="MO212" i="2"/>
  <c r="FP212" i="2"/>
  <c r="PJ212" i="2" s="1"/>
  <c r="CT213" i="2"/>
  <c r="CR213" i="2"/>
  <c r="OQ213" i="2" s="1"/>
  <c r="OR213" i="2" s="1"/>
  <c r="CU213" i="2"/>
  <c r="OS213" i="2" s="1"/>
  <c r="CS213" i="2"/>
  <c r="OO213" i="2" s="1"/>
  <c r="OP213" i="2" s="1"/>
  <c r="EX214" i="2"/>
  <c r="EV214" i="2"/>
  <c r="EY214" i="2"/>
  <c r="EW214" i="2"/>
  <c r="FV214" i="2"/>
  <c r="PR214" i="2" s="1"/>
  <c r="MP214" i="2"/>
  <c r="CB216" i="2"/>
  <c r="BZ216" i="2"/>
  <c r="OH216" i="2" s="1"/>
  <c r="OI216" i="2" s="1"/>
  <c r="CC216" i="2"/>
  <c r="OJ216" i="2" s="1"/>
  <c r="CA216" i="2"/>
  <c r="OF216" i="2" s="1"/>
  <c r="OG216" i="2" s="1"/>
  <c r="MO216" i="2"/>
  <c r="FP216" i="2"/>
  <c r="PJ216" i="2" s="1"/>
  <c r="CT217" i="2"/>
  <c r="CR217" i="2"/>
  <c r="OQ217" i="2" s="1"/>
  <c r="OR217" i="2" s="1"/>
  <c r="CU217" i="2"/>
  <c r="OS217" i="2" s="1"/>
  <c r="CS217" i="2"/>
  <c r="OO217" i="2" s="1"/>
  <c r="OP217" i="2" s="1"/>
  <c r="EX218" i="2"/>
  <c r="EV218" i="2"/>
  <c r="EY218" i="2"/>
  <c r="EW218" i="2"/>
  <c r="FV218" i="2"/>
  <c r="PR218" i="2" s="1"/>
  <c r="MP218" i="2"/>
  <c r="CB220" i="2"/>
  <c r="BZ220" i="2"/>
  <c r="OH220" i="2" s="1"/>
  <c r="OI220" i="2" s="1"/>
  <c r="CC220" i="2"/>
  <c r="OJ220" i="2" s="1"/>
  <c r="CA220" i="2"/>
  <c r="OF220" i="2" s="1"/>
  <c r="OG220" i="2" s="1"/>
  <c r="MO220" i="2"/>
  <c r="FP220" i="2"/>
  <c r="PJ220" i="2" s="1"/>
  <c r="CT221" i="2"/>
  <c r="CR221" i="2"/>
  <c r="OQ221" i="2" s="1"/>
  <c r="OR221" i="2" s="1"/>
  <c r="CU221" i="2"/>
  <c r="OS221" i="2" s="1"/>
  <c r="CS221" i="2"/>
  <c r="OO221" i="2" s="1"/>
  <c r="OP221" i="2" s="1"/>
  <c r="EX222" i="2"/>
  <c r="EV222" i="2"/>
  <c r="EY222" i="2"/>
  <c r="EW222" i="2"/>
  <c r="FV222" i="2"/>
  <c r="PR222" i="2" s="1"/>
  <c r="MP222" i="2"/>
  <c r="CB224" i="2"/>
  <c r="BZ224" i="2"/>
  <c r="OH224" i="2" s="1"/>
  <c r="OI224" i="2" s="1"/>
  <c r="CA224" i="2"/>
  <c r="OF224" i="2" s="1"/>
  <c r="OG224" i="2" s="1"/>
  <c r="CC224" i="2"/>
  <c r="OJ224" i="2" s="1"/>
  <c r="FV224" i="2"/>
  <c r="PR224" i="2" s="1"/>
  <c r="MP224" i="2"/>
  <c r="CB226" i="2"/>
  <c r="BZ226" i="2"/>
  <c r="OH226" i="2" s="1"/>
  <c r="OI226" i="2" s="1"/>
  <c r="CA226" i="2"/>
  <c r="OF226" i="2" s="1"/>
  <c r="OG226" i="2" s="1"/>
  <c r="CC226" i="2"/>
  <c r="OJ226" i="2" s="1"/>
  <c r="FV226" i="2"/>
  <c r="PR226" i="2" s="1"/>
  <c r="PS226" i="2" s="1"/>
  <c r="MP226" i="2"/>
  <c r="CA202" i="2"/>
  <c r="OF202" i="2" s="1"/>
  <c r="OG202" i="2" s="1"/>
  <c r="CB202" i="2"/>
  <c r="CC202" i="2" s="1"/>
  <c r="OJ202" i="2" s="1"/>
  <c r="BZ202" i="2"/>
  <c r="OH202" i="2" s="1"/>
  <c r="OI202" i="2" s="1"/>
  <c r="MO202" i="2"/>
  <c r="FP202" i="2"/>
  <c r="PJ202" i="2" s="1"/>
  <c r="PL202" i="2" s="1"/>
  <c r="CS203" i="2"/>
  <c r="OO203" i="2" s="1"/>
  <c r="OP203" i="2" s="1"/>
  <c r="CT203" i="2"/>
  <c r="CU203" i="2" s="1"/>
  <c r="OS203" i="2" s="1"/>
  <c r="CR203" i="2"/>
  <c r="OQ203" i="2" s="1"/>
  <c r="OR203" i="2" s="1"/>
  <c r="EW204" i="2"/>
  <c r="EX204" i="2"/>
  <c r="EY204" i="2" s="1"/>
  <c r="EV204" i="2"/>
  <c r="MP204" i="2"/>
  <c r="FV204" i="2"/>
  <c r="PR204" i="2" s="1"/>
  <c r="PT204" i="2" s="1"/>
  <c r="CA206" i="2"/>
  <c r="OF206" i="2" s="1"/>
  <c r="OG206" i="2" s="1"/>
  <c r="CB206" i="2"/>
  <c r="CC206" i="2" s="1"/>
  <c r="OJ206" i="2" s="1"/>
  <c r="BZ206" i="2"/>
  <c r="OH206" i="2" s="1"/>
  <c r="OI206" i="2" s="1"/>
  <c r="MO206" i="2"/>
  <c r="FP206" i="2"/>
  <c r="PJ206" i="2" s="1"/>
  <c r="PL206" i="2" s="1"/>
  <c r="CS207" i="2"/>
  <c r="OO207" i="2" s="1"/>
  <c r="OP207" i="2" s="1"/>
  <c r="CT207" i="2"/>
  <c r="CU207" i="2" s="1"/>
  <c r="OS207" i="2" s="1"/>
  <c r="CR207" i="2"/>
  <c r="OQ207" i="2" s="1"/>
  <c r="OR207" i="2" s="1"/>
  <c r="EW208" i="2"/>
  <c r="EX208" i="2"/>
  <c r="EY208" i="2" s="1"/>
  <c r="EV208" i="2"/>
  <c r="MP208" i="2"/>
  <c r="FV208" i="2"/>
  <c r="PR208" i="2" s="1"/>
  <c r="PT208" i="2" s="1"/>
  <c r="CS210" i="2"/>
  <c r="OO210" i="2" s="1"/>
  <c r="OP210" i="2" s="1"/>
  <c r="CT210" i="2"/>
  <c r="CU210" i="2" s="1"/>
  <c r="OS210" i="2" s="1"/>
  <c r="CR210" i="2"/>
  <c r="OQ210" i="2" s="1"/>
  <c r="OR210" i="2" s="1"/>
  <c r="EW211" i="2"/>
  <c r="EX211" i="2"/>
  <c r="EY211" i="2" s="1"/>
  <c r="EV211" i="2"/>
  <c r="MP211" i="2"/>
  <c r="FV211" i="2"/>
  <c r="PR211" i="2" s="1"/>
  <c r="PS211" i="2" s="1"/>
  <c r="PU211" i="2" s="1"/>
  <c r="CA213" i="2"/>
  <c r="OF213" i="2" s="1"/>
  <c r="OG213" i="2" s="1"/>
  <c r="CB213" i="2"/>
  <c r="CC213" i="2" s="1"/>
  <c r="OJ213" i="2" s="1"/>
  <c r="BZ213" i="2"/>
  <c r="OH213" i="2" s="1"/>
  <c r="OI213" i="2" s="1"/>
  <c r="MO213" i="2"/>
  <c r="FP213" i="2"/>
  <c r="PJ213" i="2" s="1"/>
  <c r="PK213" i="2" s="1"/>
  <c r="PM213" i="2" s="1"/>
  <c r="CS214" i="2"/>
  <c r="OO214" i="2" s="1"/>
  <c r="OP214" i="2" s="1"/>
  <c r="CT214" i="2"/>
  <c r="CU214" i="2" s="1"/>
  <c r="OS214" i="2" s="1"/>
  <c r="CR214" i="2"/>
  <c r="OQ214" i="2" s="1"/>
  <c r="OR214" i="2" s="1"/>
  <c r="EW215" i="2"/>
  <c r="EX215" i="2"/>
  <c r="EY215" i="2" s="1"/>
  <c r="EV215" i="2"/>
  <c r="MP215" i="2"/>
  <c r="FV215" i="2"/>
  <c r="PR215" i="2" s="1"/>
  <c r="PS215" i="2" s="1"/>
  <c r="PU215" i="2" s="1"/>
  <c r="CA217" i="2"/>
  <c r="OF217" i="2" s="1"/>
  <c r="OG217" i="2" s="1"/>
  <c r="CB217" i="2"/>
  <c r="CC217" i="2" s="1"/>
  <c r="OJ217" i="2" s="1"/>
  <c r="BZ217" i="2"/>
  <c r="OH217" i="2" s="1"/>
  <c r="OI217" i="2" s="1"/>
  <c r="MO217" i="2"/>
  <c r="FP217" i="2"/>
  <c r="PJ217" i="2" s="1"/>
  <c r="PK217" i="2" s="1"/>
  <c r="PM217" i="2" s="1"/>
  <c r="CS218" i="2"/>
  <c r="OO218" i="2" s="1"/>
  <c r="OP218" i="2" s="1"/>
  <c r="CT218" i="2"/>
  <c r="CU218" i="2" s="1"/>
  <c r="OS218" i="2" s="1"/>
  <c r="CR218" i="2"/>
  <c r="OQ218" i="2" s="1"/>
  <c r="OR218" i="2" s="1"/>
  <c r="EW219" i="2"/>
  <c r="EX219" i="2"/>
  <c r="EY219" i="2" s="1"/>
  <c r="EV219" i="2"/>
  <c r="MP219" i="2"/>
  <c r="FV219" i="2"/>
  <c r="PR219" i="2" s="1"/>
  <c r="PS219" i="2" s="1"/>
  <c r="PU219" i="2" s="1"/>
  <c r="CA221" i="2"/>
  <c r="OF221" i="2" s="1"/>
  <c r="OG221" i="2" s="1"/>
  <c r="CB221" i="2"/>
  <c r="CC221" i="2" s="1"/>
  <c r="OJ221" i="2" s="1"/>
  <c r="BZ221" i="2"/>
  <c r="OH221" i="2" s="1"/>
  <c r="OI221" i="2" s="1"/>
  <c r="MO221" i="2"/>
  <c r="FP221" i="2"/>
  <c r="PJ221" i="2" s="1"/>
  <c r="PK221" i="2" s="1"/>
  <c r="PM221" i="2" s="1"/>
  <c r="CS222" i="2"/>
  <c r="OO222" i="2" s="1"/>
  <c r="OP222" i="2" s="1"/>
  <c r="CT222" i="2"/>
  <c r="CU222" i="2" s="1"/>
  <c r="OS222" i="2" s="1"/>
  <c r="CR222" i="2"/>
  <c r="OQ222" i="2" s="1"/>
  <c r="OR222" i="2" s="1"/>
  <c r="EW223" i="2"/>
  <c r="EX223" i="2"/>
  <c r="EY223" i="2" s="1"/>
  <c r="EV223" i="2"/>
  <c r="MP223" i="2"/>
  <c r="FV223" i="2"/>
  <c r="PR223" i="2" s="1"/>
  <c r="PS223" i="2" s="1"/>
  <c r="PU223" i="2" s="1"/>
  <c r="CT225" i="2"/>
  <c r="CR225" i="2"/>
  <c r="OQ225" i="2" s="1"/>
  <c r="OR225" i="2" s="1"/>
  <c r="CU225" i="2"/>
  <c r="OS225" i="2" s="1"/>
  <c r="CS225" i="2"/>
  <c r="OO225" i="2" s="1"/>
  <c r="OP225" i="2" s="1"/>
  <c r="EX226" i="2"/>
  <c r="EV226" i="2"/>
  <c r="EY226" i="2"/>
  <c r="EW226" i="2"/>
  <c r="CB228" i="2"/>
  <c r="BZ228" i="2"/>
  <c r="OH228" i="2" s="1"/>
  <c r="OI228" i="2" s="1"/>
  <c r="CC228" i="2"/>
  <c r="OJ228" i="2" s="1"/>
  <c r="CA228" i="2"/>
  <c r="OF228" i="2" s="1"/>
  <c r="OG228" i="2" s="1"/>
  <c r="MO228" i="2"/>
  <c r="FP228" i="2"/>
  <c r="PJ228" i="2" s="1"/>
  <c r="PK228" i="2" s="1"/>
  <c r="CT229" i="2"/>
  <c r="CR229" i="2"/>
  <c r="OQ229" i="2" s="1"/>
  <c r="OR229" i="2" s="1"/>
  <c r="CU229" i="2"/>
  <c r="OS229" i="2" s="1"/>
  <c r="CS229" i="2"/>
  <c r="OO229" i="2" s="1"/>
  <c r="OP229" i="2" s="1"/>
  <c r="EX230" i="2"/>
  <c r="EV230" i="2"/>
  <c r="EY230" i="2"/>
  <c r="EW230" i="2"/>
  <c r="FV230" i="2"/>
  <c r="PR230" i="2" s="1"/>
  <c r="PS230" i="2" s="1"/>
  <c r="MP230" i="2"/>
  <c r="CB232" i="2"/>
  <c r="BZ232" i="2"/>
  <c r="OH232" i="2" s="1"/>
  <c r="OI232" i="2" s="1"/>
  <c r="CC232" i="2"/>
  <c r="OJ232" i="2" s="1"/>
  <c r="CA232" i="2"/>
  <c r="OF232" i="2" s="1"/>
  <c r="OG232" i="2" s="1"/>
  <c r="MO232" i="2"/>
  <c r="FP232" i="2"/>
  <c r="PJ232" i="2" s="1"/>
  <c r="PK232" i="2" s="1"/>
  <c r="CT233" i="2"/>
  <c r="CR233" i="2"/>
  <c r="OQ233" i="2" s="1"/>
  <c r="OR233" i="2" s="1"/>
  <c r="CU233" i="2"/>
  <c r="OS233" i="2" s="1"/>
  <c r="CS233" i="2"/>
  <c r="OO233" i="2" s="1"/>
  <c r="OP233" i="2" s="1"/>
  <c r="EX234" i="2"/>
  <c r="EV234" i="2"/>
  <c r="EY234" i="2"/>
  <c r="EW234" i="2"/>
  <c r="FV234" i="2"/>
  <c r="PR234" i="2" s="1"/>
  <c r="PS234" i="2" s="1"/>
  <c r="MP234" i="2"/>
  <c r="AJ236" i="2"/>
  <c r="AK236" i="2"/>
  <c r="MZ236" i="2" s="1"/>
  <c r="AM236" i="2"/>
  <c r="MO236" i="2"/>
  <c r="FP236" i="2"/>
  <c r="PJ236" i="2" s="1"/>
  <c r="PK236" i="2" s="1"/>
  <c r="BT237" i="2"/>
  <c r="BU237" i="2"/>
  <c r="NX237" i="2" s="1"/>
  <c r="BW237" i="2"/>
  <c r="OB237" i="2" s="1"/>
  <c r="CB238" i="2"/>
  <c r="CC238" i="2" s="1"/>
  <c r="OJ238" i="2" s="1"/>
  <c r="BZ238" i="2"/>
  <c r="OH238" i="2" s="1"/>
  <c r="OI238" i="2" s="1"/>
  <c r="CA238" i="2"/>
  <c r="OF238" i="2" s="1"/>
  <c r="OG238" i="2" s="1"/>
  <c r="FV238" i="2"/>
  <c r="PR238" i="2" s="1"/>
  <c r="PS238" i="2" s="1"/>
  <c r="MP238" i="2"/>
  <c r="CU224" i="2"/>
  <c r="OS224" i="2" s="1"/>
  <c r="CS224" i="2"/>
  <c r="OO224" i="2" s="1"/>
  <c r="OP224" i="2" s="1"/>
  <c r="CR224" i="2"/>
  <c r="OQ224" i="2" s="1"/>
  <c r="OR224" i="2" s="1"/>
  <c r="CT224" i="2"/>
  <c r="EY225" i="2"/>
  <c r="EW225" i="2"/>
  <c r="EV225" i="2"/>
  <c r="EX225" i="2"/>
  <c r="MP225" i="2"/>
  <c r="FV225" i="2"/>
  <c r="PR225" i="2" s="1"/>
  <c r="PT225" i="2" s="1"/>
  <c r="CC227" i="2"/>
  <c r="OJ227" i="2" s="1"/>
  <c r="CA227" i="2"/>
  <c r="OF227" i="2" s="1"/>
  <c r="OG227" i="2" s="1"/>
  <c r="BZ227" i="2"/>
  <c r="OH227" i="2" s="1"/>
  <c r="OI227" i="2" s="1"/>
  <c r="CB227" i="2"/>
  <c r="MO227" i="2"/>
  <c r="FP227" i="2"/>
  <c r="PJ227" i="2" s="1"/>
  <c r="CS228" i="2"/>
  <c r="OO228" i="2" s="1"/>
  <c r="OP228" i="2" s="1"/>
  <c r="CT228" i="2"/>
  <c r="CU228" i="2" s="1"/>
  <c r="OS228" i="2" s="1"/>
  <c r="CR228" i="2"/>
  <c r="OQ228" i="2" s="1"/>
  <c r="OR228" i="2" s="1"/>
  <c r="EW229" i="2"/>
  <c r="EX229" i="2"/>
  <c r="EY229" i="2" s="1"/>
  <c r="EV229" i="2"/>
  <c r="MP229" i="2"/>
  <c r="FV229" i="2"/>
  <c r="PR229" i="2" s="1"/>
  <c r="CA231" i="2"/>
  <c r="OF231" i="2" s="1"/>
  <c r="OG231" i="2" s="1"/>
  <c r="CB231" i="2"/>
  <c r="CC231" i="2" s="1"/>
  <c r="OJ231" i="2" s="1"/>
  <c r="BZ231" i="2"/>
  <c r="OH231" i="2" s="1"/>
  <c r="OI231" i="2" s="1"/>
  <c r="MO231" i="2"/>
  <c r="FP231" i="2"/>
  <c r="PJ231" i="2" s="1"/>
  <c r="CS232" i="2"/>
  <c r="OO232" i="2" s="1"/>
  <c r="OP232" i="2" s="1"/>
  <c r="CT232" i="2"/>
  <c r="CU232" i="2" s="1"/>
  <c r="OS232" i="2" s="1"/>
  <c r="CR232" i="2"/>
  <c r="OQ232" i="2" s="1"/>
  <c r="OR232" i="2" s="1"/>
  <c r="EW233" i="2"/>
  <c r="EX233" i="2"/>
  <c r="EY233" i="2" s="1"/>
  <c r="EV233" i="2"/>
  <c r="MP233" i="2"/>
  <c r="FV233" i="2"/>
  <c r="PR233" i="2" s="1"/>
  <c r="CA235" i="2"/>
  <c r="OF235" i="2" s="1"/>
  <c r="OG235" i="2" s="1"/>
  <c r="CB235" i="2"/>
  <c r="CC235" i="2" s="1"/>
  <c r="OJ235" i="2" s="1"/>
  <c r="BZ235" i="2"/>
  <c r="OH235" i="2" s="1"/>
  <c r="OI235" i="2" s="1"/>
  <c r="MO235" i="2"/>
  <c r="FP235" i="2"/>
  <c r="PJ235" i="2" s="1"/>
  <c r="EX236" i="2"/>
  <c r="EV236" i="2"/>
  <c r="EY236" i="2"/>
  <c r="EW236" i="2"/>
  <c r="EX238" i="2"/>
  <c r="EV238" i="2"/>
  <c r="EY238" i="2"/>
  <c r="EW238" i="2"/>
  <c r="CU236" i="2"/>
  <c r="OS236" i="2" s="1"/>
  <c r="CS236" i="2"/>
  <c r="OO236" i="2" s="1"/>
  <c r="OP236" i="2" s="1"/>
  <c r="CR236" i="2"/>
  <c r="OQ236" i="2" s="1"/>
  <c r="OR236" i="2" s="1"/>
  <c r="CT236" i="2"/>
  <c r="EY237" i="2"/>
  <c r="EW237" i="2"/>
  <c r="EV237" i="2"/>
  <c r="EX237" i="2"/>
  <c r="MP237" i="2"/>
  <c r="FV237" i="2"/>
  <c r="PR237" i="2" s="1"/>
  <c r="CC239" i="2"/>
  <c r="OJ239" i="2" s="1"/>
  <c r="CA239" i="2"/>
  <c r="OF239" i="2" s="1"/>
  <c r="OG239" i="2" s="1"/>
  <c r="BZ239" i="2"/>
  <c r="OH239" i="2" s="1"/>
  <c r="OI239" i="2" s="1"/>
  <c r="CB239" i="2"/>
  <c r="MO239" i="2"/>
  <c r="FP239" i="2"/>
  <c r="PJ239" i="2" s="1"/>
  <c r="CT240" i="2"/>
  <c r="CR240" i="2"/>
  <c r="OQ240" i="2" s="1"/>
  <c r="OR240" i="2" s="1"/>
  <c r="CU240" i="2"/>
  <c r="OS240" i="2" s="1"/>
  <c r="CS240" i="2"/>
  <c r="OO240" i="2" s="1"/>
  <c r="OP240" i="2" s="1"/>
  <c r="EX241" i="2"/>
  <c r="EV241" i="2"/>
  <c r="EY241" i="2"/>
  <c r="EW241" i="2"/>
  <c r="FV241" i="2"/>
  <c r="PR241" i="2" s="1"/>
  <c r="PT241" i="2" s="1"/>
  <c r="MP241" i="2"/>
  <c r="CB243" i="2"/>
  <c r="BZ243" i="2"/>
  <c r="OH243" i="2" s="1"/>
  <c r="OI243" i="2" s="1"/>
  <c r="CC243" i="2"/>
  <c r="OJ243" i="2" s="1"/>
  <c r="CA243" i="2"/>
  <c r="OF243" i="2" s="1"/>
  <c r="OG243" i="2" s="1"/>
  <c r="MO243" i="2"/>
  <c r="FP243" i="2"/>
  <c r="PJ243" i="2" s="1"/>
  <c r="PL243" i="2" s="1"/>
  <c r="CT244" i="2"/>
  <c r="CR244" i="2"/>
  <c r="OQ244" i="2" s="1"/>
  <c r="OR244" i="2" s="1"/>
  <c r="CU244" i="2"/>
  <c r="OS244" i="2" s="1"/>
  <c r="CS244" i="2"/>
  <c r="OO244" i="2" s="1"/>
  <c r="OP244" i="2" s="1"/>
  <c r="CT245" i="2"/>
  <c r="CR245" i="2"/>
  <c r="OQ245" i="2" s="1"/>
  <c r="OR245" i="2" s="1"/>
  <c r="CU245" i="2"/>
  <c r="OS245" i="2" s="1"/>
  <c r="CS245" i="2"/>
  <c r="OO245" i="2" s="1"/>
  <c r="OP245" i="2" s="1"/>
  <c r="EX246" i="2"/>
  <c r="EV246" i="2"/>
  <c r="EY246" i="2"/>
  <c r="EW246" i="2"/>
  <c r="FV246" i="2"/>
  <c r="PR246" i="2" s="1"/>
  <c r="PT246" i="2" s="1"/>
  <c r="MP246" i="2"/>
  <c r="BT249" i="2"/>
  <c r="NZ249" i="2" s="1"/>
  <c r="BU249" i="2"/>
  <c r="NX249" i="2" s="1"/>
  <c r="BW249" i="2"/>
  <c r="OB249" i="2" s="1"/>
  <c r="AJ250" i="2"/>
  <c r="AK250" i="2"/>
  <c r="MZ250" i="2" s="1"/>
  <c r="AM250" i="2"/>
  <c r="MO250" i="2"/>
  <c r="FP250" i="2"/>
  <c r="PJ250" i="2" s="1"/>
  <c r="CT251" i="2"/>
  <c r="CR251" i="2"/>
  <c r="OQ251" i="2" s="1"/>
  <c r="OR251" i="2" s="1"/>
  <c r="CS251" i="2"/>
  <c r="OO251" i="2" s="1"/>
  <c r="OP251" i="2" s="1"/>
  <c r="CU251" i="2"/>
  <c r="OS251" i="2" s="1"/>
  <c r="AJ252" i="2"/>
  <c r="NB252" i="2" s="1"/>
  <c r="AK252" i="2"/>
  <c r="MZ252" i="2" s="1"/>
  <c r="AM252" i="2"/>
  <c r="CA240" i="2"/>
  <c r="OF240" i="2" s="1"/>
  <c r="OG240" i="2" s="1"/>
  <c r="CB240" i="2"/>
  <c r="CC240" i="2" s="1"/>
  <c r="OJ240" i="2" s="1"/>
  <c r="BZ240" i="2"/>
  <c r="OH240" i="2" s="1"/>
  <c r="OI240" i="2" s="1"/>
  <c r="MO240" i="2"/>
  <c r="FP240" i="2"/>
  <c r="PJ240" i="2" s="1"/>
  <c r="PL240" i="2" s="1"/>
  <c r="CS241" i="2"/>
  <c r="OO241" i="2" s="1"/>
  <c r="OP241" i="2" s="1"/>
  <c r="CT241" i="2"/>
  <c r="CU241" i="2" s="1"/>
  <c r="OS241" i="2" s="1"/>
  <c r="CR241" i="2"/>
  <c r="OQ241" i="2" s="1"/>
  <c r="OR241" i="2" s="1"/>
  <c r="EW242" i="2"/>
  <c r="EX242" i="2"/>
  <c r="EY242" i="2" s="1"/>
  <c r="EV242" i="2"/>
  <c r="MP242" i="2"/>
  <c r="FV242" i="2"/>
  <c r="PR242" i="2" s="1"/>
  <c r="PT242" i="2" s="1"/>
  <c r="CA244" i="2"/>
  <c r="OF244" i="2" s="1"/>
  <c r="OG244" i="2" s="1"/>
  <c r="CB244" i="2"/>
  <c r="CC244" i="2" s="1"/>
  <c r="OJ244" i="2" s="1"/>
  <c r="BZ244" i="2"/>
  <c r="OH244" i="2" s="1"/>
  <c r="OI244" i="2" s="1"/>
  <c r="MO244" i="2"/>
  <c r="FP244" i="2"/>
  <c r="PJ244" i="2" s="1"/>
  <c r="PL244" i="2" s="1"/>
  <c r="EW245" i="2"/>
  <c r="EX245" i="2"/>
  <c r="EY245" i="2" s="1"/>
  <c r="EV245" i="2"/>
  <c r="MP245" i="2"/>
  <c r="FV245" i="2"/>
  <c r="PR245" i="2" s="1"/>
  <c r="PT245" i="2" s="1"/>
  <c r="AJ247" i="2"/>
  <c r="NB247" i="2" s="1"/>
  <c r="AM247" i="2"/>
  <c r="AK247" i="2"/>
  <c r="MZ247" i="2" s="1"/>
  <c r="MO247" i="2"/>
  <c r="FP247" i="2"/>
  <c r="PJ247" i="2" s="1"/>
  <c r="AJ248" i="2"/>
  <c r="AM248" i="2"/>
  <c r="AK248" i="2"/>
  <c r="MZ248" i="2" s="1"/>
  <c r="MO249" i="2"/>
  <c r="FP249" i="2"/>
  <c r="PJ249" i="2" s="1"/>
  <c r="PK249" i="2" s="1"/>
  <c r="EX250" i="2"/>
  <c r="EV250" i="2"/>
  <c r="EY250" i="2"/>
  <c r="EW250" i="2"/>
  <c r="EX254" i="2"/>
  <c r="FI254" i="2" s="1"/>
  <c r="EV254" i="2"/>
  <c r="EY254" i="2"/>
  <c r="EW254" i="2"/>
  <c r="FV254" i="2"/>
  <c r="PR254" i="2" s="1"/>
  <c r="MP254" i="2"/>
  <c r="EX255" i="2"/>
  <c r="FI255" i="2" s="1"/>
  <c r="EV255" i="2"/>
  <c r="EY255" i="2"/>
  <c r="EW255" i="2"/>
  <c r="FV255" i="2"/>
  <c r="PR255" i="2" s="1"/>
  <c r="PS255" i="2" s="1"/>
  <c r="MP255" i="2"/>
  <c r="CB257" i="2"/>
  <c r="BZ257" i="2"/>
  <c r="OH257" i="2" s="1"/>
  <c r="CC257" i="2"/>
  <c r="CA257" i="2"/>
  <c r="OF257" i="2" s="1"/>
  <c r="MO257" i="2"/>
  <c r="FP257" i="2"/>
  <c r="PJ257" i="2" s="1"/>
  <c r="PK257" i="2" s="1"/>
  <c r="CB258" i="2"/>
  <c r="BZ258" i="2"/>
  <c r="OH258" i="2" s="1"/>
  <c r="CC258" i="2"/>
  <c r="CA258" i="2"/>
  <c r="OF258" i="2" s="1"/>
  <c r="MO258" i="2"/>
  <c r="FP258" i="2"/>
  <c r="PJ258" i="2" s="1"/>
  <c r="CB259" i="2"/>
  <c r="BZ259" i="2"/>
  <c r="OH259" i="2" s="1"/>
  <c r="CC259" i="2"/>
  <c r="CA259" i="2"/>
  <c r="OF259" i="2" s="1"/>
  <c r="MO260" i="2"/>
  <c r="FP260" i="2"/>
  <c r="PJ260" i="2" s="1"/>
  <c r="PL260" i="2" s="1"/>
  <c r="AJ261" i="2"/>
  <c r="AK261" i="2"/>
  <c r="MZ261" i="2" s="1"/>
  <c r="AM261" i="2"/>
  <c r="CS247" i="2"/>
  <c r="OO247" i="2" s="1"/>
  <c r="OP247" i="2" s="1"/>
  <c r="CT247" i="2"/>
  <c r="CU247" i="2" s="1"/>
  <c r="OS247" i="2" s="1"/>
  <c r="CR247" i="2"/>
  <c r="OQ247" i="2" s="1"/>
  <c r="OR247" i="2" s="1"/>
  <c r="EW248" i="2"/>
  <c r="EX248" i="2"/>
  <c r="FI248" i="2" s="1"/>
  <c r="EV248" i="2"/>
  <c r="MP248" i="2"/>
  <c r="FV248" i="2"/>
  <c r="PR248" i="2" s="1"/>
  <c r="CS249" i="2"/>
  <c r="OO249" i="2" s="1"/>
  <c r="CT249" i="2"/>
  <c r="CU249" i="2" s="1"/>
  <c r="CR249" i="2"/>
  <c r="OQ249" i="2" s="1"/>
  <c r="CA251" i="2"/>
  <c r="OF251" i="2" s="1"/>
  <c r="CB251" i="2"/>
  <c r="CC251" i="2" s="1"/>
  <c r="BZ251" i="2"/>
  <c r="OH251" i="2" s="1"/>
  <c r="MO251" i="2"/>
  <c r="FP251" i="2"/>
  <c r="PJ251" i="2" s="1"/>
  <c r="CS252" i="2"/>
  <c r="OO252" i="2" s="1"/>
  <c r="CR252" i="2"/>
  <c r="OQ252" i="2" s="1"/>
  <c r="CT252" i="2"/>
  <c r="CU252" i="2" s="1"/>
  <c r="MO252" i="2"/>
  <c r="FP252" i="2"/>
  <c r="PJ252" i="2" s="1"/>
  <c r="PK252" i="2" s="1"/>
  <c r="CS253" i="2"/>
  <c r="OO253" i="2" s="1"/>
  <c r="CT253" i="2"/>
  <c r="CU253" i="2" s="1"/>
  <c r="CR253" i="2"/>
  <c r="OQ253" i="2" s="1"/>
  <c r="MO253" i="2"/>
  <c r="FP253" i="2"/>
  <c r="PJ253" i="2" s="1"/>
  <c r="PL253" i="2" s="1"/>
  <c r="CA254" i="2"/>
  <c r="OF254" i="2" s="1"/>
  <c r="CB254" i="2"/>
  <c r="CC254" i="2" s="1"/>
  <c r="BZ254" i="2"/>
  <c r="OH254" i="2" s="1"/>
  <c r="CS255" i="2"/>
  <c r="OO255" i="2" s="1"/>
  <c r="OP255" i="2" s="1"/>
  <c r="CT255" i="2"/>
  <c r="CU255" i="2" s="1"/>
  <c r="OS255" i="2" s="1"/>
  <c r="CR255" i="2"/>
  <c r="OQ255" i="2" s="1"/>
  <c r="OR255" i="2" s="1"/>
  <c r="EW256" i="2"/>
  <c r="EX256" i="2"/>
  <c r="EY256" i="2" s="1"/>
  <c r="EV256" i="2"/>
  <c r="MP256" i="2"/>
  <c r="FV256" i="2"/>
  <c r="PR256" i="2" s="1"/>
  <c r="PT256" i="2" s="1"/>
  <c r="CS258" i="2"/>
  <c r="OO258" i="2" s="1"/>
  <c r="OP258" i="2" s="1"/>
  <c r="CT258" i="2"/>
  <c r="CU258" i="2" s="1"/>
  <c r="OS258" i="2" s="1"/>
  <c r="CR258" i="2"/>
  <c r="OQ258" i="2" s="1"/>
  <c r="OR258" i="2" s="1"/>
  <c r="CT260" i="2"/>
  <c r="CR260" i="2"/>
  <c r="OQ260" i="2" s="1"/>
  <c r="CU260" i="2"/>
  <c r="CS260" i="2"/>
  <c r="OO260" i="2" s="1"/>
  <c r="EX261" i="2"/>
  <c r="EV261" i="2"/>
  <c r="EY261" i="2"/>
  <c r="EW261" i="2"/>
  <c r="FV261" i="2"/>
  <c r="PR261" i="2" s="1"/>
  <c r="PT261" i="2" s="1"/>
  <c r="MP261" i="2"/>
  <c r="GW262" i="2"/>
  <c r="GX262" i="2"/>
  <c r="QD262" i="2" s="1"/>
  <c r="GZ262" i="2"/>
  <c r="QH262" i="2" s="1"/>
  <c r="MO263" i="2"/>
  <c r="FP263" i="2"/>
  <c r="PJ263" i="2" s="1"/>
  <c r="PK263" i="2" s="1"/>
  <c r="CT264" i="2"/>
  <c r="CU264" i="2" s="1"/>
  <c r="CR264" i="2"/>
  <c r="OQ264" i="2" s="1"/>
  <c r="CS264" i="2"/>
  <c r="OO264" i="2" s="1"/>
  <c r="BT265" i="2"/>
  <c r="NZ265" i="2" s="1"/>
  <c r="BU265" i="2"/>
  <c r="BW265" i="2"/>
  <c r="OB265" i="2" s="1"/>
  <c r="CT266" i="2"/>
  <c r="CR266" i="2"/>
  <c r="OQ266" i="2" s="1"/>
  <c r="OR266" i="2" s="1"/>
  <c r="CS266" i="2"/>
  <c r="OO266" i="2" s="1"/>
  <c r="OP266" i="2" s="1"/>
  <c r="CU266" i="2"/>
  <c r="OS266" i="2" s="1"/>
  <c r="EW259" i="2"/>
  <c r="EV259" i="2"/>
  <c r="EX259" i="2"/>
  <c r="EY259" i="2" s="1"/>
  <c r="MP259" i="2"/>
  <c r="FV259" i="2"/>
  <c r="PR259" i="2" s="1"/>
  <c r="PS259" i="2" s="1"/>
  <c r="PU259" i="2" s="1"/>
  <c r="CS261" i="2"/>
  <c r="OO261" i="2" s="1"/>
  <c r="OP261" i="2" s="1"/>
  <c r="CR261" i="2"/>
  <c r="OQ261" i="2" s="1"/>
  <c r="OR261" i="2" s="1"/>
  <c r="CT261" i="2"/>
  <c r="CU261" i="2" s="1"/>
  <c r="OS261" i="2" s="1"/>
  <c r="EX263" i="2"/>
  <c r="EV263" i="2"/>
  <c r="EY263" i="2"/>
  <c r="EW263" i="2"/>
  <c r="FV264" i="2"/>
  <c r="PR264" i="2" s="1"/>
  <c r="PS264" i="2" s="1"/>
  <c r="MP264" i="2"/>
  <c r="FV265" i="2"/>
  <c r="PR265" i="2" s="1"/>
  <c r="MP265" i="2"/>
  <c r="CB268" i="2"/>
  <c r="BZ268" i="2"/>
  <c r="OH268" i="2" s="1"/>
  <c r="CA268" i="2"/>
  <c r="OF268" i="2" s="1"/>
  <c r="CC268" i="2"/>
  <c r="CA262" i="2"/>
  <c r="OF262" i="2" s="1"/>
  <c r="CB262" i="2"/>
  <c r="CC262" i="2" s="1"/>
  <c r="BZ262" i="2"/>
  <c r="OH262" i="2" s="1"/>
  <c r="MO262" i="2"/>
  <c r="FP262" i="2"/>
  <c r="PJ262" i="2" s="1"/>
  <c r="PL262" i="2" s="1"/>
  <c r="CA263" i="2"/>
  <c r="OF263" i="2" s="1"/>
  <c r="BZ263" i="2"/>
  <c r="OH263" i="2" s="1"/>
  <c r="CB263" i="2"/>
  <c r="CC263" i="2" s="1"/>
  <c r="CA265" i="2"/>
  <c r="OF265" i="2" s="1"/>
  <c r="BZ265" i="2"/>
  <c r="OH265" i="2" s="1"/>
  <c r="CB265" i="2"/>
  <c r="CC265" i="2" s="1"/>
  <c r="CA266" i="2"/>
  <c r="OF266" i="2" s="1"/>
  <c r="CB266" i="2"/>
  <c r="CC266" i="2" s="1"/>
  <c r="BZ266" i="2"/>
  <c r="OH266" i="2" s="1"/>
  <c r="MO266" i="2"/>
  <c r="FP266" i="2"/>
  <c r="PJ266" i="2" s="1"/>
  <c r="PK266" i="2" s="1"/>
  <c r="PM266" i="2" s="1"/>
  <c r="CA267" i="2"/>
  <c r="OF267" i="2" s="1"/>
  <c r="CB267" i="2"/>
  <c r="CC267" i="2" s="1"/>
  <c r="BZ267" i="2"/>
  <c r="OH267" i="2" s="1"/>
  <c r="MO267" i="2"/>
  <c r="FP267" i="2"/>
  <c r="PJ267" i="2" s="1"/>
  <c r="PL267" i="2" s="1"/>
  <c r="CT269" i="2"/>
  <c r="CR269" i="2"/>
  <c r="OQ269" i="2" s="1"/>
  <c r="OR269" i="2" s="1"/>
  <c r="CS269" i="2"/>
  <c r="OO269" i="2" s="1"/>
  <c r="OP269" i="2" s="1"/>
  <c r="CU269" i="2"/>
  <c r="OS269" i="2" s="1"/>
  <c r="EW268" i="2"/>
  <c r="EV268" i="2"/>
  <c r="EX268" i="2"/>
  <c r="EY268" i="2" s="1"/>
  <c r="MP268" i="2"/>
  <c r="FV268" i="2"/>
  <c r="PR268" i="2" s="1"/>
  <c r="PS268" i="2" s="1"/>
  <c r="EX270" i="2"/>
  <c r="EV270" i="2"/>
  <c r="EW270" i="2"/>
  <c r="EY270" i="2"/>
  <c r="CB271" i="2"/>
  <c r="BZ271" i="2"/>
  <c r="OH271" i="2" s="1"/>
  <c r="CA271" i="2"/>
  <c r="OF271" i="2" s="1"/>
  <c r="CC271" i="2"/>
  <c r="FV271" i="2"/>
  <c r="PR271" i="2" s="1"/>
  <c r="PS271" i="2" s="1"/>
  <c r="PU271" i="2" s="1"/>
  <c r="MP271" i="2"/>
  <c r="GW272" i="2"/>
  <c r="QF272" i="2" s="1"/>
  <c r="GX272" i="2"/>
  <c r="QD272" i="2" s="1"/>
  <c r="GZ272" i="2"/>
  <c r="QH272" i="2" s="1"/>
  <c r="CT273" i="2"/>
  <c r="CU273" i="2" s="1"/>
  <c r="OS273" i="2" s="1"/>
  <c r="CR273" i="2"/>
  <c r="OQ273" i="2" s="1"/>
  <c r="OR273" i="2" s="1"/>
  <c r="CS273" i="2"/>
  <c r="OO273" i="2" s="1"/>
  <c r="OP273" i="2" s="1"/>
  <c r="EW269" i="2"/>
  <c r="EX269" i="2"/>
  <c r="EY269" i="2" s="1"/>
  <c r="EV269" i="2"/>
  <c r="MP269" i="2"/>
  <c r="FV269" i="2"/>
  <c r="PR269" i="2" s="1"/>
  <c r="PT269" i="2" s="1"/>
  <c r="FV270" i="2"/>
  <c r="PR270" i="2" s="1"/>
  <c r="PS270" i="2" s="1"/>
  <c r="MP270" i="2"/>
  <c r="GW273" i="2"/>
  <c r="GX273" i="2"/>
  <c r="QD273" i="2" s="1"/>
  <c r="GZ273" i="2"/>
  <c r="QH273" i="2" s="1"/>
  <c r="CS271" i="2"/>
  <c r="OO271" i="2" s="1"/>
  <c r="OP271" i="2" s="1"/>
  <c r="CR271" i="2"/>
  <c r="OQ271" i="2" s="1"/>
  <c r="OR271" i="2" s="1"/>
  <c r="CT271" i="2"/>
  <c r="CU271" i="2" s="1"/>
  <c r="OS271" i="2" s="1"/>
  <c r="EW272" i="2"/>
  <c r="EX272" i="2"/>
  <c r="EY272" i="2" s="1"/>
  <c r="EV272" i="2"/>
  <c r="MP272" i="2"/>
  <c r="FV272" i="2"/>
  <c r="PR272" i="2" s="1"/>
  <c r="EW273" i="2"/>
  <c r="EX273" i="2"/>
  <c r="EY273" i="2" s="1"/>
  <c r="EV273" i="2"/>
  <c r="MP273" i="2"/>
  <c r="FV273" i="2"/>
  <c r="PR273" i="2" s="1"/>
  <c r="PS273" i="2" s="1"/>
  <c r="EF96" i="2"/>
  <c r="EG96" i="2" s="1"/>
  <c r="DP95" i="2"/>
  <c r="DQ95" i="2" s="1"/>
  <c r="HK94" i="2"/>
  <c r="KZ94" i="2" s="1"/>
  <c r="KH93" i="2"/>
  <c r="KI93" i="2" s="1"/>
  <c r="IA93" i="2"/>
  <c r="IB93" i="2" s="1"/>
  <c r="GG91" i="2"/>
  <c r="GH91" i="2" s="1"/>
  <c r="PZ91" i="2" s="1"/>
  <c r="HK90" i="2"/>
  <c r="KZ90" i="2" s="1"/>
  <c r="GG89" i="2"/>
  <c r="HK88" i="2"/>
  <c r="KZ88" i="2" s="1"/>
  <c r="GG87" i="2"/>
  <c r="GH87" i="2" s="1"/>
  <c r="PZ87" i="2" s="1"/>
  <c r="GG85" i="2"/>
  <c r="GH85" i="2" s="1"/>
  <c r="PZ85" i="2" s="1"/>
  <c r="GG83" i="2"/>
  <c r="GH83" i="2" s="1"/>
  <c r="PZ83" i="2" s="1"/>
  <c r="GG81" i="2"/>
  <c r="GH81" i="2" s="1"/>
  <c r="PZ81" i="2" s="1"/>
  <c r="GG79" i="2"/>
  <c r="GH79" i="2" s="1"/>
  <c r="PZ79" i="2" s="1"/>
  <c r="GG77" i="2"/>
  <c r="GH77" i="2" s="1"/>
  <c r="PZ77" i="2" s="1"/>
  <c r="GG75" i="2"/>
  <c r="GH75" i="2" s="1"/>
  <c r="PZ75" i="2" s="1"/>
  <c r="GG73" i="2"/>
  <c r="GH73" i="2" s="1"/>
  <c r="PZ73" i="2" s="1"/>
  <c r="HK72" i="2"/>
  <c r="KZ72" i="2" s="1"/>
  <c r="GG71" i="2"/>
  <c r="HK70" i="2"/>
  <c r="KZ70" i="2" s="1"/>
  <c r="JT69" i="2"/>
  <c r="JU69" i="2" s="1"/>
  <c r="HK69" i="2"/>
  <c r="KZ69" i="2" s="1"/>
  <c r="JT68" i="2"/>
  <c r="KZ68" i="2" s="1"/>
  <c r="GG67" i="2"/>
  <c r="GH67" i="2" s="1"/>
  <c r="PZ67" i="2" s="1"/>
  <c r="KH64" i="2"/>
  <c r="KI64" i="2" s="1"/>
  <c r="JF64" i="2"/>
  <c r="JG64" i="2" s="1"/>
  <c r="IA64" i="2"/>
  <c r="KZ64" i="2" s="1"/>
  <c r="JT63" i="2"/>
  <c r="JU63" i="2" s="1"/>
  <c r="IQ63" i="2"/>
  <c r="IR63" i="2" s="1"/>
  <c r="GH63" i="2"/>
  <c r="PZ63" i="2" s="1"/>
  <c r="JT62" i="2"/>
  <c r="JU62" i="2" s="1"/>
  <c r="IQ62" i="2"/>
  <c r="IR62" i="2" s="1"/>
  <c r="JT61" i="2"/>
  <c r="JU61" i="2" s="1"/>
  <c r="IQ61" i="2"/>
  <c r="IR61" i="2" s="1"/>
  <c r="GH61" i="2"/>
  <c r="PZ61" i="2" s="1"/>
  <c r="JT60" i="2"/>
  <c r="JU60" i="2" s="1"/>
  <c r="IQ60" i="2"/>
  <c r="IR60" i="2" s="1"/>
  <c r="JT59" i="2"/>
  <c r="JU59" i="2" s="1"/>
  <c r="IQ59" i="2"/>
  <c r="IR59" i="2" s="1"/>
  <c r="GH59" i="2"/>
  <c r="PZ59" i="2" s="1"/>
  <c r="JT58" i="2"/>
  <c r="JU58" i="2" s="1"/>
  <c r="IQ58" i="2"/>
  <c r="IR58" i="2" s="1"/>
  <c r="JT57" i="2"/>
  <c r="JU57" i="2" s="1"/>
  <c r="IQ57" i="2"/>
  <c r="IR57" i="2" s="1"/>
  <c r="GH57" i="2"/>
  <c r="PZ57" i="2" s="1"/>
  <c r="JT56" i="2"/>
  <c r="JU56" i="2" s="1"/>
  <c r="IQ56" i="2"/>
  <c r="IR56" i="2" s="1"/>
  <c r="JT55" i="2"/>
  <c r="JU55" i="2" s="1"/>
  <c r="IQ55" i="2"/>
  <c r="IR55" i="2" s="1"/>
  <c r="GH55" i="2"/>
  <c r="PZ55" i="2" s="1"/>
  <c r="KH54" i="2"/>
  <c r="KI54" i="2" s="1"/>
  <c r="JF54" i="2"/>
  <c r="JG54" i="2" s="1"/>
  <c r="IA54" i="2"/>
  <c r="IB54" i="2" s="1"/>
  <c r="EG54" i="2"/>
  <c r="AX54" i="2"/>
  <c r="AY54" i="2" s="1"/>
  <c r="NL54" i="2" s="1"/>
  <c r="JT53" i="2"/>
  <c r="JU53" i="2" s="1"/>
  <c r="IQ53" i="2"/>
  <c r="IR53" i="2" s="1"/>
  <c r="KH52" i="2"/>
  <c r="KI52" i="2" s="1"/>
  <c r="JF52" i="2"/>
  <c r="JG52" i="2" s="1"/>
  <c r="IA52" i="2"/>
  <c r="IB52" i="2" s="1"/>
  <c r="EG52" i="2"/>
  <c r="AX52" i="2"/>
  <c r="AY52" i="2" s="1"/>
  <c r="NL52" i="2" s="1"/>
  <c r="JT51" i="2"/>
  <c r="JU51" i="2" s="1"/>
  <c r="IQ51" i="2"/>
  <c r="IR51" i="2" s="1"/>
  <c r="KH50" i="2"/>
  <c r="KI50" i="2" s="1"/>
  <c r="JF50" i="2"/>
  <c r="JG50" i="2" s="1"/>
  <c r="IA50" i="2"/>
  <c r="IB50" i="2" s="1"/>
  <c r="EG50" i="2"/>
  <c r="AX50" i="2"/>
  <c r="AY50" i="2" s="1"/>
  <c r="NL50" i="2" s="1"/>
  <c r="JT49" i="2"/>
  <c r="JU49" i="2" s="1"/>
  <c r="IQ49" i="2"/>
  <c r="IR49" i="2" s="1"/>
  <c r="KH48" i="2"/>
  <c r="KI48" i="2" s="1"/>
  <c r="JF48" i="2"/>
  <c r="JG48" i="2" s="1"/>
  <c r="IA48" i="2"/>
  <c r="IB48" i="2" s="1"/>
  <c r="EG48" i="2"/>
  <c r="AX48" i="2"/>
  <c r="AY48" i="2" s="1"/>
  <c r="NL48" i="2" s="1"/>
  <c r="EF47" i="2"/>
  <c r="EG47" i="2" s="1"/>
  <c r="KH46" i="2"/>
  <c r="KI46" i="2" s="1"/>
  <c r="JF46" i="2"/>
  <c r="JG46" i="2" s="1"/>
  <c r="IA46" i="2"/>
  <c r="IB46" i="2" s="1"/>
  <c r="EG46" i="2"/>
  <c r="AX46" i="2"/>
  <c r="AY46" i="2" s="1"/>
  <c r="NL46" i="2" s="1"/>
  <c r="EF45" i="2"/>
  <c r="EG45" i="2" s="1"/>
  <c r="KA44" i="2"/>
  <c r="KB44" i="2" s="1"/>
  <c r="IY44" i="2"/>
  <c r="IZ44" i="2" s="1"/>
  <c r="HS44" i="2"/>
  <c r="HT44" i="2" s="1"/>
  <c r="EN44" i="2"/>
  <c r="EO44" i="2" s="1"/>
  <c r="KP43" i="2"/>
  <c r="KB43" i="2"/>
  <c r="JN43" i="2"/>
  <c r="IZ43" i="2"/>
  <c r="IJ43" i="2"/>
  <c r="HT43" i="2"/>
  <c r="DI43" i="2"/>
  <c r="KO42" i="2"/>
  <c r="KP42" i="2" s="1"/>
  <c r="JM42" i="2"/>
  <c r="JN42" i="2" s="1"/>
  <c r="II42" i="2"/>
  <c r="IJ42" i="2" s="1"/>
  <c r="GY42" i="2"/>
  <c r="GZ42" i="2" s="1"/>
  <c r="QH42" i="2" s="1"/>
  <c r="DX42" i="2"/>
  <c r="DY42" i="2" s="1"/>
  <c r="AY42" i="2"/>
  <c r="NL42" i="2" s="1"/>
  <c r="AL41" i="2"/>
  <c r="AM41" i="2" s="1"/>
  <c r="MQ40" i="2"/>
  <c r="KA39" i="2"/>
  <c r="KB39" i="2" s="1"/>
  <c r="IY39" i="2"/>
  <c r="IZ39" i="2" s="1"/>
  <c r="HS39" i="2"/>
  <c r="HT39" i="2" s="1"/>
  <c r="EN39" i="2"/>
  <c r="EO39" i="2" s="1"/>
  <c r="GG39" i="2"/>
  <c r="HK96" i="2"/>
  <c r="KZ96" i="2" s="1"/>
  <c r="KH95" i="2"/>
  <c r="KI95" i="2" s="1"/>
  <c r="IA95" i="2"/>
  <c r="IB95" i="2" s="1"/>
  <c r="EF94" i="2"/>
  <c r="EG94" i="2" s="1"/>
  <c r="DP93" i="2"/>
  <c r="DQ93" i="2" s="1"/>
  <c r="JF91" i="2"/>
  <c r="JG91" i="2" s="1"/>
  <c r="EF90" i="2"/>
  <c r="FI90" i="2" s="1"/>
  <c r="JF89" i="2"/>
  <c r="JG89" i="2" s="1"/>
  <c r="KH87" i="2"/>
  <c r="KI87" i="2" s="1"/>
  <c r="IA87" i="2"/>
  <c r="IB87" i="2" s="1"/>
  <c r="JF86" i="2"/>
  <c r="JG86" i="2" s="1"/>
  <c r="JF84" i="2"/>
  <c r="JG84" i="2" s="1"/>
  <c r="JF82" i="2"/>
  <c r="JG82" i="2" s="1"/>
  <c r="JF80" i="2"/>
  <c r="JG80" i="2" s="1"/>
  <c r="JF78" i="2"/>
  <c r="JG78" i="2" s="1"/>
  <c r="JF76" i="2"/>
  <c r="JG76" i="2" s="1"/>
  <c r="JF74" i="2"/>
  <c r="JG74" i="2" s="1"/>
  <c r="EF72" i="2"/>
  <c r="FI72" i="2" s="1"/>
  <c r="JF71" i="2"/>
  <c r="JG71" i="2" s="1"/>
  <c r="GG68" i="2"/>
  <c r="GH68" i="2" s="1"/>
  <c r="PZ68" i="2" s="1"/>
  <c r="KH67" i="2"/>
  <c r="KI67" i="2" s="1"/>
  <c r="IA67" i="2"/>
  <c r="IB67" i="2" s="1"/>
  <c r="IY66" i="2"/>
  <c r="IZ66" i="2" s="1"/>
  <c r="KA65" i="2"/>
  <c r="KB65" i="2" s="1"/>
  <c r="HS65" i="2"/>
  <c r="HT65" i="2" s="1"/>
  <c r="GY63" i="2"/>
  <c r="GZ63" i="2" s="1"/>
  <c r="QH63" i="2" s="1"/>
  <c r="EF63" i="2"/>
  <c r="EG63" i="2" s="1"/>
  <c r="GY62" i="2"/>
  <c r="GZ62" i="2" s="1"/>
  <c r="QH62" i="2" s="1"/>
  <c r="EF62" i="2"/>
  <c r="EG62" i="2" s="1"/>
  <c r="BL62" i="2"/>
  <c r="NT62" i="2" s="1"/>
  <c r="GY61" i="2"/>
  <c r="GZ61" i="2" s="1"/>
  <c r="QH61" i="2" s="1"/>
  <c r="EF61" i="2"/>
  <c r="EG61" i="2" s="1"/>
  <c r="GY60" i="2"/>
  <c r="GZ60" i="2" s="1"/>
  <c r="QH60" i="2" s="1"/>
  <c r="EF60" i="2"/>
  <c r="EG60" i="2" s="1"/>
  <c r="BL60" i="2"/>
  <c r="NT60" i="2" s="1"/>
  <c r="GY59" i="2"/>
  <c r="GZ59" i="2" s="1"/>
  <c r="QH59" i="2" s="1"/>
  <c r="EF59" i="2"/>
  <c r="EG59" i="2" s="1"/>
  <c r="GY58" i="2"/>
  <c r="GZ58" i="2" s="1"/>
  <c r="QH58" i="2" s="1"/>
  <c r="EF58" i="2"/>
  <c r="EG58" i="2" s="1"/>
  <c r="BL58" i="2"/>
  <c r="NT58" i="2" s="1"/>
  <c r="GY57" i="2"/>
  <c r="GZ57" i="2" s="1"/>
  <c r="QH57" i="2" s="1"/>
  <c r="EF57" i="2"/>
  <c r="EG57" i="2" s="1"/>
  <c r="GY56" i="2"/>
  <c r="GZ56" i="2" s="1"/>
  <c r="QH56" i="2" s="1"/>
  <c r="EF56" i="2"/>
  <c r="EG56" i="2" s="1"/>
  <c r="BL56" i="2"/>
  <c r="NT56" i="2" s="1"/>
  <c r="GY55" i="2"/>
  <c r="GZ55" i="2" s="1"/>
  <c r="QH55" i="2" s="1"/>
  <c r="EF55" i="2"/>
  <c r="EG55" i="2" s="1"/>
  <c r="JU54" i="2"/>
  <c r="IR54" i="2"/>
  <c r="HL54" i="2"/>
  <c r="GG54" i="2"/>
  <c r="GH54" i="2" s="1"/>
  <c r="PZ54" i="2" s="1"/>
  <c r="EF53" i="2"/>
  <c r="EG53" i="2" s="1"/>
  <c r="JU52" i="2"/>
  <c r="IR52" i="2"/>
  <c r="HL52" i="2"/>
  <c r="GG52" i="2"/>
  <c r="GH52" i="2" s="1"/>
  <c r="PZ52" i="2" s="1"/>
  <c r="EF51" i="2"/>
  <c r="EG51" i="2" s="1"/>
  <c r="JU50" i="2"/>
  <c r="IR50" i="2"/>
  <c r="HL50" i="2"/>
  <c r="GG50" i="2"/>
  <c r="GH50" i="2" s="1"/>
  <c r="PZ50" i="2" s="1"/>
  <c r="EF49" i="2"/>
  <c r="EG49" i="2" s="1"/>
  <c r="JU48" i="2"/>
  <c r="IR48" i="2"/>
  <c r="HL48" i="2"/>
  <c r="GG48" i="2"/>
  <c r="GH48" i="2" s="1"/>
  <c r="PZ48" i="2" s="1"/>
  <c r="JT47" i="2"/>
  <c r="JU47" i="2" s="1"/>
  <c r="IQ47" i="2"/>
  <c r="KZ47" i="2" s="1"/>
  <c r="JU46" i="2"/>
  <c r="IR46" i="2"/>
  <c r="HL46" i="2"/>
  <c r="GG46" i="2"/>
  <c r="GH46" i="2" s="1"/>
  <c r="PZ46" i="2" s="1"/>
  <c r="JT45" i="2"/>
  <c r="JU45" i="2" s="1"/>
  <c r="IQ45" i="2"/>
  <c r="IR45" i="2" s="1"/>
  <c r="KI44" i="2"/>
  <c r="JU44" i="2"/>
  <c r="JG44" i="2"/>
  <c r="IR44" i="2"/>
  <c r="IB44" i="2"/>
  <c r="DY44" i="2"/>
  <c r="LK43" i="2"/>
  <c r="LL43" i="2" s="1"/>
  <c r="QX43" i="2" s="1"/>
  <c r="EN43" i="2"/>
  <c r="EO43" i="2" s="1"/>
  <c r="KB42" i="2"/>
  <c r="IZ42" i="2"/>
  <c r="HT42" i="2"/>
  <c r="KA40" i="2"/>
  <c r="KB40" i="2" s="1"/>
  <c r="IY40" i="2"/>
  <c r="IZ40" i="2" s="1"/>
  <c r="HS40" i="2"/>
  <c r="HT40" i="2" s="1"/>
  <c r="LA40" i="2" s="1"/>
  <c r="QP40" i="2" s="1"/>
  <c r="EN40" i="2"/>
  <c r="EO40" i="2" s="1"/>
  <c r="AL40" i="2"/>
  <c r="AM40" i="2" s="1"/>
  <c r="AK273" i="2"/>
  <c r="MZ273" i="2" s="1"/>
  <c r="AJ273" i="2"/>
  <c r="LJ272" i="2"/>
  <c r="QT272" i="2" s="1"/>
  <c r="LI272" i="2"/>
  <c r="LK272" i="2"/>
  <c r="LI273" i="2"/>
  <c r="LJ273" i="2"/>
  <c r="QT273" i="2" s="1"/>
  <c r="BL273" i="2"/>
  <c r="NT273" i="2" s="1"/>
  <c r="BJ272" i="2"/>
  <c r="NP272" i="2" s="1"/>
  <c r="BI272" i="2"/>
  <c r="NR272" i="2" s="1"/>
  <c r="MQ273" i="2"/>
  <c r="GH272" i="2"/>
  <c r="PZ272" i="2" s="1"/>
  <c r="AL272" i="2"/>
  <c r="IJ271" i="2"/>
  <c r="KV271" i="2"/>
  <c r="KU271" i="2"/>
  <c r="QF270" i="2"/>
  <c r="IB273" i="2"/>
  <c r="DQ273" i="2"/>
  <c r="AV272" i="2"/>
  <c r="AW272" i="2"/>
  <c r="NH272" i="2" s="1"/>
  <c r="AX272" i="2"/>
  <c r="KZ271" i="2"/>
  <c r="EF271" i="2"/>
  <c r="EG271" i="2" s="1"/>
  <c r="BK271" i="2"/>
  <c r="DX271" i="2"/>
  <c r="DY271" i="2" s="1"/>
  <c r="QT270" i="2"/>
  <c r="IJ270" i="2"/>
  <c r="GZ270" i="2"/>
  <c r="QH270" i="2" s="1"/>
  <c r="AK269" i="2"/>
  <c r="MZ269" i="2" s="1"/>
  <c r="AJ269" i="2"/>
  <c r="KW268" i="2"/>
  <c r="HK268" i="2"/>
  <c r="GF268" i="2"/>
  <c r="GE268" i="2"/>
  <c r="MF270" i="2"/>
  <c r="IB269" i="2"/>
  <c r="FF268" i="2"/>
  <c r="KW267" i="2"/>
  <c r="ND267" i="2"/>
  <c r="GB266" i="2"/>
  <c r="GA266" i="2"/>
  <c r="BJ266" i="2"/>
  <c r="NP266" i="2" s="1"/>
  <c r="BI266" i="2"/>
  <c r="NR266" i="2" s="1"/>
  <c r="LJ265" i="2"/>
  <c r="LI265" i="2"/>
  <c r="QV265" i="2" s="1"/>
  <c r="BJ265" i="2"/>
  <c r="NP265" i="2" s="1"/>
  <c r="BI265" i="2"/>
  <c r="NR265" i="2" s="1"/>
  <c r="BK265" i="2"/>
  <c r="BJ263" i="2"/>
  <c r="NP263" i="2" s="1"/>
  <c r="BI263" i="2"/>
  <c r="NR263" i="2" s="1"/>
  <c r="BK263" i="2"/>
  <c r="AK262" i="2"/>
  <c r="MZ262" i="2" s="1"/>
  <c r="AJ262" i="2"/>
  <c r="NR270" i="2"/>
  <c r="AL270" i="2"/>
  <c r="JG269" i="2"/>
  <c r="HS269" i="2"/>
  <c r="HT269" i="2" s="1"/>
  <c r="EF269" i="2"/>
  <c r="EG269" i="2" s="1"/>
  <c r="DH269" i="2"/>
  <c r="BT269" i="2"/>
  <c r="NZ269" i="2" s="1"/>
  <c r="BU269" i="2"/>
  <c r="NX269" i="2" s="1"/>
  <c r="AV269" i="2"/>
  <c r="AW269" i="2"/>
  <c r="NH269" i="2" s="1"/>
  <c r="AX269" i="2"/>
  <c r="EG268" i="2"/>
  <c r="NZ268" i="2"/>
  <c r="BK268" i="2"/>
  <c r="DP267" i="2"/>
  <c r="DQ267" i="2" s="1"/>
  <c r="IQ267" i="2"/>
  <c r="IR267" i="2" s="1"/>
  <c r="MQ266" i="2"/>
  <c r="BK266" i="2"/>
  <c r="BL266" i="2" s="1"/>
  <c r="NT266" i="2" s="1"/>
  <c r="AL266" i="2"/>
  <c r="LK265" i="2"/>
  <c r="LL265" i="2" s="1"/>
  <c r="QX265" i="2" s="1"/>
  <c r="KW265" i="2"/>
  <c r="MS265" i="2"/>
  <c r="MR265" i="2"/>
  <c r="FD263" i="2"/>
  <c r="FC263" i="2"/>
  <c r="LI262" i="2"/>
  <c r="LJ262" i="2"/>
  <c r="QT262" i="2" s="1"/>
  <c r="BT262" i="2"/>
  <c r="NZ262" i="2" s="1"/>
  <c r="BU262" i="2"/>
  <c r="NX262" i="2" s="1"/>
  <c r="BL262" i="2"/>
  <c r="NT262" i="2" s="1"/>
  <c r="LJ261" i="2"/>
  <c r="QT261" i="2" s="1"/>
  <c r="LI261" i="2"/>
  <c r="GX261" i="2"/>
  <c r="QD261" i="2" s="1"/>
  <c r="GW261" i="2"/>
  <c r="QF261" i="2" s="1"/>
  <c r="FF261" i="2"/>
  <c r="DH261" i="2"/>
  <c r="FF260" i="2"/>
  <c r="DH260" i="2"/>
  <c r="GB259" i="2"/>
  <c r="GA259" i="2"/>
  <c r="KO267" i="2"/>
  <c r="KP267" i="2" s="1"/>
  <c r="JM267" i="2"/>
  <c r="JN267" i="2" s="1"/>
  <c r="II267" i="2"/>
  <c r="IJ267" i="2" s="1"/>
  <c r="LK266" i="2"/>
  <c r="KI266" i="2"/>
  <c r="IB266" i="2"/>
  <c r="DY264" i="2"/>
  <c r="AV264" i="2"/>
  <c r="AW264" i="2"/>
  <c r="AX264" i="2"/>
  <c r="LL263" i="2"/>
  <c r="QX263" i="2" s="1"/>
  <c r="EO263" i="2"/>
  <c r="BV262" i="2"/>
  <c r="AX262" i="2"/>
  <c r="IY265" i="2"/>
  <c r="IZ265" i="2" s="1"/>
  <c r="FD261" i="2"/>
  <c r="FC261" i="2"/>
  <c r="KV260" i="2"/>
  <c r="KU260" i="2"/>
  <c r="GA260" i="2"/>
  <c r="GB260" i="2"/>
  <c r="FD260" i="2"/>
  <c r="FC260" i="2"/>
  <c r="FF259" i="2"/>
  <c r="BU259" i="2"/>
  <c r="NX259" i="2" s="1"/>
  <c r="BT259" i="2"/>
  <c r="NZ259" i="2" s="1"/>
  <c r="KW256" i="2"/>
  <c r="BJ256" i="2"/>
  <c r="NP256" i="2" s="1"/>
  <c r="BI256" i="2"/>
  <c r="NR256" i="2" s="1"/>
  <c r="GF253" i="2"/>
  <c r="GE253" i="2"/>
  <c r="BU253" i="2"/>
  <c r="NX253" i="2" s="1"/>
  <c r="BT253" i="2"/>
  <c r="BV253" i="2"/>
  <c r="KW252" i="2"/>
  <c r="HK252" i="2"/>
  <c r="KZ252" i="2" s="1"/>
  <c r="GF252" i="2"/>
  <c r="GE252" i="2"/>
  <c r="AK251" i="2"/>
  <c r="MZ251" i="2" s="1"/>
  <c r="AJ251" i="2"/>
  <c r="NB251" i="2" s="1"/>
  <c r="GX249" i="2"/>
  <c r="QD249" i="2" s="1"/>
  <c r="GW249" i="2"/>
  <c r="QF249" i="2" s="1"/>
  <c r="GY249" i="2"/>
  <c r="GZ249" i="2" s="1"/>
  <c r="QH249" i="2" s="1"/>
  <c r="KW248" i="2"/>
  <c r="GF248" i="2"/>
  <c r="GE248" i="2"/>
  <c r="AW248" i="2"/>
  <c r="AV248" i="2"/>
  <c r="NJ248" i="2" s="1"/>
  <c r="AX248" i="2"/>
  <c r="AY248" i="2" s="1"/>
  <c r="NL248" i="2" s="1"/>
  <c r="EO261" i="2"/>
  <c r="LK273" i="2"/>
  <c r="KW273" i="2"/>
  <c r="GD273" i="2"/>
  <c r="LL273" i="2"/>
  <c r="QX273" i="2" s="1"/>
  <c r="KP273" i="2"/>
  <c r="JN273" i="2"/>
  <c r="IR273" i="2"/>
  <c r="II273" i="2"/>
  <c r="IJ273" i="2" s="1"/>
  <c r="DY273" i="2"/>
  <c r="QV272" i="2"/>
  <c r="KI272" i="2"/>
  <c r="HL272" i="2"/>
  <c r="GB272" i="2"/>
  <c r="PV272" i="2" s="1"/>
  <c r="GA272" i="2"/>
  <c r="PX272" i="2" s="1"/>
  <c r="AM272" i="2"/>
  <c r="LJ271" i="2"/>
  <c r="LI271" i="2"/>
  <c r="LK271" i="2"/>
  <c r="FF271" i="2"/>
  <c r="DH271" i="2"/>
  <c r="AW271" i="2"/>
  <c r="NH271" i="2" s="1"/>
  <c r="AX271" i="2"/>
  <c r="AY271" i="2" s="1"/>
  <c r="NL271" i="2" s="1"/>
  <c r="AV271" i="2"/>
  <c r="NJ271" i="2" s="1"/>
  <c r="LJ270" i="2"/>
  <c r="LI270" i="2"/>
  <c r="QV270" i="2" s="1"/>
  <c r="FF270" i="2"/>
  <c r="BJ270" i="2"/>
  <c r="NP270" i="2" s="1"/>
  <c r="BI270" i="2"/>
  <c r="JG273" i="2"/>
  <c r="HT273" i="2"/>
  <c r="FF273" i="2"/>
  <c r="DH273" i="2"/>
  <c r="BT273" i="2"/>
  <c r="BU273" i="2"/>
  <c r="NX273" i="2" s="1"/>
  <c r="BV273" i="2"/>
  <c r="BW273" i="2" s="1"/>
  <c r="OB273" i="2" s="1"/>
  <c r="NR273" i="2"/>
  <c r="AL273" i="2"/>
  <c r="AM273" i="2" s="1"/>
  <c r="NB273" i="2"/>
  <c r="LL272" i="2"/>
  <c r="QX272" i="2" s="1"/>
  <c r="KB272" i="2"/>
  <c r="JN272" i="2"/>
  <c r="IJ272" i="2"/>
  <c r="HT272" i="2"/>
  <c r="DY272" i="2"/>
  <c r="BT272" i="2"/>
  <c r="NZ272" i="2" s="1"/>
  <c r="BU272" i="2"/>
  <c r="NX272" i="2" s="1"/>
  <c r="BK272" i="2"/>
  <c r="BL272" i="2" s="1"/>
  <c r="NT272" i="2" s="1"/>
  <c r="QV271" i="2"/>
  <c r="KI271" i="2"/>
  <c r="JG271" i="2"/>
  <c r="IR271" i="2"/>
  <c r="IB271" i="2"/>
  <c r="HL271" i="2"/>
  <c r="GY271" i="2"/>
  <c r="GZ271" i="2" s="1"/>
  <c r="QH271" i="2" s="1"/>
  <c r="DP271" i="2"/>
  <c r="DQ271" i="2" s="1"/>
  <c r="JU270" i="2"/>
  <c r="IZ270" i="2"/>
  <c r="IQ270" i="2"/>
  <c r="KZ270" i="2" s="1"/>
  <c r="KW270" i="2"/>
  <c r="HL270" i="2"/>
  <c r="GH270" i="2"/>
  <c r="PZ270" i="2" s="1"/>
  <c r="EF270" i="2"/>
  <c r="EG270" i="2" s="1"/>
  <c r="AM270" i="2"/>
  <c r="KW269" i="2"/>
  <c r="GB269" i="2"/>
  <c r="PV269" i="2" s="1"/>
  <c r="GA269" i="2"/>
  <c r="PX269" i="2" s="1"/>
  <c r="BL269" i="2"/>
  <c r="NT269" i="2" s="1"/>
  <c r="HK273" i="2"/>
  <c r="IB272" i="2"/>
  <c r="DQ272" i="2"/>
  <c r="DH272" i="2"/>
  <c r="FI272" i="2" s="1"/>
  <c r="BV272" i="2"/>
  <c r="BW272" i="2" s="1"/>
  <c r="OB272" i="2" s="1"/>
  <c r="AY272" i="2"/>
  <c r="NL272" i="2" s="1"/>
  <c r="NB272" i="2"/>
  <c r="LL271" i="2"/>
  <c r="QX271" i="2" s="1"/>
  <c r="IZ271" i="2"/>
  <c r="KW271" i="2"/>
  <c r="DI271" i="2"/>
  <c r="GG273" i="2"/>
  <c r="GD271" i="2"/>
  <c r="EO271" i="2"/>
  <c r="NX271" i="2"/>
  <c r="NZ271" i="2"/>
  <c r="LK270" i="2"/>
  <c r="LL270" i="2" s="1"/>
  <c r="QX270" i="2" s="1"/>
  <c r="KP270" i="2"/>
  <c r="DY270" i="2"/>
  <c r="FJ270" i="2" s="1"/>
  <c r="PB270" i="2" s="1"/>
  <c r="FD270" i="2"/>
  <c r="FC270" i="2"/>
  <c r="KO269" i="2"/>
  <c r="KP269" i="2" s="1"/>
  <c r="JN269" i="2"/>
  <c r="IR269" i="2"/>
  <c r="II269" i="2"/>
  <c r="IJ269" i="2" s="1"/>
  <c r="DX269" i="2"/>
  <c r="DY269" i="2" s="1"/>
  <c r="MF269" i="2"/>
  <c r="GB268" i="2"/>
  <c r="PV268" i="2" s="1"/>
  <c r="GA268" i="2"/>
  <c r="PX268" i="2" s="1"/>
  <c r="BU268" i="2"/>
  <c r="NX268" i="2" s="1"/>
  <c r="BT268" i="2"/>
  <c r="BW270" i="2"/>
  <c r="OB270" i="2" s="1"/>
  <c r="AV270" i="2"/>
  <c r="AW270" i="2"/>
  <c r="NH270" i="2" s="1"/>
  <c r="AY270" i="2"/>
  <c r="NL270" i="2" s="1"/>
  <c r="KI269" i="2"/>
  <c r="HK269" i="2"/>
  <c r="GG269" i="2"/>
  <c r="GH269" i="2" s="1"/>
  <c r="PZ269" i="2" s="1"/>
  <c r="DQ269" i="2"/>
  <c r="AL269" i="2"/>
  <c r="AM269" i="2" s="1"/>
  <c r="KA268" i="2"/>
  <c r="KB268" i="2" s="1"/>
  <c r="JG268" i="2"/>
  <c r="IY268" i="2"/>
  <c r="IZ268" i="2" s="1"/>
  <c r="HS268" i="2"/>
  <c r="HT268" i="2" s="1"/>
  <c r="GW268" i="2"/>
  <c r="QF268" i="2" s="1"/>
  <c r="GX268" i="2"/>
  <c r="QD268" i="2" s="1"/>
  <c r="EN268" i="2"/>
  <c r="EO268" i="2" s="1"/>
  <c r="DH268" i="2"/>
  <c r="FI268" i="2" s="1"/>
  <c r="BV268" i="2"/>
  <c r="BW268" i="2" s="1"/>
  <c r="OB268" i="2" s="1"/>
  <c r="AW268" i="2"/>
  <c r="NH268" i="2" s="1"/>
  <c r="AX268" i="2"/>
  <c r="AV268" i="2"/>
  <c r="AL268" i="2"/>
  <c r="MF267" i="2"/>
  <c r="GD267" i="2"/>
  <c r="DH267" i="2"/>
  <c r="DI267" i="2" s="1"/>
  <c r="BV267" i="2"/>
  <c r="MT267" i="2"/>
  <c r="AK267" i="2"/>
  <c r="MZ267" i="2" s="1"/>
  <c r="AJ267" i="2"/>
  <c r="KW266" i="2"/>
  <c r="GD266" i="2"/>
  <c r="AM266" i="2"/>
  <c r="GX265" i="2"/>
  <c r="QD265" i="2" s="1"/>
  <c r="GW265" i="2"/>
  <c r="QF265" i="2" s="1"/>
  <c r="GY265" i="2"/>
  <c r="BL265" i="2"/>
  <c r="NT265" i="2" s="1"/>
  <c r="AK265" i="2"/>
  <c r="MZ265" i="2" s="1"/>
  <c r="MT265" i="2"/>
  <c r="AJ265" i="2"/>
  <c r="AL265" i="2"/>
  <c r="AM265" i="2" s="1"/>
  <c r="LJ264" i="2"/>
  <c r="LI264" i="2"/>
  <c r="QV264" i="2" s="1"/>
  <c r="FF264" i="2"/>
  <c r="BJ264" i="2"/>
  <c r="NP264" i="2" s="1"/>
  <c r="BI264" i="2"/>
  <c r="NR264" i="2" s="1"/>
  <c r="GX263" i="2"/>
  <c r="QD263" i="2" s="1"/>
  <c r="GW263" i="2"/>
  <c r="BL263" i="2"/>
  <c r="NT263" i="2" s="1"/>
  <c r="AK263" i="2"/>
  <c r="AJ263" i="2"/>
  <c r="NB263" i="2" s="1"/>
  <c r="AL263" i="2"/>
  <c r="AM263" i="2" s="1"/>
  <c r="KW262" i="2"/>
  <c r="GD262" i="2"/>
  <c r="GG262" i="2" s="1"/>
  <c r="AM262" i="2"/>
  <c r="BL271" i="2"/>
  <c r="NT271" i="2" s="1"/>
  <c r="PX270" i="2"/>
  <c r="BK270" i="2"/>
  <c r="BL270" i="2" s="1"/>
  <c r="NT270" i="2" s="1"/>
  <c r="MZ270" i="2"/>
  <c r="NB270" i="2"/>
  <c r="LJ269" i="2"/>
  <c r="QT269" i="2" s="1"/>
  <c r="LI269" i="2"/>
  <c r="QV269" i="2" s="1"/>
  <c r="KU269" i="2"/>
  <c r="KV269" i="2"/>
  <c r="DI269" i="2"/>
  <c r="BW269" i="2"/>
  <c r="OB269" i="2" s="1"/>
  <c r="BK269" i="2"/>
  <c r="AY269" i="2"/>
  <c r="NL269" i="2" s="1"/>
  <c r="NB269" i="2"/>
  <c r="JU268" i="2"/>
  <c r="HL268" i="2"/>
  <c r="FC268" i="2"/>
  <c r="FD268" i="2"/>
  <c r="BL268" i="2"/>
  <c r="NT268" i="2" s="1"/>
  <c r="AM268" i="2"/>
  <c r="MQ267" i="2"/>
  <c r="LI267" i="2"/>
  <c r="LJ267" i="2"/>
  <c r="QT267" i="2" s="1"/>
  <c r="HK267" i="2"/>
  <c r="HL267" i="2" s="1"/>
  <c r="GW267" i="2"/>
  <c r="GX267" i="2"/>
  <c r="QD267" i="2" s="1"/>
  <c r="BW267" i="2"/>
  <c r="OB267" i="2" s="1"/>
  <c r="BK267" i="2"/>
  <c r="BL267" i="2" s="1"/>
  <c r="NT267" i="2" s="1"/>
  <c r="AY267" i="2"/>
  <c r="NL267" i="2" s="1"/>
  <c r="NH267" i="2"/>
  <c r="GG268" i="2"/>
  <c r="GH268" i="2" s="1"/>
  <c r="PZ268" i="2" s="1"/>
  <c r="KH267" i="2"/>
  <c r="KI267" i="2" s="1"/>
  <c r="JF267" i="2"/>
  <c r="JG267" i="2" s="1"/>
  <c r="IA267" i="2"/>
  <c r="IB267" i="2" s="1"/>
  <c r="NB267" i="2"/>
  <c r="LL266" i="2"/>
  <c r="QX266" i="2" s="1"/>
  <c r="KP266" i="2"/>
  <c r="JN266" i="2"/>
  <c r="IZ266" i="2"/>
  <c r="IJ266" i="2"/>
  <c r="LA266" i="2" s="1"/>
  <c r="QP266" i="2" s="1"/>
  <c r="DX266" i="2"/>
  <c r="DY266" i="2" s="1"/>
  <c r="BW266" i="2"/>
  <c r="OB266" i="2" s="1"/>
  <c r="QT265" i="2"/>
  <c r="KB265" i="2"/>
  <c r="JT265" i="2"/>
  <c r="JU265" i="2" s="1"/>
  <c r="IQ265" i="2"/>
  <c r="IR265" i="2" s="1"/>
  <c r="HT265" i="2"/>
  <c r="HK265" i="2"/>
  <c r="KZ265" i="2" s="1"/>
  <c r="GE265" i="2"/>
  <c r="PX265" i="2" s="1"/>
  <c r="GF265" i="2"/>
  <c r="PV265" i="2" s="1"/>
  <c r="EG265" i="2"/>
  <c r="DI265" i="2"/>
  <c r="AY265" i="2"/>
  <c r="NL265" i="2" s="1"/>
  <c r="NB265" i="2"/>
  <c r="QT264" i="2"/>
  <c r="KB264" i="2"/>
  <c r="JT264" i="2"/>
  <c r="JU264" i="2" s="1"/>
  <c r="IQ264" i="2"/>
  <c r="IR264" i="2" s="1"/>
  <c r="HT264" i="2"/>
  <c r="HK264" i="2"/>
  <c r="KZ264" i="2" s="1"/>
  <c r="QF264" i="2"/>
  <c r="GE264" i="2"/>
  <c r="PX264" i="2" s="1"/>
  <c r="GF264" i="2"/>
  <c r="PV264" i="2" s="1"/>
  <c r="EG264" i="2"/>
  <c r="DI264" i="2"/>
  <c r="BT264" i="2"/>
  <c r="BU264" i="2"/>
  <c r="NX264" i="2" s="1"/>
  <c r="BK264" i="2"/>
  <c r="BL264" i="2" s="1"/>
  <c r="NT264" i="2" s="1"/>
  <c r="NH264" i="2"/>
  <c r="MZ264" i="2"/>
  <c r="QV263" i="2"/>
  <c r="KI263" i="2"/>
  <c r="JU263" i="2"/>
  <c r="JG263" i="2"/>
  <c r="IB263" i="2"/>
  <c r="GY263" i="2"/>
  <c r="GZ263" i="2" s="1"/>
  <c r="QH263" i="2" s="1"/>
  <c r="DY263" i="2"/>
  <c r="DP263" i="2"/>
  <c r="DQ263" i="2" s="1"/>
  <c r="AV263" i="2"/>
  <c r="NJ263" i="2" s="1"/>
  <c r="AW263" i="2"/>
  <c r="NH263" i="2" s="1"/>
  <c r="AX263" i="2"/>
  <c r="AY263" i="2" s="1"/>
  <c r="NL263" i="2" s="1"/>
  <c r="MQ263" i="2"/>
  <c r="KP262" i="2"/>
  <c r="KB262" i="2"/>
  <c r="JN262" i="2"/>
  <c r="IJ262" i="2"/>
  <c r="HT262" i="2"/>
  <c r="LA262" i="2" s="1"/>
  <c r="QP262" i="2" s="1"/>
  <c r="DX262" i="2"/>
  <c r="DY262" i="2" s="1"/>
  <c r="BW262" i="2"/>
  <c r="OB262" i="2" s="1"/>
  <c r="NH262" i="2"/>
  <c r="HK261" i="2"/>
  <c r="BU261" i="2"/>
  <c r="BT261" i="2"/>
  <c r="NZ261" i="2" s="1"/>
  <c r="NH261" i="2"/>
  <c r="GX260" i="2"/>
  <c r="QD260" i="2" s="1"/>
  <c r="GW260" i="2"/>
  <c r="BL260" i="2"/>
  <c r="NT260" i="2" s="1"/>
  <c r="AK260" i="2"/>
  <c r="MZ260" i="2" s="1"/>
  <c r="AJ260" i="2"/>
  <c r="NB260" i="2" s="1"/>
  <c r="AL260" i="2"/>
  <c r="KW259" i="2"/>
  <c r="HK259" i="2"/>
  <c r="GD259" i="2"/>
  <c r="AY268" i="2"/>
  <c r="NL268" i="2" s="1"/>
  <c r="GG267" i="2"/>
  <c r="AX267" i="2"/>
  <c r="JG266" i="2"/>
  <c r="DQ266" i="2"/>
  <c r="DH266" i="2"/>
  <c r="BV266" i="2"/>
  <c r="AV266" i="2"/>
  <c r="NJ266" i="2" s="1"/>
  <c r="AW266" i="2"/>
  <c r="NH266" i="2" s="1"/>
  <c r="AX266" i="2"/>
  <c r="AY266" i="2" s="1"/>
  <c r="NL266" i="2" s="1"/>
  <c r="KP265" i="2"/>
  <c r="IJ265" i="2"/>
  <c r="GZ265" i="2"/>
  <c r="QH265" i="2" s="1"/>
  <c r="MF265" i="2"/>
  <c r="NX265" i="2"/>
  <c r="KP264" i="2"/>
  <c r="IJ264" i="2"/>
  <c r="GZ264" i="2"/>
  <c r="QH264" i="2" s="1"/>
  <c r="AY264" i="2"/>
  <c r="NL264" i="2" s="1"/>
  <c r="NB264" i="2"/>
  <c r="KB263" i="2"/>
  <c r="HT263" i="2"/>
  <c r="HK263" i="2"/>
  <c r="KZ263" i="2" s="1"/>
  <c r="QF263" i="2"/>
  <c r="GD263" i="2"/>
  <c r="DI263" i="2"/>
  <c r="LK262" i="2"/>
  <c r="LL262" i="2" s="1"/>
  <c r="QX262" i="2" s="1"/>
  <c r="KU262" i="2"/>
  <c r="KV262" i="2"/>
  <c r="KI262" i="2"/>
  <c r="IB262" i="2"/>
  <c r="FF262" i="2"/>
  <c r="AY262" i="2"/>
  <c r="NL262" i="2" s="1"/>
  <c r="NB262" i="2"/>
  <c r="LK261" i="2"/>
  <c r="HL261" i="2"/>
  <c r="GY261" i="2"/>
  <c r="GZ261" i="2" s="1"/>
  <c r="QH261" i="2" s="1"/>
  <c r="GH261" i="2"/>
  <c r="PZ261" i="2" s="1"/>
  <c r="GA261" i="2"/>
  <c r="PX261" i="2" s="1"/>
  <c r="GB261" i="2"/>
  <c r="PV261" i="2" s="1"/>
  <c r="QV261" i="2"/>
  <c r="KA261" i="2"/>
  <c r="KB261" i="2" s="1"/>
  <c r="IY261" i="2"/>
  <c r="IZ261" i="2" s="1"/>
  <c r="HS261" i="2"/>
  <c r="HT261" i="2" s="1"/>
  <c r="DY261" i="2"/>
  <c r="DP261" i="2"/>
  <c r="DQ261" i="2" s="1"/>
  <c r="NX261" i="2"/>
  <c r="MF261" i="2"/>
  <c r="QV260" i="2"/>
  <c r="KI260" i="2"/>
  <c r="JU260" i="2"/>
  <c r="JG260" i="2"/>
  <c r="IB260" i="2"/>
  <c r="GY260" i="2"/>
  <c r="GZ260" i="2"/>
  <c r="QH260" i="2" s="1"/>
  <c r="DY260" i="2"/>
  <c r="DP260" i="2"/>
  <c r="DQ260" i="2" s="1"/>
  <c r="AV260" i="2"/>
  <c r="NJ260" i="2" s="1"/>
  <c r="AW260" i="2"/>
  <c r="AX260" i="2"/>
  <c r="AY260" i="2" s="1"/>
  <c r="NL260" i="2" s="1"/>
  <c r="MQ260" i="2"/>
  <c r="KA259" i="2"/>
  <c r="KB259" i="2" s="1"/>
  <c r="JG259" i="2"/>
  <c r="IY259" i="2"/>
  <c r="IZ259" i="2" s="1"/>
  <c r="HS259" i="2"/>
  <c r="HT259" i="2" s="1"/>
  <c r="GW259" i="2"/>
  <c r="QF259" i="2" s="1"/>
  <c r="GX259" i="2"/>
  <c r="QD259" i="2" s="1"/>
  <c r="EN259" i="2"/>
  <c r="EO259" i="2" s="1"/>
  <c r="DQ259" i="2"/>
  <c r="DH259" i="2"/>
  <c r="FI259" i="2" s="1"/>
  <c r="AW259" i="2"/>
  <c r="NH259" i="2" s="1"/>
  <c r="AX259" i="2"/>
  <c r="AV259" i="2"/>
  <c r="LJ258" i="2"/>
  <c r="QT258" i="2" s="1"/>
  <c r="LI258" i="2"/>
  <c r="QV258" i="2" s="1"/>
  <c r="GX258" i="2"/>
  <c r="QD258" i="2" s="1"/>
  <c r="GW258" i="2"/>
  <c r="QF258" i="2" s="1"/>
  <c r="FF258" i="2"/>
  <c r="BU258" i="2"/>
  <c r="NX258" i="2" s="1"/>
  <c r="BT258" i="2"/>
  <c r="AW258" i="2"/>
  <c r="NH258" i="2" s="1"/>
  <c r="AX258" i="2"/>
  <c r="AY258" i="2" s="1"/>
  <c r="NL258" i="2" s="1"/>
  <c r="AV258" i="2"/>
  <c r="NJ258" i="2" s="1"/>
  <c r="LJ257" i="2"/>
  <c r="QT257" i="2" s="1"/>
  <c r="LI257" i="2"/>
  <c r="QV257" i="2" s="1"/>
  <c r="GX257" i="2"/>
  <c r="QD257" i="2" s="1"/>
  <c r="GW257" i="2"/>
  <c r="FF257" i="2"/>
  <c r="BU257" i="2"/>
  <c r="BT257" i="2"/>
  <c r="AW257" i="2"/>
  <c r="NH257" i="2" s="1"/>
  <c r="AX257" i="2"/>
  <c r="AY257" i="2" s="1"/>
  <c r="NL257" i="2" s="1"/>
  <c r="AV257" i="2"/>
  <c r="GY256" i="2"/>
  <c r="GD256" i="2"/>
  <c r="FI256" i="2"/>
  <c r="AK256" i="2"/>
  <c r="MZ256" i="2" s="1"/>
  <c r="AJ256" i="2"/>
  <c r="LJ255" i="2"/>
  <c r="LI255" i="2"/>
  <c r="QV255" i="2" s="1"/>
  <c r="GX255" i="2"/>
  <c r="GW255" i="2"/>
  <c r="FF255" i="2"/>
  <c r="MT255" i="2" s="1"/>
  <c r="BU255" i="2"/>
  <c r="NX255" i="2" s="1"/>
  <c r="BT255" i="2"/>
  <c r="AW255" i="2"/>
  <c r="NH255" i="2" s="1"/>
  <c r="AX255" i="2"/>
  <c r="AY255" i="2" s="1"/>
  <c r="NL255" i="2" s="1"/>
  <c r="AV255" i="2"/>
  <c r="NJ255" i="2" s="1"/>
  <c r="LJ254" i="2"/>
  <c r="LI254" i="2"/>
  <c r="QV254" i="2" s="1"/>
  <c r="GX254" i="2"/>
  <c r="GW254" i="2"/>
  <c r="FF254" i="2"/>
  <c r="BJ254" i="2"/>
  <c r="NP254" i="2" s="1"/>
  <c r="BI254" i="2"/>
  <c r="NR254" i="2" s="1"/>
  <c r="AK254" i="2"/>
  <c r="MT254" i="2"/>
  <c r="AJ254" i="2"/>
  <c r="NB254" i="2" s="1"/>
  <c r="LK253" i="2"/>
  <c r="LL253" i="2" s="1"/>
  <c r="QX253" i="2" s="1"/>
  <c r="KW253" i="2"/>
  <c r="GB253" i="2"/>
  <c r="PV253" i="2" s="1"/>
  <c r="GA253" i="2"/>
  <c r="PX253" i="2" s="1"/>
  <c r="BW253" i="2"/>
  <c r="OB253" i="2" s="1"/>
  <c r="AW253" i="2"/>
  <c r="NH253" i="2" s="1"/>
  <c r="AV253" i="2"/>
  <c r="AX253" i="2"/>
  <c r="GH252" i="2"/>
  <c r="PZ252" i="2" s="1"/>
  <c r="GB252" i="2"/>
  <c r="PV252" i="2" s="1"/>
  <c r="GA252" i="2"/>
  <c r="PX252" i="2" s="1"/>
  <c r="BU252" i="2"/>
  <c r="NX252" i="2" s="1"/>
  <c r="BT252" i="2"/>
  <c r="NZ252" i="2" s="1"/>
  <c r="NH252" i="2"/>
  <c r="KW251" i="2"/>
  <c r="GD251" i="2"/>
  <c r="AM251" i="2"/>
  <c r="LJ250" i="2"/>
  <c r="QT250" i="2" s="1"/>
  <c r="LI250" i="2"/>
  <c r="QV250" i="2" s="1"/>
  <c r="LK250" i="2"/>
  <c r="LL250" i="2" s="1"/>
  <c r="QX250" i="2" s="1"/>
  <c r="FF250" i="2"/>
  <c r="DH250" i="2"/>
  <c r="FI250" i="2" s="1"/>
  <c r="AW250" i="2"/>
  <c r="NH250" i="2" s="1"/>
  <c r="AX250" i="2"/>
  <c r="AY250" i="2" s="1"/>
  <c r="NL250" i="2" s="1"/>
  <c r="AV250" i="2"/>
  <c r="LJ249" i="2"/>
  <c r="QT249" i="2" s="1"/>
  <c r="LI249" i="2"/>
  <c r="FF249" i="2"/>
  <c r="BJ249" i="2"/>
  <c r="NP249" i="2" s="1"/>
  <c r="BI249" i="2"/>
  <c r="NR249" i="2" s="1"/>
  <c r="BK249" i="2"/>
  <c r="BL249" i="2" s="1"/>
  <c r="NT249" i="2" s="1"/>
  <c r="GH248" i="2"/>
  <c r="PZ248" i="2" s="1"/>
  <c r="GB248" i="2"/>
  <c r="PV248" i="2" s="1"/>
  <c r="GA248" i="2"/>
  <c r="PX248" i="2" s="1"/>
  <c r="BU248" i="2"/>
  <c r="NX248" i="2" s="1"/>
  <c r="BT248" i="2"/>
  <c r="NZ248" i="2" s="1"/>
  <c r="NH248" i="2"/>
  <c r="GX247" i="2"/>
  <c r="QD247" i="2" s="1"/>
  <c r="GW247" i="2"/>
  <c r="QF247" i="2" s="1"/>
  <c r="BU247" i="2"/>
  <c r="NX247" i="2" s="1"/>
  <c r="BT247" i="2"/>
  <c r="NH247" i="2"/>
  <c r="GG266" i="2"/>
  <c r="LL261" i="2"/>
  <c r="QX261" i="2" s="1"/>
  <c r="DI261" i="2"/>
  <c r="BL261" i="2"/>
  <c r="NT261" i="2" s="1"/>
  <c r="KB260" i="2"/>
  <c r="HT260" i="2"/>
  <c r="HK260" i="2"/>
  <c r="KZ260" i="2" s="1"/>
  <c r="QF260" i="2"/>
  <c r="GD260" i="2"/>
  <c r="MT260" i="2" s="1"/>
  <c r="DI260" i="2"/>
  <c r="AM260" i="2"/>
  <c r="JU259" i="2"/>
  <c r="HL259" i="2"/>
  <c r="FC259" i="2"/>
  <c r="FD259" i="2"/>
  <c r="BV259" i="2"/>
  <c r="BW259" i="2" s="1"/>
  <c r="OB259" i="2" s="1"/>
  <c r="BL259" i="2"/>
  <c r="NT259" i="2" s="1"/>
  <c r="MT259" i="2"/>
  <c r="AJ259" i="2"/>
  <c r="NB259" i="2" s="1"/>
  <c r="AK259" i="2"/>
  <c r="MZ259" i="2" s="1"/>
  <c r="LK258" i="2"/>
  <c r="HL258" i="2"/>
  <c r="GY258" i="2"/>
  <c r="GZ258" i="2" s="1"/>
  <c r="QH258" i="2" s="1"/>
  <c r="GA258" i="2"/>
  <c r="GB258" i="2"/>
  <c r="EG258" i="2"/>
  <c r="DQ258" i="2"/>
  <c r="DH258" i="2"/>
  <c r="BI258" i="2"/>
  <c r="NR258" i="2" s="1"/>
  <c r="BJ258" i="2"/>
  <c r="NP258" i="2" s="1"/>
  <c r="AJ258" i="2"/>
  <c r="MT258" i="2"/>
  <c r="AK258" i="2"/>
  <c r="MZ258" i="2" s="1"/>
  <c r="LK257" i="2"/>
  <c r="HL257" i="2"/>
  <c r="GY257" i="2"/>
  <c r="GZ257" i="2" s="1"/>
  <c r="QH257" i="2" s="1"/>
  <c r="GA257" i="2"/>
  <c r="GB257" i="2"/>
  <c r="EG257" i="2"/>
  <c r="DQ257" i="2"/>
  <c r="DH257" i="2"/>
  <c r="NX257" i="2"/>
  <c r="BI257" i="2"/>
  <c r="NR257" i="2" s="1"/>
  <c r="BJ257" i="2"/>
  <c r="NP257" i="2" s="1"/>
  <c r="AJ257" i="2"/>
  <c r="NB257" i="2" s="1"/>
  <c r="MT257" i="2"/>
  <c r="AK257" i="2"/>
  <c r="MZ257" i="2" s="1"/>
  <c r="LL256" i="2"/>
  <c r="QX256" i="2" s="1"/>
  <c r="GZ256" i="2"/>
  <c r="QH256" i="2" s="1"/>
  <c r="EO256" i="2"/>
  <c r="DY256" i="2"/>
  <c r="FF256" i="2"/>
  <c r="MT256" i="2" s="1"/>
  <c r="BT256" i="2"/>
  <c r="NZ256" i="2" s="1"/>
  <c r="BU256" i="2"/>
  <c r="NX256" i="2" s="1"/>
  <c r="AV256" i="2"/>
  <c r="AW256" i="2"/>
  <c r="NH256" i="2" s="1"/>
  <c r="AL256" i="2"/>
  <c r="AM256" i="2" s="1"/>
  <c r="MF255" i="2"/>
  <c r="QT255" i="2"/>
  <c r="KW255" i="2"/>
  <c r="QD255" i="2"/>
  <c r="GD255" i="2"/>
  <c r="BV255" i="2"/>
  <c r="BW255" i="2" s="1"/>
  <c r="OB255" i="2" s="1"/>
  <c r="BL255" i="2"/>
  <c r="NT255" i="2" s="1"/>
  <c r="PV254" i="2"/>
  <c r="MF254" i="2"/>
  <c r="QT254" i="2"/>
  <c r="KW254" i="2"/>
  <c r="QD254" i="2"/>
  <c r="BK254" i="2"/>
  <c r="BL254" i="2" s="1"/>
  <c r="NT254" i="2" s="1"/>
  <c r="AY254" i="2"/>
  <c r="NL254" i="2" s="1"/>
  <c r="NH254" i="2"/>
  <c r="MZ254" i="2"/>
  <c r="GZ253" i="2"/>
  <c r="QH253" i="2" s="1"/>
  <c r="EO253" i="2"/>
  <c r="DY253" i="2"/>
  <c r="FF253" i="2"/>
  <c r="AY259" i="2"/>
  <c r="NL259" i="2" s="1"/>
  <c r="KO258" i="2"/>
  <c r="KP258" i="2" s="1"/>
  <c r="JM258" i="2"/>
  <c r="JN258" i="2" s="1"/>
  <c r="II258" i="2"/>
  <c r="KZ258" i="2" s="1"/>
  <c r="KO257" i="2"/>
  <c r="KP257" i="2" s="1"/>
  <c r="JM257" i="2"/>
  <c r="JN257" i="2" s="1"/>
  <c r="II257" i="2"/>
  <c r="KZ257" i="2" s="1"/>
  <c r="QF257" i="2"/>
  <c r="KH256" i="2"/>
  <c r="KI256" i="2" s="1"/>
  <c r="JF256" i="2"/>
  <c r="JG256" i="2" s="1"/>
  <c r="IA256" i="2"/>
  <c r="KZ256" i="2" s="1"/>
  <c r="NB256" i="2"/>
  <c r="KO255" i="2"/>
  <c r="KP255" i="2" s="1"/>
  <c r="JM255" i="2"/>
  <c r="JN255" i="2" s="1"/>
  <c r="II255" i="2"/>
  <c r="IJ255" i="2" s="1"/>
  <c r="QF255" i="2"/>
  <c r="GZ254" i="2"/>
  <c r="QH254" i="2" s="1"/>
  <c r="DY254" i="2"/>
  <c r="DI254" i="2"/>
  <c r="BV254" i="2"/>
  <c r="BW254" i="2" s="1"/>
  <c r="OB254" i="2" s="1"/>
  <c r="KI253" i="2"/>
  <c r="JG253" i="2"/>
  <c r="IB253" i="2"/>
  <c r="HL253" i="2"/>
  <c r="GG253" i="2"/>
  <c r="GH253" i="2" s="1"/>
  <c r="PZ253" i="2" s="1"/>
  <c r="NZ253" i="2"/>
  <c r="BI253" i="2"/>
  <c r="NR253" i="2" s="1"/>
  <c r="BJ253" i="2"/>
  <c r="NP253" i="2" s="1"/>
  <c r="AM253" i="2"/>
  <c r="KB252" i="2"/>
  <c r="JN252" i="2"/>
  <c r="IZ252" i="2"/>
  <c r="HT252" i="2"/>
  <c r="GZ252" i="2"/>
  <c r="QH252" i="2" s="1"/>
  <c r="EO252" i="2"/>
  <c r="FF252" i="2"/>
  <c r="DI252" i="2"/>
  <c r="LL251" i="2"/>
  <c r="QX251" i="2" s="1"/>
  <c r="KP251" i="2"/>
  <c r="JN251" i="2"/>
  <c r="IZ251" i="2"/>
  <c r="IJ251" i="2"/>
  <c r="EG251" i="2"/>
  <c r="DX251" i="2"/>
  <c r="DY251" i="2" s="1"/>
  <c r="BW251" i="2"/>
  <c r="OB251" i="2" s="1"/>
  <c r="MF250" i="2"/>
  <c r="KH250" i="2"/>
  <c r="KI250" i="2" s="1"/>
  <c r="JN250" i="2"/>
  <c r="JF250" i="2"/>
  <c r="JG250" i="2" s="1"/>
  <c r="IA250" i="2"/>
  <c r="IB250" i="2" s="1"/>
  <c r="KV250" i="2"/>
  <c r="KU250" i="2"/>
  <c r="QD250" i="2"/>
  <c r="GA250" i="2"/>
  <c r="GB250" i="2"/>
  <c r="DQ250" i="2"/>
  <c r="FD250" i="2"/>
  <c r="FC250" i="2"/>
  <c r="BV250" i="2"/>
  <c r="BW250" i="2"/>
  <c r="OB250" i="2" s="1"/>
  <c r="LK249" i="2"/>
  <c r="LL249" i="2" s="1"/>
  <c r="QX249" i="2" s="1"/>
  <c r="JU249" i="2"/>
  <c r="JG249" i="2"/>
  <c r="IR249" i="2"/>
  <c r="KW249" i="2"/>
  <c r="HL249" i="2"/>
  <c r="GH249" i="2"/>
  <c r="PZ249" i="2" s="1"/>
  <c r="EF249" i="2"/>
  <c r="EG249" i="2" s="1"/>
  <c r="DH249" i="2"/>
  <c r="AV249" i="2"/>
  <c r="NJ249" i="2" s="1"/>
  <c r="AW249" i="2"/>
  <c r="NH249" i="2" s="1"/>
  <c r="AX249" i="2"/>
  <c r="AY249" i="2" s="1"/>
  <c r="NL249" i="2" s="1"/>
  <c r="MS249" i="2"/>
  <c r="MR249" i="2"/>
  <c r="KP248" i="2"/>
  <c r="KB248" i="2"/>
  <c r="JN248" i="2"/>
  <c r="IJ248" i="2"/>
  <c r="HT248" i="2"/>
  <c r="GY248" i="2"/>
  <c r="BL248" i="2"/>
  <c r="NT248" i="2" s="1"/>
  <c r="LL247" i="2"/>
  <c r="QX247" i="2" s="1"/>
  <c r="IZ247" i="2"/>
  <c r="KW247" i="2"/>
  <c r="GH247" i="2"/>
  <c r="PZ247" i="2" s="1"/>
  <c r="EO247" i="2"/>
  <c r="NZ247" i="2"/>
  <c r="BI247" i="2"/>
  <c r="NR247" i="2" s="1"/>
  <c r="BJ247" i="2"/>
  <c r="NP247" i="2" s="1"/>
  <c r="GZ246" i="2"/>
  <c r="QH246" i="2" s="1"/>
  <c r="FF246" i="2"/>
  <c r="MT246" i="2" s="1"/>
  <c r="BU246" i="2"/>
  <c r="NX246" i="2" s="1"/>
  <c r="BT246" i="2"/>
  <c r="AW246" i="2"/>
  <c r="NH246" i="2" s="1"/>
  <c r="AV246" i="2"/>
  <c r="NJ246" i="2" s="1"/>
  <c r="AL246" i="2"/>
  <c r="KW245" i="2"/>
  <c r="MT245" i="2" s="1"/>
  <c r="GH245" i="2"/>
  <c r="PZ245" i="2" s="1"/>
  <c r="GB245" i="2"/>
  <c r="PV245" i="2" s="1"/>
  <c r="GA245" i="2"/>
  <c r="PX245" i="2" s="1"/>
  <c r="BU245" i="2"/>
  <c r="NX245" i="2" s="1"/>
  <c r="BT245" i="2"/>
  <c r="NH245" i="2"/>
  <c r="LK244" i="2"/>
  <c r="KW244" i="2"/>
  <c r="GH244" i="2"/>
  <c r="PZ244" i="2" s="1"/>
  <c r="GB244" i="2"/>
  <c r="PV244" i="2" s="1"/>
  <c r="GA244" i="2"/>
  <c r="PX244" i="2" s="1"/>
  <c r="BJ244" i="2"/>
  <c r="NP244" i="2" s="1"/>
  <c r="BI244" i="2"/>
  <c r="NR244" i="2" s="1"/>
  <c r="AM244" i="2"/>
  <c r="LJ243" i="2"/>
  <c r="LI243" i="2"/>
  <c r="QV243" i="2" s="1"/>
  <c r="GX243" i="2"/>
  <c r="GW243" i="2"/>
  <c r="FF243" i="2"/>
  <c r="BU243" i="2"/>
  <c r="NX243" i="2" s="1"/>
  <c r="BT243" i="2"/>
  <c r="NZ243" i="2" s="1"/>
  <c r="AW243" i="2"/>
  <c r="NH243" i="2" s="1"/>
  <c r="AX243" i="2"/>
  <c r="AV243" i="2"/>
  <c r="GD242" i="2"/>
  <c r="DH242" i="2"/>
  <c r="FI242" i="2" s="1"/>
  <c r="BV242" i="2"/>
  <c r="MT242" i="2"/>
  <c r="AK242" i="2"/>
  <c r="MZ242" i="2" s="1"/>
  <c r="AJ242" i="2"/>
  <c r="NB242" i="2" s="1"/>
  <c r="HK241" i="2"/>
  <c r="NH241" i="2"/>
  <c r="LK240" i="2"/>
  <c r="KW240" i="2"/>
  <c r="GH240" i="2"/>
  <c r="PZ240" i="2" s="1"/>
  <c r="GB240" i="2"/>
  <c r="PV240" i="2" s="1"/>
  <c r="GA240" i="2"/>
  <c r="PX240" i="2" s="1"/>
  <c r="BJ240" i="2"/>
  <c r="NP240" i="2" s="1"/>
  <c r="BI240" i="2"/>
  <c r="NR240" i="2" s="1"/>
  <c r="LL258" i="2"/>
  <c r="QX258" i="2" s="1"/>
  <c r="NZ258" i="2"/>
  <c r="AL258" i="2"/>
  <c r="AM258" i="2" s="1"/>
  <c r="LL257" i="2"/>
  <c r="QX257" i="2" s="1"/>
  <c r="NZ257" i="2"/>
  <c r="AL257" i="2"/>
  <c r="AM257" i="2" s="1"/>
  <c r="HL256" i="2"/>
  <c r="GG256" i="2"/>
  <c r="AX256" i="2"/>
  <c r="AY256" i="2" s="1"/>
  <c r="NL256" i="2" s="1"/>
  <c r="LL255" i="2"/>
  <c r="QX255" i="2" s="1"/>
  <c r="NZ255" i="2"/>
  <c r="AL255" i="2"/>
  <c r="AM255" i="2" s="1"/>
  <c r="QF254" i="2"/>
  <c r="AM254" i="2"/>
  <c r="AY253" i="2"/>
  <c r="NL253" i="2" s="1"/>
  <c r="JU252" i="2"/>
  <c r="HL252" i="2"/>
  <c r="LA252" i="2" s="1"/>
  <c r="QP252" i="2" s="1"/>
  <c r="FC252" i="2"/>
  <c r="FD252" i="2"/>
  <c r="BL252" i="2"/>
  <c r="NT252" i="2" s="1"/>
  <c r="JG251" i="2"/>
  <c r="DQ251" i="2"/>
  <c r="DH251" i="2"/>
  <c r="BV251" i="2"/>
  <c r="AV251" i="2"/>
  <c r="NJ251" i="2" s="1"/>
  <c r="AW251" i="2"/>
  <c r="NH251" i="2" s="1"/>
  <c r="AX251" i="2"/>
  <c r="AY251" i="2" s="1"/>
  <c r="NL251" i="2" s="1"/>
  <c r="KB250" i="2"/>
  <c r="HT250" i="2"/>
  <c r="HK250" i="2"/>
  <c r="QF250" i="2"/>
  <c r="GD250" i="2"/>
  <c r="DI250" i="2"/>
  <c r="BL250" i="2"/>
  <c r="NT250" i="2" s="1"/>
  <c r="BK250" i="2"/>
  <c r="MQ250" i="2"/>
  <c r="QV249" i="2"/>
  <c r="JN249" i="2"/>
  <c r="PX249" i="2"/>
  <c r="DY249" i="2"/>
  <c r="AM249" i="2"/>
  <c r="LK248" i="2"/>
  <c r="LL248" i="2" s="1"/>
  <c r="QX248" i="2" s="1"/>
  <c r="KU248" i="2"/>
  <c r="KV248" i="2"/>
  <c r="KI248" i="2"/>
  <c r="IB248" i="2"/>
  <c r="EO248" i="2"/>
  <c r="DI248" i="2"/>
  <c r="FF248" i="2"/>
  <c r="QV247" i="2"/>
  <c r="KI247" i="2"/>
  <c r="JN247" i="2"/>
  <c r="JF247" i="2"/>
  <c r="JG247" i="2" s="1"/>
  <c r="IB247" i="2"/>
  <c r="KV247" i="2"/>
  <c r="KU247" i="2"/>
  <c r="DP247" i="2"/>
  <c r="DQ247" i="2" s="1"/>
  <c r="AY247" i="2"/>
  <c r="NL247" i="2" s="1"/>
  <c r="LK246" i="2"/>
  <c r="LL246" i="2" s="1"/>
  <c r="QX246" i="2" s="1"/>
  <c r="KW246" i="2"/>
  <c r="GD246" i="2"/>
  <c r="BI246" i="2"/>
  <c r="NR246" i="2" s="1"/>
  <c r="BJ246" i="2"/>
  <c r="NP246" i="2" s="1"/>
  <c r="AX246" i="2"/>
  <c r="AM246" i="2"/>
  <c r="NB246" i="2"/>
  <c r="LI245" i="2"/>
  <c r="LJ245" i="2"/>
  <c r="QT245" i="2" s="1"/>
  <c r="KP245" i="2"/>
  <c r="KB245" i="2"/>
  <c r="JN245" i="2"/>
  <c r="IZ245" i="2"/>
  <c r="IJ245" i="2"/>
  <c r="HT245" i="2"/>
  <c r="HK245" i="2"/>
  <c r="GW245" i="2"/>
  <c r="GX245" i="2"/>
  <c r="QD245" i="2" s="1"/>
  <c r="DI245" i="2"/>
  <c r="BI245" i="2"/>
  <c r="NR245" i="2" s="1"/>
  <c r="BJ245" i="2"/>
  <c r="NP245" i="2" s="1"/>
  <c r="AJ245" i="2"/>
  <c r="AK245" i="2"/>
  <c r="MZ245" i="2" s="1"/>
  <c r="LL244" i="2"/>
  <c r="QX244" i="2" s="1"/>
  <c r="GZ244" i="2"/>
  <c r="QH244" i="2" s="1"/>
  <c r="EO244" i="2"/>
  <c r="DY244" i="2"/>
  <c r="FF244" i="2"/>
  <c r="MT244" i="2" s="1"/>
  <c r="BT244" i="2"/>
  <c r="BU244" i="2"/>
  <c r="NX244" i="2" s="1"/>
  <c r="AV244" i="2"/>
  <c r="NJ244" i="2" s="1"/>
  <c r="AW244" i="2"/>
  <c r="NH244" i="2" s="1"/>
  <c r="AL244" i="2"/>
  <c r="MF243" i="2"/>
  <c r="QT243" i="2"/>
  <c r="KW243" i="2"/>
  <c r="QD243" i="2"/>
  <c r="GD243" i="2"/>
  <c r="BV243" i="2"/>
  <c r="BL243" i="2"/>
  <c r="NT243" i="2" s="1"/>
  <c r="AM243" i="2"/>
  <c r="MQ242" i="2"/>
  <c r="LI242" i="2"/>
  <c r="LJ242" i="2"/>
  <c r="QT242" i="2" s="1"/>
  <c r="KP242" i="2"/>
  <c r="KB242" i="2"/>
  <c r="JN242" i="2"/>
  <c r="IZ242" i="2"/>
  <c r="IJ242" i="2"/>
  <c r="HT242" i="2"/>
  <c r="HK242" i="2"/>
  <c r="KZ242" i="2" s="1"/>
  <c r="GW242" i="2"/>
  <c r="GX242" i="2"/>
  <c r="QD242" i="2" s="1"/>
  <c r="DI242" i="2"/>
  <c r="BW242" i="2"/>
  <c r="OB242" i="2" s="1"/>
  <c r="BK242" i="2"/>
  <c r="AY242" i="2"/>
  <c r="NL242" i="2" s="1"/>
  <c r="NH242" i="2"/>
  <c r="LK241" i="2"/>
  <c r="HL241" i="2"/>
  <c r="GY241" i="2"/>
  <c r="GZ241" i="2" s="1"/>
  <c r="QH241" i="2" s="1"/>
  <c r="GH241" i="2"/>
  <c r="PZ241" i="2" s="1"/>
  <c r="GA241" i="2"/>
  <c r="PX241" i="2" s="1"/>
  <c r="GB241" i="2"/>
  <c r="PV241" i="2" s="1"/>
  <c r="EG241" i="2"/>
  <c r="DQ241" i="2"/>
  <c r="DH241" i="2"/>
  <c r="FI241" i="2" s="1"/>
  <c r="NX241" i="2"/>
  <c r="BI241" i="2"/>
  <c r="NR241" i="2" s="1"/>
  <c r="BJ241" i="2"/>
  <c r="NP241" i="2" s="1"/>
  <c r="AJ241" i="2"/>
  <c r="MT241" i="2"/>
  <c r="AK241" i="2"/>
  <c r="MZ241" i="2" s="1"/>
  <c r="LL240" i="2"/>
  <c r="QX240" i="2" s="1"/>
  <c r="GZ240" i="2"/>
  <c r="QH240" i="2" s="1"/>
  <c r="EO240" i="2"/>
  <c r="DY240" i="2"/>
  <c r="FF240" i="2"/>
  <c r="MT240" i="2" s="1"/>
  <c r="BT240" i="2"/>
  <c r="BU240" i="2"/>
  <c r="NX240" i="2" s="1"/>
  <c r="AV240" i="2"/>
  <c r="NJ240" i="2" s="1"/>
  <c r="AW240" i="2"/>
  <c r="NH240" i="2" s="1"/>
  <c r="AL240" i="2"/>
  <c r="AM240" i="2" s="1"/>
  <c r="KW239" i="2"/>
  <c r="HK239" i="2"/>
  <c r="KZ239" i="2" s="1"/>
  <c r="GD239" i="2"/>
  <c r="BJ239" i="2"/>
  <c r="NP239" i="2" s="1"/>
  <c r="BI239" i="2"/>
  <c r="NR239" i="2" s="1"/>
  <c r="BK239" i="2"/>
  <c r="BL239" i="2" s="1"/>
  <c r="NT239" i="2" s="1"/>
  <c r="AK239" i="2"/>
  <c r="MZ239" i="2" s="1"/>
  <c r="AJ239" i="2"/>
  <c r="NB239" i="2" s="1"/>
  <c r="AL239" i="2"/>
  <c r="AM239" i="2" s="1"/>
  <c r="GX238" i="2"/>
  <c r="QD238" i="2" s="1"/>
  <c r="GW238" i="2"/>
  <c r="AW238" i="2"/>
  <c r="NH238" i="2" s="1"/>
  <c r="AX238" i="2"/>
  <c r="AV238" i="2"/>
  <c r="MF237" i="2"/>
  <c r="KW237" i="2"/>
  <c r="HK237" i="2"/>
  <c r="GD237" i="2"/>
  <c r="BJ237" i="2"/>
  <c r="NP237" i="2" s="1"/>
  <c r="BI237" i="2"/>
  <c r="NR237" i="2" s="1"/>
  <c r="BK237" i="2"/>
  <c r="MT237" i="2"/>
  <c r="AK237" i="2"/>
  <c r="MZ237" i="2" s="1"/>
  <c r="AJ237" i="2"/>
  <c r="AL237" i="2"/>
  <c r="AM237" i="2" s="1"/>
  <c r="GX236" i="2"/>
  <c r="GW236" i="2"/>
  <c r="QF236" i="2" s="1"/>
  <c r="AW236" i="2"/>
  <c r="NH236" i="2" s="1"/>
  <c r="AX236" i="2"/>
  <c r="AY236" i="2" s="1"/>
  <c r="NL236" i="2" s="1"/>
  <c r="AV236" i="2"/>
  <c r="NJ236" i="2" s="1"/>
  <c r="HK248" i="2"/>
  <c r="KZ248" i="2" s="1"/>
  <c r="BV248" i="2"/>
  <c r="BW248" i="2" s="1"/>
  <c r="OB248" i="2" s="1"/>
  <c r="GY247" i="2"/>
  <c r="GZ247" i="2" s="1"/>
  <c r="QH247" i="2" s="1"/>
  <c r="KI246" i="2"/>
  <c r="JG246" i="2"/>
  <c r="IB246" i="2"/>
  <c r="HL246" i="2"/>
  <c r="AY246" i="2"/>
  <c r="NL246" i="2" s="1"/>
  <c r="EF245" i="2"/>
  <c r="EG245" i="2" s="1"/>
  <c r="NZ245" i="2"/>
  <c r="AX244" i="2"/>
  <c r="AY244" i="2" s="1"/>
  <c r="NL244" i="2" s="1"/>
  <c r="KO243" i="2"/>
  <c r="KP243" i="2" s="1"/>
  <c r="JM243" i="2"/>
  <c r="JN243" i="2" s="1"/>
  <c r="II243" i="2"/>
  <c r="KZ243" i="2" s="1"/>
  <c r="QF243" i="2"/>
  <c r="AY243" i="2"/>
  <c r="NL243" i="2" s="1"/>
  <c r="EG242" i="2"/>
  <c r="QV241" i="2"/>
  <c r="KA241" i="2"/>
  <c r="KB241" i="2" s="1"/>
  <c r="IY241" i="2"/>
  <c r="IZ241" i="2" s="1"/>
  <c r="HS241" i="2"/>
  <c r="HT241" i="2" s="1"/>
  <c r="NZ241" i="2"/>
  <c r="AL241" i="2"/>
  <c r="AM241" i="2" s="1"/>
  <c r="AX240" i="2"/>
  <c r="AY240" i="2" s="1"/>
  <c r="NL240" i="2" s="1"/>
  <c r="KB239" i="2"/>
  <c r="JN239" i="2"/>
  <c r="IZ239" i="2"/>
  <c r="HT239" i="2"/>
  <c r="GZ239" i="2"/>
  <c r="QH239" i="2" s="1"/>
  <c r="EO239" i="2"/>
  <c r="FF239" i="2"/>
  <c r="DI239" i="2"/>
  <c r="AV239" i="2"/>
  <c r="NJ239" i="2" s="1"/>
  <c r="AW239" i="2"/>
  <c r="AX239" i="2"/>
  <c r="AY239" i="2" s="1"/>
  <c r="NL239" i="2" s="1"/>
  <c r="QV238" i="2"/>
  <c r="KI238" i="2"/>
  <c r="JU238" i="2"/>
  <c r="JG238" i="2"/>
  <c r="IB238" i="2"/>
  <c r="HL238" i="2"/>
  <c r="GY238" i="2"/>
  <c r="GZ238" i="2"/>
  <c r="QH238" i="2" s="1"/>
  <c r="DP238" i="2"/>
  <c r="DQ238" i="2" s="1"/>
  <c r="BV238" i="2"/>
  <c r="BW238" i="2"/>
  <c r="OB238" i="2" s="1"/>
  <c r="AY238" i="2"/>
  <c r="NL238" i="2" s="1"/>
  <c r="KI237" i="2"/>
  <c r="KA237" i="2"/>
  <c r="KB237" i="2" s="1"/>
  <c r="IY237" i="2"/>
  <c r="IZ237" i="2" s="1"/>
  <c r="IB237" i="2"/>
  <c r="HS237" i="2"/>
  <c r="HT237" i="2" s="1"/>
  <c r="GW237" i="2"/>
  <c r="QF237" i="2" s="1"/>
  <c r="GX237" i="2"/>
  <c r="QD237" i="2" s="1"/>
  <c r="EN237" i="2"/>
  <c r="EO237" i="2" s="1"/>
  <c r="DQ237" i="2"/>
  <c r="DH237" i="2"/>
  <c r="FI237" i="2" s="1"/>
  <c r="AY237" i="2"/>
  <c r="NL237" i="2" s="1"/>
  <c r="NB237" i="2"/>
  <c r="MF236" i="2"/>
  <c r="KH236" i="2"/>
  <c r="KI236" i="2" s="1"/>
  <c r="JN236" i="2"/>
  <c r="JF236" i="2"/>
  <c r="JG236" i="2" s="1"/>
  <c r="IA236" i="2"/>
  <c r="IB236" i="2" s="1"/>
  <c r="KV236" i="2"/>
  <c r="KU236" i="2"/>
  <c r="QD236" i="2"/>
  <c r="GA236" i="2"/>
  <c r="GB236" i="2"/>
  <c r="DQ236" i="2"/>
  <c r="FD236" i="2"/>
  <c r="FC236" i="2"/>
  <c r="NX236" i="2"/>
  <c r="GD235" i="2"/>
  <c r="MT235" i="2"/>
  <c r="AK235" i="2"/>
  <c r="MZ235" i="2" s="1"/>
  <c r="AJ235" i="2"/>
  <c r="KZ234" i="2"/>
  <c r="NH234" i="2"/>
  <c r="KW233" i="2"/>
  <c r="GB233" i="2"/>
  <c r="PV233" i="2" s="1"/>
  <c r="GA233" i="2"/>
  <c r="PX233" i="2" s="1"/>
  <c r="BJ233" i="2"/>
  <c r="NP233" i="2" s="1"/>
  <c r="BI233" i="2"/>
  <c r="NR233" i="2" s="1"/>
  <c r="LJ232" i="2"/>
  <c r="QT232" i="2" s="1"/>
  <c r="LI232" i="2"/>
  <c r="QV232" i="2" s="1"/>
  <c r="GX232" i="2"/>
  <c r="QD232" i="2" s="1"/>
  <c r="GW232" i="2"/>
  <c r="FF232" i="2"/>
  <c r="BU232" i="2"/>
  <c r="NX232" i="2" s="1"/>
  <c r="BT232" i="2"/>
  <c r="NZ232" i="2" s="1"/>
  <c r="AW232" i="2"/>
  <c r="NH232" i="2" s="1"/>
  <c r="AX232" i="2"/>
  <c r="AY232" i="2" s="1"/>
  <c r="NL232" i="2" s="1"/>
  <c r="AV232" i="2"/>
  <c r="NJ232" i="2" s="1"/>
  <c r="GD231" i="2"/>
  <c r="MT231" i="2" s="1"/>
  <c r="AK231" i="2"/>
  <c r="MZ231" i="2" s="1"/>
  <c r="AJ231" i="2"/>
  <c r="KZ230" i="2"/>
  <c r="NH230" i="2"/>
  <c r="KW229" i="2"/>
  <c r="GB229" i="2"/>
  <c r="PV229" i="2" s="1"/>
  <c r="GA229" i="2"/>
  <c r="PX229" i="2" s="1"/>
  <c r="BJ229" i="2"/>
  <c r="NP229" i="2" s="1"/>
  <c r="BI229" i="2"/>
  <c r="NR229" i="2" s="1"/>
  <c r="LJ228" i="2"/>
  <c r="LI228" i="2"/>
  <c r="QV228" i="2" s="1"/>
  <c r="GX228" i="2"/>
  <c r="GW228" i="2"/>
  <c r="QF228" i="2" s="1"/>
  <c r="FF228" i="2"/>
  <c r="BU228" i="2"/>
  <c r="NX228" i="2" s="1"/>
  <c r="BT228" i="2"/>
  <c r="NZ228" i="2" s="1"/>
  <c r="AW228" i="2"/>
  <c r="NH228" i="2" s="1"/>
  <c r="AX228" i="2"/>
  <c r="AV228" i="2"/>
  <c r="NJ228" i="2" s="1"/>
  <c r="GD227" i="2"/>
  <c r="BJ227" i="2"/>
  <c r="NP227" i="2" s="1"/>
  <c r="BI227" i="2"/>
  <c r="NR227" i="2" s="1"/>
  <c r="BK227" i="2"/>
  <c r="MT227" i="2"/>
  <c r="AK227" i="2"/>
  <c r="MZ227" i="2" s="1"/>
  <c r="AJ227" i="2"/>
  <c r="NB227" i="2" s="1"/>
  <c r="AL227" i="2"/>
  <c r="AM227" i="2" s="1"/>
  <c r="GX226" i="2"/>
  <c r="QD226" i="2" s="1"/>
  <c r="GW226" i="2"/>
  <c r="QF226" i="2" s="1"/>
  <c r="AW226" i="2"/>
  <c r="NH226" i="2" s="1"/>
  <c r="AX226" i="2"/>
  <c r="AV226" i="2"/>
  <c r="KW225" i="2"/>
  <c r="GD225" i="2"/>
  <c r="BJ225" i="2"/>
  <c r="NP225" i="2" s="1"/>
  <c r="BI225" i="2"/>
  <c r="NR225" i="2" s="1"/>
  <c r="MT225" i="2"/>
  <c r="AK225" i="2"/>
  <c r="MZ225" i="2" s="1"/>
  <c r="AJ225" i="2"/>
  <c r="NB225" i="2" s="1"/>
  <c r="GX224" i="2"/>
  <c r="GY224" i="2"/>
  <c r="GW224" i="2"/>
  <c r="QF224" i="2" s="1"/>
  <c r="AW224" i="2"/>
  <c r="NH224" i="2" s="1"/>
  <c r="AX224" i="2"/>
  <c r="AY224" i="2" s="1"/>
  <c r="NL224" i="2" s="1"/>
  <c r="AV224" i="2"/>
  <c r="NJ224" i="2" s="1"/>
  <c r="HK251" i="2"/>
  <c r="GZ248" i="2"/>
  <c r="QH248" i="2" s="1"/>
  <c r="HL247" i="2"/>
  <c r="PX247" i="2"/>
  <c r="BV247" i="2"/>
  <c r="BW247" i="2" s="1"/>
  <c r="OB247" i="2" s="1"/>
  <c r="DI246" i="2"/>
  <c r="BL246" i="2"/>
  <c r="NT246" i="2" s="1"/>
  <c r="BL244" i="2"/>
  <c r="NT244" i="2" s="1"/>
  <c r="LL243" i="2"/>
  <c r="QX243" i="2" s="1"/>
  <c r="BW243" i="2"/>
  <c r="OB243" i="2" s="1"/>
  <c r="MQ243" i="2"/>
  <c r="BL242" i="2"/>
  <c r="NT242" i="2" s="1"/>
  <c r="LL241" i="2"/>
  <c r="QX241" i="2" s="1"/>
  <c r="BW241" i="2"/>
  <c r="OB241" i="2" s="1"/>
  <c r="MQ241" i="2"/>
  <c r="BL240" i="2"/>
  <c r="NT240" i="2" s="1"/>
  <c r="JU239" i="2"/>
  <c r="HL239" i="2"/>
  <c r="LA239" i="2" s="1"/>
  <c r="QP239" i="2" s="1"/>
  <c r="FC239" i="2"/>
  <c r="FD239" i="2"/>
  <c r="MQ239" i="2"/>
  <c r="KB238" i="2"/>
  <c r="HT238" i="2"/>
  <c r="HK238" i="2"/>
  <c r="KZ238" i="2" s="1"/>
  <c r="QF238" i="2"/>
  <c r="GD238" i="2"/>
  <c r="DI238" i="2"/>
  <c r="NZ238" i="2"/>
  <c r="BI238" i="2"/>
  <c r="NR238" i="2" s="1"/>
  <c r="BJ238" i="2"/>
  <c r="NP238" i="2" s="1"/>
  <c r="IR237" i="2"/>
  <c r="GY237" i="2"/>
  <c r="GZ237" i="2" s="1"/>
  <c r="QH237" i="2" s="1"/>
  <c r="EG237" i="2"/>
  <c r="BL237" i="2"/>
  <c r="NT237" i="2" s="1"/>
  <c r="LL236" i="2"/>
  <c r="QX236" i="2" s="1"/>
  <c r="IZ236" i="2"/>
  <c r="KW236" i="2"/>
  <c r="MT236" i="2" s="1"/>
  <c r="EO236" i="2"/>
  <c r="MQ236" i="2"/>
  <c r="MQ235" i="2"/>
  <c r="LI235" i="2"/>
  <c r="LJ235" i="2"/>
  <c r="QT235" i="2" s="1"/>
  <c r="HK235" i="2"/>
  <c r="GW235" i="2"/>
  <c r="GX235" i="2"/>
  <c r="QD235" i="2" s="1"/>
  <c r="DI235" i="2"/>
  <c r="BK235" i="2"/>
  <c r="BL235" i="2" s="1"/>
  <c r="NH235" i="2"/>
  <c r="LK234" i="2"/>
  <c r="LL234" i="2" s="1"/>
  <c r="QX234" i="2" s="1"/>
  <c r="HL234" i="2"/>
  <c r="GY234" i="2"/>
  <c r="GA234" i="2"/>
  <c r="GB234" i="2"/>
  <c r="DH234" i="2"/>
  <c r="FI234" i="2" s="1"/>
  <c r="NX234" i="2"/>
  <c r="BI234" i="2"/>
  <c r="NR234" i="2" s="1"/>
  <c r="BJ234" i="2"/>
  <c r="NP234" i="2" s="1"/>
  <c r="AJ234" i="2"/>
  <c r="NB234" i="2" s="1"/>
  <c r="MT234" i="2"/>
  <c r="AK234" i="2"/>
  <c r="MZ234" i="2" s="1"/>
  <c r="FF233" i="2"/>
  <c r="BT233" i="2"/>
  <c r="BU233" i="2"/>
  <c r="NX233" i="2" s="1"/>
  <c r="AV233" i="2"/>
  <c r="NJ233" i="2" s="1"/>
  <c r="AW233" i="2"/>
  <c r="NH233" i="2" s="1"/>
  <c r="AL233" i="2"/>
  <c r="AM233" i="2" s="1"/>
  <c r="PV232" i="2"/>
  <c r="MF232" i="2"/>
  <c r="KW232" i="2"/>
  <c r="BV232" i="2"/>
  <c r="BW232" i="2" s="1"/>
  <c r="OB232" i="2" s="1"/>
  <c r="MQ231" i="2"/>
  <c r="LI231" i="2"/>
  <c r="LJ231" i="2"/>
  <c r="QT231" i="2" s="1"/>
  <c r="HK231" i="2"/>
  <c r="GW231" i="2"/>
  <c r="GX231" i="2"/>
  <c r="QD231" i="2" s="1"/>
  <c r="DI231" i="2"/>
  <c r="BK231" i="2"/>
  <c r="BL231" i="2" s="1"/>
  <c r="NT231" i="2" s="1"/>
  <c r="NH231" i="2"/>
  <c r="LK230" i="2"/>
  <c r="LL230" i="2" s="1"/>
  <c r="QX230" i="2" s="1"/>
  <c r="HL230" i="2"/>
  <c r="GY230" i="2"/>
  <c r="GA230" i="2"/>
  <c r="GB230" i="2"/>
  <c r="DH230" i="2"/>
  <c r="FI230" i="2" s="1"/>
  <c r="NX230" i="2"/>
  <c r="BI230" i="2"/>
  <c r="NR230" i="2" s="1"/>
  <c r="BJ230" i="2"/>
  <c r="NP230" i="2" s="1"/>
  <c r="AJ230" i="2"/>
  <c r="NB230" i="2" s="1"/>
  <c r="MT230" i="2"/>
  <c r="AK230" i="2"/>
  <c r="MZ230" i="2" s="1"/>
  <c r="FF229" i="2"/>
  <c r="BT229" i="2"/>
  <c r="BU229" i="2"/>
  <c r="NX229" i="2" s="1"/>
  <c r="AV229" i="2"/>
  <c r="NJ229" i="2" s="1"/>
  <c r="AW229" i="2"/>
  <c r="NH229" i="2" s="1"/>
  <c r="AL229" i="2"/>
  <c r="AM229" i="2" s="1"/>
  <c r="PV228" i="2"/>
  <c r="MF228" i="2"/>
  <c r="QT228" i="2"/>
  <c r="KW228" i="2"/>
  <c r="QD228" i="2"/>
  <c r="BV228" i="2"/>
  <c r="BW228" i="2" s="1"/>
  <c r="OB228" i="2" s="1"/>
  <c r="GG239" i="2"/>
  <c r="KH235" i="2"/>
  <c r="KI235" i="2" s="1"/>
  <c r="JF235" i="2"/>
  <c r="JG235" i="2" s="1"/>
  <c r="IA235" i="2"/>
  <c r="IB235" i="2" s="1"/>
  <c r="QV234" i="2"/>
  <c r="EN234" i="2"/>
  <c r="EO234" i="2" s="1"/>
  <c r="NZ234" i="2"/>
  <c r="AL234" i="2"/>
  <c r="AM234" i="2" s="1"/>
  <c r="KH233" i="2"/>
  <c r="KI233" i="2" s="1"/>
  <c r="JF233" i="2"/>
  <c r="JG233" i="2" s="1"/>
  <c r="IA233" i="2"/>
  <c r="KZ233" i="2" s="1"/>
  <c r="AX233" i="2"/>
  <c r="AY233" i="2" s="1"/>
  <c r="NL233" i="2" s="1"/>
  <c r="QF232" i="2"/>
  <c r="DX232" i="2"/>
  <c r="FI232" i="2" s="1"/>
  <c r="JT231" i="2"/>
  <c r="JU231" i="2" s="1"/>
  <c r="IQ231" i="2"/>
  <c r="IR231" i="2" s="1"/>
  <c r="QV230" i="2"/>
  <c r="EN230" i="2"/>
  <c r="EO230" i="2" s="1"/>
  <c r="NZ230" i="2"/>
  <c r="AL230" i="2"/>
  <c r="AM230" i="2" s="1"/>
  <c r="KH229" i="2"/>
  <c r="KI229" i="2" s="1"/>
  <c r="JF229" i="2"/>
  <c r="JG229" i="2" s="1"/>
  <c r="IA229" i="2"/>
  <c r="KZ229" i="2" s="1"/>
  <c r="AX229" i="2"/>
  <c r="AY229" i="2" s="1"/>
  <c r="NL229" i="2" s="1"/>
  <c r="DX228" i="2"/>
  <c r="FI228" i="2" s="1"/>
  <c r="AY228" i="2"/>
  <c r="NL228" i="2" s="1"/>
  <c r="JT227" i="2"/>
  <c r="JU227" i="2" s="1"/>
  <c r="IQ227" i="2"/>
  <c r="IR227" i="2" s="1"/>
  <c r="MQ227" i="2"/>
  <c r="QV226" i="2"/>
  <c r="KI226" i="2"/>
  <c r="JG226" i="2"/>
  <c r="IB226" i="2"/>
  <c r="GY226" i="2"/>
  <c r="GZ226" i="2"/>
  <c r="QH226" i="2" s="1"/>
  <c r="BV226" i="2"/>
  <c r="BW226" i="2" s="1"/>
  <c r="OB226" i="2" s="1"/>
  <c r="AY226" i="2"/>
  <c r="NL226" i="2" s="1"/>
  <c r="JG225" i="2"/>
  <c r="DQ225" i="2"/>
  <c r="FI225" i="2"/>
  <c r="KP224" i="2"/>
  <c r="IJ224" i="2"/>
  <c r="GZ224" i="2"/>
  <c r="QH224" i="2" s="1"/>
  <c r="BW224" i="2"/>
  <c r="OB224" i="2" s="1"/>
  <c r="KW223" i="2"/>
  <c r="GB223" i="2"/>
  <c r="PV223" i="2" s="1"/>
  <c r="GA223" i="2"/>
  <c r="PX223" i="2" s="1"/>
  <c r="BJ223" i="2"/>
  <c r="NP223" i="2" s="1"/>
  <c r="BI223" i="2"/>
  <c r="NR223" i="2" s="1"/>
  <c r="AK223" i="2"/>
  <c r="MZ223" i="2" s="1"/>
  <c r="AJ223" i="2"/>
  <c r="NB223" i="2" s="1"/>
  <c r="GX222" i="2"/>
  <c r="QD222" i="2" s="1"/>
  <c r="GW222" i="2"/>
  <c r="QF222" i="2" s="1"/>
  <c r="FF222" i="2"/>
  <c r="BU222" i="2"/>
  <c r="NX222" i="2" s="1"/>
  <c r="BT222" i="2"/>
  <c r="NZ222" i="2" s="1"/>
  <c r="AW222" i="2"/>
  <c r="NH222" i="2" s="1"/>
  <c r="AV222" i="2"/>
  <c r="NJ222" i="2" s="1"/>
  <c r="QT221" i="2"/>
  <c r="KW221" i="2"/>
  <c r="GB221" i="2"/>
  <c r="PV221" i="2" s="1"/>
  <c r="GA221" i="2"/>
  <c r="PX221" i="2" s="1"/>
  <c r="NX221" i="2"/>
  <c r="LJ220" i="2"/>
  <c r="QT220" i="2" s="1"/>
  <c r="LI220" i="2"/>
  <c r="QV220" i="2" s="1"/>
  <c r="NH220" i="2"/>
  <c r="QD219" i="2"/>
  <c r="GF219" i="2"/>
  <c r="GE219" i="2"/>
  <c r="BJ219" i="2"/>
  <c r="NP219" i="2" s="1"/>
  <c r="BI219" i="2"/>
  <c r="NR219" i="2" s="1"/>
  <c r="AK219" i="2"/>
  <c r="MZ219" i="2" s="1"/>
  <c r="AJ219" i="2"/>
  <c r="NB219" i="2" s="1"/>
  <c r="GX218" i="2"/>
  <c r="QD218" i="2" s="1"/>
  <c r="GW218" i="2"/>
  <c r="QF218" i="2" s="1"/>
  <c r="FF218" i="2"/>
  <c r="BU218" i="2"/>
  <c r="NX218" i="2" s="1"/>
  <c r="BT218" i="2"/>
  <c r="NZ218" i="2" s="1"/>
  <c r="AW218" i="2"/>
  <c r="NH218" i="2" s="1"/>
  <c r="AV218" i="2"/>
  <c r="NJ218" i="2" s="1"/>
  <c r="KW217" i="2"/>
  <c r="GB217" i="2"/>
  <c r="PV217" i="2" s="1"/>
  <c r="GA217" i="2"/>
  <c r="PX217" i="2" s="1"/>
  <c r="BJ217" i="2"/>
  <c r="NP217" i="2" s="1"/>
  <c r="BI217" i="2"/>
  <c r="NR217" i="2" s="1"/>
  <c r="LJ216" i="2"/>
  <c r="QT216" i="2" s="1"/>
  <c r="LI216" i="2"/>
  <c r="QV216" i="2" s="1"/>
  <c r="GX216" i="2"/>
  <c r="QD216" i="2" s="1"/>
  <c r="GW216" i="2"/>
  <c r="FF216" i="2"/>
  <c r="BU216" i="2"/>
  <c r="NX216" i="2" s="1"/>
  <c r="BT216" i="2"/>
  <c r="NZ216" i="2" s="1"/>
  <c r="AW216" i="2"/>
  <c r="NH216" i="2" s="1"/>
  <c r="AX216" i="2"/>
  <c r="AV216" i="2"/>
  <c r="GF215" i="2"/>
  <c r="GE215" i="2"/>
  <c r="BJ215" i="2"/>
  <c r="NP215" i="2" s="1"/>
  <c r="BI215" i="2"/>
  <c r="NR215" i="2" s="1"/>
  <c r="MT215" i="2"/>
  <c r="AK215" i="2"/>
  <c r="MZ215" i="2" s="1"/>
  <c r="AJ215" i="2"/>
  <c r="GX214" i="2"/>
  <c r="QD214" i="2" s="1"/>
  <c r="GW214" i="2"/>
  <c r="FF214" i="2"/>
  <c r="BU214" i="2"/>
  <c r="NX214" i="2" s="1"/>
  <c r="BT214" i="2"/>
  <c r="AW214" i="2"/>
  <c r="NH214" i="2" s="1"/>
  <c r="AV214" i="2"/>
  <c r="KW213" i="2"/>
  <c r="GB213" i="2"/>
  <c r="PV213" i="2" s="1"/>
  <c r="GA213" i="2"/>
  <c r="PX213" i="2" s="1"/>
  <c r="LJ212" i="2"/>
  <c r="QT212" i="2" s="1"/>
  <c r="LI212" i="2"/>
  <c r="KZ212" i="2"/>
  <c r="NH212" i="2"/>
  <c r="GF211" i="2"/>
  <c r="GE211" i="2"/>
  <c r="BJ211" i="2"/>
  <c r="NP211" i="2" s="1"/>
  <c r="BI211" i="2"/>
  <c r="NR211" i="2" s="1"/>
  <c r="MT211" i="2"/>
  <c r="AK211" i="2"/>
  <c r="MZ211" i="2" s="1"/>
  <c r="AJ211" i="2"/>
  <c r="GX210" i="2"/>
  <c r="QD210" i="2" s="1"/>
  <c r="GW210" i="2"/>
  <c r="FF210" i="2"/>
  <c r="BU210" i="2"/>
  <c r="NX210" i="2" s="1"/>
  <c r="BT210" i="2"/>
  <c r="AW210" i="2"/>
  <c r="NH210" i="2" s="1"/>
  <c r="AV210" i="2"/>
  <c r="NJ210" i="2" s="1"/>
  <c r="LJ209" i="2"/>
  <c r="QT209" i="2" s="1"/>
  <c r="LI209" i="2"/>
  <c r="KZ209" i="2"/>
  <c r="NH209" i="2"/>
  <c r="GF208" i="2"/>
  <c r="GE208" i="2"/>
  <c r="BJ208" i="2"/>
  <c r="NP208" i="2" s="1"/>
  <c r="BI208" i="2"/>
  <c r="NR208" i="2" s="1"/>
  <c r="MT208" i="2"/>
  <c r="AK208" i="2"/>
  <c r="MZ208" i="2" s="1"/>
  <c r="AJ208" i="2"/>
  <c r="NB208" i="2" s="1"/>
  <c r="GX207" i="2"/>
  <c r="QD207" i="2" s="1"/>
  <c r="GW207" i="2"/>
  <c r="FF207" i="2"/>
  <c r="BU207" i="2"/>
  <c r="NX207" i="2" s="1"/>
  <c r="BT207" i="2"/>
  <c r="AW207" i="2"/>
  <c r="NH207" i="2" s="1"/>
  <c r="AV207" i="2"/>
  <c r="KW206" i="2"/>
  <c r="GB206" i="2"/>
  <c r="PV206" i="2" s="1"/>
  <c r="GA206" i="2"/>
  <c r="PX206" i="2" s="1"/>
  <c r="LJ205" i="2"/>
  <c r="QT205" i="2" s="1"/>
  <c r="LI205" i="2"/>
  <c r="GX205" i="2"/>
  <c r="QD205" i="2" s="1"/>
  <c r="GW205" i="2"/>
  <c r="QF205" i="2" s="1"/>
  <c r="FF205" i="2"/>
  <c r="BU205" i="2"/>
  <c r="BT205" i="2"/>
  <c r="AW205" i="2"/>
  <c r="NH205" i="2" s="1"/>
  <c r="AX205" i="2"/>
  <c r="AY205" i="2" s="1"/>
  <c r="NL205" i="2" s="1"/>
  <c r="AV205" i="2"/>
  <c r="NJ205" i="2" s="1"/>
  <c r="GF204" i="2"/>
  <c r="GE204" i="2"/>
  <c r="FI204" i="2"/>
  <c r="AK204" i="2"/>
  <c r="MZ204" i="2" s="1"/>
  <c r="AJ204" i="2"/>
  <c r="KZ203" i="2"/>
  <c r="NH203" i="2"/>
  <c r="KW202" i="2"/>
  <c r="GB202" i="2"/>
  <c r="PV202" i="2" s="1"/>
  <c r="GA202" i="2"/>
  <c r="PX202" i="2" s="1"/>
  <c r="BJ202" i="2"/>
  <c r="NP202" i="2" s="1"/>
  <c r="BI202" i="2"/>
  <c r="NR202" i="2" s="1"/>
  <c r="LJ201" i="2"/>
  <c r="QT201" i="2" s="1"/>
  <c r="LI201" i="2"/>
  <c r="HL235" i="2"/>
  <c r="GG235" i="2"/>
  <c r="NB235" i="2"/>
  <c r="GZ234" i="2"/>
  <c r="QH234" i="2" s="1"/>
  <c r="DI234" i="2"/>
  <c r="HL233" i="2"/>
  <c r="GG233" i="2"/>
  <c r="GH233" i="2" s="1"/>
  <c r="PZ233" i="2" s="1"/>
  <c r="NB233" i="2"/>
  <c r="GZ232" i="2"/>
  <c r="QH232" i="2" s="1"/>
  <c r="DI232" i="2"/>
  <c r="HL231" i="2"/>
  <c r="GG231" i="2"/>
  <c r="NB231" i="2"/>
  <c r="GZ230" i="2"/>
  <c r="QH230" i="2" s="1"/>
  <c r="DI230" i="2"/>
  <c r="HL229" i="2"/>
  <c r="GG229" i="2"/>
  <c r="GH229" i="2" s="1"/>
  <c r="PZ229" i="2" s="1"/>
  <c r="NB229" i="2"/>
  <c r="GZ228" i="2"/>
  <c r="QH228" i="2" s="1"/>
  <c r="DI228" i="2"/>
  <c r="HL227" i="2"/>
  <c r="GG227" i="2"/>
  <c r="BL227" i="2"/>
  <c r="NT227" i="2" s="1"/>
  <c r="LL226" i="2"/>
  <c r="QX226" i="2" s="1"/>
  <c r="IZ226" i="2"/>
  <c r="KW226" i="2"/>
  <c r="EO226" i="2"/>
  <c r="MQ226" i="2"/>
  <c r="LI225" i="2"/>
  <c r="QV225" i="2" s="1"/>
  <c r="LJ225" i="2"/>
  <c r="QT225" i="2" s="1"/>
  <c r="JN225" i="2"/>
  <c r="HL225" i="2"/>
  <c r="EG225" i="2"/>
  <c r="AL225" i="2"/>
  <c r="AM225" i="2" s="1"/>
  <c r="JU224" i="2"/>
  <c r="IZ224" i="2"/>
  <c r="KW224" i="2"/>
  <c r="HL224" i="2"/>
  <c r="EO224" i="2"/>
  <c r="DI224" i="2"/>
  <c r="NZ224" i="2"/>
  <c r="BI224" i="2"/>
  <c r="NR224" i="2" s="1"/>
  <c r="BJ224" i="2"/>
  <c r="NP224" i="2" s="1"/>
  <c r="MS224" i="2"/>
  <c r="MR224" i="2"/>
  <c r="QV223" i="2"/>
  <c r="HK223" i="2"/>
  <c r="GW223" i="2"/>
  <c r="QF223" i="2" s="1"/>
  <c r="GX223" i="2"/>
  <c r="QD223" i="2" s="1"/>
  <c r="FC223" i="2"/>
  <c r="FD223" i="2"/>
  <c r="FF223" i="2"/>
  <c r="BT223" i="2"/>
  <c r="NZ223" i="2" s="1"/>
  <c r="BU223" i="2"/>
  <c r="NX223" i="2" s="1"/>
  <c r="BK223" i="2"/>
  <c r="NH223" i="2"/>
  <c r="LK222" i="2"/>
  <c r="LL222" i="2" s="1"/>
  <c r="QX222" i="2" s="1"/>
  <c r="KW222" i="2"/>
  <c r="GA222" i="2"/>
  <c r="GB222" i="2"/>
  <c r="DH222" i="2"/>
  <c r="FI222" i="2" s="1"/>
  <c r="BI222" i="2"/>
  <c r="NR222" i="2" s="1"/>
  <c r="BJ222" i="2"/>
  <c r="NP222" i="2" s="1"/>
  <c r="AX222" i="2"/>
  <c r="NB222" i="2"/>
  <c r="QV221" i="2"/>
  <c r="GW221" i="2"/>
  <c r="QF221" i="2" s="1"/>
  <c r="GX221" i="2"/>
  <c r="QD221" i="2" s="1"/>
  <c r="GG221" i="2"/>
  <c r="GH221" i="2" s="1"/>
  <c r="PZ221" i="2" s="1"/>
  <c r="FC221" i="2"/>
  <c r="FD221" i="2"/>
  <c r="EF221" i="2"/>
  <c r="EG221" i="2" s="1"/>
  <c r="NZ221" i="2"/>
  <c r="AX221" i="2"/>
  <c r="AV221" i="2"/>
  <c r="NJ221" i="2" s="1"/>
  <c r="AW221" i="2"/>
  <c r="NH221" i="2" s="1"/>
  <c r="AL221" i="2"/>
  <c r="AM221" i="2" s="1"/>
  <c r="KO220" i="2"/>
  <c r="KP220" i="2" s="1"/>
  <c r="KA220" i="2"/>
  <c r="KB220" i="2" s="1"/>
  <c r="JM220" i="2"/>
  <c r="JN220" i="2" s="1"/>
  <c r="IY220" i="2"/>
  <c r="IZ220" i="2" s="1"/>
  <c r="II220" i="2"/>
  <c r="IJ220" i="2" s="1"/>
  <c r="GY220" i="2"/>
  <c r="GZ220" i="2" s="1"/>
  <c r="QH220" i="2" s="1"/>
  <c r="GE220" i="2"/>
  <c r="GF220" i="2"/>
  <c r="BV220" i="2"/>
  <c r="BW220" i="2" s="1"/>
  <c r="OB220" i="2" s="1"/>
  <c r="NR220" i="2"/>
  <c r="AJ220" i="2"/>
  <c r="NB220" i="2" s="1"/>
  <c r="MT220" i="2"/>
  <c r="AK220" i="2"/>
  <c r="MZ220" i="2" s="1"/>
  <c r="LI219" i="2"/>
  <c r="QV219" i="2" s="1"/>
  <c r="LJ219" i="2"/>
  <c r="QT219" i="2" s="1"/>
  <c r="HK219" i="2"/>
  <c r="QF219" i="2"/>
  <c r="FF219" i="2"/>
  <c r="BT219" i="2"/>
  <c r="NZ219" i="2" s="1"/>
  <c r="BU219" i="2"/>
  <c r="NX219" i="2" s="1"/>
  <c r="BK219" i="2"/>
  <c r="NH219" i="2"/>
  <c r="LK218" i="2"/>
  <c r="LL218" i="2" s="1"/>
  <c r="QX218" i="2" s="1"/>
  <c r="KW218" i="2"/>
  <c r="GA218" i="2"/>
  <c r="GB218" i="2"/>
  <c r="DH218" i="2"/>
  <c r="FI218" i="2" s="1"/>
  <c r="BI218" i="2"/>
  <c r="NR218" i="2" s="1"/>
  <c r="BJ218" i="2"/>
  <c r="NP218" i="2" s="1"/>
  <c r="AX218" i="2"/>
  <c r="NB218" i="2"/>
  <c r="MQ217" i="2"/>
  <c r="FF217" i="2"/>
  <c r="BT217" i="2"/>
  <c r="NZ217" i="2" s="1"/>
  <c r="BU217" i="2"/>
  <c r="NX217" i="2" s="1"/>
  <c r="AV217" i="2"/>
  <c r="NJ217" i="2" s="1"/>
  <c r="AW217" i="2"/>
  <c r="NH217" i="2" s="1"/>
  <c r="AL217" i="2"/>
  <c r="AM217" i="2" s="1"/>
  <c r="LK216" i="2"/>
  <c r="LL216" i="2" s="1"/>
  <c r="QX216" i="2" s="1"/>
  <c r="HL216" i="2"/>
  <c r="GY216" i="2"/>
  <c r="GA216" i="2"/>
  <c r="GB216" i="2"/>
  <c r="DH216" i="2"/>
  <c r="BI216" i="2"/>
  <c r="NR216" i="2" s="1"/>
  <c r="BJ216" i="2"/>
  <c r="NP216" i="2" s="1"/>
  <c r="AJ216" i="2"/>
  <c r="NB216" i="2" s="1"/>
  <c r="MT216" i="2"/>
  <c r="AK216" i="2"/>
  <c r="MZ216" i="2" s="1"/>
  <c r="LI215" i="2"/>
  <c r="QV215" i="2" s="1"/>
  <c r="LJ215" i="2"/>
  <c r="QT215" i="2" s="1"/>
  <c r="HK215" i="2"/>
  <c r="KZ215" i="2" s="1"/>
  <c r="GW215" i="2"/>
  <c r="QF215" i="2" s="1"/>
  <c r="GX215" i="2"/>
  <c r="QD215" i="2" s="1"/>
  <c r="GG215" i="2"/>
  <c r="GH215" i="2" s="1"/>
  <c r="PZ215" i="2" s="1"/>
  <c r="FC215" i="2"/>
  <c r="FD215" i="2"/>
  <c r="NZ215" i="2"/>
  <c r="AX215" i="2"/>
  <c r="AY215" i="2" s="1"/>
  <c r="NL215" i="2" s="1"/>
  <c r="AV215" i="2"/>
  <c r="NJ215" i="2" s="1"/>
  <c r="AW215" i="2"/>
  <c r="NH215" i="2" s="1"/>
  <c r="AL215" i="2"/>
  <c r="AM215" i="2" s="1"/>
  <c r="GY214" i="2"/>
  <c r="GE214" i="2"/>
  <c r="GF214" i="2"/>
  <c r="BV214" i="2"/>
  <c r="NR214" i="2"/>
  <c r="AJ214" i="2"/>
  <c r="NB214" i="2" s="1"/>
  <c r="MT214" i="2"/>
  <c r="AK214" i="2"/>
  <c r="MZ214" i="2" s="1"/>
  <c r="LI213" i="2"/>
  <c r="QV213" i="2" s="1"/>
  <c r="LJ213" i="2"/>
  <c r="QT213" i="2" s="1"/>
  <c r="KH213" i="2"/>
  <c r="KI213" i="2" s="1"/>
  <c r="JT213" i="2"/>
  <c r="JU213" i="2" s="1"/>
  <c r="JF213" i="2"/>
  <c r="JG213" i="2" s="1"/>
  <c r="IQ213" i="2"/>
  <c r="IR213" i="2" s="1"/>
  <c r="IA213" i="2"/>
  <c r="IB213" i="2" s="1"/>
  <c r="HK213" i="2"/>
  <c r="KZ213" i="2" s="1"/>
  <c r="QF213" i="2"/>
  <c r="FF213" i="2"/>
  <c r="MT213" i="2" s="1"/>
  <c r="BT213" i="2"/>
  <c r="NZ213" i="2" s="1"/>
  <c r="BU213" i="2"/>
  <c r="NX213" i="2" s="1"/>
  <c r="BK213" i="2"/>
  <c r="BL213" i="2" s="1"/>
  <c r="NT213" i="2" s="1"/>
  <c r="NH213" i="2"/>
  <c r="LK212" i="2"/>
  <c r="KW212" i="2"/>
  <c r="GA212" i="2"/>
  <c r="GB212" i="2"/>
  <c r="EN212" i="2"/>
  <c r="EO212" i="2" s="1"/>
  <c r="DX212" i="2"/>
  <c r="DY212" i="2" s="1"/>
  <c r="DH212" i="2"/>
  <c r="BI212" i="2"/>
  <c r="NR212" i="2" s="1"/>
  <c r="BJ212" i="2"/>
  <c r="NP212" i="2" s="1"/>
  <c r="AX212" i="2"/>
  <c r="AY212" i="2" s="1"/>
  <c r="NB212" i="2"/>
  <c r="QV211" i="2"/>
  <c r="GW211" i="2"/>
  <c r="QF211" i="2" s="1"/>
  <c r="GX211" i="2"/>
  <c r="QD211" i="2" s="1"/>
  <c r="GG211" i="2"/>
  <c r="GH211" i="2" s="1"/>
  <c r="PZ211" i="2" s="1"/>
  <c r="FC211" i="2"/>
  <c r="FD211" i="2"/>
  <c r="NZ211" i="2"/>
  <c r="AX211" i="2"/>
  <c r="AY211" i="2" s="1"/>
  <c r="NL211" i="2" s="1"/>
  <c r="AV211" i="2"/>
  <c r="NJ211" i="2" s="1"/>
  <c r="AW211" i="2"/>
  <c r="NH211" i="2" s="1"/>
  <c r="AL211" i="2"/>
  <c r="AM211" i="2" s="1"/>
  <c r="LK210" i="2"/>
  <c r="LL210" i="2" s="1"/>
  <c r="QX210" i="2" s="1"/>
  <c r="KW210" i="2"/>
  <c r="GA210" i="2"/>
  <c r="GB210" i="2"/>
  <c r="EN210" i="2"/>
  <c r="EO210" i="2" s="1"/>
  <c r="DX210" i="2"/>
  <c r="DY210" i="2" s="1"/>
  <c r="DH210" i="2"/>
  <c r="BI210" i="2"/>
  <c r="NR210" i="2" s="1"/>
  <c r="BJ210" i="2"/>
  <c r="NP210" i="2" s="1"/>
  <c r="AX210" i="2"/>
  <c r="AY210" i="2" s="1"/>
  <c r="NB210" i="2"/>
  <c r="LK209" i="2"/>
  <c r="KW209" i="2"/>
  <c r="GA209" i="2"/>
  <c r="GB209" i="2"/>
  <c r="EN209" i="2"/>
  <c r="EO209" i="2" s="1"/>
  <c r="DX209" i="2"/>
  <c r="DY209" i="2" s="1"/>
  <c r="DH209" i="2"/>
  <c r="FI209" i="2" s="1"/>
  <c r="BI209" i="2"/>
  <c r="NR209" i="2" s="1"/>
  <c r="BJ209" i="2"/>
  <c r="NP209" i="2" s="1"/>
  <c r="AX209" i="2"/>
  <c r="AY209" i="2" s="1"/>
  <c r="NB209" i="2"/>
  <c r="QV208" i="2"/>
  <c r="GW208" i="2"/>
  <c r="QF208" i="2" s="1"/>
  <c r="GX208" i="2"/>
  <c r="QD208" i="2" s="1"/>
  <c r="GG208" i="2"/>
  <c r="GH208" i="2" s="1"/>
  <c r="PZ208" i="2" s="1"/>
  <c r="FC208" i="2"/>
  <c r="FD208" i="2"/>
  <c r="NZ208" i="2"/>
  <c r="AX208" i="2"/>
  <c r="AY208" i="2" s="1"/>
  <c r="NL208" i="2" s="1"/>
  <c r="AV208" i="2"/>
  <c r="AW208" i="2"/>
  <c r="NH208" i="2" s="1"/>
  <c r="AL208" i="2"/>
  <c r="AM208" i="2" s="1"/>
  <c r="GY207" i="2"/>
  <c r="GZ207" i="2" s="1"/>
  <c r="QH207" i="2" s="1"/>
  <c r="GE207" i="2"/>
  <c r="GF207" i="2"/>
  <c r="BV207" i="2"/>
  <c r="NR207" i="2"/>
  <c r="AJ207" i="2"/>
  <c r="NB207" i="2" s="1"/>
  <c r="MT207" i="2"/>
  <c r="AK207" i="2"/>
  <c r="MZ207" i="2" s="1"/>
  <c r="LI206" i="2"/>
  <c r="QV206" i="2" s="1"/>
  <c r="LJ206" i="2"/>
  <c r="QT206" i="2" s="1"/>
  <c r="KH206" i="2"/>
  <c r="KI206" i="2" s="1"/>
  <c r="JT206" i="2"/>
  <c r="JU206" i="2" s="1"/>
  <c r="JF206" i="2"/>
  <c r="JG206" i="2" s="1"/>
  <c r="IQ206" i="2"/>
  <c r="IR206" i="2" s="1"/>
  <c r="IA206" i="2"/>
  <c r="IB206" i="2" s="1"/>
  <c r="HK206" i="2"/>
  <c r="KZ206" i="2" s="1"/>
  <c r="QF206" i="2"/>
  <c r="FF206" i="2"/>
  <c r="MT206" i="2" s="1"/>
  <c r="BT206" i="2"/>
  <c r="NZ206" i="2" s="1"/>
  <c r="BU206" i="2"/>
  <c r="NX206" i="2" s="1"/>
  <c r="BK206" i="2"/>
  <c r="BL206" i="2" s="1"/>
  <c r="NT206" i="2" s="1"/>
  <c r="NH206" i="2"/>
  <c r="LK205" i="2"/>
  <c r="LL205" i="2" s="1"/>
  <c r="QX205" i="2" s="1"/>
  <c r="HL205" i="2"/>
  <c r="GY205" i="2"/>
  <c r="GA205" i="2"/>
  <c r="GB205" i="2"/>
  <c r="DH205" i="2"/>
  <c r="FI205" i="2" s="1"/>
  <c r="NX205" i="2"/>
  <c r="BI205" i="2"/>
  <c r="NR205" i="2" s="1"/>
  <c r="BJ205" i="2"/>
  <c r="NP205" i="2" s="1"/>
  <c r="AJ205" i="2"/>
  <c r="MT205" i="2"/>
  <c r="AK205" i="2"/>
  <c r="MZ205" i="2" s="1"/>
  <c r="FF204" i="2"/>
  <c r="BT204" i="2"/>
  <c r="BU204" i="2"/>
  <c r="NX204" i="2" s="1"/>
  <c r="AV204" i="2"/>
  <c r="NJ204" i="2" s="1"/>
  <c r="AW204" i="2"/>
  <c r="NH204" i="2" s="1"/>
  <c r="AL204" i="2"/>
  <c r="AM204" i="2" s="1"/>
  <c r="PV203" i="2"/>
  <c r="MF203" i="2"/>
  <c r="QT203" i="2"/>
  <c r="KW203" i="2"/>
  <c r="MT203" i="2" s="1"/>
  <c r="QD203" i="2"/>
  <c r="BV203" i="2"/>
  <c r="BW203" i="2" s="1"/>
  <c r="OB203" i="2" s="1"/>
  <c r="MQ202" i="2"/>
  <c r="LI202" i="2"/>
  <c r="LJ202" i="2"/>
  <c r="QT202" i="2" s="1"/>
  <c r="HK202" i="2"/>
  <c r="GW202" i="2"/>
  <c r="GX202" i="2"/>
  <c r="QD202" i="2" s="1"/>
  <c r="DI202" i="2"/>
  <c r="BK202" i="2"/>
  <c r="BL202" i="2" s="1"/>
  <c r="NT202" i="2" s="1"/>
  <c r="NH202" i="2"/>
  <c r="LK201" i="2"/>
  <c r="LL201" i="2" s="1"/>
  <c r="QX201" i="2" s="1"/>
  <c r="GB201" i="2"/>
  <c r="GA201" i="2"/>
  <c r="BJ201" i="2"/>
  <c r="NP201" i="2" s="1"/>
  <c r="BI201" i="2"/>
  <c r="NR201" i="2" s="1"/>
  <c r="MT201" i="2"/>
  <c r="AK201" i="2"/>
  <c r="MZ201" i="2" s="1"/>
  <c r="AJ201" i="2"/>
  <c r="GX200" i="2"/>
  <c r="QD200" i="2" s="1"/>
  <c r="GW200" i="2"/>
  <c r="QF200" i="2" s="1"/>
  <c r="GY200" i="2"/>
  <c r="GZ200" i="2" s="1"/>
  <c r="QH200" i="2" s="1"/>
  <c r="AW200" i="2"/>
  <c r="NH200" i="2" s="1"/>
  <c r="AV200" i="2"/>
  <c r="NJ200" i="2" s="1"/>
  <c r="AX200" i="2"/>
  <c r="KW199" i="2"/>
  <c r="GF199" i="2"/>
  <c r="GE199" i="2"/>
  <c r="BJ199" i="2"/>
  <c r="NP199" i="2" s="1"/>
  <c r="BI199" i="2"/>
  <c r="NR199" i="2" s="1"/>
  <c r="AK199" i="2"/>
  <c r="MZ199" i="2" s="1"/>
  <c r="AJ199" i="2"/>
  <c r="NB199" i="2" s="1"/>
  <c r="GX198" i="2"/>
  <c r="GW198" i="2"/>
  <c r="GY198" i="2"/>
  <c r="GZ198" i="2" s="1"/>
  <c r="QH198" i="2" s="1"/>
  <c r="AW198" i="2"/>
  <c r="NH198" i="2" s="1"/>
  <c r="AV198" i="2"/>
  <c r="AX198" i="2"/>
  <c r="KW197" i="2"/>
  <c r="GF197" i="2"/>
  <c r="GE197" i="2"/>
  <c r="BJ197" i="2"/>
  <c r="NP197" i="2" s="1"/>
  <c r="BI197" i="2"/>
  <c r="NR197" i="2" s="1"/>
  <c r="AK197" i="2"/>
  <c r="MZ197" i="2" s="1"/>
  <c r="AJ197" i="2"/>
  <c r="NB197" i="2" s="1"/>
  <c r="GX196" i="2"/>
  <c r="QD196" i="2" s="1"/>
  <c r="GW196" i="2"/>
  <c r="QF196" i="2" s="1"/>
  <c r="GY196" i="2"/>
  <c r="GZ196" i="2" s="1"/>
  <c r="QH196" i="2" s="1"/>
  <c r="BW225" i="2"/>
  <c r="OB225" i="2" s="1"/>
  <c r="LK224" i="2"/>
  <c r="LL224" i="2" s="1"/>
  <c r="QX224" i="2" s="1"/>
  <c r="KO223" i="2"/>
  <c r="KP223" i="2" s="1"/>
  <c r="JM223" i="2"/>
  <c r="JN223" i="2" s="1"/>
  <c r="II223" i="2"/>
  <c r="IJ223" i="2" s="1"/>
  <c r="GY223" i="2"/>
  <c r="GZ223" i="2" s="1"/>
  <c r="QH223" i="2" s="1"/>
  <c r="AY223" i="2"/>
  <c r="NL223" i="2" s="1"/>
  <c r="JT222" i="2"/>
  <c r="JU222" i="2" s="1"/>
  <c r="IQ222" i="2"/>
  <c r="IR222" i="2" s="1"/>
  <c r="EG222" i="2"/>
  <c r="AY222" i="2"/>
  <c r="NL222" i="2" s="1"/>
  <c r="GY221" i="2"/>
  <c r="GZ221" i="2" s="1"/>
  <c r="QH221" i="2" s="1"/>
  <c r="AY221" i="2"/>
  <c r="NL221" i="2" s="1"/>
  <c r="AY220" i="2"/>
  <c r="NL220" i="2" s="1"/>
  <c r="KO219" i="2"/>
  <c r="KP219" i="2" s="1"/>
  <c r="JM219" i="2"/>
  <c r="JN219" i="2" s="1"/>
  <c r="II219" i="2"/>
  <c r="IJ219" i="2" s="1"/>
  <c r="GY219" i="2"/>
  <c r="DX219" i="2"/>
  <c r="DY219" i="2" s="1"/>
  <c r="AY219" i="2"/>
  <c r="NL219" i="2" s="1"/>
  <c r="JT218" i="2"/>
  <c r="JU218" i="2" s="1"/>
  <c r="IQ218" i="2"/>
  <c r="IR218" i="2" s="1"/>
  <c r="EG218" i="2"/>
  <c r="AY218" i="2"/>
  <c r="NL218" i="2" s="1"/>
  <c r="KH217" i="2"/>
  <c r="KI217" i="2" s="1"/>
  <c r="JF217" i="2"/>
  <c r="JG217" i="2" s="1"/>
  <c r="IA217" i="2"/>
  <c r="KZ217" i="2" s="1"/>
  <c r="AX217" i="2"/>
  <c r="AY217" i="2" s="1"/>
  <c r="NL217" i="2" s="1"/>
  <c r="QF216" i="2"/>
  <c r="AY216" i="2"/>
  <c r="NL216" i="2" s="1"/>
  <c r="KB215" i="2"/>
  <c r="IZ215" i="2"/>
  <c r="HT215" i="2"/>
  <c r="EO215" i="2"/>
  <c r="BL215" i="2"/>
  <c r="NT215" i="2" s="1"/>
  <c r="KI214" i="2"/>
  <c r="JG214" i="2"/>
  <c r="IB214" i="2"/>
  <c r="GZ214" i="2"/>
  <c r="QH214" i="2" s="1"/>
  <c r="BW214" i="2"/>
  <c r="OB214" i="2" s="1"/>
  <c r="MQ214" i="2"/>
  <c r="HL213" i="2"/>
  <c r="MQ213" i="2"/>
  <c r="LL212" i="2"/>
  <c r="QX212" i="2" s="1"/>
  <c r="HL212" i="2"/>
  <c r="GG212" i="2"/>
  <c r="KB211" i="2"/>
  <c r="IZ211" i="2"/>
  <c r="HT211" i="2"/>
  <c r="GZ211" i="2"/>
  <c r="QH211" i="2" s="1"/>
  <c r="EO211" i="2"/>
  <c r="BL211" i="2"/>
  <c r="NT211" i="2" s="1"/>
  <c r="KI210" i="2"/>
  <c r="JG210" i="2"/>
  <c r="IB210" i="2"/>
  <c r="GZ210" i="2"/>
  <c r="QH210" i="2" s="1"/>
  <c r="BW210" i="2"/>
  <c r="OB210" i="2" s="1"/>
  <c r="MQ210" i="2"/>
  <c r="LL209" i="2"/>
  <c r="QX209" i="2" s="1"/>
  <c r="HL209" i="2"/>
  <c r="GG209" i="2"/>
  <c r="KB208" i="2"/>
  <c r="IZ208" i="2"/>
  <c r="HT208" i="2"/>
  <c r="GZ208" i="2"/>
  <c r="QH208" i="2" s="1"/>
  <c r="EO208" i="2"/>
  <c r="BL208" i="2"/>
  <c r="NT208" i="2" s="1"/>
  <c r="KI207" i="2"/>
  <c r="JG207" i="2"/>
  <c r="IB207" i="2"/>
  <c r="BW207" i="2"/>
  <c r="OB207" i="2" s="1"/>
  <c r="MQ207" i="2"/>
  <c r="HL206" i="2"/>
  <c r="MQ206" i="2"/>
  <c r="QV205" i="2"/>
  <c r="EN205" i="2"/>
  <c r="EO205" i="2" s="1"/>
  <c r="NZ205" i="2"/>
  <c r="AL205" i="2"/>
  <c r="AM205" i="2" s="1"/>
  <c r="KH204" i="2"/>
  <c r="KI204" i="2" s="1"/>
  <c r="JF204" i="2"/>
  <c r="JG204" i="2" s="1"/>
  <c r="IA204" i="2"/>
  <c r="IB204" i="2" s="1"/>
  <c r="AX204" i="2"/>
  <c r="AY204" i="2" s="1"/>
  <c r="NL204" i="2" s="1"/>
  <c r="QF203" i="2"/>
  <c r="DX203" i="2"/>
  <c r="DY203" i="2" s="1"/>
  <c r="AY203" i="2"/>
  <c r="NL203" i="2" s="1"/>
  <c r="JT202" i="2"/>
  <c r="JU202" i="2" s="1"/>
  <c r="IQ202" i="2"/>
  <c r="IR202" i="2" s="1"/>
  <c r="QV201" i="2"/>
  <c r="IR201" i="2"/>
  <c r="HK201" i="2"/>
  <c r="BT201" i="2"/>
  <c r="BU201" i="2"/>
  <c r="NX201" i="2" s="1"/>
  <c r="BK201" i="2"/>
  <c r="BL201" i="2" s="1"/>
  <c r="NT201" i="2" s="1"/>
  <c r="NH201" i="2"/>
  <c r="LK200" i="2"/>
  <c r="LL200" i="2"/>
  <c r="QX200" i="2" s="1"/>
  <c r="JU200" i="2"/>
  <c r="IR200" i="2"/>
  <c r="KW200" i="2"/>
  <c r="HL200" i="2"/>
  <c r="EO200" i="2"/>
  <c r="DH200" i="2"/>
  <c r="NZ200" i="2"/>
  <c r="BI200" i="2"/>
  <c r="NR200" i="2" s="1"/>
  <c r="BJ200" i="2"/>
  <c r="NP200" i="2" s="1"/>
  <c r="AJ200" i="2"/>
  <c r="MT200" i="2"/>
  <c r="AK200" i="2"/>
  <c r="MZ200" i="2" s="1"/>
  <c r="KP199" i="2"/>
  <c r="JN199" i="2"/>
  <c r="IJ199" i="2"/>
  <c r="BT199" i="2"/>
  <c r="NZ199" i="2" s="1"/>
  <c r="BU199" i="2"/>
  <c r="NX199" i="2" s="1"/>
  <c r="BK199" i="2"/>
  <c r="BL199" i="2" s="1"/>
  <c r="NT199" i="2" s="1"/>
  <c r="AL199" i="2"/>
  <c r="AM199" i="2" s="1"/>
  <c r="QT198" i="2"/>
  <c r="KB198" i="2"/>
  <c r="HT198" i="2"/>
  <c r="KZ198" i="2"/>
  <c r="QF198" i="2"/>
  <c r="GE198" i="2"/>
  <c r="GF198" i="2"/>
  <c r="PV198" i="2" s="1"/>
  <c r="EG198" i="2"/>
  <c r="DI198" i="2"/>
  <c r="MS198" i="2"/>
  <c r="MR198" i="2"/>
  <c r="MQ197" i="2"/>
  <c r="LI197" i="2"/>
  <c r="LJ197" i="2"/>
  <c r="QT197" i="2" s="1"/>
  <c r="JU197" i="2"/>
  <c r="DY197" i="2"/>
  <c r="LK196" i="2"/>
  <c r="LL196" i="2"/>
  <c r="QX196" i="2" s="1"/>
  <c r="JU196" i="2"/>
  <c r="IR196" i="2"/>
  <c r="KW196" i="2"/>
  <c r="HL196" i="2"/>
  <c r="NH196" i="2"/>
  <c r="MS196" i="2"/>
  <c r="MR196" i="2"/>
  <c r="GF195" i="2"/>
  <c r="GE195" i="2"/>
  <c r="MT195" i="2"/>
  <c r="AK195" i="2"/>
  <c r="MZ195" i="2" s="1"/>
  <c r="AJ195" i="2"/>
  <c r="NB195" i="2" s="1"/>
  <c r="KZ194" i="2"/>
  <c r="NH194" i="2"/>
  <c r="KW193" i="2"/>
  <c r="GB193" i="2"/>
  <c r="GA193" i="2"/>
  <c r="BJ193" i="2"/>
  <c r="NP193" i="2" s="1"/>
  <c r="BI193" i="2"/>
  <c r="NR193" i="2" s="1"/>
  <c r="LJ192" i="2"/>
  <c r="LI192" i="2"/>
  <c r="QV192" i="2" s="1"/>
  <c r="GX192" i="2"/>
  <c r="GW192" i="2"/>
  <c r="FF192" i="2"/>
  <c r="MT192" i="2" s="1"/>
  <c r="BU192" i="2"/>
  <c r="NX192" i="2" s="1"/>
  <c r="BT192" i="2"/>
  <c r="NZ192" i="2" s="1"/>
  <c r="AW192" i="2"/>
  <c r="NH192" i="2" s="1"/>
  <c r="AX192" i="2"/>
  <c r="AV192" i="2"/>
  <c r="NJ192" i="2" s="1"/>
  <c r="GF191" i="2"/>
  <c r="GE191" i="2"/>
  <c r="MT191" i="2"/>
  <c r="AK191" i="2"/>
  <c r="MZ191" i="2" s="1"/>
  <c r="AJ191" i="2"/>
  <c r="NB191" i="2" s="1"/>
  <c r="KZ190" i="2"/>
  <c r="NH190" i="2"/>
  <c r="KW189" i="2"/>
  <c r="GB189" i="2"/>
  <c r="GA189" i="2"/>
  <c r="BJ189" i="2"/>
  <c r="NP189" i="2" s="1"/>
  <c r="BI189" i="2"/>
  <c r="NR189" i="2" s="1"/>
  <c r="LJ188" i="2"/>
  <c r="LI188" i="2"/>
  <c r="QV188" i="2" s="1"/>
  <c r="GX188" i="2"/>
  <c r="GW188" i="2"/>
  <c r="FF188" i="2"/>
  <c r="BU188" i="2"/>
  <c r="NX188" i="2" s="1"/>
  <c r="BT188" i="2"/>
  <c r="NZ188" i="2" s="1"/>
  <c r="AW188" i="2"/>
  <c r="NH188" i="2" s="1"/>
  <c r="AX188" i="2"/>
  <c r="AV188" i="2"/>
  <c r="NJ188" i="2" s="1"/>
  <c r="GF187" i="2"/>
  <c r="GE187" i="2"/>
  <c r="MT187" i="2"/>
  <c r="AK187" i="2"/>
  <c r="MZ187" i="2" s="1"/>
  <c r="AJ187" i="2"/>
  <c r="NB187" i="2" s="1"/>
  <c r="KZ186" i="2"/>
  <c r="NH186" i="2"/>
  <c r="KZ185" i="2"/>
  <c r="NH185" i="2"/>
  <c r="KW184" i="2"/>
  <c r="GB184" i="2"/>
  <c r="PV184" i="2" s="1"/>
  <c r="GA184" i="2"/>
  <c r="PX184" i="2" s="1"/>
  <c r="BJ184" i="2"/>
  <c r="NP184" i="2" s="1"/>
  <c r="BI184" i="2"/>
  <c r="NR184" i="2" s="1"/>
  <c r="LJ183" i="2"/>
  <c r="QT183" i="2" s="1"/>
  <c r="LI183" i="2"/>
  <c r="GX183" i="2"/>
  <c r="QD183" i="2" s="1"/>
  <c r="GW183" i="2"/>
  <c r="QF183" i="2" s="1"/>
  <c r="FF183" i="2"/>
  <c r="BU183" i="2"/>
  <c r="BT183" i="2"/>
  <c r="AW183" i="2"/>
  <c r="NH183" i="2" s="1"/>
  <c r="AX183" i="2"/>
  <c r="AY183" i="2" s="1"/>
  <c r="NL183" i="2" s="1"/>
  <c r="AV183" i="2"/>
  <c r="KW182" i="2"/>
  <c r="MT182" i="2" s="1"/>
  <c r="GF182" i="2"/>
  <c r="GE182" i="2"/>
  <c r="BJ182" i="2"/>
  <c r="NP182" i="2" s="1"/>
  <c r="BI182" i="2"/>
  <c r="NR182" i="2" s="1"/>
  <c r="AK182" i="2"/>
  <c r="MZ182" i="2" s="1"/>
  <c r="AJ182" i="2"/>
  <c r="GX181" i="2"/>
  <c r="GW181" i="2"/>
  <c r="GY181" i="2"/>
  <c r="AW181" i="2"/>
  <c r="NH181" i="2" s="1"/>
  <c r="AV181" i="2"/>
  <c r="NJ181" i="2" s="1"/>
  <c r="AX181" i="2"/>
  <c r="AY181" i="2" s="1"/>
  <c r="NL181" i="2" s="1"/>
  <c r="KW180" i="2"/>
  <c r="MT180" i="2" s="1"/>
  <c r="GF180" i="2"/>
  <c r="GE180" i="2"/>
  <c r="BJ180" i="2"/>
  <c r="NP180" i="2" s="1"/>
  <c r="BI180" i="2"/>
  <c r="NR180" i="2" s="1"/>
  <c r="AK180" i="2"/>
  <c r="MZ180" i="2" s="1"/>
  <c r="AJ180" i="2"/>
  <c r="GX179" i="2"/>
  <c r="QD179" i="2" s="1"/>
  <c r="GW179" i="2"/>
  <c r="QF179" i="2" s="1"/>
  <c r="GY179" i="2"/>
  <c r="AW179" i="2"/>
  <c r="NH179" i="2" s="1"/>
  <c r="AV179" i="2"/>
  <c r="AX179" i="2"/>
  <c r="AY179" i="2" s="1"/>
  <c r="NL179" i="2" s="1"/>
  <c r="KW178" i="2"/>
  <c r="MT178" i="2" s="1"/>
  <c r="GF178" i="2"/>
  <c r="GE178" i="2"/>
  <c r="BJ178" i="2"/>
  <c r="NP178" i="2" s="1"/>
  <c r="BI178" i="2"/>
  <c r="NR178" i="2" s="1"/>
  <c r="AK178" i="2"/>
  <c r="MZ178" i="2" s="1"/>
  <c r="AJ178" i="2"/>
  <c r="GX177" i="2"/>
  <c r="GW177" i="2"/>
  <c r="GY177" i="2"/>
  <c r="AW177" i="2"/>
  <c r="NH177" i="2" s="1"/>
  <c r="AV177" i="2"/>
  <c r="NJ177" i="2" s="1"/>
  <c r="AX177" i="2"/>
  <c r="AY177" i="2" s="1"/>
  <c r="NL177" i="2" s="1"/>
  <c r="KW176" i="2"/>
  <c r="MT176" i="2" s="1"/>
  <c r="GF176" i="2"/>
  <c r="GE176" i="2"/>
  <c r="BJ176" i="2"/>
  <c r="NP176" i="2" s="1"/>
  <c r="BI176" i="2"/>
  <c r="NR176" i="2" s="1"/>
  <c r="AK176" i="2"/>
  <c r="MZ176" i="2" s="1"/>
  <c r="AJ176" i="2"/>
  <c r="GX175" i="2"/>
  <c r="QD175" i="2" s="1"/>
  <c r="GW175" i="2"/>
  <c r="QF175" i="2" s="1"/>
  <c r="GY175" i="2"/>
  <c r="AW175" i="2"/>
  <c r="NH175" i="2" s="1"/>
  <c r="AV175" i="2"/>
  <c r="AX175" i="2"/>
  <c r="AY175" i="2" s="1"/>
  <c r="NL175" i="2" s="1"/>
  <c r="KW174" i="2"/>
  <c r="MT174" i="2" s="1"/>
  <c r="GF174" i="2"/>
  <c r="GE174" i="2"/>
  <c r="BJ174" i="2"/>
  <c r="NP174" i="2" s="1"/>
  <c r="BI174" i="2"/>
  <c r="NR174" i="2" s="1"/>
  <c r="AK174" i="2"/>
  <c r="MZ174" i="2" s="1"/>
  <c r="AJ174" i="2"/>
  <c r="GX173" i="2"/>
  <c r="GW173" i="2"/>
  <c r="GY173" i="2"/>
  <c r="AW173" i="2"/>
  <c r="NH173" i="2" s="1"/>
  <c r="AV173" i="2"/>
  <c r="NJ173" i="2" s="1"/>
  <c r="AX173" i="2"/>
  <c r="AY173" i="2" s="1"/>
  <c r="NL173" i="2" s="1"/>
  <c r="KW172" i="2"/>
  <c r="MT172" i="2" s="1"/>
  <c r="GF172" i="2"/>
  <c r="GE172" i="2"/>
  <c r="BJ172" i="2"/>
  <c r="NP172" i="2" s="1"/>
  <c r="BI172" i="2"/>
  <c r="NR172" i="2" s="1"/>
  <c r="AK172" i="2"/>
  <c r="MZ172" i="2" s="1"/>
  <c r="AJ172" i="2"/>
  <c r="NH225" i="2"/>
  <c r="DI223" i="2"/>
  <c r="BW223" i="2"/>
  <c r="OB223" i="2" s="1"/>
  <c r="BL223" i="2"/>
  <c r="NT223" i="2" s="1"/>
  <c r="GZ222" i="2"/>
  <c r="QH222" i="2" s="1"/>
  <c r="BW222" i="2"/>
  <c r="OB222" i="2" s="1"/>
  <c r="MQ222" i="2"/>
  <c r="HL221" i="2"/>
  <c r="MQ221" i="2"/>
  <c r="LL220" i="2"/>
  <c r="QX220" i="2" s="1"/>
  <c r="HL220" i="2"/>
  <c r="GG220" i="2"/>
  <c r="GH220" i="2" s="1"/>
  <c r="PZ220" i="2" s="1"/>
  <c r="BL220" i="2"/>
  <c r="NT220" i="2" s="1"/>
  <c r="LL219" i="2"/>
  <c r="QX219" i="2" s="1"/>
  <c r="GZ219" i="2"/>
  <c r="QH219" i="2" s="1"/>
  <c r="DI219" i="2"/>
  <c r="BW219" i="2"/>
  <c r="OB219" i="2" s="1"/>
  <c r="BL219" i="2"/>
  <c r="NT219" i="2" s="1"/>
  <c r="GZ218" i="2"/>
  <c r="QH218" i="2" s="1"/>
  <c r="BW218" i="2"/>
  <c r="OB218" i="2" s="1"/>
  <c r="MQ218" i="2"/>
  <c r="HL217" i="2"/>
  <c r="GG217" i="2"/>
  <c r="GH217" i="2" s="1"/>
  <c r="PZ217" i="2" s="1"/>
  <c r="NB217" i="2"/>
  <c r="GZ216" i="2"/>
  <c r="QH216" i="2" s="1"/>
  <c r="BW216" i="2"/>
  <c r="OB216" i="2" s="1"/>
  <c r="MQ216" i="2"/>
  <c r="LK215" i="2"/>
  <c r="LL215" i="2" s="1"/>
  <c r="QX215" i="2" s="1"/>
  <c r="DH215" i="2"/>
  <c r="FI215" i="2" s="1"/>
  <c r="BV215" i="2"/>
  <c r="BW215" i="2" s="1"/>
  <c r="OB215" i="2" s="1"/>
  <c r="DI214" i="2"/>
  <c r="BK214" i="2"/>
  <c r="BL214" i="2" s="1"/>
  <c r="NT214" i="2" s="1"/>
  <c r="LK213" i="2"/>
  <c r="LL213" i="2" s="1"/>
  <c r="QX213" i="2" s="1"/>
  <c r="DH213" i="2"/>
  <c r="BV213" i="2"/>
  <c r="BW213" i="2" s="1"/>
  <c r="OB213" i="2" s="1"/>
  <c r="DI212" i="2"/>
  <c r="BK212" i="2"/>
  <c r="BL212" i="2" s="1"/>
  <c r="NT212" i="2" s="1"/>
  <c r="LK211" i="2"/>
  <c r="LL211" i="2" s="1"/>
  <c r="QX211" i="2" s="1"/>
  <c r="DH211" i="2"/>
  <c r="FI211" i="2" s="1"/>
  <c r="BV211" i="2"/>
  <c r="BW211" i="2" s="1"/>
  <c r="OB211" i="2" s="1"/>
  <c r="DI210" i="2"/>
  <c r="BK210" i="2"/>
  <c r="BL210" i="2" s="1"/>
  <c r="NT210" i="2" s="1"/>
  <c r="DI209" i="2"/>
  <c r="BK209" i="2"/>
  <c r="BL209" i="2" s="1"/>
  <c r="NT209" i="2" s="1"/>
  <c r="LK208" i="2"/>
  <c r="LL208" i="2" s="1"/>
  <c r="QX208" i="2" s="1"/>
  <c r="DH208" i="2"/>
  <c r="FI208" i="2" s="1"/>
  <c r="BV208" i="2"/>
  <c r="BW208" i="2" s="1"/>
  <c r="OB208" i="2" s="1"/>
  <c r="DI207" i="2"/>
  <c r="BK207" i="2"/>
  <c r="BL207" i="2" s="1"/>
  <c r="NT207" i="2" s="1"/>
  <c r="LK206" i="2"/>
  <c r="LL206" i="2" s="1"/>
  <c r="QX206" i="2" s="1"/>
  <c r="DH206" i="2"/>
  <c r="BV206" i="2"/>
  <c r="BW206" i="2" s="1"/>
  <c r="OB206" i="2" s="1"/>
  <c r="GZ205" i="2"/>
  <c r="QH205" i="2" s="1"/>
  <c r="DI205" i="2"/>
  <c r="HL204" i="2"/>
  <c r="GG204" i="2"/>
  <c r="GH204" i="2" s="1"/>
  <c r="PZ204" i="2" s="1"/>
  <c r="NB204" i="2"/>
  <c r="GZ203" i="2"/>
  <c r="QH203" i="2" s="1"/>
  <c r="DI203" i="2"/>
  <c r="HL202" i="2"/>
  <c r="GG202" i="2"/>
  <c r="GH202" i="2" s="1"/>
  <c r="PZ202" i="2" s="1"/>
  <c r="NB202" i="2"/>
  <c r="JG201" i="2"/>
  <c r="DQ201" i="2"/>
  <c r="FJ201" i="2" s="1"/>
  <c r="PB201" i="2" s="1"/>
  <c r="FI201" i="2"/>
  <c r="NB201" i="2"/>
  <c r="QV200" i="2"/>
  <c r="JN200" i="2"/>
  <c r="PX200" i="2"/>
  <c r="DY200" i="2"/>
  <c r="AY200" i="2"/>
  <c r="NL200" i="2" s="1"/>
  <c r="LK199" i="2"/>
  <c r="LL199" i="2" s="1"/>
  <c r="QX199" i="2" s="1"/>
  <c r="KU199" i="2"/>
  <c r="KV199" i="2"/>
  <c r="KI199" i="2"/>
  <c r="IB199" i="2"/>
  <c r="FF199" i="2"/>
  <c r="BV199" i="2"/>
  <c r="BW199" i="2" s="1"/>
  <c r="OB199" i="2" s="1"/>
  <c r="AV199" i="2"/>
  <c r="NJ199" i="2" s="1"/>
  <c r="AW199" i="2"/>
  <c r="NH199" i="2" s="1"/>
  <c r="AX199" i="2"/>
  <c r="AY199" i="2" s="1"/>
  <c r="NL199" i="2" s="1"/>
  <c r="QV198" i="2"/>
  <c r="JN198" i="2"/>
  <c r="PX198" i="2"/>
  <c r="DY198" i="2"/>
  <c r="AY198" i="2"/>
  <c r="NL198" i="2" s="1"/>
  <c r="LK197" i="2"/>
  <c r="LL197" i="2" s="1"/>
  <c r="QX197" i="2" s="1"/>
  <c r="KU197" i="2"/>
  <c r="KV197" i="2"/>
  <c r="KI197" i="2"/>
  <c r="IB197" i="2"/>
  <c r="FF197" i="2"/>
  <c r="BV197" i="2"/>
  <c r="BW197" i="2" s="1"/>
  <c r="OB197" i="2" s="1"/>
  <c r="AV197" i="2"/>
  <c r="NJ197" i="2" s="1"/>
  <c r="AW197" i="2"/>
  <c r="NH197" i="2" s="1"/>
  <c r="AX197" i="2"/>
  <c r="AY197" i="2" s="1"/>
  <c r="NL197" i="2" s="1"/>
  <c r="QV196" i="2"/>
  <c r="JN196" i="2"/>
  <c r="PX196" i="2"/>
  <c r="DH196" i="2"/>
  <c r="NX196" i="2"/>
  <c r="BI196" i="2"/>
  <c r="NR196" i="2" s="1"/>
  <c r="BJ196" i="2"/>
  <c r="NP196" i="2" s="1"/>
  <c r="MT196" i="2"/>
  <c r="AJ196" i="2"/>
  <c r="AK196" i="2"/>
  <c r="MZ196" i="2" s="1"/>
  <c r="MQ195" i="2"/>
  <c r="LI195" i="2"/>
  <c r="QV195" i="2" s="1"/>
  <c r="LJ195" i="2"/>
  <c r="QT195" i="2" s="1"/>
  <c r="HK195" i="2"/>
  <c r="KZ195" i="2" s="1"/>
  <c r="GW195" i="2"/>
  <c r="GX195" i="2"/>
  <c r="QD195" i="2" s="1"/>
  <c r="DI195" i="2"/>
  <c r="BK195" i="2"/>
  <c r="NH195" i="2"/>
  <c r="LK194" i="2"/>
  <c r="HL194" i="2"/>
  <c r="GY194" i="2"/>
  <c r="GZ194" i="2" s="1"/>
  <c r="QH194" i="2" s="1"/>
  <c r="GA194" i="2"/>
  <c r="GB194" i="2"/>
  <c r="DH194" i="2"/>
  <c r="FI194" i="2" s="1"/>
  <c r="NX194" i="2"/>
  <c r="BI194" i="2"/>
  <c r="NR194" i="2" s="1"/>
  <c r="BJ194" i="2"/>
  <c r="NP194" i="2" s="1"/>
  <c r="AJ194" i="2"/>
  <c r="NB194" i="2" s="1"/>
  <c r="MT194" i="2"/>
  <c r="AK194" i="2"/>
  <c r="MZ194" i="2" s="1"/>
  <c r="FF193" i="2"/>
  <c r="MT193" i="2" s="1"/>
  <c r="BT193" i="2"/>
  <c r="BU193" i="2"/>
  <c r="NX193" i="2" s="1"/>
  <c r="AV193" i="2"/>
  <c r="NJ193" i="2" s="1"/>
  <c r="AW193" i="2"/>
  <c r="NH193" i="2" s="1"/>
  <c r="AL193" i="2"/>
  <c r="AM193" i="2" s="1"/>
  <c r="MF192" i="2"/>
  <c r="QT192" i="2"/>
  <c r="KW192" i="2"/>
  <c r="QD192" i="2"/>
  <c r="GD192" i="2"/>
  <c r="BV192" i="2"/>
  <c r="MQ191" i="2"/>
  <c r="LI191" i="2"/>
  <c r="QV191" i="2" s="1"/>
  <c r="LJ191" i="2"/>
  <c r="QT191" i="2" s="1"/>
  <c r="HK191" i="2"/>
  <c r="KZ191" i="2" s="1"/>
  <c r="GW191" i="2"/>
  <c r="GX191" i="2"/>
  <c r="QD191" i="2" s="1"/>
  <c r="DI191" i="2"/>
  <c r="BK191" i="2"/>
  <c r="NH191" i="2"/>
  <c r="LK190" i="2"/>
  <c r="HL190" i="2"/>
  <c r="GY190" i="2"/>
  <c r="GZ190" i="2" s="1"/>
  <c r="QH190" i="2" s="1"/>
  <c r="GA190" i="2"/>
  <c r="GB190" i="2"/>
  <c r="DH190" i="2"/>
  <c r="FI190" i="2" s="1"/>
  <c r="NX190" i="2"/>
  <c r="BI190" i="2"/>
  <c r="NR190" i="2" s="1"/>
  <c r="BJ190" i="2"/>
  <c r="NP190" i="2" s="1"/>
  <c r="AJ190" i="2"/>
  <c r="NB190" i="2" s="1"/>
  <c r="MT190" i="2"/>
  <c r="AK190" i="2"/>
  <c r="MZ190" i="2" s="1"/>
  <c r="FF189" i="2"/>
  <c r="MT189" i="2" s="1"/>
  <c r="BT189" i="2"/>
  <c r="BU189" i="2"/>
  <c r="NX189" i="2" s="1"/>
  <c r="AV189" i="2"/>
  <c r="NJ189" i="2" s="1"/>
  <c r="AW189" i="2"/>
  <c r="NH189" i="2" s="1"/>
  <c r="AL189" i="2"/>
  <c r="AM189" i="2" s="1"/>
  <c r="MF188" i="2"/>
  <c r="QT188" i="2"/>
  <c r="KW188" i="2"/>
  <c r="QD188" i="2"/>
  <c r="GD188" i="2"/>
  <c r="BV188" i="2"/>
  <c r="MQ187" i="2"/>
  <c r="LI187" i="2"/>
  <c r="QV187" i="2" s="1"/>
  <c r="LJ187" i="2"/>
  <c r="QT187" i="2" s="1"/>
  <c r="HK187" i="2"/>
  <c r="KZ187" i="2" s="1"/>
  <c r="GW187" i="2"/>
  <c r="GX187" i="2"/>
  <c r="QD187" i="2" s="1"/>
  <c r="DI187" i="2"/>
  <c r="BK187" i="2"/>
  <c r="NH187" i="2"/>
  <c r="LK186" i="2"/>
  <c r="HL186" i="2"/>
  <c r="GY186" i="2"/>
  <c r="GZ186" i="2" s="1"/>
  <c r="QH186" i="2" s="1"/>
  <c r="GA186" i="2"/>
  <c r="GB186" i="2"/>
  <c r="DH186" i="2"/>
  <c r="FI186" i="2" s="1"/>
  <c r="NX186" i="2"/>
  <c r="BI186" i="2"/>
  <c r="NR186" i="2" s="1"/>
  <c r="BJ186" i="2"/>
  <c r="NP186" i="2" s="1"/>
  <c r="AJ186" i="2"/>
  <c r="NB186" i="2" s="1"/>
  <c r="MT186" i="2"/>
  <c r="AK186" i="2"/>
  <c r="MZ186" i="2" s="1"/>
  <c r="MF185" i="2"/>
  <c r="QT185" i="2"/>
  <c r="KW185" i="2"/>
  <c r="QD185" i="2"/>
  <c r="GD185" i="2"/>
  <c r="BV185" i="2"/>
  <c r="MQ184" i="2"/>
  <c r="LI184" i="2"/>
  <c r="LJ184" i="2"/>
  <c r="QT184" i="2" s="1"/>
  <c r="HK184" i="2"/>
  <c r="KZ184" i="2" s="1"/>
  <c r="GW184" i="2"/>
  <c r="QF184" i="2" s="1"/>
  <c r="GX184" i="2"/>
  <c r="QD184" i="2" s="1"/>
  <c r="DI184" i="2"/>
  <c r="BK184" i="2"/>
  <c r="BL184" i="2" s="1"/>
  <c r="NT184" i="2" s="1"/>
  <c r="NH184" i="2"/>
  <c r="LK183" i="2"/>
  <c r="LL183" i="2" s="1"/>
  <c r="QX183" i="2" s="1"/>
  <c r="HL183" i="2"/>
  <c r="LA183" i="2" s="1"/>
  <c r="QP183" i="2" s="1"/>
  <c r="GY183" i="2"/>
  <c r="GA183" i="2"/>
  <c r="GB183" i="2"/>
  <c r="DH183" i="2"/>
  <c r="NX183" i="2"/>
  <c r="BI183" i="2"/>
  <c r="NR183" i="2" s="1"/>
  <c r="BJ183" i="2"/>
  <c r="NP183" i="2" s="1"/>
  <c r="AJ183" i="2"/>
  <c r="NB183" i="2" s="1"/>
  <c r="MT183" i="2"/>
  <c r="AK183" i="2"/>
  <c r="MZ183" i="2" s="1"/>
  <c r="HK197" i="2"/>
  <c r="KZ197" i="2" s="1"/>
  <c r="BW196" i="2"/>
  <c r="OB196" i="2" s="1"/>
  <c r="EF195" i="2"/>
  <c r="EG195" i="2" s="1"/>
  <c r="BL195" i="2"/>
  <c r="NT195" i="2" s="1"/>
  <c r="LL194" i="2"/>
  <c r="QX194" i="2" s="1"/>
  <c r="KB194" i="2"/>
  <c r="IZ194" i="2"/>
  <c r="HT194" i="2"/>
  <c r="BW194" i="2"/>
  <c r="OB194" i="2" s="1"/>
  <c r="MQ194" i="2"/>
  <c r="BL193" i="2"/>
  <c r="NT193" i="2" s="1"/>
  <c r="LL192" i="2"/>
  <c r="QX192" i="2" s="1"/>
  <c r="KP192" i="2"/>
  <c r="JN192" i="2"/>
  <c r="IJ192" i="2"/>
  <c r="BW192" i="2"/>
  <c r="OB192" i="2" s="1"/>
  <c r="MS192" i="2"/>
  <c r="MR192" i="2"/>
  <c r="EF191" i="2"/>
  <c r="EG191" i="2" s="1"/>
  <c r="BL191" i="2"/>
  <c r="NT191" i="2" s="1"/>
  <c r="LL190" i="2"/>
  <c r="QX190" i="2" s="1"/>
  <c r="KB190" i="2"/>
  <c r="IZ190" i="2"/>
  <c r="HT190" i="2"/>
  <c r="BW190" i="2"/>
  <c r="OB190" i="2" s="1"/>
  <c r="MQ190" i="2"/>
  <c r="BL189" i="2"/>
  <c r="NT189" i="2" s="1"/>
  <c r="LL188" i="2"/>
  <c r="QX188" i="2" s="1"/>
  <c r="KP188" i="2"/>
  <c r="JN188" i="2"/>
  <c r="IJ188" i="2"/>
  <c r="BW188" i="2"/>
  <c r="OB188" i="2" s="1"/>
  <c r="MS188" i="2"/>
  <c r="MR188" i="2"/>
  <c r="EF187" i="2"/>
  <c r="FI187" i="2" s="1"/>
  <c r="BL187" i="2"/>
  <c r="NT187" i="2" s="1"/>
  <c r="LL186" i="2"/>
  <c r="QX186" i="2" s="1"/>
  <c r="KB186" i="2"/>
  <c r="IZ186" i="2"/>
  <c r="HT186" i="2"/>
  <c r="BW186" i="2"/>
  <c r="OB186" i="2" s="1"/>
  <c r="MQ186" i="2"/>
  <c r="LL185" i="2"/>
  <c r="QX185" i="2" s="1"/>
  <c r="KP185" i="2"/>
  <c r="JN185" i="2"/>
  <c r="IJ185" i="2"/>
  <c r="BW185" i="2"/>
  <c r="OB185" i="2" s="1"/>
  <c r="MS185" i="2"/>
  <c r="MR185" i="2"/>
  <c r="JU184" i="2"/>
  <c r="IR184" i="2"/>
  <c r="HL184" i="2"/>
  <c r="GG184" i="2"/>
  <c r="GH184" i="2" s="1"/>
  <c r="PZ184" i="2" s="1"/>
  <c r="NB184" i="2"/>
  <c r="GZ183" i="2"/>
  <c r="QH183" i="2" s="1"/>
  <c r="EO183" i="2"/>
  <c r="DI183" i="2"/>
  <c r="KP182" i="2"/>
  <c r="JN182" i="2"/>
  <c r="IJ182" i="2"/>
  <c r="EG182" i="2"/>
  <c r="BT182" i="2"/>
  <c r="NZ182" i="2" s="1"/>
  <c r="BU182" i="2"/>
  <c r="NX182" i="2" s="1"/>
  <c r="BK182" i="2"/>
  <c r="BL182" i="2"/>
  <c r="NT182" i="2" s="1"/>
  <c r="AL182" i="2"/>
  <c r="AM182" i="2" s="1"/>
  <c r="QT181" i="2"/>
  <c r="IZ181" i="2"/>
  <c r="KZ181" i="2"/>
  <c r="QF181" i="2"/>
  <c r="GE181" i="2"/>
  <c r="PX181" i="2" s="1"/>
  <c r="GF181" i="2"/>
  <c r="PV181" i="2" s="1"/>
  <c r="EG181" i="2"/>
  <c r="DI181" i="2"/>
  <c r="MS181" i="2"/>
  <c r="MR181" i="2"/>
  <c r="MQ180" i="2"/>
  <c r="LI180" i="2"/>
  <c r="LJ180" i="2"/>
  <c r="QT180" i="2" s="1"/>
  <c r="IR180" i="2"/>
  <c r="HL180" i="2"/>
  <c r="DY180" i="2"/>
  <c r="NH180" i="2"/>
  <c r="LK179" i="2"/>
  <c r="LL179" i="2" s="1"/>
  <c r="QX179" i="2" s="1"/>
  <c r="JU179" i="2"/>
  <c r="IR179" i="2"/>
  <c r="KW179" i="2"/>
  <c r="MT179" i="2" s="1"/>
  <c r="HL179" i="2"/>
  <c r="DH179" i="2"/>
  <c r="FI179" i="2" s="1"/>
  <c r="NZ179" i="2"/>
  <c r="BI179" i="2"/>
  <c r="NR179" i="2" s="1"/>
  <c r="BJ179" i="2"/>
  <c r="NP179" i="2" s="1"/>
  <c r="AJ179" i="2"/>
  <c r="NB179" i="2" s="1"/>
  <c r="AK179" i="2"/>
  <c r="MZ179" i="2" s="1"/>
  <c r="KP178" i="2"/>
  <c r="JN178" i="2"/>
  <c r="IJ178" i="2"/>
  <c r="EG178" i="2"/>
  <c r="BT178" i="2"/>
  <c r="NZ178" i="2" s="1"/>
  <c r="BU178" i="2"/>
  <c r="NX178" i="2" s="1"/>
  <c r="BK178" i="2"/>
  <c r="BL178" i="2"/>
  <c r="NT178" i="2" s="1"/>
  <c r="AL178" i="2"/>
  <c r="AM178" i="2" s="1"/>
  <c r="QT177" i="2"/>
  <c r="IZ177" i="2"/>
  <c r="KZ177" i="2"/>
  <c r="QF177" i="2"/>
  <c r="GE177" i="2"/>
  <c r="PX177" i="2" s="1"/>
  <c r="GF177" i="2"/>
  <c r="PV177" i="2" s="1"/>
  <c r="EG177" i="2"/>
  <c r="DI177" i="2"/>
  <c r="MS177" i="2"/>
  <c r="MR177" i="2"/>
  <c r="MQ176" i="2"/>
  <c r="LI176" i="2"/>
  <c r="LJ176" i="2"/>
  <c r="QT176" i="2" s="1"/>
  <c r="IR176" i="2"/>
  <c r="HL176" i="2"/>
  <c r="DY176" i="2"/>
  <c r="NH176" i="2"/>
  <c r="LK175" i="2"/>
  <c r="LL175" i="2" s="1"/>
  <c r="QX175" i="2" s="1"/>
  <c r="JU175" i="2"/>
  <c r="IR175" i="2"/>
  <c r="KW175" i="2"/>
  <c r="MT175" i="2" s="1"/>
  <c r="HL175" i="2"/>
  <c r="DH175" i="2"/>
  <c r="FI175" i="2" s="1"/>
  <c r="NZ175" i="2"/>
  <c r="BI175" i="2"/>
  <c r="NR175" i="2" s="1"/>
  <c r="BJ175" i="2"/>
  <c r="NP175" i="2" s="1"/>
  <c r="AJ175" i="2"/>
  <c r="NB175" i="2" s="1"/>
  <c r="AK175" i="2"/>
  <c r="MZ175" i="2" s="1"/>
  <c r="KP174" i="2"/>
  <c r="JN174" i="2"/>
  <c r="IJ174" i="2"/>
  <c r="EG174" i="2"/>
  <c r="BT174" i="2"/>
  <c r="NZ174" i="2" s="1"/>
  <c r="BU174" i="2"/>
  <c r="NX174" i="2" s="1"/>
  <c r="BK174" i="2"/>
  <c r="BL174" i="2"/>
  <c r="NT174" i="2" s="1"/>
  <c r="AL174" i="2"/>
  <c r="AM174" i="2" s="1"/>
  <c r="QT173" i="2"/>
  <c r="IZ173" i="2"/>
  <c r="KZ173" i="2"/>
  <c r="QF173" i="2"/>
  <c r="GE173" i="2"/>
  <c r="PX173" i="2" s="1"/>
  <c r="GF173" i="2"/>
  <c r="PV173" i="2" s="1"/>
  <c r="EG173" i="2"/>
  <c r="DI173" i="2"/>
  <c r="MS173" i="2"/>
  <c r="MR173" i="2"/>
  <c r="MQ172" i="2"/>
  <c r="LI172" i="2"/>
  <c r="LJ172" i="2"/>
  <c r="QT172" i="2" s="1"/>
  <c r="IR172" i="2"/>
  <c r="HL172" i="2"/>
  <c r="DY172" i="2"/>
  <c r="NH172" i="2"/>
  <c r="QT171" i="2"/>
  <c r="IZ171" i="2"/>
  <c r="GB171" i="2"/>
  <c r="GA171" i="2"/>
  <c r="BJ171" i="2"/>
  <c r="NP171" i="2" s="1"/>
  <c r="BI171" i="2"/>
  <c r="NR171" i="2" s="1"/>
  <c r="AK171" i="2"/>
  <c r="MZ171" i="2" s="1"/>
  <c r="AJ171" i="2"/>
  <c r="NB171" i="2" s="1"/>
  <c r="NH170" i="2"/>
  <c r="KW169" i="2"/>
  <c r="GB169" i="2"/>
  <c r="GA169" i="2"/>
  <c r="BJ169" i="2"/>
  <c r="NP169" i="2" s="1"/>
  <c r="BI169" i="2"/>
  <c r="NR169" i="2" s="1"/>
  <c r="LJ168" i="2"/>
  <c r="LI168" i="2"/>
  <c r="QV168" i="2" s="1"/>
  <c r="GX168" i="2"/>
  <c r="GW168" i="2"/>
  <c r="FF168" i="2"/>
  <c r="BU168" i="2"/>
  <c r="NX168" i="2" s="1"/>
  <c r="BT168" i="2"/>
  <c r="NZ168" i="2" s="1"/>
  <c r="AW168" i="2"/>
  <c r="NH168" i="2" s="1"/>
  <c r="AX168" i="2"/>
  <c r="AV168" i="2"/>
  <c r="NJ168" i="2" s="1"/>
  <c r="GF167" i="2"/>
  <c r="GE167" i="2"/>
  <c r="FI167" i="2"/>
  <c r="MT167" i="2"/>
  <c r="AK167" i="2"/>
  <c r="MZ167" i="2" s="1"/>
  <c r="AJ167" i="2"/>
  <c r="NB167" i="2" s="1"/>
  <c r="NH166" i="2"/>
  <c r="KW165" i="2"/>
  <c r="GB165" i="2"/>
  <c r="GA165" i="2"/>
  <c r="BJ165" i="2"/>
  <c r="NP165" i="2" s="1"/>
  <c r="BI165" i="2"/>
  <c r="NR165" i="2" s="1"/>
  <c r="LJ164" i="2"/>
  <c r="LI164" i="2"/>
  <c r="QV164" i="2" s="1"/>
  <c r="GX164" i="2"/>
  <c r="GW164" i="2"/>
  <c r="FF164" i="2"/>
  <c r="BU164" i="2"/>
  <c r="NX164" i="2" s="1"/>
  <c r="BT164" i="2"/>
  <c r="NZ164" i="2" s="1"/>
  <c r="AW164" i="2"/>
  <c r="NH164" i="2" s="1"/>
  <c r="AX164" i="2"/>
  <c r="AV164" i="2"/>
  <c r="NJ164" i="2" s="1"/>
  <c r="GF163" i="2"/>
  <c r="GE163" i="2"/>
  <c r="FI163" i="2"/>
  <c r="MT163" i="2"/>
  <c r="AK163" i="2"/>
  <c r="MZ163" i="2" s="1"/>
  <c r="AJ163" i="2"/>
  <c r="NB163" i="2" s="1"/>
  <c r="NH162" i="2"/>
  <c r="KW161" i="2"/>
  <c r="GB161" i="2"/>
  <c r="GA161" i="2"/>
  <c r="BJ161" i="2"/>
  <c r="NP161" i="2" s="1"/>
  <c r="BI161" i="2"/>
  <c r="NR161" i="2" s="1"/>
  <c r="LJ160" i="2"/>
  <c r="LI160" i="2"/>
  <c r="QV160" i="2" s="1"/>
  <c r="GX160" i="2"/>
  <c r="GW160" i="2"/>
  <c r="FF160" i="2"/>
  <c r="BU160" i="2"/>
  <c r="NX160" i="2" s="1"/>
  <c r="BT160" i="2"/>
  <c r="NZ160" i="2" s="1"/>
  <c r="AW160" i="2"/>
  <c r="NH160" i="2" s="1"/>
  <c r="AX160" i="2"/>
  <c r="AV160" i="2"/>
  <c r="NJ160" i="2" s="1"/>
  <c r="LJ159" i="2"/>
  <c r="QT159" i="2" s="1"/>
  <c r="LI159" i="2"/>
  <c r="GX159" i="2"/>
  <c r="QD159" i="2" s="1"/>
  <c r="GW159" i="2"/>
  <c r="QF159" i="2" s="1"/>
  <c r="FF159" i="2"/>
  <c r="BU159" i="2"/>
  <c r="BT159" i="2"/>
  <c r="AW159" i="2"/>
  <c r="NH159" i="2" s="1"/>
  <c r="AX159" i="2"/>
  <c r="AY159" i="2" s="1"/>
  <c r="NL159" i="2" s="1"/>
  <c r="AV159" i="2"/>
  <c r="GF158" i="2"/>
  <c r="GE158" i="2"/>
  <c r="AK158" i="2"/>
  <c r="MZ158" i="2" s="1"/>
  <c r="AJ158" i="2"/>
  <c r="KZ157" i="2"/>
  <c r="NH157" i="2"/>
  <c r="KW156" i="2"/>
  <c r="GB156" i="2"/>
  <c r="PV156" i="2" s="1"/>
  <c r="GA156" i="2"/>
  <c r="PX156" i="2" s="1"/>
  <c r="BJ156" i="2"/>
  <c r="NP156" i="2" s="1"/>
  <c r="BI156" i="2"/>
  <c r="NR156" i="2" s="1"/>
  <c r="LJ155" i="2"/>
  <c r="QT155" i="2" s="1"/>
  <c r="LI155" i="2"/>
  <c r="GX155" i="2"/>
  <c r="QD155" i="2" s="1"/>
  <c r="GW155" i="2"/>
  <c r="QF155" i="2" s="1"/>
  <c r="FF155" i="2"/>
  <c r="BU155" i="2"/>
  <c r="BT155" i="2"/>
  <c r="AW155" i="2"/>
  <c r="NH155" i="2" s="1"/>
  <c r="AX155" i="2"/>
  <c r="AY155" i="2" s="1"/>
  <c r="NL155" i="2" s="1"/>
  <c r="AV155" i="2"/>
  <c r="GF154" i="2"/>
  <c r="GE154" i="2"/>
  <c r="AK154" i="2"/>
  <c r="MZ154" i="2" s="1"/>
  <c r="AJ154" i="2"/>
  <c r="KZ153" i="2"/>
  <c r="NH153" i="2"/>
  <c r="KW152" i="2"/>
  <c r="GB152" i="2"/>
  <c r="PV152" i="2" s="1"/>
  <c r="GA152" i="2"/>
  <c r="PX152" i="2" s="1"/>
  <c r="BJ152" i="2"/>
  <c r="NP152" i="2" s="1"/>
  <c r="BI152" i="2"/>
  <c r="NR152" i="2" s="1"/>
  <c r="LJ151" i="2"/>
  <c r="QT151" i="2" s="1"/>
  <c r="LI151" i="2"/>
  <c r="GX151" i="2"/>
  <c r="QD151" i="2" s="1"/>
  <c r="GW151" i="2"/>
  <c r="QF151" i="2" s="1"/>
  <c r="FF151" i="2"/>
  <c r="BU151" i="2"/>
  <c r="BT151" i="2"/>
  <c r="AW151" i="2"/>
  <c r="NH151" i="2" s="1"/>
  <c r="AX151" i="2"/>
  <c r="AY151" i="2" s="1"/>
  <c r="NL151" i="2" s="1"/>
  <c r="AV151" i="2"/>
  <c r="GF150" i="2"/>
  <c r="GE150" i="2"/>
  <c r="AK150" i="2"/>
  <c r="MZ150" i="2" s="1"/>
  <c r="AJ150" i="2"/>
  <c r="LJ149" i="2"/>
  <c r="QT149" i="2" s="1"/>
  <c r="LI149" i="2"/>
  <c r="QV149" i="2" s="1"/>
  <c r="FF149" i="2"/>
  <c r="NH149" i="2"/>
  <c r="KZ148" i="2"/>
  <c r="NH148" i="2"/>
  <c r="KW147" i="2"/>
  <c r="GB147" i="2"/>
  <c r="GA147" i="2"/>
  <c r="BJ147" i="2"/>
  <c r="NP147" i="2" s="1"/>
  <c r="BI147" i="2"/>
  <c r="NR147" i="2" s="1"/>
  <c r="KW146" i="2"/>
  <c r="GB146" i="2"/>
  <c r="GA146" i="2"/>
  <c r="AK146" i="2"/>
  <c r="MZ146" i="2" s="1"/>
  <c r="NA146" i="2" s="1"/>
  <c r="AJ146" i="2"/>
  <c r="LJ145" i="2"/>
  <c r="QT145" i="2" s="1"/>
  <c r="LI145" i="2"/>
  <c r="QV145" i="2" s="1"/>
  <c r="FF145" i="2"/>
  <c r="NH145" i="2"/>
  <c r="GF144" i="2"/>
  <c r="GE144" i="2"/>
  <c r="FI144" i="2"/>
  <c r="BJ144" i="2"/>
  <c r="NP144" i="2" s="1"/>
  <c r="BI144" i="2"/>
  <c r="NR144" i="2" s="1"/>
  <c r="LJ143" i="2"/>
  <c r="QT143" i="2" s="1"/>
  <c r="LI143" i="2"/>
  <c r="QV143" i="2" s="1"/>
  <c r="FF143" i="2"/>
  <c r="NH143" i="2"/>
  <c r="KW142" i="2"/>
  <c r="GB142" i="2"/>
  <c r="GA142" i="2"/>
  <c r="BJ142" i="2"/>
  <c r="NP142" i="2" s="1"/>
  <c r="BI142" i="2"/>
  <c r="NR142" i="2" s="1"/>
  <c r="LJ141" i="2"/>
  <c r="QT141" i="2" s="1"/>
  <c r="LI141" i="2"/>
  <c r="FF141" i="2"/>
  <c r="BU141" i="2"/>
  <c r="BT141" i="2"/>
  <c r="AW141" i="2"/>
  <c r="NH141" i="2" s="1"/>
  <c r="AX141" i="2"/>
  <c r="AY141" i="2" s="1"/>
  <c r="NL141" i="2" s="1"/>
  <c r="AV141" i="2"/>
  <c r="NJ141" i="2" s="1"/>
  <c r="KZ140" i="2"/>
  <c r="NH140" i="2"/>
  <c r="KW139" i="2"/>
  <c r="GB139" i="2"/>
  <c r="GA139" i="2"/>
  <c r="BJ139" i="2"/>
  <c r="NP139" i="2" s="1"/>
  <c r="BI139" i="2"/>
  <c r="NR139" i="2" s="1"/>
  <c r="LJ138" i="2"/>
  <c r="QT138" i="2" s="1"/>
  <c r="LI138" i="2"/>
  <c r="QV138" i="2" s="1"/>
  <c r="FF138" i="2"/>
  <c r="BU138" i="2"/>
  <c r="NX138" i="2" s="1"/>
  <c r="NY138" i="2" s="1"/>
  <c r="BT138" i="2"/>
  <c r="NZ138" i="2" s="1"/>
  <c r="OA138" i="2" s="1"/>
  <c r="AW138" i="2"/>
  <c r="NH138" i="2" s="1"/>
  <c r="AX138" i="2"/>
  <c r="AV138" i="2"/>
  <c r="NJ138" i="2" s="1"/>
  <c r="LJ137" i="2"/>
  <c r="QT137" i="2" s="1"/>
  <c r="LI137" i="2"/>
  <c r="QV137" i="2" s="1"/>
  <c r="FF137" i="2"/>
  <c r="BU137" i="2"/>
  <c r="BT137" i="2"/>
  <c r="NZ137" i="2" s="1"/>
  <c r="OA137" i="2" s="1"/>
  <c r="AW137" i="2"/>
  <c r="NH137" i="2" s="1"/>
  <c r="AX137" i="2"/>
  <c r="AV137" i="2"/>
  <c r="LJ136" i="2"/>
  <c r="QT136" i="2" s="1"/>
  <c r="LI136" i="2"/>
  <c r="FF136" i="2"/>
  <c r="BU136" i="2"/>
  <c r="NX136" i="2" s="1"/>
  <c r="NY136" i="2" s="1"/>
  <c r="BT136" i="2"/>
  <c r="AW136" i="2"/>
  <c r="NH136" i="2" s="1"/>
  <c r="AX136" i="2"/>
  <c r="AY136" i="2" s="1"/>
  <c r="NL136" i="2" s="1"/>
  <c r="AV136" i="2"/>
  <c r="NJ136" i="2" s="1"/>
  <c r="LJ135" i="2"/>
  <c r="QT135" i="2" s="1"/>
  <c r="LI135" i="2"/>
  <c r="QV135" i="2" s="1"/>
  <c r="FF135" i="2"/>
  <c r="BU135" i="2"/>
  <c r="BT135" i="2"/>
  <c r="NZ135" i="2" s="1"/>
  <c r="OA135" i="2" s="1"/>
  <c r="AW135" i="2"/>
  <c r="NH135" i="2" s="1"/>
  <c r="AX135" i="2"/>
  <c r="AV135" i="2"/>
  <c r="LJ134" i="2"/>
  <c r="QT134" i="2" s="1"/>
  <c r="LI134" i="2"/>
  <c r="GX134" i="2"/>
  <c r="QD134" i="2" s="1"/>
  <c r="GW134" i="2"/>
  <c r="QF134" i="2" s="1"/>
  <c r="GY134" i="2"/>
  <c r="GZ134" i="2" s="1"/>
  <c r="QH134" i="2" s="1"/>
  <c r="AW134" i="2"/>
  <c r="NH134" i="2" s="1"/>
  <c r="AV134" i="2"/>
  <c r="NJ134" i="2" s="1"/>
  <c r="AX134" i="2"/>
  <c r="AY134" i="2" s="1"/>
  <c r="NL134" i="2" s="1"/>
  <c r="LJ133" i="2"/>
  <c r="QT133" i="2" s="1"/>
  <c r="LI133" i="2"/>
  <c r="QV133" i="2" s="1"/>
  <c r="LK133" i="2"/>
  <c r="LL133" i="2" s="1"/>
  <c r="QX133" i="2" s="1"/>
  <c r="GX133" i="2"/>
  <c r="QD133" i="2" s="1"/>
  <c r="GW133" i="2"/>
  <c r="QF133" i="2" s="1"/>
  <c r="AW133" i="2"/>
  <c r="NH133" i="2" s="1"/>
  <c r="AX133" i="2"/>
  <c r="AY133" i="2" s="1"/>
  <c r="NL133" i="2" s="1"/>
  <c r="AV133" i="2"/>
  <c r="NJ133" i="2" s="1"/>
  <c r="LJ132" i="2"/>
  <c r="QT132" i="2" s="1"/>
  <c r="LI132" i="2"/>
  <c r="QV132" i="2" s="1"/>
  <c r="GX132" i="2"/>
  <c r="QD132" i="2" s="1"/>
  <c r="GW132" i="2"/>
  <c r="QF132" i="2" s="1"/>
  <c r="GY132" i="2"/>
  <c r="GZ132" i="2" s="1"/>
  <c r="QH132" i="2" s="1"/>
  <c r="AW132" i="2"/>
  <c r="NH132" i="2" s="1"/>
  <c r="AV132" i="2"/>
  <c r="AX132" i="2"/>
  <c r="AY132" i="2" s="1"/>
  <c r="NL132" i="2" s="1"/>
  <c r="LJ131" i="2"/>
  <c r="QT131" i="2" s="1"/>
  <c r="LI131" i="2"/>
  <c r="LK131" i="2"/>
  <c r="LL131" i="2" s="1"/>
  <c r="QX131" i="2" s="1"/>
  <c r="GX131" i="2"/>
  <c r="QD131" i="2" s="1"/>
  <c r="GW131" i="2"/>
  <c r="QF131" i="2" s="1"/>
  <c r="AW131" i="2"/>
  <c r="NH131" i="2" s="1"/>
  <c r="AX131" i="2"/>
  <c r="AV131" i="2"/>
  <c r="LJ130" i="2"/>
  <c r="QT130" i="2" s="1"/>
  <c r="LI130" i="2"/>
  <c r="QV130" i="2" s="1"/>
  <c r="GX130" i="2"/>
  <c r="QD130" i="2" s="1"/>
  <c r="GW130" i="2"/>
  <c r="GY130" i="2"/>
  <c r="GZ130" i="2" s="1"/>
  <c r="QH130" i="2" s="1"/>
  <c r="AW130" i="2"/>
  <c r="NH130" i="2" s="1"/>
  <c r="AV130" i="2"/>
  <c r="NJ130" i="2" s="1"/>
  <c r="AX130" i="2"/>
  <c r="AY130" i="2" s="1"/>
  <c r="NL130" i="2" s="1"/>
  <c r="LJ129" i="2"/>
  <c r="QT129" i="2" s="1"/>
  <c r="LI129" i="2"/>
  <c r="QV129" i="2" s="1"/>
  <c r="LK129" i="2"/>
  <c r="LL129" i="2" s="1"/>
  <c r="QX129" i="2" s="1"/>
  <c r="GX129" i="2"/>
  <c r="QD129" i="2" s="1"/>
  <c r="GW129" i="2"/>
  <c r="QF129" i="2" s="1"/>
  <c r="AW129" i="2"/>
  <c r="NH129" i="2" s="1"/>
  <c r="AX129" i="2"/>
  <c r="AY129" i="2" s="1"/>
  <c r="NL129" i="2" s="1"/>
  <c r="AV129" i="2"/>
  <c r="NJ129" i="2" s="1"/>
  <c r="LJ128" i="2"/>
  <c r="QT128" i="2" s="1"/>
  <c r="LI128" i="2"/>
  <c r="QV128" i="2" s="1"/>
  <c r="GX128" i="2"/>
  <c r="QD128" i="2" s="1"/>
  <c r="GW128" i="2"/>
  <c r="QF128" i="2" s="1"/>
  <c r="GY128" i="2"/>
  <c r="GZ128" i="2" s="1"/>
  <c r="QH128" i="2" s="1"/>
  <c r="AW128" i="2"/>
  <c r="NH128" i="2" s="1"/>
  <c r="AV128" i="2"/>
  <c r="AX128" i="2"/>
  <c r="AY128" i="2" s="1"/>
  <c r="NL128" i="2" s="1"/>
  <c r="LJ127" i="2"/>
  <c r="QT127" i="2" s="1"/>
  <c r="LI127" i="2"/>
  <c r="LK127" i="2"/>
  <c r="LL127" i="2" s="1"/>
  <c r="QX127" i="2" s="1"/>
  <c r="GX127" i="2"/>
  <c r="QD127" i="2" s="1"/>
  <c r="GW127" i="2"/>
  <c r="QF127" i="2" s="1"/>
  <c r="AW127" i="2"/>
  <c r="NH127" i="2" s="1"/>
  <c r="AX127" i="2"/>
  <c r="AV127" i="2"/>
  <c r="GX126" i="2"/>
  <c r="QD126" i="2" s="1"/>
  <c r="GW126" i="2"/>
  <c r="QF126" i="2" s="1"/>
  <c r="BU126" i="2"/>
  <c r="NX126" i="2" s="1"/>
  <c r="NY126" i="2" s="1"/>
  <c r="BT126" i="2"/>
  <c r="NZ126" i="2" s="1"/>
  <c r="OA126" i="2" s="1"/>
  <c r="NH126" i="2"/>
  <c r="FF125" i="2"/>
  <c r="DH125" i="2"/>
  <c r="BU125" i="2"/>
  <c r="BT125" i="2"/>
  <c r="NZ125" i="2" s="1"/>
  <c r="OA125" i="2" s="1"/>
  <c r="NH125" i="2"/>
  <c r="FF124" i="2"/>
  <c r="DH124" i="2"/>
  <c r="FI124" i="2" s="1"/>
  <c r="BU124" i="2"/>
  <c r="NX124" i="2" s="1"/>
  <c r="NY124" i="2" s="1"/>
  <c r="BT124" i="2"/>
  <c r="NZ124" i="2" s="1"/>
  <c r="OA124" i="2" s="1"/>
  <c r="NH124" i="2"/>
  <c r="GX123" i="2"/>
  <c r="QD123" i="2" s="1"/>
  <c r="GW123" i="2"/>
  <c r="GY123" i="2"/>
  <c r="BU123" i="2"/>
  <c r="NX123" i="2" s="1"/>
  <c r="NY123" i="2" s="1"/>
  <c r="BT123" i="2"/>
  <c r="NZ123" i="2" s="1"/>
  <c r="OA123" i="2" s="1"/>
  <c r="BV123" i="2"/>
  <c r="BW123" i="2" s="1"/>
  <c r="OB123" i="2" s="1"/>
  <c r="NH123" i="2"/>
  <c r="KW122" i="2"/>
  <c r="HK122" i="2"/>
  <c r="KZ122" i="2" s="1"/>
  <c r="GB122" i="2"/>
  <c r="GA122" i="2"/>
  <c r="LJ121" i="2"/>
  <c r="LI121" i="2"/>
  <c r="QV121" i="2" s="1"/>
  <c r="LK121" i="2"/>
  <c r="LL121" i="2" s="1"/>
  <c r="QX121" i="2" s="1"/>
  <c r="FF121" i="2"/>
  <c r="DH121" i="2"/>
  <c r="BU121" i="2"/>
  <c r="BT121" i="2"/>
  <c r="NH121" i="2"/>
  <c r="GB120" i="2"/>
  <c r="PV120" i="2" s="1"/>
  <c r="GA120" i="2"/>
  <c r="PX120" i="2" s="1"/>
  <c r="LJ119" i="2"/>
  <c r="LI119" i="2"/>
  <c r="QV119" i="2" s="1"/>
  <c r="FF119" i="2"/>
  <c r="AW119" i="2"/>
  <c r="NH119" i="2" s="1"/>
  <c r="AV119" i="2"/>
  <c r="AX119" i="2"/>
  <c r="AY119" i="2" s="1"/>
  <c r="NL119" i="2" s="1"/>
  <c r="GB118" i="2"/>
  <c r="PV118" i="2" s="1"/>
  <c r="GA118" i="2"/>
  <c r="PX118" i="2" s="1"/>
  <c r="GG201" i="2"/>
  <c r="GG199" i="2"/>
  <c r="GH199" i="2" s="1"/>
  <c r="PZ199" i="2" s="1"/>
  <c r="GG197" i="2"/>
  <c r="GH197" i="2" s="1"/>
  <c r="PZ197" i="2" s="1"/>
  <c r="AY196" i="2"/>
  <c r="NL196" i="2" s="1"/>
  <c r="QV194" i="2"/>
  <c r="NZ194" i="2"/>
  <c r="AL194" i="2"/>
  <c r="AM194" i="2" s="1"/>
  <c r="AX193" i="2"/>
  <c r="AY193" i="2" s="1"/>
  <c r="NL193" i="2" s="1"/>
  <c r="QF192" i="2"/>
  <c r="AY192" i="2"/>
  <c r="NL192" i="2" s="1"/>
  <c r="QV190" i="2"/>
  <c r="NZ190" i="2"/>
  <c r="AL190" i="2"/>
  <c r="AM190" i="2" s="1"/>
  <c r="AX189" i="2"/>
  <c r="AY189" i="2" s="1"/>
  <c r="NL189" i="2" s="1"/>
  <c r="QF188" i="2"/>
  <c r="AY188" i="2"/>
  <c r="NL188" i="2" s="1"/>
  <c r="QV186" i="2"/>
  <c r="NZ186" i="2"/>
  <c r="AL186" i="2"/>
  <c r="AM186" i="2" s="1"/>
  <c r="QF185" i="2"/>
  <c r="AY185" i="2"/>
  <c r="NL185" i="2" s="1"/>
  <c r="QV183" i="2"/>
  <c r="NZ183" i="2"/>
  <c r="AL183" i="2"/>
  <c r="AM183" i="2" s="1"/>
  <c r="JG182" i="2"/>
  <c r="DQ182" i="2"/>
  <c r="FJ182" i="2" s="1"/>
  <c r="PB182" i="2" s="1"/>
  <c r="FI182" i="2"/>
  <c r="NB182" i="2"/>
  <c r="KP181" i="2"/>
  <c r="IJ181" i="2"/>
  <c r="GZ181" i="2"/>
  <c r="QH181" i="2" s="1"/>
  <c r="BW181" i="2"/>
  <c r="OB181" i="2" s="1"/>
  <c r="AL181" i="2"/>
  <c r="AM181" i="2" s="1"/>
  <c r="JG180" i="2"/>
  <c r="DQ180" i="2"/>
  <c r="NB180" i="2"/>
  <c r="KP179" i="2"/>
  <c r="IJ179" i="2"/>
  <c r="GZ179" i="2"/>
  <c r="QH179" i="2" s="1"/>
  <c r="BW179" i="2"/>
  <c r="OB179" i="2" s="1"/>
  <c r="AL179" i="2"/>
  <c r="AM179" i="2" s="1"/>
  <c r="JG178" i="2"/>
  <c r="DQ178" i="2"/>
  <c r="FJ178" i="2" s="1"/>
  <c r="PB178" i="2" s="1"/>
  <c r="FI178" i="2"/>
  <c r="NB178" i="2"/>
  <c r="KP177" i="2"/>
  <c r="IJ177" i="2"/>
  <c r="GZ177" i="2"/>
  <c r="QH177" i="2" s="1"/>
  <c r="BW177" i="2"/>
  <c r="OB177" i="2" s="1"/>
  <c r="AL177" i="2"/>
  <c r="AM177" i="2" s="1"/>
  <c r="JG176" i="2"/>
  <c r="DQ176" i="2"/>
  <c r="NB176" i="2"/>
  <c r="KP175" i="2"/>
  <c r="IJ175" i="2"/>
  <c r="GZ175" i="2"/>
  <c r="QH175" i="2" s="1"/>
  <c r="BW175" i="2"/>
  <c r="OB175" i="2" s="1"/>
  <c r="AL175" i="2"/>
  <c r="AM175" i="2" s="1"/>
  <c r="JG174" i="2"/>
  <c r="DQ174" i="2"/>
  <c r="FJ174" i="2" s="1"/>
  <c r="PB174" i="2" s="1"/>
  <c r="FI174" i="2"/>
  <c r="NB174" i="2"/>
  <c r="KP173" i="2"/>
  <c r="IJ173" i="2"/>
  <c r="GZ173" i="2"/>
  <c r="QH173" i="2" s="1"/>
  <c r="BW173" i="2"/>
  <c r="OB173" i="2" s="1"/>
  <c r="AL173" i="2"/>
  <c r="AM173" i="2" s="1"/>
  <c r="JG172" i="2"/>
  <c r="DQ172" i="2"/>
  <c r="NB172" i="2"/>
  <c r="MF171" i="2"/>
  <c r="KP171" i="2"/>
  <c r="HK171" i="2"/>
  <c r="FF171" i="2"/>
  <c r="BT171" i="2"/>
  <c r="NZ171" i="2" s="1"/>
  <c r="BU171" i="2"/>
  <c r="NX171" i="2" s="1"/>
  <c r="AV171" i="2"/>
  <c r="NJ171" i="2" s="1"/>
  <c r="AW171" i="2"/>
  <c r="NH171" i="2" s="1"/>
  <c r="AL171" i="2"/>
  <c r="AM171" i="2" s="1"/>
  <c r="MQ171" i="2"/>
  <c r="LK170" i="2"/>
  <c r="HL170" i="2"/>
  <c r="GY170" i="2"/>
  <c r="GZ170" i="2" s="1"/>
  <c r="QH170" i="2" s="1"/>
  <c r="GA170" i="2"/>
  <c r="GB170" i="2"/>
  <c r="DH170" i="2"/>
  <c r="NX170" i="2"/>
  <c r="BI170" i="2"/>
  <c r="NR170" i="2" s="1"/>
  <c r="BJ170" i="2"/>
  <c r="NP170" i="2" s="1"/>
  <c r="AJ170" i="2"/>
  <c r="NB170" i="2" s="1"/>
  <c r="MT170" i="2"/>
  <c r="AK170" i="2"/>
  <c r="MZ170" i="2" s="1"/>
  <c r="FF169" i="2"/>
  <c r="BT169" i="2"/>
  <c r="BU169" i="2"/>
  <c r="NX169" i="2" s="1"/>
  <c r="AV169" i="2"/>
  <c r="NJ169" i="2" s="1"/>
  <c r="AW169" i="2"/>
  <c r="NH169" i="2" s="1"/>
  <c r="AL169" i="2"/>
  <c r="AM169" i="2" s="1"/>
  <c r="MF168" i="2"/>
  <c r="QT168" i="2"/>
  <c r="KW168" i="2"/>
  <c r="QD168" i="2"/>
  <c r="GD168" i="2"/>
  <c r="BV168" i="2"/>
  <c r="MQ167" i="2"/>
  <c r="LI167" i="2"/>
  <c r="LJ167" i="2"/>
  <c r="QT167" i="2" s="1"/>
  <c r="HK167" i="2"/>
  <c r="KZ167" i="2" s="1"/>
  <c r="GW167" i="2"/>
  <c r="GX167" i="2"/>
  <c r="QD167" i="2" s="1"/>
  <c r="DI167" i="2"/>
  <c r="BK167" i="2"/>
  <c r="NH167" i="2"/>
  <c r="LK166" i="2"/>
  <c r="HL166" i="2"/>
  <c r="GY166" i="2"/>
  <c r="GZ166" i="2" s="1"/>
  <c r="QH166" i="2" s="1"/>
  <c r="GA166" i="2"/>
  <c r="GB166" i="2"/>
  <c r="DH166" i="2"/>
  <c r="DI166" i="2" s="1"/>
  <c r="FJ166" i="2" s="1"/>
  <c r="PB166" i="2" s="1"/>
  <c r="NX166" i="2"/>
  <c r="BI166" i="2"/>
  <c r="NR166" i="2" s="1"/>
  <c r="BJ166" i="2"/>
  <c r="NP166" i="2" s="1"/>
  <c r="AJ166" i="2"/>
  <c r="NB166" i="2" s="1"/>
  <c r="MT166" i="2"/>
  <c r="AK166" i="2"/>
  <c r="MZ166" i="2" s="1"/>
  <c r="FF165" i="2"/>
  <c r="BT165" i="2"/>
  <c r="BU165" i="2"/>
  <c r="NX165" i="2" s="1"/>
  <c r="AV165" i="2"/>
  <c r="NJ165" i="2" s="1"/>
  <c r="AW165" i="2"/>
  <c r="NH165" i="2" s="1"/>
  <c r="AL165" i="2"/>
  <c r="AM165" i="2" s="1"/>
  <c r="MF164" i="2"/>
  <c r="QT164" i="2"/>
  <c r="KW164" i="2"/>
  <c r="QD164" i="2"/>
  <c r="GD164" i="2"/>
  <c r="BV164" i="2"/>
  <c r="MQ163" i="2"/>
  <c r="LI163" i="2"/>
  <c r="LJ163" i="2"/>
  <c r="QT163" i="2" s="1"/>
  <c r="HK163" i="2"/>
  <c r="KZ163" i="2" s="1"/>
  <c r="GW163" i="2"/>
  <c r="GX163" i="2"/>
  <c r="QD163" i="2" s="1"/>
  <c r="DI163" i="2"/>
  <c r="BK163" i="2"/>
  <c r="NH163" i="2"/>
  <c r="LK162" i="2"/>
  <c r="HL162" i="2"/>
  <c r="GY162" i="2"/>
  <c r="GZ162" i="2" s="1"/>
  <c r="QH162" i="2" s="1"/>
  <c r="GA162" i="2"/>
  <c r="GB162" i="2"/>
  <c r="DH162" i="2"/>
  <c r="NX162" i="2"/>
  <c r="BI162" i="2"/>
  <c r="NR162" i="2" s="1"/>
  <c r="BJ162" i="2"/>
  <c r="NP162" i="2" s="1"/>
  <c r="AJ162" i="2"/>
  <c r="NB162" i="2" s="1"/>
  <c r="MT162" i="2"/>
  <c r="AK162" i="2"/>
  <c r="MZ162" i="2" s="1"/>
  <c r="FF161" i="2"/>
  <c r="BT161" i="2"/>
  <c r="BU161" i="2"/>
  <c r="NX161" i="2" s="1"/>
  <c r="AV161" i="2"/>
  <c r="NJ161" i="2" s="1"/>
  <c r="AW161" i="2"/>
  <c r="NH161" i="2" s="1"/>
  <c r="AL161" i="2"/>
  <c r="AM161" i="2" s="1"/>
  <c r="MF160" i="2"/>
  <c r="QT160" i="2"/>
  <c r="KW160" i="2"/>
  <c r="QD160" i="2"/>
  <c r="GD160" i="2"/>
  <c r="BV160" i="2"/>
  <c r="LK159" i="2"/>
  <c r="HL159" i="2"/>
  <c r="GY159" i="2"/>
  <c r="GZ159" i="2" s="1"/>
  <c r="QH159" i="2" s="1"/>
  <c r="GA159" i="2"/>
  <c r="GB159" i="2"/>
  <c r="DH159" i="2"/>
  <c r="FI159" i="2" s="1"/>
  <c r="NX159" i="2"/>
  <c r="BI159" i="2"/>
  <c r="NR159" i="2" s="1"/>
  <c r="BJ159" i="2"/>
  <c r="NP159" i="2" s="1"/>
  <c r="AJ159" i="2"/>
  <c r="NB159" i="2" s="1"/>
  <c r="MT159" i="2"/>
  <c r="AK159" i="2"/>
  <c r="MZ159" i="2" s="1"/>
  <c r="FF158" i="2"/>
  <c r="MT158" i="2" s="1"/>
  <c r="BT158" i="2"/>
  <c r="NZ158" i="2" s="1"/>
  <c r="BU158" i="2"/>
  <c r="NX158" i="2" s="1"/>
  <c r="AV158" i="2"/>
  <c r="NJ158" i="2" s="1"/>
  <c r="AW158" i="2"/>
  <c r="NH158" i="2" s="1"/>
  <c r="AL158" i="2"/>
  <c r="AM158" i="2" s="1"/>
  <c r="PV157" i="2"/>
  <c r="MF157" i="2"/>
  <c r="QT157" i="2"/>
  <c r="KW157" i="2"/>
  <c r="QD157" i="2"/>
  <c r="BV157" i="2"/>
  <c r="BW157" i="2" s="1"/>
  <c r="OB157" i="2" s="1"/>
  <c r="MQ156" i="2"/>
  <c r="LI156" i="2"/>
  <c r="QV156" i="2" s="1"/>
  <c r="LJ156" i="2"/>
  <c r="QT156" i="2" s="1"/>
  <c r="HK156" i="2"/>
  <c r="GW156" i="2"/>
  <c r="QF156" i="2" s="1"/>
  <c r="GX156" i="2"/>
  <c r="QD156" i="2" s="1"/>
  <c r="DI156" i="2"/>
  <c r="BK156" i="2"/>
  <c r="BL156" i="2" s="1"/>
  <c r="NT156" i="2" s="1"/>
  <c r="NH156" i="2"/>
  <c r="LK155" i="2"/>
  <c r="LL155" i="2" s="1"/>
  <c r="QX155" i="2" s="1"/>
  <c r="HL155" i="2"/>
  <c r="GY155" i="2"/>
  <c r="GA155" i="2"/>
  <c r="GB155" i="2"/>
  <c r="DH155" i="2"/>
  <c r="NX155" i="2"/>
  <c r="BI155" i="2"/>
  <c r="NR155" i="2" s="1"/>
  <c r="BJ155" i="2"/>
  <c r="NP155" i="2" s="1"/>
  <c r="AJ155" i="2"/>
  <c r="NB155" i="2" s="1"/>
  <c r="MT155" i="2"/>
  <c r="AK155" i="2"/>
  <c r="MZ155" i="2" s="1"/>
  <c r="FF154" i="2"/>
  <c r="MT154" i="2" s="1"/>
  <c r="BT154" i="2"/>
  <c r="NZ154" i="2" s="1"/>
  <c r="BU154" i="2"/>
  <c r="NX154" i="2" s="1"/>
  <c r="AV154" i="2"/>
  <c r="NJ154" i="2" s="1"/>
  <c r="AW154" i="2"/>
  <c r="NH154" i="2" s="1"/>
  <c r="AL154" i="2"/>
  <c r="AM154" i="2" s="1"/>
  <c r="PV153" i="2"/>
  <c r="MF153" i="2"/>
  <c r="QT153" i="2"/>
  <c r="KW153" i="2"/>
  <c r="QD153" i="2"/>
  <c r="BV153" i="2"/>
  <c r="BW153" i="2" s="1"/>
  <c r="OB153" i="2" s="1"/>
  <c r="MQ152" i="2"/>
  <c r="LI152" i="2"/>
  <c r="QV152" i="2" s="1"/>
  <c r="LJ152" i="2"/>
  <c r="QT152" i="2" s="1"/>
  <c r="HK152" i="2"/>
  <c r="GW152" i="2"/>
  <c r="QF152" i="2" s="1"/>
  <c r="GX152" i="2"/>
  <c r="QD152" i="2" s="1"/>
  <c r="DI152" i="2"/>
  <c r="BK152" i="2"/>
  <c r="BL152" i="2" s="1"/>
  <c r="NT152" i="2" s="1"/>
  <c r="NH152" i="2"/>
  <c r="LK151" i="2"/>
  <c r="LL151" i="2" s="1"/>
  <c r="QX151" i="2" s="1"/>
  <c r="HL151" i="2"/>
  <c r="GY151" i="2"/>
  <c r="GA151" i="2"/>
  <c r="GB151" i="2"/>
  <c r="DH151" i="2"/>
  <c r="NX151" i="2"/>
  <c r="BI151" i="2"/>
  <c r="NR151" i="2" s="1"/>
  <c r="BJ151" i="2"/>
  <c r="NP151" i="2" s="1"/>
  <c r="AJ151" i="2"/>
  <c r="NB151" i="2" s="1"/>
  <c r="MT151" i="2"/>
  <c r="AK151" i="2"/>
  <c r="MZ151" i="2" s="1"/>
  <c r="FF150" i="2"/>
  <c r="MT150" i="2" s="1"/>
  <c r="BT150" i="2"/>
  <c r="NZ150" i="2" s="1"/>
  <c r="BU150" i="2"/>
  <c r="NX150" i="2" s="1"/>
  <c r="AV150" i="2"/>
  <c r="NJ150" i="2" s="1"/>
  <c r="AW150" i="2"/>
  <c r="NH150" i="2" s="1"/>
  <c r="AL150" i="2"/>
  <c r="AM150" i="2" s="1"/>
  <c r="LK149" i="2"/>
  <c r="LL149" i="2" s="1"/>
  <c r="QX149" i="2" s="1"/>
  <c r="HL149" i="2"/>
  <c r="GY149" i="2"/>
  <c r="GZ149" i="2" s="1"/>
  <c r="QH149" i="2" s="1"/>
  <c r="GA149" i="2"/>
  <c r="GB149" i="2"/>
  <c r="DH149" i="2"/>
  <c r="BI149" i="2"/>
  <c r="NR149" i="2" s="1"/>
  <c r="BJ149" i="2"/>
  <c r="NP149" i="2" s="1"/>
  <c r="AJ149" i="2"/>
  <c r="MT149" i="2"/>
  <c r="AK149" i="2"/>
  <c r="MZ149" i="2" s="1"/>
  <c r="NA149" i="2" s="1"/>
  <c r="PV148" i="2"/>
  <c r="MF148" i="2"/>
  <c r="QT148" i="2"/>
  <c r="KW148" i="2"/>
  <c r="MT148" i="2" s="1"/>
  <c r="QD148" i="2"/>
  <c r="BV148" i="2"/>
  <c r="BW148" i="2" s="1"/>
  <c r="OB148" i="2" s="1"/>
  <c r="MQ147" i="2"/>
  <c r="LI147" i="2"/>
  <c r="QV147" i="2" s="1"/>
  <c r="LJ147" i="2"/>
  <c r="QT147" i="2" s="1"/>
  <c r="HK147" i="2"/>
  <c r="KZ147" i="2" s="1"/>
  <c r="GW147" i="2"/>
  <c r="QF147" i="2" s="1"/>
  <c r="GX147" i="2"/>
  <c r="QD147" i="2" s="1"/>
  <c r="DI147" i="2"/>
  <c r="BK147" i="2"/>
  <c r="NH147" i="2"/>
  <c r="MQ146" i="2"/>
  <c r="LI146" i="2"/>
  <c r="LJ146" i="2"/>
  <c r="QT146" i="2" s="1"/>
  <c r="HK146" i="2"/>
  <c r="GW146" i="2"/>
  <c r="GX146" i="2"/>
  <c r="QD146" i="2" s="1"/>
  <c r="FF146" i="2"/>
  <c r="BT146" i="2"/>
  <c r="NZ146" i="2" s="1"/>
  <c r="BU146" i="2"/>
  <c r="NX146" i="2" s="1"/>
  <c r="AV146" i="2"/>
  <c r="NJ146" i="2" s="1"/>
  <c r="AW146" i="2"/>
  <c r="NH146" i="2" s="1"/>
  <c r="AL146" i="2"/>
  <c r="AM146" i="2" s="1"/>
  <c r="LK145" i="2"/>
  <c r="LL145" i="2" s="1"/>
  <c r="QX145" i="2" s="1"/>
  <c r="HL145" i="2"/>
  <c r="GY145" i="2"/>
  <c r="GZ145" i="2" s="1"/>
  <c r="QH145" i="2" s="1"/>
  <c r="GA145" i="2"/>
  <c r="GB145" i="2"/>
  <c r="DH145" i="2"/>
  <c r="BI145" i="2"/>
  <c r="NR145" i="2" s="1"/>
  <c r="BJ145" i="2"/>
  <c r="NP145" i="2" s="1"/>
  <c r="AJ145" i="2"/>
  <c r="MT145" i="2"/>
  <c r="AK145" i="2"/>
  <c r="MZ145" i="2" s="1"/>
  <c r="NA145" i="2" s="1"/>
  <c r="GG144" i="2"/>
  <c r="GH144" i="2" s="1"/>
  <c r="PZ144" i="2" s="1"/>
  <c r="DI144" i="2"/>
  <c r="BK144" i="2"/>
  <c r="BL144" i="2" s="1"/>
  <c r="NT144" i="2" s="1"/>
  <c r="NH144" i="2"/>
  <c r="MF143" i="2"/>
  <c r="KW143" i="2"/>
  <c r="BV143" i="2"/>
  <c r="BW143" i="2" s="1"/>
  <c r="OB143" i="2" s="1"/>
  <c r="MQ142" i="2"/>
  <c r="LI142" i="2"/>
  <c r="LJ142" i="2"/>
  <c r="QT142" i="2" s="1"/>
  <c r="HK142" i="2"/>
  <c r="KZ142" i="2" s="1"/>
  <c r="GW142" i="2"/>
  <c r="GX142" i="2"/>
  <c r="QD142" i="2" s="1"/>
  <c r="FF142" i="2"/>
  <c r="BT142" i="2"/>
  <c r="NZ142" i="2" s="1"/>
  <c r="OA142" i="2" s="1"/>
  <c r="BU142" i="2"/>
  <c r="NX142" i="2" s="1"/>
  <c r="NY142" i="2" s="1"/>
  <c r="AV142" i="2"/>
  <c r="NJ142" i="2" s="1"/>
  <c r="AW142" i="2"/>
  <c r="NH142" i="2" s="1"/>
  <c r="AL142" i="2"/>
  <c r="AM142" i="2" s="1"/>
  <c r="LK141" i="2"/>
  <c r="LL141" i="2" s="1"/>
  <c r="QX141" i="2" s="1"/>
  <c r="HL141" i="2"/>
  <c r="GY141" i="2"/>
  <c r="GZ141" i="2" s="1"/>
  <c r="QH141" i="2" s="1"/>
  <c r="GA141" i="2"/>
  <c r="GB141" i="2"/>
  <c r="DH141" i="2"/>
  <c r="NX141" i="2"/>
  <c r="NY141" i="2" s="1"/>
  <c r="BI141" i="2"/>
  <c r="NR141" i="2" s="1"/>
  <c r="BJ141" i="2"/>
  <c r="NP141" i="2" s="1"/>
  <c r="AJ141" i="2"/>
  <c r="MT141" i="2"/>
  <c r="AK141" i="2"/>
  <c r="MZ141" i="2" s="1"/>
  <c r="LK140" i="2"/>
  <c r="LL140" i="2" s="1"/>
  <c r="QX140" i="2" s="1"/>
  <c r="HL140" i="2"/>
  <c r="GY140" i="2"/>
  <c r="GA140" i="2"/>
  <c r="GB140" i="2"/>
  <c r="DH140" i="2"/>
  <c r="NX140" i="2"/>
  <c r="BI140" i="2"/>
  <c r="NR140" i="2" s="1"/>
  <c r="BJ140" i="2"/>
  <c r="NP140" i="2" s="1"/>
  <c r="AJ140" i="2"/>
  <c r="NB140" i="2" s="1"/>
  <c r="MT140" i="2"/>
  <c r="AK140" i="2"/>
  <c r="MZ140" i="2" s="1"/>
  <c r="GG139" i="2"/>
  <c r="DI139" i="2"/>
  <c r="BK139" i="2"/>
  <c r="BL139" i="2" s="1"/>
  <c r="NT139" i="2" s="1"/>
  <c r="NH139" i="2"/>
  <c r="MF138" i="2"/>
  <c r="KW138" i="2"/>
  <c r="GD138" i="2"/>
  <c r="BV138" i="2"/>
  <c r="BW138" i="2" s="1"/>
  <c r="OB138" i="2" s="1"/>
  <c r="LK137" i="2"/>
  <c r="LL137" i="2" s="1"/>
  <c r="QX137" i="2" s="1"/>
  <c r="HL137" i="2"/>
  <c r="GY137" i="2"/>
  <c r="GZ137" i="2" s="1"/>
  <c r="QH137" i="2" s="1"/>
  <c r="GA137" i="2"/>
  <c r="GB137" i="2"/>
  <c r="DH137" i="2"/>
  <c r="NX137" i="2"/>
  <c r="NY137" i="2" s="1"/>
  <c r="BI137" i="2"/>
  <c r="NR137" i="2" s="1"/>
  <c r="BJ137" i="2"/>
  <c r="NP137" i="2" s="1"/>
  <c r="AJ137" i="2"/>
  <c r="NB137" i="2" s="1"/>
  <c r="MT137" i="2"/>
  <c r="AK137" i="2"/>
  <c r="MZ137" i="2" s="1"/>
  <c r="MF136" i="2"/>
  <c r="KW136" i="2"/>
  <c r="GD136" i="2"/>
  <c r="BV136" i="2"/>
  <c r="BW136" i="2" s="1"/>
  <c r="OB136" i="2" s="1"/>
  <c r="LK135" i="2"/>
  <c r="LL135" i="2" s="1"/>
  <c r="QX135" i="2" s="1"/>
  <c r="HL135" i="2"/>
  <c r="GY135" i="2"/>
  <c r="GZ135" i="2" s="1"/>
  <c r="QH135" i="2" s="1"/>
  <c r="GA135" i="2"/>
  <c r="GB135" i="2"/>
  <c r="DH135" i="2"/>
  <c r="NX135" i="2"/>
  <c r="NY135" i="2" s="1"/>
  <c r="BI135" i="2"/>
  <c r="NR135" i="2" s="1"/>
  <c r="BJ135" i="2"/>
  <c r="NP135" i="2" s="1"/>
  <c r="AJ135" i="2"/>
  <c r="NB135" i="2" s="1"/>
  <c r="MT135" i="2"/>
  <c r="AK135" i="2"/>
  <c r="MZ135" i="2" s="1"/>
  <c r="IA171" i="2"/>
  <c r="IB171" i="2" s="1"/>
  <c r="AX171" i="2"/>
  <c r="AY171" i="2" s="1"/>
  <c r="NL171" i="2" s="1"/>
  <c r="QV170" i="2"/>
  <c r="KA170" i="2"/>
  <c r="KB170" i="2" s="1"/>
  <c r="IY170" i="2"/>
  <c r="IZ170" i="2" s="1"/>
  <c r="HS170" i="2"/>
  <c r="KZ170" i="2" s="1"/>
  <c r="NZ170" i="2"/>
  <c r="AL170" i="2"/>
  <c r="AM170" i="2" s="1"/>
  <c r="AX169" i="2"/>
  <c r="AY169" i="2" s="1"/>
  <c r="NL169" i="2" s="1"/>
  <c r="KO168" i="2"/>
  <c r="KP168" i="2" s="1"/>
  <c r="JM168" i="2"/>
  <c r="JN168" i="2" s="1"/>
  <c r="II168" i="2"/>
  <c r="IJ168" i="2" s="1"/>
  <c r="QF168" i="2"/>
  <c r="AY168" i="2"/>
  <c r="NL168" i="2" s="1"/>
  <c r="EG167" i="2"/>
  <c r="QV166" i="2"/>
  <c r="KA166" i="2"/>
  <c r="KB166" i="2" s="1"/>
  <c r="IY166" i="2"/>
  <c r="IZ166" i="2" s="1"/>
  <c r="HS166" i="2"/>
  <c r="KZ166" i="2" s="1"/>
  <c r="NZ166" i="2"/>
  <c r="AL166" i="2"/>
  <c r="AM166" i="2" s="1"/>
  <c r="AX165" i="2"/>
  <c r="AY165" i="2" s="1"/>
  <c r="NL165" i="2" s="1"/>
  <c r="KO164" i="2"/>
  <c r="KP164" i="2" s="1"/>
  <c r="JM164" i="2"/>
  <c r="JN164" i="2" s="1"/>
  <c r="II164" i="2"/>
  <c r="IJ164" i="2" s="1"/>
  <c r="QF164" i="2"/>
  <c r="AY164" i="2"/>
  <c r="NL164" i="2" s="1"/>
  <c r="EG163" i="2"/>
  <c r="QV162" i="2"/>
  <c r="KA162" i="2"/>
  <c r="KB162" i="2" s="1"/>
  <c r="IY162" i="2"/>
  <c r="IZ162" i="2" s="1"/>
  <c r="HS162" i="2"/>
  <c r="KZ162" i="2" s="1"/>
  <c r="NZ162" i="2"/>
  <c r="AL162" i="2"/>
  <c r="AM162" i="2" s="1"/>
  <c r="AX161" i="2"/>
  <c r="AY161" i="2" s="1"/>
  <c r="NL161" i="2" s="1"/>
  <c r="KO160" i="2"/>
  <c r="KP160" i="2" s="1"/>
  <c r="JM160" i="2"/>
  <c r="JN160" i="2" s="1"/>
  <c r="II160" i="2"/>
  <c r="IJ160" i="2" s="1"/>
  <c r="QF160" i="2"/>
  <c r="AY160" i="2"/>
  <c r="NL160" i="2" s="1"/>
  <c r="QV159" i="2"/>
  <c r="KA159" i="2"/>
  <c r="KB159" i="2" s="1"/>
  <c r="IY159" i="2"/>
  <c r="IZ159" i="2" s="1"/>
  <c r="HS159" i="2"/>
  <c r="KZ159" i="2" s="1"/>
  <c r="NZ159" i="2"/>
  <c r="AL159" i="2"/>
  <c r="AM159" i="2" s="1"/>
  <c r="KH158" i="2"/>
  <c r="KI158" i="2" s="1"/>
  <c r="JF158" i="2"/>
  <c r="JG158" i="2" s="1"/>
  <c r="IA158" i="2"/>
  <c r="IB158" i="2" s="1"/>
  <c r="AX158" i="2"/>
  <c r="AY158" i="2" s="1"/>
  <c r="NL158" i="2" s="1"/>
  <c r="QF157" i="2"/>
  <c r="DX157" i="2"/>
  <c r="DY157" i="2" s="1"/>
  <c r="AY157" i="2"/>
  <c r="NL157" i="2" s="1"/>
  <c r="JT156" i="2"/>
  <c r="JU156" i="2" s="1"/>
  <c r="IQ156" i="2"/>
  <c r="IR156" i="2" s="1"/>
  <c r="QV155" i="2"/>
  <c r="EN155" i="2"/>
  <c r="EO155" i="2" s="1"/>
  <c r="NZ155" i="2"/>
  <c r="AL155" i="2"/>
  <c r="AM155" i="2" s="1"/>
  <c r="KH154" i="2"/>
  <c r="KI154" i="2" s="1"/>
  <c r="JF154" i="2"/>
  <c r="JG154" i="2" s="1"/>
  <c r="IA154" i="2"/>
  <c r="IB154" i="2" s="1"/>
  <c r="AX154" i="2"/>
  <c r="AY154" i="2" s="1"/>
  <c r="NL154" i="2" s="1"/>
  <c r="QF153" i="2"/>
  <c r="DX153" i="2"/>
  <c r="DY153" i="2" s="1"/>
  <c r="AY153" i="2"/>
  <c r="NL153" i="2" s="1"/>
  <c r="JT152" i="2"/>
  <c r="JU152" i="2" s="1"/>
  <c r="IQ152" i="2"/>
  <c r="IR152" i="2" s="1"/>
  <c r="QV151" i="2"/>
  <c r="EN151" i="2"/>
  <c r="EO151" i="2" s="1"/>
  <c r="NZ151" i="2"/>
  <c r="AL151" i="2"/>
  <c r="AM151" i="2" s="1"/>
  <c r="KH150" i="2"/>
  <c r="KI150" i="2" s="1"/>
  <c r="JF150" i="2"/>
  <c r="JG150" i="2" s="1"/>
  <c r="IA150" i="2"/>
  <c r="IB150" i="2" s="1"/>
  <c r="AX150" i="2"/>
  <c r="AY150" i="2" s="1"/>
  <c r="NL150" i="2" s="1"/>
  <c r="QF149" i="2"/>
  <c r="AY149" i="2"/>
  <c r="NL149" i="2" s="1"/>
  <c r="QV148" i="2"/>
  <c r="EN148" i="2"/>
  <c r="EO148" i="2" s="1"/>
  <c r="NZ148" i="2"/>
  <c r="AL148" i="2"/>
  <c r="AM148" i="2" s="1"/>
  <c r="AX147" i="2"/>
  <c r="AY147" i="2" s="1"/>
  <c r="NL147" i="2" s="1"/>
  <c r="KH146" i="2"/>
  <c r="KI146" i="2" s="1"/>
  <c r="JF146" i="2"/>
  <c r="JG146" i="2" s="1"/>
  <c r="IA146" i="2"/>
  <c r="IB146" i="2" s="1"/>
  <c r="AX146" i="2"/>
  <c r="AY146" i="2" s="1"/>
  <c r="NL146" i="2" s="1"/>
  <c r="QF145" i="2"/>
  <c r="AY145" i="2"/>
  <c r="NL145" i="2" s="1"/>
  <c r="JT144" i="2"/>
  <c r="JU144" i="2" s="1"/>
  <c r="IQ144" i="2"/>
  <c r="IR144" i="2" s="1"/>
  <c r="QF143" i="2"/>
  <c r="AY143" i="2"/>
  <c r="NL143" i="2" s="1"/>
  <c r="AX142" i="2"/>
  <c r="AY142" i="2" s="1"/>
  <c r="NL142" i="2" s="1"/>
  <c r="QV141" i="2"/>
  <c r="NZ141" i="2"/>
  <c r="OA141" i="2" s="1"/>
  <c r="AL141" i="2"/>
  <c r="AM141" i="2" s="1"/>
  <c r="QV140" i="2"/>
  <c r="EN140" i="2"/>
  <c r="EO140" i="2" s="1"/>
  <c r="NZ140" i="2"/>
  <c r="AL140" i="2"/>
  <c r="AM140" i="2" s="1"/>
  <c r="JT139" i="2"/>
  <c r="JU139" i="2" s="1"/>
  <c r="IQ139" i="2"/>
  <c r="IR139" i="2" s="1"/>
  <c r="KO138" i="2"/>
  <c r="KP138" i="2" s="1"/>
  <c r="JM138" i="2"/>
  <c r="JN138" i="2" s="1"/>
  <c r="II138" i="2"/>
  <c r="IJ138" i="2" s="1"/>
  <c r="QF138" i="2"/>
  <c r="DX138" i="2"/>
  <c r="FI138" i="2" s="1"/>
  <c r="AY138" i="2"/>
  <c r="NL138" i="2" s="1"/>
  <c r="KO137" i="2"/>
  <c r="KP137" i="2" s="1"/>
  <c r="JM137" i="2"/>
  <c r="JN137" i="2" s="1"/>
  <c r="II137" i="2"/>
  <c r="IJ137" i="2" s="1"/>
  <c r="QF137" i="2"/>
  <c r="DX137" i="2"/>
  <c r="DY137" i="2" s="1"/>
  <c r="AY137" i="2"/>
  <c r="NL137" i="2" s="1"/>
  <c r="QV136" i="2"/>
  <c r="KA136" i="2"/>
  <c r="KB136" i="2" s="1"/>
  <c r="IY136" i="2"/>
  <c r="IZ136" i="2" s="1"/>
  <c r="HS136" i="2"/>
  <c r="HT136" i="2" s="1"/>
  <c r="LA136" i="2" s="1"/>
  <c r="QP136" i="2" s="1"/>
  <c r="EN136" i="2"/>
  <c r="EO136" i="2" s="1"/>
  <c r="NZ136" i="2"/>
  <c r="OA136" i="2" s="1"/>
  <c r="AL136" i="2"/>
  <c r="AM136" i="2" s="1"/>
  <c r="KO135" i="2"/>
  <c r="KP135" i="2" s="1"/>
  <c r="JM135" i="2"/>
  <c r="JN135" i="2" s="1"/>
  <c r="II135" i="2"/>
  <c r="IJ135" i="2" s="1"/>
  <c r="QF135" i="2"/>
  <c r="DX135" i="2"/>
  <c r="DY135" i="2" s="1"/>
  <c r="AY135" i="2"/>
  <c r="NL135" i="2" s="1"/>
  <c r="QV134" i="2"/>
  <c r="KA134" i="2"/>
  <c r="KB134" i="2" s="1"/>
  <c r="IR134" i="2"/>
  <c r="KW134" i="2"/>
  <c r="MT134" i="2" s="1"/>
  <c r="HL134" i="2"/>
  <c r="EO134" i="2"/>
  <c r="DH134" i="2"/>
  <c r="FI134" i="2" s="1"/>
  <c r="NZ134" i="2"/>
  <c r="OA134" i="2" s="1"/>
  <c r="BI134" i="2"/>
  <c r="NR134" i="2" s="1"/>
  <c r="BJ134" i="2"/>
  <c r="NP134" i="2" s="1"/>
  <c r="BK134" i="2"/>
  <c r="BL134" i="2" s="1"/>
  <c r="NT134" i="2" s="1"/>
  <c r="MS134" i="2"/>
  <c r="MR134" i="2"/>
  <c r="JN133" i="2"/>
  <c r="KV133" i="2"/>
  <c r="KU133" i="2"/>
  <c r="GA133" i="2"/>
  <c r="GB133" i="2"/>
  <c r="DQ133" i="2"/>
  <c r="FD133" i="2"/>
  <c r="FC133" i="2"/>
  <c r="NX133" i="2"/>
  <c r="NY133" i="2" s="1"/>
  <c r="JU132" i="2"/>
  <c r="IR132" i="2"/>
  <c r="KW132" i="2"/>
  <c r="HL132" i="2"/>
  <c r="DH132" i="2"/>
  <c r="NZ132" i="2"/>
  <c r="OA132" i="2" s="1"/>
  <c r="BI132" i="2"/>
  <c r="NR132" i="2" s="1"/>
  <c r="BJ132" i="2"/>
  <c r="NP132" i="2" s="1"/>
  <c r="AJ132" i="2"/>
  <c r="NB132" i="2" s="1"/>
  <c r="MT132" i="2"/>
  <c r="AK132" i="2"/>
  <c r="MZ132" i="2" s="1"/>
  <c r="QV131" i="2"/>
  <c r="KI131" i="2"/>
  <c r="JG131" i="2"/>
  <c r="IB131" i="2"/>
  <c r="GY131" i="2"/>
  <c r="GZ131" i="2" s="1"/>
  <c r="QH131" i="2" s="1"/>
  <c r="BV131" i="2"/>
  <c r="BW131" i="2" s="1"/>
  <c r="OB131" i="2" s="1"/>
  <c r="AY131" i="2"/>
  <c r="NL131" i="2" s="1"/>
  <c r="LK130" i="2"/>
  <c r="LL130" i="2" s="1"/>
  <c r="QX130" i="2" s="1"/>
  <c r="KB130" i="2"/>
  <c r="HT130" i="2"/>
  <c r="KZ130" i="2"/>
  <c r="QF130" i="2"/>
  <c r="GE130" i="2"/>
  <c r="PX130" i="2" s="1"/>
  <c r="GF130" i="2"/>
  <c r="PV130" i="2"/>
  <c r="EG130" i="2"/>
  <c r="DI130" i="2"/>
  <c r="FJ130" i="2" s="1"/>
  <c r="PB130" i="2" s="1"/>
  <c r="MS130" i="2"/>
  <c r="MR130" i="2"/>
  <c r="JN129" i="2"/>
  <c r="KV129" i="2"/>
  <c r="KU129" i="2"/>
  <c r="GA129" i="2"/>
  <c r="GB129" i="2"/>
  <c r="DQ129" i="2"/>
  <c r="FD129" i="2"/>
  <c r="FC129" i="2"/>
  <c r="NX129" i="2"/>
  <c r="NY129" i="2" s="1"/>
  <c r="JU128" i="2"/>
  <c r="IR128" i="2"/>
  <c r="KW128" i="2"/>
  <c r="HL128" i="2"/>
  <c r="DH128" i="2"/>
  <c r="DI128" i="2" s="1"/>
  <c r="FJ128" i="2" s="1"/>
  <c r="PB128" i="2" s="1"/>
  <c r="NZ128" i="2"/>
  <c r="OA128" i="2" s="1"/>
  <c r="BI128" i="2"/>
  <c r="NR128" i="2" s="1"/>
  <c r="BJ128" i="2"/>
  <c r="NP128" i="2" s="1"/>
  <c r="AJ128" i="2"/>
  <c r="NB128" i="2" s="1"/>
  <c r="MT128" i="2"/>
  <c r="AK128" i="2"/>
  <c r="MZ128" i="2" s="1"/>
  <c r="QV127" i="2"/>
  <c r="KI127" i="2"/>
  <c r="JG127" i="2"/>
  <c r="IB127" i="2"/>
  <c r="GY127" i="2"/>
  <c r="GZ127" i="2" s="1"/>
  <c r="QH127" i="2" s="1"/>
  <c r="BV127" i="2"/>
  <c r="BW127" i="2" s="1"/>
  <c r="OB127" i="2" s="1"/>
  <c r="AY127" i="2"/>
  <c r="NL127" i="2" s="1"/>
  <c r="QV126" i="2"/>
  <c r="KI126" i="2"/>
  <c r="JG126" i="2"/>
  <c r="IB126" i="2"/>
  <c r="GY126" i="2"/>
  <c r="GZ126" i="2"/>
  <c r="QH126" i="2" s="1"/>
  <c r="BV126" i="2"/>
  <c r="BW126" i="2" s="1"/>
  <c r="OB126" i="2" s="1"/>
  <c r="AY126" i="2"/>
  <c r="NL126" i="2" s="1"/>
  <c r="JN125" i="2"/>
  <c r="KV125" i="2"/>
  <c r="KU125" i="2"/>
  <c r="GA125" i="2"/>
  <c r="GB125" i="2"/>
  <c r="DQ125" i="2"/>
  <c r="FD125" i="2"/>
  <c r="FC125" i="2"/>
  <c r="NX125" i="2"/>
  <c r="NY125" i="2" s="1"/>
  <c r="QV124" i="2"/>
  <c r="KI124" i="2"/>
  <c r="JG124" i="2"/>
  <c r="IB124" i="2"/>
  <c r="GY124" i="2"/>
  <c r="GZ124" i="2" s="1"/>
  <c r="QH124" i="2" s="1"/>
  <c r="DY124" i="2"/>
  <c r="BV124" i="2"/>
  <c r="BW124" i="2"/>
  <c r="OB124" i="2" s="1"/>
  <c r="AY124" i="2"/>
  <c r="NL124" i="2" s="1"/>
  <c r="QT123" i="2"/>
  <c r="IZ123" i="2"/>
  <c r="KZ123" i="2"/>
  <c r="QF123" i="2"/>
  <c r="GE123" i="2"/>
  <c r="PX123" i="2" s="1"/>
  <c r="GF123" i="2"/>
  <c r="PV123" i="2" s="1"/>
  <c r="EG123" i="2"/>
  <c r="DI123" i="2"/>
  <c r="AJ123" i="2"/>
  <c r="MT123" i="2"/>
  <c r="AK123" i="2"/>
  <c r="MZ123" i="2" s="1"/>
  <c r="NA123" i="2" s="1"/>
  <c r="KB122" i="2"/>
  <c r="IZ122" i="2"/>
  <c r="HT122" i="2"/>
  <c r="EO122" i="2"/>
  <c r="FF122" i="2"/>
  <c r="DI122" i="2"/>
  <c r="AV122" i="2"/>
  <c r="NJ122" i="2" s="1"/>
  <c r="AW122" i="2"/>
  <c r="NH122" i="2" s="1"/>
  <c r="AX122" i="2"/>
  <c r="AY122" i="2" s="1"/>
  <c r="NL122" i="2" s="1"/>
  <c r="JN121" i="2"/>
  <c r="KV121" i="2"/>
  <c r="KU121" i="2"/>
  <c r="QD121" i="2"/>
  <c r="GA121" i="2"/>
  <c r="GB121" i="2"/>
  <c r="DQ121" i="2"/>
  <c r="FD121" i="2"/>
  <c r="FC121" i="2"/>
  <c r="NX121" i="2"/>
  <c r="KB120" i="2"/>
  <c r="IZ120" i="2"/>
  <c r="HT120" i="2"/>
  <c r="EO120" i="2"/>
  <c r="FF120" i="2"/>
  <c r="DI120" i="2"/>
  <c r="AV120" i="2"/>
  <c r="NJ120" i="2" s="1"/>
  <c r="AW120" i="2"/>
  <c r="AX120" i="2"/>
  <c r="AY120" i="2" s="1"/>
  <c r="NL120" i="2" s="1"/>
  <c r="QT119" i="2"/>
  <c r="KB119" i="2"/>
  <c r="HT119" i="2"/>
  <c r="KZ119" i="2"/>
  <c r="QF119" i="2"/>
  <c r="GE119" i="2"/>
  <c r="PX119" i="2" s="1"/>
  <c r="GF119" i="2"/>
  <c r="PV119" i="2" s="1"/>
  <c r="EG119" i="2"/>
  <c r="DI119" i="2"/>
  <c r="AJ119" i="2"/>
  <c r="NB119" i="2" s="1"/>
  <c r="NC119" i="2" s="1"/>
  <c r="MT119" i="2"/>
  <c r="AK119" i="2"/>
  <c r="MZ119" i="2" s="1"/>
  <c r="NA119" i="2" s="1"/>
  <c r="MQ118" i="2"/>
  <c r="LI118" i="2"/>
  <c r="QV118" i="2" s="1"/>
  <c r="LJ118" i="2"/>
  <c r="QT118" i="2" s="1"/>
  <c r="IR118" i="2"/>
  <c r="HL118" i="2"/>
  <c r="DY118" i="2"/>
  <c r="NH118" i="2"/>
  <c r="LJ117" i="2"/>
  <c r="QT117" i="2" s="1"/>
  <c r="LI117" i="2"/>
  <c r="KZ117" i="2"/>
  <c r="GX117" i="2"/>
  <c r="QD117" i="2" s="1"/>
  <c r="GW117" i="2"/>
  <c r="QF117" i="2" s="1"/>
  <c r="NH117" i="2"/>
  <c r="KW116" i="2"/>
  <c r="GB116" i="2"/>
  <c r="GA116" i="2"/>
  <c r="BJ116" i="2"/>
  <c r="NP116" i="2" s="1"/>
  <c r="BI116" i="2"/>
  <c r="NR116" i="2" s="1"/>
  <c r="KW115" i="2"/>
  <c r="GB115" i="2"/>
  <c r="GA115" i="2"/>
  <c r="BJ115" i="2"/>
  <c r="NP115" i="2" s="1"/>
  <c r="BI115" i="2"/>
  <c r="NR115" i="2" s="1"/>
  <c r="LJ114" i="2"/>
  <c r="LI114" i="2"/>
  <c r="QV114" i="2" s="1"/>
  <c r="GX114" i="2"/>
  <c r="GW114" i="2"/>
  <c r="FF114" i="2"/>
  <c r="MT114" i="2" s="1"/>
  <c r="NH114" i="2"/>
  <c r="GF113" i="2"/>
  <c r="GE113" i="2"/>
  <c r="FI113" i="2"/>
  <c r="AK113" i="2"/>
  <c r="MZ113" i="2" s="1"/>
  <c r="NA113" i="2" s="1"/>
  <c r="AJ113" i="2"/>
  <c r="NB113" i="2" s="1"/>
  <c r="NC113" i="2" s="1"/>
  <c r="LJ112" i="2"/>
  <c r="LI112" i="2"/>
  <c r="GX112" i="2"/>
  <c r="GW112" i="2"/>
  <c r="QF112" i="2" s="1"/>
  <c r="FF112" i="2"/>
  <c r="BU112" i="2"/>
  <c r="NX112" i="2" s="1"/>
  <c r="BT112" i="2"/>
  <c r="AW112" i="2"/>
  <c r="NH112" i="2" s="1"/>
  <c r="NI112" i="2" s="1"/>
  <c r="AX112" i="2"/>
  <c r="AY112" i="2" s="1"/>
  <c r="NL112" i="2" s="1"/>
  <c r="AV112" i="2"/>
  <c r="NJ112" i="2" s="1"/>
  <c r="NK112" i="2" s="1"/>
  <c r="LJ111" i="2"/>
  <c r="QT111" i="2" s="1"/>
  <c r="LI111" i="2"/>
  <c r="FF111" i="2"/>
  <c r="BU111" i="2"/>
  <c r="BT111" i="2"/>
  <c r="AW111" i="2"/>
  <c r="NH111" i="2" s="1"/>
  <c r="AX111" i="2"/>
  <c r="AY111" i="2" s="1"/>
  <c r="NL111" i="2" s="1"/>
  <c r="AV111" i="2"/>
  <c r="KZ110" i="2"/>
  <c r="BU110" i="2"/>
  <c r="NX110" i="2" s="1"/>
  <c r="NY110" i="2" s="1"/>
  <c r="BT110" i="2"/>
  <c r="AW110" i="2"/>
  <c r="NH110" i="2" s="1"/>
  <c r="AX110" i="2"/>
  <c r="AY110" i="2" s="1"/>
  <c r="NL110" i="2" s="1"/>
  <c r="AV110" i="2"/>
  <c r="NJ110" i="2" s="1"/>
  <c r="LJ109" i="2"/>
  <c r="QT109" i="2" s="1"/>
  <c r="LI109" i="2"/>
  <c r="QV109" i="2" s="1"/>
  <c r="GX109" i="2"/>
  <c r="QD109" i="2" s="1"/>
  <c r="GW109" i="2"/>
  <c r="FF109" i="2"/>
  <c r="BU109" i="2"/>
  <c r="BT109" i="2"/>
  <c r="NZ109" i="2" s="1"/>
  <c r="AW109" i="2"/>
  <c r="NH109" i="2" s="1"/>
  <c r="AX109" i="2"/>
  <c r="AV109" i="2"/>
  <c r="GF108" i="2"/>
  <c r="GE108" i="2"/>
  <c r="FI108" i="2"/>
  <c r="NJ108" i="2"/>
  <c r="MT108" i="2"/>
  <c r="AK108" i="2"/>
  <c r="MZ108" i="2" s="1"/>
  <c r="AJ108" i="2"/>
  <c r="KZ107" i="2"/>
  <c r="NH107" i="2"/>
  <c r="AT273" i="2"/>
  <c r="AT272" i="2"/>
  <c r="AT270" i="2"/>
  <c r="AT271" i="2"/>
  <c r="AT269" i="2"/>
  <c r="NJ269" i="2" s="1"/>
  <c r="AT267" i="2"/>
  <c r="AT266" i="2"/>
  <c r="AT265" i="2"/>
  <c r="AT264" i="2"/>
  <c r="AT263" i="2"/>
  <c r="AT262" i="2"/>
  <c r="NJ262" i="2" s="1"/>
  <c r="AT268" i="2"/>
  <c r="AT260" i="2"/>
  <c r="AT261" i="2"/>
  <c r="AT256" i="2"/>
  <c r="AT254" i="2"/>
  <c r="AT251" i="2"/>
  <c r="AT249" i="2"/>
  <c r="AT259" i="2"/>
  <c r="AT258" i="2"/>
  <c r="AT257" i="2"/>
  <c r="AT255" i="2"/>
  <c r="AT252" i="2"/>
  <c r="NJ252" i="2" s="1"/>
  <c r="AT250" i="2"/>
  <c r="AT244" i="2"/>
  <c r="AT242" i="2"/>
  <c r="AT240" i="2"/>
  <c r="AT253" i="2"/>
  <c r="AT248" i="2"/>
  <c r="AT247" i="2"/>
  <c r="AT246" i="2"/>
  <c r="AT245" i="2"/>
  <c r="AT243" i="2"/>
  <c r="AT241" i="2"/>
  <c r="AT239" i="2"/>
  <c r="AT237" i="2"/>
  <c r="AT238" i="2"/>
  <c r="AT236" i="2"/>
  <c r="AT235" i="2"/>
  <c r="NJ235" i="2" s="1"/>
  <c r="AT233" i="2"/>
  <c r="AT231" i="2"/>
  <c r="AT229" i="2"/>
  <c r="AT227" i="2"/>
  <c r="NJ227" i="2" s="1"/>
  <c r="AT225" i="2"/>
  <c r="AT234" i="2"/>
  <c r="AT232" i="2"/>
  <c r="AT230" i="2"/>
  <c r="AT228" i="2"/>
  <c r="AT226" i="2"/>
  <c r="AT224" i="2"/>
  <c r="AT223" i="2"/>
  <c r="AT221" i="2"/>
  <c r="AT219" i="2"/>
  <c r="AT217" i="2"/>
  <c r="AT215" i="2"/>
  <c r="AT213" i="2"/>
  <c r="AT211" i="2"/>
  <c r="AT208" i="2"/>
  <c r="AT206" i="2"/>
  <c r="AT204" i="2"/>
  <c r="AT202" i="2"/>
  <c r="AT222" i="2"/>
  <c r="AT220" i="2"/>
  <c r="AT218" i="2"/>
  <c r="AT216" i="2"/>
  <c r="AT214" i="2"/>
  <c r="AT212" i="2"/>
  <c r="AT210" i="2"/>
  <c r="AT209" i="2"/>
  <c r="AT207" i="2"/>
  <c r="AT205" i="2"/>
  <c r="AT203" i="2"/>
  <c r="AT201" i="2"/>
  <c r="AT199" i="2"/>
  <c r="AT197" i="2"/>
  <c r="AT195" i="2"/>
  <c r="AT193" i="2"/>
  <c r="AT191" i="2"/>
  <c r="AT189" i="2"/>
  <c r="AT187" i="2"/>
  <c r="AT184" i="2"/>
  <c r="AT182" i="2"/>
  <c r="AT180" i="2"/>
  <c r="AT178" i="2"/>
  <c r="AT176" i="2"/>
  <c r="AT174" i="2"/>
  <c r="AT172" i="2"/>
  <c r="AT200" i="2"/>
  <c r="AT198" i="2"/>
  <c r="AT196" i="2"/>
  <c r="AT194" i="2"/>
  <c r="AT192" i="2"/>
  <c r="AT190" i="2"/>
  <c r="AT188" i="2"/>
  <c r="AT186" i="2"/>
  <c r="AT185" i="2"/>
  <c r="AT183" i="2"/>
  <c r="AT171" i="2"/>
  <c r="AT169" i="2"/>
  <c r="AT167" i="2"/>
  <c r="AT165" i="2"/>
  <c r="AT163" i="2"/>
  <c r="AT161" i="2"/>
  <c r="AT158" i="2"/>
  <c r="AT156" i="2"/>
  <c r="AT154" i="2"/>
  <c r="AT152" i="2"/>
  <c r="AT150" i="2"/>
  <c r="AT147" i="2"/>
  <c r="AT146" i="2"/>
  <c r="AT144" i="2"/>
  <c r="AT142" i="2"/>
  <c r="AT139" i="2"/>
  <c r="AT122" i="2"/>
  <c r="AT120" i="2"/>
  <c r="AT118" i="2"/>
  <c r="AT181" i="2"/>
  <c r="AT179" i="2"/>
  <c r="AT177" i="2"/>
  <c r="AT175" i="2"/>
  <c r="AT173" i="2"/>
  <c r="AT170" i="2"/>
  <c r="AT168" i="2"/>
  <c r="AT166" i="2"/>
  <c r="AT164" i="2"/>
  <c r="AT162" i="2"/>
  <c r="AT160" i="2"/>
  <c r="AT159" i="2"/>
  <c r="AT157" i="2"/>
  <c r="AT155" i="2"/>
  <c r="AT153" i="2"/>
  <c r="NJ153" i="2" s="1"/>
  <c r="AT151" i="2"/>
  <c r="AT149" i="2"/>
  <c r="AT148" i="2"/>
  <c r="AT145" i="2"/>
  <c r="NJ145" i="2" s="1"/>
  <c r="AT143" i="2"/>
  <c r="AT141" i="2"/>
  <c r="AT140" i="2"/>
  <c r="AT138" i="2"/>
  <c r="AT137" i="2"/>
  <c r="AT136" i="2"/>
  <c r="AT135" i="2"/>
  <c r="AT133" i="2"/>
  <c r="AT131" i="2"/>
  <c r="AT129" i="2"/>
  <c r="AT127" i="2"/>
  <c r="AT126" i="2"/>
  <c r="NJ126" i="2" s="1"/>
  <c r="AT125" i="2"/>
  <c r="AT124" i="2"/>
  <c r="AT121" i="2"/>
  <c r="AT116" i="2"/>
  <c r="AT115" i="2"/>
  <c r="AT113" i="2"/>
  <c r="AT108" i="2"/>
  <c r="AT106" i="2"/>
  <c r="AT105" i="2"/>
  <c r="AT103" i="2"/>
  <c r="AT134" i="2"/>
  <c r="AT132" i="2"/>
  <c r="AT130" i="2"/>
  <c r="AT128" i="2"/>
  <c r="AT123" i="2"/>
  <c r="AT119" i="2"/>
  <c r="AT117" i="2"/>
  <c r="AT114" i="2"/>
  <c r="AT112" i="2"/>
  <c r="AT111" i="2"/>
  <c r="AT110" i="2"/>
  <c r="AT109" i="2"/>
  <c r="AT107" i="2"/>
  <c r="AT104" i="2"/>
  <c r="NJ104" i="2" s="1"/>
  <c r="NK104" i="2" s="1"/>
  <c r="AT102" i="2"/>
  <c r="AT101" i="2"/>
  <c r="AT100" i="2"/>
  <c r="AT99" i="2"/>
  <c r="AT98" i="2"/>
  <c r="AT97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38" i="2"/>
  <c r="AT66" i="2"/>
  <c r="AT65" i="2"/>
  <c r="AT41" i="2"/>
  <c r="AT40" i="2"/>
  <c r="AT39" i="2"/>
  <c r="KW106" i="2"/>
  <c r="GB106" i="2"/>
  <c r="GA106" i="2"/>
  <c r="BJ106" i="2"/>
  <c r="NP106" i="2" s="1"/>
  <c r="BI106" i="2"/>
  <c r="NR106" i="2" s="1"/>
  <c r="GF105" i="2"/>
  <c r="GE105" i="2"/>
  <c r="BJ105" i="2"/>
  <c r="NP105" i="2" s="1"/>
  <c r="BI105" i="2"/>
  <c r="NR105" i="2" s="1"/>
  <c r="MT105" i="2"/>
  <c r="AK105" i="2"/>
  <c r="MZ105" i="2" s="1"/>
  <c r="NA105" i="2" s="1"/>
  <c r="AJ105" i="2"/>
  <c r="LJ104" i="2"/>
  <c r="QT104" i="2" s="1"/>
  <c r="QU104" i="2" s="1"/>
  <c r="LI104" i="2"/>
  <c r="GX104" i="2"/>
  <c r="QD104" i="2" s="1"/>
  <c r="QE104" i="2" s="1"/>
  <c r="GW104" i="2"/>
  <c r="QF104" i="2" s="1"/>
  <c r="QG104" i="2" s="1"/>
  <c r="NH104" i="2"/>
  <c r="NI104" i="2" s="1"/>
  <c r="GB103" i="2"/>
  <c r="PV103" i="2" s="1"/>
  <c r="GA103" i="2"/>
  <c r="PX103" i="2" s="1"/>
  <c r="FF102" i="2"/>
  <c r="MT102" i="2" s="1"/>
  <c r="BU102" i="2"/>
  <c r="NX102" i="2" s="1"/>
  <c r="NY102" i="2" s="1"/>
  <c r="BT102" i="2"/>
  <c r="AW102" i="2"/>
  <c r="NH102" i="2" s="1"/>
  <c r="NI102" i="2" s="1"/>
  <c r="AV102" i="2"/>
  <c r="NJ102" i="2" s="1"/>
  <c r="NK102" i="2" s="1"/>
  <c r="LJ101" i="2"/>
  <c r="QT101" i="2" s="1"/>
  <c r="LI101" i="2"/>
  <c r="GX101" i="2"/>
  <c r="QD101" i="2" s="1"/>
  <c r="QE101" i="2" s="1"/>
  <c r="GW101" i="2"/>
  <c r="QF101" i="2" s="1"/>
  <c r="QG101" i="2" s="1"/>
  <c r="BU101" i="2"/>
  <c r="NX101" i="2" s="1"/>
  <c r="NY101" i="2" s="1"/>
  <c r="BT101" i="2"/>
  <c r="NZ101" i="2" s="1"/>
  <c r="OA101" i="2" s="1"/>
  <c r="AW101" i="2"/>
  <c r="NH101" i="2" s="1"/>
  <c r="AV101" i="2"/>
  <c r="NJ101" i="2" s="1"/>
  <c r="LJ100" i="2"/>
  <c r="QT100" i="2" s="1"/>
  <c r="LI100" i="2"/>
  <c r="QV100" i="2" s="1"/>
  <c r="GX100" i="2"/>
  <c r="QD100" i="2" s="1"/>
  <c r="QE100" i="2" s="1"/>
  <c r="GW100" i="2"/>
  <c r="BU100" i="2"/>
  <c r="NX100" i="2" s="1"/>
  <c r="NY100" i="2" s="1"/>
  <c r="BT100" i="2"/>
  <c r="AW100" i="2"/>
  <c r="NH100" i="2" s="1"/>
  <c r="AV100" i="2"/>
  <c r="NJ100" i="2" s="1"/>
  <c r="LJ99" i="2"/>
  <c r="QT99" i="2" s="1"/>
  <c r="LI99" i="2"/>
  <c r="GX99" i="2"/>
  <c r="QD99" i="2" s="1"/>
  <c r="QE99" i="2" s="1"/>
  <c r="GW99" i="2"/>
  <c r="QF99" i="2" s="1"/>
  <c r="QG99" i="2" s="1"/>
  <c r="BU99" i="2"/>
  <c r="NX99" i="2" s="1"/>
  <c r="NY99" i="2" s="1"/>
  <c r="BT99" i="2"/>
  <c r="NZ99" i="2" s="1"/>
  <c r="OA99" i="2" s="1"/>
  <c r="AW99" i="2"/>
  <c r="NH99" i="2" s="1"/>
  <c r="AV99" i="2"/>
  <c r="NJ99" i="2" s="1"/>
  <c r="LJ98" i="2"/>
  <c r="QT98" i="2" s="1"/>
  <c r="LI98" i="2"/>
  <c r="QV98" i="2" s="1"/>
  <c r="GX98" i="2"/>
  <c r="QD98" i="2" s="1"/>
  <c r="QE98" i="2" s="1"/>
  <c r="GW98" i="2"/>
  <c r="BU98" i="2"/>
  <c r="NX98" i="2" s="1"/>
  <c r="NY98" i="2" s="1"/>
  <c r="BT98" i="2"/>
  <c r="AW98" i="2"/>
  <c r="NH98" i="2" s="1"/>
  <c r="AV98" i="2"/>
  <c r="NJ98" i="2" s="1"/>
  <c r="LJ97" i="2"/>
  <c r="QT97" i="2" s="1"/>
  <c r="LI97" i="2"/>
  <c r="GX97" i="2"/>
  <c r="QD97" i="2" s="1"/>
  <c r="QE97" i="2" s="1"/>
  <c r="GW97" i="2"/>
  <c r="QF97" i="2" s="1"/>
  <c r="QG97" i="2" s="1"/>
  <c r="BU97" i="2"/>
  <c r="NX97" i="2" s="1"/>
  <c r="NY97" i="2" s="1"/>
  <c r="BT97" i="2"/>
  <c r="NZ97" i="2" s="1"/>
  <c r="OA97" i="2" s="1"/>
  <c r="AW97" i="2"/>
  <c r="NH97" i="2" s="1"/>
  <c r="AV97" i="2"/>
  <c r="NJ97" i="2" s="1"/>
  <c r="HK182" i="2"/>
  <c r="KZ182" i="2" s="1"/>
  <c r="HK178" i="2"/>
  <c r="KZ178" i="2" s="1"/>
  <c r="HK174" i="2"/>
  <c r="KZ174" i="2" s="1"/>
  <c r="LL170" i="2"/>
  <c r="QX170" i="2" s="1"/>
  <c r="BW170" i="2"/>
  <c r="OB170" i="2" s="1"/>
  <c r="MQ170" i="2"/>
  <c r="BL169" i="2"/>
  <c r="NT169" i="2" s="1"/>
  <c r="LL168" i="2"/>
  <c r="QX168" i="2" s="1"/>
  <c r="BW168" i="2"/>
  <c r="OB168" i="2" s="1"/>
  <c r="MQ168" i="2"/>
  <c r="BL167" i="2"/>
  <c r="NT167" i="2" s="1"/>
  <c r="LL166" i="2"/>
  <c r="QX166" i="2" s="1"/>
  <c r="BW166" i="2"/>
  <c r="OB166" i="2" s="1"/>
  <c r="MQ166" i="2"/>
  <c r="BL165" i="2"/>
  <c r="NT165" i="2" s="1"/>
  <c r="LL164" i="2"/>
  <c r="QX164" i="2" s="1"/>
  <c r="BW164" i="2"/>
  <c r="OB164" i="2" s="1"/>
  <c r="MQ164" i="2"/>
  <c r="BL163" i="2"/>
  <c r="NT163" i="2" s="1"/>
  <c r="LL162" i="2"/>
  <c r="QX162" i="2" s="1"/>
  <c r="BW162" i="2"/>
  <c r="OB162" i="2" s="1"/>
  <c r="MQ162" i="2"/>
  <c r="BL161" i="2"/>
  <c r="NT161" i="2" s="1"/>
  <c r="LL160" i="2"/>
  <c r="QX160" i="2" s="1"/>
  <c r="BW160" i="2"/>
  <c r="OB160" i="2" s="1"/>
  <c r="MQ160" i="2"/>
  <c r="LL159" i="2"/>
  <c r="QX159" i="2" s="1"/>
  <c r="BW159" i="2"/>
  <c r="OB159" i="2" s="1"/>
  <c r="MQ159" i="2"/>
  <c r="HL158" i="2"/>
  <c r="GG158" i="2"/>
  <c r="GH158" i="2" s="1"/>
  <c r="PZ158" i="2" s="1"/>
  <c r="NB158" i="2"/>
  <c r="GZ157" i="2"/>
  <c r="QH157" i="2" s="1"/>
  <c r="DI157" i="2"/>
  <c r="HL156" i="2"/>
  <c r="GG156" i="2"/>
  <c r="GH156" i="2" s="1"/>
  <c r="PZ156" i="2" s="1"/>
  <c r="NB156" i="2"/>
  <c r="GZ155" i="2"/>
  <c r="QH155" i="2" s="1"/>
  <c r="DI155" i="2"/>
  <c r="HL154" i="2"/>
  <c r="GG154" i="2"/>
  <c r="GH154" i="2" s="1"/>
  <c r="PZ154" i="2" s="1"/>
  <c r="NB154" i="2"/>
  <c r="GZ153" i="2"/>
  <c r="QH153" i="2" s="1"/>
  <c r="DI153" i="2"/>
  <c r="HL152" i="2"/>
  <c r="GG152" i="2"/>
  <c r="GH152" i="2" s="1"/>
  <c r="PZ152" i="2" s="1"/>
  <c r="NB152" i="2"/>
  <c r="GZ151" i="2"/>
  <c r="QH151" i="2" s="1"/>
  <c r="DI151" i="2"/>
  <c r="HL150" i="2"/>
  <c r="GG150" i="2"/>
  <c r="GH150" i="2" s="1"/>
  <c r="PZ150" i="2" s="1"/>
  <c r="NB150" i="2"/>
  <c r="MQ149" i="2"/>
  <c r="GZ148" i="2"/>
  <c r="QH148" i="2" s="1"/>
  <c r="DI148" i="2"/>
  <c r="BL147" i="2"/>
  <c r="NT147" i="2" s="1"/>
  <c r="LK146" i="2"/>
  <c r="LL146" i="2" s="1"/>
  <c r="QX146" i="2" s="1"/>
  <c r="HL146" i="2"/>
  <c r="BV146" i="2"/>
  <c r="BW146" i="2" s="1"/>
  <c r="OB146" i="2" s="1"/>
  <c r="NB146" i="2"/>
  <c r="NC146" i="2" s="1"/>
  <c r="MQ145" i="2"/>
  <c r="LK144" i="2"/>
  <c r="LL144" i="2" s="1"/>
  <c r="QX144" i="2" s="1"/>
  <c r="HL144" i="2"/>
  <c r="BV144" i="2"/>
  <c r="BW144" i="2" s="1"/>
  <c r="OB144" i="2" s="1"/>
  <c r="NB144" i="2"/>
  <c r="NC144" i="2" s="1"/>
  <c r="MQ143" i="2"/>
  <c r="GY142" i="2"/>
  <c r="GZ142" i="2" s="1"/>
  <c r="QH142" i="2" s="1"/>
  <c r="BL142" i="2"/>
  <c r="NT142" i="2" s="1"/>
  <c r="BW141" i="2"/>
  <c r="OB141" i="2" s="1"/>
  <c r="MQ141" i="2"/>
  <c r="GZ140" i="2"/>
  <c r="QH140" i="2" s="1"/>
  <c r="DI140" i="2"/>
  <c r="LK139" i="2"/>
  <c r="LL139" i="2" s="1"/>
  <c r="QX139" i="2" s="1"/>
  <c r="HL139" i="2"/>
  <c r="NB139" i="2"/>
  <c r="DI138" i="2"/>
  <c r="DI137" i="2"/>
  <c r="DI136" i="2"/>
  <c r="DI135" i="2"/>
  <c r="BW134" i="2"/>
  <c r="OB134" i="2" s="1"/>
  <c r="AL134" i="2"/>
  <c r="AM134" i="2" s="1"/>
  <c r="IZ133" i="2"/>
  <c r="KW133" i="2"/>
  <c r="EO133" i="2"/>
  <c r="MQ133" i="2"/>
  <c r="KP132" i="2"/>
  <c r="IJ132" i="2"/>
  <c r="BW132" i="2"/>
  <c r="OB132" i="2" s="1"/>
  <c r="AL132" i="2"/>
  <c r="AM132" i="2" s="1"/>
  <c r="IZ131" i="2"/>
  <c r="KW131" i="2"/>
  <c r="GH131" i="2"/>
  <c r="PZ131" i="2" s="1"/>
  <c r="EO131" i="2"/>
  <c r="MQ131" i="2"/>
  <c r="KP130" i="2"/>
  <c r="IJ130" i="2"/>
  <c r="BW130" i="2"/>
  <c r="OB130" i="2" s="1"/>
  <c r="AL130" i="2"/>
  <c r="AM130" i="2" s="1"/>
  <c r="IZ129" i="2"/>
  <c r="KW129" i="2"/>
  <c r="EO129" i="2"/>
  <c r="MQ129" i="2"/>
  <c r="KP128" i="2"/>
  <c r="IJ128" i="2"/>
  <c r="BW128" i="2"/>
  <c r="OB128" i="2" s="1"/>
  <c r="AL128" i="2"/>
  <c r="AM128" i="2" s="1"/>
  <c r="IZ127" i="2"/>
  <c r="KW127" i="2"/>
  <c r="GH127" i="2"/>
  <c r="PZ127" i="2" s="1"/>
  <c r="EO127" i="2"/>
  <c r="MQ127" i="2"/>
  <c r="LL126" i="2"/>
  <c r="QX126" i="2" s="1"/>
  <c r="IZ126" i="2"/>
  <c r="KW126" i="2"/>
  <c r="EO126" i="2"/>
  <c r="IZ125" i="2"/>
  <c r="KW125" i="2"/>
  <c r="GH125" i="2"/>
  <c r="PZ125" i="2" s="1"/>
  <c r="EO125" i="2"/>
  <c r="MQ125" i="2"/>
  <c r="IZ124" i="2"/>
  <c r="KW124" i="2"/>
  <c r="GH124" i="2"/>
  <c r="PZ124" i="2" s="1"/>
  <c r="EO124" i="2"/>
  <c r="MQ124" i="2"/>
  <c r="KP123" i="2"/>
  <c r="IJ123" i="2"/>
  <c r="GZ123" i="2"/>
  <c r="QH123" i="2" s="1"/>
  <c r="AL123" i="2"/>
  <c r="AM123" i="2" s="1"/>
  <c r="JU122" i="2"/>
  <c r="HL122" i="2"/>
  <c r="EG122" i="2"/>
  <c r="BL122" i="2"/>
  <c r="NT122" i="2" s="1"/>
  <c r="KB121" i="2"/>
  <c r="HT121" i="2"/>
  <c r="LA121" i="2" s="1"/>
  <c r="QP121" i="2" s="1"/>
  <c r="KZ121" i="2"/>
  <c r="QF121" i="2"/>
  <c r="GD121" i="2"/>
  <c r="GG121" i="2"/>
  <c r="DI121" i="2"/>
  <c r="NZ121" i="2"/>
  <c r="BI121" i="2"/>
  <c r="NR121" i="2" s="1"/>
  <c r="BJ121" i="2"/>
  <c r="NP121" i="2" s="1"/>
  <c r="IR120" i="2"/>
  <c r="GY120" i="2"/>
  <c r="GZ120" i="2" s="1"/>
  <c r="QH120" i="2" s="1"/>
  <c r="EG120" i="2"/>
  <c r="BL120" i="2"/>
  <c r="NT120" i="2" s="1"/>
  <c r="KP119" i="2"/>
  <c r="IJ119" i="2"/>
  <c r="GZ119" i="2"/>
  <c r="QH119" i="2" s="1"/>
  <c r="AL119" i="2"/>
  <c r="AM119" i="2" s="1"/>
  <c r="JG118" i="2"/>
  <c r="DQ118" i="2"/>
  <c r="NJ118" i="2"/>
  <c r="NB118" i="2"/>
  <c r="NC118" i="2" s="1"/>
  <c r="LK117" i="2"/>
  <c r="LL117" i="2" s="1"/>
  <c r="QX117" i="2" s="1"/>
  <c r="KW117" i="2"/>
  <c r="MT117" i="2" s="1"/>
  <c r="GD117" i="2"/>
  <c r="DH117" i="2"/>
  <c r="NX117" i="2"/>
  <c r="NY117" i="2" s="1"/>
  <c r="BI117" i="2"/>
  <c r="NR117" i="2" s="1"/>
  <c r="BJ117" i="2"/>
  <c r="NP117" i="2" s="1"/>
  <c r="AJ117" i="2"/>
  <c r="AK117" i="2"/>
  <c r="MZ117" i="2" s="1"/>
  <c r="FF116" i="2"/>
  <c r="BT116" i="2"/>
  <c r="NZ116" i="2" s="1"/>
  <c r="BU116" i="2"/>
  <c r="NX116" i="2" s="1"/>
  <c r="AV116" i="2"/>
  <c r="NJ116" i="2" s="1"/>
  <c r="AW116" i="2"/>
  <c r="NH116" i="2" s="1"/>
  <c r="AL116" i="2"/>
  <c r="AM116" i="2" s="1"/>
  <c r="MQ115" i="2"/>
  <c r="LI115" i="2"/>
  <c r="QV115" i="2" s="1"/>
  <c r="LJ115" i="2"/>
  <c r="QT115" i="2" s="1"/>
  <c r="HK115" i="2"/>
  <c r="GW115" i="2"/>
  <c r="QF115" i="2" s="1"/>
  <c r="GX115" i="2"/>
  <c r="QD115" i="2" s="1"/>
  <c r="FF115" i="2"/>
  <c r="BT115" i="2"/>
  <c r="BU115" i="2"/>
  <c r="NX115" i="2" s="1"/>
  <c r="NY115" i="2" s="1"/>
  <c r="AV115" i="2"/>
  <c r="NJ115" i="2" s="1"/>
  <c r="AW115" i="2"/>
  <c r="NH115" i="2" s="1"/>
  <c r="AL115" i="2"/>
  <c r="AM115" i="2" s="1"/>
  <c r="PV114" i="2"/>
  <c r="MF114" i="2"/>
  <c r="QT114" i="2"/>
  <c r="KW114" i="2"/>
  <c r="QD114" i="2"/>
  <c r="BV114" i="2"/>
  <c r="BW114" i="2" s="1"/>
  <c r="OB114" i="2" s="1"/>
  <c r="MQ113" i="2"/>
  <c r="LI113" i="2"/>
  <c r="LJ113" i="2"/>
  <c r="QT113" i="2" s="1"/>
  <c r="QU113" i="2" s="1"/>
  <c r="HK113" i="2"/>
  <c r="KZ113" i="2" s="1"/>
  <c r="GW113" i="2"/>
  <c r="GX113" i="2"/>
  <c r="QD113" i="2" s="1"/>
  <c r="FF113" i="2"/>
  <c r="BT113" i="2"/>
  <c r="NZ113" i="2" s="1"/>
  <c r="OA113" i="2" s="1"/>
  <c r="BU113" i="2"/>
  <c r="NX113" i="2" s="1"/>
  <c r="NY113" i="2" s="1"/>
  <c r="AV113" i="2"/>
  <c r="NJ113" i="2" s="1"/>
  <c r="NK113" i="2" s="1"/>
  <c r="AW113" i="2"/>
  <c r="NH113" i="2" s="1"/>
  <c r="NI113" i="2" s="1"/>
  <c r="AL113" i="2"/>
  <c r="AM113" i="2" s="1"/>
  <c r="MF112" i="2"/>
  <c r="QT112" i="2"/>
  <c r="QU112" i="2" s="1"/>
  <c r="KW112" i="2"/>
  <c r="QD112" i="2"/>
  <c r="GD112" i="2"/>
  <c r="BV112" i="2"/>
  <c r="LK111" i="2"/>
  <c r="LL111" i="2" s="1"/>
  <c r="QX111" i="2" s="1"/>
  <c r="HL111" i="2"/>
  <c r="GY111" i="2"/>
  <c r="GZ111" i="2" s="1"/>
  <c r="QH111" i="2" s="1"/>
  <c r="GA111" i="2"/>
  <c r="GB111" i="2"/>
  <c r="DH111" i="2"/>
  <c r="NX111" i="2"/>
  <c r="NY111" i="2" s="1"/>
  <c r="BI111" i="2"/>
  <c r="NR111" i="2" s="1"/>
  <c r="BJ111" i="2"/>
  <c r="NP111" i="2" s="1"/>
  <c r="AJ111" i="2"/>
  <c r="NB111" i="2" s="1"/>
  <c r="MT111" i="2"/>
  <c r="AK111" i="2"/>
  <c r="MZ111" i="2" s="1"/>
  <c r="LK110" i="2"/>
  <c r="LL110" i="2" s="1"/>
  <c r="QX110" i="2" s="1"/>
  <c r="HL110" i="2"/>
  <c r="GY110" i="2"/>
  <c r="GA110" i="2"/>
  <c r="GB110" i="2"/>
  <c r="DH110" i="2"/>
  <c r="BI110" i="2"/>
  <c r="NR110" i="2" s="1"/>
  <c r="BJ110" i="2"/>
  <c r="NP110" i="2" s="1"/>
  <c r="AJ110" i="2"/>
  <c r="MT110" i="2"/>
  <c r="AK110" i="2"/>
  <c r="MZ110" i="2" s="1"/>
  <c r="NA110" i="2" s="1"/>
  <c r="LK109" i="2"/>
  <c r="LL109" i="2" s="1"/>
  <c r="QX109" i="2" s="1"/>
  <c r="HL109" i="2"/>
  <c r="GY109" i="2"/>
  <c r="GA109" i="2"/>
  <c r="GB109" i="2"/>
  <c r="DH109" i="2"/>
  <c r="NX109" i="2"/>
  <c r="BI109" i="2"/>
  <c r="NR109" i="2" s="1"/>
  <c r="BJ109" i="2"/>
  <c r="NP109" i="2" s="1"/>
  <c r="AJ109" i="2"/>
  <c r="NB109" i="2" s="1"/>
  <c r="MT109" i="2"/>
  <c r="AK109" i="2"/>
  <c r="MZ109" i="2" s="1"/>
  <c r="GG108" i="2"/>
  <c r="GH108" i="2" s="1"/>
  <c r="PZ108" i="2" s="1"/>
  <c r="DI108" i="2"/>
  <c r="BK108" i="2"/>
  <c r="BL108" i="2" s="1"/>
  <c r="NT108" i="2" s="1"/>
  <c r="NH108" i="2"/>
  <c r="LK107" i="2"/>
  <c r="LL107" i="2" s="1"/>
  <c r="QX107" i="2" s="1"/>
  <c r="HL107" i="2"/>
  <c r="GY107" i="2"/>
  <c r="GA107" i="2"/>
  <c r="GB107" i="2"/>
  <c r="DH107" i="2"/>
  <c r="NX107" i="2"/>
  <c r="BI107" i="2"/>
  <c r="NR107" i="2" s="1"/>
  <c r="BJ107" i="2"/>
  <c r="NP107" i="2" s="1"/>
  <c r="AJ107" i="2"/>
  <c r="MT107" i="2"/>
  <c r="AK107" i="2"/>
  <c r="MZ107" i="2" s="1"/>
  <c r="MQ106" i="2"/>
  <c r="LI106" i="2"/>
  <c r="LJ106" i="2"/>
  <c r="QT106" i="2" s="1"/>
  <c r="QU106" i="2" s="1"/>
  <c r="HK106" i="2"/>
  <c r="KZ106" i="2" s="1"/>
  <c r="GW106" i="2"/>
  <c r="GX106" i="2"/>
  <c r="QD106" i="2" s="1"/>
  <c r="QE106" i="2" s="1"/>
  <c r="DI106" i="2"/>
  <c r="BK106" i="2"/>
  <c r="NH106" i="2"/>
  <c r="NI106" i="2" s="1"/>
  <c r="LI105" i="2"/>
  <c r="QV105" i="2" s="1"/>
  <c r="QW105" i="2" s="1"/>
  <c r="LJ105" i="2"/>
  <c r="QT105" i="2" s="1"/>
  <c r="QU105" i="2" s="1"/>
  <c r="HK105" i="2"/>
  <c r="KZ105" i="2" s="1"/>
  <c r="GW105" i="2"/>
  <c r="QF105" i="2" s="1"/>
  <c r="QG105" i="2" s="1"/>
  <c r="GX105" i="2"/>
  <c r="QD105" i="2" s="1"/>
  <c r="QE105" i="2" s="1"/>
  <c r="DI105" i="2"/>
  <c r="BT105" i="2"/>
  <c r="NZ105" i="2" s="1"/>
  <c r="OA105" i="2" s="1"/>
  <c r="BU105" i="2"/>
  <c r="NX105" i="2" s="1"/>
  <c r="NY105" i="2" s="1"/>
  <c r="BK105" i="2"/>
  <c r="BL105" i="2" s="1"/>
  <c r="NT105" i="2" s="1"/>
  <c r="NH105" i="2"/>
  <c r="NI105" i="2" s="1"/>
  <c r="GY104" i="2"/>
  <c r="GZ104" i="2" s="1"/>
  <c r="QH104" i="2" s="1"/>
  <c r="GA104" i="2"/>
  <c r="GB104" i="2"/>
  <c r="DH104" i="2"/>
  <c r="FI104" i="2" s="1"/>
  <c r="BI104" i="2"/>
  <c r="NR104" i="2" s="1"/>
  <c r="BJ104" i="2"/>
  <c r="NP104" i="2" s="1"/>
  <c r="AX104" i="2"/>
  <c r="NB104" i="2"/>
  <c r="NC104" i="2" s="1"/>
  <c r="QV103" i="2"/>
  <c r="QW103" i="2" s="1"/>
  <c r="QF103" i="2"/>
  <c r="QG103" i="2" s="1"/>
  <c r="FF103" i="2"/>
  <c r="BT103" i="2"/>
  <c r="NZ103" i="2" s="1"/>
  <c r="OA103" i="2" s="1"/>
  <c r="BU103" i="2"/>
  <c r="NX103" i="2" s="1"/>
  <c r="NY103" i="2" s="1"/>
  <c r="BK103" i="2"/>
  <c r="BL103" i="2" s="1"/>
  <c r="NT103" i="2" s="1"/>
  <c r="NH103" i="2"/>
  <c r="NI103" i="2" s="1"/>
  <c r="KO102" i="2"/>
  <c r="KP102" i="2" s="1"/>
  <c r="KA102" i="2"/>
  <c r="KB102" i="2" s="1"/>
  <c r="JM102" i="2"/>
  <c r="JN102" i="2" s="1"/>
  <c r="IY102" i="2"/>
  <c r="IZ102" i="2" s="1"/>
  <c r="II102" i="2"/>
  <c r="IJ102" i="2" s="1"/>
  <c r="GY102" i="2"/>
  <c r="GZ102" i="2" s="1"/>
  <c r="QH102" i="2" s="1"/>
  <c r="GA102" i="2"/>
  <c r="GB102" i="2"/>
  <c r="DH102" i="2"/>
  <c r="DI102" i="2" s="1"/>
  <c r="FJ102" i="2" s="1"/>
  <c r="PB102" i="2" s="1"/>
  <c r="BI102" i="2"/>
  <c r="NR102" i="2" s="1"/>
  <c r="BJ102" i="2"/>
  <c r="NP102" i="2" s="1"/>
  <c r="AX102" i="2"/>
  <c r="NB102" i="2"/>
  <c r="NC102" i="2" s="1"/>
  <c r="KO101" i="2"/>
  <c r="KP101" i="2" s="1"/>
  <c r="KA101" i="2"/>
  <c r="KB101" i="2" s="1"/>
  <c r="JM101" i="2"/>
  <c r="JN101" i="2" s="1"/>
  <c r="IY101" i="2"/>
  <c r="IZ101" i="2" s="1"/>
  <c r="II101" i="2"/>
  <c r="IJ101" i="2" s="1"/>
  <c r="GY101" i="2"/>
  <c r="GZ101" i="2" s="1"/>
  <c r="QH101" i="2" s="1"/>
  <c r="GA101" i="2"/>
  <c r="GB101" i="2"/>
  <c r="DH101" i="2"/>
  <c r="BI101" i="2"/>
  <c r="NR101" i="2" s="1"/>
  <c r="BJ101" i="2"/>
  <c r="NP101" i="2" s="1"/>
  <c r="AX101" i="2"/>
  <c r="NB101" i="2"/>
  <c r="NC101" i="2" s="1"/>
  <c r="KO100" i="2"/>
  <c r="KP100" i="2" s="1"/>
  <c r="KA100" i="2"/>
  <c r="KB100" i="2" s="1"/>
  <c r="JM100" i="2"/>
  <c r="JN100" i="2" s="1"/>
  <c r="IY100" i="2"/>
  <c r="IZ100" i="2" s="1"/>
  <c r="II100" i="2"/>
  <c r="KZ100" i="2" s="1"/>
  <c r="GY100" i="2"/>
  <c r="GZ100" i="2" s="1"/>
  <c r="QH100" i="2" s="1"/>
  <c r="GA100" i="2"/>
  <c r="GB100" i="2"/>
  <c r="DH100" i="2"/>
  <c r="DI100" i="2" s="1"/>
  <c r="FJ100" i="2" s="1"/>
  <c r="PB100" i="2" s="1"/>
  <c r="BI100" i="2"/>
  <c r="NR100" i="2" s="1"/>
  <c r="BJ100" i="2"/>
  <c r="NP100" i="2" s="1"/>
  <c r="AX100" i="2"/>
  <c r="NB100" i="2"/>
  <c r="NC100" i="2" s="1"/>
  <c r="KO99" i="2"/>
  <c r="KP99" i="2" s="1"/>
  <c r="KA99" i="2"/>
  <c r="KB99" i="2" s="1"/>
  <c r="JM99" i="2"/>
  <c r="JN99" i="2" s="1"/>
  <c r="IY99" i="2"/>
  <c r="IZ99" i="2" s="1"/>
  <c r="II99" i="2"/>
  <c r="IJ99" i="2" s="1"/>
  <c r="GY99" i="2"/>
  <c r="GZ99" i="2" s="1"/>
  <c r="QH99" i="2" s="1"/>
  <c r="GA99" i="2"/>
  <c r="GB99" i="2"/>
  <c r="DH99" i="2"/>
  <c r="BI99" i="2"/>
  <c r="NR99" i="2" s="1"/>
  <c r="BJ99" i="2"/>
  <c r="NP99" i="2" s="1"/>
  <c r="AX99" i="2"/>
  <c r="NB99" i="2"/>
  <c r="NC99" i="2" s="1"/>
  <c r="KO98" i="2"/>
  <c r="KP98" i="2" s="1"/>
  <c r="KA98" i="2"/>
  <c r="KB98" i="2" s="1"/>
  <c r="JM98" i="2"/>
  <c r="JN98" i="2" s="1"/>
  <c r="IY98" i="2"/>
  <c r="IZ98" i="2" s="1"/>
  <c r="II98" i="2"/>
  <c r="IJ98" i="2" s="1"/>
  <c r="GY98" i="2"/>
  <c r="GZ98" i="2" s="1"/>
  <c r="QH98" i="2" s="1"/>
  <c r="GA98" i="2"/>
  <c r="GB98" i="2"/>
  <c r="DH98" i="2"/>
  <c r="DI98" i="2" s="1"/>
  <c r="FJ98" i="2" s="1"/>
  <c r="PB98" i="2" s="1"/>
  <c r="BI98" i="2"/>
  <c r="NR98" i="2" s="1"/>
  <c r="BJ98" i="2"/>
  <c r="NP98" i="2" s="1"/>
  <c r="AX98" i="2"/>
  <c r="NB98" i="2"/>
  <c r="NC98" i="2" s="1"/>
  <c r="KO97" i="2"/>
  <c r="KP97" i="2" s="1"/>
  <c r="KA97" i="2"/>
  <c r="KB97" i="2" s="1"/>
  <c r="JM97" i="2"/>
  <c r="JN97" i="2" s="1"/>
  <c r="IY97" i="2"/>
  <c r="IZ97" i="2" s="1"/>
  <c r="II97" i="2"/>
  <c r="IJ97" i="2" s="1"/>
  <c r="GY97" i="2"/>
  <c r="GZ97" i="2" s="1"/>
  <c r="QH97" i="2" s="1"/>
  <c r="GA97" i="2"/>
  <c r="GB97" i="2"/>
  <c r="DH97" i="2"/>
  <c r="BI97" i="2"/>
  <c r="NR97" i="2" s="1"/>
  <c r="BJ97" i="2"/>
  <c r="NP97" i="2" s="1"/>
  <c r="AX97" i="2"/>
  <c r="NB97" i="2"/>
  <c r="NC97" i="2" s="1"/>
  <c r="GF96" i="2"/>
  <c r="GE96" i="2"/>
  <c r="BJ96" i="2"/>
  <c r="NP96" i="2" s="1"/>
  <c r="BI96" i="2"/>
  <c r="NR96" i="2" s="1"/>
  <c r="AK96" i="2"/>
  <c r="MZ96" i="2" s="1"/>
  <c r="NA96" i="2" s="1"/>
  <c r="AJ96" i="2"/>
  <c r="NB96" i="2" s="1"/>
  <c r="NC96" i="2" s="1"/>
  <c r="GF95" i="2"/>
  <c r="GE95" i="2"/>
  <c r="BJ95" i="2"/>
  <c r="NP95" i="2" s="1"/>
  <c r="BI95" i="2"/>
  <c r="NR95" i="2" s="1"/>
  <c r="BK95" i="2"/>
  <c r="BL95" i="2" s="1"/>
  <c r="NT95" i="2" s="1"/>
  <c r="MT95" i="2"/>
  <c r="AK95" i="2"/>
  <c r="MZ95" i="2" s="1"/>
  <c r="NA95" i="2" s="1"/>
  <c r="AJ95" i="2"/>
  <c r="AL95" i="2"/>
  <c r="AM95" i="2" s="1"/>
  <c r="GF94" i="2"/>
  <c r="GE94" i="2"/>
  <c r="BJ94" i="2"/>
  <c r="NP94" i="2" s="1"/>
  <c r="BI94" i="2"/>
  <c r="NR94" i="2" s="1"/>
  <c r="AK94" i="2"/>
  <c r="MZ94" i="2" s="1"/>
  <c r="NA94" i="2" s="1"/>
  <c r="AJ94" i="2"/>
  <c r="NB94" i="2" s="1"/>
  <c r="NC94" i="2" s="1"/>
  <c r="GF93" i="2"/>
  <c r="GE93" i="2"/>
  <c r="BJ93" i="2"/>
  <c r="NP93" i="2" s="1"/>
  <c r="BI93" i="2"/>
  <c r="NR93" i="2" s="1"/>
  <c r="BK93" i="2"/>
  <c r="BL93" i="2" s="1"/>
  <c r="NT93" i="2" s="1"/>
  <c r="MT93" i="2"/>
  <c r="AK93" i="2"/>
  <c r="MZ93" i="2" s="1"/>
  <c r="NA93" i="2" s="1"/>
  <c r="AJ93" i="2"/>
  <c r="AL93" i="2"/>
  <c r="AM93" i="2" s="1"/>
  <c r="GF92" i="2"/>
  <c r="GE92" i="2"/>
  <c r="BJ92" i="2"/>
  <c r="NP92" i="2" s="1"/>
  <c r="BI92" i="2"/>
  <c r="NR92" i="2" s="1"/>
  <c r="AK92" i="2"/>
  <c r="MZ92" i="2" s="1"/>
  <c r="NA92" i="2" s="1"/>
  <c r="AJ92" i="2"/>
  <c r="NB92" i="2" s="1"/>
  <c r="NC92" i="2" s="1"/>
  <c r="GF91" i="2"/>
  <c r="GE91" i="2"/>
  <c r="BJ91" i="2"/>
  <c r="NP91" i="2" s="1"/>
  <c r="BI91" i="2"/>
  <c r="NR91" i="2" s="1"/>
  <c r="BK91" i="2"/>
  <c r="BL91" i="2" s="1"/>
  <c r="NT91" i="2" s="1"/>
  <c r="MT91" i="2"/>
  <c r="AK91" i="2"/>
  <c r="MZ91" i="2" s="1"/>
  <c r="NA91" i="2" s="1"/>
  <c r="AJ91" i="2"/>
  <c r="AL91" i="2"/>
  <c r="AM91" i="2" s="1"/>
  <c r="GF90" i="2"/>
  <c r="GE90" i="2"/>
  <c r="BJ90" i="2"/>
  <c r="NP90" i="2" s="1"/>
  <c r="BI90" i="2"/>
  <c r="NR90" i="2" s="1"/>
  <c r="AK90" i="2"/>
  <c r="MZ90" i="2" s="1"/>
  <c r="NA90" i="2" s="1"/>
  <c r="AJ90" i="2"/>
  <c r="NB90" i="2" s="1"/>
  <c r="NC90" i="2" s="1"/>
  <c r="GF89" i="2"/>
  <c r="GE89" i="2"/>
  <c r="BJ89" i="2"/>
  <c r="NP89" i="2" s="1"/>
  <c r="BI89" i="2"/>
  <c r="NR89" i="2" s="1"/>
  <c r="BK89" i="2"/>
  <c r="MT89" i="2"/>
  <c r="AK89" i="2"/>
  <c r="MZ89" i="2" s="1"/>
  <c r="NA89" i="2" s="1"/>
  <c r="AJ89" i="2"/>
  <c r="AL89" i="2"/>
  <c r="AM89" i="2" s="1"/>
  <c r="GF88" i="2"/>
  <c r="GE88" i="2"/>
  <c r="BJ88" i="2"/>
  <c r="NP88" i="2" s="1"/>
  <c r="BI88" i="2"/>
  <c r="NR88" i="2" s="1"/>
  <c r="MT88" i="2"/>
  <c r="AK88" i="2"/>
  <c r="MZ88" i="2" s="1"/>
  <c r="NA88" i="2" s="1"/>
  <c r="AJ88" i="2"/>
  <c r="GF87" i="2"/>
  <c r="GE87" i="2"/>
  <c r="BJ87" i="2"/>
  <c r="NP87" i="2" s="1"/>
  <c r="BI87" i="2"/>
  <c r="NR87" i="2" s="1"/>
  <c r="BK87" i="2"/>
  <c r="BL87" i="2" s="1"/>
  <c r="NT87" i="2" s="1"/>
  <c r="MT87" i="2"/>
  <c r="AK87" i="2"/>
  <c r="MZ87" i="2" s="1"/>
  <c r="NA87" i="2" s="1"/>
  <c r="AJ87" i="2"/>
  <c r="AL87" i="2"/>
  <c r="AM87" i="2" s="1"/>
  <c r="GB86" i="2"/>
  <c r="GA86" i="2"/>
  <c r="KW85" i="2"/>
  <c r="MT85" i="2" s="1"/>
  <c r="HK85" i="2"/>
  <c r="KZ85" i="2" s="1"/>
  <c r="GF85" i="2"/>
  <c r="GE85" i="2"/>
  <c r="BJ85" i="2"/>
  <c r="NP85" i="2" s="1"/>
  <c r="BI85" i="2"/>
  <c r="NR85" i="2" s="1"/>
  <c r="BK85" i="2"/>
  <c r="BL85" i="2" s="1"/>
  <c r="NT85" i="2" s="1"/>
  <c r="AK85" i="2"/>
  <c r="MZ85" i="2" s="1"/>
  <c r="NA85" i="2" s="1"/>
  <c r="AJ85" i="2"/>
  <c r="AL85" i="2"/>
  <c r="AM85" i="2" s="1"/>
  <c r="GB84" i="2"/>
  <c r="GA84" i="2"/>
  <c r="KW83" i="2"/>
  <c r="HK83" i="2"/>
  <c r="KZ83" i="2" s="1"/>
  <c r="GF83" i="2"/>
  <c r="GE83" i="2"/>
  <c r="BJ83" i="2"/>
  <c r="NP83" i="2" s="1"/>
  <c r="BI83" i="2"/>
  <c r="NR83" i="2" s="1"/>
  <c r="BK83" i="2"/>
  <c r="BL83" i="2" s="1"/>
  <c r="NT83" i="2" s="1"/>
  <c r="MT83" i="2"/>
  <c r="AK83" i="2"/>
  <c r="MZ83" i="2" s="1"/>
  <c r="NA83" i="2" s="1"/>
  <c r="AJ83" i="2"/>
  <c r="AL83" i="2"/>
  <c r="AM83" i="2" s="1"/>
  <c r="GB82" i="2"/>
  <c r="GA82" i="2"/>
  <c r="KW81" i="2"/>
  <c r="MT81" i="2" s="1"/>
  <c r="HK81" i="2"/>
  <c r="KZ81" i="2" s="1"/>
  <c r="GF81" i="2"/>
  <c r="GE81" i="2"/>
  <c r="BJ81" i="2"/>
  <c r="NP81" i="2" s="1"/>
  <c r="BI81" i="2"/>
  <c r="NR81" i="2" s="1"/>
  <c r="BK81" i="2"/>
  <c r="BL81" i="2" s="1"/>
  <c r="NT81" i="2" s="1"/>
  <c r="AK81" i="2"/>
  <c r="MZ81" i="2" s="1"/>
  <c r="NA81" i="2" s="1"/>
  <c r="AJ81" i="2"/>
  <c r="AL81" i="2"/>
  <c r="AM81" i="2" s="1"/>
  <c r="GB80" i="2"/>
  <c r="GA80" i="2"/>
  <c r="KW79" i="2"/>
  <c r="HK79" i="2"/>
  <c r="KZ79" i="2" s="1"/>
  <c r="GF79" i="2"/>
  <c r="GE79" i="2"/>
  <c r="BJ79" i="2"/>
  <c r="NP79" i="2" s="1"/>
  <c r="BI79" i="2"/>
  <c r="NR79" i="2" s="1"/>
  <c r="BK79" i="2"/>
  <c r="BL79" i="2" s="1"/>
  <c r="NT79" i="2" s="1"/>
  <c r="MT79" i="2"/>
  <c r="AK79" i="2"/>
  <c r="MZ79" i="2" s="1"/>
  <c r="NA79" i="2" s="1"/>
  <c r="AJ79" i="2"/>
  <c r="AL79" i="2"/>
  <c r="AM79" i="2" s="1"/>
  <c r="GB78" i="2"/>
  <c r="GA78" i="2"/>
  <c r="KW77" i="2"/>
  <c r="MT77" i="2" s="1"/>
  <c r="HK77" i="2"/>
  <c r="KZ77" i="2" s="1"/>
  <c r="GF77" i="2"/>
  <c r="GE77" i="2"/>
  <c r="BJ77" i="2"/>
  <c r="NP77" i="2" s="1"/>
  <c r="BI77" i="2"/>
  <c r="NR77" i="2" s="1"/>
  <c r="BK77" i="2"/>
  <c r="BL77" i="2" s="1"/>
  <c r="NT77" i="2" s="1"/>
  <c r="AK77" i="2"/>
  <c r="MZ77" i="2" s="1"/>
  <c r="NA77" i="2" s="1"/>
  <c r="AJ77" i="2"/>
  <c r="AL77" i="2"/>
  <c r="AM77" i="2" s="1"/>
  <c r="GB76" i="2"/>
  <c r="GA76" i="2"/>
  <c r="KW75" i="2"/>
  <c r="HK75" i="2"/>
  <c r="KZ75" i="2" s="1"/>
  <c r="GF75" i="2"/>
  <c r="GE75" i="2"/>
  <c r="BJ75" i="2"/>
  <c r="NP75" i="2" s="1"/>
  <c r="BI75" i="2"/>
  <c r="NR75" i="2" s="1"/>
  <c r="BK75" i="2"/>
  <c r="BL75" i="2" s="1"/>
  <c r="NT75" i="2" s="1"/>
  <c r="MT75" i="2"/>
  <c r="AK75" i="2"/>
  <c r="MZ75" i="2" s="1"/>
  <c r="NA75" i="2" s="1"/>
  <c r="AJ75" i="2"/>
  <c r="AL75" i="2"/>
  <c r="AM75" i="2" s="1"/>
  <c r="GB74" i="2"/>
  <c r="GA74" i="2"/>
  <c r="KW73" i="2"/>
  <c r="MT73" i="2" s="1"/>
  <c r="HK73" i="2"/>
  <c r="KZ73" i="2" s="1"/>
  <c r="GF73" i="2"/>
  <c r="GE73" i="2"/>
  <c r="BJ73" i="2"/>
  <c r="NP73" i="2" s="1"/>
  <c r="BI73" i="2"/>
  <c r="NR73" i="2" s="1"/>
  <c r="BK73" i="2"/>
  <c r="BL73" i="2" s="1"/>
  <c r="NT73" i="2" s="1"/>
  <c r="AK73" i="2"/>
  <c r="MZ73" i="2" s="1"/>
  <c r="NA73" i="2" s="1"/>
  <c r="AJ73" i="2"/>
  <c r="AL73" i="2"/>
  <c r="AM73" i="2" s="1"/>
  <c r="GF72" i="2"/>
  <c r="GE72" i="2"/>
  <c r="BJ72" i="2"/>
  <c r="NP72" i="2" s="1"/>
  <c r="BI72" i="2"/>
  <c r="NR72" i="2" s="1"/>
  <c r="AK72" i="2"/>
  <c r="MZ72" i="2" s="1"/>
  <c r="NA72" i="2" s="1"/>
  <c r="AJ72" i="2"/>
  <c r="NB72" i="2" s="1"/>
  <c r="NC72" i="2" s="1"/>
  <c r="GF71" i="2"/>
  <c r="GE71" i="2"/>
  <c r="BJ71" i="2"/>
  <c r="NP71" i="2" s="1"/>
  <c r="BI71" i="2"/>
  <c r="NR71" i="2" s="1"/>
  <c r="BK71" i="2"/>
  <c r="MT71" i="2"/>
  <c r="AK71" i="2"/>
  <c r="MZ71" i="2" s="1"/>
  <c r="NA71" i="2" s="1"/>
  <c r="AJ71" i="2"/>
  <c r="AL71" i="2"/>
  <c r="AM71" i="2" s="1"/>
  <c r="GF70" i="2"/>
  <c r="GE70" i="2"/>
  <c r="BJ70" i="2"/>
  <c r="NP70" i="2" s="1"/>
  <c r="BI70" i="2"/>
  <c r="NR70" i="2" s="1"/>
  <c r="MT70" i="2"/>
  <c r="AK70" i="2"/>
  <c r="MZ70" i="2" s="1"/>
  <c r="NA70" i="2" s="1"/>
  <c r="AJ70" i="2"/>
  <c r="GB69" i="2"/>
  <c r="GA69" i="2"/>
  <c r="KW68" i="2"/>
  <c r="MT68" i="2" s="1"/>
  <c r="GF68" i="2"/>
  <c r="GE68" i="2"/>
  <c r="BJ68" i="2"/>
  <c r="NP68" i="2" s="1"/>
  <c r="BI68" i="2"/>
  <c r="NR68" i="2" s="1"/>
  <c r="AK68" i="2"/>
  <c r="MZ68" i="2" s="1"/>
  <c r="NA68" i="2" s="1"/>
  <c r="AJ68" i="2"/>
  <c r="GF67" i="2"/>
  <c r="GE67" i="2"/>
  <c r="BJ67" i="2"/>
  <c r="NP67" i="2" s="1"/>
  <c r="BI67" i="2"/>
  <c r="NR67" i="2" s="1"/>
  <c r="BK67" i="2"/>
  <c r="BL67" i="2" s="1"/>
  <c r="NT67" i="2" s="1"/>
  <c r="MT67" i="2"/>
  <c r="AK67" i="2"/>
  <c r="MZ67" i="2" s="1"/>
  <c r="NA67" i="2" s="1"/>
  <c r="AJ67" i="2"/>
  <c r="AL67" i="2"/>
  <c r="AM67" i="2" s="1"/>
  <c r="GX66" i="2"/>
  <c r="QD66" i="2" s="1"/>
  <c r="QE66" i="2" s="1"/>
  <c r="GW66" i="2"/>
  <c r="GY66" i="2"/>
  <c r="GZ66" i="2" s="1"/>
  <c r="QH66" i="2" s="1"/>
  <c r="BU66" i="2"/>
  <c r="NX66" i="2" s="1"/>
  <c r="NY66" i="2" s="1"/>
  <c r="BT66" i="2"/>
  <c r="NZ66" i="2" s="1"/>
  <c r="OA66" i="2" s="1"/>
  <c r="BV66" i="2"/>
  <c r="BW66" i="2" s="1"/>
  <c r="OB66" i="2" s="1"/>
  <c r="NH66" i="2"/>
  <c r="LJ65" i="2"/>
  <c r="LI65" i="2"/>
  <c r="QV65" i="2" s="1"/>
  <c r="GX65" i="2"/>
  <c r="QD65" i="2" s="1"/>
  <c r="QE65" i="2" s="1"/>
  <c r="GW65" i="2"/>
  <c r="GY65" i="2"/>
  <c r="GZ65" i="2" s="1"/>
  <c r="QH65" i="2" s="1"/>
  <c r="BU65" i="2"/>
  <c r="NX65" i="2" s="1"/>
  <c r="NY65" i="2" s="1"/>
  <c r="BT65" i="2"/>
  <c r="BV65" i="2"/>
  <c r="BW65" i="2" s="1"/>
  <c r="OB65" i="2" s="1"/>
  <c r="NH65" i="2"/>
  <c r="GG120" i="2"/>
  <c r="GH120" i="2" s="1"/>
  <c r="PZ120" i="2" s="1"/>
  <c r="GG118" i="2"/>
  <c r="GH118" i="2" s="1"/>
  <c r="PZ118" i="2" s="1"/>
  <c r="QV117" i="2"/>
  <c r="EN117" i="2"/>
  <c r="EO117" i="2" s="1"/>
  <c r="NZ117" i="2"/>
  <c r="OA117" i="2" s="1"/>
  <c r="AL117" i="2"/>
  <c r="AM117" i="2" s="1"/>
  <c r="AX116" i="2"/>
  <c r="AY116" i="2" s="1"/>
  <c r="NL116" i="2" s="1"/>
  <c r="KH115" i="2"/>
  <c r="KI115" i="2" s="1"/>
  <c r="JF115" i="2"/>
  <c r="JG115" i="2" s="1"/>
  <c r="IA115" i="2"/>
  <c r="IB115" i="2" s="1"/>
  <c r="AX115" i="2"/>
  <c r="AY115" i="2" s="1"/>
  <c r="NL115" i="2" s="1"/>
  <c r="QF114" i="2"/>
  <c r="DX114" i="2"/>
  <c r="DY114" i="2" s="1"/>
  <c r="AY114" i="2"/>
  <c r="NL114" i="2" s="1"/>
  <c r="GH113" i="2"/>
  <c r="PZ113" i="2" s="1"/>
  <c r="AX113" i="2"/>
  <c r="AY113" i="2" s="1"/>
  <c r="NL113" i="2" s="1"/>
  <c r="QV112" i="2"/>
  <c r="QW112" i="2" s="1"/>
  <c r="KA112" i="2"/>
  <c r="KB112" i="2" s="1"/>
  <c r="IY112" i="2"/>
  <c r="IZ112" i="2" s="1"/>
  <c r="HS112" i="2"/>
  <c r="HT112" i="2" s="1"/>
  <c r="LA112" i="2" s="1"/>
  <c r="QP112" i="2" s="1"/>
  <c r="NZ112" i="2"/>
  <c r="AL112" i="2"/>
  <c r="AM112" i="2" s="1"/>
  <c r="QV111" i="2"/>
  <c r="NZ111" i="2"/>
  <c r="OA111" i="2" s="1"/>
  <c r="AL111" i="2"/>
  <c r="AM111" i="2" s="1"/>
  <c r="QV110" i="2"/>
  <c r="EN110" i="2"/>
  <c r="EO110" i="2" s="1"/>
  <c r="NZ110" i="2"/>
  <c r="OA110" i="2" s="1"/>
  <c r="AL110" i="2"/>
  <c r="AM110" i="2" s="1"/>
  <c r="QF109" i="2"/>
  <c r="DX109" i="2"/>
  <c r="DY109" i="2" s="1"/>
  <c r="AY109" i="2"/>
  <c r="NL109" i="2" s="1"/>
  <c r="JT108" i="2"/>
  <c r="JU108" i="2" s="1"/>
  <c r="IQ108" i="2"/>
  <c r="IR108" i="2" s="1"/>
  <c r="QV107" i="2"/>
  <c r="EN107" i="2"/>
  <c r="EO107" i="2" s="1"/>
  <c r="NZ107" i="2"/>
  <c r="AL107" i="2"/>
  <c r="AM107" i="2" s="1"/>
  <c r="EG106" i="2"/>
  <c r="LK105" i="2"/>
  <c r="LL105" i="2" s="1"/>
  <c r="QX105" i="2" s="1"/>
  <c r="JU105" i="2"/>
  <c r="IR105" i="2"/>
  <c r="HL105" i="2"/>
  <c r="GG105" i="2"/>
  <c r="GH105" i="2" s="1"/>
  <c r="PZ105" i="2" s="1"/>
  <c r="MQ105" i="2"/>
  <c r="JT104" i="2"/>
  <c r="JU104" i="2" s="1"/>
  <c r="IQ104" i="2"/>
  <c r="IR104" i="2" s="1"/>
  <c r="EG104" i="2"/>
  <c r="AY104" i="2"/>
  <c r="NL104" i="2" s="1"/>
  <c r="LK103" i="2"/>
  <c r="LL103" i="2" s="1"/>
  <c r="QX103" i="2" s="1"/>
  <c r="EN103" i="2"/>
  <c r="EO103" i="2" s="1"/>
  <c r="DH103" i="2"/>
  <c r="BV103" i="2"/>
  <c r="BW103" i="2" s="1"/>
  <c r="OB103" i="2" s="1"/>
  <c r="LL102" i="2"/>
  <c r="QX102" i="2" s="1"/>
  <c r="HL102" i="2"/>
  <c r="BL102" i="2"/>
  <c r="NT102" i="2" s="1"/>
  <c r="LL101" i="2"/>
  <c r="QX101" i="2" s="1"/>
  <c r="HL101" i="2"/>
  <c r="BL101" i="2"/>
  <c r="NT101" i="2" s="1"/>
  <c r="LL100" i="2"/>
  <c r="QX100" i="2" s="1"/>
  <c r="HL100" i="2"/>
  <c r="BL100" i="2"/>
  <c r="NT100" i="2" s="1"/>
  <c r="LL99" i="2"/>
  <c r="QX99" i="2" s="1"/>
  <c r="HL99" i="2"/>
  <c r="BL99" i="2"/>
  <c r="NT99" i="2" s="1"/>
  <c r="LL98" i="2"/>
  <c r="QX98" i="2" s="1"/>
  <c r="HL98" i="2"/>
  <c r="BL98" i="2"/>
  <c r="NT98" i="2" s="1"/>
  <c r="LL97" i="2"/>
  <c r="QX97" i="2" s="1"/>
  <c r="HL97" i="2"/>
  <c r="BL97" i="2"/>
  <c r="NT97" i="2" s="1"/>
  <c r="MQ96" i="2"/>
  <c r="KP96" i="2"/>
  <c r="JN96" i="2"/>
  <c r="IJ96" i="2"/>
  <c r="QF96" i="2"/>
  <c r="QG96" i="2" s="1"/>
  <c r="GH96" i="2"/>
  <c r="PZ96" i="2" s="1"/>
  <c r="BT96" i="2"/>
  <c r="NZ96" i="2" s="1"/>
  <c r="OA96" i="2" s="1"/>
  <c r="BU96" i="2"/>
  <c r="NX96" i="2" s="1"/>
  <c r="NY96" i="2" s="1"/>
  <c r="BK96" i="2"/>
  <c r="BL96" i="2"/>
  <c r="NT96" i="2" s="1"/>
  <c r="AL96" i="2"/>
  <c r="AM96" i="2" s="1"/>
  <c r="JG95" i="2"/>
  <c r="GW95" i="2"/>
  <c r="GX95" i="2"/>
  <c r="QD95" i="2" s="1"/>
  <c r="QE95" i="2" s="1"/>
  <c r="NZ95" i="2"/>
  <c r="OA95" i="2" s="1"/>
  <c r="NJ95" i="2"/>
  <c r="NB95" i="2"/>
  <c r="NC95" i="2" s="1"/>
  <c r="MQ94" i="2"/>
  <c r="KP94" i="2"/>
  <c r="JN94" i="2"/>
  <c r="IJ94" i="2"/>
  <c r="QF94" i="2"/>
  <c r="QG94" i="2" s="1"/>
  <c r="GH94" i="2"/>
  <c r="PZ94" i="2" s="1"/>
  <c r="BT94" i="2"/>
  <c r="NZ94" i="2" s="1"/>
  <c r="OA94" i="2" s="1"/>
  <c r="BU94" i="2"/>
  <c r="NX94" i="2" s="1"/>
  <c r="NY94" i="2" s="1"/>
  <c r="BK94" i="2"/>
  <c r="BL94" i="2"/>
  <c r="NT94" i="2" s="1"/>
  <c r="AL94" i="2"/>
  <c r="AM94" i="2" s="1"/>
  <c r="JG93" i="2"/>
  <c r="GW93" i="2"/>
  <c r="QF93" i="2" s="1"/>
  <c r="QG93" i="2" s="1"/>
  <c r="GX93" i="2"/>
  <c r="QD93" i="2" s="1"/>
  <c r="QE93" i="2" s="1"/>
  <c r="NZ93" i="2"/>
  <c r="OA93" i="2" s="1"/>
  <c r="NJ93" i="2"/>
  <c r="NB93" i="2"/>
  <c r="NC93" i="2" s="1"/>
  <c r="MQ92" i="2"/>
  <c r="KP92" i="2"/>
  <c r="JN92" i="2"/>
  <c r="IJ92" i="2"/>
  <c r="QF92" i="2"/>
  <c r="QG92" i="2" s="1"/>
  <c r="GH92" i="2"/>
  <c r="PZ92" i="2" s="1"/>
  <c r="EG92" i="2"/>
  <c r="BT92" i="2"/>
  <c r="NZ92" i="2" s="1"/>
  <c r="OA92" i="2" s="1"/>
  <c r="BU92" i="2"/>
  <c r="NX92" i="2" s="1"/>
  <c r="NY92" i="2" s="1"/>
  <c r="BK92" i="2"/>
  <c r="BL92" i="2" s="1"/>
  <c r="NT92" i="2" s="1"/>
  <c r="AL92" i="2"/>
  <c r="AM92" i="2" s="1"/>
  <c r="KI91" i="2"/>
  <c r="IB91" i="2"/>
  <c r="GW91" i="2"/>
  <c r="QF91" i="2" s="1"/>
  <c r="QG91" i="2" s="1"/>
  <c r="GX91" i="2"/>
  <c r="QD91" i="2" s="1"/>
  <c r="QE91" i="2" s="1"/>
  <c r="DQ91" i="2"/>
  <c r="NZ91" i="2"/>
  <c r="OA91" i="2" s="1"/>
  <c r="NJ91" i="2"/>
  <c r="NB91" i="2"/>
  <c r="NC91" i="2" s="1"/>
  <c r="MQ90" i="2"/>
  <c r="KP90" i="2"/>
  <c r="JN90" i="2"/>
  <c r="IJ90" i="2"/>
  <c r="QF90" i="2"/>
  <c r="QG90" i="2" s="1"/>
  <c r="GH90" i="2"/>
  <c r="PZ90" i="2" s="1"/>
  <c r="BT90" i="2"/>
  <c r="NZ90" i="2" s="1"/>
  <c r="OA90" i="2" s="1"/>
  <c r="BU90" i="2"/>
  <c r="NX90" i="2" s="1"/>
  <c r="NY90" i="2" s="1"/>
  <c r="BK90" i="2"/>
  <c r="BL90" i="2" s="1"/>
  <c r="NT90" i="2" s="1"/>
  <c r="AL90" i="2"/>
  <c r="AM90" i="2" s="1"/>
  <c r="KI89" i="2"/>
  <c r="IB89" i="2"/>
  <c r="GW89" i="2"/>
  <c r="GX89" i="2"/>
  <c r="QD89" i="2" s="1"/>
  <c r="QE89" i="2" s="1"/>
  <c r="DQ89" i="2"/>
  <c r="NJ89" i="2"/>
  <c r="NB89" i="2"/>
  <c r="NC89" i="2" s="1"/>
  <c r="MQ88" i="2"/>
  <c r="KP88" i="2"/>
  <c r="JN88" i="2"/>
  <c r="IJ88" i="2"/>
  <c r="EG88" i="2"/>
  <c r="BT88" i="2"/>
  <c r="BU88" i="2"/>
  <c r="NX88" i="2" s="1"/>
  <c r="NY88" i="2" s="1"/>
  <c r="BK88" i="2"/>
  <c r="BL88" i="2"/>
  <c r="NT88" i="2" s="1"/>
  <c r="AL88" i="2"/>
  <c r="AM88" i="2" s="1"/>
  <c r="JG87" i="2"/>
  <c r="GW87" i="2"/>
  <c r="QF87" i="2" s="1"/>
  <c r="QG87" i="2" s="1"/>
  <c r="GX87" i="2"/>
  <c r="QD87" i="2" s="1"/>
  <c r="QE87" i="2" s="1"/>
  <c r="DQ87" i="2"/>
  <c r="NZ87" i="2"/>
  <c r="OA87" i="2" s="1"/>
  <c r="NJ87" i="2"/>
  <c r="NB87" i="2"/>
  <c r="NC87" i="2" s="1"/>
  <c r="LW86" i="2"/>
  <c r="LU86" i="2"/>
  <c r="RL86" i="2" s="1"/>
  <c r="RM86" i="2" s="1"/>
  <c r="LX86" i="2"/>
  <c r="RN86" i="2" s="1"/>
  <c r="LV86" i="2"/>
  <c r="RJ86" i="2" s="1"/>
  <c r="RK86" i="2" s="1"/>
  <c r="KI86" i="2"/>
  <c r="IB86" i="2"/>
  <c r="GW86" i="2"/>
  <c r="QF86" i="2" s="1"/>
  <c r="QG86" i="2" s="1"/>
  <c r="GX86" i="2"/>
  <c r="QD86" i="2" s="1"/>
  <c r="QE86" i="2" s="1"/>
  <c r="EO86" i="2"/>
  <c r="FF86" i="2"/>
  <c r="DI86" i="2"/>
  <c r="CT86" i="2"/>
  <c r="CR86" i="2"/>
  <c r="OQ86" i="2" s="1"/>
  <c r="OR86" i="2" s="1"/>
  <c r="CU86" i="2"/>
  <c r="OS86" i="2" s="1"/>
  <c r="CS86" i="2"/>
  <c r="OO86" i="2" s="1"/>
  <c r="OP86" i="2" s="1"/>
  <c r="AV86" i="2"/>
  <c r="NJ86" i="2" s="1"/>
  <c r="NK86" i="2" s="1"/>
  <c r="AW86" i="2"/>
  <c r="NH86" i="2" s="1"/>
  <c r="NI86" i="2" s="1"/>
  <c r="AX86" i="2"/>
  <c r="AY86" i="2" s="1"/>
  <c r="NL86" i="2" s="1"/>
  <c r="KB85" i="2"/>
  <c r="IZ85" i="2"/>
  <c r="HT85" i="2"/>
  <c r="DQ85" i="2"/>
  <c r="NZ85" i="2"/>
  <c r="OA85" i="2" s="1"/>
  <c r="NJ85" i="2"/>
  <c r="NK85" i="2" s="1"/>
  <c r="NB85" i="2"/>
  <c r="NC85" i="2" s="1"/>
  <c r="LW84" i="2"/>
  <c r="LU84" i="2"/>
  <c r="RL84" i="2" s="1"/>
  <c r="RM84" i="2" s="1"/>
  <c r="LX84" i="2"/>
  <c r="RN84" i="2" s="1"/>
  <c r="LV84" i="2"/>
  <c r="RJ84" i="2" s="1"/>
  <c r="RK84" i="2" s="1"/>
  <c r="KI84" i="2"/>
  <c r="IB84" i="2"/>
  <c r="GW84" i="2"/>
  <c r="QF84" i="2" s="1"/>
  <c r="QG84" i="2" s="1"/>
  <c r="GX84" i="2"/>
  <c r="QD84" i="2" s="1"/>
  <c r="QE84" i="2" s="1"/>
  <c r="EO84" i="2"/>
  <c r="FF84" i="2"/>
  <c r="DI84" i="2"/>
  <c r="CT84" i="2"/>
  <c r="CR84" i="2"/>
  <c r="OQ84" i="2" s="1"/>
  <c r="OR84" i="2" s="1"/>
  <c r="CU84" i="2"/>
  <c r="OS84" i="2" s="1"/>
  <c r="CS84" i="2"/>
  <c r="OO84" i="2" s="1"/>
  <c r="OP84" i="2" s="1"/>
  <c r="AV84" i="2"/>
  <c r="NJ84" i="2" s="1"/>
  <c r="NK84" i="2" s="1"/>
  <c r="AW84" i="2"/>
  <c r="NH84" i="2" s="1"/>
  <c r="NI84" i="2" s="1"/>
  <c r="AX84" i="2"/>
  <c r="AY84" i="2" s="1"/>
  <c r="NL84" i="2" s="1"/>
  <c r="KB83" i="2"/>
  <c r="IZ83" i="2"/>
  <c r="HT83" i="2"/>
  <c r="DQ83" i="2"/>
  <c r="NZ83" i="2"/>
  <c r="OA83" i="2" s="1"/>
  <c r="NJ83" i="2"/>
  <c r="NK83" i="2" s="1"/>
  <c r="NB83" i="2"/>
  <c r="NC83" i="2" s="1"/>
  <c r="LW82" i="2"/>
  <c r="LU82" i="2"/>
  <c r="RL82" i="2" s="1"/>
  <c r="RM82" i="2" s="1"/>
  <c r="LX82" i="2"/>
  <c r="RN82" i="2" s="1"/>
  <c r="LV82" i="2"/>
  <c r="RJ82" i="2" s="1"/>
  <c r="RK82" i="2" s="1"/>
  <c r="KI82" i="2"/>
  <c r="IB82" i="2"/>
  <c r="GW82" i="2"/>
  <c r="QF82" i="2" s="1"/>
  <c r="QG82" i="2" s="1"/>
  <c r="GX82" i="2"/>
  <c r="QD82" i="2" s="1"/>
  <c r="QE82" i="2" s="1"/>
  <c r="EO82" i="2"/>
  <c r="FF82" i="2"/>
  <c r="DI82" i="2"/>
  <c r="CT82" i="2"/>
  <c r="CR82" i="2"/>
  <c r="OQ82" i="2" s="1"/>
  <c r="OR82" i="2" s="1"/>
  <c r="CU82" i="2"/>
  <c r="OS82" i="2" s="1"/>
  <c r="CS82" i="2"/>
  <c r="OO82" i="2" s="1"/>
  <c r="OP82" i="2" s="1"/>
  <c r="AV82" i="2"/>
  <c r="NJ82" i="2" s="1"/>
  <c r="NK82" i="2" s="1"/>
  <c r="AW82" i="2"/>
  <c r="NH82" i="2" s="1"/>
  <c r="NI82" i="2" s="1"/>
  <c r="AX82" i="2"/>
  <c r="AY82" i="2" s="1"/>
  <c r="NL82" i="2" s="1"/>
  <c r="KB81" i="2"/>
  <c r="IZ81" i="2"/>
  <c r="HT81" i="2"/>
  <c r="DQ81" i="2"/>
  <c r="NZ81" i="2"/>
  <c r="OA81" i="2" s="1"/>
  <c r="NJ81" i="2"/>
  <c r="NK81" i="2" s="1"/>
  <c r="NB81" i="2"/>
  <c r="NC81" i="2" s="1"/>
  <c r="LW80" i="2"/>
  <c r="LU80" i="2"/>
  <c r="RL80" i="2" s="1"/>
  <c r="RM80" i="2" s="1"/>
  <c r="LX80" i="2"/>
  <c r="RN80" i="2" s="1"/>
  <c r="LV80" i="2"/>
  <c r="RJ80" i="2" s="1"/>
  <c r="RK80" i="2" s="1"/>
  <c r="KI80" i="2"/>
  <c r="IB80" i="2"/>
  <c r="GW80" i="2"/>
  <c r="QF80" i="2" s="1"/>
  <c r="QG80" i="2" s="1"/>
  <c r="GX80" i="2"/>
  <c r="QD80" i="2" s="1"/>
  <c r="QE80" i="2" s="1"/>
  <c r="EO80" i="2"/>
  <c r="FF80" i="2"/>
  <c r="DI80" i="2"/>
  <c r="CT80" i="2"/>
  <c r="CR80" i="2"/>
  <c r="OQ80" i="2" s="1"/>
  <c r="OR80" i="2" s="1"/>
  <c r="CU80" i="2"/>
  <c r="OS80" i="2" s="1"/>
  <c r="CS80" i="2"/>
  <c r="OO80" i="2" s="1"/>
  <c r="OP80" i="2" s="1"/>
  <c r="AV80" i="2"/>
  <c r="NJ80" i="2" s="1"/>
  <c r="NK80" i="2" s="1"/>
  <c r="AW80" i="2"/>
  <c r="NH80" i="2" s="1"/>
  <c r="NI80" i="2" s="1"/>
  <c r="AX80" i="2"/>
  <c r="AY80" i="2" s="1"/>
  <c r="NL80" i="2" s="1"/>
  <c r="KB79" i="2"/>
  <c r="IZ79" i="2"/>
  <c r="HT79" i="2"/>
  <c r="DQ79" i="2"/>
  <c r="NZ79" i="2"/>
  <c r="OA79" i="2" s="1"/>
  <c r="NJ79" i="2"/>
  <c r="NK79" i="2" s="1"/>
  <c r="NB79" i="2"/>
  <c r="NC79" i="2" s="1"/>
  <c r="LW78" i="2"/>
  <c r="LU78" i="2"/>
  <c r="RL78" i="2" s="1"/>
  <c r="RM78" i="2" s="1"/>
  <c r="LX78" i="2"/>
  <c r="RN78" i="2" s="1"/>
  <c r="LV78" i="2"/>
  <c r="RJ78" i="2" s="1"/>
  <c r="RK78" i="2" s="1"/>
  <c r="KI78" i="2"/>
  <c r="IB78" i="2"/>
  <c r="GW78" i="2"/>
  <c r="QF78" i="2" s="1"/>
  <c r="QG78" i="2" s="1"/>
  <c r="GX78" i="2"/>
  <c r="QD78" i="2" s="1"/>
  <c r="QE78" i="2" s="1"/>
  <c r="EO78" i="2"/>
  <c r="FF78" i="2"/>
  <c r="DI78" i="2"/>
  <c r="CT78" i="2"/>
  <c r="CR78" i="2"/>
  <c r="OQ78" i="2" s="1"/>
  <c r="OR78" i="2" s="1"/>
  <c r="CU78" i="2"/>
  <c r="OS78" i="2" s="1"/>
  <c r="CS78" i="2"/>
  <c r="OO78" i="2" s="1"/>
  <c r="OP78" i="2" s="1"/>
  <c r="AV78" i="2"/>
  <c r="NJ78" i="2" s="1"/>
  <c r="NK78" i="2" s="1"/>
  <c r="AW78" i="2"/>
  <c r="NH78" i="2" s="1"/>
  <c r="NI78" i="2" s="1"/>
  <c r="AX78" i="2"/>
  <c r="AY78" i="2" s="1"/>
  <c r="NL78" i="2" s="1"/>
  <c r="KB77" i="2"/>
  <c r="IZ77" i="2"/>
  <c r="HT77" i="2"/>
  <c r="DQ77" i="2"/>
  <c r="NZ77" i="2"/>
  <c r="OA77" i="2" s="1"/>
  <c r="NJ77" i="2"/>
  <c r="NK77" i="2" s="1"/>
  <c r="NB77" i="2"/>
  <c r="NC77" i="2" s="1"/>
  <c r="LW76" i="2"/>
  <c r="LU76" i="2"/>
  <c r="RL76" i="2" s="1"/>
  <c r="RM76" i="2" s="1"/>
  <c r="LX76" i="2"/>
  <c r="RN76" i="2" s="1"/>
  <c r="LV76" i="2"/>
  <c r="RJ76" i="2" s="1"/>
  <c r="RK76" i="2" s="1"/>
  <c r="KI76" i="2"/>
  <c r="IB76" i="2"/>
  <c r="GW76" i="2"/>
  <c r="QF76" i="2" s="1"/>
  <c r="QG76" i="2" s="1"/>
  <c r="GX76" i="2"/>
  <c r="QD76" i="2" s="1"/>
  <c r="QE76" i="2" s="1"/>
  <c r="EO76" i="2"/>
  <c r="FF76" i="2"/>
  <c r="DI76" i="2"/>
  <c r="CT76" i="2"/>
  <c r="CR76" i="2"/>
  <c r="OQ76" i="2" s="1"/>
  <c r="OR76" i="2" s="1"/>
  <c r="CU76" i="2"/>
  <c r="OS76" i="2" s="1"/>
  <c r="CS76" i="2"/>
  <c r="OO76" i="2" s="1"/>
  <c r="OP76" i="2" s="1"/>
  <c r="AV76" i="2"/>
  <c r="NJ76" i="2" s="1"/>
  <c r="NK76" i="2" s="1"/>
  <c r="AW76" i="2"/>
  <c r="NH76" i="2" s="1"/>
  <c r="NI76" i="2" s="1"/>
  <c r="AX76" i="2"/>
  <c r="AY76" i="2" s="1"/>
  <c r="NL76" i="2" s="1"/>
  <c r="KB75" i="2"/>
  <c r="IZ75" i="2"/>
  <c r="HT75" i="2"/>
  <c r="DQ75" i="2"/>
  <c r="NZ75" i="2"/>
  <c r="OA75" i="2" s="1"/>
  <c r="NJ75" i="2"/>
  <c r="NK75" i="2" s="1"/>
  <c r="NB75" i="2"/>
  <c r="NC75" i="2" s="1"/>
  <c r="LW74" i="2"/>
  <c r="LU74" i="2"/>
  <c r="RL74" i="2" s="1"/>
  <c r="RM74" i="2" s="1"/>
  <c r="LX74" i="2"/>
  <c r="RN74" i="2" s="1"/>
  <c r="LV74" i="2"/>
  <c r="RJ74" i="2" s="1"/>
  <c r="RK74" i="2" s="1"/>
  <c r="KI74" i="2"/>
  <c r="IB74" i="2"/>
  <c r="GW74" i="2"/>
  <c r="QF74" i="2" s="1"/>
  <c r="QG74" i="2" s="1"/>
  <c r="GX74" i="2"/>
  <c r="QD74" i="2" s="1"/>
  <c r="QE74" i="2" s="1"/>
  <c r="EO74" i="2"/>
  <c r="FF74" i="2"/>
  <c r="DI74" i="2"/>
  <c r="CT74" i="2"/>
  <c r="CR74" i="2"/>
  <c r="OQ74" i="2" s="1"/>
  <c r="OR74" i="2" s="1"/>
  <c r="CU74" i="2"/>
  <c r="OS74" i="2" s="1"/>
  <c r="CS74" i="2"/>
  <c r="OO74" i="2" s="1"/>
  <c r="OP74" i="2" s="1"/>
  <c r="AV74" i="2"/>
  <c r="NJ74" i="2" s="1"/>
  <c r="NK74" i="2" s="1"/>
  <c r="AW74" i="2"/>
  <c r="NH74" i="2" s="1"/>
  <c r="NI74" i="2" s="1"/>
  <c r="AX74" i="2"/>
  <c r="AY74" i="2" s="1"/>
  <c r="NL74" i="2" s="1"/>
  <c r="KB73" i="2"/>
  <c r="IZ73" i="2"/>
  <c r="HT73" i="2"/>
  <c r="DQ73" i="2"/>
  <c r="NZ73" i="2"/>
  <c r="OA73" i="2" s="1"/>
  <c r="NJ73" i="2"/>
  <c r="NK73" i="2" s="1"/>
  <c r="NB73" i="2"/>
  <c r="NC73" i="2" s="1"/>
  <c r="MQ72" i="2"/>
  <c r="KP72" i="2"/>
  <c r="JN72" i="2"/>
  <c r="IJ72" i="2"/>
  <c r="QF72" i="2"/>
  <c r="QG72" i="2" s="1"/>
  <c r="GH72" i="2"/>
  <c r="PZ72" i="2" s="1"/>
  <c r="BT72" i="2"/>
  <c r="NZ72" i="2" s="1"/>
  <c r="OA72" i="2" s="1"/>
  <c r="BU72" i="2"/>
  <c r="NX72" i="2" s="1"/>
  <c r="NY72" i="2" s="1"/>
  <c r="BK72" i="2"/>
  <c r="BL72" i="2" s="1"/>
  <c r="NT72" i="2" s="1"/>
  <c r="AL72" i="2"/>
  <c r="AM72" i="2" s="1"/>
  <c r="KI71" i="2"/>
  <c r="IB71" i="2"/>
  <c r="GW71" i="2"/>
  <c r="GX71" i="2"/>
  <c r="QD71" i="2" s="1"/>
  <c r="QE71" i="2" s="1"/>
  <c r="DQ71" i="2"/>
  <c r="NJ71" i="2"/>
  <c r="NB71" i="2"/>
  <c r="NC71" i="2" s="1"/>
  <c r="MQ70" i="2"/>
  <c r="KP70" i="2"/>
  <c r="JN70" i="2"/>
  <c r="IJ70" i="2"/>
  <c r="EG70" i="2"/>
  <c r="BT70" i="2"/>
  <c r="BU70" i="2"/>
  <c r="NX70" i="2" s="1"/>
  <c r="NY70" i="2" s="1"/>
  <c r="BK70" i="2"/>
  <c r="BL70" i="2"/>
  <c r="NT70" i="2" s="1"/>
  <c r="AL70" i="2"/>
  <c r="AM70" i="2" s="1"/>
  <c r="MQ69" i="2"/>
  <c r="IR69" i="2"/>
  <c r="HL69" i="2"/>
  <c r="EG69" i="2"/>
  <c r="BT69" i="2"/>
  <c r="NZ69" i="2" s="1"/>
  <c r="OA69" i="2" s="1"/>
  <c r="BU69" i="2"/>
  <c r="NX69" i="2" s="1"/>
  <c r="NY69" i="2" s="1"/>
  <c r="BK69" i="2"/>
  <c r="BL69" i="2" s="1"/>
  <c r="NT69" i="2" s="1"/>
  <c r="AL69" i="2"/>
  <c r="AM69" i="2" s="1"/>
  <c r="MQ68" i="2"/>
  <c r="IR68" i="2"/>
  <c r="HL68" i="2"/>
  <c r="EG68" i="2"/>
  <c r="BT68" i="2"/>
  <c r="BU68" i="2"/>
  <c r="NX68" i="2" s="1"/>
  <c r="NY68" i="2" s="1"/>
  <c r="BK68" i="2"/>
  <c r="BL68" i="2"/>
  <c r="NT68" i="2" s="1"/>
  <c r="AL68" i="2"/>
  <c r="AM68" i="2" s="1"/>
  <c r="JG67" i="2"/>
  <c r="GW67" i="2"/>
  <c r="QF67" i="2" s="1"/>
  <c r="QG67" i="2" s="1"/>
  <c r="GX67" i="2"/>
  <c r="QD67" i="2" s="1"/>
  <c r="QE67" i="2" s="1"/>
  <c r="DQ67" i="2"/>
  <c r="NZ67" i="2"/>
  <c r="OA67" i="2" s="1"/>
  <c r="NJ67" i="2"/>
  <c r="NB67" i="2"/>
  <c r="NC67" i="2" s="1"/>
  <c r="MC66" i="2"/>
  <c r="MJ66" i="2"/>
  <c r="MD66" i="2"/>
  <c r="RV66" i="2" s="1"/>
  <c r="LK66" i="2"/>
  <c r="LL66" i="2" s="1"/>
  <c r="QX66" i="2" s="1"/>
  <c r="KB66" i="2"/>
  <c r="HT66" i="2"/>
  <c r="KZ66" i="2"/>
  <c r="QF66" i="2"/>
  <c r="QG66" i="2" s="1"/>
  <c r="GE66" i="2"/>
  <c r="GF66" i="2"/>
  <c r="PV66" i="2" s="1"/>
  <c r="FV66" i="2"/>
  <c r="PR66" i="2" s="1"/>
  <c r="MP66" i="2"/>
  <c r="EG66" i="2"/>
  <c r="DI66" i="2"/>
  <c r="CB66" i="2"/>
  <c r="BZ66" i="2"/>
  <c r="OH66" i="2" s="1"/>
  <c r="OI66" i="2" s="1"/>
  <c r="CC66" i="2"/>
  <c r="OJ66" i="2" s="1"/>
  <c r="CA66" i="2"/>
  <c r="OF66" i="2" s="1"/>
  <c r="OG66" i="2" s="1"/>
  <c r="MS66" i="2"/>
  <c r="MR66" i="2"/>
  <c r="QT65" i="2"/>
  <c r="IZ65" i="2"/>
  <c r="KZ65" i="2"/>
  <c r="QF65" i="2"/>
  <c r="QG65" i="2" s="1"/>
  <c r="GE65" i="2"/>
  <c r="GF65" i="2"/>
  <c r="PV65" i="2"/>
  <c r="MO65" i="2"/>
  <c r="FP65" i="2"/>
  <c r="PJ65" i="2" s="1"/>
  <c r="EO65" i="2"/>
  <c r="DH65" i="2"/>
  <c r="NZ65" i="2"/>
  <c r="OA65" i="2" s="1"/>
  <c r="BI65" i="2"/>
  <c r="NR65" i="2" s="1"/>
  <c r="BJ65" i="2"/>
  <c r="NP65" i="2" s="1"/>
  <c r="BK65" i="2"/>
  <c r="BL65" i="2" s="1"/>
  <c r="NT65" i="2" s="1"/>
  <c r="NJ65" i="2"/>
  <c r="AJ65" i="2"/>
  <c r="MT65" i="2"/>
  <c r="AK65" i="2"/>
  <c r="MZ65" i="2" s="1"/>
  <c r="NA65" i="2" s="1"/>
  <c r="MJ64" i="2"/>
  <c r="MD64" i="2"/>
  <c r="RV64" i="2" s="1"/>
  <c r="MC64" i="2"/>
  <c r="LR64" i="2"/>
  <c r="RF64" i="2" s="1"/>
  <c r="LQ64" i="2"/>
  <c r="KW64" i="2"/>
  <c r="GB64" i="2"/>
  <c r="GA64" i="2"/>
  <c r="EW64" i="2"/>
  <c r="EX64" i="2"/>
  <c r="EY64" i="2" s="1"/>
  <c r="EV64" i="2"/>
  <c r="NJ64" i="2"/>
  <c r="AK64" i="2"/>
  <c r="MZ64" i="2" s="1"/>
  <c r="NA64" i="2" s="1"/>
  <c r="AJ64" i="2"/>
  <c r="NB64" i="2" s="1"/>
  <c r="NC64" i="2" s="1"/>
  <c r="MJ63" i="2"/>
  <c r="MD63" i="2"/>
  <c r="RV63" i="2" s="1"/>
  <c r="MC63" i="2"/>
  <c r="LR63" i="2"/>
  <c r="RF63" i="2" s="1"/>
  <c r="LQ63" i="2"/>
  <c r="GF63" i="2"/>
  <c r="GE63" i="2"/>
  <c r="EW63" i="2"/>
  <c r="EX63" i="2"/>
  <c r="EY63" i="2" s="1"/>
  <c r="EV63" i="2"/>
  <c r="BJ63" i="2"/>
  <c r="NP63" i="2" s="1"/>
  <c r="BI63" i="2"/>
  <c r="NR63" i="2" s="1"/>
  <c r="KW62" i="2"/>
  <c r="GB62" i="2"/>
  <c r="GA62" i="2"/>
  <c r="MP62" i="2"/>
  <c r="FV62" i="2"/>
  <c r="PR62" i="2" s="1"/>
  <c r="MO62" i="2"/>
  <c r="FP62" i="2"/>
  <c r="PJ62" i="2" s="1"/>
  <c r="CA62" i="2"/>
  <c r="OF62" i="2" s="1"/>
  <c r="OG62" i="2" s="1"/>
  <c r="CB62" i="2"/>
  <c r="CC62" i="2" s="1"/>
  <c r="OJ62" i="2" s="1"/>
  <c r="BZ62" i="2"/>
  <c r="OH62" i="2" s="1"/>
  <c r="OI62" i="2" s="1"/>
  <c r="AK62" i="2"/>
  <c r="MZ62" i="2" s="1"/>
  <c r="NA62" i="2" s="1"/>
  <c r="AJ62" i="2"/>
  <c r="NB62" i="2" s="1"/>
  <c r="NC62" i="2" s="1"/>
  <c r="MJ61" i="2"/>
  <c r="MC61" i="2"/>
  <c r="MD61" i="2" s="1"/>
  <c r="RV61" i="2" s="1"/>
  <c r="LQ61" i="2"/>
  <c r="LR61" i="2" s="1"/>
  <c r="RF61" i="2" s="1"/>
  <c r="GF61" i="2"/>
  <c r="GE61" i="2"/>
  <c r="EW61" i="2"/>
  <c r="EX61" i="2"/>
  <c r="EY61" i="2" s="1"/>
  <c r="EV61" i="2"/>
  <c r="BJ61" i="2"/>
  <c r="NP61" i="2" s="1"/>
  <c r="BI61" i="2"/>
  <c r="NR61" i="2" s="1"/>
  <c r="KW60" i="2"/>
  <c r="GB60" i="2"/>
  <c r="GA60" i="2"/>
  <c r="MP60" i="2"/>
  <c r="FV60" i="2"/>
  <c r="PR60" i="2" s="1"/>
  <c r="MO60" i="2"/>
  <c r="FP60" i="2"/>
  <c r="PJ60" i="2" s="1"/>
  <c r="CA60" i="2"/>
  <c r="OF60" i="2" s="1"/>
  <c r="OG60" i="2" s="1"/>
  <c r="CB60" i="2"/>
  <c r="CC60" i="2" s="1"/>
  <c r="OJ60" i="2" s="1"/>
  <c r="BZ60" i="2"/>
  <c r="OH60" i="2" s="1"/>
  <c r="OI60" i="2" s="1"/>
  <c r="AK60" i="2"/>
  <c r="MZ60" i="2" s="1"/>
  <c r="NA60" i="2" s="1"/>
  <c r="AJ60" i="2"/>
  <c r="NB60" i="2" s="1"/>
  <c r="NC60" i="2" s="1"/>
  <c r="MJ59" i="2"/>
  <c r="MD59" i="2"/>
  <c r="RV59" i="2" s="1"/>
  <c r="MC59" i="2"/>
  <c r="LR59" i="2"/>
  <c r="RF59" i="2" s="1"/>
  <c r="LQ59" i="2"/>
  <c r="GF59" i="2"/>
  <c r="GE59" i="2"/>
  <c r="EW59" i="2"/>
  <c r="EX59" i="2"/>
  <c r="EY59" i="2" s="1"/>
  <c r="EV59" i="2"/>
  <c r="BJ59" i="2"/>
  <c r="NP59" i="2" s="1"/>
  <c r="BI59" i="2"/>
  <c r="NR59" i="2" s="1"/>
  <c r="KW58" i="2"/>
  <c r="GB58" i="2"/>
  <c r="GA58" i="2"/>
  <c r="MP58" i="2"/>
  <c r="FV58" i="2"/>
  <c r="PR58" i="2" s="1"/>
  <c r="MO58" i="2"/>
  <c r="FP58" i="2"/>
  <c r="PJ58" i="2" s="1"/>
  <c r="CA58" i="2"/>
  <c r="OF58" i="2" s="1"/>
  <c r="OG58" i="2" s="1"/>
  <c r="CB58" i="2"/>
  <c r="CC58" i="2" s="1"/>
  <c r="OJ58" i="2" s="1"/>
  <c r="BZ58" i="2"/>
  <c r="OH58" i="2" s="1"/>
  <c r="OI58" i="2" s="1"/>
  <c r="AK58" i="2"/>
  <c r="MZ58" i="2" s="1"/>
  <c r="NA58" i="2" s="1"/>
  <c r="AJ58" i="2"/>
  <c r="NB58" i="2" s="1"/>
  <c r="NC58" i="2" s="1"/>
  <c r="MJ57" i="2"/>
  <c r="MC57" i="2"/>
  <c r="MD57" i="2" s="1"/>
  <c r="RV57" i="2" s="1"/>
  <c r="LQ57" i="2"/>
  <c r="LR57" i="2" s="1"/>
  <c r="RF57" i="2" s="1"/>
  <c r="GF57" i="2"/>
  <c r="GE57" i="2"/>
  <c r="EW57" i="2"/>
  <c r="EX57" i="2"/>
  <c r="EY57" i="2" s="1"/>
  <c r="EV57" i="2"/>
  <c r="BJ57" i="2"/>
  <c r="NP57" i="2" s="1"/>
  <c r="BI57" i="2"/>
  <c r="NR57" i="2" s="1"/>
  <c r="KW56" i="2"/>
  <c r="GB56" i="2"/>
  <c r="GA56" i="2"/>
  <c r="MP56" i="2"/>
  <c r="FV56" i="2"/>
  <c r="PR56" i="2" s="1"/>
  <c r="MO56" i="2"/>
  <c r="FP56" i="2"/>
  <c r="PJ56" i="2" s="1"/>
  <c r="CA56" i="2"/>
  <c r="OF56" i="2" s="1"/>
  <c r="OG56" i="2" s="1"/>
  <c r="CB56" i="2"/>
  <c r="CC56" i="2" s="1"/>
  <c r="OJ56" i="2" s="1"/>
  <c r="BZ56" i="2"/>
  <c r="OH56" i="2" s="1"/>
  <c r="OI56" i="2" s="1"/>
  <c r="AK56" i="2"/>
  <c r="MZ56" i="2" s="1"/>
  <c r="NA56" i="2" s="1"/>
  <c r="AJ56" i="2"/>
  <c r="NB56" i="2" s="1"/>
  <c r="NC56" i="2" s="1"/>
  <c r="MJ55" i="2"/>
  <c r="MD55" i="2"/>
  <c r="RV55" i="2" s="1"/>
  <c r="MC55" i="2"/>
  <c r="LR55" i="2"/>
  <c r="RF55" i="2" s="1"/>
  <c r="LQ55" i="2"/>
  <c r="GF55" i="2"/>
  <c r="GE55" i="2"/>
  <c r="EW55" i="2"/>
  <c r="EX55" i="2"/>
  <c r="EY55" i="2" s="1"/>
  <c r="EV55" i="2"/>
  <c r="BJ55" i="2"/>
  <c r="NP55" i="2" s="1"/>
  <c r="BI55" i="2"/>
  <c r="NR55" i="2" s="1"/>
  <c r="GF54" i="2"/>
  <c r="GE54" i="2"/>
  <c r="EW54" i="2"/>
  <c r="EX54" i="2"/>
  <c r="EY54" i="2" s="1"/>
  <c r="EV54" i="2"/>
  <c r="NJ54" i="2"/>
  <c r="NK54" i="2" s="1"/>
  <c r="MT54" i="2"/>
  <c r="AK54" i="2"/>
  <c r="MZ54" i="2" s="1"/>
  <c r="NA54" i="2" s="1"/>
  <c r="AJ54" i="2"/>
  <c r="NB54" i="2" s="1"/>
  <c r="NC54" i="2" s="1"/>
  <c r="MJ53" i="2"/>
  <c r="MC53" i="2"/>
  <c r="MD53" i="2" s="1"/>
  <c r="RV53" i="2" s="1"/>
  <c r="LQ53" i="2"/>
  <c r="LR53" i="2" s="1"/>
  <c r="RF53" i="2" s="1"/>
  <c r="KW53" i="2"/>
  <c r="GB53" i="2"/>
  <c r="PV53" i="2" s="1"/>
  <c r="GA53" i="2"/>
  <c r="PX53" i="2" s="1"/>
  <c r="MP53" i="2"/>
  <c r="FV53" i="2"/>
  <c r="PR53" i="2" s="1"/>
  <c r="MO53" i="2"/>
  <c r="FP53" i="2"/>
  <c r="PJ53" i="2" s="1"/>
  <c r="CA53" i="2"/>
  <c r="OF53" i="2" s="1"/>
  <c r="OG53" i="2" s="1"/>
  <c r="CB53" i="2"/>
  <c r="CC53" i="2" s="1"/>
  <c r="OJ53" i="2" s="1"/>
  <c r="BZ53" i="2"/>
  <c r="OH53" i="2" s="1"/>
  <c r="OI53" i="2" s="1"/>
  <c r="BJ53" i="2"/>
  <c r="NP53" i="2" s="1"/>
  <c r="BI53" i="2"/>
  <c r="NR53" i="2" s="1"/>
  <c r="GF52" i="2"/>
  <c r="GE52" i="2"/>
  <c r="EW52" i="2"/>
  <c r="EX52" i="2"/>
  <c r="EY52" i="2" s="1"/>
  <c r="EV52" i="2"/>
  <c r="NJ52" i="2"/>
  <c r="NK52" i="2" s="1"/>
  <c r="MT52" i="2"/>
  <c r="AK52" i="2"/>
  <c r="MZ52" i="2" s="1"/>
  <c r="NA52" i="2" s="1"/>
  <c r="AJ52" i="2"/>
  <c r="NB52" i="2" s="1"/>
  <c r="NC52" i="2" s="1"/>
  <c r="MJ51" i="2"/>
  <c r="MD51" i="2"/>
  <c r="RV51" i="2" s="1"/>
  <c r="MC51" i="2"/>
  <c r="LR51" i="2"/>
  <c r="RF51" i="2" s="1"/>
  <c r="LQ51" i="2"/>
  <c r="KW51" i="2"/>
  <c r="GB51" i="2"/>
  <c r="PV51" i="2" s="1"/>
  <c r="GA51" i="2"/>
  <c r="PX51" i="2" s="1"/>
  <c r="MP51" i="2"/>
  <c r="FV51" i="2"/>
  <c r="PR51" i="2" s="1"/>
  <c r="MO51" i="2"/>
  <c r="FP51" i="2"/>
  <c r="PJ51" i="2" s="1"/>
  <c r="CA51" i="2"/>
  <c r="OF51" i="2" s="1"/>
  <c r="OG51" i="2" s="1"/>
  <c r="CB51" i="2"/>
  <c r="CC51" i="2" s="1"/>
  <c r="OJ51" i="2" s="1"/>
  <c r="BZ51" i="2"/>
  <c r="OH51" i="2" s="1"/>
  <c r="OI51" i="2" s="1"/>
  <c r="BJ51" i="2"/>
  <c r="NP51" i="2" s="1"/>
  <c r="BI51" i="2"/>
  <c r="NR51" i="2" s="1"/>
  <c r="GF50" i="2"/>
  <c r="GE50" i="2"/>
  <c r="EW50" i="2"/>
  <c r="EX50" i="2"/>
  <c r="EY50" i="2" s="1"/>
  <c r="EV50" i="2"/>
  <c r="NJ50" i="2"/>
  <c r="NK50" i="2" s="1"/>
  <c r="MT50" i="2"/>
  <c r="AK50" i="2"/>
  <c r="MZ50" i="2" s="1"/>
  <c r="NA50" i="2" s="1"/>
  <c r="AJ50" i="2"/>
  <c r="NB50" i="2" s="1"/>
  <c r="NC50" i="2" s="1"/>
  <c r="MJ49" i="2"/>
  <c r="MC49" i="2"/>
  <c r="MD49" i="2" s="1"/>
  <c r="RV49" i="2" s="1"/>
  <c r="LQ49" i="2"/>
  <c r="LR49" i="2" s="1"/>
  <c r="RF49" i="2" s="1"/>
  <c r="KW49" i="2"/>
  <c r="GB49" i="2"/>
  <c r="PV49" i="2" s="1"/>
  <c r="GA49" i="2"/>
  <c r="PX49" i="2" s="1"/>
  <c r="MP49" i="2"/>
  <c r="FV49" i="2"/>
  <c r="PR49" i="2" s="1"/>
  <c r="MO49" i="2"/>
  <c r="FP49" i="2"/>
  <c r="PJ49" i="2" s="1"/>
  <c r="CA49" i="2"/>
  <c r="OF49" i="2" s="1"/>
  <c r="OG49" i="2" s="1"/>
  <c r="CB49" i="2"/>
  <c r="CC49" i="2" s="1"/>
  <c r="OJ49" i="2" s="1"/>
  <c r="BZ49" i="2"/>
  <c r="OH49" i="2" s="1"/>
  <c r="OI49" i="2" s="1"/>
  <c r="BJ49" i="2"/>
  <c r="NP49" i="2" s="1"/>
  <c r="BI49" i="2"/>
  <c r="NR49" i="2" s="1"/>
  <c r="GF48" i="2"/>
  <c r="GE48" i="2"/>
  <c r="EW48" i="2"/>
  <c r="EX48" i="2"/>
  <c r="EY48" i="2" s="1"/>
  <c r="EV48" i="2"/>
  <c r="NJ48" i="2"/>
  <c r="NK48" i="2" s="1"/>
  <c r="MT48" i="2"/>
  <c r="AK48" i="2"/>
  <c r="MZ48" i="2" s="1"/>
  <c r="NA48" i="2" s="1"/>
  <c r="AJ48" i="2"/>
  <c r="NB48" i="2" s="1"/>
  <c r="NC48" i="2" s="1"/>
  <c r="MJ47" i="2"/>
  <c r="MD47" i="2"/>
  <c r="RV47" i="2" s="1"/>
  <c r="MC47" i="2"/>
  <c r="LR47" i="2"/>
  <c r="RF47" i="2" s="1"/>
  <c r="LQ47" i="2"/>
  <c r="KW47" i="2"/>
  <c r="GB47" i="2"/>
  <c r="PV47" i="2" s="1"/>
  <c r="GA47" i="2"/>
  <c r="PX47" i="2" s="1"/>
  <c r="MP47" i="2"/>
  <c r="FV47" i="2"/>
  <c r="PR47" i="2" s="1"/>
  <c r="MO47" i="2"/>
  <c r="FP47" i="2"/>
  <c r="PJ47" i="2" s="1"/>
  <c r="FI47" i="2"/>
  <c r="CA47" i="2"/>
  <c r="OF47" i="2" s="1"/>
  <c r="OG47" i="2" s="1"/>
  <c r="CB47" i="2"/>
  <c r="CC47" i="2" s="1"/>
  <c r="OJ47" i="2" s="1"/>
  <c r="BZ47" i="2"/>
  <c r="OH47" i="2" s="1"/>
  <c r="OI47" i="2" s="1"/>
  <c r="BJ47" i="2"/>
  <c r="NP47" i="2" s="1"/>
  <c r="BI47" i="2"/>
  <c r="NR47" i="2" s="1"/>
  <c r="GF46" i="2"/>
  <c r="GE46" i="2"/>
  <c r="EW46" i="2"/>
  <c r="EX46" i="2"/>
  <c r="EY46" i="2" s="1"/>
  <c r="EV46" i="2"/>
  <c r="NJ46" i="2"/>
  <c r="NK46" i="2" s="1"/>
  <c r="MT46" i="2"/>
  <c r="AK46" i="2"/>
  <c r="MZ46" i="2" s="1"/>
  <c r="NA46" i="2" s="1"/>
  <c r="AJ46" i="2"/>
  <c r="NB46" i="2" s="1"/>
  <c r="NC46" i="2" s="1"/>
  <c r="MJ45" i="2"/>
  <c r="MC45" i="2"/>
  <c r="MD45" i="2" s="1"/>
  <c r="RV45" i="2" s="1"/>
  <c r="LQ45" i="2"/>
  <c r="LR45" i="2" s="1"/>
  <c r="RF45" i="2" s="1"/>
  <c r="GF45" i="2"/>
  <c r="GE45" i="2"/>
  <c r="EW45" i="2"/>
  <c r="EX45" i="2"/>
  <c r="EY45" i="2" s="1"/>
  <c r="EV45" i="2"/>
  <c r="BJ45" i="2"/>
  <c r="NP45" i="2" s="1"/>
  <c r="BI45" i="2"/>
  <c r="NR45" i="2" s="1"/>
  <c r="KW44" i="2"/>
  <c r="GF44" i="2"/>
  <c r="GE44" i="2"/>
  <c r="EW44" i="2"/>
  <c r="EX44" i="2"/>
  <c r="EY44" i="2" s="1"/>
  <c r="EV44" i="2"/>
  <c r="CA44" i="2"/>
  <c r="OF44" i="2" s="1"/>
  <c r="OG44" i="2" s="1"/>
  <c r="CB44" i="2"/>
  <c r="CC44" i="2" s="1"/>
  <c r="OJ44" i="2" s="1"/>
  <c r="BZ44" i="2"/>
  <c r="OH44" i="2" s="1"/>
  <c r="OI44" i="2" s="1"/>
  <c r="BJ44" i="2"/>
  <c r="NP44" i="2" s="1"/>
  <c r="BI44" i="2"/>
  <c r="NR44" i="2" s="1"/>
  <c r="NB44" i="2"/>
  <c r="NC44" i="2" s="1"/>
  <c r="MJ43" i="2"/>
  <c r="MD43" i="2"/>
  <c r="RV43" i="2" s="1"/>
  <c r="MC43" i="2"/>
  <c r="LR43" i="2"/>
  <c r="RF43" i="2" s="1"/>
  <c r="LQ43" i="2"/>
  <c r="GF43" i="2"/>
  <c r="GE43" i="2"/>
  <c r="EW43" i="2"/>
  <c r="EX43" i="2"/>
  <c r="EY43" i="2" s="1"/>
  <c r="EV43" i="2"/>
  <c r="NJ43" i="2"/>
  <c r="NK43" i="2" s="1"/>
  <c r="AK43" i="2"/>
  <c r="MZ43" i="2" s="1"/>
  <c r="NA43" i="2" s="1"/>
  <c r="AJ43" i="2"/>
  <c r="NB43" i="2" s="1"/>
  <c r="NC43" i="2" s="1"/>
  <c r="KW42" i="2"/>
  <c r="GB42" i="2"/>
  <c r="PV42" i="2" s="1"/>
  <c r="GA42" i="2"/>
  <c r="PX42" i="2" s="1"/>
  <c r="MP42" i="2"/>
  <c r="FV42" i="2"/>
  <c r="PR42" i="2" s="1"/>
  <c r="MO42" i="2"/>
  <c r="FP42" i="2"/>
  <c r="PJ42" i="2" s="1"/>
  <c r="CA42" i="2"/>
  <c r="OF42" i="2" s="1"/>
  <c r="OG42" i="2" s="1"/>
  <c r="CB42" i="2"/>
  <c r="CC42" i="2" s="1"/>
  <c r="OJ42" i="2" s="1"/>
  <c r="BZ42" i="2"/>
  <c r="OH42" i="2" s="1"/>
  <c r="OI42" i="2" s="1"/>
  <c r="BJ42" i="2"/>
  <c r="NP42" i="2" s="1"/>
  <c r="BI42" i="2"/>
  <c r="NR42" i="2" s="1"/>
  <c r="NB42" i="2"/>
  <c r="NC42" i="2" s="1"/>
  <c r="QV41" i="2"/>
  <c r="QW41" i="2" s="1"/>
  <c r="GX41" i="2"/>
  <c r="QD41" i="2" s="1"/>
  <c r="QE41" i="2" s="1"/>
  <c r="GW41" i="2"/>
  <c r="QF41" i="2" s="1"/>
  <c r="QG41" i="2" s="1"/>
  <c r="FF41" i="2"/>
  <c r="CS41" i="2"/>
  <c r="OO41" i="2" s="1"/>
  <c r="OP41" i="2" s="1"/>
  <c r="CT41" i="2"/>
  <c r="CU41" i="2" s="1"/>
  <c r="OS41" i="2" s="1"/>
  <c r="CR41" i="2"/>
  <c r="OQ41" i="2" s="1"/>
  <c r="OR41" i="2" s="1"/>
  <c r="NH41" i="2"/>
  <c r="NI41" i="2" s="1"/>
  <c r="QV40" i="2"/>
  <c r="FF40" i="2"/>
  <c r="CS40" i="2"/>
  <c r="OO40" i="2" s="1"/>
  <c r="OP40" i="2" s="1"/>
  <c r="CT40" i="2"/>
  <c r="CU40" i="2" s="1"/>
  <c r="OS40" i="2" s="1"/>
  <c r="CR40" i="2"/>
  <c r="OQ40" i="2" s="1"/>
  <c r="OR40" i="2" s="1"/>
  <c r="BU40" i="2"/>
  <c r="NX40" i="2" s="1"/>
  <c r="NY40" i="2" s="1"/>
  <c r="BT40" i="2"/>
  <c r="NZ40" i="2" s="1"/>
  <c r="OA40" i="2" s="1"/>
  <c r="AW40" i="2"/>
  <c r="NH40" i="2" s="1"/>
  <c r="AX40" i="2"/>
  <c r="AV40" i="2"/>
  <c r="NJ40" i="2" s="1"/>
  <c r="LV39" i="2"/>
  <c r="RJ39" i="2" s="1"/>
  <c r="RK39" i="2" s="1"/>
  <c r="LW39" i="2"/>
  <c r="LX39" i="2" s="1"/>
  <c r="RN39" i="2" s="1"/>
  <c r="LU39" i="2"/>
  <c r="RL39" i="2" s="1"/>
  <c r="RM39" i="2" s="1"/>
  <c r="QV39" i="2"/>
  <c r="QW39" i="2" s="1"/>
  <c r="GX39" i="2"/>
  <c r="QD39" i="2" s="1"/>
  <c r="QE39" i="2" s="1"/>
  <c r="GW39" i="2"/>
  <c r="QF39" i="2" s="1"/>
  <c r="QG39" i="2" s="1"/>
  <c r="FF39" i="2"/>
  <c r="CS39" i="2"/>
  <c r="OO39" i="2" s="1"/>
  <c r="OP39" i="2" s="1"/>
  <c r="CT39" i="2"/>
  <c r="CU39" i="2" s="1"/>
  <c r="OS39" i="2" s="1"/>
  <c r="CR39" i="2"/>
  <c r="OQ39" i="2" s="1"/>
  <c r="OR39" i="2" s="1"/>
  <c r="NH39" i="2"/>
  <c r="NI39" i="2" s="1"/>
  <c r="LY274" i="2"/>
  <c r="MJ38" i="2"/>
  <c r="MD38" i="2"/>
  <c r="MC38" i="2"/>
  <c r="LM274" i="2"/>
  <c r="LQ38" i="2"/>
  <c r="LR38" i="2" s="1"/>
  <c r="LF274" i="2"/>
  <c r="KA274" i="2"/>
  <c r="JS274" i="2"/>
  <c r="IY274" i="2"/>
  <c r="IP274" i="2"/>
  <c r="HS274" i="2"/>
  <c r="HJ274" i="2"/>
  <c r="KW38" i="2"/>
  <c r="GR274" i="2"/>
  <c r="GF38" i="2"/>
  <c r="GE38" i="2"/>
  <c r="FT274" i="2"/>
  <c r="PN38" i="2"/>
  <c r="FN274" i="2"/>
  <c r="PF38" i="2"/>
  <c r="FA274" i="2"/>
  <c r="EE274" i="2"/>
  <c r="CY274" i="2"/>
  <c r="CM274" i="2"/>
  <c r="CF274" i="2"/>
  <c r="BC274" i="2"/>
  <c r="AI274" i="2"/>
  <c r="AK38" i="2"/>
  <c r="AJ38" i="2"/>
  <c r="NB38" i="2" s="1"/>
  <c r="RS247" i="2"/>
  <c r="RS250" i="2"/>
  <c r="RS255" i="2"/>
  <c r="RS258" i="2"/>
  <c r="RS251" i="2"/>
  <c r="RS253" i="2"/>
  <c r="RS260" i="2"/>
  <c r="RS264" i="2"/>
  <c r="RS259" i="2"/>
  <c r="RS262" i="2"/>
  <c r="RS267" i="2"/>
  <c r="RS270" i="2"/>
  <c r="RS271" i="2"/>
  <c r="RS273" i="2"/>
  <c r="RC107" i="2"/>
  <c r="RC110" i="2"/>
  <c r="RC112" i="2"/>
  <c r="RC117" i="2"/>
  <c r="RC124" i="2"/>
  <c r="RC126" i="2"/>
  <c r="RC129" i="2"/>
  <c r="RC133" i="2"/>
  <c r="RG108" i="2"/>
  <c r="RC108" i="2"/>
  <c r="RC115" i="2"/>
  <c r="RC119" i="2"/>
  <c r="RC128" i="2"/>
  <c r="RC132" i="2"/>
  <c r="RC135" i="2"/>
  <c r="RC137" i="2"/>
  <c r="RG140" i="2"/>
  <c r="RC140" i="2"/>
  <c r="RC143" i="2"/>
  <c r="RC151" i="2"/>
  <c r="RC155" i="2"/>
  <c r="RC162" i="2"/>
  <c r="RG166" i="2"/>
  <c r="RC166" i="2"/>
  <c r="RC170" i="2"/>
  <c r="RC120" i="2"/>
  <c r="RC139" i="2"/>
  <c r="RG147" i="2"/>
  <c r="RC147" i="2"/>
  <c r="RC152" i="2"/>
  <c r="RC156" i="2"/>
  <c r="RG161" i="2"/>
  <c r="RC161" i="2"/>
  <c r="RC165" i="2"/>
  <c r="RG169" i="2"/>
  <c r="RC169" i="2"/>
  <c r="RC173" i="2"/>
  <c r="RC177" i="2"/>
  <c r="RC181" i="2"/>
  <c r="RC188" i="2"/>
  <c r="RC192" i="2"/>
  <c r="RC172" i="2"/>
  <c r="RC176" i="2"/>
  <c r="RC180" i="2"/>
  <c r="RC184" i="2"/>
  <c r="RC189" i="2"/>
  <c r="RG193" i="2"/>
  <c r="RC193" i="2"/>
  <c r="RC196" i="2"/>
  <c r="RC200" i="2"/>
  <c r="RC199" i="2"/>
  <c r="RC203" i="2"/>
  <c r="RG207" i="2"/>
  <c r="RC207" i="2"/>
  <c r="RC210" i="2"/>
  <c r="RC214" i="2"/>
  <c r="RC218" i="2"/>
  <c r="RC222" i="2"/>
  <c r="RC226" i="2"/>
  <c r="RG204" i="2"/>
  <c r="RC204" i="2"/>
  <c r="RC208" i="2"/>
  <c r="RC213" i="2"/>
  <c r="RC217" i="2"/>
  <c r="RC221" i="2"/>
  <c r="RC228" i="2"/>
  <c r="RG232" i="2"/>
  <c r="RC232" i="2"/>
  <c r="RG236" i="2"/>
  <c r="RC236" i="2"/>
  <c r="RC225" i="2"/>
  <c r="RC229" i="2"/>
  <c r="RC233" i="2"/>
  <c r="RC237" i="2"/>
  <c r="RC241" i="2"/>
  <c r="RG246" i="2"/>
  <c r="RC246" i="2"/>
  <c r="RC240" i="2"/>
  <c r="RG244" i="2"/>
  <c r="RC244" i="2"/>
  <c r="RG247" i="2"/>
  <c r="RC247" i="2"/>
  <c r="RC257" i="2"/>
  <c r="RC260" i="2"/>
  <c r="RG251" i="2"/>
  <c r="RC251" i="2"/>
  <c r="RC261" i="2"/>
  <c r="RC259" i="2"/>
  <c r="RC265" i="2"/>
  <c r="RG266" i="2"/>
  <c r="RC266" i="2"/>
  <c r="RC269" i="2"/>
  <c r="RC271" i="2"/>
  <c r="RC272" i="2"/>
  <c r="QT121" i="2"/>
  <c r="QT226" i="2"/>
  <c r="QT238" i="2"/>
  <c r="QT247" i="2"/>
  <c r="QT263" i="2"/>
  <c r="QT271" i="2"/>
  <c r="QD119" i="2"/>
  <c r="QD173" i="2"/>
  <c r="QD177" i="2"/>
  <c r="QD181" i="2"/>
  <c r="QD198" i="2"/>
  <c r="QD224" i="2"/>
  <c r="QD264" i="2"/>
  <c r="QD270" i="2"/>
  <c r="PS107" i="2"/>
  <c r="PO107" i="2"/>
  <c r="PO112" i="2"/>
  <c r="PO148" i="2"/>
  <c r="PS151" i="2"/>
  <c r="PO151" i="2"/>
  <c r="PS159" i="2"/>
  <c r="PO159" i="2"/>
  <c r="PO166" i="2"/>
  <c r="PO170" i="2"/>
  <c r="PS175" i="2"/>
  <c r="PO175" i="2"/>
  <c r="PS179" i="2"/>
  <c r="PO179" i="2"/>
  <c r="PO150" i="2"/>
  <c r="PS167" i="2"/>
  <c r="PO167" i="2"/>
  <c r="PS171" i="2"/>
  <c r="PO171" i="2"/>
  <c r="PS185" i="2"/>
  <c r="PO185" i="2"/>
  <c r="PO188" i="2"/>
  <c r="PO192" i="2"/>
  <c r="PS196" i="2"/>
  <c r="PO196" i="2"/>
  <c r="PS200" i="2"/>
  <c r="PO200" i="2"/>
  <c r="PS174" i="2"/>
  <c r="PO174" i="2"/>
  <c r="PS178" i="2"/>
  <c r="PO178" i="2"/>
  <c r="PS182" i="2"/>
  <c r="PO182" i="2"/>
  <c r="PO187" i="2"/>
  <c r="PO191" i="2"/>
  <c r="PO195" i="2"/>
  <c r="PO199" i="2"/>
  <c r="PO203" i="2"/>
  <c r="PO207" i="2"/>
  <c r="PS210" i="2"/>
  <c r="PO210" i="2"/>
  <c r="PS214" i="2"/>
  <c r="PO214" i="2"/>
  <c r="PS218" i="2"/>
  <c r="PO218" i="2"/>
  <c r="PS222" i="2"/>
  <c r="PO222" i="2"/>
  <c r="PS204" i="2"/>
  <c r="PO204" i="2"/>
  <c r="PS208" i="2"/>
  <c r="PO208" i="2"/>
  <c r="PO213" i="2"/>
  <c r="PO217" i="2"/>
  <c r="PO221" i="2"/>
  <c r="PS224" i="2"/>
  <c r="PO224" i="2"/>
  <c r="PO228" i="2"/>
  <c r="PO232" i="2"/>
  <c r="PS225" i="2"/>
  <c r="PO225" i="2"/>
  <c r="PS229" i="2"/>
  <c r="PO229" i="2"/>
  <c r="PS233" i="2"/>
  <c r="PO233" i="2"/>
  <c r="PO236" i="2"/>
  <c r="PS237" i="2"/>
  <c r="PO237" i="2"/>
  <c r="PS241" i="2"/>
  <c r="PO241" i="2"/>
  <c r="PS246" i="2"/>
  <c r="PO246" i="2"/>
  <c r="PO249" i="2"/>
  <c r="PS242" i="2"/>
  <c r="PO242" i="2"/>
  <c r="PS245" i="2"/>
  <c r="PO245" i="2"/>
  <c r="PS254" i="2"/>
  <c r="PO254" i="2"/>
  <c r="PO257" i="2"/>
  <c r="PS248" i="2"/>
  <c r="PO248" i="2"/>
  <c r="PO252" i="2"/>
  <c r="PS256" i="2"/>
  <c r="PO256" i="2"/>
  <c r="PS261" i="2"/>
  <c r="PO261" i="2"/>
  <c r="PS265" i="2"/>
  <c r="PO265" i="2"/>
  <c r="PO263" i="2"/>
  <c r="PO262" i="2"/>
  <c r="PO267" i="2"/>
  <c r="PS269" i="2"/>
  <c r="PO269" i="2"/>
  <c r="PS272" i="2"/>
  <c r="PO272" i="2"/>
  <c r="PK109" i="2"/>
  <c r="PG109" i="2"/>
  <c r="PK149" i="2"/>
  <c r="PG149" i="2"/>
  <c r="PK157" i="2"/>
  <c r="PG157" i="2"/>
  <c r="PG160" i="2"/>
  <c r="PG164" i="2"/>
  <c r="PG168" i="2"/>
  <c r="PK173" i="2"/>
  <c r="PG173" i="2"/>
  <c r="PK177" i="2"/>
  <c r="PG177" i="2"/>
  <c r="PK181" i="2"/>
  <c r="PG181" i="2"/>
  <c r="PK147" i="2"/>
  <c r="PG147" i="2"/>
  <c r="PK165" i="2"/>
  <c r="PG165" i="2"/>
  <c r="PK169" i="2"/>
  <c r="PG169" i="2"/>
  <c r="PK183" i="2"/>
  <c r="PG183" i="2"/>
  <c r="PG186" i="2"/>
  <c r="PG190" i="2"/>
  <c r="PG194" i="2"/>
  <c r="PK198" i="2"/>
  <c r="PG198" i="2"/>
  <c r="PK172" i="2"/>
  <c r="PG172" i="2"/>
  <c r="PK176" i="2"/>
  <c r="PG176" i="2"/>
  <c r="PK180" i="2"/>
  <c r="PG180" i="2"/>
  <c r="PK184" i="2"/>
  <c r="PG184" i="2"/>
  <c r="PG189" i="2"/>
  <c r="PG193" i="2"/>
  <c r="PG197" i="2"/>
  <c r="PG201" i="2"/>
  <c r="PG205" i="2"/>
  <c r="PG209" i="2"/>
  <c r="PK212" i="2"/>
  <c r="PG212" i="2"/>
  <c r="PK216" i="2"/>
  <c r="PG216" i="2"/>
  <c r="PK220" i="2"/>
  <c r="PG220" i="2"/>
  <c r="PK202" i="2"/>
  <c r="PG202" i="2"/>
  <c r="PK206" i="2"/>
  <c r="PG206" i="2"/>
  <c r="PG211" i="2"/>
  <c r="PG215" i="2"/>
  <c r="PG219" i="2"/>
  <c r="PG223" i="2"/>
  <c r="PG226" i="2"/>
  <c r="PG230" i="2"/>
  <c r="PG234" i="2"/>
  <c r="PK227" i="2"/>
  <c r="PG227" i="2"/>
  <c r="PK231" i="2"/>
  <c r="PG231" i="2"/>
  <c r="PK235" i="2"/>
  <c r="PG235" i="2"/>
  <c r="PG238" i="2"/>
  <c r="PK239" i="2"/>
  <c r="PG239" i="2"/>
  <c r="PK243" i="2"/>
  <c r="PG243" i="2"/>
  <c r="PK247" i="2"/>
  <c r="PG247" i="2"/>
  <c r="PK240" i="2"/>
  <c r="PG240" i="2"/>
  <c r="PK244" i="2"/>
  <c r="PG244" i="2"/>
  <c r="PK250" i="2"/>
  <c r="PG250" i="2"/>
  <c r="PG255" i="2"/>
  <c r="PK258" i="2"/>
  <c r="PG258" i="2"/>
  <c r="PK251" i="2"/>
  <c r="PG251" i="2"/>
  <c r="PK253" i="2"/>
  <c r="PG253" i="2"/>
  <c r="PK260" i="2"/>
  <c r="PG260" i="2"/>
  <c r="PG264" i="2"/>
  <c r="PG259" i="2"/>
  <c r="PK262" i="2"/>
  <c r="PG262" i="2"/>
  <c r="PK267" i="2"/>
  <c r="PG267" i="2"/>
  <c r="PG270" i="2"/>
  <c r="PG271" i="2"/>
  <c r="PG273" i="2"/>
  <c r="NX130" i="2"/>
  <c r="NY130" i="2" s="1"/>
  <c r="NX134" i="2"/>
  <c r="NY134" i="2" s="1"/>
  <c r="NX175" i="2"/>
  <c r="NX179" i="2"/>
  <c r="NX198" i="2"/>
  <c r="NX224" i="2"/>
  <c r="NH120" i="2"/>
  <c r="NH227" i="2"/>
  <c r="NH239" i="2"/>
  <c r="NH260" i="2"/>
  <c r="NH265" i="2"/>
  <c r="MZ249" i="2"/>
  <c r="MZ263" i="2"/>
  <c r="LX65" i="2"/>
  <c r="RN65" i="2" s="1"/>
  <c r="LV65" i="2"/>
  <c r="RJ65" i="2" s="1"/>
  <c r="RK65" i="2" s="1"/>
  <c r="LU65" i="2"/>
  <c r="RL65" i="2" s="1"/>
  <c r="RM65" i="2" s="1"/>
  <c r="LW65" i="2"/>
  <c r="LR67" i="2"/>
  <c r="RF67" i="2" s="1"/>
  <c r="LQ67" i="2"/>
  <c r="LR68" i="2"/>
  <c r="RF68" i="2" s="1"/>
  <c r="LQ68" i="2"/>
  <c r="LR69" i="2"/>
  <c r="RF69" i="2" s="1"/>
  <c r="LQ69" i="2"/>
  <c r="LR70" i="2"/>
  <c r="RF70" i="2" s="1"/>
  <c r="LQ70" i="2"/>
  <c r="LR71" i="2"/>
  <c r="RF71" i="2" s="1"/>
  <c r="LQ71" i="2"/>
  <c r="LR72" i="2"/>
  <c r="RF72" i="2" s="1"/>
  <c r="LQ72" i="2"/>
  <c r="LR73" i="2"/>
  <c r="RF73" i="2" s="1"/>
  <c r="LQ73" i="2"/>
  <c r="LR74" i="2"/>
  <c r="RF74" i="2" s="1"/>
  <c r="LQ74" i="2"/>
  <c r="LR75" i="2"/>
  <c r="RF75" i="2" s="1"/>
  <c r="LQ75" i="2"/>
  <c r="LR76" i="2"/>
  <c r="RF76" i="2" s="1"/>
  <c r="LQ76" i="2"/>
  <c r="LR77" i="2"/>
  <c r="RF77" i="2" s="1"/>
  <c r="LQ77" i="2"/>
  <c r="LR78" i="2"/>
  <c r="RF78" i="2" s="1"/>
  <c r="LQ78" i="2"/>
  <c r="LR79" i="2"/>
  <c r="RF79" i="2" s="1"/>
  <c r="LQ79" i="2"/>
  <c r="LR80" i="2"/>
  <c r="RF80" i="2" s="1"/>
  <c r="LQ80" i="2"/>
  <c r="LR81" i="2"/>
  <c r="RF81" i="2" s="1"/>
  <c r="LQ81" i="2"/>
  <c r="LR82" i="2"/>
  <c r="RF82" i="2" s="1"/>
  <c r="LQ82" i="2"/>
  <c r="LR83" i="2"/>
  <c r="RF83" i="2" s="1"/>
  <c r="LQ83" i="2"/>
  <c r="LR84" i="2"/>
  <c r="RF84" i="2" s="1"/>
  <c r="LQ84" i="2"/>
  <c r="LR85" i="2"/>
  <c r="RF85" i="2" s="1"/>
  <c r="LQ85" i="2"/>
  <c r="LR86" i="2"/>
  <c r="RF86" i="2" s="1"/>
  <c r="LQ86" i="2"/>
  <c r="LR87" i="2"/>
  <c r="RF87" i="2" s="1"/>
  <c r="LQ87" i="2"/>
  <c r="LR88" i="2"/>
  <c r="RF88" i="2" s="1"/>
  <c r="LQ88" i="2"/>
  <c r="LR89" i="2"/>
  <c r="RF89" i="2" s="1"/>
  <c r="LQ89" i="2"/>
  <c r="LR90" i="2"/>
  <c r="RF90" i="2" s="1"/>
  <c r="LQ90" i="2"/>
  <c r="LR91" i="2"/>
  <c r="RF91" i="2" s="1"/>
  <c r="LQ91" i="2"/>
  <c r="LR92" i="2"/>
  <c r="RF92" i="2" s="1"/>
  <c r="LQ92" i="2"/>
  <c r="LR93" i="2"/>
  <c r="RF93" i="2" s="1"/>
  <c r="LQ93" i="2"/>
  <c r="LR94" i="2"/>
  <c r="RF94" i="2" s="1"/>
  <c r="LQ94" i="2"/>
  <c r="LR95" i="2"/>
  <c r="RF95" i="2" s="1"/>
  <c r="LQ95" i="2"/>
  <c r="LR96" i="2"/>
  <c r="RF96" i="2" s="1"/>
  <c r="LQ96" i="2"/>
  <c r="LQ97" i="2"/>
  <c r="LR97" i="2" s="1"/>
  <c r="RF97" i="2" s="1"/>
  <c r="LQ98" i="2"/>
  <c r="LR98" i="2" s="1"/>
  <c r="RF98" i="2" s="1"/>
  <c r="LQ99" i="2"/>
  <c r="LR99" i="2" s="1"/>
  <c r="RF99" i="2" s="1"/>
  <c r="LQ100" i="2"/>
  <c r="LR100" i="2" s="1"/>
  <c r="RF100" i="2" s="1"/>
  <c r="LQ101" i="2"/>
  <c r="LR101" i="2" s="1"/>
  <c r="RF101" i="2" s="1"/>
  <c r="LQ102" i="2"/>
  <c r="LR102" i="2" s="1"/>
  <c r="RF102" i="2" s="1"/>
  <c r="LW103" i="2"/>
  <c r="LU103" i="2"/>
  <c r="RL103" i="2" s="1"/>
  <c r="RM103" i="2" s="1"/>
  <c r="LX103" i="2"/>
  <c r="RN103" i="2" s="1"/>
  <c r="LV103" i="2"/>
  <c r="RJ103" i="2" s="1"/>
  <c r="RK103" i="2" s="1"/>
  <c r="MC104" i="2"/>
  <c r="MJ104" i="2"/>
  <c r="MD104" i="2"/>
  <c r="RV104" i="2" s="1"/>
  <c r="LW106" i="2"/>
  <c r="LU106" i="2"/>
  <c r="RL106" i="2" s="1"/>
  <c r="RM106" i="2" s="1"/>
  <c r="LX106" i="2"/>
  <c r="RN106" i="2" s="1"/>
  <c r="LV106" i="2"/>
  <c r="RJ106" i="2" s="1"/>
  <c r="RK106" i="2" s="1"/>
  <c r="MC107" i="2"/>
  <c r="MJ107" i="2"/>
  <c r="MD107" i="2"/>
  <c r="RV107" i="2" s="1"/>
  <c r="LQ109" i="2"/>
  <c r="LR109" i="2" s="1"/>
  <c r="RF109" i="2" s="1"/>
  <c r="LQ110" i="2"/>
  <c r="LR110" i="2" s="1"/>
  <c r="RF110" i="2" s="1"/>
  <c r="LQ111" i="2"/>
  <c r="LR111" i="2" s="1"/>
  <c r="RF111" i="2" s="1"/>
  <c r="LQ112" i="2"/>
  <c r="LR112" i="2" s="1"/>
  <c r="RF112" i="2" s="1"/>
  <c r="LW113" i="2"/>
  <c r="LU113" i="2"/>
  <c r="RL113" i="2" s="1"/>
  <c r="LX113" i="2"/>
  <c r="RN113" i="2" s="1"/>
  <c r="LV113" i="2"/>
  <c r="RJ113" i="2" s="1"/>
  <c r="MC114" i="2"/>
  <c r="MJ114" i="2"/>
  <c r="MD114" i="2"/>
  <c r="RV114" i="2" s="1"/>
  <c r="LW116" i="2"/>
  <c r="LU116" i="2"/>
  <c r="RL116" i="2" s="1"/>
  <c r="LX116" i="2"/>
  <c r="RN116" i="2" s="1"/>
  <c r="LV116" i="2"/>
  <c r="RJ116" i="2" s="1"/>
  <c r="MC117" i="2"/>
  <c r="MJ117" i="2"/>
  <c r="MD117" i="2"/>
  <c r="RV117" i="2" s="1"/>
  <c r="LQ119" i="2"/>
  <c r="LR119" i="2" s="1"/>
  <c r="RF119" i="2" s="1"/>
  <c r="MC121" i="2"/>
  <c r="MJ121" i="2"/>
  <c r="MD121" i="2"/>
  <c r="RV121" i="2" s="1"/>
  <c r="LQ123" i="2"/>
  <c r="LR123" i="2"/>
  <c r="RF123" i="2" s="1"/>
  <c r="MC125" i="2"/>
  <c r="MJ125" i="2"/>
  <c r="MD125" i="2"/>
  <c r="RV125" i="2" s="1"/>
  <c r="MC127" i="2"/>
  <c r="MJ127" i="2"/>
  <c r="MD127" i="2"/>
  <c r="RV127" i="2" s="1"/>
  <c r="MC129" i="2"/>
  <c r="MJ129" i="2"/>
  <c r="MD129" i="2"/>
  <c r="RV129" i="2" s="1"/>
  <c r="MC131" i="2"/>
  <c r="MJ131" i="2"/>
  <c r="MD131" i="2"/>
  <c r="RV131" i="2" s="1"/>
  <c r="MC133" i="2"/>
  <c r="MJ133" i="2"/>
  <c r="MD133" i="2"/>
  <c r="RV133" i="2" s="1"/>
  <c r="LV98" i="2"/>
  <c r="RJ98" i="2" s="1"/>
  <c r="RK98" i="2" s="1"/>
  <c r="LW98" i="2"/>
  <c r="LX98" i="2" s="1"/>
  <c r="RN98" i="2" s="1"/>
  <c r="LU98" i="2"/>
  <c r="RL98" i="2" s="1"/>
  <c r="RM98" i="2" s="1"/>
  <c r="LV100" i="2"/>
  <c r="RJ100" i="2" s="1"/>
  <c r="RK100" i="2" s="1"/>
  <c r="LW100" i="2"/>
  <c r="LX100" i="2" s="1"/>
  <c r="RN100" i="2" s="1"/>
  <c r="LU100" i="2"/>
  <c r="RL100" i="2" s="1"/>
  <c r="RM100" i="2" s="1"/>
  <c r="LV102" i="2"/>
  <c r="RJ102" i="2" s="1"/>
  <c r="RK102" i="2" s="1"/>
  <c r="LW102" i="2"/>
  <c r="LX102" i="2" s="1"/>
  <c r="RN102" i="2" s="1"/>
  <c r="LU102" i="2"/>
  <c r="RL102" i="2" s="1"/>
  <c r="RM102" i="2" s="1"/>
  <c r="MJ103" i="2"/>
  <c r="MC103" i="2"/>
  <c r="MD103" i="2" s="1"/>
  <c r="RV103" i="2" s="1"/>
  <c r="LQ105" i="2"/>
  <c r="LR105" i="2" s="1"/>
  <c r="RF105" i="2" s="1"/>
  <c r="LQ106" i="2"/>
  <c r="LR106" i="2" s="1"/>
  <c r="RF106" i="2" s="1"/>
  <c r="LV107" i="2"/>
  <c r="RJ107" i="2" s="1"/>
  <c r="LW107" i="2"/>
  <c r="LX107" i="2" s="1"/>
  <c r="RN107" i="2" s="1"/>
  <c r="LU107" i="2"/>
  <c r="RL107" i="2" s="1"/>
  <c r="MJ108" i="2"/>
  <c r="MD108" i="2"/>
  <c r="RV108" i="2" s="1"/>
  <c r="MC108" i="2"/>
  <c r="LV110" i="2"/>
  <c r="RJ110" i="2" s="1"/>
  <c r="LW110" i="2"/>
  <c r="LX110" i="2" s="1"/>
  <c r="RN110" i="2" s="1"/>
  <c r="LU110" i="2"/>
  <c r="RL110" i="2" s="1"/>
  <c r="LV112" i="2"/>
  <c r="RJ112" i="2" s="1"/>
  <c r="LW112" i="2"/>
  <c r="LX112" i="2" s="1"/>
  <c r="RN112" i="2" s="1"/>
  <c r="LU112" i="2"/>
  <c r="RL112" i="2" s="1"/>
  <c r="MJ113" i="2"/>
  <c r="MC113" i="2"/>
  <c r="MD113" i="2" s="1"/>
  <c r="RV113" i="2" s="1"/>
  <c r="LQ115" i="2"/>
  <c r="LR115" i="2" s="1"/>
  <c r="RF115" i="2" s="1"/>
  <c r="LQ116" i="2"/>
  <c r="LR116" i="2" s="1"/>
  <c r="RF116" i="2" s="1"/>
  <c r="LV117" i="2"/>
  <c r="RJ117" i="2" s="1"/>
  <c r="LW117" i="2"/>
  <c r="LX117" i="2" s="1"/>
  <c r="RN117" i="2" s="1"/>
  <c r="LU117" i="2"/>
  <c r="RL117" i="2" s="1"/>
  <c r="LW120" i="2"/>
  <c r="LU120" i="2"/>
  <c r="RL120" i="2" s="1"/>
  <c r="LX120" i="2"/>
  <c r="RN120" i="2" s="1"/>
  <c r="LV120" i="2"/>
  <c r="RJ120" i="2" s="1"/>
  <c r="LW122" i="2"/>
  <c r="LU122" i="2"/>
  <c r="RL122" i="2" s="1"/>
  <c r="LX122" i="2"/>
  <c r="RN122" i="2" s="1"/>
  <c r="LV122" i="2"/>
  <c r="RJ122" i="2" s="1"/>
  <c r="LQ124" i="2"/>
  <c r="LR124" i="2"/>
  <c r="RF124" i="2" s="1"/>
  <c r="RG124" i="2" s="1"/>
  <c r="RI124" i="2" s="1"/>
  <c r="SP124" i="2" s="1"/>
  <c r="UF124" i="2" s="1"/>
  <c r="LQ126" i="2"/>
  <c r="LR126" i="2"/>
  <c r="RF126" i="2" s="1"/>
  <c r="RG126" i="2" s="1"/>
  <c r="RI126" i="2" s="1"/>
  <c r="SP126" i="2" s="1"/>
  <c r="UF126" i="2" s="1"/>
  <c r="MC128" i="2"/>
  <c r="MJ128" i="2"/>
  <c r="MD128" i="2"/>
  <c r="RV128" i="2" s="1"/>
  <c r="MC130" i="2"/>
  <c r="MJ130" i="2"/>
  <c r="MD130" i="2"/>
  <c r="RV130" i="2" s="1"/>
  <c r="MC132" i="2"/>
  <c r="MJ132" i="2"/>
  <c r="MD132" i="2"/>
  <c r="RV132" i="2" s="1"/>
  <c r="LQ134" i="2"/>
  <c r="LR134" i="2" s="1"/>
  <c r="RF134" i="2" s="1"/>
  <c r="LQ135" i="2"/>
  <c r="LR135" i="2" s="1"/>
  <c r="RF135" i="2" s="1"/>
  <c r="LQ136" i="2"/>
  <c r="LR136" i="2" s="1"/>
  <c r="RF136" i="2" s="1"/>
  <c r="LQ137" i="2"/>
  <c r="LR137" i="2" s="1"/>
  <c r="RF137" i="2" s="1"/>
  <c r="LQ138" i="2"/>
  <c r="LR138" i="2" s="1"/>
  <c r="RF138" i="2" s="1"/>
  <c r="LW139" i="2"/>
  <c r="LU139" i="2"/>
  <c r="RL139" i="2" s="1"/>
  <c r="LX139" i="2"/>
  <c r="RN139" i="2" s="1"/>
  <c r="LV139" i="2"/>
  <c r="RJ139" i="2" s="1"/>
  <c r="MC140" i="2"/>
  <c r="MJ140" i="2"/>
  <c r="MD140" i="2"/>
  <c r="RV140" i="2" s="1"/>
  <c r="MC141" i="2"/>
  <c r="MJ141" i="2"/>
  <c r="MD141" i="2"/>
  <c r="RV141" i="2" s="1"/>
  <c r="LQ143" i="2"/>
  <c r="LR143" i="2" s="1"/>
  <c r="RF143" i="2" s="1"/>
  <c r="LW144" i="2"/>
  <c r="LU144" i="2"/>
  <c r="RL144" i="2" s="1"/>
  <c r="LX144" i="2"/>
  <c r="RN144" i="2" s="1"/>
  <c r="LV144" i="2"/>
  <c r="RJ144" i="2" s="1"/>
  <c r="MC145" i="2"/>
  <c r="MJ145" i="2"/>
  <c r="MD145" i="2"/>
  <c r="RV145" i="2" s="1"/>
  <c r="LW147" i="2"/>
  <c r="LU147" i="2"/>
  <c r="RL147" i="2" s="1"/>
  <c r="LX147" i="2"/>
  <c r="RN147" i="2" s="1"/>
  <c r="LV147" i="2"/>
  <c r="RJ147" i="2" s="1"/>
  <c r="MC148" i="2"/>
  <c r="MJ148" i="2"/>
  <c r="MD148" i="2"/>
  <c r="RV148" i="2" s="1"/>
  <c r="MC149" i="2"/>
  <c r="MJ149" i="2"/>
  <c r="MD149" i="2"/>
  <c r="RV149" i="2" s="1"/>
  <c r="LQ151" i="2"/>
  <c r="LR151" i="2"/>
  <c r="RF151" i="2" s="1"/>
  <c r="RH151" i="2" s="1"/>
  <c r="LW152" i="2"/>
  <c r="LU152" i="2"/>
  <c r="RL152" i="2" s="1"/>
  <c r="LX152" i="2"/>
  <c r="RN152" i="2" s="1"/>
  <c r="LV152" i="2"/>
  <c r="RJ152" i="2" s="1"/>
  <c r="MC153" i="2"/>
  <c r="MJ153" i="2"/>
  <c r="MD153" i="2"/>
  <c r="RV153" i="2" s="1"/>
  <c r="LQ155" i="2"/>
  <c r="LR155" i="2" s="1"/>
  <c r="RF155" i="2" s="1"/>
  <c r="LW156" i="2"/>
  <c r="LU156" i="2"/>
  <c r="RL156" i="2" s="1"/>
  <c r="LX156" i="2"/>
  <c r="RN156" i="2" s="1"/>
  <c r="LV156" i="2"/>
  <c r="RJ156" i="2" s="1"/>
  <c r="MC157" i="2"/>
  <c r="MJ157" i="2"/>
  <c r="MD157" i="2"/>
  <c r="RV157" i="2" s="1"/>
  <c r="LQ159" i="2"/>
  <c r="LR159" i="2"/>
  <c r="RF159" i="2" s="1"/>
  <c r="LQ160" i="2"/>
  <c r="LR160" i="2"/>
  <c r="RF160" i="2" s="1"/>
  <c r="RG160" i="2" s="1"/>
  <c r="RI160" i="2" s="1"/>
  <c r="SP160" i="2" s="1"/>
  <c r="UF160" i="2" s="1"/>
  <c r="LW161" i="2"/>
  <c r="LU161" i="2"/>
  <c r="RL161" i="2" s="1"/>
  <c r="LX161" i="2"/>
  <c r="RN161" i="2" s="1"/>
  <c r="LV161" i="2"/>
  <c r="RJ161" i="2" s="1"/>
  <c r="MC162" i="2"/>
  <c r="MJ162" i="2"/>
  <c r="MD162" i="2"/>
  <c r="RV162" i="2" s="1"/>
  <c r="LQ164" i="2"/>
  <c r="LR164" i="2" s="1"/>
  <c r="RF164" i="2" s="1"/>
  <c r="LW165" i="2"/>
  <c r="LU165" i="2"/>
  <c r="RL165" i="2" s="1"/>
  <c r="LX165" i="2"/>
  <c r="RN165" i="2" s="1"/>
  <c r="LV165" i="2"/>
  <c r="RJ165" i="2" s="1"/>
  <c r="MC166" i="2"/>
  <c r="MJ166" i="2"/>
  <c r="MD166" i="2"/>
  <c r="RV166" i="2" s="1"/>
  <c r="LQ168" i="2"/>
  <c r="LR168" i="2"/>
  <c r="RF168" i="2" s="1"/>
  <c r="RG168" i="2" s="1"/>
  <c r="RI168" i="2" s="1"/>
  <c r="SP168" i="2" s="1"/>
  <c r="UF168" i="2" s="1"/>
  <c r="LW169" i="2"/>
  <c r="LU169" i="2"/>
  <c r="RL169" i="2" s="1"/>
  <c r="LX169" i="2"/>
  <c r="RN169" i="2" s="1"/>
  <c r="LV169" i="2"/>
  <c r="RJ169" i="2" s="1"/>
  <c r="MC170" i="2"/>
  <c r="MJ170" i="2"/>
  <c r="MD170" i="2"/>
  <c r="RV170" i="2" s="1"/>
  <c r="LW172" i="2"/>
  <c r="LX172" i="2" s="1"/>
  <c r="RN172" i="2" s="1"/>
  <c r="LU172" i="2"/>
  <c r="RL172" i="2" s="1"/>
  <c r="LV172" i="2"/>
  <c r="RJ172" i="2" s="1"/>
  <c r="LW174" i="2"/>
  <c r="LX174" i="2" s="1"/>
  <c r="RN174" i="2" s="1"/>
  <c r="LU174" i="2"/>
  <c r="RL174" i="2" s="1"/>
  <c r="LV174" i="2"/>
  <c r="RJ174" i="2" s="1"/>
  <c r="LW176" i="2"/>
  <c r="LX176" i="2" s="1"/>
  <c r="RN176" i="2" s="1"/>
  <c r="LU176" i="2"/>
  <c r="RL176" i="2" s="1"/>
  <c r="LV176" i="2"/>
  <c r="RJ176" i="2" s="1"/>
  <c r="LW178" i="2"/>
  <c r="LX178" i="2" s="1"/>
  <c r="RN178" i="2" s="1"/>
  <c r="LU178" i="2"/>
  <c r="RL178" i="2" s="1"/>
  <c r="LV178" i="2"/>
  <c r="RJ178" i="2" s="1"/>
  <c r="LW180" i="2"/>
  <c r="LX180" i="2" s="1"/>
  <c r="RN180" i="2" s="1"/>
  <c r="LU180" i="2"/>
  <c r="RL180" i="2" s="1"/>
  <c r="LV180" i="2"/>
  <c r="RJ180" i="2" s="1"/>
  <c r="LW182" i="2"/>
  <c r="LX182" i="2" s="1"/>
  <c r="RN182" i="2" s="1"/>
  <c r="LU182" i="2"/>
  <c r="RL182" i="2" s="1"/>
  <c r="LV182" i="2"/>
  <c r="RJ182" i="2" s="1"/>
  <c r="MJ118" i="2"/>
  <c r="MC118" i="2"/>
  <c r="MD118" i="2" s="1"/>
  <c r="RV118" i="2" s="1"/>
  <c r="LQ120" i="2"/>
  <c r="LR120" i="2" s="1"/>
  <c r="RF120" i="2" s="1"/>
  <c r="LV121" i="2"/>
  <c r="RJ121" i="2" s="1"/>
  <c r="LW121" i="2"/>
  <c r="LX121" i="2" s="1"/>
  <c r="RN121" i="2" s="1"/>
  <c r="LU121" i="2"/>
  <c r="RL121" i="2" s="1"/>
  <c r="MJ122" i="2"/>
  <c r="MD122" i="2"/>
  <c r="RV122" i="2" s="1"/>
  <c r="MC122" i="2"/>
  <c r="LV124" i="2"/>
  <c r="RJ124" i="2" s="1"/>
  <c r="LW124" i="2"/>
  <c r="LX124" i="2" s="1"/>
  <c r="RN124" i="2" s="1"/>
  <c r="LU124" i="2"/>
  <c r="RL124" i="2" s="1"/>
  <c r="LV126" i="2"/>
  <c r="RJ126" i="2" s="1"/>
  <c r="LW126" i="2"/>
  <c r="LX126" i="2" s="1"/>
  <c r="RN126" i="2" s="1"/>
  <c r="LU126" i="2"/>
  <c r="RL126" i="2" s="1"/>
  <c r="LX128" i="2"/>
  <c r="RN128" i="2" s="1"/>
  <c r="LV128" i="2"/>
  <c r="RJ128" i="2" s="1"/>
  <c r="RK128" i="2" s="1"/>
  <c r="LU128" i="2"/>
  <c r="RL128" i="2" s="1"/>
  <c r="RM128" i="2" s="1"/>
  <c r="LW128" i="2"/>
  <c r="LX130" i="2"/>
  <c r="RN130" i="2" s="1"/>
  <c r="LV130" i="2"/>
  <c r="RJ130" i="2" s="1"/>
  <c r="RK130" i="2" s="1"/>
  <c r="LU130" i="2"/>
  <c r="RL130" i="2" s="1"/>
  <c r="RM130" i="2" s="1"/>
  <c r="LW130" i="2"/>
  <c r="LX132" i="2"/>
  <c r="RN132" i="2" s="1"/>
  <c r="LV132" i="2"/>
  <c r="RJ132" i="2" s="1"/>
  <c r="RK132" i="2" s="1"/>
  <c r="LU132" i="2"/>
  <c r="RL132" i="2" s="1"/>
  <c r="RM132" i="2" s="1"/>
  <c r="LW132" i="2"/>
  <c r="LV134" i="2"/>
  <c r="RJ134" i="2" s="1"/>
  <c r="RK134" i="2" s="1"/>
  <c r="LW134" i="2"/>
  <c r="LX134" i="2" s="1"/>
  <c r="RN134" i="2" s="1"/>
  <c r="LU134" i="2"/>
  <c r="RL134" i="2" s="1"/>
  <c r="RM134" i="2" s="1"/>
  <c r="LV136" i="2"/>
  <c r="RJ136" i="2" s="1"/>
  <c r="RK136" i="2" s="1"/>
  <c r="LW136" i="2"/>
  <c r="LX136" i="2" s="1"/>
  <c r="RN136" i="2" s="1"/>
  <c r="LU136" i="2"/>
  <c r="RL136" i="2" s="1"/>
  <c r="RM136" i="2" s="1"/>
  <c r="LV138" i="2"/>
  <c r="RJ138" i="2" s="1"/>
  <c r="LW138" i="2"/>
  <c r="LX138" i="2" s="1"/>
  <c r="RN138" i="2" s="1"/>
  <c r="LU138" i="2"/>
  <c r="RL138" i="2" s="1"/>
  <c r="MJ139" i="2"/>
  <c r="MC139" i="2"/>
  <c r="MD139" i="2" s="1"/>
  <c r="RV139" i="2" s="1"/>
  <c r="LV141" i="2"/>
  <c r="RJ141" i="2" s="1"/>
  <c r="LW141" i="2"/>
  <c r="LX141" i="2" s="1"/>
  <c r="RN141" i="2" s="1"/>
  <c r="LU141" i="2"/>
  <c r="RL141" i="2" s="1"/>
  <c r="MJ142" i="2"/>
  <c r="MD142" i="2"/>
  <c r="RV142" i="2" s="1"/>
  <c r="MC142" i="2"/>
  <c r="LR144" i="2"/>
  <c r="RF144" i="2" s="1"/>
  <c r="LQ144" i="2"/>
  <c r="LV145" i="2"/>
  <c r="RJ145" i="2" s="1"/>
  <c r="LW145" i="2"/>
  <c r="LX145" i="2" s="1"/>
  <c r="RN145" i="2" s="1"/>
  <c r="LU145" i="2"/>
  <c r="RL145" i="2" s="1"/>
  <c r="MJ146" i="2"/>
  <c r="MC146" i="2"/>
  <c r="MD146" i="2" s="1"/>
  <c r="RV146" i="2" s="1"/>
  <c r="MJ147" i="2"/>
  <c r="MD147" i="2"/>
  <c r="RV147" i="2" s="1"/>
  <c r="MC147" i="2"/>
  <c r="LV149" i="2"/>
  <c r="RJ149" i="2" s="1"/>
  <c r="RK149" i="2" s="1"/>
  <c r="LW149" i="2"/>
  <c r="LX149" i="2" s="1"/>
  <c r="RN149" i="2" s="1"/>
  <c r="LU149" i="2"/>
  <c r="RL149" i="2" s="1"/>
  <c r="RM149" i="2" s="1"/>
  <c r="MJ150" i="2"/>
  <c r="MC150" i="2"/>
  <c r="MD150" i="2" s="1"/>
  <c r="RV150" i="2" s="1"/>
  <c r="LQ152" i="2"/>
  <c r="LR152" i="2" s="1"/>
  <c r="RF152" i="2" s="1"/>
  <c r="LV153" i="2"/>
  <c r="RJ153" i="2" s="1"/>
  <c r="LW153" i="2"/>
  <c r="LX153" i="2" s="1"/>
  <c r="RN153" i="2" s="1"/>
  <c r="LU153" i="2"/>
  <c r="RL153" i="2" s="1"/>
  <c r="MJ154" i="2"/>
  <c r="MD154" i="2"/>
  <c r="RV154" i="2" s="1"/>
  <c r="MC154" i="2"/>
  <c r="LR156" i="2"/>
  <c r="RF156" i="2" s="1"/>
  <c r="RG156" i="2" s="1"/>
  <c r="RI156" i="2" s="1"/>
  <c r="SP156" i="2" s="1"/>
  <c r="UF156" i="2" s="1"/>
  <c r="LQ156" i="2"/>
  <c r="LV157" i="2"/>
  <c r="RJ157" i="2" s="1"/>
  <c r="LW157" i="2"/>
  <c r="LX157" i="2" s="1"/>
  <c r="RN157" i="2" s="1"/>
  <c r="LU157" i="2"/>
  <c r="RL157" i="2" s="1"/>
  <c r="MJ158" i="2"/>
  <c r="MC158" i="2"/>
  <c r="MD158" i="2" s="1"/>
  <c r="RV158" i="2" s="1"/>
  <c r="LV160" i="2"/>
  <c r="RJ160" i="2" s="1"/>
  <c r="LW160" i="2"/>
  <c r="LX160" i="2" s="1"/>
  <c r="RN160" i="2" s="1"/>
  <c r="LU160" i="2"/>
  <c r="RL160" i="2" s="1"/>
  <c r="MJ161" i="2"/>
  <c r="MD161" i="2"/>
  <c r="RV161" i="2" s="1"/>
  <c r="MC161" i="2"/>
  <c r="LR163" i="2"/>
  <c r="RF163" i="2" s="1"/>
  <c r="RG163" i="2" s="1"/>
  <c r="LQ163" i="2"/>
  <c r="LV164" i="2"/>
  <c r="RJ164" i="2" s="1"/>
  <c r="LW164" i="2"/>
  <c r="LX164" i="2" s="1"/>
  <c r="RN164" i="2" s="1"/>
  <c r="LU164" i="2"/>
  <c r="RL164" i="2" s="1"/>
  <c r="MJ165" i="2"/>
  <c r="MC165" i="2"/>
  <c r="MD165" i="2" s="1"/>
  <c r="RV165" i="2" s="1"/>
  <c r="LQ167" i="2"/>
  <c r="LR167" i="2" s="1"/>
  <c r="RF167" i="2" s="1"/>
  <c r="LV168" i="2"/>
  <c r="RJ168" i="2" s="1"/>
  <c r="LW168" i="2"/>
  <c r="LX168" i="2" s="1"/>
  <c r="RN168" i="2" s="1"/>
  <c r="LU168" i="2"/>
  <c r="RL168" i="2" s="1"/>
  <c r="MJ169" i="2"/>
  <c r="MD169" i="2"/>
  <c r="RV169" i="2" s="1"/>
  <c r="MC169" i="2"/>
  <c r="MC171" i="2"/>
  <c r="MJ171" i="2"/>
  <c r="MD171" i="2"/>
  <c r="RV171" i="2" s="1"/>
  <c r="MC175" i="2"/>
  <c r="MJ175" i="2"/>
  <c r="MD175" i="2"/>
  <c r="RV175" i="2" s="1"/>
  <c r="MC179" i="2"/>
  <c r="MJ179" i="2"/>
  <c r="MD179" i="2"/>
  <c r="RV179" i="2" s="1"/>
  <c r="LQ183" i="2"/>
  <c r="LR183" i="2"/>
  <c r="RF183" i="2" s="1"/>
  <c r="RG183" i="2" s="1"/>
  <c r="RI183" i="2" s="1"/>
  <c r="SP183" i="2" s="1"/>
  <c r="UF183" i="2" s="1"/>
  <c r="LW184" i="2"/>
  <c r="LU184" i="2"/>
  <c r="RL184" i="2" s="1"/>
  <c r="LX184" i="2"/>
  <c r="RN184" i="2" s="1"/>
  <c r="LV184" i="2"/>
  <c r="RJ184" i="2" s="1"/>
  <c r="MC185" i="2"/>
  <c r="MJ185" i="2"/>
  <c r="MD185" i="2"/>
  <c r="RV185" i="2" s="1"/>
  <c r="MC186" i="2"/>
  <c r="MJ186" i="2"/>
  <c r="MD186" i="2"/>
  <c r="RV186" i="2" s="1"/>
  <c r="LQ188" i="2"/>
  <c r="LR188" i="2"/>
  <c r="RF188" i="2" s="1"/>
  <c r="RH188" i="2" s="1"/>
  <c r="LW189" i="2"/>
  <c r="LU189" i="2"/>
  <c r="RL189" i="2" s="1"/>
  <c r="LX189" i="2"/>
  <c r="RN189" i="2" s="1"/>
  <c r="LV189" i="2"/>
  <c r="RJ189" i="2" s="1"/>
  <c r="MC190" i="2"/>
  <c r="MJ190" i="2"/>
  <c r="MD190" i="2"/>
  <c r="RV190" i="2" s="1"/>
  <c r="LQ192" i="2"/>
  <c r="LR192" i="2" s="1"/>
  <c r="RF192" i="2" s="1"/>
  <c r="LW193" i="2"/>
  <c r="LU193" i="2"/>
  <c r="RL193" i="2" s="1"/>
  <c r="LX193" i="2"/>
  <c r="RN193" i="2" s="1"/>
  <c r="LV193" i="2"/>
  <c r="RJ193" i="2" s="1"/>
  <c r="MC194" i="2"/>
  <c r="MJ194" i="2"/>
  <c r="MD194" i="2"/>
  <c r="RV194" i="2" s="1"/>
  <c r="LQ196" i="2"/>
  <c r="LR196" i="2"/>
  <c r="RF196" i="2" s="1"/>
  <c r="RH196" i="2" s="1"/>
  <c r="LQ198" i="2"/>
  <c r="LR198" i="2"/>
  <c r="RF198" i="2" s="1"/>
  <c r="RG198" i="2" s="1"/>
  <c r="RI198" i="2" s="1"/>
  <c r="SP198" i="2" s="1"/>
  <c r="UF198" i="2" s="1"/>
  <c r="LQ200" i="2"/>
  <c r="LR200" i="2"/>
  <c r="RF200" i="2" s="1"/>
  <c r="RH200" i="2" s="1"/>
  <c r="LQ172" i="2"/>
  <c r="LR172" i="2" s="1"/>
  <c r="RF172" i="2" s="1"/>
  <c r="LV173" i="2"/>
  <c r="RJ173" i="2" s="1"/>
  <c r="LU173" i="2"/>
  <c r="RL173" i="2" s="1"/>
  <c r="LW173" i="2"/>
  <c r="LX173" i="2" s="1"/>
  <c r="RN173" i="2" s="1"/>
  <c r="MJ174" i="2"/>
  <c r="MD174" i="2"/>
  <c r="RV174" i="2" s="1"/>
  <c r="MC174" i="2"/>
  <c r="LR176" i="2"/>
  <c r="RF176" i="2" s="1"/>
  <c r="RH176" i="2" s="1"/>
  <c r="LQ176" i="2"/>
  <c r="LX177" i="2"/>
  <c r="RN177" i="2" s="1"/>
  <c r="LV177" i="2"/>
  <c r="RJ177" i="2" s="1"/>
  <c r="LU177" i="2"/>
  <c r="RL177" i="2" s="1"/>
  <c r="LW177" i="2"/>
  <c r="MJ178" i="2"/>
  <c r="MC178" i="2"/>
  <c r="MD178" i="2" s="1"/>
  <c r="RV178" i="2" s="1"/>
  <c r="LQ180" i="2"/>
  <c r="LR180" i="2" s="1"/>
  <c r="RF180" i="2" s="1"/>
  <c r="LV181" i="2"/>
  <c r="RJ181" i="2" s="1"/>
  <c r="LU181" i="2"/>
  <c r="RL181" i="2" s="1"/>
  <c r="LW181" i="2"/>
  <c r="LX181" i="2" s="1"/>
  <c r="RN181" i="2" s="1"/>
  <c r="MJ182" i="2"/>
  <c r="MD182" i="2"/>
  <c r="RV182" i="2" s="1"/>
  <c r="MC182" i="2"/>
  <c r="LR184" i="2"/>
  <c r="RF184" i="2" s="1"/>
  <c r="RG184" i="2" s="1"/>
  <c r="RI184" i="2" s="1"/>
  <c r="SP184" i="2" s="1"/>
  <c r="UF184" i="2" s="1"/>
  <c r="LQ184" i="2"/>
  <c r="LV185" i="2"/>
  <c r="RJ185" i="2" s="1"/>
  <c r="LW185" i="2"/>
  <c r="LX185" i="2" s="1"/>
  <c r="RN185" i="2" s="1"/>
  <c r="LU185" i="2"/>
  <c r="RL185" i="2" s="1"/>
  <c r="LR187" i="2"/>
  <c r="RF187" i="2" s="1"/>
  <c r="RG187" i="2" s="1"/>
  <c r="LQ187" i="2"/>
  <c r="LV188" i="2"/>
  <c r="RJ188" i="2" s="1"/>
  <c r="LW188" i="2"/>
  <c r="LX188" i="2" s="1"/>
  <c r="RN188" i="2" s="1"/>
  <c r="LU188" i="2"/>
  <c r="RL188" i="2" s="1"/>
  <c r="MJ189" i="2"/>
  <c r="MC189" i="2"/>
  <c r="MD189" i="2" s="1"/>
  <c r="RV189" i="2" s="1"/>
  <c r="LQ191" i="2"/>
  <c r="LR191" i="2" s="1"/>
  <c r="RF191" i="2" s="1"/>
  <c r="LV192" i="2"/>
  <c r="RJ192" i="2" s="1"/>
  <c r="LW192" i="2"/>
  <c r="LX192" i="2" s="1"/>
  <c r="RN192" i="2" s="1"/>
  <c r="LU192" i="2"/>
  <c r="RL192" i="2" s="1"/>
  <c r="MJ193" i="2"/>
  <c r="MD193" i="2"/>
  <c r="RV193" i="2" s="1"/>
  <c r="MC193" i="2"/>
  <c r="LR195" i="2"/>
  <c r="RF195" i="2" s="1"/>
  <c r="RG195" i="2" s="1"/>
  <c r="LQ195" i="2"/>
  <c r="MC196" i="2"/>
  <c r="MJ196" i="2"/>
  <c r="MD196" i="2"/>
  <c r="RV196" i="2" s="1"/>
  <c r="MC200" i="2"/>
  <c r="MJ200" i="2"/>
  <c r="MD200" i="2"/>
  <c r="RV200" i="2" s="1"/>
  <c r="LR197" i="2"/>
  <c r="RF197" i="2" s="1"/>
  <c r="RG197" i="2" s="1"/>
  <c r="RI197" i="2" s="1"/>
  <c r="SP197" i="2" s="1"/>
  <c r="UF197" i="2" s="1"/>
  <c r="LQ197" i="2"/>
  <c r="LX198" i="2"/>
  <c r="RN198" i="2" s="1"/>
  <c r="LV198" i="2"/>
  <c r="RJ198" i="2" s="1"/>
  <c r="LU198" i="2"/>
  <c r="RL198" i="2" s="1"/>
  <c r="LW198" i="2"/>
  <c r="MJ199" i="2"/>
  <c r="MC199" i="2"/>
  <c r="MD199" i="2" s="1"/>
  <c r="RV199" i="2" s="1"/>
  <c r="LQ201" i="2"/>
  <c r="LR201" i="2"/>
  <c r="RF201" i="2" s="1"/>
  <c r="RG201" i="2" s="1"/>
  <c r="LW202" i="2"/>
  <c r="LU202" i="2"/>
  <c r="RL202" i="2" s="1"/>
  <c r="LX202" i="2"/>
  <c r="RN202" i="2" s="1"/>
  <c r="LV202" i="2"/>
  <c r="RJ202" i="2" s="1"/>
  <c r="MC203" i="2"/>
  <c r="MJ203" i="2"/>
  <c r="MD203" i="2"/>
  <c r="RV203" i="2" s="1"/>
  <c r="LQ205" i="2"/>
  <c r="LR205" i="2" s="1"/>
  <c r="RF205" i="2" s="1"/>
  <c r="LW206" i="2"/>
  <c r="LU206" i="2"/>
  <c r="RL206" i="2" s="1"/>
  <c r="LX206" i="2"/>
  <c r="RN206" i="2" s="1"/>
  <c r="LV206" i="2"/>
  <c r="RJ206" i="2" s="1"/>
  <c r="MC207" i="2"/>
  <c r="MJ207" i="2"/>
  <c r="MD207" i="2"/>
  <c r="RV207" i="2" s="1"/>
  <c r="LQ209" i="2"/>
  <c r="LR209" i="2"/>
  <c r="RF209" i="2" s="1"/>
  <c r="RG209" i="2" s="1"/>
  <c r="LQ210" i="2"/>
  <c r="LR210" i="2"/>
  <c r="RF210" i="2" s="1"/>
  <c r="RG210" i="2" s="1"/>
  <c r="RI210" i="2" s="1"/>
  <c r="SP210" i="2" s="1"/>
  <c r="UF210" i="2" s="1"/>
  <c r="LW211" i="2"/>
  <c r="LU211" i="2"/>
  <c r="RL211" i="2" s="1"/>
  <c r="LX211" i="2"/>
  <c r="RN211" i="2" s="1"/>
  <c r="LV211" i="2"/>
  <c r="RJ211" i="2" s="1"/>
  <c r="MC212" i="2"/>
  <c r="MJ212" i="2"/>
  <c r="MD212" i="2"/>
  <c r="RV212" i="2" s="1"/>
  <c r="LQ214" i="2"/>
  <c r="LR214" i="2" s="1"/>
  <c r="RF214" i="2" s="1"/>
  <c r="LW215" i="2"/>
  <c r="LU215" i="2"/>
  <c r="RL215" i="2" s="1"/>
  <c r="LX215" i="2"/>
  <c r="RN215" i="2" s="1"/>
  <c r="LV215" i="2"/>
  <c r="RJ215" i="2" s="1"/>
  <c r="MC216" i="2"/>
  <c r="MJ216" i="2"/>
  <c r="MD216" i="2"/>
  <c r="RV216" i="2" s="1"/>
  <c r="LQ218" i="2"/>
  <c r="LR218" i="2"/>
  <c r="RF218" i="2" s="1"/>
  <c r="RG218" i="2" s="1"/>
  <c r="RI218" i="2" s="1"/>
  <c r="SP218" i="2" s="1"/>
  <c r="UF218" i="2" s="1"/>
  <c r="LW219" i="2"/>
  <c r="LU219" i="2"/>
  <c r="RL219" i="2" s="1"/>
  <c r="LX219" i="2"/>
  <c r="RN219" i="2" s="1"/>
  <c r="LV219" i="2"/>
  <c r="RJ219" i="2" s="1"/>
  <c r="MC220" i="2"/>
  <c r="MJ220" i="2"/>
  <c r="MD220" i="2"/>
  <c r="RV220" i="2" s="1"/>
  <c r="LQ222" i="2"/>
  <c r="LR222" i="2" s="1"/>
  <c r="RF222" i="2" s="1"/>
  <c r="LW223" i="2"/>
  <c r="LU223" i="2"/>
  <c r="RL223" i="2" s="1"/>
  <c r="LX223" i="2"/>
  <c r="RN223" i="2" s="1"/>
  <c r="LV223" i="2"/>
  <c r="RJ223" i="2" s="1"/>
  <c r="MC226" i="2"/>
  <c r="MJ226" i="2"/>
  <c r="MD226" i="2"/>
  <c r="RV226" i="2" s="1"/>
  <c r="LQ202" i="2"/>
  <c r="LR202" i="2" s="1"/>
  <c r="RF202" i="2" s="1"/>
  <c r="LV203" i="2"/>
  <c r="RJ203" i="2" s="1"/>
  <c r="LW203" i="2"/>
  <c r="LX203" i="2" s="1"/>
  <c r="RN203" i="2" s="1"/>
  <c r="LU203" i="2"/>
  <c r="RL203" i="2" s="1"/>
  <c r="MJ204" i="2"/>
  <c r="MD204" i="2"/>
  <c r="RV204" i="2" s="1"/>
  <c r="MC204" i="2"/>
  <c r="LR206" i="2"/>
  <c r="RF206" i="2" s="1"/>
  <c r="RG206" i="2" s="1"/>
  <c r="RI206" i="2" s="1"/>
  <c r="SP206" i="2" s="1"/>
  <c r="UF206" i="2" s="1"/>
  <c r="LQ206" i="2"/>
  <c r="LV207" i="2"/>
  <c r="RJ207" i="2" s="1"/>
  <c r="LW207" i="2"/>
  <c r="LX207" i="2" s="1"/>
  <c r="RN207" i="2" s="1"/>
  <c r="LU207" i="2"/>
  <c r="RL207" i="2" s="1"/>
  <c r="MJ208" i="2"/>
  <c r="MC208" i="2"/>
  <c r="MD208" i="2" s="1"/>
  <c r="RV208" i="2" s="1"/>
  <c r="LV210" i="2"/>
  <c r="RJ210" i="2" s="1"/>
  <c r="LW210" i="2"/>
  <c r="LX210" i="2" s="1"/>
  <c r="RN210" i="2" s="1"/>
  <c r="LU210" i="2"/>
  <c r="RL210" i="2" s="1"/>
  <c r="MJ211" i="2"/>
  <c r="MD211" i="2"/>
  <c r="RV211" i="2" s="1"/>
  <c r="MC211" i="2"/>
  <c r="LR213" i="2"/>
  <c r="RF213" i="2" s="1"/>
  <c r="RH213" i="2" s="1"/>
  <c r="LQ213" i="2"/>
  <c r="LV214" i="2"/>
  <c r="RJ214" i="2" s="1"/>
  <c r="LW214" i="2"/>
  <c r="LX214" i="2" s="1"/>
  <c r="RN214" i="2" s="1"/>
  <c r="LU214" i="2"/>
  <c r="RL214" i="2" s="1"/>
  <c r="MJ215" i="2"/>
  <c r="MC215" i="2"/>
  <c r="MD215" i="2" s="1"/>
  <c r="RV215" i="2" s="1"/>
  <c r="LQ217" i="2"/>
  <c r="LR217" i="2" s="1"/>
  <c r="RF217" i="2" s="1"/>
  <c r="LV218" i="2"/>
  <c r="RJ218" i="2" s="1"/>
  <c r="LW218" i="2"/>
  <c r="LX218" i="2" s="1"/>
  <c r="RN218" i="2" s="1"/>
  <c r="LU218" i="2"/>
  <c r="RL218" i="2" s="1"/>
  <c r="MJ219" i="2"/>
  <c r="MD219" i="2"/>
  <c r="RV219" i="2" s="1"/>
  <c r="MC219" i="2"/>
  <c r="LR221" i="2"/>
  <c r="RF221" i="2" s="1"/>
  <c r="RH221" i="2" s="1"/>
  <c r="LQ221" i="2"/>
  <c r="LV222" i="2"/>
  <c r="RJ222" i="2" s="1"/>
  <c r="LW222" i="2"/>
  <c r="LX222" i="2" s="1"/>
  <c r="RN222" i="2" s="1"/>
  <c r="LU222" i="2"/>
  <c r="RL222" i="2" s="1"/>
  <c r="MJ223" i="2"/>
  <c r="MC223" i="2"/>
  <c r="MD223" i="2" s="1"/>
  <c r="RV223" i="2" s="1"/>
  <c r="LW225" i="2"/>
  <c r="LU225" i="2"/>
  <c r="RL225" i="2" s="1"/>
  <c r="LX225" i="2"/>
  <c r="RN225" i="2" s="1"/>
  <c r="LV225" i="2"/>
  <c r="RJ225" i="2" s="1"/>
  <c r="LW227" i="2"/>
  <c r="LU227" i="2"/>
  <c r="RL227" i="2" s="1"/>
  <c r="LX227" i="2"/>
  <c r="RN227" i="2" s="1"/>
  <c r="LV227" i="2"/>
  <c r="RJ227" i="2" s="1"/>
  <c r="MC228" i="2"/>
  <c r="MJ228" i="2"/>
  <c r="MD228" i="2"/>
  <c r="RV228" i="2" s="1"/>
  <c r="LQ230" i="2"/>
  <c r="LR230" i="2" s="1"/>
  <c r="RF230" i="2" s="1"/>
  <c r="LW231" i="2"/>
  <c r="LU231" i="2"/>
  <c r="RL231" i="2" s="1"/>
  <c r="LX231" i="2"/>
  <c r="RN231" i="2" s="1"/>
  <c r="LV231" i="2"/>
  <c r="RJ231" i="2" s="1"/>
  <c r="MC232" i="2"/>
  <c r="MJ232" i="2"/>
  <c r="MD232" i="2"/>
  <c r="RV232" i="2" s="1"/>
  <c r="LQ234" i="2"/>
  <c r="LR234" i="2"/>
  <c r="RF234" i="2" s="1"/>
  <c r="RG234" i="2" s="1"/>
  <c r="RI234" i="2" s="1"/>
  <c r="SP234" i="2" s="1"/>
  <c r="UF234" i="2" s="1"/>
  <c r="LW235" i="2"/>
  <c r="LU235" i="2"/>
  <c r="RL235" i="2" s="1"/>
  <c r="LX235" i="2"/>
  <c r="RN235" i="2" s="1"/>
  <c r="LV235" i="2"/>
  <c r="RJ235" i="2" s="1"/>
  <c r="LI237" i="2"/>
  <c r="QV237" i="2" s="1"/>
  <c r="LJ237" i="2"/>
  <c r="QT237" i="2" s="1"/>
  <c r="LL237" i="2"/>
  <c r="QX237" i="2" s="1"/>
  <c r="LI239" i="2"/>
  <c r="LJ239" i="2"/>
  <c r="QT239" i="2" s="1"/>
  <c r="LL239" i="2"/>
  <c r="QX239" i="2" s="1"/>
  <c r="LQ225" i="2"/>
  <c r="LR225" i="2" s="1"/>
  <c r="RF225" i="2" s="1"/>
  <c r="LV226" i="2"/>
  <c r="RJ226" i="2" s="1"/>
  <c r="LW226" i="2"/>
  <c r="LX226" i="2" s="1"/>
  <c r="RN226" i="2" s="1"/>
  <c r="LU226" i="2"/>
  <c r="RL226" i="2" s="1"/>
  <c r="MJ227" i="2"/>
  <c r="MD227" i="2"/>
  <c r="RV227" i="2" s="1"/>
  <c r="MC227" i="2"/>
  <c r="LR229" i="2"/>
  <c r="RF229" i="2" s="1"/>
  <c r="RH229" i="2" s="1"/>
  <c r="LQ229" i="2"/>
  <c r="LV230" i="2"/>
  <c r="RJ230" i="2" s="1"/>
  <c r="LW230" i="2"/>
  <c r="LX230" i="2" s="1"/>
  <c r="RN230" i="2" s="1"/>
  <c r="LU230" i="2"/>
  <c r="RL230" i="2" s="1"/>
  <c r="MJ231" i="2"/>
  <c r="MC231" i="2"/>
  <c r="MD231" i="2" s="1"/>
  <c r="RV231" i="2" s="1"/>
  <c r="LQ233" i="2"/>
  <c r="LR233" i="2" s="1"/>
  <c r="RF233" i="2" s="1"/>
  <c r="LV234" i="2"/>
  <c r="RJ234" i="2" s="1"/>
  <c r="LW234" i="2"/>
  <c r="LX234" i="2" s="1"/>
  <c r="RN234" i="2" s="1"/>
  <c r="LU234" i="2"/>
  <c r="RL234" i="2" s="1"/>
  <c r="MJ235" i="2"/>
  <c r="MD235" i="2"/>
  <c r="RV235" i="2" s="1"/>
  <c r="MC235" i="2"/>
  <c r="LW237" i="2"/>
  <c r="LU237" i="2"/>
  <c r="RL237" i="2" s="1"/>
  <c r="LX237" i="2"/>
  <c r="RN237" i="2" s="1"/>
  <c r="LV237" i="2"/>
  <c r="RJ237" i="2" s="1"/>
  <c r="LW239" i="2"/>
  <c r="LU239" i="2"/>
  <c r="RL239" i="2" s="1"/>
  <c r="LX239" i="2"/>
  <c r="RN239" i="2" s="1"/>
  <c r="LV239" i="2"/>
  <c r="RJ239" i="2" s="1"/>
  <c r="LR237" i="2"/>
  <c r="RF237" i="2" s="1"/>
  <c r="RH237" i="2" s="1"/>
  <c r="LQ237" i="2"/>
  <c r="LV238" i="2"/>
  <c r="RJ238" i="2" s="1"/>
  <c r="LW238" i="2"/>
  <c r="LX238" i="2" s="1"/>
  <c r="RN238" i="2" s="1"/>
  <c r="LU238" i="2"/>
  <c r="RL238" i="2" s="1"/>
  <c r="MJ239" i="2"/>
  <c r="MC239" i="2"/>
  <c r="MD239" i="2" s="1"/>
  <c r="RV239" i="2" s="1"/>
  <c r="LQ241" i="2"/>
  <c r="LR241" i="2"/>
  <c r="RF241" i="2" s="1"/>
  <c r="RH241" i="2" s="1"/>
  <c r="LW242" i="2"/>
  <c r="LU242" i="2"/>
  <c r="RL242" i="2" s="1"/>
  <c r="LX242" i="2"/>
  <c r="RN242" i="2" s="1"/>
  <c r="LV242" i="2"/>
  <c r="RJ242" i="2" s="1"/>
  <c r="MC243" i="2"/>
  <c r="MJ243" i="2"/>
  <c r="MD243" i="2"/>
  <c r="RV243" i="2" s="1"/>
  <c r="LW245" i="2"/>
  <c r="LU245" i="2"/>
  <c r="RL245" i="2" s="1"/>
  <c r="LX245" i="2"/>
  <c r="RN245" i="2" s="1"/>
  <c r="LV245" i="2"/>
  <c r="RJ245" i="2" s="1"/>
  <c r="MC246" i="2"/>
  <c r="MJ246" i="2"/>
  <c r="MD246" i="2"/>
  <c r="LW248" i="2"/>
  <c r="LU248" i="2"/>
  <c r="RL248" i="2" s="1"/>
  <c r="LV248" i="2"/>
  <c r="RJ248" i="2" s="1"/>
  <c r="LX248" i="2"/>
  <c r="RN248" i="2" s="1"/>
  <c r="MC250" i="2"/>
  <c r="MJ250" i="2"/>
  <c r="MD250" i="2"/>
  <c r="LI252" i="2"/>
  <c r="LJ252" i="2"/>
  <c r="QT252" i="2" s="1"/>
  <c r="LL252" i="2"/>
  <c r="QX252" i="2" s="1"/>
  <c r="MJ240" i="2"/>
  <c r="MD240" i="2"/>
  <c r="RV240" i="2" s="1"/>
  <c r="MC240" i="2"/>
  <c r="LR242" i="2"/>
  <c r="RF242" i="2" s="1"/>
  <c r="RG242" i="2" s="1"/>
  <c r="RI242" i="2" s="1"/>
  <c r="SP242" i="2" s="1"/>
  <c r="UF242" i="2" s="1"/>
  <c r="LQ242" i="2"/>
  <c r="LV243" i="2"/>
  <c r="RJ243" i="2" s="1"/>
  <c r="LW243" i="2"/>
  <c r="LX243" i="2" s="1"/>
  <c r="RN243" i="2" s="1"/>
  <c r="LU243" i="2"/>
  <c r="RL243" i="2" s="1"/>
  <c r="MJ244" i="2"/>
  <c r="MC244" i="2"/>
  <c r="MD244" i="2" s="1"/>
  <c r="RV244" i="2" s="1"/>
  <c r="MJ245" i="2"/>
  <c r="MD245" i="2"/>
  <c r="MC245" i="2"/>
  <c r="MC247" i="2"/>
  <c r="MJ247" i="2"/>
  <c r="MD247" i="2"/>
  <c r="LQ250" i="2"/>
  <c r="LR250" i="2"/>
  <c r="RF250" i="2" s="1"/>
  <c r="RG250" i="2" s="1"/>
  <c r="LW253" i="2"/>
  <c r="LU253" i="2"/>
  <c r="RL253" i="2" s="1"/>
  <c r="LX253" i="2"/>
  <c r="RN253" i="2" s="1"/>
  <c r="LV253" i="2"/>
  <c r="RJ253" i="2" s="1"/>
  <c r="MC254" i="2"/>
  <c r="MJ254" i="2"/>
  <c r="MD254" i="2"/>
  <c r="MC255" i="2"/>
  <c r="MJ255" i="2"/>
  <c r="MD255" i="2"/>
  <c r="LQ257" i="2"/>
  <c r="LR257" i="2"/>
  <c r="RF257" i="2" s="1"/>
  <c r="RG257" i="2" s="1"/>
  <c r="RI257" i="2" s="1"/>
  <c r="SP257" i="2" s="1"/>
  <c r="UF257" i="2" s="1"/>
  <c r="LQ258" i="2"/>
  <c r="LR258" i="2"/>
  <c r="RF258" i="2" s="1"/>
  <c r="RG258" i="2" s="1"/>
  <c r="LI259" i="2"/>
  <c r="QV259" i="2" s="1"/>
  <c r="LJ259" i="2"/>
  <c r="QT259" i="2" s="1"/>
  <c r="LL259" i="2"/>
  <c r="QX259" i="2" s="1"/>
  <c r="LX247" i="2"/>
  <c r="RN247" i="2" s="1"/>
  <c r="LV247" i="2"/>
  <c r="RJ247" i="2" s="1"/>
  <c r="LU247" i="2"/>
  <c r="RL247" i="2" s="1"/>
  <c r="LW247" i="2"/>
  <c r="MJ248" i="2"/>
  <c r="MC248" i="2"/>
  <c r="MD248" i="2" s="1"/>
  <c r="LV250" i="2"/>
  <c r="RJ250" i="2" s="1"/>
  <c r="LW250" i="2"/>
  <c r="LX250" i="2" s="1"/>
  <c r="RN250" i="2" s="1"/>
  <c r="LU250" i="2"/>
  <c r="RL250" i="2" s="1"/>
  <c r="MJ251" i="2"/>
  <c r="MD251" i="2"/>
  <c r="MC251" i="2"/>
  <c r="MJ252" i="2"/>
  <c r="MC252" i="2"/>
  <c r="MD252" i="2" s="1"/>
  <c r="MJ253" i="2"/>
  <c r="MD253" i="2"/>
  <c r="MC253" i="2"/>
  <c r="LV255" i="2"/>
  <c r="RJ255" i="2" s="1"/>
  <c r="LW255" i="2"/>
  <c r="LX255" i="2" s="1"/>
  <c r="RN255" i="2" s="1"/>
  <c r="LU255" i="2"/>
  <c r="RL255" i="2" s="1"/>
  <c r="MJ256" i="2"/>
  <c r="MC256" i="2"/>
  <c r="MD256" i="2" s="1"/>
  <c r="LV258" i="2"/>
  <c r="RJ258" i="2" s="1"/>
  <c r="LW258" i="2"/>
  <c r="LX258" i="2" s="1"/>
  <c r="RN258" i="2" s="1"/>
  <c r="LU258" i="2"/>
  <c r="RL258" i="2" s="1"/>
  <c r="LQ260" i="2"/>
  <c r="LR260" i="2"/>
  <c r="RF260" i="2" s="1"/>
  <c r="RH260" i="2" s="1"/>
  <c r="MC261" i="2"/>
  <c r="MJ261" i="2"/>
  <c r="MD261" i="2"/>
  <c r="MC263" i="2"/>
  <c r="MJ263" i="2"/>
  <c r="MD263" i="2"/>
  <c r="LQ265" i="2"/>
  <c r="LR265" i="2"/>
  <c r="RF265" i="2" s="1"/>
  <c r="RG265" i="2" s="1"/>
  <c r="RI265" i="2" s="1"/>
  <c r="SP265" i="2" s="1"/>
  <c r="UF265" i="2" s="1"/>
  <c r="LQ259" i="2"/>
  <c r="LR259" i="2" s="1"/>
  <c r="RF259" i="2" s="1"/>
  <c r="LV260" i="2"/>
  <c r="RJ260" i="2" s="1"/>
  <c r="LW260" i="2"/>
  <c r="LX260" i="2" s="1"/>
  <c r="RN260" i="2" s="1"/>
  <c r="LU260" i="2"/>
  <c r="RL260" i="2" s="1"/>
  <c r="LQ263" i="2"/>
  <c r="LR263" i="2"/>
  <c r="RF263" i="2" s="1"/>
  <c r="RG263" i="2" s="1"/>
  <c r="RI263" i="2" s="1"/>
  <c r="SP263" i="2" s="1"/>
  <c r="UF263" i="2" s="1"/>
  <c r="MC265" i="2"/>
  <c r="MJ265" i="2"/>
  <c r="MD265" i="2"/>
  <c r="LI268" i="2"/>
  <c r="QV268" i="2" s="1"/>
  <c r="LJ268" i="2"/>
  <c r="QT268" i="2" s="1"/>
  <c r="LL268" i="2"/>
  <c r="QX268" i="2" s="1"/>
  <c r="LQ262" i="2"/>
  <c r="LR262" i="2" s="1"/>
  <c r="RF262" i="2" s="1"/>
  <c r="LV263" i="2"/>
  <c r="RJ263" i="2" s="1"/>
  <c r="LW263" i="2"/>
  <c r="LX263" i="2" s="1"/>
  <c r="RN263" i="2" s="1"/>
  <c r="LU263" i="2"/>
  <c r="RL263" i="2" s="1"/>
  <c r="LV265" i="2"/>
  <c r="RJ265" i="2" s="1"/>
  <c r="LU265" i="2"/>
  <c r="RL265" i="2" s="1"/>
  <c r="LW265" i="2"/>
  <c r="LX265" i="2" s="1"/>
  <c r="RN265" i="2" s="1"/>
  <c r="MJ266" i="2"/>
  <c r="MD266" i="2"/>
  <c r="MC266" i="2"/>
  <c r="MJ267" i="2"/>
  <c r="MC267" i="2"/>
  <c r="MD267" i="2" s="1"/>
  <c r="LQ268" i="2"/>
  <c r="LR268" i="2" s="1"/>
  <c r="RF268" i="2" s="1"/>
  <c r="LQ270" i="2"/>
  <c r="LR270" i="2"/>
  <c r="RF270" i="2" s="1"/>
  <c r="RG270" i="2" s="1"/>
  <c r="LQ269" i="2"/>
  <c r="LR269" i="2"/>
  <c r="RF269" i="2" s="1"/>
  <c r="RG269" i="2" s="1"/>
  <c r="RI269" i="2" s="1"/>
  <c r="SP269" i="2" s="1"/>
  <c r="UF269" i="2" s="1"/>
  <c r="LQ271" i="2"/>
  <c r="LR271" i="2"/>
  <c r="RF271" i="2" s="1"/>
  <c r="RG271" i="2" s="1"/>
  <c r="RI271" i="2" s="1"/>
  <c r="SP271" i="2" s="1"/>
  <c r="UF271" i="2" s="1"/>
  <c r="LV269" i="2"/>
  <c r="RJ269" i="2" s="1"/>
  <c r="LW269" i="2"/>
  <c r="LX269" i="2" s="1"/>
  <c r="RN269" i="2" s="1"/>
  <c r="LU269" i="2"/>
  <c r="RL269" i="2" s="1"/>
  <c r="LV271" i="2"/>
  <c r="RJ271" i="2" s="1"/>
  <c r="LW271" i="2"/>
  <c r="LX271" i="2" s="1"/>
  <c r="RN271" i="2" s="1"/>
  <c r="LU271" i="2"/>
  <c r="RL271" i="2" s="1"/>
  <c r="LW273" i="2"/>
  <c r="LU273" i="2"/>
  <c r="RL273" i="2" s="1"/>
  <c r="LX273" i="2"/>
  <c r="RN273" i="2" s="1"/>
  <c r="LV273" i="2"/>
  <c r="RJ273" i="2" s="1"/>
  <c r="LQ273" i="2"/>
  <c r="LR273" i="2" s="1"/>
  <c r="RF273" i="2" s="1"/>
  <c r="DI117" i="2"/>
  <c r="BL116" i="2"/>
  <c r="NT116" i="2" s="1"/>
  <c r="LK115" i="2"/>
  <c r="LL115" i="2" s="1"/>
  <c r="QX115" i="2" s="1"/>
  <c r="HL115" i="2"/>
  <c r="NB115" i="2"/>
  <c r="GZ114" i="2"/>
  <c r="QH114" i="2" s="1"/>
  <c r="DI114" i="2"/>
  <c r="GY113" i="2"/>
  <c r="GZ113" i="2" s="1"/>
  <c r="QH113" i="2" s="1"/>
  <c r="BL113" i="2"/>
  <c r="NT113" i="2" s="1"/>
  <c r="LL112" i="2"/>
  <c r="QX112" i="2" s="1"/>
  <c r="BW112" i="2"/>
  <c r="OB112" i="2" s="1"/>
  <c r="MQ112" i="2"/>
  <c r="BW111" i="2"/>
  <c r="OB111" i="2" s="1"/>
  <c r="MQ111" i="2"/>
  <c r="GZ110" i="2"/>
  <c r="QH110" i="2" s="1"/>
  <c r="DI110" i="2"/>
  <c r="GZ109" i="2"/>
  <c r="QH109" i="2" s="1"/>
  <c r="DI109" i="2"/>
  <c r="LK108" i="2"/>
  <c r="LL108" i="2" s="1"/>
  <c r="QX108" i="2" s="1"/>
  <c r="HL108" i="2"/>
  <c r="NB108" i="2"/>
  <c r="GZ107" i="2"/>
  <c r="QH107" i="2" s="1"/>
  <c r="DI107" i="2"/>
  <c r="BL106" i="2"/>
  <c r="NT106" i="2" s="1"/>
  <c r="AY105" i="2"/>
  <c r="NL105" i="2" s="1"/>
  <c r="BW104" i="2"/>
  <c r="OB104" i="2" s="1"/>
  <c r="MQ104" i="2"/>
  <c r="HL103" i="2"/>
  <c r="GH103" i="2"/>
  <c r="PZ103" i="2" s="1"/>
  <c r="MQ103" i="2"/>
  <c r="AY102" i="2"/>
  <c r="NL102" i="2" s="1"/>
  <c r="AY101" i="2"/>
  <c r="NL101" i="2" s="1"/>
  <c r="AY100" i="2"/>
  <c r="NL100" i="2" s="1"/>
  <c r="AY99" i="2"/>
  <c r="NL99" i="2" s="1"/>
  <c r="AY98" i="2"/>
  <c r="NL98" i="2" s="1"/>
  <c r="AY97" i="2"/>
  <c r="NL97" i="2" s="1"/>
  <c r="LK96" i="2"/>
  <c r="LL96" i="2" s="1"/>
  <c r="QX96" i="2" s="1"/>
  <c r="KU96" i="2"/>
  <c r="KV96" i="2"/>
  <c r="KI96" i="2"/>
  <c r="IB96" i="2"/>
  <c r="FF96" i="2"/>
  <c r="CT96" i="2"/>
  <c r="CR96" i="2"/>
  <c r="OQ96" i="2" s="1"/>
  <c r="OR96" i="2" s="1"/>
  <c r="CS96" i="2"/>
  <c r="OO96" i="2" s="1"/>
  <c r="OP96" i="2" s="1"/>
  <c r="CU96" i="2"/>
  <c r="OS96" i="2" s="1"/>
  <c r="BV96" i="2"/>
  <c r="BW96" i="2" s="1"/>
  <c r="OB96" i="2" s="1"/>
  <c r="AV96" i="2"/>
  <c r="NJ96" i="2" s="1"/>
  <c r="AW96" i="2"/>
  <c r="NH96" i="2" s="1"/>
  <c r="AX96" i="2"/>
  <c r="AY96" i="2" s="1"/>
  <c r="NL96" i="2" s="1"/>
  <c r="LI95" i="2"/>
  <c r="QV95" i="2" s="1"/>
  <c r="LJ95" i="2"/>
  <c r="QT95" i="2" s="1"/>
  <c r="LL95" i="2"/>
  <c r="QX95" i="2" s="1"/>
  <c r="IR95" i="2"/>
  <c r="QF95" i="2"/>
  <c r="QG95" i="2" s="1"/>
  <c r="EG95" i="2"/>
  <c r="LK94" i="2"/>
  <c r="LL94" i="2" s="1"/>
  <c r="QX94" i="2" s="1"/>
  <c r="KU94" i="2"/>
  <c r="KV94" i="2"/>
  <c r="KI94" i="2"/>
  <c r="IB94" i="2"/>
  <c r="FF94" i="2"/>
  <c r="CT94" i="2"/>
  <c r="CU94" i="2" s="1"/>
  <c r="OS94" i="2" s="1"/>
  <c r="CR94" i="2"/>
  <c r="OQ94" i="2" s="1"/>
  <c r="OR94" i="2" s="1"/>
  <c r="CS94" i="2"/>
  <c r="OO94" i="2" s="1"/>
  <c r="OP94" i="2" s="1"/>
  <c r="BV94" i="2"/>
  <c r="BW94" i="2" s="1"/>
  <c r="OB94" i="2" s="1"/>
  <c r="AV94" i="2"/>
  <c r="NJ94" i="2" s="1"/>
  <c r="AW94" i="2"/>
  <c r="NH94" i="2" s="1"/>
  <c r="AX94" i="2"/>
  <c r="AY94" i="2" s="1"/>
  <c r="NL94" i="2" s="1"/>
  <c r="JU93" i="2"/>
  <c r="HL93" i="2"/>
  <c r="GY93" i="2"/>
  <c r="GZ93" i="2" s="1"/>
  <c r="QH93" i="2" s="1"/>
  <c r="FC93" i="2"/>
  <c r="FD93" i="2"/>
  <c r="MQ93" i="2"/>
  <c r="NH93" i="2"/>
  <c r="LK92" i="2"/>
  <c r="LL92" i="2" s="1"/>
  <c r="QX92" i="2" s="1"/>
  <c r="KU92" i="2"/>
  <c r="KV92" i="2"/>
  <c r="KI92" i="2"/>
  <c r="IB92" i="2"/>
  <c r="FF92" i="2"/>
  <c r="CT92" i="2"/>
  <c r="CR92" i="2"/>
  <c r="OQ92" i="2" s="1"/>
  <c r="OR92" i="2" s="1"/>
  <c r="CS92" i="2"/>
  <c r="OO92" i="2" s="1"/>
  <c r="OP92" i="2" s="1"/>
  <c r="CU92" i="2"/>
  <c r="OS92" i="2" s="1"/>
  <c r="BV92" i="2"/>
  <c r="BW92" i="2" s="1"/>
  <c r="OB92" i="2" s="1"/>
  <c r="AV92" i="2"/>
  <c r="NJ92" i="2" s="1"/>
  <c r="AW92" i="2"/>
  <c r="NH92" i="2" s="1"/>
  <c r="AX92" i="2"/>
  <c r="AY92" i="2" s="1"/>
  <c r="NL92" i="2" s="1"/>
  <c r="JU91" i="2"/>
  <c r="HL91" i="2"/>
  <c r="GY91" i="2"/>
  <c r="GZ91" i="2" s="1"/>
  <c r="QH91" i="2" s="1"/>
  <c r="FC91" i="2"/>
  <c r="FD91" i="2"/>
  <c r="MQ91" i="2"/>
  <c r="NH91" i="2"/>
  <c r="LK90" i="2"/>
  <c r="LL90" i="2" s="1"/>
  <c r="QX90" i="2" s="1"/>
  <c r="KU90" i="2"/>
  <c r="KV90" i="2"/>
  <c r="KI90" i="2"/>
  <c r="IB90" i="2"/>
  <c r="FF90" i="2"/>
  <c r="CT90" i="2"/>
  <c r="CU90" i="2" s="1"/>
  <c r="OS90" i="2" s="1"/>
  <c r="CR90" i="2"/>
  <c r="OQ90" i="2" s="1"/>
  <c r="OR90" i="2" s="1"/>
  <c r="CS90" i="2"/>
  <c r="OO90" i="2" s="1"/>
  <c r="OP90" i="2" s="1"/>
  <c r="BV90" i="2"/>
  <c r="BW90" i="2" s="1"/>
  <c r="OB90" i="2" s="1"/>
  <c r="AV90" i="2"/>
  <c r="NJ90" i="2" s="1"/>
  <c r="AW90" i="2"/>
  <c r="NH90" i="2" s="1"/>
  <c r="AX90" i="2"/>
  <c r="AY90" i="2" s="1"/>
  <c r="NL90" i="2" s="1"/>
  <c r="LI89" i="2"/>
  <c r="QV89" i="2" s="1"/>
  <c r="LJ89" i="2"/>
  <c r="QT89" i="2" s="1"/>
  <c r="LL89" i="2"/>
  <c r="QX89" i="2" s="1"/>
  <c r="IR89" i="2"/>
  <c r="QF89" i="2"/>
  <c r="QG89" i="2" s="1"/>
  <c r="GH89" i="2"/>
  <c r="PZ89" i="2" s="1"/>
  <c r="EG89" i="2"/>
  <c r="BT89" i="2"/>
  <c r="NZ89" i="2" s="1"/>
  <c r="OA89" i="2" s="1"/>
  <c r="BU89" i="2"/>
  <c r="NX89" i="2" s="1"/>
  <c r="NY89" i="2" s="1"/>
  <c r="BW89" i="2"/>
  <c r="OB89" i="2" s="1"/>
  <c r="BL89" i="2"/>
  <c r="NT89" i="2" s="1"/>
  <c r="LW88" i="2"/>
  <c r="LU88" i="2"/>
  <c r="RL88" i="2" s="1"/>
  <c r="RM88" i="2" s="1"/>
  <c r="LV88" i="2"/>
  <c r="RJ88" i="2" s="1"/>
  <c r="RK88" i="2" s="1"/>
  <c r="LX88" i="2"/>
  <c r="RN88" i="2" s="1"/>
  <c r="QV88" i="2"/>
  <c r="JG88" i="2"/>
  <c r="GW88" i="2"/>
  <c r="QF88" i="2" s="1"/>
  <c r="QG88" i="2" s="1"/>
  <c r="GX88" i="2"/>
  <c r="QD88" i="2" s="1"/>
  <c r="QE88" i="2" s="1"/>
  <c r="GZ88" i="2"/>
  <c r="QH88" i="2" s="1"/>
  <c r="GG88" i="2"/>
  <c r="GH88" i="2" s="1"/>
  <c r="PZ88" i="2" s="1"/>
  <c r="DQ88" i="2"/>
  <c r="NZ88" i="2"/>
  <c r="OA88" i="2" s="1"/>
  <c r="NJ88" i="2"/>
  <c r="NB88" i="2"/>
  <c r="NC88" i="2" s="1"/>
  <c r="JU87" i="2"/>
  <c r="HL87" i="2"/>
  <c r="GY87" i="2"/>
  <c r="GZ87" i="2" s="1"/>
  <c r="QH87" i="2" s="1"/>
  <c r="FC87" i="2"/>
  <c r="FD87" i="2"/>
  <c r="MQ87" i="2"/>
  <c r="NH87" i="2"/>
  <c r="LI86" i="2"/>
  <c r="QV86" i="2" s="1"/>
  <c r="QW86" i="2" s="1"/>
  <c r="LJ86" i="2"/>
  <c r="QT86" i="2" s="1"/>
  <c r="QU86" i="2" s="1"/>
  <c r="LL86" i="2"/>
  <c r="QX86" i="2" s="1"/>
  <c r="JU86" i="2"/>
  <c r="HL86" i="2"/>
  <c r="GY86" i="2"/>
  <c r="GZ86" i="2" s="1"/>
  <c r="QH86" i="2" s="1"/>
  <c r="EG86" i="2"/>
  <c r="BT86" i="2"/>
  <c r="NZ86" i="2" s="1"/>
  <c r="OA86" i="2" s="1"/>
  <c r="BU86" i="2"/>
  <c r="NX86" i="2" s="1"/>
  <c r="NY86" i="2" s="1"/>
  <c r="BW86" i="2"/>
  <c r="OB86" i="2" s="1"/>
  <c r="BL86" i="2"/>
  <c r="NT86" i="2" s="1"/>
  <c r="IR85" i="2"/>
  <c r="QF85" i="2"/>
  <c r="QG85" i="2" s="1"/>
  <c r="FC85" i="2"/>
  <c r="FD85" i="2"/>
  <c r="MQ85" i="2"/>
  <c r="NH85" i="2"/>
  <c r="NI85" i="2" s="1"/>
  <c r="LI84" i="2"/>
  <c r="QV84" i="2" s="1"/>
  <c r="QW84" i="2" s="1"/>
  <c r="LJ84" i="2"/>
  <c r="QT84" i="2" s="1"/>
  <c r="QU84" i="2" s="1"/>
  <c r="LL84" i="2"/>
  <c r="QX84" i="2" s="1"/>
  <c r="JU84" i="2"/>
  <c r="HL84" i="2"/>
  <c r="GY84" i="2"/>
  <c r="GZ84" i="2" s="1"/>
  <c r="QH84" i="2" s="1"/>
  <c r="EG84" i="2"/>
  <c r="BT84" i="2"/>
  <c r="NZ84" i="2" s="1"/>
  <c r="OA84" i="2" s="1"/>
  <c r="BU84" i="2"/>
  <c r="NX84" i="2" s="1"/>
  <c r="NY84" i="2" s="1"/>
  <c r="BW84" i="2"/>
  <c r="OB84" i="2" s="1"/>
  <c r="BL84" i="2"/>
  <c r="NT84" i="2" s="1"/>
  <c r="IR83" i="2"/>
  <c r="QF83" i="2"/>
  <c r="QG83" i="2" s="1"/>
  <c r="FC83" i="2"/>
  <c r="FD83" i="2"/>
  <c r="MQ83" i="2"/>
  <c r="NH83" i="2"/>
  <c r="NI83" i="2" s="1"/>
  <c r="LI82" i="2"/>
  <c r="QV82" i="2" s="1"/>
  <c r="QW82" i="2" s="1"/>
  <c r="LJ82" i="2"/>
  <c r="QT82" i="2" s="1"/>
  <c r="QU82" i="2" s="1"/>
  <c r="LL82" i="2"/>
  <c r="QX82" i="2" s="1"/>
  <c r="JU82" i="2"/>
  <c r="HL82" i="2"/>
  <c r="GY82" i="2"/>
  <c r="GZ82" i="2" s="1"/>
  <c r="QH82" i="2" s="1"/>
  <c r="EG82" i="2"/>
  <c r="BT82" i="2"/>
  <c r="NZ82" i="2" s="1"/>
  <c r="OA82" i="2" s="1"/>
  <c r="BU82" i="2"/>
  <c r="NX82" i="2" s="1"/>
  <c r="NY82" i="2" s="1"/>
  <c r="BW82" i="2"/>
  <c r="OB82" i="2" s="1"/>
  <c r="BL82" i="2"/>
  <c r="NT82" i="2" s="1"/>
  <c r="IR81" i="2"/>
  <c r="QF81" i="2"/>
  <c r="QG81" i="2" s="1"/>
  <c r="FC81" i="2"/>
  <c r="FD81" i="2"/>
  <c r="MQ81" i="2"/>
  <c r="NH81" i="2"/>
  <c r="NI81" i="2" s="1"/>
  <c r="LI80" i="2"/>
  <c r="QV80" i="2" s="1"/>
  <c r="QW80" i="2" s="1"/>
  <c r="LJ80" i="2"/>
  <c r="QT80" i="2" s="1"/>
  <c r="QU80" i="2" s="1"/>
  <c r="LL80" i="2"/>
  <c r="QX80" i="2" s="1"/>
  <c r="JU80" i="2"/>
  <c r="HL80" i="2"/>
  <c r="GY80" i="2"/>
  <c r="GZ80" i="2" s="1"/>
  <c r="QH80" i="2" s="1"/>
  <c r="EG80" i="2"/>
  <c r="BT80" i="2"/>
  <c r="NZ80" i="2" s="1"/>
  <c r="OA80" i="2" s="1"/>
  <c r="BU80" i="2"/>
  <c r="NX80" i="2" s="1"/>
  <c r="NY80" i="2" s="1"/>
  <c r="BW80" i="2"/>
  <c r="OB80" i="2" s="1"/>
  <c r="BL80" i="2"/>
  <c r="NT80" i="2" s="1"/>
  <c r="IR79" i="2"/>
  <c r="QF79" i="2"/>
  <c r="QG79" i="2" s="1"/>
  <c r="FC79" i="2"/>
  <c r="FD79" i="2"/>
  <c r="MQ79" i="2"/>
  <c r="NH79" i="2"/>
  <c r="NI79" i="2" s="1"/>
  <c r="LI78" i="2"/>
  <c r="QV78" i="2" s="1"/>
  <c r="QW78" i="2" s="1"/>
  <c r="LJ78" i="2"/>
  <c r="QT78" i="2" s="1"/>
  <c r="QU78" i="2" s="1"/>
  <c r="LL78" i="2"/>
  <c r="QX78" i="2" s="1"/>
  <c r="JU78" i="2"/>
  <c r="HL78" i="2"/>
  <c r="GY78" i="2"/>
  <c r="GZ78" i="2" s="1"/>
  <c r="QH78" i="2" s="1"/>
  <c r="EG78" i="2"/>
  <c r="BT78" i="2"/>
  <c r="NZ78" i="2" s="1"/>
  <c r="OA78" i="2" s="1"/>
  <c r="BU78" i="2"/>
  <c r="NX78" i="2" s="1"/>
  <c r="NY78" i="2" s="1"/>
  <c r="BW78" i="2"/>
  <c r="OB78" i="2" s="1"/>
  <c r="BL78" i="2"/>
  <c r="NT78" i="2" s="1"/>
  <c r="IR77" i="2"/>
  <c r="QF77" i="2"/>
  <c r="QG77" i="2" s="1"/>
  <c r="FC77" i="2"/>
  <c r="FD77" i="2"/>
  <c r="MQ77" i="2"/>
  <c r="NH77" i="2"/>
  <c r="NI77" i="2" s="1"/>
  <c r="LI76" i="2"/>
  <c r="QV76" i="2" s="1"/>
  <c r="QW76" i="2" s="1"/>
  <c r="LJ76" i="2"/>
  <c r="QT76" i="2" s="1"/>
  <c r="QU76" i="2" s="1"/>
  <c r="LL76" i="2"/>
  <c r="QX76" i="2" s="1"/>
  <c r="JU76" i="2"/>
  <c r="HL76" i="2"/>
  <c r="GY76" i="2"/>
  <c r="GZ76" i="2" s="1"/>
  <c r="QH76" i="2" s="1"/>
  <c r="EG76" i="2"/>
  <c r="BT76" i="2"/>
  <c r="NZ76" i="2" s="1"/>
  <c r="OA76" i="2" s="1"/>
  <c r="BU76" i="2"/>
  <c r="NX76" i="2" s="1"/>
  <c r="NY76" i="2" s="1"/>
  <c r="BW76" i="2"/>
  <c r="OB76" i="2" s="1"/>
  <c r="BL76" i="2"/>
  <c r="NT76" i="2" s="1"/>
  <c r="IR75" i="2"/>
  <c r="QF75" i="2"/>
  <c r="QG75" i="2" s="1"/>
  <c r="FC75" i="2"/>
  <c r="FD75" i="2"/>
  <c r="MQ75" i="2"/>
  <c r="NH75" i="2"/>
  <c r="NI75" i="2" s="1"/>
  <c r="LI74" i="2"/>
  <c r="QV74" i="2" s="1"/>
  <c r="QW74" i="2" s="1"/>
  <c r="LJ74" i="2"/>
  <c r="QT74" i="2" s="1"/>
  <c r="QU74" i="2" s="1"/>
  <c r="LL74" i="2"/>
  <c r="QX74" i="2" s="1"/>
  <c r="JU74" i="2"/>
  <c r="HL74" i="2"/>
  <c r="GY74" i="2"/>
  <c r="GZ74" i="2" s="1"/>
  <c r="QH74" i="2" s="1"/>
  <c r="EG74" i="2"/>
  <c r="BT74" i="2"/>
  <c r="NZ74" i="2" s="1"/>
  <c r="OA74" i="2" s="1"/>
  <c r="BU74" i="2"/>
  <c r="NX74" i="2" s="1"/>
  <c r="NY74" i="2" s="1"/>
  <c r="BW74" i="2"/>
  <c r="OB74" i="2" s="1"/>
  <c r="BL74" i="2"/>
  <c r="NT74" i="2" s="1"/>
  <c r="IR73" i="2"/>
  <c r="QF73" i="2"/>
  <c r="QG73" i="2" s="1"/>
  <c r="FC73" i="2"/>
  <c r="FD73" i="2"/>
  <c r="MQ73" i="2"/>
  <c r="NH73" i="2"/>
  <c r="NI73" i="2" s="1"/>
  <c r="LK72" i="2"/>
  <c r="LL72" i="2" s="1"/>
  <c r="QX72" i="2" s="1"/>
  <c r="KU72" i="2"/>
  <c r="KV72" i="2"/>
  <c r="KI72" i="2"/>
  <c r="IB72" i="2"/>
  <c r="FF72" i="2"/>
  <c r="CT72" i="2"/>
  <c r="CU72" i="2" s="1"/>
  <c r="OS72" i="2" s="1"/>
  <c r="CR72" i="2"/>
  <c r="OQ72" i="2" s="1"/>
  <c r="OR72" i="2" s="1"/>
  <c r="CS72" i="2"/>
  <c r="OO72" i="2" s="1"/>
  <c r="OP72" i="2" s="1"/>
  <c r="BV72" i="2"/>
  <c r="BW72" i="2" s="1"/>
  <c r="OB72" i="2" s="1"/>
  <c r="AV72" i="2"/>
  <c r="NJ72" i="2" s="1"/>
  <c r="AW72" i="2"/>
  <c r="NH72" i="2" s="1"/>
  <c r="AX72" i="2"/>
  <c r="AY72" i="2" s="1"/>
  <c r="NL72" i="2" s="1"/>
  <c r="LI71" i="2"/>
  <c r="QV71" i="2" s="1"/>
  <c r="LJ71" i="2"/>
  <c r="QT71" i="2" s="1"/>
  <c r="LL71" i="2"/>
  <c r="QX71" i="2" s="1"/>
  <c r="IR71" i="2"/>
  <c r="QF71" i="2"/>
  <c r="QG71" i="2" s="1"/>
  <c r="GH71" i="2"/>
  <c r="PZ71" i="2" s="1"/>
  <c r="EG71" i="2"/>
  <c r="BT71" i="2"/>
  <c r="NZ71" i="2" s="1"/>
  <c r="OA71" i="2" s="1"/>
  <c r="BU71" i="2"/>
  <c r="NX71" i="2" s="1"/>
  <c r="NY71" i="2" s="1"/>
  <c r="BW71" i="2"/>
  <c r="OB71" i="2" s="1"/>
  <c r="BL71" i="2"/>
  <c r="NT71" i="2" s="1"/>
  <c r="LW70" i="2"/>
  <c r="LU70" i="2"/>
  <c r="RL70" i="2" s="1"/>
  <c r="RM70" i="2" s="1"/>
  <c r="LV70" i="2"/>
  <c r="RJ70" i="2" s="1"/>
  <c r="RK70" i="2" s="1"/>
  <c r="LX70" i="2"/>
  <c r="RN70" i="2" s="1"/>
  <c r="QV70" i="2"/>
  <c r="JG70" i="2"/>
  <c r="GW70" i="2"/>
  <c r="QF70" i="2" s="1"/>
  <c r="QG70" i="2" s="1"/>
  <c r="GX70" i="2"/>
  <c r="QD70" i="2" s="1"/>
  <c r="QE70" i="2" s="1"/>
  <c r="GZ70" i="2"/>
  <c r="QH70" i="2" s="1"/>
  <c r="GG70" i="2"/>
  <c r="GH70" i="2" s="1"/>
  <c r="PZ70" i="2" s="1"/>
  <c r="DQ70" i="2"/>
  <c r="NZ70" i="2"/>
  <c r="OA70" i="2" s="1"/>
  <c r="NJ70" i="2"/>
  <c r="NB70" i="2"/>
  <c r="NC70" i="2" s="1"/>
  <c r="LW69" i="2"/>
  <c r="LX69" i="2" s="1"/>
  <c r="RN69" i="2" s="1"/>
  <c r="LU69" i="2"/>
  <c r="RL69" i="2" s="1"/>
  <c r="RM69" i="2" s="1"/>
  <c r="LV69" i="2"/>
  <c r="RJ69" i="2" s="1"/>
  <c r="RK69" i="2" s="1"/>
  <c r="QV69" i="2"/>
  <c r="QW69" i="2" s="1"/>
  <c r="KU69" i="2"/>
  <c r="KV69" i="2"/>
  <c r="KI69" i="2"/>
  <c r="IB69" i="2"/>
  <c r="FF69" i="2"/>
  <c r="CT69" i="2"/>
  <c r="CU69" i="2" s="1"/>
  <c r="OS69" i="2" s="1"/>
  <c r="CR69" i="2"/>
  <c r="OQ69" i="2" s="1"/>
  <c r="OR69" i="2" s="1"/>
  <c r="CS69" i="2"/>
  <c r="OO69" i="2" s="1"/>
  <c r="OP69" i="2" s="1"/>
  <c r="BV69" i="2"/>
  <c r="BW69" i="2" s="1"/>
  <c r="OB69" i="2" s="1"/>
  <c r="AV69" i="2"/>
  <c r="NJ69" i="2" s="1"/>
  <c r="NK69" i="2" s="1"/>
  <c r="AW69" i="2"/>
  <c r="NH69" i="2" s="1"/>
  <c r="NI69" i="2" s="1"/>
  <c r="AX69" i="2"/>
  <c r="AY69" i="2" s="1"/>
  <c r="NL69" i="2" s="1"/>
  <c r="LK68" i="2"/>
  <c r="LL68" i="2" s="1"/>
  <c r="QX68" i="2" s="1"/>
  <c r="JG68" i="2"/>
  <c r="GW68" i="2"/>
  <c r="QF68" i="2" s="1"/>
  <c r="QG68" i="2" s="1"/>
  <c r="GX68" i="2"/>
  <c r="QD68" i="2" s="1"/>
  <c r="QE68" i="2" s="1"/>
  <c r="GZ68" i="2"/>
  <c r="QH68" i="2" s="1"/>
  <c r="DQ68" i="2"/>
  <c r="NZ68" i="2"/>
  <c r="OA68" i="2" s="1"/>
  <c r="NJ68" i="2"/>
  <c r="NK68" i="2" s="1"/>
  <c r="NB68" i="2"/>
  <c r="NC68" i="2" s="1"/>
  <c r="JU67" i="2"/>
  <c r="HL67" i="2"/>
  <c r="GY67" i="2"/>
  <c r="GZ67" i="2" s="1"/>
  <c r="QH67" i="2" s="1"/>
  <c r="FC67" i="2"/>
  <c r="FD67" i="2"/>
  <c r="MQ67" i="2"/>
  <c r="NH67" i="2"/>
  <c r="QV66" i="2"/>
  <c r="JN66" i="2"/>
  <c r="PX66" i="2"/>
  <c r="EX66" i="2"/>
  <c r="EV66" i="2"/>
  <c r="EW66" i="2"/>
  <c r="EY66" i="2"/>
  <c r="AY66" i="2"/>
  <c r="NL66" i="2" s="1"/>
  <c r="AL66" i="2"/>
  <c r="AM66" i="2" s="1"/>
  <c r="LQ65" i="2"/>
  <c r="LR65" i="2"/>
  <c r="RF65" i="2" s="1"/>
  <c r="KP65" i="2"/>
  <c r="IJ65" i="2"/>
  <c r="PX65" i="2"/>
  <c r="EX65" i="2"/>
  <c r="EY65" i="2" s="1"/>
  <c r="EV65" i="2"/>
  <c r="EW65" i="2"/>
  <c r="NB65" i="2"/>
  <c r="NC65" i="2" s="1"/>
  <c r="LI64" i="2"/>
  <c r="QV64" i="2" s="1"/>
  <c r="LJ64" i="2"/>
  <c r="QT64" i="2" s="1"/>
  <c r="QF64" i="2"/>
  <c r="QG64" i="2" s="1"/>
  <c r="DP64" i="2"/>
  <c r="DQ64" i="2" s="1"/>
  <c r="FJ64" i="2" s="1"/>
  <c r="PB64" i="2" s="1"/>
  <c r="FF64" i="2"/>
  <c r="CT64" i="2"/>
  <c r="CR64" i="2"/>
  <c r="OQ64" i="2" s="1"/>
  <c r="OR64" i="2" s="1"/>
  <c r="CU64" i="2"/>
  <c r="OS64" i="2" s="1"/>
  <c r="CS64" i="2"/>
  <c r="OO64" i="2" s="1"/>
  <c r="OP64" i="2" s="1"/>
  <c r="NZ64" i="2"/>
  <c r="OA64" i="2" s="1"/>
  <c r="BK64" i="2"/>
  <c r="BL64" i="2" s="1"/>
  <c r="NT64" i="2" s="1"/>
  <c r="NH64" i="2"/>
  <c r="LI63" i="2"/>
  <c r="QV63" i="2" s="1"/>
  <c r="LJ63" i="2"/>
  <c r="QT63" i="2" s="1"/>
  <c r="QF63" i="2"/>
  <c r="QG63" i="2" s="1"/>
  <c r="DP63" i="2"/>
  <c r="FI63" i="2" s="1"/>
  <c r="FF63" i="2"/>
  <c r="CT63" i="2"/>
  <c r="CR63" i="2"/>
  <c r="OQ63" i="2" s="1"/>
  <c r="OR63" i="2" s="1"/>
  <c r="CU63" i="2"/>
  <c r="OS63" i="2" s="1"/>
  <c r="CS63" i="2"/>
  <c r="OO63" i="2" s="1"/>
  <c r="OP63" i="2" s="1"/>
  <c r="NZ63" i="2"/>
  <c r="OA63" i="2" s="1"/>
  <c r="AV63" i="2"/>
  <c r="NJ63" i="2" s="1"/>
  <c r="AW63" i="2"/>
  <c r="NH63" i="2" s="1"/>
  <c r="AL63" i="2"/>
  <c r="AM63" i="2" s="1"/>
  <c r="LI62" i="2"/>
  <c r="QV62" i="2" s="1"/>
  <c r="LJ62" i="2"/>
  <c r="QT62" i="2" s="1"/>
  <c r="QF62" i="2"/>
  <c r="QG62" i="2" s="1"/>
  <c r="DP62" i="2"/>
  <c r="DQ62" i="2" s="1"/>
  <c r="FJ62" i="2" s="1"/>
  <c r="PB62" i="2" s="1"/>
  <c r="FF62" i="2"/>
  <c r="CT62" i="2"/>
  <c r="CR62" i="2"/>
  <c r="OQ62" i="2" s="1"/>
  <c r="OR62" i="2" s="1"/>
  <c r="CU62" i="2"/>
  <c r="OS62" i="2" s="1"/>
  <c r="CS62" i="2"/>
  <c r="OO62" i="2" s="1"/>
  <c r="OP62" i="2" s="1"/>
  <c r="NZ62" i="2"/>
  <c r="OA62" i="2" s="1"/>
  <c r="AV62" i="2"/>
  <c r="NJ62" i="2" s="1"/>
  <c r="AW62" i="2"/>
  <c r="NH62" i="2" s="1"/>
  <c r="AL62" i="2"/>
  <c r="AM62" i="2" s="1"/>
  <c r="LI61" i="2"/>
  <c r="QV61" i="2" s="1"/>
  <c r="LJ61" i="2"/>
  <c r="QT61" i="2" s="1"/>
  <c r="QF61" i="2"/>
  <c r="QG61" i="2" s="1"/>
  <c r="DP61" i="2"/>
  <c r="FI61" i="2" s="1"/>
  <c r="FF61" i="2"/>
  <c r="CT61" i="2"/>
  <c r="CR61" i="2"/>
  <c r="OQ61" i="2" s="1"/>
  <c r="OR61" i="2" s="1"/>
  <c r="CU61" i="2"/>
  <c r="OS61" i="2" s="1"/>
  <c r="CS61" i="2"/>
  <c r="OO61" i="2" s="1"/>
  <c r="OP61" i="2" s="1"/>
  <c r="NZ61" i="2"/>
  <c r="OA61" i="2" s="1"/>
  <c r="AV61" i="2"/>
  <c r="NJ61" i="2" s="1"/>
  <c r="AW61" i="2"/>
  <c r="NH61" i="2" s="1"/>
  <c r="AL61" i="2"/>
  <c r="AM61" i="2" s="1"/>
  <c r="LI60" i="2"/>
  <c r="QV60" i="2" s="1"/>
  <c r="LJ60" i="2"/>
  <c r="QT60" i="2" s="1"/>
  <c r="QF60" i="2"/>
  <c r="QG60" i="2" s="1"/>
  <c r="DP60" i="2"/>
  <c r="DQ60" i="2" s="1"/>
  <c r="FJ60" i="2" s="1"/>
  <c r="PB60" i="2" s="1"/>
  <c r="FF60" i="2"/>
  <c r="CT60" i="2"/>
  <c r="CR60" i="2"/>
  <c r="OQ60" i="2" s="1"/>
  <c r="OR60" i="2" s="1"/>
  <c r="CU60" i="2"/>
  <c r="OS60" i="2" s="1"/>
  <c r="CS60" i="2"/>
  <c r="OO60" i="2" s="1"/>
  <c r="OP60" i="2" s="1"/>
  <c r="NZ60" i="2"/>
  <c r="OA60" i="2" s="1"/>
  <c r="AV60" i="2"/>
  <c r="NJ60" i="2" s="1"/>
  <c r="AW60" i="2"/>
  <c r="NH60" i="2" s="1"/>
  <c r="AL60" i="2"/>
  <c r="AM60" i="2" s="1"/>
  <c r="LI59" i="2"/>
  <c r="QV59" i="2" s="1"/>
  <c r="LJ59" i="2"/>
  <c r="QT59" i="2" s="1"/>
  <c r="QF59" i="2"/>
  <c r="QG59" i="2" s="1"/>
  <c r="DP59" i="2"/>
  <c r="FI59" i="2" s="1"/>
  <c r="FF59" i="2"/>
  <c r="CT59" i="2"/>
  <c r="CR59" i="2"/>
  <c r="OQ59" i="2" s="1"/>
  <c r="OR59" i="2" s="1"/>
  <c r="CU59" i="2"/>
  <c r="OS59" i="2" s="1"/>
  <c r="CS59" i="2"/>
  <c r="OO59" i="2" s="1"/>
  <c r="OP59" i="2" s="1"/>
  <c r="NZ59" i="2"/>
  <c r="OA59" i="2" s="1"/>
  <c r="AV59" i="2"/>
  <c r="NJ59" i="2" s="1"/>
  <c r="AW59" i="2"/>
  <c r="NH59" i="2" s="1"/>
  <c r="AL59" i="2"/>
  <c r="AM59" i="2" s="1"/>
  <c r="LI58" i="2"/>
  <c r="QV58" i="2" s="1"/>
  <c r="LJ58" i="2"/>
  <c r="QT58" i="2" s="1"/>
  <c r="QF58" i="2"/>
  <c r="QG58" i="2" s="1"/>
  <c r="DP58" i="2"/>
  <c r="DQ58" i="2" s="1"/>
  <c r="FJ58" i="2" s="1"/>
  <c r="PB58" i="2" s="1"/>
  <c r="FF58" i="2"/>
  <c r="CT58" i="2"/>
  <c r="CR58" i="2"/>
  <c r="OQ58" i="2" s="1"/>
  <c r="OR58" i="2" s="1"/>
  <c r="CU58" i="2"/>
  <c r="OS58" i="2" s="1"/>
  <c r="CS58" i="2"/>
  <c r="OO58" i="2" s="1"/>
  <c r="OP58" i="2" s="1"/>
  <c r="NZ58" i="2"/>
  <c r="OA58" i="2" s="1"/>
  <c r="AV58" i="2"/>
  <c r="NJ58" i="2" s="1"/>
  <c r="AW58" i="2"/>
  <c r="NH58" i="2" s="1"/>
  <c r="AL58" i="2"/>
  <c r="AM58" i="2" s="1"/>
  <c r="LI57" i="2"/>
  <c r="QV57" i="2" s="1"/>
  <c r="LJ57" i="2"/>
  <c r="QT57" i="2" s="1"/>
  <c r="QF57" i="2"/>
  <c r="QG57" i="2" s="1"/>
  <c r="DP57" i="2"/>
  <c r="FI57" i="2" s="1"/>
  <c r="FF57" i="2"/>
  <c r="CT57" i="2"/>
  <c r="CR57" i="2"/>
  <c r="OQ57" i="2" s="1"/>
  <c r="OR57" i="2" s="1"/>
  <c r="CU57" i="2"/>
  <c r="OS57" i="2" s="1"/>
  <c r="CS57" i="2"/>
  <c r="OO57" i="2" s="1"/>
  <c r="OP57" i="2" s="1"/>
  <c r="NZ57" i="2"/>
  <c r="OA57" i="2" s="1"/>
  <c r="AV57" i="2"/>
  <c r="NJ57" i="2" s="1"/>
  <c r="AW57" i="2"/>
  <c r="NH57" i="2" s="1"/>
  <c r="AL57" i="2"/>
  <c r="AM57" i="2" s="1"/>
  <c r="LI56" i="2"/>
  <c r="QV56" i="2" s="1"/>
  <c r="LJ56" i="2"/>
  <c r="QT56" i="2" s="1"/>
  <c r="QF56" i="2"/>
  <c r="QG56" i="2" s="1"/>
  <c r="DP56" i="2"/>
  <c r="DQ56" i="2" s="1"/>
  <c r="FJ56" i="2" s="1"/>
  <c r="PB56" i="2" s="1"/>
  <c r="FF56" i="2"/>
  <c r="CT56" i="2"/>
  <c r="CR56" i="2"/>
  <c r="OQ56" i="2" s="1"/>
  <c r="OR56" i="2" s="1"/>
  <c r="CU56" i="2"/>
  <c r="OS56" i="2" s="1"/>
  <c r="CS56" i="2"/>
  <c r="OO56" i="2" s="1"/>
  <c r="OP56" i="2" s="1"/>
  <c r="NZ56" i="2"/>
  <c r="OA56" i="2" s="1"/>
  <c r="AV56" i="2"/>
  <c r="NJ56" i="2" s="1"/>
  <c r="AW56" i="2"/>
  <c r="NH56" i="2" s="1"/>
  <c r="AL56" i="2"/>
  <c r="AM56" i="2" s="1"/>
  <c r="LI55" i="2"/>
  <c r="QV55" i="2" s="1"/>
  <c r="LJ55" i="2"/>
  <c r="QT55" i="2" s="1"/>
  <c r="QF55" i="2"/>
  <c r="QG55" i="2" s="1"/>
  <c r="DP55" i="2"/>
  <c r="FI55" i="2" s="1"/>
  <c r="FF55" i="2"/>
  <c r="CT55" i="2"/>
  <c r="CR55" i="2"/>
  <c r="OQ55" i="2" s="1"/>
  <c r="OR55" i="2" s="1"/>
  <c r="CU55" i="2"/>
  <c r="OS55" i="2" s="1"/>
  <c r="CS55" i="2"/>
  <c r="OO55" i="2" s="1"/>
  <c r="OP55" i="2" s="1"/>
  <c r="NZ55" i="2"/>
  <c r="OA55" i="2" s="1"/>
  <c r="AV55" i="2"/>
  <c r="NJ55" i="2" s="1"/>
  <c r="AW55" i="2"/>
  <c r="NH55" i="2" s="1"/>
  <c r="AL55" i="2"/>
  <c r="AM55" i="2" s="1"/>
  <c r="LI54" i="2"/>
  <c r="QV54" i="2" s="1"/>
  <c r="QW54" i="2" s="1"/>
  <c r="LJ54" i="2"/>
  <c r="QT54" i="2" s="1"/>
  <c r="QU54" i="2" s="1"/>
  <c r="QF54" i="2"/>
  <c r="QG54" i="2" s="1"/>
  <c r="DI54" i="2"/>
  <c r="BT54" i="2"/>
  <c r="NZ54" i="2" s="1"/>
  <c r="OA54" i="2" s="1"/>
  <c r="BU54" i="2"/>
  <c r="NX54" i="2" s="1"/>
  <c r="NY54" i="2" s="1"/>
  <c r="BK54" i="2"/>
  <c r="NH54" i="2"/>
  <c r="NI54" i="2" s="1"/>
  <c r="MQ53" i="2"/>
  <c r="LW53" i="2"/>
  <c r="LU53" i="2"/>
  <c r="RL53" i="2" s="1"/>
  <c r="RM53" i="2" s="1"/>
  <c r="LX53" i="2"/>
  <c r="RN53" i="2" s="1"/>
  <c r="LV53" i="2"/>
  <c r="RJ53" i="2" s="1"/>
  <c r="RK53" i="2" s="1"/>
  <c r="QV53" i="2"/>
  <c r="QW53" i="2" s="1"/>
  <c r="HK53" i="2"/>
  <c r="GW53" i="2"/>
  <c r="QF53" i="2" s="1"/>
  <c r="QG53" i="2" s="1"/>
  <c r="GX53" i="2"/>
  <c r="QD53" i="2" s="1"/>
  <c r="QE53" i="2" s="1"/>
  <c r="DP53" i="2"/>
  <c r="DQ53" i="2" s="1"/>
  <c r="FJ53" i="2" s="1"/>
  <c r="PB53" i="2" s="1"/>
  <c r="FF53" i="2"/>
  <c r="CT53" i="2"/>
  <c r="CR53" i="2"/>
  <c r="OQ53" i="2" s="1"/>
  <c r="OR53" i="2" s="1"/>
  <c r="CU53" i="2"/>
  <c r="OS53" i="2" s="1"/>
  <c r="CS53" i="2"/>
  <c r="OO53" i="2" s="1"/>
  <c r="OP53" i="2" s="1"/>
  <c r="NZ53" i="2"/>
  <c r="OA53" i="2" s="1"/>
  <c r="AV53" i="2"/>
  <c r="NJ53" i="2" s="1"/>
  <c r="NK53" i="2" s="1"/>
  <c r="AW53" i="2"/>
  <c r="NH53" i="2" s="1"/>
  <c r="NI53" i="2" s="1"/>
  <c r="AL53" i="2"/>
  <c r="AM53" i="2" s="1"/>
  <c r="LI52" i="2"/>
  <c r="QV52" i="2" s="1"/>
  <c r="QW52" i="2" s="1"/>
  <c r="LJ52" i="2"/>
  <c r="QT52" i="2" s="1"/>
  <c r="QU52" i="2" s="1"/>
  <c r="QF52" i="2"/>
  <c r="QG52" i="2" s="1"/>
  <c r="DI52" i="2"/>
  <c r="BT52" i="2"/>
  <c r="NZ52" i="2" s="1"/>
  <c r="OA52" i="2" s="1"/>
  <c r="BU52" i="2"/>
  <c r="NX52" i="2" s="1"/>
  <c r="NY52" i="2" s="1"/>
  <c r="BK52" i="2"/>
  <c r="NH52" i="2"/>
  <c r="NI52" i="2" s="1"/>
  <c r="MQ51" i="2"/>
  <c r="LW51" i="2"/>
  <c r="LU51" i="2"/>
  <c r="RL51" i="2" s="1"/>
  <c r="RM51" i="2" s="1"/>
  <c r="LX51" i="2"/>
  <c r="RN51" i="2" s="1"/>
  <c r="LV51" i="2"/>
  <c r="RJ51" i="2" s="1"/>
  <c r="RK51" i="2" s="1"/>
  <c r="QV51" i="2"/>
  <c r="QW51" i="2" s="1"/>
  <c r="HK51" i="2"/>
  <c r="GW51" i="2"/>
  <c r="QF51" i="2" s="1"/>
  <c r="QG51" i="2" s="1"/>
  <c r="GX51" i="2"/>
  <c r="QD51" i="2" s="1"/>
  <c r="QE51" i="2" s="1"/>
  <c r="DP51" i="2"/>
  <c r="DQ51" i="2" s="1"/>
  <c r="FJ51" i="2" s="1"/>
  <c r="PB51" i="2" s="1"/>
  <c r="FF51" i="2"/>
  <c r="CT51" i="2"/>
  <c r="CR51" i="2"/>
  <c r="OQ51" i="2" s="1"/>
  <c r="OR51" i="2" s="1"/>
  <c r="CU51" i="2"/>
  <c r="OS51" i="2" s="1"/>
  <c r="CS51" i="2"/>
  <c r="OO51" i="2" s="1"/>
  <c r="OP51" i="2" s="1"/>
  <c r="NZ51" i="2"/>
  <c r="OA51" i="2" s="1"/>
  <c r="AV51" i="2"/>
  <c r="NJ51" i="2" s="1"/>
  <c r="NK51" i="2" s="1"/>
  <c r="AW51" i="2"/>
  <c r="NH51" i="2" s="1"/>
  <c r="NI51" i="2" s="1"/>
  <c r="AL51" i="2"/>
  <c r="AM51" i="2" s="1"/>
  <c r="LI50" i="2"/>
  <c r="QV50" i="2" s="1"/>
  <c r="QW50" i="2" s="1"/>
  <c r="LJ50" i="2"/>
  <c r="QT50" i="2" s="1"/>
  <c r="QU50" i="2" s="1"/>
  <c r="QF50" i="2"/>
  <c r="QG50" i="2" s="1"/>
  <c r="DI50" i="2"/>
  <c r="BT50" i="2"/>
  <c r="NZ50" i="2" s="1"/>
  <c r="OA50" i="2" s="1"/>
  <c r="BU50" i="2"/>
  <c r="NX50" i="2" s="1"/>
  <c r="NY50" i="2" s="1"/>
  <c r="BK50" i="2"/>
  <c r="NH50" i="2"/>
  <c r="NI50" i="2" s="1"/>
  <c r="MQ49" i="2"/>
  <c r="LW49" i="2"/>
  <c r="LU49" i="2"/>
  <c r="RL49" i="2" s="1"/>
  <c r="RM49" i="2" s="1"/>
  <c r="LX49" i="2"/>
  <c r="RN49" i="2" s="1"/>
  <c r="LV49" i="2"/>
  <c r="RJ49" i="2" s="1"/>
  <c r="RK49" i="2" s="1"/>
  <c r="QV49" i="2"/>
  <c r="QW49" i="2" s="1"/>
  <c r="HK49" i="2"/>
  <c r="GW49" i="2"/>
  <c r="QF49" i="2" s="1"/>
  <c r="QG49" i="2" s="1"/>
  <c r="GX49" i="2"/>
  <c r="QD49" i="2" s="1"/>
  <c r="QE49" i="2" s="1"/>
  <c r="DP49" i="2"/>
  <c r="DQ49" i="2" s="1"/>
  <c r="FJ49" i="2" s="1"/>
  <c r="PB49" i="2" s="1"/>
  <c r="FF49" i="2"/>
  <c r="CT49" i="2"/>
  <c r="CR49" i="2"/>
  <c r="OQ49" i="2" s="1"/>
  <c r="OR49" i="2" s="1"/>
  <c r="CU49" i="2"/>
  <c r="OS49" i="2" s="1"/>
  <c r="CS49" i="2"/>
  <c r="OO49" i="2" s="1"/>
  <c r="OP49" i="2" s="1"/>
  <c r="NZ49" i="2"/>
  <c r="OA49" i="2" s="1"/>
  <c r="AV49" i="2"/>
  <c r="NJ49" i="2" s="1"/>
  <c r="NK49" i="2" s="1"/>
  <c r="AW49" i="2"/>
  <c r="NH49" i="2" s="1"/>
  <c r="NI49" i="2" s="1"/>
  <c r="AL49" i="2"/>
  <c r="AM49" i="2" s="1"/>
  <c r="LI48" i="2"/>
  <c r="QV48" i="2" s="1"/>
  <c r="QW48" i="2" s="1"/>
  <c r="LJ48" i="2"/>
  <c r="QT48" i="2" s="1"/>
  <c r="QU48" i="2" s="1"/>
  <c r="QF48" i="2"/>
  <c r="QG48" i="2" s="1"/>
  <c r="DI48" i="2"/>
  <c r="BT48" i="2"/>
  <c r="NZ48" i="2" s="1"/>
  <c r="OA48" i="2" s="1"/>
  <c r="BU48" i="2"/>
  <c r="NX48" i="2" s="1"/>
  <c r="NY48" i="2" s="1"/>
  <c r="BK48" i="2"/>
  <c r="NH48" i="2"/>
  <c r="NI48" i="2" s="1"/>
  <c r="MQ47" i="2"/>
  <c r="LI47" i="2"/>
  <c r="QV47" i="2" s="1"/>
  <c r="QW47" i="2" s="1"/>
  <c r="LJ47" i="2"/>
  <c r="QT47" i="2" s="1"/>
  <c r="QU47" i="2" s="1"/>
  <c r="QF47" i="2"/>
  <c r="QG47" i="2" s="1"/>
  <c r="DI47" i="2"/>
  <c r="BT47" i="2"/>
  <c r="NZ47" i="2" s="1"/>
  <c r="OA47" i="2" s="1"/>
  <c r="BU47" i="2"/>
  <c r="NX47" i="2" s="1"/>
  <c r="NY47" i="2" s="1"/>
  <c r="BK47" i="2"/>
  <c r="BL47" i="2" s="1"/>
  <c r="NT47" i="2" s="1"/>
  <c r="NH47" i="2"/>
  <c r="NI47" i="2" s="1"/>
  <c r="MQ46" i="2"/>
  <c r="LI46" i="2"/>
  <c r="QV46" i="2" s="1"/>
  <c r="QW46" i="2" s="1"/>
  <c r="LJ46" i="2"/>
  <c r="QT46" i="2" s="1"/>
  <c r="QU46" i="2" s="1"/>
  <c r="QF46" i="2"/>
  <c r="QG46" i="2" s="1"/>
  <c r="DI46" i="2"/>
  <c r="BT46" i="2"/>
  <c r="NZ46" i="2" s="1"/>
  <c r="OA46" i="2" s="1"/>
  <c r="BU46" i="2"/>
  <c r="NX46" i="2" s="1"/>
  <c r="NY46" i="2" s="1"/>
  <c r="BK46" i="2"/>
  <c r="NH46" i="2"/>
  <c r="NI46" i="2" s="1"/>
  <c r="LW45" i="2"/>
  <c r="LU45" i="2"/>
  <c r="RL45" i="2" s="1"/>
  <c r="RM45" i="2" s="1"/>
  <c r="LX45" i="2"/>
  <c r="RN45" i="2" s="1"/>
  <c r="LV45" i="2"/>
  <c r="RJ45" i="2" s="1"/>
  <c r="RK45" i="2" s="1"/>
  <c r="QV45" i="2"/>
  <c r="HK45" i="2"/>
  <c r="KZ45" i="2" s="1"/>
  <c r="GW45" i="2"/>
  <c r="QF45" i="2" s="1"/>
  <c r="QG45" i="2" s="1"/>
  <c r="GX45" i="2"/>
  <c r="QD45" i="2" s="1"/>
  <c r="QE45" i="2" s="1"/>
  <c r="DI45" i="2"/>
  <c r="BT45" i="2"/>
  <c r="NZ45" i="2" s="1"/>
  <c r="OA45" i="2" s="1"/>
  <c r="BU45" i="2"/>
  <c r="NX45" i="2" s="1"/>
  <c r="NY45" i="2" s="1"/>
  <c r="BK45" i="2"/>
  <c r="NH45" i="2"/>
  <c r="LI44" i="2"/>
  <c r="QV44" i="2" s="1"/>
  <c r="LJ44" i="2"/>
  <c r="QT44" i="2" s="1"/>
  <c r="HK44" i="2"/>
  <c r="GW44" i="2"/>
  <c r="QF44" i="2" s="1"/>
  <c r="QG44" i="2" s="1"/>
  <c r="GX44" i="2"/>
  <c r="QD44" i="2" s="1"/>
  <c r="QE44" i="2" s="1"/>
  <c r="GG44" i="2"/>
  <c r="GH44" i="2" s="1"/>
  <c r="PZ44" i="2" s="1"/>
  <c r="FC44" i="2"/>
  <c r="FD44" i="2"/>
  <c r="EF44" i="2"/>
  <c r="EG44" i="2" s="1"/>
  <c r="DP44" i="2"/>
  <c r="DQ44" i="2" s="1"/>
  <c r="FF44" i="2"/>
  <c r="BT44" i="2"/>
  <c r="NZ44" i="2" s="1"/>
  <c r="OA44" i="2" s="1"/>
  <c r="BU44" i="2"/>
  <c r="NX44" i="2" s="1"/>
  <c r="NY44" i="2" s="1"/>
  <c r="BK44" i="2"/>
  <c r="NH44" i="2"/>
  <c r="LW43" i="2"/>
  <c r="LU43" i="2"/>
  <c r="RL43" i="2" s="1"/>
  <c r="RM43" i="2" s="1"/>
  <c r="LX43" i="2"/>
  <c r="RN43" i="2" s="1"/>
  <c r="LV43" i="2"/>
  <c r="RJ43" i="2" s="1"/>
  <c r="RK43" i="2" s="1"/>
  <c r="QV43" i="2"/>
  <c r="QW43" i="2" s="1"/>
  <c r="QF43" i="2"/>
  <c r="QG43" i="2" s="1"/>
  <c r="FF43" i="2"/>
  <c r="MT43" i="2" s="1"/>
  <c r="BT43" i="2"/>
  <c r="NZ43" i="2" s="1"/>
  <c r="OA43" i="2" s="1"/>
  <c r="BU43" i="2"/>
  <c r="NX43" i="2" s="1"/>
  <c r="NY43" i="2" s="1"/>
  <c r="BK43" i="2"/>
  <c r="BL43" i="2" s="1"/>
  <c r="NT43" i="2" s="1"/>
  <c r="NH43" i="2"/>
  <c r="NI43" i="2" s="1"/>
  <c r="LW42" i="2"/>
  <c r="LU42" i="2"/>
  <c r="RL42" i="2" s="1"/>
  <c r="RM42" i="2" s="1"/>
  <c r="LX42" i="2"/>
  <c r="RN42" i="2" s="1"/>
  <c r="LV42" i="2"/>
  <c r="RJ42" i="2" s="1"/>
  <c r="RK42" i="2" s="1"/>
  <c r="QV42" i="2"/>
  <c r="QW42" i="2" s="1"/>
  <c r="QF42" i="2"/>
  <c r="QG42" i="2" s="1"/>
  <c r="FF42" i="2"/>
  <c r="BT42" i="2"/>
  <c r="NZ42" i="2" s="1"/>
  <c r="OA42" i="2" s="1"/>
  <c r="BU42" i="2"/>
  <c r="NX42" i="2" s="1"/>
  <c r="NY42" i="2" s="1"/>
  <c r="BK42" i="2"/>
  <c r="BL42" i="2" s="1"/>
  <c r="NT42" i="2" s="1"/>
  <c r="NH42" i="2"/>
  <c r="NI42" i="2" s="1"/>
  <c r="LQ41" i="2"/>
  <c r="LR41" i="2"/>
  <c r="RF41" i="2" s="1"/>
  <c r="KO41" i="2"/>
  <c r="KP41" i="2" s="1"/>
  <c r="JM41" i="2"/>
  <c r="JN41" i="2" s="1"/>
  <c r="II41" i="2"/>
  <c r="IJ41" i="2" s="1"/>
  <c r="HL41" i="2"/>
  <c r="GY41" i="2"/>
  <c r="GZ41" i="2" s="1"/>
  <c r="QH41" i="2" s="1"/>
  <c r="GA41" i="2"/>
  <c r="GB41" i="2"/>
  <c r="FV41" i="2"/>
  <c r="PR41" i="2" s="1"/>
  <c r="MP41" i="2"/>
  <c r="MO41" i="2"/>
  <c r="FP41" i="2"/>
  <c r="PJ41" i="2" s="1"/>
  <c r="EX41" i="2"/>
  <c r="EV41" i="2"/>
  <c r="EY41" i="2"/>
  <c r="EW41" i="2"/>
  <c r="DX41" i="2"/>
  <c r="DY41" i="2" s="1"/>
  <c r="BV41" i="2"/>
  <c r="BW41" i="2" s="1"/>
  <c r="OB41" i="2" s="1"/>
  <c r="AX41" i="2"/>
  <c r="NB41" i="2"/>
  <c r="NC41" i="2" s="1"/>
  <c r="LK40" i="2"/>
  <c r="KW40" i="2"/>
  <c r="GD40" i="2"/>
  <c r="DH40" i="2"/>
  <c r="FI40" i="2" s="1"/>
  <c r="CB40" i="2"/>
  <c r="BZ40" i="2"/>
  <c r="OH40" i="2" s="1"/>
  <c r="OI40" i="2" s="1"/>
  <c r="CC40" i="2"/>
  <c r="OJ40" i="2" s="1"/>
  <c r="CA40" i="2"/>
  <c r="OF40" i="2" s="1"/>
  <c r="OG40" i="2" s="1"/>
  <c r="BI40" i="2"/>
  <c r="NR40" i="2" s="1"/>
  <c r="BJ40" i="2"/>
  <c r="NP40" i="2" s="1"/>
  <c r="NB40" i="2"/>
  <c r="NC40" i="2" s="1"/>
  <c r="MF39" i="2"/>
  <c r="MF274" i="2" s="1"/>
  <c r="MC39" i="2"/>
  <c r="MJ39" i="2"/>
  <c r="MD39" i="2"/>
  <c r="RV39" i="2" s="1"/>
  <c r="LQ39" i="2"/>
  <c r="LR39" i="2" s="1"/>
  <c r="RF39" i="2" s="1"/>
  <c r="HL39" i="2"/>
  <c r="GY39" i="2"/>
  <c r="GY274" i="2" s="1"/>
  <c r="GA39" i="2"/>
  <c r="GB39" i="2"/>
  <c r="FV39" i="2"/>
  <c r="PR39" i="2" s="1"/>
  <c r="MP39" i="2"/>
  <c r="MO39" i="2"/>
  <c r="FP39" i="2"/>
  <c r="PJ39" i="2" s="1"/>
  <c r="EX39" i="2"/>
  <c r="EV39" i="2"/>
  <c r="EY39" i="2"/>
  <c r="EW39" i="2"/>
  <c r="BV39" i="2"/>
  <c r="BW39" i="2" s="1"/>
  <c r="OB39" i="2" s="1"/>
  <c r="NJ39" i="2"/>
  <c r="NK39" i="2" s="1"/>
  <c r="AJ39" i="2"/>
  <c r="NB39" i="2" s="1"/>
  <c r="NC39" i="2" s="1"/>
  <c r="MT39" i="2"/>
  <c r="AK39" i="2"/>
  <c r="MZ39" i="2" s="1"/>
  <c r="NA39" i="2" s="1"/>
  <c r="MK274" i="2"/>
  <c r="LT274" i="2"/>
  <c r="LW38" i="2"/>
  <c r="LU38" i="2"/>
  <c r="LX38" i="2"/>
  <c r="LV38" i="2"/>
  <c r="LL38" i="2"/>
  <c r="LE274" i="2"/>
  <c r="QV38" i="2"/>
  <c r="KR274" i="2"/>
  <c r="KN274" i="2"/>
  <c r="KB38" i="2"/>
  <c r="JT38" i="2"/>
  <c r="JL274" i="2"/>
  <c r="IZ38" i="2"/>
  <c r="IQ38" i="2"/>
  <c r="IH274" i="2"/>
  <c r="HT38" i="2"/>
  <c r="HK38" i="2"/>
  <c r="GV274" i="2"/>
  <c r="GW38" i="2"/>
  <c r="GX38" i="2"/>
  <c r="QD38" i="2" s="1"/>
  <c r="GG38" i="2"/>
  <c r="FS274" i="2"/>
  <c r="PP38" i="2"/>
  <c r="FB274" i="2"/>
  <c r="FC38" i="2"/>
  <c r="FD38" i="2"/>
  <c r="FD274" i="2" s="1"/>
  <c r="EM274" i="2"/>
  <c r="DY38" i="2"/>
  <c r="DP38" i="2"/>
  <c r="DG274" i="2"/>
  <c r="FF38" i="2"/>
  <c r="CX274" i="2"/>
  <c r="CN274" i="2"/>
  <c r="CI274" i="2"/>
  <c r="BW38" i="2"/>
  <c r="BP274" i="2"/>
  <c r="NZ38" i="2"/>
  <c r="AP274" i="2"/>
  <c r="AQ38" i="2"/>
  <c r="AU38" i="2"/>
  <c r="AX38" i="2" s="1"/>
  <c r="AX274" i="2" s="1"/>
  <c r="AR38" i="2"/>
  <c r="AG274" i="2"/>
  <c r="RU252" i="2"/>
  <c r="RU248" i="2"/>
  <c r="RU253" i="2"/>
  <c r="RU259" i="2"/>
  <c r="RU249" i="2"/>
  <c r="RU254" i="2"/>
  <c r="RU257" i="2"/>
  <c r="RU260" i="2"/>
  <c r="RU262" i="2"/>
  <c r="RU267" i="2"/>
  <c r="RU263" i="2"/>
  <c r="RU265" i="2"/>
  <c r="RU270" i="2"/>
  <c r="RU273" i="2"/>
  <c r="RH113" i="2"/>
  <c r="RE113" i="2"/>
  <c r="RE116" i="2"/>
  <c r="RE114" i="2"/>
  <c r="RE120" i="2"/>
  <c r="RE139" i="2"/>
  <c r="RH147" i="2"/>
  <c r="RE147" i="2"/>
  <c r="RE152" i="2"/>
  <c r="RH156" i="2"/>
  <c r="RE156" i="2"/>
  <c r="RH161" i="2"/>
  <c r="RE161" i="2"/>
  <c r="RE165" i="2"/>
  <c r="RH169" i="2"/>
  <c r="RE169" i="2"/>
  <c r="RE174" i="2"/>
  <c r="RH178" i="2"/>
  <c r="RE178" i="2"/>
  <c r="RE182" i="2"/>
  <c r="RE121" i="2"/>
  <c r="RH121" i="2"/>
  <c r="RH124" i="2"/>
  <c r="RE124" i="2"/>
  <c r="RE126" i="2"/>
  <c r="RH126" i="2"/>
  <c r="RE128" i="2"/>
  <c r="RE130" i="2"/>
  <c r="RE132" i="2"/>
  <c r="RE134" i="2"/>
  <c r="RE136" i="2"/>
  <c r="RE138" i="2"/>
  <c r="RH141" i="2"/>
  <c r="RE141" i="2"/>
  <c r="RE149" i="2"/>
  <c r="RE153" i="2"/>
  <c r="RH153" i="2"/>
  <c r="RE157" i="2"/>
  <c r="RE160" i="2"/>
  <c r="RH160" i="2"/>
  <c r="RE164" i="2"/>
  <c r="RE168" i="2"/>
  <c r="RH168" i="2"/>
  <c r="RH184" i="2"/>
  <c r="RE184" i="2"/>
  <c r="RE189" i="2"/>
  <c r="RH193" i="2"/>
  <c r="RE193" i="2"/>
  <c r="RH197" i="2"/>
  <c r="RE197" i="2"/>
  <c r="RE171" i="2"/>
  <c r="RE175" i="2"/>
  <c r="RE179" i="2"/>
  <c r="RE183" i="2"/>
  <c r="RH183" i="2"/>
  <c r="RE186" i="2"/>
  <c r="RE190" i="2"/>
  <c r="RH190" i="2"/>
  <c r="RE194" i="2"/>
  <c r="RE198" i="2"/>
  <c r="RH198" i="2"/>
  <c r="RE202" i="2"/>
  <c r="RH206" i="2"/>
  <c r="RE206" i="2"/>
  <c r="RE211" i="2"/>
  <c r="RH215" i="2"/>
  <c r="RE215" i="2"/>
  <c r="RE219" i="2"/>
  <c r="RH223" i="2"/>
  <c r="RE223" i="2"/>
  <c r="RE203" i="2"/>
  <c r="RE207" i="2"/>
  <c r="RH207" i="2"/>
  <c r="RE210" i="2"/>
  <c r="RH210" i="2"/>
  <c r="RE214" i="2"/>
  <c r="RE218" i="2"/>
  <c r="RH218" i="2"/>
  <c r="RE222" i="2"/>
  <c r="RE227" i="2"/>
  <c r="RH231" i="2"/>
  <c r="RE231" i="2"/>
  <c r="RE235" i="2"/>
  <c r="RE226" i="2"/>
  <c r="RE230" i="2"/>
  <c r="RE234" i="2"/>
  <c r="RH234" i="2"/>
  <c r="RE239" i="2"/>
  <c r="RH239" i="2"/>
  <c r="RE238" i="2"/>
  <c r="RH238" i="2"/>
  <c r="RH242" i="2"/>
  <c r="RE242" i="2"/>
  <c r="RH245" i="2"/>
  <c r="RE245" i="2"/>
  <c r="RH251" i="2"/>
  <c r="RE251" i="2"/>
  <c r="RE243" i="2"/>
  <c r="RH243" i="2"/>
  <c r="RH252" i="2"/>
  <c r="RE252" i="2"/>
  <c r="RH256" i="2"/>
  <c r="RE256" i="2"/>
  <c r="RE249" i="2"/>
  <c r="RH249" i="2"/>
  <c r="RE257" i="2"/>
  <c r="RH257" i="2"/>
  <c r="RE259" i="2"/>
  <c r="RH266" i="2"/>
  <c r="RE266" i="2"/>
  <c r="RE261" i="2"/>
  <c r="RE263" i="2"/>
  <c r="RH263" i="2"/>
  <c r="RE265" i="2"/>
  <c r="RH265" i="2"/>
  <c r="RE269" i="2"/>
  <c r="RH269" i="2"/>
  <c r="RE271" i="2"/>
  <c r="RH271" i="2"/>
  <c r="RE272" i="2"/>
  <c r="QV106" i="2"/>
  <c r="QW106" i="2" s="1"/>
  <c r="QV113" i="2"/>
  <c r="QW113" i="2" s="1"/>
  <c r="QV116" i="2"/>
  <c r="QV97" i="2"/>
  <c r="QV99" i="2"/>
  <c r="QV101" i="2"/>
  <c r="QV104" i="2"/>
  <c r="QW104" i="2" s="1"/>
  <c r="QV122" i="2"/>
  <c r="QV142" i="2"/>
  <c r="QV146" i="2"/>
  <c r="QV150" i="2"/>
  <c r="QV154" i="2"/>
  <c r="QV158" i="2"/>
  <c r="QV163" i="2"/>
  <c r="QV167" i="2"/>
  <c r="QV172" i="2"/>
  <c r="QV176" i="2"/>
  <c r="QV180" i="2"/>
  <c r="QV184" i="2"/>
  <c r="QV189" i="2"/>
  <c r="QV193" i="2"/>
  <c r="QV197" i="2"/>
  <c r="QV202" i="2"/>
  <c r="QV217" i="2"/>
  <c r="QV209" i="2"/>
  <c r="QV212" i="2"/>
  <c r="QV218" i="2"/>
  <c r="QV222" i="2"/>
  <c r="QV227" i="2"/>
  <c r="QV231" i="2"/>
  <c r="QV235" i="2"/>
  <c r="QV239" i="2"/>
  <c r="QV242" i="2"/>
  <c r="QV245" i="2"/>
  <c r="QV251" i="2"/>
  <c r="QV252" i="2"/>
  <c r="QV256" i="2"/>
  <c r="QV262" i="2"/>
  <c r="QV267" i="2"/>
  <c r="QV273" i="2"/>
  <c r="QF106" i="2"/>
  <c r="QG106" i="2" s="1"/>
  <c r="QF113" i="2"/>
  <c r="QF116" i="2"/>
  <c r="QF122" i="2"/>
  <c r="QF98" i="2"/>
  <c r="QG98" i="2" s="1"/>
  <c r="QF100" i="2"/>
  <c r="QG100" i="2" s="1"/>
  <c r="QF102" i="2"/>
  <c r="QG102" i="2" s="1"/>
  <c r="QF118" i="2"/>
  <c r="QF142" i="2"/>
  <c r="QF146" i="2"/>
  <c r="QF150" i="2"/>
  <c r="QF154" i="2"/>
  <c r="QF158" i="2"/>
  <c r="QF163" i="2"/>
  <c r="QF167" i="2"/>
  <c r="QF171" i="2"/>
  <c r="QF187" i="2"/>
  <c r="QF191" i="2"/>
  <c r="QF195" i="2"/>
  <c r="QF199" i="2"/>
  <c r="QF202" i="2"/>
  <c r="QF217" i="2"/>
  <c r="QF207" i="2"/>
  <c r="QF210" i="2"/>
  <c r="QF214" i="2"/>
  <c r="QF220" i="2"/>
  <c r="QF227" i="2"/>
  <c r="QF231" i="2"/>
  <c r="QF235" i="2"/>
  <c r="QF239" i="2"/>
  <c r="QF242" i="2"/>
  <c r="QF245" i="2"/>
  <c r="QF246" i="2"/>
  <c r="QF256" i="2"/>
  <c r="QF262" i="2"/>
  <c r="QF267" i="2"/>
  <c r="QF273" i="2"/>
  <c r="PQ109" i="2"/>
  <c r="PQ150" i="2"/>
  <c r="PT167" i="2"/>
  <c r="PQ167" i="2"/>
  <c r="PQ171" i="2"/>
  <c r="PT171" i="2"/>
  <c r="PQ149" i="2"/>
  <c r="PQ157" i="2"/>
  <c r="PQ160" i="2"/>
  <c r="PT160" i="2"/>
  <c r="PQ164" i="2"/>
  <c r="PT164" i="2"/>
  <c r="PQ168" i="2"/>
  <c r="PT168" i="2"/>
  <c r="PQ172" i="2"/>
  <c r="PQ176" i="2"/>
  <c r="PQ180" i="2"/>
  <c r="PQ184" i="2"/>
  <c r="PT189" i="2"/>
  <c r="PQ189" i="2"/>
  <c r="PT193" i="2"/>
  <c r="PQ193" i="2"/>
  <c r="PQ173" i="2"/>
  <c r="PQ177" i="2"/>
  <c r="PQ181" i="2"/>
  <c r="PQ185" i="2"/>
  <c r="PT185" i="2"/>
  <c r="PQ188" i="2"/>
  <c r="PQ192" i="2"/>
  <c r="PT197" i="2"/>
  <c r="PQ197" i="2"/>
  <c r="PQ201" i="2"/>
  <c r="PT201" i="2"/>
  <c r="PQ198" i="2"/>
  <c r="PQ202" i="2"/>
  <c r="PQ206" i="2"/>
  <c r="PT211" i="2"/>
  <c r="PQ211" i="2"/>
  <c r="PT215" i="2"/>
  <c r="PQ215" i="2"/>
  <c r="PT219" i="2"/>
  <c r="PQ219" i="2"/>
  <c r="PT223" i="2"/>
  <c r="PQ223" i="2"/>
  <c r="PQ203" i="2"/>
  <c r="PQ207" i="2"/>
  <c r="PQ210" i="2"/>
  <c r="PT210" i="2"/>
  <c r="PQ214" i="2"/>
  <c r="PT214" i="2"/>
  <c r="PQ218" i="2"/>
  <c r="PT218" i="2"/>
  <c r="PQ222" i="2"/>
  <c r="PT222" i="2"/>
  <c r="PT229" i="2"/>
  <c r="PQ229" i="2"/>
  <c r="PT233" i="2"/>
  <c r="PQ233" i="2"/>
  <c r="PT237" i="2"/>
  <c r="PQ237" i="2"/>
  <c r="PQ224" i="2"/>
  <c r="PT224" i="2"/>
  <c r="PQ228" i="2"/>
  <c r="PQ232" i="2"/>
  <c r="PQ236" i="2"/>
  <c r="PQ240" i="2"/>
  <c r="PQ244" i="2"/>
  <c r="PQ252" i="2"/>
  <c r="PQ243" i="2"/>
  <c r="PT248" i="2"/>
  <c r="PQ248" i="2"/>
  <c r="PQ253" i="2"/>
  <c r="PT259" i="2"/>
  <c r="PQ259" i="2"/>
  <c r="PQ249" i="2"/>
  <c r="PQ254" i="2"/>
  <c r="PT254" i="2"/>
  <c r="PQ257" i="2"/>
  <c r="PQ260" i="2"/>
  <c r="PQ262" i="2"/>
  <c r="PQ267" i="2"/>
  <c r="PQ263" i="2"/>
  <c r="PQ265" i="2"/>
  <c r="PT265" i="2"/>
  <c r="PQ272" i="2"/>
  <c r="PT272" i="2"/>
  <c r="PQ271" i="2"/>
  <c r="PT271" i="2"/>
  <c r="PI107" i="2"/>
  <c r="PL107" i="2"/>
  <c r="PI112" i="2"/>
  <c r="PL112" i="2"/>
  <c r="PL147" i="2"/>
  <c r="PI147" i="2"/>
  <c r="PL165" i="2"/>
  <c r="PI165" i="2"/>
  <c r="PL169" i="2"/>
  <c r="PI169" i="2"/>
  <c r="PI148" i="2"/>
  <c r="PL148" i="2"/>
  <c r="PI151" i="2"/>
  <c r="PI159" i="2"/>
  <c r="PI166" i="2"/>
  <c r="PL166" i="2"/>
  <c r="PI170" i="2"/>
  <c r="PL170" i="2"/>
  <c r="PI174" i="2"/>
  <c r="PI178" i="2"/>
  <c r="PI182" i="2"/>
  <c r="PL187" i="2"/>
  <c r="PI187" i="2"/>
  <c r="PL191" i="2"/>
  <c r="PI191" i="2"/>
  <c r="PL195" i="2"/>
  <c r="PI195" i="2"/>
  <c r="PI175" i="2"/>
  <c r="PI179" i="2"/>
  <c r="PI183" i="2"/>
  <c r="PL183" i="2"/>
  <c r="PI186" i="2"/>
  <c r="PI190" i="2"/>
  <c r="PI194" i="2"/>
  <c r="PL199" i="2"/>
  <c r="PI199" i="2"/>
  <c r="PI196" i="2"/>
  <c r="PI200" i="2"/>
  <c r="PI204" i="2"/>
  <c r="PI208" i="2"/>
  <c r="PL213" i="2"/>
  <c r="PI213" i="2"/>
  <c r="PL217" i="2"/>
  <c r="PI217" i="2"/>
  <c r="PL221" i="2"/>
  <c r="PI221" i="2"/>
  <c r="PI225" i="2"/>
  <c r="PI205" i="2"/>
  <c r="PI209" i="2"/>
  <c r="PI212" i="2"/>
  <c r="PL212" i="2"/>
  <c r="PI216" i="2"/>
  <c r="PL216" i="2"/>
  <c r="PI220" i="2"/>
  <c r="PL220" i="2"/>
  <c r="PL227" i="2"/>
  <c r="PI227" i="2"/>
  <c r="PL231" i="2"/>
  <c r="PI231" i="2"/>
  <c r="PL235" i="2"/>
  <c r="PI235" i="2"/>
  <c r="PI239" i="2"/>
  <c r="PL239" i="2"/>
  <c r="PI226" i="2"/>
  <c r="PI230" i="2"/>
  <c r="PI234" i="2"/>
  <c r="PI238" i="2"/>
  <c r="PI242" i="2"/>
  <c r="PI245" i="2"/>
  <c r="PI241" i="2"/>
  <c r="PI246" i="2"/>
  <c r="PL251" i="2"/>
  <c r="PI251" i="2"/>
  <c r="PI256" i="2"/>
  <c r="PI247" i="2"/>
  <c r="PL247" i="2"/>
  <c r="PI250" i="2"/>
  <c r="PL250" i="2"/>
  <c r="PI255" i="2"/>
  <c r="PI258" i="2"/>
  <c r="PL258" i="2"/>
  <c r="PI261" i="2"/>
  <c r="PL266" i="2"/>
  <c r="PI266" i="2"/>
  <c r="PI268" i="2"/>
  <c r="PI264" i="2"/>
  <c r="PI269" i="2"/>
  <c r="PI270" i="2"/>
  <c r="PI273" i="2"/>
  <c r="NZ108" i="2"/>
  <c r="OA108" i="2" s="1"/>
  <c r="NZ115" i="2"/>
  <c r="OA115" i="2" s="1"/>
  <c r="NZ118" i="2"/>
  <c r="OA118" i="2" s="1"/>
  <c r="NZ98" i="2"/>
  <c r="OA98" i="2" s="1"/>
  <c r="NZ100" i="2"/>
  <c r="OA100" i="2" s="1"/>
  <c r="NZ102" i="2"/>
  <c r="OA102" i="2" s="1"/>
  <c r="NZ120" i="2"/>
  <c r="NZ139" i="2"/>
  <c r="OA139" i="2" s="1"/>
  <c r="NZ144" i="2"/>
  <c r="NZ147" i="2"/>
  <c r="NZ152" i="2"/>
  <c r="NZ156" i="2"/>
  <c r="NZ161" i="2"/>
  <c r="NZ165" i="2"/>
  <c r="NZ169" i="2"/>
  <c r="NZ172" i="2"/>
  <c r="NZ176" i="2"/>
  <c r="NZ180" i="2"/>
  <c r="NZ184" i="2"/>
  <c r="NZ189" i="2"/>
  <c r="NZ193" i="2"/>
  <c r="NZ197" i="2"/>
  <c r="NZ201" i="2"/>
  <c r="NZ204" i="2"/>
  <c r="NZ207" i="2"/>
  <c r="NZ210" i="2"/>
  <c r="NZ214" i="2"/>
  <c r="NZ220" i="2"/>
  <c r="NZ225" i="2"/>
  <c r="NZ229" i="2"/>
  <c r="NZ233" i="2"/>
  <c r="NZ237" i="2"/>
  <c r="NZ240" i="2"/>
  <c r="NZ244" i="2"/>
  <c r="NZ246" i="2"/>
  <c r="NZ254" i="2"/>
  <c r="NZ264" i="2"/>
  <c r="NZ267" i="2"/>
  <c r="NZ270" i="2"/>
  <c r="NZ273" i="2"/>
  <c r="NJ109" i="2"/>
  <c r="NJ111" i="2"/>
  <c r="NJ114" i="2"/>
  <c r="NJ121" i="2"/>
  <c r="NJ125" i="2"/>
  <c r="NJ127" i="2"/>
  <c r="NJ131" i="2"/>
  <c r="NJ103" i="2"/>
  <c r="NK103" i="2" s="1"/>
  <c r="NJ119" i="2"/>
  <c r="NJ128" i="2"/>
  <c r="NJ132" i="2"/>
  <c r="NJ135" i="2"/>
  <c r="NJ137" i="2"/>
  <c r="NJ140" i="2"/>
  <c r="NJ143" i="2"/>
  <c r="NJ148" i="2"/>
  <c r="NJ151" i="2"/>
  <c r="NJ155" i="2"/>
  <c r="NJ159" i="2"/>
  <c r="NJ162" i="2"/>
  <c r="NJ166" i="2"/>
  <c r="NJ170" i="2"/>
  <c r="NJ175" i="2"/>
  <c r="NJ179" i="2"/>
  <c r="NJ183" i="2"/>
  <c r="NJ186" i="2"/>
  <c r="NJ190" i="2"/>
  <c r="NJ194" i="2"/>
  <c r="NJ198" i="2"/>
  <c r="NJ203" i="2"/>
  <c r="NJ216" i="2"/>
  <c r="NJ226" i="2"/>
  <c r="NJ208" i="2"/>
  <c r="NJ213" i="2"/>
  <c r="NJ219" i="2"/>
  <c r="NJ223" i="2"/>
  <c r="NJ230" i="2"/>
  <c r="NJ234" i="2"/>
  <c r="NJ238" i="2"/>
  <c r="NJ243" i="2"/>
  <c r="NJ250" i="2"/>
  <c r="NJ247" i="2"/>
  <c r="NJ253" i="2"/>
  <c r="NJ257" i="2"/>
  <c r="NJ259" i="2"/>
  <c r="NJ268" i="2"/>
  <c r="NB107" i="2"/>
  <c r="NB110" i="2"/>
  <c r="NC110" i="2" s="1"/>
  <c r="NB112" i="2"/>
  <c r="NC112" i="2" s="1"/>
  <c r="NB117" i="2"/>
  <c r="NB123" i="2"/>
  <c r="NC123" i="2" s="1"/>
  <c r="NB130" i="2"/>
  <c r="NB134" i="2"/>
  <c r="NB105" i="2"/>
  <c r="NC105" i="2" s="1"/>
  <c r="NB126" i="2"/>
  <c r="NC126" i="2" s="1"/>
  <c r="NB129" i="2"/>
  <c r="NB133" i="2"/>
  <c r="NB136" i="2"/>
  <c r="NB138" i="2"/>
  <c r="NB141" i="2"/>
  <c r="NB145" i="2"/>
  <c r="NC145" i="2" s="1"/>
  <c r="NB149" i="2"/>
  <c r="NC149" i="2" s="1"/>
  <c r="NB153" i="2"/>
  <c r="NB157" i="2"/>
  <c r="NB160" i="2"/>
  <c r="NB164" i="2"/>
  <c r="NB168" i="2"/>
  <c r="NB173" i="2"/>
  <c r="NB177" i="2"/>
  <c r="NB181" i="2"/>
  <c r="NB185" i="2"/>
  <c r="NB188" i="2"/>
  <c r="NB192" i="2"/>
  <c r="NB196" i="2"/>
  <c r="NB200" i="2"/>
  <c r="NB205" i="2"/>
  <c r="NB206" i="2"/>
  <c r="NB211" i="2"/>
  <c r="NB215" i="2"/>
  <c r="NB221" i="2"/>
  <c r="NB224" i="2"/>
  <c r="NB228" i="2"/>
  <c r="NB232" i="2"/>
  <c r="NB236" i="2"/>
  <c r="NB241" i="2"/>
  <c r="NB245" i="2"/>
  <c r="NB248" i="2"/>
  <c r="NB250" i="2"/>
  <c r="NB255" i="2"/>
  <c r="NB258" i="2"/>
  <c r="NB261" i="2"/>
  <c r="CS66" i="2"/>
  <c r="OO66" i="2" s="1"/>
  <c r="OP66" i="2" s="1"/>
  <c r="CT66" i="2"/>
  <c r="CU66" i="2" s="1"/>
  <c r="OS66" i="2" s="1"/>
  <c r="CR66" i="2"/>
  <c r="OQ66" i="2" s="1"/>
  <c r="OR66" i="2" s="1"/>
  <c r="EY67" i="2"/>
  <c r="EW67" i="2"/>
  <c r="EV67" i="2"/>
  <c r="EX67" i="2"/>
  <c r="FI67" i="2" s="1"/>
  <c r="MP67" i="2"/>
  <c r="FV67" i="2"/>
  <c r="PR67" i="2" s="1"/>
  <c r="EW68" i="2"/>
  <c r="EX68" i="2"/>
  <c r="EY68" i="2" s="1"/>
  <c r="EV68" i="2"/>
  <c r="MP68" i="2"/>
  <c r="FV68" i="2"/>
  <c r="PR68" i="2" s="1"/>
  <c r="EW69" i="2"/>
  <c r="EX69" i="2"/>
  <c r="EY69" i="2" s="1"/>
  <c r="EV69" i="2"/>
  <c r="MP69" i="2"/>
  <c r="FV69" i="2"/>
  <c r="PR69" i="2" s="1"/>
  <c r="EW70" i="2"/>
  <c r="EX70" i="2"/>
  <c r="FI70" i="2" s="1"/>
  <c r="EV70" i="2"/>
  <c r="MP70" i="2"/>
  <c r="FV70" i="2"/>
  <c r="PR70" i="2" s="1"/>
  <c r="EY71" i="2"/>
  <c r="EW71" i="2"/>
  <c r="EV71" i="2"/>
  <c r="EX71" i="2"/>
  <c r="FI71" i="2" s="1"/>
  <c r="MP71" i="2"/>
  <c r="FV71" i="2"/>
  <c r="PR71" i="2" s="1"/>
  <c r="EW72" i="2"/>
  <c r="EX72" i="2"/>
  <c r="EY72" i="2" s="1"/>
  <c r="EV72" i="2"/>
  <c r="MP72" i="2"/>
  <c r="FV72" i="2"/>
  <c r="PR72" i="2" s="1"/>
  <c r="EY73" i="2"/>
  <c r="EW73" i="2"/>
  <c r="EV73" i="2"/>
  <c r="EX73" i="2"/>
  <c r="FI73" i="2" s="1"/>
  <c r="MP73" i="2"/>
  <c r="FV73" i="2"/>
  <c r="PR73" i="2" s="1"/>
  <c r="EY74" i="2"/>
  <c r="EW74" i="2"/>
  <c r="EV74" i="2"/>
  <c r="EX74" i="2"/>
  <c r="FI74" i="2" s="1"/>
  <c r="MP74" i="2"/>
  <c r="FV74" i="2"/>
  <c r="PR74" i="2" s="1"/>
  <c r="EY75" i="2"/>
  <c r="EW75" i="2"/>
  <c r="EV75" i="2"/>
  <c r="EX75" i="2"/>
  <c r="FI75" i="2" s="1"/>
  <c r="MP75" i="2"/>
  <c r="FV75" i="2"/>
  <c r="PR75" i="2" s="1"/>
  <c r="EY76" i="2"/>
  <c r="EW76" i="2"/>
  <c r="EV76" i="2"/>
  <c r="EX76" i="2"/>
  <c r="FI76" i="2" s="1"/>
  <c r="MP76" i="2"/>
  <c r="FV76" i="2"/>
  <c r="PR76" i="2" s="1"/>
  <c r="EY77" i="2"/>
  <c r="EW77" i="2"/>
  <c r="EV77" i="2"/>
  <c r="EX77" i="2"/>
  <c r="FI77" i="2" s="1"/>
  <c r="MP77" i="2"/>
  <c r="FV77" i="2"/>
  <c r="PR77" i="2" s="1"/>
  <c r="EY78" i="2"/>
  <c r="EW78" i="2"/>
  <c r="EV78" i="2"/>
  <c r="EX78" i="2"/>
  <c r="FI78" i="2" s="1"/>
  <c r="MP78" i="2"/>
  <c r="FV78" i="2"/>
  <c r="PR78" i="2" s="1"/>
  <c r="EY79" i="2"/>
  <c r="EW79" i="2"/>
  <c r="EV79" i="2"/>
  <c r="EX79" i="2"/>
  <c r="FI79" i="2" s="1"/>
  <c r="MP79" i="2"/>
  <c r="FV79" i="2"/>
  <c r="PR79" i="2" s="1"/>
  <c r="EY80" i="2"/>
  <c r="EW80" i="2"/>
  <c r="EV80" i="2"/>
  <c r="EX80" i="2"/>
  <c r="FI80" i="2" s="1"/>
  <c r="MP80" i="2"/>
  <c r="FV80" i="2"/>
  <c r="PR80" i="2" s="1"/>
  <c r="EY81" i="2"/>
  <c r="EW81" i="2"/>
  <c r="EV81" i="2"/>
  <c r="EX81" i="2"/>
  <c r="FI81" i="2" s="1"/>
  <c r="MP81" i="2"/>
  <c r="FV81" i="2"/>
  <c r="PR81" i="2" s="1"/>
  <c r="EY82" i="2"/>
  <c r="EW82" i="2"/>
  <c r="EV82" i="2"/>
  <c r="EX82" i="2"/>
  <c r="FI82" i="2" s="1"/>
  <c r="MP82" i="2"/>
  <c r="FV82" i="2"/>
  <c r="PR82" i="2" s="1"/>
  <c r="EY83" i="2"/>
  <c r="EW83" i="2"/>
  <c r="EV83" i="2"/>
  <c r="EX83" i="2"/>
  <c r="FI83" i="2" s="1"/>
  <c r="MP83" i="2"/>
  <c r="FV83" i="2"/>
  <c r="PR83" i="2" s="1"/>
  <c r="EY84" i="2"/>
  <c r="EW84" i="2"/>
  <c r="EV84" i="2"/>
  <c r="EX84" i="2"/>
  <c r="FI84" i="2" s="1"/>
  <c r="MP84" i="2"/>
  <c r="FV84" i="2"/>
  <c r="PR84" i="2" s="1"/>
  <c r="EY85" i="2"/>
  <c r="EW85" i="2"/>
  <c r="EV85" i="2"/>
  <c r="EX85" i="2"/>
  <c r="FI85" i="2" s="1"/>
  <c r="MP85" i="2"/>
  <c r="FV85" i="2"/>
  <c r="PR85" i="2" s="1"/>
  <c r="EY86" i="2"/>
  <c r="EW86" i="2"/>
  <c r="EV86" i="2"/>
  <c r="EX86" i="2"/>
  <c r="FI86" i="2" s="1"/>
  <c r="MP86" i="2"/>
  <c r="FV86" i="2"/>
  <c r="PR86" i="2" s="1"/>
  <c r="EY87" i="2"/>
  <c r="EW87" i="2"/>
  <c r="EV87" i="2"/>
  <c r="EX87" i="2"/>
  <c r="FI87" i="2" s="1"/>
  <c r="MP87" i="2"/>
  <c r="FV87" i="2"/>
  <c r="PR87" i="2" s="1"/>
  <c r="EW88" i="2"/>
  <c r="EX88" i="2"/>
  <c r="FI88" i="2" s="1"/>
  <c r="EV88" i="2"/>
  <c r="MP88" i="2"/>
  <c r="FV88" i="2"/>
  <c r="PR88" i="2" s="1"/>
  <c r="EY89" i="2"/>
  <c r="EW89" i="2"/>
  <c r="EV89" i="2"/>
  <c r="EX89" i="2"/>
  <c r="FI89" i="2" s="1"/>
  <c r="MP89" i="2"/>
  <c r="FV89" i="2"/>
  <c r="PR89" i="2" s="1"/>
  <c r="EW90" i="2"/>
  <c r="EX90" i="2"/>
  <c r="EY90" i="2" s="1"/>
  <c r="EV90" i="2"/>
  <c r="MP90" i="2"/>
  <c r="FV90" i="2"/>
  <c r="PR90" i="2" s="1"/>
  <c r="EY91" i="2"/>
  <c r="EW91" i="2"/>
  <c r="EV91" i="2"/>
  <c r="EX91" i="2"/>
  <c r="FI91" i="2" s="1"/>
  <c r="MP91" i="2"/>
  <c r="FV91" i="2"/>
  <c r="PR91" i="2" s="1"/>
  <c r="EW92" i="2"/>
  <c r="EX92" i="2"/>
  <c r="EY92" i="2" s="1"/>
  <c r="EV92" i="2"/>
  <c r="MP92" i="2"/>
  <c r="FV92" i="2"/>
  <c r="PR92" i="2" s="1"/>
  <c r="EY93" i="2"/>
  <c r="EW93" i="2"/>
  <c r="EV93" i="2"/>
  <c r="EX93" i="2"/>
  <c r="FI93" i="2" s="1"/>
  <c r="MP93" i="2"/>
  <c r="FV93" i="2"/>
  <c r="PR93" i="2" s="1"/>
  <c r="EW94" i="2"/>
  <c r="EX94" i="2"/>
  <c r="EY94" i="2" s="1"/>
  <c r="EV94" i="2"/>
  <c r="MP94" i="2"/>
  <c r="FV94" i="2"/>
  <c r="PR94" i="2" s="1"/>
  <c r="EY95" i="2"/>
  <c r="EW95" i="2"/>
  <c r="EV95" i="2"/>
  <c r="EX95" i="2"/>
  <c r="FI95" i="2" s="1"/>
  <c r="MP95" i="2"/>
  <c r="FV95" i="2"/>
  <c r="PR95" i="2" s="1"/>
  <c r="EW96" i="2"/>
  <c r="EX96" i="2"/>
  <c r="EY96" i="2" s="1"/>
  <c r="EV96" i="2"/>
  <c r="MP96" i="2"/>
  <c r="FV96" i="2"/>
  <c r="PR96" i="2" s="1"/>
  <c r="EX97" i="2"/>
  <c r="EV97" i="2"/>
  <c r="EY97" i="2"/>
  <c r="EW97" i="2"/>
  <c r="FV97" i="2"/>
  <c r="PR97" i="2" s="1"/>
  <c r="MP97" i="2"/>
  <c r="EX98" i="2"/>
  <c r="EV98" i="2"/>
  <c r="EY98" i="2"/>
  <c r="EW98" i="2"/>
  <c r="FV98" i="2"/>
  <c r="PR98" i="2" s="1"/>
  <c r="MP98" i="2"/>
  <c r="EX99" i="2"/>
  <c r="EV99" i="2"/>
  <c r="EY99" i="2"/>
  <c r="EW99" i="2"/>
  <c r="FV99" i="2"/>
  <c r="PR99" i="2" s="1"/>
  <c r="MP99" i="2"/>
  <c r="EX100" i="2"/>
  <c r="EV100" i="2"/>
  <c r="EY100" i="2"/>
  <c r="EW100" i="2"/>
  <c r="FV100" i="2"/>
  <c r="PR100" i="2" s="1"/>
  <c r="MP100" i="2"/>
  <c r="EX101" i="2"/>
  <c r="EV101" i="2"/>
  <c r="EY101" i="2"/>
  <c r="EW101" i="2"/>
  <c r="FV101" i="2"/>
  <c r="PR101" i="2" s="1"/>
  <c r="MP101" i="2"/>
  <c r="EX102" i="2"/>
  <c r="EV102" i="2"/>
  <c r="EY102" i="2"/>
  <c r="EW102" i="2"/>
  <c r="FV102" i="2"/>
  <c r="PR102" i="2" s="1"/>
  <c r="MP102" i="2"/>
  <c r="CB104" i="2"/>
  <c r="BZ104" i="2"/>
  <c r="OH104" i="2" s="1"/>
  <c r="OI104" i="2" s="1"/>
  <c r="CC104" i="2"/>
  <c r="OJ104" i="2" s="1"/>
  <c r="CA104" i="2"/>
  <c r="OF104" i="2" s="1"/>
  <c r="OG104" i="2" s="1"/>
  <c r="MO104" i="2"/>
  <c r="FP104" i="2"/>
  <c r="PJ104" i="2" s="1"/>
  <c r="CT105" i="2"/>
  <c r="CR105" i="2"/>
  <c r="OQ105" i="2" s="1"/>
  <c r="OR105" i="2" s="1"/>
  <c r="CU105" i="2"/>
  <c r="OS105" i="2" s="1"/>
  <c r="CS105" i="2"/>
  <c r="OO105" i="2" s="1"/>
  <c r="OP105" i="2" s="1"/>
  <c r="CB107" i="2"/>
  <c r="BZ107" i="2"/>
  <c r="OH107" i="2" s="1"/>
  <c r="OI107" i="2" s="1"/>
  <c r="CC107" i="2"/>
  <c r="OJ107" i="2" s="1"/>
  <c r="CA107" i="2"/>
  <c r="OF107" i="2" s="1"/>
  <c r="OG107" i="2" s="1"/>
  <c r="MO107" i="2"/>
  <c r="FP107" i="2"/>
  <c r="PJ107" i="2" s="1"/>
  <c r="PK107" i="2" s="1"/>
  <c r="PM107" i="2" s="1"/>
  <c r="CT108" i="2"/>
  <c r="CR108" i="2"/>
  <c r="OQ108" i="2" s="1"/>
  <c r="OR108" i="2" s="1"/>
  <c r="CU108" i="2"/>
  <c r="OS108" i="2" s="1"/>
  <c r="CS108" i="2"/>
  <c r="OO108" i="2" s="1"/>
  <c r="OP108" i="2" s="1"/>
  <c r="EX109" i="2"/>
  <c r="EV109" i="2"/>
  <c r="EY109" i="2"/>
  <c r="EW109" i="2"/>
  <c r="FV109" i="2"/>
  <c r="PR109" i="2" s="1"/>
  <c r="PS109" i="2" s="1"/>
  <c r="MP109" i="2"/>
  <c r="EX110" i="2"/>
  <c r="EV110" i="2"/>
  <c r="EY110" i="2"/>
  <c r="EW110" i="2"/>
  <c r="FV110" i="2"/>
  <c r="PR110" i="2" s="1"/>
  <c r="MP110" i="2"/>
  <c r="EX111" i="2"/>
  <c r="EV111" i="2"/>
  <c r="EY111" i="2"/>
  <c r="EW111" i="2"/>
  <c r="FV111" i="2"/>
  <c r="PR111" i="2" s="1"/>
  <c r="MP111" i="2"/>
  <c r="EX112" i="2"/>
  <c r="EV112" i="2"/>
  <c r="EY112" i="2"/>
  <c r="EW112" i="2"/>
  <c r="FV112" i="2"/>
  <c r="PR112" i="2" s="1"/>
  <c r="PT112" i="2" s="1"/>
  <c r="MP112" i="2"/>
  <c r="CB114" i="2"/>
  <c r="BZ114" i="2"/>
  <c r="OH114" i="2" s="1"/>
  <c r="OI114" i="2" s="1"/>
  <c r="CC114" i="2"/>
  <c r="OJ114" i="2" s="1"/>
  <c r="CA114" i="2"/>
  <c r="OF114" i="2" s="1"/>
  <c r="OG114" i="2" s="1"/>
  <c r="MO114" i="2"/>
  <c r="FP114" i="2"/>
  <c r="PJ114" i="2" s="1"/>
  <c r="CT115" i="2"/>
  <c r="CR115" i="2"/>
  <c r="OQ115" i="2" s="1"/>
  <c r="OR115" i="2" s="1"/>
  <c r="CU115" i="2"/>
  <c r="OS115" i="2" s="1"/>
  <c r="CS115" i="2"/>
  <c r="OO115" i="2" s="1"/>
  <c r="OP115" i="2" s="1"/>
  <c r="CB117" i="2"/>
  <c r="BZ117" i="2"/>
  <c r="OH117" i="2" s="1"/>
  <c r="OI117" i="2" s="1"/>
  <c r="CC117" i="2"/>
  <c r="OJ117" i="2" s="1"/>
  <c r="CA117" i="2"/>
  <c r="OF117" i="2" s="1"/>
  <c r="OG117" i="2" s="1"/>
  <c r="MO117" i="2"/>
  <c r="FP117" i="2"/>
  <c r="PJ117" i="2" s="1"/>
  <c r="CT118" i="2"/>
  <c r="CU118" i="2" s="1"/>
  <c r="OS118" i="2" s="1"/>
  <c r="CR118" i="2"/>
  <c r="OQ118" i="2" s="1"/>
  <c r="OR118" i="2" s="1"/>
  <c r="CS118" i="2"/>
  <c r="OO118" i="2" s="1"/>
  <c r="OP118" i="2" s="1"/>
  <c r="EX119" i="2"/>
  <c r="FI119" i="2" s="1"/>
  <c r="EV119" i="2"/>
  <c r="EW119" i="2"/>
  <c r="AJ121" i="2"/>
  <c r="NB121" i="2" s="1"/>
  <c r="AK121" i="2"/>
  <c r="MZ121" i="2" s="1"/>
  <c r="MT121" i="2"/>
  <c r="AM121" i="2"/>
  <c r="MO121" i="2"/>
  <c r="FP121" i="2"/>
  <c r="PJ121" i="2" s="1"/>
  <c r="BT122" i="2"/>
  <c r="NZ122" i="2" s="1"/>
  <c r="OA122" i="2" s="1"/>
  <c r="BU122" i="2"/>
  <c r="NX122" i="2" s="1"/>
  <c r="NY122" i="2" s="1"/>
  <c r="BW122" i="2"/>
  <c r="OB122" i="2" s="1"/>
  <c r="AJ124" i="2"/>
  <c r="NB124" i="2" s="1"/>
  <c r="AK124" i="2"/>
  <c r="MZ124" i="2" s="1"/>
  <c r="MT124" i="2"/>
  <c r="AM124" i="2"/>
  <c r="MO124" i="2"/>
  <c r="FP124" i="2"/>
  <c r="PJ124" i="2" s="1"/>
  <c r="AJ125" i="2"/>
  <c r="NB125" i="2" s="1"/>
  <c r="AK125" i="2"/>
  <c r="MZ125" i="2" s="1"/>
  <c r="MT125" i="2"/>
  <c r="AM125" i="2"/>
  <c r="MO125" i="2"/>
  <c r="FP125" i="2"/>
  <c r="PJ125" i="2" s="1"/>
  <c r="AJ126" i="2"/>
  <c r="AK126" i="2"/>
  <c r="MZ126" i="2" s="1"/>
  <c r="NA126" i="2" s="1"/>
  <c r="MT126" i="2"/>
  <c r="AM126" i="2"/>
  <c r="MO126" i="2"/>
  <c r="FP126" i="2"/>
  <c r="PJ126" i="2" s="1"/>
  <c r="AJ127" i="2"/>
  <c r="NB127" i="2" s="1"/>
  <c r="AK127" i="2"/>
  <c r="MZ127" i="2" s="1"/>
  <c r="MT127" i="2"/>
  <c r="AM127" i="2"/>
  <c r="MO127" i="2"/>
  <c r="FP127" i="2"/>
  <c r="PJ127" i="2" s="1"/>
  <c r="EX128" i="2"/>
  <c r="EV128" i="2"/>
  <c r="EW128" i="2"/>
  <c r="EY128" i="2"/>
  <c r="CB129" i="2"/>
  <c r="BZ129" i="2"/>
  <c r="OH129" i="2" s="1"/>
  <c r="OI129" i="2" s="1"/>
  <c r="CA129" i="2"/>
  <c r="OF129" i="2" s="1"/>
  <c r="OG129" i="2" s="1"/>
  <c r="CC129" i="2"/>
  <c r="OJ129" i="2" s="1"/>
  <c r="FV129" i="2"/>
  <c r="PR129" i="2" s="1"/>
  <c r="MP129" i="2"/>
  <c r="AJ131" i="2"/>
  <c r="NB131" i="2" s="1"/>
  <c r="AK131" i="2"/>
  <c r="MZ131" i="2" s="1"/>
  <c r="MT131" i="2"/>
  <c r="AM131" i="2"/>
  <c r="MO131" i="2"/>
  <c r="FP131" i="2"/>
  <c r="PJ131" i="2" s="1"/>
  <c r="EX132" i="2"/>
  <c r="EV132" i="2"/>
  <c r="EW132" i="2"/>
  <c r="EY132" i="2"/>
  <c r="CB133" i="2"/>
  <c r="BZ133" i="2"/>
  <c r="OH133" i="2" s="1"/>
  <c r="OI133" i="2" s="1"/>
  <c r="CA133" i="2"/>
  <c r="OF133" i="2" s="1"/>
  <c r="OG133" i="2" s="1"/>
  <c r="CC133" i="2"/>
  <c r="OJ133" i="2" s="1"/>
  <c r="FV133" i="2"/>
  <c r="PR133" i="2" s="1"/>
  <c r="MP133" i="2"/>
  <c r="CS97" i="2"/>
  <c r="OO97" i="2" s="1"/>
  <c r="OP97" i="2" s="1"/>
  <c r="CT97" i="2"/>
  <c r="CU97" i="2" s="1"/>
  <c r="OS97" i="2" s="1"/>
  <c r="CR97" i="2"/>
  <c r="OQ97" i="2" s="1"/>
  <c r="OR97" i="2" s="1"/>
  <c r="CS99" i="2"/>
  <c r="OO99" i="2" s="1"/>
  <c r="OP99" i="2" s="1"/>
  <c r="CT99" i="2"/>
  <c r="CU99" i="2" s="1"/>
  <c r="OS99" i="2" s="1"/>
  <c r="CR99" i="2"/>
  <c r="OQ99" i="2" s="1"/>
  <c r="OR99" i="2" s="1"/>
  <c r="CS101" i="2"/>
  <c r="OO101" i="2" s="1"/>
  <c r="OP101" i="2" s="1"/>
  <c r="CT101" i="2"/>
  <c r="CU101" i="2" s="1"/>
  <c r="OS101" i="2" s="1"/>
  <c r="CR101" i="2"/>
  <c r="OQ101" i="2" s="1"/>
  <c r="OR101" i="2" s="1"/>
  <c r="CA103" i="2"/>
  <c r="OF103" i="2" s="1"/>
  <c r="OG103" i="2" s="1"/>
  <c r="CB103" i="2"/>
  <c r="CC103" i="2" s="1"/>
  <c r="OJ103" i="2" s="1"/>
  <c r="BZ103" i="2"/>
  <c r="OH103" i="2" s="1"/>
  <c r="OI103" i="2" s="1"/>
  <c r="MO103" i="2"/>
  <c r="FP103" i="2"/>
  <c r="PJ103" i="2" s="1"/>
  <c r="CS104" i="2"/>
  <c r="OO104" i="2" s="1"/>
  <c r="OP104" i="2" s="1"/>
  <c r="CT104" i="2"/>
  <c r="CU104" i="2" s="1"/>
  <c r="OS104" i="2" s="1"/>
  <c r="CR104" i="2"/>
  <c r="OQ104" i="2" s="1"/>
  <c r="OR104" i="2" s="1"/>
  <c r="EW105" i="2"/>
  <c r="EX105" i="2"/>
  <c r="FI105" i="2" s="1"/>
  <c r="EV105" i="2"/>
  <c r="MP105" i="2"/>
  <c r="FV105" i="2"/>
  <c r="PR105" i="2" s="1"/>
  <c r="EW106" i="2"/>
  <c r="EX106" i="2"/>
  <c r="EY106" i="2" s="1"/>
  <c r="EV106" i="2"/>
  <c r="MP106" i="2"/>
  <c r="FV106" i="2"/>
  <c r="PR106" i="2" s="1"/>
  <c r="CA108" i="2"/>
  <c r="OF108" i="2" s="1"/>
  <c r="OG108" i="2" s="1"/>
  <c r="CB108" i="2"/>
  <c r="CC108" i="2" s="1"/>
  <c r="OJ108" i="2" s="1"/>
  <c r="BZ108" i="2"/>
  <c r="OH108" i="2" s="1"/>
  <c r="OI108" i="2" s="1"/>
  <c r="MO108" i="2"/>
  <c r="FP108" i="2"/>
  <c r="PJ108" i="2" s="1"/>
  <c r="CS109" i="2"/>
  <c r="OO109" i="2" s="1"/>
  <c r="OP109" i="2" s="1"/>
  <c r="CT109" i="2"/>
  <c r="CU109" i="2" s="1"/>
  <c r="OS109" i="2" s="1"/>
  <c r="CR109" i="2"/>
  <c r="OQ109" i="2" s="1"/>
  <c r="OR109" i="2" s="1"/>
  <c r="CS111" i="2"/>
  <c r="OO111" i="2" s="1"/>
  <c r="OP111" i="2" s="1"/>
  <c r="CT111" i="2"/>
  <c r="CU111" i="2" s="1"/>
  <c r="OS111" i="2" s="1"/>
  <c r="CR111" i="2"/>
  <c r="OQ111" i="2" s="1"/>
  <c r="OR111" i="2" s="1"/>
  <c r="CA113" i="2"/>
  <c r="OF113" i="2" s="1"/>
  <c r="OG113" i="2" s="1"/>
  <c r="CB113" i="2"/>
  <c r="CC113" i="2" s="1"/>
  <c r="OJ113" i="2" s="1"/>
  <c r="BZ113" i="2"/>
  <c r="OH113" i="2" s="1"/>
  <c r="OI113" i="2" s="1"/>
  <c r="MO113" i="2"/>
  <c r="FP113" i="2"/>
  <c r="PJ113" i="2" s="1"/>
  <c r="CS114" i="2"/>
  <c r="OO114" i="2" s="1"/>
  <c r="OP114" i="2" s="1"/>
  <c r="CT114" i="2"/>
  <c r="CU114" i="2" s="1"/>
  <c r="OS114" i="2" s="1"/>
  <c r="CR114" i="2"/>
  <c r="OQ114" i="2" s="1"/>
  <c r="OR114" i="2" s="1"/>
  <c r="EW115" i="2"/>
  <c r="EX115" i="2"/>
  <c r="FI115" i="2" s="1"/>
  <c r="EV115" i="2"/>
  <c r="MP115" i="2"/>
  <c r="FV115" i="2"/>
  <c r="PR115" i="2" s="1"/>
  <c r="EW116" i="2"/>
  <c r="EX116" i="2"/>
  <c r="FI116" i="2" s="1"/>
  <c r="EV116" i="2"/>
  <c r="MP116" i="2"/>
  <c r="FV116" i="2"/>
  <c r="PR116" i="2" s="1"/>
  <c r="CB119" i="2"/>
  <c r="BZ119" i="2"/>
  <c r="OH119" i="2" s="1"/>
  <c r="OI119" i="2" s="1"/>
  <c r="CC119" i="2"/>
  <c r="OJ119" i="2" s="1"/>
  <c r="CA119" i="2"/>
  <c r="OF119" i="2" s="1"/>
  <c r="OG119" i="2" s="1"/>
  <c r="FV119" i="2"/>
  <c r="PR119" i="2" s="1"/>
  <c r="MP119" i="2"/>
  <c r="EX121" i="2"/>
  <c r="EV121" i="2"/>
  <c r="EY121" i="2"/>
  <c r="EW121" i="2"/>
  <c r="CB123" i="2"/>
  <c r="BZ123" i="2"/>
  <c r="OH123" i="2" s="1"/>
  <c r="OI123" i="2" s="1"/>
  <c r="CC123" i="2"/>
  <c r="OJ123" i="2" s="1"/>
  <c r="CA123" i="2"/>
  <c r="OF123" i="2" s="1"/>
  <c r="OG123" i="2" s="1"/>
  <c r="FV123" i="2"/>
  <c r="PR123" i="2" s="1"/>
  <c r="MP123" i="2"/>
  <c r="EX125" i="2"/>
  <c r="EV125" i="2"/>
  <c r="EY125" i="2"/>
  <c r="EW125" i="2"/>
  <c r="EX127" i="2"/>
  <c r="EV127" i="2"/>
  <c r="EY127" i="2"/>
  <c r="EW127" i="2"/>
  <c r="MO128" i="2"/>
  <c r="FP128" i="2"/>
  <c r="PJ128" i="2" s="1"/>
  <c r="EX129" i="2"/>
  <c r="EV129" i="2"/>
  <c r="EY129" i="2"/>
  <c r="EW129" i="2"/>
  <c r="MO130" i="2"/>
  <c r="FP130" i="2"/>
  <c r="PJ130" i="2" s="1"/>
  <c r="EX131" i="2"/>
  <c r="EV131" i="2"/>
  <c r="EY131" i="2"/>
  <c r="EW131" i="2"/>
  <c r="MO132" i="2"/>
  <c r="FP132" i="2"/>
  <c r="PJ132" i="2" s="1"/>
  <c r="EX133" i="2"/>
  <c r="EV133" i="2"/>
  <c r="EY133" i="2"/>
  <c r="EW133" i="2"/>
  <c r="MO134" i="2"/>
  <c r="FP134" i="2"/>
  <c r="PJ134" i="2" s="1"/>
  <c r="CB135" i="2"/>
  <c r="BZ135" i="2"/>
  <c r="OH135" i="2" s="1"/>
  <c r="OI135" i="2" s="1"/>
  <c r="CC135" i="2"/>
  <c r="OJ135" i="2" s="1"/>
  <c r="CA135" i="2"/>
  <c r="OF135" i="2" s="1"/>
  <c r="OG135" i="2" s="1"/>
  <c r="MO135" i="2"/>
  <c r="FP135" i="2"/>
  <c r="PJ135" i="2" s="1"/>
  <c r="CB136" i="2"/>
  <c r="BZ136" i="2"/>
  <c r="OH136" i="2" s="1"/>
  <c r="OI136" i="2" s="1"/>
  <c r="CC136" i="2"/>
  <c r="OJ136" i="2" s="1"/>
  <c r="CA136" i="2"/>
  <c r="OF136" i="2" s="1"/>
  <c r="OG136" i="2" s="1"/>
  <c r="MO136" i="2"/>
  <c r="FP136" i="2"/>
  <c r="PJ136" i="2" s="1"/>
  <c r="CB137" i="2"/>
  <c r="BZ137" i="2"/>
  <c r="OH137" i="2" s="1"/>
  <c r="OI137" i="2" s="1"/>
  <c r="CC137" i="2"/>
  <c r="OJ137" i="2" s="1"/>
  <c r="CA137" i="2"/>
  <c r="OF137" i="2" s="1"/>
  <c r="OG137" i="2" s="1"/>
  <c r="MO137" i="2"/>
  <c r="FP137" i="2"/>
  <c r="PJ137" i="2" s="1"/>
  <c r="CB138" i="2"/>
  <c r="BZ138" i="2"/>
  <c r="OH138" i="2" s="1"/>
  <c r="OI138" i="2" s="1"/>
  <c r="CC138" i="2"/>
  <c r="OJ138" i="2" s="1"/>
  <c r="CA138" i="2"/>
  <c r="OF138" i="2" s="1"/>
  <c r="OG138" i="2" s="1"/>
  <c r="MO138" i="2"/>
  <c r="FP138" i="2"/>
  <c r="PJ138" i="2" s="1"/>
  <c r="CT139" i="2"/>
  <c r="CR139" i="2"/>
  <c r="OQ139" i="2" s="1"/>
  <c r="OR139" i="2" s="1"/>
  <c r="CU139" i="2"/>
  <c r="OS139" i="2" s="1"/>
  <c r="CS139" i="2"/>
  <c r="OO139" i="2" s="1"/>
  <c r="OP139" i="2" s="1"/>
  <c r="EX140" i="2"/>
  <c r="EV140" i="2"/>
  <c r="EY140" i="2"/>
  <c r="EW140" i="2"/>
  <c r="FV140" i="2"/>
  <c r="PR140" i="2" s="1"/>
  <c r="MP140" i="2"/>
  <c r="EX141" i="2"/>
  <c r="EV141" i="2"/>
  <c r="EY141" i="2"/>
  <c r="EW141" i="2"/>
  <c r="FV141" i="2"/>
  <c r="PR141" i="2" s="1"/>
  <c r="MP141" i="2"/>
  <c r="CB143" i="2"/>
  <c r="BZ143" i="2"/>
  <c r="OH143" i="2" s="1"/>
  <c r="OI143" i="2" s="1"/>
  <c r="CC143" i="2"/>
  <c r="OJ143" i="2" s="1"/>
  <c r="CA143" i="2"/>
  <c r="OF143" i="2" s="1"/>
  <c r="OG143" i="2" s="1"/>
  <c r="MO143" i="2"/>
  <c r="FP143" i="2"/>
  <c r="PJ143" i="2" s="1"/>
  <c r="CT144" i="2"/>
  <c r="CR144" i="2"/>
  <c r="OQ144" i="2" s="1"/>
  <c r="OR144" i="2" s="1"/>
  <c r="CU144" i="2"/>
  <c r="OS144" i="2" s="1"/>
  <c r="CS144" i="2"/>
  <c r="OO144" i="2" s="1"/>
  <c r="OP144" i="2" s="1"/>
  <c r="EX145" i="2"/>
  <c r="EV145" i="2"/>
  <c r="EY145" i="2"/>
  <c r="EW145" i="2"/>
  <c r="FV145" i="2"/>
  <c r="PR145" i="2" s="1"/>
  <c r="MP145" i="2"/>
  <c r="CT147" i="2"/>
  <c r="CR147" i="2"/>
  <c r="OQ147" i="2" s="1"/>
  <c r="OR147" i="2" s="1"/>
  <c r="CU147" i="2"/>
  <c r="OS147" i="2" s="1"/>
  <c r="CS147" i="2"/>
  <c r="OO147" i="2" s="1"/>
  <c r="OP147" i="2" s="1"/>
  <c r="EX148" i="2"/>
  <c r="EV148" i="2"/>
  <c r="EY148" i="2"/>
  <c r="EW148" i="2"/>
  <c r="FV148" i="2"/>
  <c r="PR148" i="2" s="1"/>
  <c r="PT148" i="2" s="1"/>
  <c r="MP148" i="2"/>
  <c r="EX149" i="2"/>
  <c r="EV149" i="2"/>
  <c r="EY149" i="2"/>
  <c r="EW149" i="2"/>
  <c r="FV149" i="2"/>
  <c r="PR149" i="2" s="1"/>
  <c r="PS149" i="2" s="1"/>
  <c r="MP149" i="2"/>
  <c r="CB151" i="2"/>
  <c r="BZ151" i="2"/>
  <c r="OH151" i="2" s="1"/>
  <c r="OI151" i="2" s="1"/>
  <c r="CC151" i="2"/>
  <c r="OJ151" i="2" s="1"/>
  <c r="CA151" i="2"/>
  <c r="OF151" i="2" s="1"/>
  <c r="OG151" i="2" s="1"/>
  <c r="MO151" i="2"/>
  <c r="FP151" i="2"/>
  <c r="PJ151" i="2" s="1"/>
  <c r="PK151" i="2" s="1"/>
  <c r="CT152" i="2"/>
  <c r="CR152" i="2"/>
  <c r="OQ152" i="2" s="1"/>
  <c r="OR152" i="2" s="1"/>
  <c r="CU152" i="2"/>
  <c r="OS152" i="2" s="1"/>
  <c r="CS152" i="2"/>
  <c r="OO152" i="2" s="1"/>
  <c r="OP152" i="2" s="1"/>
  <c r="EX153" i="2"/>
  <c r="EV153" i="2"/>
  <c r="EY153" i="2"/>
  <c r="EW153" i="2"/>
  <c r="FV153" i="2"/>
  <c r="PR153" i="2" s="1"/>
  <c r="MP153" i="2"/>
  <c r="CB155" i="2"/>
  <c r="BZ155" i="2"/>
  <c r="OH155" i="2" s="1"/>
  <c r="OI155" i="2" s="1"/>
  <c r="CC155" i="2"/>
  <c r="OJ155" i="2" s="1"/>
  <c r="CA155" i="2"/>
  <c r="OF155" i="2" s="1"/>
  <c r="OG155" i="2" s="1"/>
  <c r="MO155" i="2"/>
  <c r="FP155" i="2"/>
  <c r="PJ155" i="2" s="1"/>
  <c r="CT156" i="2"/>
  <c r="CR156" i="2"/>
  <c r="OQ156" i="2" s="1"/>
  <c r="OR156" i="2" s="1"/>
  <c r="CU156" i="2"/>
  <c r="OS156" i="2" s="1"/>
  <c r="CS156" i="2"/>
  <c r="OO156" i="2" s="1"/>
  <c r="OP156" i="2" s="1"/>
  <c r="EX157" i="2"/>
  <c r="EV157" i="2"/>
  <c r="EY157" i="2"/>
  <c r="EW157" i="2"/>
  <c r="FV157" i="2"/>
  <c r="PR157" i="2" s="1"/>
  <c r="PS157" i="2" s="1"/>
  <c r="MP157" i="2"/>
  <c r="CB159" i="2"/>
  <c r="BZ159" i="2"/>
  <c r="OH159" i="2" s="1"/>
  <c r="OI159" i="2" s="1"/>
  <c r="CC159" i="2"/>
  <c r="OJ159" i="2" s="1"/>
  <c r="CA159" i="2"/>
  <c r="OF159" i="2" s="1"/>
  <c r="OG159" i="2" s="1"/>
  <c r="MO159" i="2"/>
  <c r="FP159" i="2"/>
  <c r="PJ159" i="2" s="1"/>
  <c r="PK159" i="2" s="1"/>
  <c r="CB160" i="2"/>
  <c r="BZ160" i="2"/>
  <c r="OH160" i="2" s="1"/>
  <c r="OI160" i="2" s="1"/>
  <c r="CC160" i="2"/>
  <c r="OJ160" i="2" s="1"/>
  <c r="CA160" i="2"/>
  <c r="OF160" i="2" s="1"/>
  <c r="OG160" i="2" s="1"/>
  <c r="MO160" i="2"/>
  <c r="FP160" i="2"/>
  <c r="PJ160" i="2" s="1"/>
  <c r="PL160" i="2" s="1"/>
  <c r="CT161" i="2"/>
  <c r="CR161" i="2"/>
  <c r="OQ161" i="2" s="1"/>
  <c r="OR161" i="2" s="1"/>
  <c r="CU161" i="2"/>
  <c r="OS161" i="2" s="1"/>
  <c r="CS161" i="2"/>
  <c r="OO161" i="2" s="1"/>
  <c r="OP161" i="2" s="1"/>
  <c r="EX162" i="2"/>
  <c r="EV162" i="2"/>
  <c r="EY162" i="2"/>
  <c r="EW162" i="2"/>
  <c r="FV162" i="2"/>
  <c r="PR162" i="2" s="1"/>
  <c r="MP162" i="2"/>
  <c r="CB164" i="2"/>
  <c r="BZ164" i="2"/>
  <c r="OH164" i="2" s="1"/>
  <c r="OI164" i="2" s="1"/>
  <c r="CC164" i="2"/>
  <c r="OJ164" i="2" s="1"/>
  <c r="CA164" i="2"/>
  <c r="OF164" i="2" s="1"/>
  <c r="OG164" i="2" s="1"/>
  <c r="MO164" i="2"/>
  <c r="FP164" i="2"/>
  <c r="PJ164" i="2" s="1"/>
  <c r="PL164" i="2" s="1"/>
  <c r="CT165" i="2"/>
  <c r="CR165" i="2"/>
  <c r="OQ165" i="2" s="1"/>
  <c r="OR165" i="2" s="1"/>
  <c r="CU165" i="2"/>
  <c r="OS165" i="2" s="1"/>
  <c r="CS165" i="2"/>
  <c r="OO165" i="2" s="1"/>
  <c r="OP165" i="2" s="1"/>
  <c r="EX166" i="2"/>
  <c r="EV166" i="2"/>
  <c r="EY166" i="2"/>
  <c r="EW166" i="2"/>
  <c r="FV166" i="2"/>
  <c r="PR166" i="2" s="1"/>
  <c r="PT166" i="2" s="1"/>
  <c r="MP166" i="2"/>
  <c r="CB168" i="2"/>
  <c r="BZ168" i="2"/>
  <c r="OH168" i="2" s="1"/>
  <c r="OI168" i="2" s="1"/>
  <c r="CC168" i="2"/>
  <c r="OJ168" i="2" s="1"/>
  <c r="CA168" i="2"/>
  <c r="OF168" i="2" s="1"/>
  <c r="OG168" i="2" s="1"/>
  <c r="MO168" i="2"/>
  <c r="FP168" i="2"/>
  <c r="PJ168" i="2" s="1"/>
  <c r="PL168" i="2" s="1"/>
  <c r="CT169" i="2"/>
  <c r="CR169" i="2"/>
  <c r="OQ169" i="2" s="1"/>
  <c r="OR169" i="2" s="1"/>
  <c r="CU169" i="2"/>
  <c r="OS169" i="2" s="1"/>
  <c r="CS169" i="2"/>
  <c r="OO169" i="2" s="1"/>
  <c r="OP169" i="2" s="1"/>
  <c r="EX170" i="2"/>
  <c r="EV170" i="2"/>
  <c r="EY170" i="2"/>
  <c r="EW170" i="2"/>
  <c r="FV170" i="2"/>
  <c r="PR170" i="2" s="1"/>
  <c r="PT170" i="2" s="1"/>
  <c r="MP170" i="2"/>
  <c r="CT172" i="2"/>
  <c r="CR172" i="2"/>
  <c r="OQ172" i="2" s="1"/>
  <c r="OR172" i="2" s="1"/>
  <c r="CS172" i="2"/>
  <c r="OO172" i="2" s="1"/>
  <c r="OP172" i="2" s="1"/>
  <c r="CU172" i="2"/>
  <c r="OS172" i="2" s="1"/>
  <c r="EX173" i="2"/>
  <c r="EV173" i="2"/>
  <c r="EW173" i="2"/>
  <c r="EY173" i="2"/>
  <c r="GW174" i="2"/>
  <c r="QF174" i="2" s="1"/>
  <c r="GX174" i="2"/>
  <c r="QD174" i="2" s="1"/>
  <c r="GZ174" i="2"/>
  <c r="QH174" i="2" s="1"/>
  <c r="CT176" i="2"/>
  <c r="CU176" i="2" s="1"/>
  <c r="OS176" i="2" s="1"/>
  <c r="CR176" i="2"/>
  <c r="OQ176" i="2" s="1"/>
  <c r="OR176" i="2" s="1"/>
  <c r="CS176" i="2"/>
  <c r="OO176" i="2" s="1"/>
  <c r="OP176" i="2" s="1"/>
  <c r="EX177" i="2"/>
  <c r="EY177" i="2" s="1"/>
  <c r="EV177" i="2"/>
  <c r="EW177" i="2"/>
  <c r="GW178" i="2"/>
  <c r="QF178" i="2" s="1"/>
  <c r="GX178" i="2"/>
  <c r="QD178" i="2" s="1"/>
  <c r="GZ178" i="2"/>
  <c r="QH178" i="2" s="1"/>
  <c r="CT180" i="2"/>
  <c r="CR180" i="2"/>
  <c r="OQ180" i="2" s="1"/>
  <c r="OR180" i="2" s="1"/>
  <c r="CS180" i="2"/>
  <c r="OO180" i="2" s="1"/>
  <c r="OP180" i="2" s="1"/>
  <c r="CU180" i="2"/>
  <c r="OS180" i="2" s="1"/>
  <c r="EX181" i="2"/>
  <c r="EV181" i="2"/>
  <c r="EW181" i="2"/>
  <c r="EY181" i="2"/>
  <c r="GW182" i="2"/>
  <c r="QF182" i="2" s="1"/>
  <c r="GX182" i="2"/>
  <c r="QD182" i="2" s="1"/>
  <c r="GZ182" i="2"/>
  <c r="QH182" i="2" s="1"/>
  <c r="EW118" i="2"/>
  <c r="EX118" i="2"/>
  <c r="FI118" i="2" s="1"/>
  <c r="EV118" i="2"/>
  <c r="MP118" i="2"/>
  <c r="FV118" i="2"/>
  <c r="PR118" i="2" s="1"/>
  <c r="CC120" i="2"/>
  <c r="OJ120" i="2" s="1"/>
  <c r="CA120" i="2"/>
  <c r="OF120" i="2" s="1"/>
  <c r="OG120" i="2" s="1"/>
  <c r="BZ120" i="2"/>
  <c r="OH120" i="2" s="1"/>
  <c r="OI120" i="2" s="1"/>
  <c r="CB120" i="2"/>
  <c r="MO120" i="2"/>
  <c r="FP120" i="2"/>
  <c r="PJ120" i="2" s="1"/>
  <c r="CU121" i="2"/>
  <c r="OS121" i="2" s="1"/>
  <c r="CS121" i="2"/>
  <c r="OO121" i="2" s="1"/>
  <c r="OP121" i="2" s="1"/>
  <c r="CR121" i="2"/>
  <c r="OQ121" i="2" s="1"/>
  <c r="OR121" i="2" s="1"/>
  <c r="CT121" i="2"/>
  <c r="EY122" i="2"/>
  <c r="EW122" i="2"/>
  <c r="EV122" i="2"/>
  <c r="EX122" i="2"/>
  <c r="FI122" i="2" s="1"/>
  <c r="MP122" i="2"/>
  <c r="FV122" i="2"/>
  <c r="PR122" i="2" s="1"/>
  <c r="CU124" i="2"/>
  <c r="OS124" i="2" s="1"/>
  <c r="CS124" i="2"/>
  <c r="OO124" i="2" s="1"/>
  <c r="OP124" i="2" s="1"/>
  <c r="CR124" i="2"/>
  <c r="OQ124" i="2" s="1"/>
  <c r="OR124" i="2" s="1"/>
  <c r="CT124" i="2"/>
  <c r="CU126" i="2"/>
  <c r="OS126" i="2" s="1"/>
  <c r="CS126" i="2"/>
  <c r="OO126" i="2" s="1"/>
  <c r="OP126" i="2" s="1"/>
  <c r="CR126" i="2"/>
  <c r="OQ126" i="2" s="1"/>
  <c r="OR126" i="2" s="1"/>
  <c r="CT126" i="2"/>
  <c r="CS128" i="2"/>
  <c r="OO128" i="2" s="1"/>
  <c r="OP128" i="2" s="1"/>
  <c r="CT128" i="2"/>
  <c r="CU128" i="2" s="1"/>
  <c r="OS128" i="2" s="1"/>
  <c r="CR128" i="2"/>
  <c r="OQ128" i="2" s="1"/>
  <c r="OR128" i="2" s="1"/>
  <c r="CS130" i="2"/>
  <c r="OO130" i="2" s="1"/>
  <c r="OP130" i="2" s="1"/>
  <c r="CT130" i="2"/>
  <c r="CU130" i="2" s="1"/>
  <c r="OS130" i="2" s="1"/>
  <c r="CR130" i="2"/>
  <c r="OQ130" i="2" s="1"/>
  <c r="OR130" i="2" s="1"/>
  <c r="CS132" i="2"/>
  <c r="OO132" i="2" s="1"/>
  <c r="OP132" i="2" s="1"/>
  <c r="CT132" i="2"/>
  <c r="CU132" i="2" s="1"/>
  <c r="OS132" i="2" s="1"/>
  <c r="CR132" i="2"/>
  <c r="OQ132" i="2" s="1"/>
  <c r="OR132" i="2" s="1"/>
  <c r="CS134" i="2"/>
  <c r="OO134" i="2" s="1"/>
  <c r="OP134" i="2" s="1"/>
  <c r="CT134" i="2"/>
  <c r="CU134" i="2" s="1"/>
  <c r="OS134" i="2" s="1"/>
  <c r="CR134" i="2"/>
  <c r="OQ134" i="2" s="1"/>
  <c r="OR134" i="2" s="1"/>
  <c r="CS136" i="2"/>
  <c r="OO136" i="2" s="1"/>
  <c r="OP136" i="2" s="1"/>
  <c r="CT136" i="2"/>
  <c r="CU136" i="2" s="1"/>
  <c r="OS136" i="2" s="1"/>
  <c r="CR136" i="2"/>
  <c r="OQ136" i="2" s="1"/>
  <c r="OR136" i="2" s="1"/>
  <c r="CS138" i="2"/>
  <c r="OO138" i="2" s="1"/>
  <c r="OP138" i="2" s="1"/>
  <c r="CT138" i="2"/>
  <c r="CU138" i="2" s="1"/>
  <c r="OS138" i="2" s="1"/>
  <c r="CR138" i="2"/>
  <c r="OQ138" i="2" s="1"/>
  <c r="OR138" i="2" s="1"/>
  <c r="EW139" i="2"/>
  <c r="EX139" i="2"/>
  <c r="EY139" i="2" s="1"/>
  <c r="EV139" i="2"/>
  <c r="MP139" i="2"/>
  <c r="FV139" i="2"/>
  <c r="PR139" i="2" s="1"/>
  <c r="CS141" i="2"/>
  <c r="OO141" i="2" s="1"/>
  <c r="OP141" i="2" s="1"/>
  <c r="CT141" i="2"/>
  <c r="CU141" i="2" s="1"/>
  <c r="OS141" i="2" s="1"/>
  <c r="CR141" i="2"/>
  <c r="OQ141" i="2" s="1"/>
  <c r="OR141" i="2" s="1"/>
  <c r="EW142" i="2"/>
  <c r="EX142" i="2"/>
  <c r="FI142" i="2" s="1"/>
  <c r="EV142" i="2"/>
  <c r="MP142" i="2"/>
  <c r="FV142" i="2"/>
  <c r="PR142" i="2" s="1"/>
  <c r="CA144" i="2"/>
  <c r="OF144" i="2" s="1"/>
  <c r="OG144" i="2" s="1"/>
  <c r="CB144" i="2"/>
  <c r="CC144" i="2" s="1"/>
  <c r="OJ144" i="2" s="1"/>
  <c r="BZ144" i="2"/>
  <c r="OH144" i="2" s="1"/>
  <c r="OI144" i="2" s="1"/>
  <c r="MO144" i="2"/>
  <c r="FP144" i="2"/>
  <c r="PJ144" i="2" s="1"/>
  <c r="CS145" i="2"/>
  <c r="OO145" i="2" s="1"/>
  <c r="OP145" i="2" s="1"/>
  <c r="CT145" i="2"/>
  <c r="CU145" i="2" s="1"/>
  <c r="OS145" i="2" s="1"/>
  <c r="CR145" i="2"/>
  <c r="OQ145" i="2" s="1"/>
  <c r="OR145" i="2" s="1"/>
  <c r="EW146" i="2"/>
  <c r="EX146" i="2"/>
  <c r="FI146" i="2" s="1"/>
  <c r="EV146" i="2"/>
  <c r="MP146" i="2"/>
  <c r="FV146" i="2"/>
  <c r="PR146" i="2" s="1"/>
  <c r="EW147" i="2"/>
  <c r="EX147" i="2"/>
  <c r="EY147" i="2" s="1"/>
  <c r="EV147" i="2"/>
  <c r="MP147" i="2"/>
  <c r="FV147" i="2"/>
  <c r="PR147" i="2" s="1"/>
  <c r="PS147" i="2" s="1"/>
  <c r="CS149" i="2"/>
  <c r="OO149" i="2" s="1"/>
  <c r="OP149" i="2" s="1"/>
  <c r="CT149" i="2"/>
  <c r="CU149" i="2" s="1"/>
  <c r="OS149" i="2" s="1"/>
  <c r="CR149" i="2"/>
  <c r="OQ149" i="2" s="1"/>
  <c r="OR149" i="2" s="1"/>
  <c r="EW150" i="2"/>
  <c r="EX150" i="2"/>
  <c r="EY150" i="2" s="1"/>
  <c r="EV150" i="2"/>
  <c r="MP150" i="2"/>
  <c r="FV150" i="2"/>
  <c r="PR150" i="2" s="1"/>
  <c r="PS150" i="2" s="1"/>
  <c r="CA152" i="2"/>
  <c r="OF152" i="2" s="1"/>
  <c r="OG152" i="2" s="1"/>
  <c r="CB152" i="2"/>
  <c r="CC152" i="2" s="1"/>
  <c r="OJ152" i="2" s="1"/>
  <c r="BZ152" i="2"/>
  <c r="OH152" i="2" s="1"/>
  <c r="OI152" i="2" s="1"/>
  <c r="MO152" i="2"/>
  <c r="FP152" i="2"/>
  <c r="PJ152" i="2" s="1"/>
  <c r="CS153" i="2"/>
  <c r="OO153" i="2" s="1"/>
  <c r="OP153" i="2" s="1"/>
  <c r="CT153" i="2"/>
  <c r="CU153" i="2" s="1"/>
  <c r="OS153" i="2" s="1"/>
  <c r="CR153" i="2"/>
  <c r="OQ153" i="2" s="1"/>
  <c r="OR153" i="2" s="1"/>
  <c r="EW154" i="2"/>
  <c r="EX154" i="2"/>
  <c r="EY154" i="2" s="1"/>
  <c r="EV154" i="2"/>
  <c r="MP154" i="2"/>
  <c r="FV154" i="2"/>
  <c r="PR154" i="2" s="1"/>
  <c r="CA156" i="2"/>
  <c r="OF156" i="2" s="1"/>
  <c r="OG156" i="2" s="1"/>
  <c r="CB156" i="2"/>
  <c r="CC156" i="2" s="1"/>
  <c r="OJ156" i="2" s="1"/>
  <c r="BZ156" i="2"/>
  <c r="OH156" i="2" s="1"/>
  <c r="OI156" i="2" s="1"/>
  <c r="MO156" i="2"/>
  <c r="FP156" i="2"/>
  <c r="PJ156" i="2" s="1"/>
  <c r="CS157" i="2"/>
  <c r="OO157" i="2" s="1"/>
  <c r="OP157" i="2" s="1"/>
  <c r="CT157" i="2"/>
  <c r="CU157" i="2" s="1"/>
  <c r="OS157" i="2" s="1"/>
  <c r="CR157" i="2"/>
  <c r="OQ157" i="2" s="1"/>
  <c r="OR157" i="2" s="1"/>
  <c r="EW158" i="2"/>
  <c r="EX158" i="2"/>
  <c r="EY158" i="2" s="1"/>
  <c r="EV158" i="2"/>
  <c r="MP158" i="2"/>
  <c r="FV158" i="2"/>
  <c r="PR158" i="2" s="1"/>
  <c r="CS160" i="2"/>
  <c r="OO160" i="2" s="1"/>
  <c r="OP160" i="2" s="1"/>
  <c r="CT160" i="2"/>
  <c r="CU160" i="2" s="1"/>
  <c r="OS160" i="2" s="1"/>
  <c r="CR160" i="2"/>
  <c r="OQ160" i="2" s="1"/>
  <c r="OR160" i="2" s="1"/>
  <c r="EW161" i="2"/>
  <c r="EX161" i="2"/>
  <c r="EY161" i="2" s="1"/>
  <c r="EV161" i="2"/>
  <c r="MP161" i="2"/>
  <c r="FV161" i="2"/>
  <c r="PR161" i="2" s="1"/>
  <c r="CA163" i="2"/>
  <c r="OF163" i="2" s="1"/>
  <c r="OG163" i="2" s="1"/>
  <c r="CB163" i="2"/>
  <c r="CC163" i="2" s="1"/>
  <c r="OJ163" i="2" s="1"/>
  <c r="BZ163" i="2"/>
  <c r="OH163" i="2" s="1"/>
  <c r="OI163" i="2" s="1"/>
  <c r="MO163" i="2"/>
  <c r="FP163" i="2"/>
  <c r="PJ163" i="2" s="1"/>
  <c r="CS164" i="2"/>
  <c r="OO164" i="2" s="1"/>
  <c r="OP164" i="2" s="1"/>
  <c r="CT164" i="2"/>
  <c r="CU164" i="2" s="1"/>
  <c r="OS164" i="2" s="1"/>
  <c r="CR164" i="2"/>
  <c r="OQ164" i="2" s="1"/>
  <c r="OR164" i="2" s="1"/>
  <c r="EW165" i="2"/>
  <c r="EX165" i="2"/>
  <c r="EY165" i="2" s="1"/>
  <c r="EV165" i="2"/>
  <c r="MP165" i="2"/>
  <c r="FV165" i="2"/>
  <c r="PR165" i="2" s="1"/>
  <c r="PS165" i="2" s="1"/>
  <c r="CA167" i="2"/>
  <c r="OF167" i="2" s="1"/>
  <c r="OG167" i="2" s="1"/>
  <c r="CB167" i="2"/>
  <c r="CC167" i="2" s="1"/>
  <c r="OJ167" i="2" s="1"/>
  <c r="BZ167" i="2"/>
  <c r="OH167" i="2" s="1"/>
  <c r="OI167" i="2" s="1"/>
  <c r="MO167" i="2"/>
  <c r="FP167" i="2"/>
  <c r="PJ167" i="2" s="1"/>
  <c r="PK167" i="2" s="1"/>
  <c r="CS168" i="2"/>
  <c r="OO168" i="2" s="1"/>
  <c r="OP168" i="2" s="1"/>
  <c r="CT168" i="2"/>
  <c r="CU168" i="2" s="1"/>
  <c r="OS168" i="2" s="1"/>
  <c r="CR168" i="2"/>
  <c r="OQ168" i="2" s="1"/>
  <c r="OR168" i="2" s="1"/>
  <c r="EW169" i="2"/>
  <c r="EX169" i="2"/>
  <c r="EY169" i="2" s="1"/>
  <c r="EV169" i="2"/>
  <c r="MP169" i="2"/>
  <c r="FV169" i="2"/>
  <c r="PR169" i="2" s="1"/>
  <c r="PS169" i="2" s="1"/>
  <c r="CA171" i="2"/>
  <c r="OF171" i="2" s="1"/>
  <c r="OG171" i="2" s="1"/>
  <c r="CB171" i="2"/>
  <c r="CC171" i="2" s="1"/>
  <c r="OJ171" i="2" s="1"/>
  <c r="BZ171" i="2"/>
  <c r="OH171" i="2" s="1"/>
  <c r="OI171" i="2" s="1"/>
  <c r="MO171" i="2"/>
  <c r="FP171" i="2"/>
  <c r="PJ171" i="2" s="1"/>
  <c r="PK171" i="2" s="1"/>
  <c r="CB173" i="2"/>
  <c r="BZ173" i="2"/>
  <c r="OH173" i="2" s="1"/>
  <c r="OI173" i="2" s="1"/>
  <c r="CC173" i="2"/>
  <c r="OJ173" i="2" s="1"/>
  <c r="CA173" i="2"/>
  <c r="OF173" i="2" s="1"/>
  <c r="OG173" i="2" s="1"/>
  <c r="FV173" i="2"/>
  <c r="PR173" i="2" s="1"/>
  <c r="PS173" i="2" s="1"/>
  <c r="MP173" i="2"/>
  <c r="MO175" i="2"/>
  <c r="FP175" i="2"/>
  <c r="PJ175" i="2" s="1"/>
  <c r="PK175" i="2" s="1"/>
  <c r="CB177" i="2"/>
  <c r="BZ177" i="2"/>
  <c r="OH177" i="2" s="1"/>
  <c r="OI177" i="2" s="1"/>
  <c r="CC177" i="2"/>
  <c r="OJ177" i="2" s="1"/>
  <c r="CA177" i="2"/>
  <c r="OF177" i="2" s="1"/>
  <c r="OG177" i="2" s="1"/>
  <c r="FV177" i="2"/>
  <c r="PR177" i="2" s="1"/>
  <c r="PS177" i="2" s="1"/>
  <c r="MP177" i="2"/>
  <c r="MO179" i="2"/>
  <c r="FP179" i="2"/>
  <c r="PJ179" i="2" s="1"/>
  <c r="PK179" i="2" s="1"/>
  <c r="CB181" i="2"/>
  <c r="BZ181" i="2"/>
  <c r="OH181" i="2" s="1"/>
  <c r="OI181" i="2" s="1"/>
  <c r="CC181" i="2"/>
  <c r="OJ181" i="2" s="1"/>
  <c r="CA181" i="2"/>
  <c r="OF181" i="2" s="1"/>
  <c r="OG181" i="2" s="1"/>
  <c r="FV181" i="2"/>
  <c r="PR181" i="2" s="1"/>
  <c r="PS181" i="2" s="1"/>
  <c r="MP181" i="2"/>
  <c r="EX183" i="2"/>
  <c r="EV183" i="2"/>
  <c r="EY183" i="2"/>
  <c r="EW183" i="2"/>
  <c r="FV183" i="2"/>
  <c r="PR183" i="2" s="1"/>
  <c r="PS183" i="2" s="1"/>
  <c r="MP183" i="2"/>
  <c r="CB185" i="2"/>
  <c r="BZ185" i="2"/>
  <c r="OH185" i="2" s="1"/>
  <c r="OI185" i="2" s="1"/>
  <c r="CC185" i="2"/>
  <c r="OJ185" i="2" s="1"/>
  <c r="CA185" i="2"/>
  <c r="OF185" i="2" s="1"/>
  <c r="OG185" i="2" s="1"/>
  <c r="MO185" i="2"/>
  <c r="FP185" i="2"/>
  <c r="PJ185" i="2" s="1"/>
  <c r="PK185" i="2" s="1"/>
  <c r="CB186" i="2"/>
  <c r="BZ186" i="2"/>
  <c r="OH186" i="2" s="1"/>
  <c r="OI186" i="2" s="1"/>
  <c r="CC186" i="2"/>
  <c r="OJ186" i="2" s="1"/>
  <c r="CA186" i="2"/>
  <c r="OF186" i="2" s="1"/>
  <c r="OG186" i="2" s="1"/>
  <c r="MO186" i="2"/>
  <c r="FP186" i="2"/>
  <c r="PJ186" i="2" s="1"/>
  <c r="PL186" i="2" s="1"/>
  <c r="CT187" i="2"/>
  <c r="CR187" i="2"/>
  <c r="OQ187" i="2" s="1"/>
  <c r="OR187" i="2" s="1"/>
  <c r="CU187" i="2"/>
  <c r="OS187" i="2" s="1"/>
  <c r="CS187" i="2"/>
  <c r="OO187" i="2" s="1"/>
  <c r="OP187" i="2" s="1"/>
  <c r="EX188" i="2"/>
  <c r="EV188" i="2"/>
  <c r="EY188" i="2"/>
  <c r="EW188" i="2"/>
  <c r="FV188" i="2"/>
  <c r="PR188" i="2" s="1"/>
  <c r="PT188" i="2" s="1"/>
  <c r="MP188" i="2"/>
  <c r="CB190" i="2"/>
  <c r="BZ190" i="2"/>
  <c r="OH190" i="2" s="1"/>
  <c r="OI190" i="2" s="1"/>
  <c r="CC190" i="2"/>
  <c r="OJ190" i="2" s="1"/>
  <c r="CA190" i="2"/>
  <c r="OF190" i="2" s="1"/>
  <c r="OG190" i="2" s="1"/>
  <c r="MO190" i="2"/>
  <c r="FP190" i="2"/>
  <c r="PJ190" i="2" s="1"/>
  <c r="PL190" i="2" s="1"/>
  <c r="CT191" i="2"/>
  <c r="CR191" i="2"/>
  <c r="OQ191" i="2" s="1"/>
  <c r="OR191" i="2" s="1"/>
  <c r="CU191" i="2"/>
  <c r="OS191" i="2" s="1"/>
  <c r="CS191" i="2"/>
  <c r="OO191" i="2" s="1"/>
  <c r="OP191" i="2" s="1"/>
  <c r="EX192" i="2"/>
  <c r="EV192" i="2"/>
  <c r="EY192" i="2"/>
  <c r="EW192" i="2"/>
  <c r="FV192" i="2"/>
  <c r="PR192" i="2" s="1"/>
  <c r="PT192" i="2" s="1"/>
  <c r="MP192" i="2"/>
  <c r="CB194" i="2"/>
  <c r="BZ194" i="2"/>
  <c r="OH194" i="2" s="1"/>
  <c r="OI194" i="2" s="1"/>
  <c r="CC194" i="2"/>
  <c r="OJ194" i="2" s="1"/>
  <c r="CA194" i="2"/>
  <c r="OF194" i="2" s="1"/>
  <c r="OG194" i="2" s="1"/>
  <c r="MO194" i="2"/>
  <c r="FP194" i="2"/>
  <c r="PJ194" i="2" s="1"/>
  <c r="PL194" i="2" s="1"/>
  <c r="CT195" i="2"/>
  <c r="CR195" i="2"/>
  <c r="OQ195" i="2" s="1"/>
  <c r="OR195" i="2" s="1"/>
  <c r="CU195" i="2"/>
  <c r="OS195" i="2" s="1"/>
  <c r="CS195" i="2"/>
  <c r="OO195" i="2" s="1"/>
  <c r="OP195" i="2" s="1"/>
  <c r="EX196" i="2"/>
  <c r="EV196" i="2"/>
  <c r="EY196" i="2"/>
  <c r="EW196" i="2"/>
  <c r="GW197" i="2"/>
  <c r="QF197" i="2" s="1"/>
  <c r="GX197" i="2"/>
  <c r="QD197" i="2" s="1"/>
  <c r="GZ197" i="2"/>
  <c r="QH197" i="2" s="1"/>
  <c r="CT199" i="2"/>
  <c r="CR199" i="2"/>
  <c r="OQ199" i="2" s="1"/>
  <c r="OR199" i="2" s="1"/>
  <c r="CS199" i="2"/>
  <c r="OO199" i="2" s="1"/>
  <c r="OP199" i="2" s="1"/>
  <c r="CU199" i="2"/>
  <c r="OS199" i="2" s="1"/>
  <c r="EX200" i="2"/>
  <c r="EV200" i="2"/>
  <c r="EW200" i="2"/>
  <c r="EY200" i="2"/>
  <c r="GW201" i="2"/>
  <c r="QF201" i="2" s="1"/>
  <c r="GX201" i="2"/>
  <c r="QD201" i="2" s="1"/>
  <c r="GZ201" i="2"/>
  <c r="QH201" i="2" s="1"/>
  <c r="EW172" i="2"/>
  <c r="EX172" i="2"/>
  <c r="EY172" i="2" s="1"/>
  <c r="EV172" i="2"/>
  <c r="MP172" i="2"/>
  <c r="FV172" i="2"/>
  <c r="PR172" i="2" s="1"/>
  <c r="PS172" i="2" s="1"/>
  <c r="CA174" i="2"/>
  <c r="OF174" i="2" s="1"/>
  <c r="OG174" i="2" s="1"/>
  <c r="CB174" i="2"/>
  <c r="CC174" i="2" s="1"/>
  <c r="OJ174" i="2" s="1"/>
  <c r="BZ174" i="2"/>
  <c r="OH174" i="2" s="1"/>
  <c r="OI174" i="2" s="1"/>
  <c r="MO174" i="2"/>
  <c r="FP174" i="2"/>
  <c r="PJ174" i="2" s="1"/>
  <c r="PK174" i="2" s="1"/>
  <c r="CS175" i="2"/>
  <c r="OO175" i="2" s="1"/>
  <c r="OP175" i="2" s="1"/>
  <c r="CT175" i="2"/>
  <c r="CU175" i="2" s="1"/>
  <c r="OS175" i="2" s="1"/>
  <c r="CR175" i="2"/>
  <c r="OQ175" i="2" s="1"/>
  <c r="OR175" i="2" s="1"/>
  <c r="EW176" i="2"/>
  <c r="EX176" i="2"/>
  <c r="EY176" i="2" s="1"/>
  <c r="EV176" i="2"/>
  <c r="MP176" i="2"/>
  <c r="FV176" i="2"/>
  <c r="PR176" i="2" s="1"/>
  <c r="PS176" i="2" s="1"/>
  <c r="CA178" i="2"/>
  <c r="OF178" i="2" s="1"/>
  <c r="OG178" i="2" s="1"/>
  <c r="CB178" i="2"/>
  <c r="CC178" i="2" s="1"/>
  <c r="OJ178" i="2" s="1"/>
  <c r="BZ178" i="2"/>
  <c r="OH178" i="2" s="1"/>
  <c r="OI178" i="2" s="1"/>
  <c r="MO178" i="2"/>
  <c r="FP178" i="2"/>
  <c r="PJ178" i="2" s="1"/>
  <c r="PK178" i="2" s="1"/>
  <c r="CS179" i="2"/>
  <c r="OO179" i="2" s="1"/>
  <c r="OP179" i="2" s="1"/>
  <c r="CT179" i="2"/>
  <c r="CU179" i="2" s="1"/>
  <c r="OS179" i="2" s="1"/>
  <c r="CR179" i="2"/>
  <c r="OQ179" i="2" s="1"/>
  <c r="OR179" i="2" s="1"/>
  <c r="EW180" i="2"/>
  <c r="EX180" i="2"/>
  <c r="EY180" i="2" s="1"/>
  <c r="EV180" i="2"/>
  <c r="MP180" i="2"/>
  <c r="FV180" i="2"/>
  <c r="PR180" i="2" s="1"/>
  <c r="PS180" i="2" s="1"/>
  <c r="CA182" i="2"/>
  <c r="OF182" i="2" s="1"/>
  <c r="OG182" i="2" s="1"/>
  <c r="CB182" i="2"/>
  <c r="CC182" i="2" s="1"/>
  <c r="OJ182" i="2" s="1"/>
  <c r="BZ182" i="2"/>
  <c r="OH182" i="2" s="1"/>
  <c r="OI182" i="2" s="1"/>
  <c r="MO182" i="2"/>
  <c r="FP182" i="2"/>
  <c r="PJ182" i="2" s="1"/>
  <c r="PK182" i="2" s="1"/>
  <c r="CS183" i="2"/>
  <c r="OO183" i="2" s="1"/>
  <c r="OP183" i="2" s="1"/>
  <c r="CT183" i="2"/>
  <c r="CU183" i="2" s="1"/>
  <c r="OS183" i="2" s="1"/>
  <c r="CR183" i="2"/>
  <c r="OQ183" i="2" s="1"/>
  <c r="OR183" i="2" s="1"/>
  <c r="EW184" i="2"/>
  <c r="EX184" i="2"/>
  <c r="EY184" i="2" s="1"/>
  <c r="EV184" i="2"/>
  <c r="MP184" i="2"/>
  <c r="FV184" i="2"/>
  <c r="PR184" i="2" s="1"/>
  <c r="PS184" i="2" s="1"/>
  <c r="CS186" i="2"/>
  <c r="OO186" i="2" s="1"/>
  <c r="OP186" i="2" s="1"/>
  <c r="CT186" i="2"/>
  <c r="CU186" i="2" s="1"/>
  <c r="OS186" i="2" s="1"/>
  <c r="CR186" i="2"/>
  <c r="OQ186" i="2" s="1"/>
  <c r="OR186" i="2" s="1"/>
  <c r="EW187" i="2"/>
  <c r="EX187" i="2"/>
  <c r="EY187" i="2" s="1"/>
  <c r="EV187" i="2"/>
  <c r="MP187" i="2"/>
  <c r="FV187" i="2"/>
  <c r="PR187" i="2" s="1"/>
  <c r="PT187" i="2" s="1"/>
  <c r="CA189" i="2"/>
  <c r="OF189" i="2" s="1"/>
  <c r="OG189" i="2" s="1"/>
  <c r="CB189" i="2"/>
  <c r="CC189" i="2" s="1"/>
  <c r="OJ189" i="2" s="1"/>
  <c r="BZ189" i="2"/>
  <c r="OH189" i="2" s="1"/>
  <c r="OI189" i="2" s="1"/>
  <c r="MO189" i="2"/>
  <c r="FP189" i="2"/>
  <c r="PJ189" i="2" s="1"/>
  <c r="PL189" i="2" s="1"/>
  <c r="CS190" i="2"/>
  <c r="OO190" i="2" s="1"/>
  <c r="OP190" i="2" s="1"/>
  <c r="CT190" i="2"/>
  <c r="CU190" i="2" s="1"/>
  <c r="OS190" i="2" s="1"/>
  <c r="CR190" i="2"/>
  <c r="OQ190" i="2" s="1"/>
  <c r="OR190" i="2" s="1"/>
  <c r="EW191" i="2"/>
  <c r="EX191" i="2"/>
  <c r="EY191" i="2" s="1"/>
  <c r="EV191" i="2"/>
  <c r="MP191" i="2"/>
  <c r="FV191" i="2"/>
  <c r="PR191" i="2" s="1"/>
  <c r="PT191" i="2" s="1"/>
  <c r="CA193" i="2"/>
  <c r="OF193" i="2" s="1"/>
  <c r="OG193" i="2" s="1"/>
  <c r="CB193" i="2"/>
  <c r="CC193" i="2" s="1"/>
  <c r="OJ193" i="2" s="1"/>
  <c r="BZ193" i="2"/>
  <c r="OH193" i="2" s="1"/>
  <c r="OI193" i="2" s="1"/>
  <c r="MO193" i="2"/>
  <c r="FP193" i="2"/>
  <c r="PJ193" i="2" s="1"/>
  <c r="PL193" i="2" s="1"/>
  <c r="CS194" i="2"/>
  <c r="OO194" i="2" s="1"/>
  <c r="OP194" i="2" s="1"/>
  <c r="CT194" i="2"/>
  <c r="CU194" i="2" s="1"/>
  <c r="OS194" i="2" s="1"/>
  <c r="CR194" i="2"/>
  <c r="OQ194" i="2" s="1"/>
  <c r="OR194" i="2" s="1"/>
  <c r="EW195" i="2"/>
  <c r="EX195" i="2"/>
  <c r="EY195" i="2" s="1"/>
  <c r="EV195" i="2"/>
  <c r="MP195" i="2"/>
  <c r="FV195" i="2"/>
  <c r="PR195" i="2" s="1"/>
  <c r="PT195" i="2" s="1"/>
  <c r="MO196" i="2"/>
  <c r="FP196" i="2"/>
  <c r="PJ196" i="2" s="1"/>
  <c r="PK196" i="2" s="1"/>
  <c r="CB198" i="2"/>
  <c r="BZ198" i="2"/>
  <c r="OH198" i="2" s="1"/>
  <c r="OI198" i="2" s="1"/>
  <c r="CC198" i="2"/>
  <c r="OJ198" i="2" s="1"/>
  <c r="CA198" i="2"/>
  <c r="OF198" i="2" s="1"/>
  <c r="OG198" i="2" s="1"/>
  <c r="FV198" i="2"/>
  <c r="PR198" i="2" s="1"/>
  <c r="PS198" i="2" s="1"/>
  <c r="MP198" i="2"/>
  <c r="MO200" i="2"/>
  <c r="FP200" i="2"/>
  <c r="PJ200" i="2" s="1"/>
  <c r="PK200" i="2" s="1"/>
  <c r="CA197" i="2"/>
  <c r="OF197" i="2" s="1"/>
  <c r="OG197" i="2" s="1"/>
  <c r="CB197" i="2"/>
  <c r="CC197" i="2" s="1"/>
  <c r="OJ197" i="2" s="1"/>
  <c r="BZ197" i="2"/>
  <c r="OH197" i="2" s="1"/>
  <c r="OI197" i="2" s="1"/>
  <c r="MO197" i="2"/>
  <c r="FP197" i="2"/>
  <c r="PJ197" i="2" s="1"/>
  <c r="PL197" i="2" s="1"/>
  <c r="CS198" i="2"/>
  <c r="OO198" i="2" s="1"/>
  <c r="OP198" i="2" s="1"/>
  <c r="CT198" i="2"/>
  <c r="CU198" i="2" s="1"/>
  <c r="OS198" i="2" s="1"/>
  <c r="CR198" i="2"/>
  <c r="OQ198" i="2" s="1"/>
  <c r="OR198" i="2" s="1"/>
  <c r="EW199" i="2"/>
  <c r="EX199" i="2"/>
  <c r="EY199" i="2" s="1"/>
  <c r="EV199" i="2"/>
  <c r="MP199" i="2"/>
  <c r="FV199" i="2"/>
  <c r="PR199" i="2" s="1"/>
  <c r="PT199" i="2" s="1"/>
  <c r="CA201" i="2"/>
  <c r="OF201" i="2" s="1"/>
  <c r="OG201" i="2" s="1"/>
  <c r="CB201" i="2"/>
  <c r="CC201" i="2" s="1"/>
  <c r="OJ201" i="2" s="1"/>
  <c r="BZ201" i="2"/>
  <c r="OH201" i="2" s="1"/>
  <c r="OI201" i="2" s="1"/>
  <c r="MO201" i="2"/>
  <c r="FP201" i="2"/>
  <c r="PJ201" i="2" s="1"/>
  <c r="PL201" i="2" s="1"/>
  <c r="CT202" i="2"/>
  <c r="CR202" i="2"/>
  <c r="OQ202" i="2" s="1"/>
  <c r="OR202" i="2" s="1"/>
  <c r="CU202" i="2"/>
  <c r="OS202" i="2" s="1"/>
  <c r="CS202" i="2"/>
  <c r="OO202" i="2" s="1"/>
  <c r="OP202" i="2" s="1"/>
  <c r="EX203" i="2"/>
  <c r="EV203" i="2"/>
  <c r="EY203" i="2"/>
  <c r="EW203" i="2"/>
  <c r="FV203" i="2"/>
  <c r="PR203" i="2" s="1"/>
  <c r="PT203" i="2" s="1"/>
  <c r="MP203" i="2"/>
  <c r="CB205" i="2"/>
  <c r="BZ205" i="2"/>
  <c r="OH205" i="2" s="1"/>
  <c r="OI205" i="2" s="1"/>
  <c r="CC205" i="2"/>
  <c r="OJ205" i="2" s="1"/>
  <c r="CA205" i="2"/>
  <c r="OF205" i="2" s="1"/>
  <c r="OG205" i="2" s="1"/>
  <c r="MO205" i="2"/>
  <c r="FP205" i="2"/>
  <c r="PJ205" i="2" s="1"/>
  <c r="PL205" i="2" s="1"/>
  <c r="CT206" i="2"/>
  <c r="CR206" i="2"/>
  <c r="OQ206" i="2" s="1"/>
  <c r="OR206" i="2" s="1"/>
  <c r="CU206" i="2"/>
  <c r="OS206" i="2" s="1"/>
  <c r="CS206" i="2"/>
  <c r="OO206" i="2" s="1"/>
  <c r="OP206" i="2" s="1"/>
  <c r="EX207" i="2"/>
  <c r="EV207" i="2"/>
  <c r="EY207" i="2"/>
  <c r="EW207" i="2"/>
  <c r="FV207" i="2"/>
  <c r="PR207" i="2" s="1"/>
  <c r="PT207" i="2" s="1"/>
  <c r="MP207" i="2"/>
  <c r="CB209" i="2"/>
  <c r="BZ209" i="2"/>
  <c r="OH209" i="2" s="1"/>
  <c r="OI209" i="2" s="1"/>
  <c r="CC209" i="2"/>
  <c r="OJ209" i="2" s="1"/>
  <c r="CA209" i="2"/>
  <c r="OF209" i="2" s="1"/>
  <c r="OG209" i="2" s="1"/>
  <c r="MO209" i="2"/>
  <c r="FP209" i="2"/>
  <c r="PJ209" i="2" s="1"/>
  <c r="PL209" i="2" s="1"/>
  <c r="CB210" i="2"/>
  <c r="BZ210" i="2"/>
  <c r="OH210" i="2" s="1"/>
  <c r="OI210" i="2" s="1"/>
  <c r="CC210" i="2"/>
  <c r="OJ210" i="2" s="1"/>
  <c r="CA210" i="2"/>
  <c r="OF210" i="2" s="1"/>
  <c r="OG210" i="2" s="1"/>
  <c r="MO210" i="2"/>
  <c r="FP210" i="2"/>
  <c r="PJ210" i="2" s="1"/>
  <c r="PK210" i="2" s="1"/>
  <c r="CT211" i="2"/>
  <c r="CR211" i="2"/>
  <c r="OQ211" i="2" s="1"/>
  <c r="OR211" i="2" s="1"/>
  <c r="CU211" i="2"/>
  <c r="OS211" i="2" s="1"/>
  <c r="CS211" i="2"/>
  <c r="OO211" i="2" s="1"/>
  <c r="OP211" i="2" s="1"/>
  <c r="EX212" i="2"/>
  <c r="EV212" i="2"/>
  <c r="EY212" i="2"/>
  <c r="EW212" i="2"/>
  <c r="FV212" i="2"/>
  <c r="PR212" i="2" s="1"/>
  <c r="PS212" i="2" s="1"/>
  <c r="MP212" i="2"/>
  <c r="CB214" i="2"/>
  <c r="BZ214" i="2"/>
  <c r="OH214" i="2" s="1"/>
  <c r="OI214" i="2" s="1"/>
  <c r="CC214" i="2"/>
  <c r="OJ214" i="2" s="1"/>
  <c r="CA214" i="2"/>
  <c r="OF214" i="2" s="1"/>
  <c r="OG214" i="2" s="1"/>
  <c r="MO214" i="2"/>
  <c r="FP214" i="2"/>
  <c r="PJ214" i="2" s="1"/>
  <c r="PK214" i="2" s="1"/>
  <c r="CT215" i="2"/>
  <c r="CR215" i="2"/>
  <c r="OQ215" i="2" s="1"/>
  <c r="OR215" i="2" s="1"/>
  <c r="CU215" i="2"/>
  <c r="OS215" i="2" s="1"/>
  <c r="CS215" i="2"/>
  <c r="OO215" i="2" s="1"/>
  <c r="OP215" i="2" s="1"/>
  <c r="EX216" i="2"/>
  <c r="EV216" i="2"/>
  <c r="EY216" i="2"/>
  <c r="EW216" i="2"/>
  <c r="FV216" i="2"/>
  <c r="PR216" i="2" s="1"/>
  <c r="PS216" i="2" s="1"/>
  <c r="MP216" i="2"/>
  <c r="CB218" i="2"/>
  <c r="BZ218" i="2"/>
  <c r="OH218" i="2" s="1"/>
  <c r="OI218" i="2" s="1"/>
  <c r="CC218" i="2"/>
  <c r="OJ218" i="2" s="1"/>
  <c r="CA218" i="2"/>
  <c r="OF218" i="2" s="1"/>
  <c r="OG218" i="2" s="1"/>
  <c r="MO218" i="2"/>
  <c r="FP218" i="2"/>
  <c r="PJ218" i="2" s="1"/>
  <c r="PK218" i="2" s="1"/>
  <c r="CT219" i="2"/>
  <c r="CR219" i="2"/>
  <c r="OQ219" i="2" s="1"/>
  <c r="OR219" i="2" s="1"/>
  <c r="CU219" i="2"/>
  <c r="OS219" i="2" s="1"/>
  <c r="CS219" i="2"/>
  <c r="OO219" i="2" s="1"/>
  <c r="OP219" i="2" s="1"/>
  <c r="EX220" i="2"/>
  <c r="EV220" i="2"/>
  <c r="EY220" i="2"/>
  <c r="EW220" i="2"/>
  <c r="FV220" i="2"/>
  <c r="PR220" i="2" s="1"/>
  <c r="PS220" i="2" s="1"/>
  <c r="MP220" i="2"/>
  <c r="CB222" i="2"/>
  <c r="BZ222" i="2"/>
  <c r="OH222" i="2" s="1"/>
  <c r="OI222" i="2" s="1"/>
  <c r="CC222" i="2"/>
  <c r="OJ222" i="2" s="1"/>
  <c r="CA222" i="2"/>
  <c r="OF222" i="2" s="1"/>
  <c r="OG222" i="2" s="1"/>
  <c r="MO222" i="2"/>
  <c r="FP222" i="2"/>
  <c r="PJ222" i="2" s="1"/>
  <c r="PK222" i="2" s="1"/>
  <c r="CT223" i="2"/>
  <c r="CR223" i="2"/>
  <c r="OQ223" i="2" s="1"/>
  <c r="OR223" i="2" s="1"/>
  <c r="CU223" i="2"/>
  <c r="OS223" i="2" s="1"/>
  <c r="CS223" i="2"/>
  <c r="OO223" i="2" s="1"/>
  <c r="OP223" i="2" s="1"/>
  <c r="MO224" i="2"/>
  <c r="FP224" i="2"/>
  <c r="PJ224" i="2" s="1"/>
  <c r="PK224" i="2" s="1"/>
  <c r="AJ226" i="2"/>
  <c r="NB226" i="2" s="1"/>
  <c r="AK226" i="2"/>
  <c r="MZ226" i="2" s="1"/>
  <c r="MT226" i="2"/>
  <c r="AM226" i="2"/>
  <c r="MO226" i="2"/>
  <c r="FP226" i="2"/>
  <c r="PJ226" i="2" s="1"/>
  <c r="PL226" i="2" s="1"/>
  <c r="BT227" i="2"/>
  <c r="NZ227" i="2" s="1"/>
  <c r="BU227" i="2"/>
  <c r="NX227" i="2" s="1"/>
  <c r="BW227" i="2"/>
  <c r="OB227" i="2" s="1"/>
  <c r="EW202" i="2"/>
  <c r="EX202" i="2"/>
  <c r="EY202" i="2" s="1"/>
  <c r="EV202" i="2"/>
  <c r="MP202" i="2"/>
  <c r="FV202" i="2"/>
  <c r="PR202" i="2" s="1"/>
  <c r="PS202" i="2" s="1"/>
  <c r="CA204" i="2"/>
  <c r="OF204" i="2" s="1"/>
  <c r="OG204" i="2" s="1"/>
  <c r="CB204" i="2"/>
  <c r="CC204" i="2" s="1"/>
  <c r="OJ204" i="2" s="1"/>
  <c r="BZ204" i="2"/>
  <c r="OH204" i="2" s="1"/>
  <c r="OI204" i="2" s="1"/>
  <c r="MO204" i="2"/>
  <c r="FP204" i="2"/>
  <c r="PJ204" i="2" s="1"/>
  <c r="PK204" i="2" s="1"/>
  <c r="CS205" i="2"/>
  <c r="OO205" i="2" s="1"/>
  <c r="OP205" i="2" s="1"/>
  <c r="CT205" i="2"/>
  <c r="CU205" i="2" s="1"/>
  <c r="OS205" i="2" s="1"/>
  <c r="CR205" i="2"/>
  <c r="OQ205" i="2" s="1"/>
  <c r="OR205" i="2" s="1"/>
  <c r="EW206" i="2"/>
  <c r="EX206" i="2"/>
  <c r="EY206" i="2" s="1"/>
  <c r="EV206" i="2"/>
  <c r="MP206" i="2"/>
  <c r="FV206" i="2"/>
  <c r="PR206" i="2" s="1"/>
  <c r="PS206" i="2" s="1"/>
  <c r="CA208" i="2"/>
  <c r="OF208" i="2" s="1"/>
  <c r="OG208" i="2" s="1"/>
  <c r="CB208" i="2"/>
  <c r="CC208" i="2" s="1"/>
  <c r="OJ208" i="2" s="1"/>
  <c r="BZ208" i="2"/>
  <c r="OH208" i="2" s="1"/>
  <c r="OI208" i="2" s="1"/>
  <c r="MO208" i="2"/>
  <c r="FP208" i="2"/>
  <c r="PJ208" i="2" s="1"/>
  <c r="PK208" i="2" s="1"/>
  <c r="CS209" i="2"/>
  <c r="OO209" i="2" s="1"/>
  <c r="OP209" i="2" s="1"/>
  <c r="CT209" i="2"/>
  <c r="CU209" i="2" s="1"/>
  <c r="OS209" i="2" s="1"/>
  <c r="CR209" i="2"/>
  <c r="OQ209" i="2" s="1"/>
  <c r="OR209" i="2" s="1"/>
  <c r="CA211" i="2"/>
  <c r="OF211" i="2" s="1"/>
  <c r="OG211" i="2" s="1"/>
  <c r="CB211" i="2"/>
  <c r="CC211" i="2" s="1"/>
  <c r="OJ211" i="2" s="1"/>
  <c r="BZ211" i="2"/>
  <c r="OH211" i="2" s="1"/>
  <c r="OI211" i="2" s="1"/>
  <c r="MO211" i="2"/>
  <c r="FP211" i="2"/>
  <c r="PJ211" i="2" s="1"/>
  <c r="PL211" i="2" s="1"/>
  <c r="CS212" i="2"/>
  <c r="OO212" i="2" s="1"/>
  <c r="OP212" i="2" s="1"/>
  <c r="CT212" i="2"/>
  <c r="CU212" i="2" s="1"/>
  <c r="OS212" i="2" s="1"/>
  <c r="CR212" i="2"/>
  <c r="OQ212" i="2" s="1"/>
  <c r="OR212" i="2" s="1"/>
  <c r="EW213" i="2"/>
  <c r="EX213" i="2"/>
  <c r="EY213" i="2" s="1"/>
  <c r="EV213" i="2"/>
  <c r="MP213" i="2"/>
  <c r="FV213" i="2"/>
  <c r="PR213" i="2" s="1"/>
  <c r="PT213" i="2" s="1"/>
  <c r="CA215" i="2"/>
  <c r="OF215" i="2" s="1"/>
  <c r="OG215" i="2" s="1"/>
  <c r="CB215" i="2"/>
  <c r="CC215" i="2" s="1"/>
  <c r="OJ215" i="2" s="1"/>
  <c r="BZ215" i="2"/>
  <c r="OH215" i="2" s="1"/>
  <c r="OI215" i="2" s="1"/>
  <c r="MO215" i="2"/>
  <c r="FP215" i="2"/>
  <c r="PJ215" i="2" s="1"/>
  <c r="PL215" i="2" s="1"/>
  <c r="CS216" i="2"/>
  <c r="OO216" i="2" s="1"/>
  <c r="OP216" i="2" s="1"/>
  <c r="CT216" i="2"/>
  <c r="CU216" i="2" s="1"/>
  <c r="OS216" i="2" s="1"/>
  <c r="CR216" i="2"/>
  <c r="OQ216" i="2" s="1"/>
  <c r="OR216" i="2" s="1"/>
  <c r="EW217" i="2"/>
  <c r="EX217" i="2"/>
  <c r="FI217" i="2" s="1"/>
  <c r="EV217" i="2"/>
  <c r="MP217" i="2"/>
  <c r="FV217" i="2"/>
  <c r="PR217" i="2" s="1"/>
  <c r="PT217" i="2" s="1"/>
  <c r="CA219" i="2"/>
  <c r="OF219" i="2" s="1"/>
  <c r="OG219" i="2" s="1"/>
  <c r="CB219" i="2"/>
  <c r="CC219" i="2" s="1"/>
  <c r="OJ219" i="2" s="1"/>
  <c r="BZ219" i="2"/>
  <c r="OH219" i="2" s="1"/>
  <c r="OI219" i="2" s="1"/>
  <c r="MO219" i="2"/>
  <c r="FP219" i="2"/>
  <c r="PJ219" i="2" s="1"/>
  <c r="PL219" i="2" s="1"/>
  <c r="CS220" i="2"/>
  <c r="OO220" i="2" s="1"/>
  <c r="OP220" i="2" s="1"/>
  <c r="CT220" i="2"/>
  <c r="CU220" i="2" s="1"/>
  <c r="OS220" i="2" s="1"/>
  <c r="CR220" i="2"/>
  <c r="OQ220" i="2" s="1"/>
  <c r="OR220" i="2" s="1"/>
  <c r="EW221" i="2"/>
  <c r="EX221" i="2"/>
  <c r="EY221" i="2" s="1"/>
  <c r="EV221" i="2"/>
  <c r="MP221" i="2"/>
  <c r="FV221" i="2"/>
  <c r="PR221" i="2" s="1"/>
  <c r="PT221" i="2" s="1"/>
  <c r="CA223" i="2"/>
  <c r="OF223" i="2" s="1"/>
  <c r="OG223" i="2" s="1"/>
  <c r="CB223" i="2"/>
  <c r="CC223" i="2" s="1"/>
  <c r="OJ223" i="2" s="1"/>
  <c r="BZ223" i="2"/>
  <c r="OH223" i="2" s="1"/>
  <c r="OI223" i="2" s="1"/>
  <c r="MO223" i="2"/>
  <c r="FP223" i="2"/>
  <c r="PJ223" i="2" s="1"/>
  <c r="PL223" i="2" s="1"/>
  <c r="EX224" i="2"/>
  <c r="EV224" i="2"/>
  <c r="EY224" i="2"/>
  <c r="EW224" i="2"/>
  <c r="GW225" i="2"/>
  <c r="QF225" i="2" s="1"/>
  <c r="GZ225" i="2"/>
  <c r="QH225" i="2" s="1"/>
  <c r="GX225" i="2"/>
  <c r="QD225" i="2" s="1"/>
  <c r="CT227" i="2"/>
  <c r="CR227" i="2"/>
  <c r="OQ227" i="2" s="1"/>
  <c r="OR227" i="2" s="1"/>
  <c r="CU227" i="2"/>
  <c r="OS227" i="2" s="1"/>
  <c r="CS227" i="2"/>
  <c r="OO227" i="2" s="1"/>
  <c r="OP227" i="2" s="1"/>
  <c r="EX228" i="2"/>
  <c r="EV228" i="2"/>
  <c r="EY228" i="2"/>
  <c r="EW228" i="2"/>
  <c r="FV228" i="2"/>
  <c r="PR228" i="2" s="1"/>
  <c r="PT228" i="2" s="1"/>
  <c r="MP228" i="2"/>
  <c r="CB230" i="2"/>
  <c r="BZ230" i="2"/>
  <c r="OH230" i="2" s="1"/>
  <c r="OI230" i="2" s="1"/>
  <c r="CC230" i="2"/>
  <c r="OJ230" i="2" s="1"/>
  <c r="CA230" i="2"/>
  <c r="OF230" i="2" s="1"/>
  <c r="OG230" i="2" s="1"/>
  <c r="MO230" i="2"/>
  <c r="FP230" i="2"/>
  <c r="PJ230" i="2" s="1"/>
  <c r="PL230" i="2" s="1"/>
  <c r="CT231" i="2"/>
  <c r="CR231" i="2"/>
  <c r="OQ231" i="2" s="1"/>
  <c r="OR231" i="2" s="1"/>
  <c r="CU231" i="2"/>
  <c r="OS231" i="2" s="1"/>
  <c r="CS231" i="2"/>
  <c r="OO231" i="2" s="1"/>
  <c r="OP231" i="2" s="1"/>
  <c r="EX232" i="2"/>
  <c r="EV232" i="2"/>
  <c r="EY232" i="2"/>
  <c r="EW232" i="2"/>
  <c r="FV232" i="2"/>
  <c r="PR232" i="2" s="1"/>
  <c r="PT232" i="2" s="1"/>
  <c r="MP232" i="2"/>
  <c r="CB234" i="2"/>
  <c r="BZ234" i="2"/>
  <c r="OH234" i="2" s="1"/>
  <c r="OI234" i="2" s="1"/>
  <c r="CC234" i="2"/>
  <c r="OJ234" i="2" s="1"/>
  <c r="CA234" i="2"/>
  <c r="OF234" i="2" s="1"/>
  <c r="OG234" i="2" s="1"/>
  <c r="MO234" i="2"/>
  <c r="FP234" i="2"/>
  <c r="PJ234" i="2" s="1"/>
  <c r="PL234" i="2" s="1"/>
  <c r="CT235" i="2"/>
  <c r="CR235" i="2"/>
  <c r="OQ235" i="2" s="1"/>
  <c r="OR235" i="2" s="1"/>
  <c r="CU235" i="2"/>
  <c r="OS235" i="2" s="1"/>
  <c r="CS235" i="2"/>
  <c r="OO235" i="2" s="1"/>
  <c r="OP235" i="2" s="1"/>
  <c r="CB236" i="2"/>
  <c r="CC236" i="2" s="1"/>
  <c r="OJ236" i="2" s="1"/>
  <c r="BZ236" i="2"/>
  <c r="OH236" i="2" s="1"/>
  <c r="OI236" i="2" s="1"/>
  <c r="CA236" i="2"/>
  <c r="OF236" i="2" s="1"/>
  <c r="OG236" i="2" s="1"/>
  <c r="FV236" i="2"/>
  <c r="PR236" i="2" s="1"/>
  <c r="PT236" i="2" s="1"/>
  <c r="MP236" i="2"/>
  <c r="AJ238" i="2"/>
  <c r="NB238" i="2" s="1"/>
  <c r="AK238" i="2"/>
  <c r="MZ238" i="2" s="1"/>
  <c r="MT238" i="2"/>
  <c r="AM238" i="2"/>
  <c r="MO238" i="2"/>
  <c r="FP238" i="2"/>
  <c r="PJ238" i="2" s="1"/>
  <c r="PL238" i="2" s="1"/>
  <c r="BT239" i="2"/>
  <c r="NZ239" i="2" s="1"/>
  <c r="BU239" i="2"/>
  <c r="NX239" i="2" s="1"/>
  <c r="BW239" i="2"/>
  <c r="OB239" i="2" s="1"/>
  <c r="CA225" i="2"/>
  <c r="OF225" i="2" s="1"/>
  <c r="OG225" i="2" s="1"/>
  <c r="BZ225" i="2"/>
  <c r="OH225" i="2" s="1"/>
  <c r="OI225" i="2" s="1"/>
  <c r="CB225" i="2"/>
  <c r="CC225" i="2" s="1"/>
  <c r="OJ225" i="2" s="1"/>
  <c r="MO225" i="2"/>
  <c r="FP225" i="2"/>
  <c r="PJ225" i="2" s="1"/>
  <c r="PK225" i="2" s="1"/>
  <c r="CS226" i="2"/>
  <c r="OO226" i="2" s="1"/>
  <c r="OP226" i="2" s="1"/>
  <c r="CR226" i="2"/>
  <c r="OQ226" i="2" s="1"/>
  <c r="OR226" i="2" s="1"/>
  <c r="CT226" i="2"/>
  <c r="CU226" i="2" s="1"/>
  <c r="OS226" i="2" s="1"/>
  <c r="EW227" i="2"/>
  <c r="EX227" i="2"/>
  <c r="FI227" i="2" s="1"/>
  <c r="EV227" i="2"/>
  <c r="MP227" i="2"/>
  <c r="FV227" i="2"/>
  <c r="PR227" i="2" s="1"/>
  <c r="PS227" i="2" s="1"/>
  <c r="CA229" i="2"/>
  <c r="OF229" i="2" s="1"/>
  <c r="OG229" i="2" s="1"/>
  <c r="CB229" i="2"/>
  <c r="CC229" i="2" s="1"/>
  <c r="OJ229" i="2" s="1"/>
  <c r="BZ229" i="2"/>
  <c r="OH229" i="2" s="1"/>
  <c r="OI229" i="2" s="1"/>
  <c r="MO229" i="2"/>
  <c r="FP229" i="2"/>
  <c r="PJ229" i="2" s="1"/>
  <c r="PK229" i="2" s="1"/>
  <c r="CS230" i="2"/>
  <c r="OO230" i="2" s="1"/>
  <c r="OP230" i="2" s="1"/>
  <c r="CT230" i="2"/>
  <c r="CU230" i="2" s="1"/>
  <c r="OS230" i="2" s="1"/>
  <c r="CR230" i="2"/>
  <c r="OQ230" i="2" s="1"/>
  <c r="OR230" i="2" s="1"/>
  <c r="EW231" i="2"/>
  <c r="EX231" i="2"/>
  <c r="FI231" i="2" s="1"/>
  <c r="EV231" i="2"/>
  <c r="MP231" i="2"/>
  <c r="FV231" i="2"/>
  <c r="PR231" i="2" s="1"/>
  <c r="PS231" i="2" s="1"/>
  <c r="CA233" i="2"/>
  <c r="OF233" i="2" s="1"/>
  <c r="OG233" i="2" s="1"/>
  <c r="CB233" i="2"/>
  <c r="CC233" i="2" s="1"/>
  <c r="OJ233" i="2" s="1"/>
  <c r="BZ233" i="2"/>
  <c r="OH233" i="2" s="1"/>
  <c r="OI233" i="2" s="1"/>
  <c r="MO233" i="2"/>
  <c r="FP233" i="2"/>
  <c r="PJ233" i="2" s="1"/>
  <c r="PK233" i="2" s="1"/>
  <c r="CS234" i="2"/>
  <c r="OO234" i="2" s="1"/>
  <c r="OP234" i="2" s="1"/>
  <c r="CT234" i="2"/>
  <c r="CU234" i="2" s="1"/>
  <c r="OS234" i="2" s="1"/>
  <c r="CR234" i="2"/>
  <c r="OQ234" i="2" s="1"/>
  <c r="OR234" i="2" s="1"/>
  <c r="EW235" i="2"/>
  <c r="EX235" i="2"/>
  <c r="FI235" i="2" s="1"/>
  <c r="EV235" i="2"/>
  <c r="MP235" i="2"/>
  <c r="FV235" i="2"/>
  <c r="PR235" i="2" s="1"/>
  <c r="PS235" i="2" s="1"/>
  <c r="CT237" i="2"/>
  <c r="CR237" i="2"/>
  <c r="OQ237" i="2" s="1"/>
  <c r="OR237" i="2" s="1"/>
  <c r="CU237" i="2"/>
  <c r="OS237" i="2" s="1"/>
  <c r="CS237" i="2"/>
  <c r="OO237" i="2" s="1"/>
  <c r="OP237" i="2" s="1"/>
  <c r="CT239" i="2"/>
  <c r="CR239" i="2"/>
  <c r="OQ239" i="2" s="1"/>
  <c r="OR239" i="2" s="1"/>
  <c r="CU239" i="2"/>
  <c r="OS239" i="2" s="1"/>
  <c r="CS239" i="2"/>
  <c r="OO239" i="2" s="1"/>
  <c r="OP239" i="2" s="1"/>
  <c r="CA237" i="2"/>
  <c r="OF237" i="2" s="1"/>
  <c r="OG237" i="2" s="1"/>
  <c r="BZ237" i="2"/>
  <c r="OH237" i="2" s="1"/>
  <c r="OI237" i="2" s="1"/>
  <c r="CB237" i="2"/>
  <c r="CC237" i="2" s="1"/>
  <c r="OJ237" i="2" s="1"/>
  <c r="MO237" i="2"/>
  <c r="FP237" i="2"/>
  <c r="PJ237" i="2" s="1"/>
  <c r="PK237" i="2" s="1"/>
  <c r="CS238" i="2"/>
  <c r="OO238" i="2" s="1"/>
  <c r="OP238" i="2" s="1"/>
  <c r="CR238" i="2"/>
  <c r="OQ238" i="2" s="1"/>
  <c r="OR238" i="2" s="1"/>
  <c r="CT238" i="2"/>
  <c r="CU238" i="2" s="1"/>
  <c r="OS238" i="2" s="1"/>
  <c r="EW239" i="2"/>
  <c r="EV239" i="2"/>
  <c r="EX239" i="2"/>
  <c r="FI239" i="2" s="1"/>
  <c r="MP239" i="2"/>
  <c r="FV239" i="2"/>
  <c r="PR239" i="2" s="1"/>
  <c r="PS239" i="2" s="1"/>
  <c r="CB241" i="2"/>
  <c r="BZ241" i="2"/>
  <c r="OH241" i="2" s="1"/>
  <c r="OI241" i="2" s="1"/>
  <c r="CC241" i="2"/>
  <c r="OJ241" i="2" s="1"/>
  <c r="CA241" i="2"/>
  <c r="OF241" i="2" s="1"/>
  <c r="OG241" i="2" s="1"/>
  <c r="MO241" i="2"/>
  <c r="FP241" i="2"/>
  <c r="PJ241" i="2" s="1"/>
  <c r="PK241" i="2" s="1"/>
  <c r="CT242" i="2"/>
  <c r="CR242" i="2"/>
  <c r="OQ242" i="2" s="1"/>
  <c r="OR242" i="2" s="1"/>
  <c r="CU242" i="2"/>
  <c r="OS242" i="2" s="1"/>
  <c r="CS242" i="2"/>
  <c r="OO242" i="2" s="1"/>
  <c r="OP242" i="2" s="1"/>
  <c r="EX243" i="2"/>
  <c r="FI243" i="2" s="1"/>
  <c r="EV243" i="2"/>
  <c r="EY243" i="2"/>
  <c r="EW243" i="2"/>
  <c r="FV243" i="2"/>
  <c r="PR243" i="2" s="1"/>
  <c r="PS243" i="2" s="1"/>
  <c r="MP243" i="2"/>
  <c r="CB245" i="2"/>
  <c r="BZ245" i="2"/>
  <c r="OH245" i="2" s="1"/>
  <c r="CC245" i="2"/>
  <c r="CA245" i="2"/>
  <c r="OF245" i="2" s="1"/>
  <c r="CB246" i="2"/>
  <c r="BZ246" i="2"/>
  <c r="OH246" i="2" s="1"/>
  <c r="CC246" i="2"/>
  <c r="CA246" i="2"/>
  <c r="OF246" i="2" s="1"/>
  <c r="MO246" i="2"/>
  <c r="FP246" i="2"/>
  <c r="PJ246" i="2" s="1"/>
  <c r="PK246" i="2" s="1"/>
  <c r="EX247" i="2"/>
  <c r="EV247" i="2"/>
  <c r="EW247" i="2"/>
  <c r="EY247" i="2"/>
  <c r="EX249" i="2"/>
  <c r="EV249" i="2"/>
  <c r="EW249" i="2"/>
  <c r="EY249" i="2"/>
  <c r="CB250" i="2"/>
  <c r="BZ250" i="2"/>
  <c r="OH250" i="2" s="1"/>
  <c r="CA250" i="2"/>
  <c r="OF250" i="2" s="1"/>
  <c r="CC250" i="2"/>
  <c r="FV250" i="2"/>
  <c r="PR250" i="2" s="1"/>
  <c r="PS250" i="2" s="1"/>
  <c r="MP250" i="2"/>
  <c r="GW251" i="2"/>
  <c r="QF251" i="2" s="1"/>
  <c r="GX251" i="2"/>
  <c r="QD251" i="2" s="1"/>
  <c r="GZ251" i="2"/>
  <c r="QH251" i="2" s="1"/>
  <c r="CB252" i="2"/>
  <c r="CC252" i="2" s="1"/>
  <c r="BZ252" i="2"/>
  <c r="OH252" i="2" s="1"/>
  <c r="CA252" i="2"/>
  <c r="OF252" i="2" s="1"/>
  <c r="EW240" i="2"/>
  <c r="EX240" i="2"/>
  <c r="EY240" i="2" s="1"/>
  <c r="EV240" i="2"/>
  <c r="MP240" i="2"/>
  <c r="FV240" i="2"/>
  <c r="PR240" i="2" s="1"/>
  <c r="PS240" i="2" s="1"/>
  <c r="CA242" i="2"/>
  <c r="OF242" i="2" s="1"/>
  <c r="OG242" i="2" s="1"/>
  <c r="CB242" i="2"/>
  <c r="CC242" i="2" s="1"/>
  <c r="OJ242" i="2" s="1"/>
  <c r="BZ242" i="2"/>
  <c r="OH242" i="2" s="1"/>
  <c r="OI242" i="2" s="1"/>
  <c r="MO242" i="2"/>
  <c r="FP242" i="2"/>
  <c r="PJ242" i="2" s="1"/>
  <c r="PK242" i="2" s="1"/>
  <c r="CS243" i="2"/>
  <c r="OO243" i="2" s="1"/>
  <c r="OP243" i="2" s="1"/>
  <c r="CT243" i="2"/>
  <c r="CU243" i="2" s="1"/>
  <c r="OS243" i="2" s="1"/>
  <c r="CR243" i="2"/>
  <c r="OQ243" i="2" s="1"/>
  <c r="OR243" i="2" s="1"/>
  <c r="EW244" i="2"/>
  <c r="EX244" i="2"/>
  <c r="EY244" i="2" s="1"/>
  <c r="EV244" i="2"/>
  <c r="MP244" i="2"/>
  <c r="FV244" i="2"/>
  <c r="PR244" i="2" s="1"/>
  <c r="PS244" i="2" s="1"/>
  <c r="MO245" i="2"/>
  <c r="FP245" i="2"/>
  <c r="PJ245" i="2" s="1"/>
  <c r="PK245" i="2" s="1"/>
  <c r="CS246" i="2"/>
  <c r="OO246" i="2" s="1"/>
  <c r="OP246" i="2" s="1"/>
  <c r="CT246" i="2"/>
  <c r="CU246" i="2" s="1"/>
  <c r="OS246" i="2" s="1"/>
  <c r="CR246" i="2"/>
  <c r="OQ246" i="2" s="1"/>
  <c r="OR246" i="2" s="1"/>
  <c r="CB247" i="2"/>
  <c r="BZ247" i="2"/>
  <c r="OH247" i="2" s="1"/>
  <c r="CC247" i="2"/>
  <c r="CA247" i="2"/>
  <c r="OF247" i="2" s="1"/>
  <c r="FV247" i="2"/>
  <c r="PR247" i="2" s="1"/>
  <c r="PS247" i="2" s="1"/>
  <c r="MP247" i="2"/>
  <c r="CB248" i="2"/>
  <c r="BZ248" i="2"/>
  <c r="OH248" i="2" s="1"/>
  <c r="CC248" i="2"/>
  <c r="CA248" i="2"/>
  <c r="OF248" i="2" s="1"/>
  <c r="FV249" i="2"/>
  <c r="PR249" i="2" s="1"/>
  <c r="PT249" i="2" s="1"/>
  <c r="MP249" i="2"/>
  <c r="CB253" i="2"/>
  <c r="BZ253" i="2"/>
  <c r="OH253" i="2" s="1"/>
  <c r="CC253" i="2"/>
  <c r="CA253" i="2"/>
  <c r="OF253" i="2" s="1"/>
  <c r="MO254" i="2"/>
  <c r="FP254" i="2"/>
  <c r="PJ254" i="2" s="1"/>
  <c r="PK254" i="2" s="1"/>
  <c r="CB255" i="2"/>
  <c r="BZ255" i="2"/>
  <c r="OH255" i="2" s="1"/>
  <c r="CC255" i="2"/>
  <c r="CA255" i="2"/>
  <c r="OF255" i="2" s="1"/>
  <c r="MO255" i="2"/>
  <c r="FP255" i="2"/>
  <c r="PJ255" i="2" s="1"/>
  <c r="PL255" i="2" s="1"/>
  <c r="CT256" i="2"/>
  <c r="CR256" i="2"/>
  <c r="OQ256" i="2" s="1"/>
  <c r="OR256" i="2" s="1"/>
  <c r="CU256" i="2"/>
  <c r="OS256" i="2" s="1"/>
  <c r="CS256" i="2"/>
  <c r="OO256" i="2" s="1"/>
  <c r="OP256" i="2" s="1"/>
  <c r="EX257" i="2"/>
  <c r="EV257" i="2"/>
  <c r="EY257" i="2"/>
  <c r="EW257" i="2"/>
  <c r="FV257" i="2"/>
  <c r="PR257" i="2" s="1"/>
  <c r="PT257" i="2" s="1"/>
  <c r="MP257" i="2"/>
  <c r="EX258" i="2"/>
  <c r="EV258" i="2"/>
  <c r="EY258" i="2"/>
  <c r="EW258" i="2"/>
  <c r="FV258" i="2"/>
  <c r="PR258" i="2" s="1"/>
  <c r="PS258" i="2" s="1"/>
  <c r="MP258" i="2"/>
  <c r="BT260" i="2"/>
  <c r="NZ260" i="2" s="1"/>
  <c r="BU260" i="2"/>
  <c r="NX260" i="2" s="1"/>
  <c r="BW260" i="2"/>
  <c r="OB260" i="2" s="1"/>
  <c r="FV260" i="2"/>
  <c r="PR260" i="2" s="1"/>
  <c r="PS260" i="2" s="1"/>
  <c r="MP260" i="2"/>
  <c r="CB261" i="2"/>
  <c r="BZ261" i="2"/>
  <c r="OH261" i="2" s="1"/>
  <c r="CA261" i="2"/>
  <c r="OF261" i="2" s="1"/>
  <c r="CC261" i="2"/>
  <c r="CS248" i="2"/>
  <c r="OO248" i="2" s="1"/>
  <c r="CT248" i="2"/>
  <c r="CU248" i="2" s="1"/>
  <c r="CR248" i="2"/>
  <c r="OQ248" i="2" s="1"/>
  <c r="MO248" i="2"/>
  <c r="FP248" i="2"/>
  <c r="PJ248" i="2" s="1"/>
  <c r="PK248" i="2" s="1"/>
  <c r="CA249" i="2"/>
  <c r="OF249" i="2" s="1"/>
  <c r="BZ249" i="2"/>
  <c r="OH249" i="2" s="1"/>
  <c r="CB249" i="2"/>
  <c r="CC249" i="2" s="1"/>
  <c r="CS250" i="2"/>
  <c r="OO250" i="2" s="1"/>
  <c r="OP250" i="2" s="1"/>
  <c r="CR250" i="2"/>
  <c r="OQ250" i="2" s="1"/>
  <c r="OR250" i="2" s="1"/>
  <c r="CT250" i="2"/>
  <c r="CU250" i="2" s="1"/>
  <c r="OS250" i="2" s="1"/>
  <c r="EW251" i="2"/>
  <c r="EX251" i="2"/>
  <c r="EY251" i="2" s="1"/>
  <c r="EV251" i="2"/>
  <c r="MP251" i="2"/>
  <c r="FV251" i="2"/>
  <c r="PR251" i="2" s="1"/>
  <c r="PS251" i="2" s="1"/>
  <c r="EW252" i="2"/>
  <c r="EV252" i="2"/>
  <c r="EX252" i="2"/>
  <c r="FI252" i="2" s="1"/>
  <c r="MP252" i="2"/>
  <c r="FV252" i="2"/>
  <c r="PR252" i="2" s="1"/>
  <c r="PS252" i="2" s="1"/>
  <c r="EW253" i="2"/>
  <c r="EX253" i="2"/>
  <c r="EY253" i="2" s="1"/>
  <c r="EV253" i="2"/>
  <c r="MP253" i="2"/>
  <c r="FV253" i="2"/>
  <c r="PR253" i="2" s="1"/>
  <c r="PS253" i="2" s="1"/>
  <c r="CS254" i="2"/>
  <c r="OO254" i="2" s="1"/>
  <c r="CT254" i="2"/>
  <c r="CU254" i="2" s="1"/>
  <c r="CR254" i="2"/>
  <c r="OQ254" i="2" s="1"/>
  <c r="CA256" i="2"/>
  <c r="OF256" i="2" s="1"/>
  <c r="CB256" i="2"/>
  <c r="CC256" i="2" s="1"/>
  <c r="BZ256" i="2"/>
  <c r="OH256" i="2" s="1"/>
  <c r="MO256" i="2"/>
  <c r="FP256" i="2"/>
  <c r="PJ256" i="2" s="1"/>
  <c r="PK256" i="2" s="1"/>
  <c r="CS257" i="2"/>
  <c r="OO257" i="2" s="1"/>
  <c r="OP257" i="2" s="1"/>
  <c r="CT257" i="2"/>
  <c r="CU257" i="2" s="1"/>
  <c r="OS257" i="2" s="1"/>
  <c r="CR257" i="2"/>
  <c r="OQ257" i="2" s="1"/>
  <c r="OR257" i="2" s="1"/>
  <c r="CT259" i="2"/>
  <c r="CR259" i="2"/>
  <c r="OQ259" i="2" s="1"/>
  <c r="OR259" i="2" s="1"/>
  <c r="CU259" i="2"/>
  <c r="OS259" i="2" s="1"/>
  <c r="CS259" i="2"/>
  <c r="OO259" i="2" s="1"/>
  <c r="OP259" i="2" s="1"/>
  <c r="EX260" i="2"/>
  <c r="EV260" i="2"/>
  <c r="EY260" i="2"/>
  <c r="EW260" i="2"/>
  <c r="MO261" i="2"/>
  <c r="FP261" i="2"/>
  <c r="PJ261" i="2" s="1"/>
  <c r="PK261" i="2" s="1"/>
  <c r="CT262" i="2"/>
  <c r="CR262" i="2"/>
  <c r="OQ262" i="2" s="1"/>
  <c r="OR262" i="2" s="1"/>
  <c r="CS262" i="2"/>
  <c r="OO262" i="2" s="1"/>
  <c r="OP262" i="2" s="1"/>
  <c r="CU262" i="2"/>
  <c r="OS262" i="2" s="1"/>
  <c r="BT263" i="2"/>
  <c r="NZ263" i="2" s="1"/>
  <c r="BU263" i="2"/>
  <c r="NX263" i="2" s="1"/>
  <c r="BW263" i="2"/>
  <c r="OB263" i="2" s="1"/>
  <c r="FV263" i="2"/>
  <c r="PR263" i="2" s="1"/>
  <c r="PT263" i="2" s="1"/>
  <c r="MP263" i="2"/>
  <c r="EX264" i="2"/>
  <c r="FI264" i="2" s="1"/>
  <c r="EV264" i="2"/>
  <c r="EW264" i="2"/>
  <c r="EX265" i="2"/>
  <c r="EY265" i="2" s="1"/>
  <c r="EV265" i="2"/>
  <c r="EW265" i="2"/>
  <c r="GW266" i="2"/>
  <c r="QF266" i="2" s="1"/>
  <c r="GX266" i="2"/>
  <c r="QD266" i="2" s="1"/>
  <c r="GZ266" i="2"/>
  <c r="QH266" i="2" s="1"/>
  <c r="MO259" i="2"/>
  <c r="FP259" i="2"/>
  <c r="PJ259" i="2" s="1"/>
  <c r="PL259" i="2" s="1"/>
  <c r="CA260" i="2"/>
  <c r="OF260" i="2" s="1"/>
  <c r="BZ260" i="2"/>
  <c r="OH260" i="2" s="1"/>
  <c r="CB260" i="2"/>
  <c r="CC260" i="2" s="1"/>
  <c r="CT263" i="2"/>
  <c r="CR263" i="2"/>
  <c r="OQ263" i="2" s="1"/>
  <c r="CU263" i="2"/>
  <c r="CS263" i="2"/>
  <c r="OO263" i="2" s="1"/>
  <c r="MO264" i="2"/>
  <c r="FP264" i="2"/>
  <c r="PJ264" i="2" s="1"/>
  <c r="PL264" i="2" s="1"/>
  <c r="MO265" i="2"/>
  <c r="FP265" i="2"/>
  <c r="PJ265" i="2" s="1"/>
  <c r="PK265" i="2" s="1"/>
  <c r="CT267" i="2"/>
  <c r="CR267" i="2"/>
  <c r="OQ267" i="2" s="1"/>
  <c r="OR267" i="2" s="1"/>
  <c r="CU267" i="2"/>
  <c r="OS267" i="2" s="1"/>
  <c r="CS267" i="2"/>
  <c r="OO267" i="2" s="1"/>
  <c r="OP267" i="2" s="1"/>
  <c r="GW269" i="2"/>
  <c r="QF269" i="2" s="1"/>
  <c r="GX269" i="2"/>
  <c r="QD269" i="2" s="1"/>
  <c r="GZ269" i="2"/>
  <c r="QH269" i="2" s="1"/>
  <c r="EW262" i="2"/>
  <c r="EX262" i="2"/>
  <c r="EY262" i="2" s="1"/>
  <c r="EV262" i="2"/>
  <c r="MP262" i="2"/>
  <c r="FV262" i="2"/>
  <c r="PR262" i="2" s="1"/>
  <c r="PS262" i="2" s="1"/>
  <c r="CA264" i="2"/>
  <c r="OF264" i="2" s="1"/>
  <c r="CB264" i="2"/>
  <c r="CC264" i="2" s="1"/>
  <c r="BZ264" i="2"/>
  <c r="OH264" i="2" s="1"/>
  <c r="CS265" i="2"/>
  <c r="OO265" i="2" s="1"/>
  <c r="CT265" i="2"/>
  <c r="CU265" i="2" s="1"/>
  <c r="CR265" i="2"/>
  <c r="OQ265" i="2" s="1"/>
  <c r="EW266" i="2"/>
  <c r="EX266" i="2"/>
  <c r="EY266" i="2" s="1"/>
  <c r="EV266" i="2"/>
  <c r="MP266" i="2"/>
  <c r="FV266" i="2"/>
  <c r="PR266" i="2" s="1"/>
  <c r="PS266" i="2" s="1"/>
  <c r="EW267" i="2"/>
  <c r="EX267" i="2"/>
  <c r="EY267" i="2" s="1"/>
  <c r="EV267" i="2"/>
  <c r="MP267" i="2"/>
  <c r="FV267" i="2"/>
  <c r="PR267" i="2" s="1"/>
  <c r="PS267" i="2" s="1"/>
  <c r="CU268" i="2"/>
  <c r="CS268" i="2"/>
  <c r="OO268" i="2" s="1"/>
  <c r="CR268" i="2"/>
  <c r="OQ268" i="2" s="1"/>
  <c r="CT268" i="2"/>
  <c r="MO268" i="2"/>
  <c r="FP268" i="2"/>
  <c r="PJ268" i="2" s="1"/>
  <c r="PK268" i="2" s="1"/>
  <c r="CT270" i="2"/>
  <c r="CU270" i="2" s="1"/>
  <c r="CR270" i="2"/>
  <c r="OQ270" i="2" s="1"/>
  <c r="CS270" i="2"/>
  <c r="OO270" i="2" s="1"/>
  <c r="AJ271" i="2"/>
  <c r="NB271" i="2" s="1"/>
  <c r="AK271" i="2"/>
  <c r="MZ271" i="2" s="1"/>
  <c r="MT271" i="2"/>
  <c r="AM271" i="2"/>
  <c r="MO271" i="2"/>
  <c r="FP271" i="2"/>
  <c r="PJ271" i="2" s="1"/>
  <c r="PL271" i="2" s="1"/>
  <c r="CT272" i="2"/>
  <c r="CU272" i="2" s="1"/>
  <c r="OS272" i="2" s="1"/>
  <c r="CR272" i="2"/>
  <c r="OQ272" i="2" s="1"/>
  <c r="OR272" i="2" s="1"/>
  <c r="CS272" i="2"/>
  <c r="OO272" i="2" s="1"/>
  <c r="OP272" i="2" s="1"/>
  <c r="AV273" i="2"/>
  <c r="NJ273" i="2" s="1"/>
  <c r="AW273" i="2"/>
  <c r="NH273" i="2" s="1"/>
  <c r="CA269" i="2"/>
  <c r="OF269" i="2" s="1"/>
  <c r="CB269" i="2"/>
  <c r="CC269" i="2" s="1"/>
  <c r="BZ269" i="2"/>
  <c r="OH269" i="2" s="1"/>
  <c r="MO269" i="2"/>
  <c r="FP269" i="2"/>
  <c r="PJ269" i="2" s="1"/>
  <c r="PK269" i="2" s="1"/>
  <c r="MO270" i="2"/>
  <c r="FP270" i="2"/>
  <c r="PJ270" i="2" s="1"/>
  <c r="PL270" i="2" s="1"/>
  <c r="EX271" i="2"/>
  <c r="EV271" i="2"/>
  <c r="EY271" i="2"/>
  <c r="EW271" i="2"/>
  <c r="CA270" i="2"/>
  <c r="OF270" i="2" s="1"/>
  <c r="CB270" i="2"/>
  <c r="CC270" i="2" s="1"/>
  <c r="BZ270" i="2"/>
  <c r="OH270" i="2" s="1"/>
  <c r="CA272" i="2"/>
  <c r="OF272" i="2" s="1"/>
  <c r="CB272" i="2"/>
  <c r="CC272" i="2" s="1"/>
  <c r="BZ272" i="2"/>
  <c r="OH272" i="2" s="1"/>
  <c r="MO272" i="2"/>
  <c r="FP272" i="2"/>
  <c r="PJ272" i="2" s="1"/>
  <c r="PK272" i="2" s="1"/>
  <c r="CA273" i="2"/>
  <c r="OF273" i="2" s="1"/>
  <c r="CB273" i="2"/>
  <c r="CC273" i="2" s="1"/>
  <c r="BZ273" i="2"/>
  <c r="OH273" i="2" s="1"/>
  <c r="MO273" i="2"/>
  <c r="FP273" i="2"/>
  <c r="PJ273" i="2" s="1"/>
  <c r="PK273" i="2" s="1"/>
  <c r="GG95" i="2"/>
  <c r="GH95" i="2" s="1"/>
  <c r="PZ95" i="2" s="1"/>
  <c r="JT64" i="2"/>
  <c r="JU64" i="2" s="1"/>
  <c r="IQ64" i="2"/>
  <c r="IR64" i="2" s="1"/>
  <c r="EG64" i="2"/>
  <c r="AX64" i="2"/>
  <c r="AY64" i="2" s="1"/>
  <c r="NL64" i="2" s="1"/>
  <c r="KH63" i="2"/>
  <c r="KI63" i="2" s="1"/>
  <c r="JF63" i="2"/>
  <c r="JG63" i="2" s="1"/>
  <c r="IA63" i="2"/>
  <c r="IB63" i="2" s="1"/>
  <c r="AX63" i="2"/>
  <c r="AY63" i="2" s="1"/>
  <c r="NL63" i="2" s="1"/>
  <c r="KH62" i="2"/>
  <c r="KI62" i="2" s="1"/>
  <c r="JF62" i="2"/>
  <c r="JG62" i="2" s="1"/>
  <c r="IA62" i="2"/>
  <c r="IB62" i="2" s="1"/>
  <c r="AX62" i="2"/>
  <c r="AY62" i="2" s="1"/>
  <c r="NL62" i="2" s="1"/>
  <c r="KH61" i="2"/>
  <c r="KI61" i="2" s="1"/>
  <c r="JF61" i="2"/>
  <c r="JG61" i="2" s="1"/>
  <c r="IA61" i="2"/>
  <c r="IB61" i="2" s="1"/>
  <c r="AX61" i="2"/>
  <c r="AY61" i="2" s="1"/>
  <c r="NL61" i="2" s="1"/>
  <c r="KH60" i="2"/>
  <c r="KI60" i="2" s="1"/>
  <c r="JF60" i="2"/>
  <c r="JG60" i="2" s="1"/>
  <c r="IA60" i="2"/>
  <c r="KZ60" i="2" s="1"/>
  <c r="AX60" i="2"/>
  <c r="AY60" i="2" s="1"/>
  <c r="NL60" i="2" s="1"/>
  <c r="KH59" i="2"/>
  <c r="KI59" i="2" s="1"/>
  <c r="JF59" i="2"/>
  <c r="JG59" i="2" s="1"/>
  <c r="IA59" i="2"/>
  <c r="IB59" i="2" s="1"/>
  <c r="AX59" i="2"/>
  <c r="AY59" i="2" s="1"/>
  <c r="NL59" i="2" s="1"/>
  <c r="KH58" i="2"/>
  <c r="KI58" i="2" s="1"/>
  <c r="JF58" i="2"/>
  <c r="JG58" i="2" s="1"/>
  <c r="IA58" i="2"/>
  <c r="IB58" i="2" s="1"/>
  <c r="AX58" i="2"/>
  <c r="AY58" i="2" s="1"/>
  <c r="NL58" i="2" s="1"/>
  <c r="KH57" i="2"/>
  <c r="KI57" i="2" s="1"/>
  <c r="JF57" i="2"/>
  <c r="JG57" i="2" s="1"/>
  <c r="IA57" i="2"/>
  <c r="IB57" i="2" s="1"/>
  <c r="AX57" i="2"/>
  <c r="AY57" i="2" s="1"/>
  <c r="NL57" i="2" s="1"/>
  <c r="KH56" i="2"/>
  <c r="KI56" i="2" s="1"/>
  <c r="JF56" i="2"/>
  <c r="JG56" i="2" s="1"/>
  <c r="IA56" i="2"/>
  <c r="KZ56" i="2" s="1"/>
  <c r="AX56" i="2"/>
  <c r="AY56" i="2" s="1"/>
  <c r="NL56" i="2" s="1"/>
  <c r="KH55" i="2"/>
  <c r="KI55" i="2" s="1"/>
  <c r="JF55" i="2"/>
  <c r="JG55" i="2" s="1"/>
  <c r="IA55" i="2"/>
  <c r="IB55" i="2" s="1"/>
  <c r="AX55" i="2"/>
  <c r="AY55" i="2" s="1"/>
  <c r="NL55" i="2" s="1"/>
  <c r="KH53" i="2"/>
  <c r="KI53" i="2" s="1"/>
  <c r="JF53" i="2"/>
  <c r="JG53" i="2" s="1"/>
  <c r="IA53" i="2"/>
  <c r="IB53" i="2" s="1"/>
  <c r="AX53" i="2"/>
  <c r="AY53" i="2" s="1"/>
  <c r="NL53" i="2" s="1"/>
  <c r="KH51" i="2"/>
  <c r="KI51" i="2" s="1"/>
  <c r="JF51" i="2"/>
  <c r="JG51" i="2" s="1"/>
  <c r="IA51" i="2"/>
  <c r="IB51" i="2" s="1"/>
  <c r="AX51" i="2"/>
  <c r="AY51" i="2" s="1"/>
  <c r="NL51" i="2" s="1"/>
  <c r="KH49" i="2"/>
  <c r="KI49" i="2" s="1"/>
  <c r="JF49" i="2"/>
  <c r="JG49" i="2" s="1"/>
  <c r="IA49" i="2"/>
  <c r="IB49" i="2" s="1"/>
  <c r="AX49" i="2"/>
  <c r="AY49" i="2" s="1"/>
  <c r="NL49" i="2" s="1"/>
  <c r="LK47" i="2"/>
  <c r="LL47" i="2" s="1"/>
  <c r="QX47" i="2" s="1"/>
  <c r="KI47" i="2"/>
  <c r="JG47" i="2"/>
  <c r="IB47" i="2"/>
  <c r="HL47" i="2"/>
  <c r="GG47" i="2"/>
  <c r="GH47" i="2" s="1"/>
  <c r="PZ47" i="2" s="1"/>
  <c r="KI45" i="2"/>
  <c r="JG45" i="2"/>
  <c r="IB45" i="2"/>
  <c r="HL45" i="2"/>
  <c r="GG45" i="2"/>
  <c r="GH45" i="2" s="1"/>
  <c r="PZ45" i="2" s="1"/>
  <c r="DP45" i="2"/>
  <c r="FI45" i="2" s="1"/>
  <c r="BL45" i="2"/>
  <c r="NT45" i="2" s="1"/>
  <c r="KO44" i="2"/>
  <c r="KP44" i="2" s="1"/>
  <c r="JM44" i="2"/>
  <c r="JN44" i="2" s="1"/>
  <c r="II44" i="2"/>
  <c r="IJ44" i="2" s="1"/>
  <c r="GY44" i="2"/>
  <c r="GZ44" i="2" s="1"/>
  <c r="QH44" i="2" s="1"/>
  <c r="AY44" i="2"/>
  <c r="NL44" i="2" s="1"/>
  <c r="HL43" i="2"/>
  <c r="DY43" i="2"/>
  <c r="MQ43" i="2"/>
  <c r="LK42" i="2"/>
  <c r="LL42" i="2" s="1"/>
  <c r="QX42" i="2" s="1"/>
  <c r="EN42" i="2"/>
  <c r="EO42" i="2" s="1"/>
  <c r="DH42" i="2"/>
  <c r="BV42" i="2"/>
  <c r="BW42" i="2" s="1"/>
  <c r="OB42" i="2" s="1"/>
  <c r="AY41" i="2"/>
  <c r="NL41" i="2" s="1"/>
  <c r="LL40" i="2"/>
  <c r="QX40" i="2" s="1"/>
  <c r="KP40" i="2"/>
  <c r="JN40" i="2"/>
  <c r="IJ40" i="2"/>
  <c r="DY40" i="2"/>
  <c r="DI40" i="2"/>
  <c r="KO39" i="2"/>
  <c r="KP39" i="2" s="1"/>
  <c r="KP274" i="2" s="1"/>
  <c r="JM39" i="2"/>
  <c r="JM274" i="2" s="1"/>
  <c r="II39" i="2"/>
  <c r="IJ39" i="2" s="1"/>
  <c r="DX39" i="2"/>
  <c r="DY39" i="2" s="1"/>
  <c r="AY39" i="2"/>
  <c r="NL39" i="2" s="1"/>
  <c r="GZ39" i="2"/>
  <c r="QH39" i="2" s="1"/>
  <c r="MQ95" i="2"/>
  <c r="GG93" i="2"/>
  <c r="GH93" i="2" s="1"/>
  <c r="PZ93" i="2" s="1"/>
  <c r="HK92" i="2"/>
  <c r="KZ92" i="2" s="1"/>
  <c r="LK64" i="2"/>
  <c r="LL64" i="2" s="1"/>
  <c r="QX64" i="2" s="1"/>
  <c r="HL64" i="2"/>
  <c r="HL63" i="2"/>
  <c r="BV63" i="2"/>
  <c r="BW63" i="2" s="1"/>
  <c r="OB63" i="2" s="1"/>
  <c r="HL62" i="2"/>
  <c r="BV62" i="2"/>
  <c r="BW62" i="2" s="1"/>
  <c r="OB62" i="2" s="1"/>
  <c r="HL61" i="2"/>
  <c r="BV61" i="2"/>
  <c r="BW61" i="2" s="1"/>
  <c r="OB61" i="2" s="1"/>
  <c r="HL60" i="2"/>
  <c r="BV60" i="2"/>
  <c r="BW60" i="2" s="1"/>
  <c r="OB60" i="2" s="1"/>
  <c r="HL59" i="2"/>
  <c r="BV59" i="2"/>
  <c r="BW59" i="2" s="1"/>
  <c r="OB59" i="2" s="1"/>
  <c r="HL58" i="2"/>
  <c r="BV58" i="2"/>
  <c r="BW58" i="2" s="1"/>
  <c r="OB58" i="2" s="1"/>
  <c r="HL57" i="2"/>
  <c r="BV57" i="2"/>
  <c r="BW57" i="2" s="1"/>
  <c r="OB57" i="2" s="1"/>
  <c r="HL56" i="2"/>
  <c r="BV56" i="2"/>
  <c r="BW56" i="2" s="1"/>
  <c r="OB56" i="2" s="1"/>
  <c r="HL55" i="2"/>
  <c r="BV55" i="2"/>
  <c r="BW55" i="2" s="1"/>
  <c r="OB55" i="2" s="1"/>
  <c r="BL54" i="2"/>
  <c r="NT54" i="2" s="1"/>
  <c r="LK53" i="2"/>
  <c r="LL53" i="2" s="1"/>
  <c r="QX53" i="2" s="1"/>
  <c r="HL53" i="2"/>
  <c r="GG53" i="2"/>
  <c r="GH53" i="2" s="1"/>
  <c r="PZ53" i="2" s="1"/>
  <c r="BL52" i="2"/>
  <c r="NT52" i="2" s="1"/>
  <c r="LK51" i="2"/>
  <c r="LL51" i="2" s="1"/>
  <c r="QX51" i="2" s="1"/>
  <c r="HL51" i="2"/>
  <c r="GG51" i="2"/>
  <c r="GH51" i="2" s="1"/>
  <c r="PZ51" i="2" s="1"/>
  <c r="BL50" i="2"/>
  <c r="NT50" i="2" s="1"/>
  <c r="LK49" i="2"/>
  <c r="LL49" i="2" s="1"/>
  <c r="QX49" i="2" s="1"/>
  <c r="HL49" i="2"/>
  <c r="GG49" i="2"/>
  <c r="GH49" i="2" s="1"/>
  <c r="PZ49" i="2" s="1"/>
  <c r="BL48" i="2"/>
  <c r="NT48" i="2" s="1"/>
  <c r="AX47" i="2"/>
  <c r="AY47" i="2" s="1"/>
  <c r="NL47" i="2" s="1"/>
  <c r="BL46" i="2"/>
  <c r="NT46" i="2" s="1"/>
  <c r="AX45" i="2"/>
  <c r="AY45" i="2" s="1"/>
  <c r="NL45" i="2" s="1"/>
  <c r="BL44" i="2"/>
  <c r="NT44" i="2" s="1"/>
  <c r="GY43" i="2"/>
  <c r="GZ43" i="2" s="1"/>
  <c r="QH43" i="2" s="1"/>
  <c r="AY43" i="2"/>
  <c r="NL43" i="2" s="1"/>
  <c r="HL42" i="2"/>
  <c r="MQ42" i="2"/>
  <c r="LL41" i="2"/>
  <c r="QX41" i="2" s="1"/>
  <c r="DI41" i="2"/>
  <c r="AY40" i="2"/>
  <c r="NL40" i="2" s="1"/>
  <c r="OJ273" i="2" l="1"/>
  <c r="OJ270" i="2"/>
  <c r="NN273" i="2"/>
  <c r="NK273" i="2"/>
  <c r="NA271" i="2"/>
  <c r="OS270" i="2"/>
  <c r="OS265" i="2"/>
  <c r="QG269" i="2"/>
  <c r="QJ269" i="2"/>
  <c r="QJ266" i="2"/>
  <c r="QG266" i="2"/>
  <c r="OC263" i="2"/>
  <c r="NY263" i="2"/>
  <c r="OJ256" i="2"/>
  <c r="OC260" i="2"/>
  <c r="NY260" i="2"/>
  <c r="QJ251" i="2"/>
  <c r="QG251" i="2"/>
  <c r="NA238" i="2"/>
  <c r="OD227" i="2"/>
  <c r="OA227" i="2"/>
  <c r="NC226" i="2"/>
  <c r="QJ197" i="2"/>
  <c r="QG197" i="2"/>
  <c r="QJ182" i="2"/>
  <c r="QG182" i="2"/>
  <c r="QJ174" i="2"/>
  <c r="QG174" i="2"/>
  <c r="NC131" i="2"/>
  <c r="NC127" i="2"/>
  <c r="NC125" i="2"/>
  <c r="NC124" i="2"/>
  <c r="NA121" i="2"/>
  <c r="MV43" i="2"/>
  <c r="MU43" i="2"/>
  <c r="NK55" i="2"/>
  <c r="NN55" i="2"/>
  <c r="QZ55" i="2"/>
  <c r="QW55" i="2"/>
  <c r="NM56" i="2"/>
  <c r="NI56" i="2"/>
  <c r="NK57" i="2"/>
  <c r="NN57" i="2"/>
  <c r="QZ57" i="2"/>
  <c r="QW57" i="2"/>
  <c r="NM58" i="2"/>
  <c r="NI58" i="2"/>
  <c r="NK59" i="2"/>
  <c r="NN59" i="2"/>
  <c r="QZ59" i="2"/>
  <c r="QW59" i="2"/>
  <c r="NM60" i="2"/>
  <c r="NI60" i="2"/>
  <c r="NK61" i="2"/>
  <c r="NN61" i="2"/>
  <c r="QZ61" i="2"/>
  <c r="QW61" i="2"/>
  <c r="NM62" i="2"/>
  <c r="NI62" i="2"/>
  <c r="NK63" i="2"/>
  <c r="NN63" i="2"/>
  <c r="QZ63" i="2"/>
  <c r="QW63" i="2"/>
  <c r="QW64" i="2"/>
  <c r="QZ64" i="2"/>
  <c r="NK72" i="2"/>
  <c r="NN72" i="2"/>
  <c r="NK90" i="2"/>
  <c r="NN90" i="2"/>
  <c r="NK92" i="2"/>
  <c r="NN92" i="2"/>
  <c r="NM94" i="2"/>
  <c r="NI94" i="2"/>
  <c r="NK96" i="2"/>
  <c r="NN96" i="2"/>
  <c r="RG273" i="2"/>
  <c r="RI273" i="2" s="1"/>
  <c r="SP273" i="2" s="1"/>
  <c r="UF273" i="2" s="1"/>
  <c r="RH273" i="2"/>
  <c r="RV267" i="2"/>
  <c r="QZ268" i="2"/>
  <c r="QW268" i="2"/>
  <c r="RH217" i="2"/>
  <c r="RG217" i="2"/>
  <c r="RH214" i="2"/>
  <c r="RG214" i="2"/>
  <c r="RH180" i="2"/>
  <c r="RG180" i="2"/>
  <c r="RI180" i="2" s="1"/>
  <c r="SP180" i="2" s="1"/>
  <c r="UF180" i="2" s="1"/>
  <c r="RG167" i="2"/>
  <c r="RH167" i="2"/>
  <c r="RG120" i="2"/>
  <c r="RH120" i="2"/>
  <c r="RH155" i="2"/>
  <c r="RG155" i="2"/>
  <c r="RI155" i="2" s="1"/>
  <c r="SP155" i="2" s="1"/>
  <c r="UF155" i="2" s="1"/>
  <c r="RG138" i="2"/>
  <c r="RH138" i="2"/>
  <c r="RG136" i="2"/>
  <c r="RH136" i="2"/>
  <c r="RG134" i="2"/>
  <c r="RH134" i="2"/>
  <c r="RH115" i="2"/>
  <c r="RG115" i="2"/>
  <c r="RI115" i="2" s="1"/>
  <c r="SP115" i="2" s="1"/>
  <c r="UF115" i="2" s="1"/>
  <c r="RH119" i="2"/>
  <c r="RG119" i="2"/>
  <c r="RI119" i="2" s="1"/>
  <c r="SP119" i="2" s="1"/>
  <c r="UF119" i="2" s="1"/>
  <c r="NN40" i="2"/>
  <c r="NK40" i="2"/>
  <c r="NM40" i="2"/>
  <c r="NI40" i="2"/>
  <c r="ND68" i="2"/>
  <c r="ND72" i="2"/>
  <c r="ND88" i="2"/>
  <c r="ND94" i="2"/>
  <c r="ND110" i="2"/>
  <c r="ND111" i="2"/>
  <c r="QW65" i="2"/>
  <c r="QZ65" i="2"/>
  <c r="MV68" i="2"/>
  <c r="MU68" i="2"/>
  <c r="ND71" i="2"/>
  <c r="MV73" i="2"/>
  <c r="MU73" i="2"/>
  <c r="ND77" i="2"/>
  <c r="ND79" i="2"/>
  <c r="MV81" i="2"/>
  <c r="MU81" i="2"/>
  <c r="ND85" i="2"/>
  <c r="ND87" i="2"/>
  <c r="ND89" i="2"/>
  <c r="ND93" i="2"/>
  <c r="NV98" i="2"/>
  <c r="NS98" i="2"/>
  <c r="NV100" i="2"/>
  <c r="NS100" i="2"/>
  <c r="NS102" i="2"/>
  <c r="NV102" i="2"/>
  <c r="NS104" i="2"/>
  <c r="NV104" i="2"/>
  <c r="NA107" i="2"/>
  <c r="NA109" i="2"/>
  <c r="NC109" i="2"/>
  <c r="NM115" i="2"/>
  <c r="NI115" i="2"/>
  <c r="QG115" i="2"/>
  <c r="QJ115" i="2"/>
  <c r="NM116" i="2"/>
  <c r="NI116" i="2"/>
  <c r="OC116" i="2"/>
  <c r="NY116" i="2"/>
  <c r="MU117" i="2"/>
  <c r="MV117" i="2"/>
  <c r="ND119" i="2"/>
  <c r="ND123" i="2"/>
  <c r="ND132" i="2"/>
  <c r="NM97" i="2"/>
  <c r="NI97" i="2"/>
  <c r="NM98" i="2"/>
  <c r="NI98" i="2"/>
  <c r="NM99" i="2"/>
  <c r="NI99" i="2"/>
  <c r="NM100" i="2"/>
  <c r="NI100" i="2"/>
  <c r="NM101" i="2"/>
  <c r="NI101" i="2"/>
  <c r="NN126" i="2"/>
  <c r="NK126" i="2"/>
  <c r="NN145" i="2"/>
  <c r="NK145" i="2"/>
  <c r="NK153" i="2"/>
  <c r="NN153" i="2"/>
  <c r="NN227" i="2"/>
  <c r="NK227" i="2"/>
  <c r="NN235" i="2"/>
  <c r="NK235" i="2"/>
  <c r="NN252" i="2"/>
  <c r="NK252" i="2"/>
  <c r="NN262" i="2"/>
  <c r="NK262" i="2"/>
  <c r="NK269" i="2"/>
  <c r="NN269" i="2"/>
  <c r="NA108" i="2"/>
  <c r="NM109" i="2"/>
  <c r="NI109" i="2"/>
  <c r="QW109" i="2"/>
  <c r="QZ109" i="2"/>
  <c r="NN110" i="2"/>
  <c r="NK110" i="2"/>
  <c r="NM110" i="2"/>
  <c r="NO110" i="2" s="1"/>
  <c r="SA110" i="2" s="1"/>
  <c r="NI110" i="2"/>
  <c r="NM111" i="2"/>
  <c r="NI111" i="2"/>
  <c r="OC112" i="2"/>
  <c r="NY112" i="2"/>
  <c r="QG112" i="2"/>
  <c r="QJ112" i="2"/>
  <c r="MU114" i="2"/>
  <c r="MV114" i="2"/>
  <c r="QJ117" i="2"/>
  <c r="QG117" i="2"/>
  <c r="QZ118" i="2"/>
  <c r="QW118" i="2"/>
  <c r="PY119" i="2"/>
  <c r="QB119" i="2"/>
  <c r="NN120" i="2"/>
  <c r="NK120" i="2"/>
  <c r="NM122" i="2"/>
  <c r="NI122" i="2"/>
  <c r="PY123" i="2"/>
  <c r="QB123" i="2"/>
  <c r="NA128" i="2"/>
  <c r="NC128" i="2"/>
  <c r="QB130" i="2"/>
  <c r="PY130" i="2"/>
  <c r="MU134" i="2"/>
  <c r="MV134" i="2"/>
  <c r="ND151" i="2"/>
  <c r="ND159" i="2"/>
  <c r="ND162" i="2"/>
  <c r="ND170" i="2"/>
  <c r="NA135" i="2"/>
  <c r="NC135" i="2"/>
  <c r="NA137" i="2"/>
  <c r="NC137" i="2"/>
  <c r="NA140" i="2"/>
  <c r="NC140" i="2"/>
  <c r="NA141" i="2"/>
  <c r="NN142" i="2"/>
  <c r="NK142" i="2"/>
  <c r="ND146" i="2"/>
  <c r="NK146" i="2"/>
  <c r="NN146" i="2"/>
  <c r="OA146" i="2"/>
  <c r="OD146" i="2"/>
  <c r="QJ147" i="2"/>
  <c r="QG147" i="2"/>
  <c r="QY147" i="2"/>
  <c r="QU147" i="2"/>
  <c r="ND150" i="2"/>
  <c r="NN150" i="2"/>
  <c r="NK150" i="2"/>
  <c r="OD150" i="2"/>
  <c r="OA150" i="2"/>
  <c r="NE151" i="2"/>
  <c r="NA151" i="2"/>
  <c r="NC151" i="2"/>
  <c r="NF151" i="2"/>
  <c r="QJ152" i="2"/>
  <c r="QG152" i="2"/>
  <c r="QY152" i="2"/>
  <c r="QU152" i="2"/>
  <c r="NM154" i="2"/>
  <c r="NI154" i="2"/>
  <c r="OC154" i="2"/>
  <c r="NY154" i="2"/>
  <c r="MV154" i="2"/>
  <c r="MU154" i="2"/>
  <c r="QI156" i="2"/>
  <c r="QE156" i="2"/>
  <c r="QZ156" i="2"/>
  <c r="QW156" i="2"/>
  <c r="ND158" i="2"/>
  <c r="NN158" i="2"/>
  <c r="NK158" i="2"/>
  <c r="OD158" i="2"/>
  <c r="OA158" i="2"/>
  <c r="NE159" i="2"/>
  <c r="NA159" i="2"/>
  <c r="NC159" i="2"/>
  <c r="NF159" i="2"/>
  <c r="NN161" i="2"/>
  <c r="NK161" i="2"/>
  <c r="NE162" i="2"/>
  <c r="NA162" i="2"/>
  <c r="NC162" i="2"/>
  <c r="NF162" i="2"/>
  <c r="QY163" i="2"/>
  <c r="QU163" i="2"/>
  <c r="NM165" i="2"/>
  <c r="NI165" i="2"/>
  <c r="OC165" i="2"/>
  <c r="NY165" i="2"/>
  <c r="QI167" i="2"/>
  <c r="QE167" i="2"/>
  <c r="NN169" i="2"/>
  <c r="NK169" i="2"/>
  <c r="NE170" i="2"/>
  <c r="NA170" i="2"/>
  <c r="NC170" i="2"/>
  <c r="NF170" i="2"/>
  <c r="NM171" i="2"/>
  <c r="NI171" i="2"/>
  <c r="ND175" i="2"/>
  <c r="FJ176" i="2"/>
  <c r="PB176" i="2" s="1"/>
  <c r="ND183" i="2"/>
  <c r="NM119" i="2"/>
  <c r="NI119" i="2"/>
  <c r="QW119" i="2"/>
  <c r="QZ119" i="2"/>
  <c r="QW121" i="2"/>
  <c r="QZ121" i="2"/>
  <c r="QI123" i="2"/>
  <c r="QE123" i="2"/>
  <c r="QG126" i="2"/>
  <c r="QJ126" i="2"/>
  <c r="NM127" i="2"/>
  <c r="NI127" i="2"/>
  <c r="NM128" i="2"/>
  <c r="NI128" i="2"/>
  <c r="QJ128" i="2"/>
  <c r="QG128" i="2"/>
  <c r="QZ128" i="2"/>
  <c r="QW128" i="2"/>
  <c r="NK129" i="2"/>
  <c r="NN129" i="2"/>
  <c r="NM129" i="2"/>
  <c r="NO129" i="2" s="1"/>
  <c r="SA129" i="2" s="1"/>
  <c r="NI129" i="2"/>
  <c r="QI129" i="2"/>
  <c r="QE129" i="2"/>
  <c r="QZ129" i="2"/>
  <c r="QW129" i="2"/>
  <c r="NM130" i="2"/>
  <c r="NI130" i="2"/>
  <c r="QZ130" i="2"/>
  <c r="QW130" i="2"/>
  <c r="NM131" i="2"/>
  <c r="NI131" i="2"/>
  <c r="NM132" i="2"/>
  <c r="NI132" i="2"/>
  <c r="QJ132" i="2"/>
  <c r="QG132" i="2"/>
  <c r="QZ132" i="2"/>
  <c r="QW132" i="2"/>
  <c r="NK133" i="2"/>
  <c r="NN133" i="2"/>
  <c r="NM133" i="2"/>
  <c r="NO133" i="2" s="1"/>
  <c r="SA133" i="2" s="1"/>
  <c r="NI133" i="2"/>
  <c r="QI133" i="2"/>
  <c r="QE133" i="2"/>
  <c r="QZ133" i="2"/>
  <c r="QW133" i="2"/>
  <c r="NM134" i="2"/>
  <c r="NI134" i="2"/>
  <c r="QJ134" i="2"/>
  <c r="QG134" i="2"/>
  <c r="NM135" i="2"/>
  <c r="NI135" i="2"/>
  <c r="QZ135" i="2"/>
  <c r="QW135" i="2"/>
  <c r="NK136" i="2"/>
  <c r="NN136" i="2"/>
  <c r="NM136" i="2"/>
  <c r="NO136" i="2" s="1"/>
  <c r="SA136" i="2" s="1"/>
  <c r="NI136" i="2"/>
  <c r="NM137" i="2"/>
  <c r="NI137" i="2"/>
  <c r="QZ137" i="2"/>
  <c r="QW137" i="2"/>
  <c r="NK138" i="2"/>
  <c r="NN138" i="2"/>
  <c r="NM138" i="2"/>
  <c r="NO138" i="2" s="1"/>
  <c r="SA138" i="2" s="1"/>
  <c r="NI138" i="2"/>
  <c r="QZ138" i="2"/>
  <c r="QW138" i="2"/>
  <c r="QY141" i="2"/>
  <c r="QU141" i="2"/>
  <c r="QZ143" i="2"/>
  <c r="QW143" i="2"/>
  <c r="QY145" i="2"/>
  <c r="QU145" i="2"/>
  <c r="QY149" i="2"/>
  <c r="QU149" i="2"/>
  <c r="NE150" i="2"/>
  <c r="NA150" i="2"/>
  <c r="QI151" i="2"/>
  <c r="QE151" i="2"/>
  <c r="QY151" i="2"/>
  <c r="QU151" i="2"/>
  <c r="NM155" i="2"/>
  <c r="NI155" i="2"/>
  <c r="QG155" i="2"/>
  <c r="QJ155" i="2"/>
  <c r="NE158" i="2"/>
  <c r="NA158" i="2"/>
  <c r="QI159" i="2"/>
  <c r="QE159" i="2"/>
  <c r="QY159" i="2"/>
  <c r="QU159" i="2"/>
  <c r="OA160" i="2"/>
  <c r="OD160" i="2"/>
  <c r="NA163" i="2"/>
  <c r="OA164" i="2"/>
  <c r="OD164" i="2"/>
  <c r="NA167" i="2"/>
  <c r="OA168" i="2"/>
  <c r="OD168" i="2"/>
  <c r="NA171" i="2"/>
  <c r="ND174" i="2"/>
  <c r="OD174" i="2"/>
  <c r="OA174" i="2"/>
  <c r="NC175" i="2"/>
  <c r="NF175" i="2"/>
  <c r="MU175" i="2"/>
  <c r="MV175" i="2"/>
  <c r="QY176" i="2"/>
  <c r="QU176" i="2"/>
  <c r="PY177" i="2"/>
  <c r="QB177" i="2"/>
  <c r="OC178" i="2"/>
  <c r="NY178" i="2"/>
  <c r="NA179" i="2"/>
  <c r="ND182" i="2"/>
  <c r="OD182" i="2"/>
  <c r="OA182" i="2"/>
  <c r="NE183" i="2"/>
  <c r="NA183" i="2"/>
  <c r="NC183" i="2"/>
  <c r="NF183" i="2"/>
  <c r="QJ184" i="2"/>
  <c r="QG184" i="2"/>
  <c r="QZ187" i="2"/>
  <c r="QW187" i="2"/>
  <c r="NN189" i="2"/>
  <c r="NK189" i="2"/>
  <c r="NA190" i="2"/>
  <c r="NC190" i="2"/>
  <c r="NM193" i="2"/>
  <c r="NI193" i="2"/>
  <c r="MV193" i="2"/>
  <c r="MU193" i="2"/>
  <c r="QZ195" i="2"/>
  <c r="QW195" i="2"/>
  <c r="NA196" i="2"/>
  <c r="NN197" i="2"/>
  <c r="NK197" i="2"/>
  <c r="NM199" i="2"/>
  <c r="NI199" i="2"/>
  <c r="MV172" i="2"/>
  <c r="MU172" i="2"/>
  <c r="NK173" i="2"/>
  <c r="NN173" i="2"/>
  <c r="NM175" i="2"/>
  <c r="NI175" i="2"/>
  <c r="QG175" i="2"/>
  <c r="QJ175" i="2"/>
  <c r="MV176" i="2"/>
  <c r="MU176" i="2"/>
  <c r="NK177" i="2"/>
  <c r="NN177" i="2"/>
  <c r="NM179" i="2"/>
  <c r="NI179" i="2"/>
  <c r="QG179" i="2"/>
  <c r="QJ179" i="2"/>
  <c r="MV180" i="2"/>
  <c r="MU180" i="2"/>
  <c r="NK181" i="2"/>
  <c r="NN181" i="2"/>
  <c r="NM183" i="2"/>
  <c r="NI183" i="2"/>
  <c r="QG183" i="2"/>
  <c r="QJ183" i="2"/>
  <c r="NA187" i="2"/>
  <c r="NK188" i="2"/>
  <c r="NN188" i="2"/>
  <c r="NM188" i="2"/>
  <c r="NO188" i="2" s="1"/>
  <c r="SA188" i="2" s="1"/>
  <c r="NI188" i="2"/>
  <c r="OC188" i="2"/>
  <c r="NY188" i="2"/>
  <c r="QW188" i="2"/>
  <c r="QZ188" i="2"/>
  <c r="NA191" i="2"/>
  <c r="NK192" i="2"/>
  <c r="NN192" i="2"/>
  <c r="NM192" i="2"/>
  <c r="NO192" i="2" s="1"/>
  <c r="SA192" i="2" s="1"/>
  <c r="NI192" i="2"/>
  <c r="OC192" i="2"/>
  <c r="NY192" i="2"/>
  <c r="QW192" i="2"/>
  <c r="QZ192" i="2"/>
  <c r="NA195" i="2"/>
  <c r="OD199" i="2"/>
  <c r="OA199" i="2"/>
  <c r="NA200" i="2"/>
  <c r="OC201" i="2"/>
  <c r="NY201" i="2"/>
  <c r="ND205" i="2"/>
  <c r="QI196" i="2"/>
  <c r="QE196" i="2"/>
  <c r="NA197" i="2"/>
  <c r="NM198" i="2"/>
  <c r="NI198" i="2"/>
  <c r="NC199" i="2"/>
  <c r="NK200" i="2"/>
  <c r="NN200" i="2"/>
  <c r="QI200" i="2"/>
  <c r="QE200" i="2"/>
  <c r="NA201" i="2"/>
  <c r="QI202" i="2"/>
  <c r="QE202" i="2"/>
  <c r="MU203" i="2"/>
  <c r="MV203" i="2"/>
  <c r="ND204" i="2"/>
  <c r="NE204" i="2" s="1"/>
  <c r="NG204" i="2" s="1"/>
  <c r="SB204" i="2" s="1"/>
  <c r="TT204" i="2" s="1"/>
  <c r="NN204" i="2"/>
  <c r="NK204" i="2"/>
  <c r="NE205" i="2"/>
  <c r="NA205" i="2"/>
  <c r="OC206" i="2"/>
  <c r="NY206" i="2"/>
  <c r="MV206" i="2"/>
  <c r="MU206" i="2"/>
  <c r="QY206" i="2"/>
  <c r="QU206" i="2"/>
  <c r="NE207" i="2"/>
  <c r="NA207" i="2"/>
  <c r="NC207" i="2"/>
  <c r="NF207" i="2"/>
  <c r="ND208" i="2"/>
  <c r="NF208" i="2" s="1"/>
  <c r="QI208" i="2"/>
  <c r="QE208" i="2"/>
  <c r="NL209" i="2"/>
  <c r="NS209" i="2"/>
  <c r="NV209" i="2"/>
  <c r="NM211" i="2"/>
  <c r="NI211" i="2"/>
  <c r="QJ211" i="2"/>
  <c r="QG211" i="2"/>
  <c r="OD213" i="2"/>
  <c r="OA213" i="2"/>
  <c r="QZ213" i="2"/>
  <c r="QW213" i="2"/>
  <c r="NM215" i="2"/>
  <c r="NI215" i="2"/>
  <c r="QJ215" i="2"/>
  <c r="QG215" i="2"/>
  <c r="QY215" i="2"/>
  <c r="QU215" i="2"/>
  <c r="NA216" i="2"/>
  <c r="NC216" i="2"/>
  <c r="NM217" i="2"/>
  <c r="NI217" i="2"/>
  <c r="OC217" i="2"/>
  <c r="NY217" i="2"/>
  <c r="OD219" i="2"/>
  <c r="OA219" i="2"/>
  <c r="QY219" i="2"/>
  <c r="QU219" i="2"/>
  <c r="NE220" i="2"/>
  <c r="NA220" i="2"/>
  <c r="NC220" i="2"/>
  <c r="NF220" i="2"/>
  <c r="NM221" i="2"/>
  <c r="NI221" i="2"/>
  <c r="QI221" i="2"/>
  <c r="QE221" i="2"/>
  <c r="NS222" i="2"/>
  <c r="NV222" i="2"/>
  <c r="OC223" i="2"/>
  <c r="NY223" i="2"/>
  <c r="QJ223" i="2"/>
  <c r="QG223" i="2"/>
  <c r="NA204" i="2"/>
  <c r="NK205" i="2"/>
  <c r="NN205" i="2"/>
  <c r="NM205" i="2"/>
  <c r="NI205" i="2"/>
  <c r="QG205" i="2"/>
  <c r="QJ205" i="2"/>
  <c r="NI207" i="2"/>
  <c r="NC208" i="2"/>
  <c r="NI210" i="2"/>
  <c r="QA213" i="2"/>
  <c r="PW213" i="2"/>
  <c r="NA215" i="2"/>
  <c r="NM216" i="2"/>
  <c r="NI216" i="2"/>
  <c r="OC216" i="2"/>
  <c r="NY216" i="2"/>
  <c r="QW216" i="2"/>
  <c r="QZ216" i="2"/>
  <c r="NM218" i="2"/>
  <c r="NI218" i="2"/>
  <c r="QG218" i="2"/>
  <c r="QJ218" i="2"/>
  <c r="NC219" i="2"/>
  <c r="QW220" i="2"/>
  <c r="QZ220" i="2"/>
  <c r="QA221" i="2"/>
  <c r="PW221" i="2"/>
  <c r="NM222" i="2"/>
  <c r="NI222" i="2"/>
  <c r="QG222" i="2"/>
  <c r="QJ222" i="2"/>
  <c r="NC223" i="2"/>
  <c r="NM229" i="2"/>
  <c r="NI229" i="2"/>
  <c r="OC229" i="2"/>
  <c r="NY229" i="2"/>
  <c r="QI231" i="2"/>
  <c r="QE231" i="2"/>
  <c r="ND233" i="2"/>
  <c r="NN233" i="2"/>
  <c r="NK233" i="2"/>
  <c r="NA234" i="2"/>
  <c r="NC234" i="2"/>
  <c r="QY235" i="2"/>
  <c r="QU235" i="2"/>
  <c r="NK224" i="2"/>
  <c r="NN224" i="2"/>
  <c r="NM224" i="2"/>
  <c r="NO224" i="2" s="1"/>
  <c r="SA224" i="2" s="1"/>
  <c r="NI224" i="2"/>
  <c r="NC225" i="2"/>
  <c r="QG226" i="2"/>
  <c r="QJ226" i="2"/>
  <c r="NK228" i="2"/>
  <c r="NN228" i="2"/>
  <c r="NM228" i="2"/>
  <c r="NO228" i="2" s="1"/>
  <c r="SA228" i="2" s="1"/>
  <c r="NI228" i="2"/>
  <c r="OC228" i="2"/>
  <c r="NY228" i="2"/>
  <c r="QG228" i="2"/>
  <c r="QJ228" i="2"/>
  <c r="QW228" i="2"/>
  <c r="QZ228" i="2"/>
  <c r="NE231" i="2"/>
  <c r="NA231" i="2"/>
  <c r="NK232" i="2"/>
  <c r="NN232" i="2"/>
  <c r="NM232" i="2"/>
  <c r="NO232" i="2" s="1"/>
  <c r="SA232" i="2" s="1"/>
  <c r="NI232" i="2"/>
  <c r="OC232" i="2"/>
  <c r="NY232" i="2"/>
  <c r="QW232" i="2"/>
  <c r="QZ232" i="2"/>
  <c r="NE235" i="2"/>
  <c r="NA235" i="2"/>
  <c r="QI237" i="2"/>
  <c r="QE237" i="2"/>
  <c r="NK236" i="2"/>
  <c r="NN236" i="2"/>
  <c r="NM236" i="2"/>
  <c r="NO236" i="2" s="1"/>
  <c r="SA236" i="2" s="1"/>
  <c r="NI236" i="2"/>
  <c r="NM238" i="2"/>
  <c r="NI238" i="2"/>
  <c r="QI238" i="2"/>
  <c r="QE238" i="2"/>
  <c r="NC239" i="2"/>
  <c r="ND240" i="2"/>
  <c r="NN240" i="2"/>
  <c r="NK240" i="2"/>
  <c r="NA241" i="2"/>
  <c r="QI242" i="2"/>
  <c r="QE242" i="2"/>
  <c r="NN244" i="2"/>
  <c r="NK244" i="2"/>
  <c r="NS246" i="2"/>
  <c r="NV246" i="2"/>
  <c r="NM251" i="2"/>
  <c r="NI251" i="2"/>
  <c r="ND255" i="2"/>
  <c r="NE242" i="2"/>
  <c r="NA242" i="2"/>
  <c r="OA243" i="2"/>
  <c r="OD243" i="2"/>
  <c r="NM246" i="2"/>
  <c r="NI246" i="2"/>
  <c r="NK249" i="2"/>
  <c r="NN249" i="2"/>
  <c r="OD256" i="2"/>
  <c r="OA256" i="2"/>
  <c r="NA257" i="2"/>
  <c r="NC257" i="2"/>
  <c r="NA258" i="2"/>
  <c r="NF259" i="2"/>
  <c r="NC259" i="2"/>
  <c r="MU260" i="2"/>
  <c r="MV260" i="2"/>
  <c r="QG247" i="2"/>
  <c r="QJ247" i="2"/>
  <c r="NM250" i="2"/>
  <c r="NI250" i="2"/>
  <c r="QW250" i="2"/>
  <c r="QZ250" i="2"/>
  <c r="OD252" i="2"/>
  <c r="OA252" i="2"/>
  <c r="MU255" i="2"/>
  <c r="MV255" i="2"/>
  <c r="NA256" i="2"/>
  <c r="NM257" i="2"/>
  <c r="NI257" i="2"/>
  <c r="QW257" i="2"/>
  <c r="QZ257" i="2"/>
  <c r="NK258" i="2"/>
  <c r="NN258" i="2"/>
  <c r="NM258" i="2"/>
  <c r="NO258" i="2" s="1"/>
  <c r="SA258" i="2" s="1"/>
  <c r="NI258" i="2"/>
  <c r="OC258" i="2"/>
  <c r="NY258" i="2"/>
  <c r="QG258" i="2"/>
  <c r="QJ258" i="2"/>
  <c r="QW258" i="2"/>
  <c r="QZ258" i="2"/>
  <c r="NM259" i="2"/>
  <c r="NI259" i="2"/>
  <c r="QI259" i="2"/>
  <c r="QE259" i="2"/>
  <c r="NM266" i="2"/>
  <c r="NI266" i="2"/>
  <c r="NA260" i="2"/>
  <c r="NM263" i="2"/>
  <c r="NI263" i="2"/>
  <c r="PY264" i="2"/>
  <c r="QB264" i="2"/>
  <c r="QA265" i="2"/>
  <c r="PW265" i="2"/>
  <c r="QI267" i="2"/>
  <c r="QE267" i="2"/>
  <c r="LA267" i="2"/>
  <c r="QP267" i="2" s="1"/>
  <c r="NC263" i="2"/>
  <c r="QI263" i="2"/>
  <c r="QE263" i="2"/>
  <c r="QW264" i="2"/>
  <c r="QZ264" i="2"/>
  <c r="QG265" i="2"/>
  <c r="QJ265" i="2"/>
  <c r="QJ268" i="2"/>
  <c r="QG268" i="2"/>
  <c r="OC272" i="2"/>
  <c r="NY272" i="2"/>
  <c r="NN248" i="2"/>
  <c r="NK248" i="2"/>
  <c r="QG249" i="2"/>
  <c r="QJ249" i="2"/>
  <c r="NC251" i="2"/>
  <c r="OD259" i="2"/>
  <c r="OA259" i="2"/>
  <c r="QG261" i="2"/>
  <c r="QJ261" i="2"/>
  <c r="OD262" i="2"/>
  <c r="OA262" i="2"/>
  <c r="NM269" i="2"/>
  <c r="NI269" i="2"/>
  <c r="OC269" i="2"/>
  <c r="NY269" i="2"/>
  <c r="QW265" i="2"/>
  <c r="QZ265" i="2"/>
  <c r="OJ267" i="2"/>
  <c r="OJ263" i="2"/>
  <c r="OJ262" i="2"/>
  <c r="OA265" i="2"/>
  <c r="OD265" i="2"/>
  <c r="OS253" i="2"/>
  <c r="OS252" i="2"/>
  <c r="OJ251" i="2"/>
  <c r="NA261" i="2"/>
  <c r="NA248" i="2"/>
  <c r="OC249" i="2"/>
  <c r="NY249" i="2"/>
  <c r="SJ219" i="2"/>
  <c r="TZ219" i="2" s="1"/>
  <c r="SK219" i="2"/>
  <c r="UA219" i="2" s="1"/>
  <c r="SJ211" i="2"/>
  <c r="TZ211" i="2" s="1"/>
  <c r="SK211" i="2"/>
  <c r="UA211" i="2" s="1"/>
  <c r="SK201" i="2"/>
  <c r="UA201" i="2" s="1"/>
  <c r="SJ201" i="2"/>
  <c r="TZ201" i="2" s="1"/>
  <c r="SJ193" i="2"/>
  <c r="TZ193" i="2" s="1"/>
  <c r="SK193" i="2"/>
  <c r="UA193" i="2" s="1"/>
  <c r="QJ176" i="2"/>
  <c r="QG176" i="2"/>
  <c r="NA129" i="2"/>
  <c r="QZ67" i="2"/>
  <c r="QW67" i="2"/>
  <c r="NM70" i="2"/>
  <c r="NI70" i="2"/>
  <c r="RV273" i="2"/>
  <c r="RV259" i="2"/>
  <c r="VS245" i="2"/>
  <c r="VS274" i="2" s="1"/>
  <c r="UF245" i="2"/>
  <c r="RH226" i="2"/>
  <c r="RG226" i="2"/>
  <c r="RG219" i="2"/>
  <c r="RI219" i="2" s="1"/>
  <c r="SP219" i="2" s="1"/>
  <c r="UF219" i="2" s="1"/>
  <c r="RH219" i="2"/>
  <c r="RG211" i="2"/>
  <c r="RI211" i="2" s="1"/>
  <c r="SP211" i="2" s="1"/>
  <c r="UF211" i="2" s="1"/>
  <c r="RH211" i="2"/>
  <c r="RH208" i="2"/>
  <c r="RG208" i="2"/>
  <c r="RH203" i="2"/>
  <c r="RG203" i="2"/>
  <c r="RG189" i="2"/>
  <c r="RI189" i="2" s="1"/>
  <c r="SP189" i="2" s="1"/>
  <c r="UF189" i="2" s="1"/>
  <c r="RH189" i="2"/>
  <c r="RG182" i="2"/>
  <c r="RI182" i="2" s="1"/>
  <c r="SP182" i="2" s="1"/>
  <c r="UF182" i="2" s="1"/>
  <c r="RH182" i="2"/>
  <c r="RG194" i="2"/>
  <c r="RI194" i="2" s="1"/>
  <c r="SP194" i="2" s="1"/>
  <c r="UF194" i="2" s="1"/>
  <c r="RH194" i="2"/>
  <c r="RG165" i="2"/>
  <c r="RI165" i="2" s="1"/>
  <c r="SP165" i="2" s="1"/>
  <c r="UF165" i="2" s="1"/>
  <c r="RH165" i="2"/>
  <c r="RG142" i="2"/>
  <c r="RI142" i="2" s="1"/>
  <c r="SP142" i="2" s="1"/>
  <c r="UF142" i="2" s="1"/>
  <c r="RH142" i="2"/>
  <c r="RH139" i="2"/>
  <c r="RG139" i="2"/>
  <c r="RH181" i="2"/>
  <c r="RG181" i="2"/>
  <c r="RH177" i="2"/>
  <c r="RG177" i="2"/>
  <c r="RH173" i="2"/>
  <c r="RG173" i="2"/>
  <c r="RH170" i="2"/>
  <c r="RG170" i="2"/>
  <c r="RG157" i="2"/>
  <c r="RI157" i="2" s="1"/>
  <c r="SP157" i="2" s="1"/>
  <c r="UF157" i="2" s="1"/>
  <c r="RH157" i="2"/>
  <c r="RH133" i="2"/>
  <c r="RG133" i="2"/>
  <c r="RH129" i="2"/>
  <c r="RG129" i="2"/>
  <c r="RG125" i="2"/>
  <c r="RI125" i="2" s="1"/>
  <c r="SP125" i="2" s="1"/>
  <c r="UF125" i="2" s="1"/>
  <c r="RH125" i="2"/>
  <c r="RG132" i="2"/>
  <c r="RI132" i="2" s="1"/>
  <c r="SP132" i="2" s="1"/>
  <c r="UF132" i="2" s="1"/>
  <c r="RH132" i="2"/>
  <c r="RG128" i="2"/>
  <c r="RI128" i="2" s="1"/>
  <c r="SP128" i="2" s="1"/>
  <c r="UF128" i="2" s="1"/>
  <c r="RH128" i="2"/>
  <c r="RH117" i="2"/>
  <c r="RG117" i="2"/>
  <c r="RH107" i="2"/>
  <c r="RG107" i="2"/>
  <c r="QY70" i="2"/>
  <c r="QU70" i="2"/>
  <c r="QY88" i="2"/>
  <c r="QU88" i="2"/>
  <c r="QY96" i="2"/>
  <c r="QU96" i="2"/>
  <c r="LA114" i="2"/>
  <c r="QP114" i="2" s="1"/>
  <c r="MU100" i="2"/>
  <c r="MV100" i="2"/>
  <c r="QI116" i="2"/>
  <c r="QE116" i="2"/>
  <c r="QI111" i="2"/>
  <c r="QE111" i="2"/>
  <c r="NA115" i="2"/>
  <c r="NA130" i="2"/>
  <c r="NA134" i="2"/>
  <c r="LA138" i="2"/>
  <c r="QP138" i="2" s="1"/>
  <c r="LA153" i="2"/>
  <c r="QP153" i="2" s="1"/>
  <c r="FJ154" i="2"/>
  <c r="PB154" i="2" s="1"/>
  <c r="FJ161" i="2"/>
  <c r="PB161" i="2" s="1"/>
  <c r="LA164" i="2"/>
  <c r="QP164" i="2" s="1"/>
  <c r="FJ169" i="2"/>
  <c r="PB169" i="2" s="1"/>
  <c r="NA136" i="2"/>
  <c r="MV144" i="2"/>
  <c r="MU144" i="2"/>
  <c r="OC147" i="2"/>
  <c r="NY147" i="2"/>
  <c r="NA148" i="2"/>
  <c r="QY150" i="2"/>
  <c r="QU150" i="2"/>
  <c r="OC152" i="2"/>
  <c r="NY152" i="2"/>
  <c r="NA153" i="2"/>
  <c r="QI154" i="2"/>
  <c r="QE154" i="2"/>
  <c r="NN156" i="2"/>
  <c r="NK156" i="2"/>
  <c r="QY158" i="2"/>
  <c r="QU158" i="2"/>
  <c r="NA160" i="2"/>
  <c r="QY161" i="2"/>
  <c r="QU161" i="2"/>
  <c r="QI165" i="2"/>
  <c r="QE165" i="2"/>
  <c r="OC167" i="2"/>
  <c r="NY167" i="2"/>
  <c r="NA168" i="2"/>
  <c r="QY169" i="2"/>
  <c r="QU169" i="2"/>
  <c r="QI171" i="2"/>
  <c r="QE171" i="2"/>
  <c r="NM178" i="2"/>
  <c r="NI178" i="2"/>
  <c r="LA185" i="2"/>
  <c r="QP185" i="2" s="1"/>
  <c r="QI137" i="2"/>
  <c r="QE137" i="2"/>
  <c r="QI138" i="2"/>
  <c r="QE138" i="2"/>
  <c r="QI141" i="2"/>
  <c r="QE141" i="2"/>
  <c r="NA142" i="2"/>
  <c r="OC143" i="2"/>
  <c r="NY143" i="2"/>
  <c r="QI143" i="2"/>
  <c r="QE143" i="2"/>
  <c r="NA147" i="2"/>
  <c r="OC149" i="2"/>
  <c r="NY149" i="2"/>
  <c r="QI149" i="2"/>
  <c r="QE149" i="2"/>
  <c r="NA156" i="2"/>
  <c r="NA165" i="2"/>
  <c r="OC172" i="2"/>
  <c r="NY172" i="2"/>
  <c r="QY174" i="2"/>
  <c r="QU174" i="2"/>
  <c r="OC176" i="2"/>
  <c r="NY176" i="2"/>
  <c r="QY178" i="2"/>
  <c r="QU178" i="2"/>
  <c r="OC180" i="2"/>
  <c r="NY180" i="2"/>
  <c r="QY182" i="2"/>
  <c r="QU182" i="2"/>
  <c r="NN184" i="2"/>
  <c r="NK184" i="2"/>
  <c r="NA188" i="2"/>
  <c r="NA184" i="2"/>
  <c r="NA189" i="2"/>
  <c r="OC197" i="2"/>
  <c r="NY197" i="2"/>
  <c r="NA198" i="2"/>
  <c r="OC202" i="2"/>
  <c r="NY202" i="2"/>
  <c r="MV202" i="2"/>
  <c r="MU202" i="2"/>
  <c r="NA203" i="2"/>
  <c r="QI204" i="2"/>
  <c r="QE204" i="2"/>
  <c r="QI206" i="2"/>
  <c r="QE206" i="2"/>
  <c r="NL207" i="2"/>
  <c r="NM207" i="2" s="1"/>
  <c r="LA208" i="2"/>
  <c r="QP208" i="2" s="1"/>
  <c r="QY208" i="2"/>
  <c r="QU208" i="2"/>
  <c r="NE209" i="2"/>
  <c r="NA209" i="2"/>
  <c r="NE210" i="2"/>
  <c r="NA210" i="2"/>
  <c r="NE222" i="2"/>
  <c r="NA222" i="2"/>
  <c r="QY223" i="2"/>
  <c r="QU223" i="2"/>
  <c r="NA224" i="2"/>
  <c r="NA202" i="2"/>
  <c r="QA211" i="2"/>
  <c r="PW211" i="2"/>
  <c r="NA213" i="2"/>
  <c r="QA215" i="2"/>
  <c r="PW215" i="2"/>
  <c r="LA218" i="2"/>
  <c r="QP218" i="2" s="1"/>
  <c r="QA219" i="2"/>
  <c r="PW219" i="2"/>
  <c r="NA221" i="2"/>
  <c r="QY227" i="2"/>
  <c r="QU227" i="2"/>
  <c r="NA228" i="2"/>
  <c r="QI233" i="2"/>
  <c r="QE233" i="2"/>
  <c r="QY233" i="2"/>
  <c r="QU233" i="2"/>
  <c r="OC235" i="2"/>
  <c r="NY235" i="2"/>
  <c r="QG230" i="2"/>
  <c r="QJ230" i="2"/>
  <c r="NE233" i="2"/>
  <c r="NA233" i="2"/>
  <c r="QI239" i="2"/>
  <c r="QE239" i="2"/>
  <c r="QY240" i="2"/>
  <c r="QU240" i="2"/>
  <c r="OC242" i="2"/>
  <c r="NY242" i="2"/>
  <c r="QI244" i="2"/>
  <c r="QE244" i="2"/>
  <c r="NA246" i="2"/>
  <c r="QG241" i="2"/>
  <c r="QJ241" i="2"/>
  <c r="QY246" i="2"/>
  <c r="QU246" i="2"/>
  <c r="QI252" i="2"/>
  <c r="QE252" i="2"/>
  <c r="FJ262" i="2"/>
  <c r="PB262" i="2" s="1"/>
  <c r="ND264" i="2"/>
  <c r="NC266" i="2"/>
  <c r="OC270" i="2"/>
  <c r="NY270" i="2"/>
  <c r="OJ272" i="2"/>
  <c r="OJ269" i="2"/>
  <c r="NM273" i="2"/>
  <c r="NI273" i="2"/>
  <c r="NC271" i="2"/>
  <c r="OJ264" i="2"/>
  <c r="QI269" i="2"/>
  <c r="QK269" i="2" s="1"/>
  <c r="SM269" i="2" s="1"/>
  <c r="UC269" i="2" s="1"/>
  <c r="QE269" i="2"/>
  <c r="OJ260" i="2"/>
  <c r="OA263" i="2"/>
  <c r="OD263" i="2"/>
  <c r="OS254" i="2"/>
  <c r="OJ249" i="2"/>
  <c r="OS248" i="2"/>
  <c r="OA260" i="2"/>
  <c r="OD260" i="2"/>
  <c r="OJ252" i="2"/>
  <c r="OA239" i="2"/>
  <c r="OD239" i="2"/>
  <c r="NC238" i="2"/>
  <c r="QI225" i="2"/>
  <c r="QE225" i="2"/>
  <c r="QJ225" i="2"/>
  <c r="QG225" i="2"/>
  <c r="NA226" i="2"/>
  <c r="QG201" i="2"/>
  <c r="QJ201" i="2"/>
  <c r="QJ178" i="2"/>
  <c r="QG178" i="2"/>
  <c r="NA131" i="2"/>
  <c r="NA127" i="2"/>
  <c r="NA125" i="2"/>
  <c r="NA124" i="2"/>
  <c r="NC121" i="2"/>
  <c r="QD274" i="2"/>
  <c r="QE38" i="2"/>
  <c r="QZ44" i="2"/>
  <c r="QW44" i="2"/>
  <c r="NM55" i="2"/>
  <c r="NO55" i="2" s="1"/>
  <c r="SA55" i="2" s="1"/>
  <c r="NI55" i="2"/>
  <c r="ND56" i="2"/>
  <c r="NK56" i="2"/>
  <c r="NN56" i="2"/>
  <c r="QZ56" i="2"/>
  <c r="QW56" i="2"/>
  <c r="NM57" i="2"/>
  <c r="NO57" i="2" s="1"/>
  <c r="SA57" i="2" s="1"/>
  <c r="NI57" i="2"/>
  <c r="ND58" i="2"/>
  <c r="NK58" i="2"/>
  <c r="NN58" i="2"/>
  <c r="QZ58" i="2"/>
  <c r="QW58" i="2"/>
  <c r="NM59" i="2"/>
  <c r="NO59" i="2" s="1"/>
  <c r="SA59" i="2" s="1"/>
  <c r="NI59" i="2"/>
  <c r="ND60" i="2"/>
  <c r="NK60" i="2"/>
  <c r="NN60" i="2"/>
  <c r="QZ60" i="2"/>
  <c r="QW60" i="2"/>
  <c r="NM61" i="2"/>
  <c r="NO61" i="2" s="1"/>
  <c r="SA61" i="2" s="1"/>
  <c r="NI61" i="2"/>
  <c r="ND62" i="2"/>
  <c r="NK62" i="2"/>
  <c r="NN62" i="2"/>
  <c r="QZ62" i="2"/>
  <c r="QW62" i="2"/>
  <c r="NM63" i="2"/>
  <c r="NO63" i="2" s="1"/>
  <c r="SA63" i="2" s="1"/>
  <c r="NI63" i="2"/>
  <c r="FJ68" i="2"/>
  <c r="PB68" i="2" s="1"/>
  <c r="QZ71" i="2"/>
  <c r="QW71" i="2"/>
  <c r="NM72" i="2"/>
  <c r="NO72" i="2" s="1"/>
  <c r="SA72" i="2" s="1"/>
  <c r="NI72" i="2"/>
  <c r="QZ89" i="2"/>
  <c r="QW89" i="2"/>
  <c r="NM90" i="2"/>
  <c r="NO90" i="2" s="1"/>
  <c r="SA90" i="2" s="1"/>
  <c r="NI90" i="2"/>
  <c r="NM92" i="2"/>
  <c r="NO92" i="2" s="1"/>
  <c r="SA92" i="2" s="1"/>
  <c r="NI92" i="2"/>
  <c r="NK94" i="2"/>
  <c r="NN94" i="2"/>
  <c r="QZ95" i="2"/>
  <c r="QW95" i="2"/>
  <c r="NM96" i="2"/>
  <c r="NO96" i="2" s="1"/>
  <c r="SA96" i="2" s="1"/>
  <c r="NI96" i="2"/>
  <c r="RG268" i="2"/>
  <c r="RH268" i="2"/>
  <c r="RG262" i="2"/>
  <c r="RH262" i="2"/>
  <c r="RG259" i="2"/>
  <c r="RH259" i="2"/>
  <c r="RV256" i="2"/>
  <c r="RV252" i="2"/>
  <c r="RV248" i="2"/>
  <c r="QZ259" i="2"/>
  <c r="QW259" i="2"/>
  <c r="RH233" i="2"/>
  <c r="RG233" i="2"/>
  <c r="RI233" i="2" s="1"/>
  <c r="SP233" i="2" s="1"/>
  <c r="UF233" i="2" s="1"/>
  <c r="RH225" i="2"/>
  <c r="RG225" i="2"/>
  <c r="RI225" i="2" s="1"/>
  <c r="SP225" i="2" s="1"/>
  <c r="UF225" i="2" s="1"/>
  <c r="QZ237" i="2"/>
  <c r="QW237" i="2"/>
  <c r="RG230" i="2"/>
  <c r="RH230" i="2"/>
  <c r="RG202" i="2"/>
  <c r="RH202" i="2"/>
  <c r="RH222" i="2"/>
  <c r="RG222" i="2"/>
  <c r="RI222" i="2" s="1"/>
  <c r="SP222" i="2" s="1"/>
  <c r="UF222" i="2" s="1"/>
  <c r="RG205" i="2"/>
  <c r="RH205" i="2"/>
  <c r="RG191" i="2"/>
  <c r="RI191" i="2" s="1"/>
  <c r="SP191" i="2" s="1"/>
  <c r="UF191" i="2" s="1"/>
  <c r="RH191" i="2"/>
  <c r="RH172" i="2"/>
  <c r="RG172" i="2"/>
  <c r="RH192" i="2"/>
  <c r="RG192" i="2"/>
  <c r="RG152" i="2"/>
  <c r="RH152" i="2"/>
  <c r="RG164" i="2"/>
  <c r="RH164" i="2"/>
  <c r="RH143" i="2"/>
  <c r="RG143" i="2"/>
  <c r="RI143" i="2" s="1"/>
  <c r="SP143" i="2" s="1"/>
  <c r="UF143" i="2" s="1"/>
  <c r="RH137" i="2"/>
  <c r="RG137" i="2"/>
  <c r="RI137" i="2" s="1"/>
  <c r="SP137" i="2" s="1"/>
  <c r="UF137" i="2" s="1"/>
  <c r="RH135" i="2"/>
  <c r="RG135" i="2"/>
  <c r="RI135" i="2" s="1"/>
  <c r="SP135" i="2" s="1"/>
  <c r="UF135" i="2" s="1"/>
  <c r="RG116" i="2"/>
  <c r="RH116" i="2"/>
  <c r="RH112" i="2"/>
  <c r="RG112" i="2"/>
  <c r="RI112" i="2" s="1"/>
  <c r="SP112" i="2" s="1"/>
  <c r="UF112" i="2" s="1"/>
  <c r="RH110" i="2"/>
  <c r="RG110" i="2"/>
  <c r="RI110" i="2" s="1"/>
  <c r="SP110" i="2" s="1"/>
  <c r="UF110" i="2" s="1"/>
  <c r="NB274" i="2"/>
  <c r="NC38" i="2"/>
  <c r="LR274" i="2"/>
  <c r="RF38" i="2"/>
  <c r="RF274" i="2" s="1"/>
  <c r="QA42" i="2"/>
  <c r="PW42" i="2"/>
  <c r="QA66" i="2"/>
  <c r="PW66" i="2"/>
  <c r="ND70" i="2"/>
  <c r="ND90" i="2"/>
  <c r="ND92" i="2"/>
  <c r="ND96" i="2"/>
  <c r="ND107" i="2"/>
  <c r="NE107" i="2" s="1"/>
  <c r="NG107" i="2" s="1"/>
  <c r="SB107" i="2" s="1"/>
  <c r="TT107" i="2" s="1"/>
  <c r="ND117" i="2"/>
  <c r="NE117" i="2" s="1"/>
  <c r="NG117" i="2" s="1"/>
  <c r="SB117" i="2" s="1"/>
  <c r="TT117" i="2" s="1"/>
  <c r="ND67" i="2"/>
  <c r="ND73" i="2"/>
  <c r="ND75" i="2"/>
  <c r="MV77" i="2"/>
  <c r="MU77" i="2"/>
  <c r="ND81" i="2"/>
  <c r="ND83" i="2"/>
  <c r="MV85" i="2"/>
  <c r="MU85" i="2"/>
  <c r="ND91" i="2"/>
  <c r="ND95" i="2"/>
  <c r="NV97" i="2"/>
  <c r="NS97" i="2"/>
  <c r="NV99" i="2"/>
  <c r="NS99" i="2"/>
  <c r="NV101" i="2"/>
  <c r="NS101" i="2"/>
  <c r="NE111" i="2"/>
  <c r="NA111" i="2"/>
  <c r="NC111" i="2"/>
  <c r="NF111" i="2"/>
  <c r="ND113" i="2"/>
  <c r="NN115" i="2"/>
  <c r="NK115" i="2"/>
  <c r="QW115" i="2"/>
  <c r="QZ115" i="2"/>
  <c r="NN116" i="2"/>
  <c r="NK116" i="2"/>
  <c r="OD116" i="2"/>
  <c r="OA116" i="2"/>
  <c r="NA117" i="2"/>
  <c r="ND128" i="2"/>
  <c r="NE128" i="2" s="1"/>
  <c r="NN97" i="2"/>
  <c r="NK97" i="2"/>
  <c r="NN98" i="2"/>
  <c r="NK98" i="2"/>
  <c r="QW98" i="2"/>
  <c r="QZ98" i="2"/>
  <c r="NN99" i="2"/>
  <c r="NK99" i="2"/>
  <c r="NN100" i="2"/>
  <c r="NK100" i="2"/>
  <c r="QW100" i="2"/>
  <c r="QZ100" i="2"/>
  <c r="NN101" i="2"/>
  <c r="NK101" i="2"/>
  <c r="MU102" i="2"/>
  <c r="MV102" i="2"/>
  <c r="QA103" i="2"/>
  <c r="PW103" i="2"/>
  <c r="OA109" i="2"/>
  <c r="OD109" i="2"/>
  <c r="QI109" i="2"/>
  <c r="QE109" i="2"/>
  <c r="QY109" i="2"/>
  <c r="QU109" i="2"/>
  <c r="QY111" i="2"/>
  <c r="QU111" i="2"/>
  <c r="QW114" i="2"/>
  <c r="QZ114" i="2"/>
  <c r="QY118" i="2"/>
  <c r="QU118" i="2"/>
  <c r="NN122" i="2"/>
  <c r="NK122" i="2"/>
  <c r="NE132" i="2"/>
  <c r="NA132" i="2"/>
  <c r="NC132" i="2"/>
  <c r="NF132" i="2"/>
  <c r="ND140" i="2"/>
  <c r="NE140" i="2" s="1"/>
  <c r="ND141" i="2"/>
  <c r="NE141" i="2" s="1"/>
  <c r="NG141" i="2" s="1"/>
  <c r="SB141" i="2" s="1"/>
  <c r="TT141" i="2" s="1"/>
  <c r="ND155" i="2"/>
  <c r="NE155" i="2" s="1"/>
  <c r="NG155" i="2" s="1"/>
  <c r="SB155" i="2" s="1"/>
  <c r="TT155" i="2" s="1"/>
  <c r="ND166" i="2"/>
  <c r="NE166" i="2" s="1"/>
  <c r="NG166" i="2" s="1"/>
  <c r="SB166" i="2" s="1"/>
  <c r="TT166" i="2" s="1"/>
  <c r="NM142" i="2"/>
  <c r="NO142" i="2" s="1"/>
  <c r="SA142" i="2" s="1"/>
  <c r="NI142" i="2"/>
  <c r="NM146" i="2"/>
  <c r="NI146" i="2"/>
  <c r="QI147" i="2"/>
  <c r="QE147" i="2"/>
  <c r="QZ147" i="2"/>
  <c r="QW147" i="2"/>
  <c r="MU148" i="2"/>
  <c r="MV148" i="2"/>
  <c r="NM150" i="2"/>
  <c r="NO150" i="2" s="1"/>
  <c r="SA150" i="2" s="1"/>
  <c r="NI150" i="2"/>
  <c r="OC150" i="2"/>
  <c r="OE150" i="2" s="1"/>
  <c r="SD150" i="2" s="1"/>
  <c r="TV150" i="2" s="1"/>
  <c r="NY150" i="2"/>
  <c r="MV150" i="2"/>
  <c r="MU150" i="2"/>
  <c r="QI152" i="2"/>
  <c r="QE152" i="2"/>
  <c r="QZ152" i="2"/>
  <c r="QW152" i="2"/>
  <c r="ND154" i="2"/>
  <c r="NN154" i="2"/>
  <c r="NK154" i="2"/>
  <c r="OD154" i="2"/>
  <c r="OA154" i="2"/>
  <c r="NA155" i="2"/>
  <c r="NC155" i="2"/>
  <c r="NF155" i="2"/>
  <c r="QJ156" i="2"/>
  <c r="QG156" i="2"/>
  <c r="QY156" i="2"/>
  <c r="QU156" i="2"/>
  <c r="NM158" i="2"/>
  <c r="NI158" i="2"/>
  <c r="OC158" i="2"/>
  <c r="NY158" i="2"/>
  <c r="MV158" i="2"/>
  <c r="MU158" i="2"/>
  <c r="NM161" i="2"/>
  <c r="NO161" i="2" s="1"/>
  <c r="SA161" i="2" s="1"/>
  <c r="NI161" i="2"/>
  <c r="OC161" i="2"/>
  <c r="NY161" i="2"/>
  <c r="QI163" i="2"/>
  <c r="QE163" i="2"/>
  <c r="NN165" i="2"/>
  <c r="NK165" i="2"/>
  <c r="NA166" i="2"/>
  <c r="NC166" i="2"/>
  <c r="NF166" i="2"/>
  <c r="QY167" i="2"/>
  <c r="QU167" i="2"/>
  <c r="NM169" i="2"/>
  <c r="NI169" i="2"/>
  <c r="OC169" i="2"/>
  <c r="NY169" i="2"/>
  <c r="ND171" i="2"/>
  <c r="NE171" i="2" s="1"/>
  <c r="NG171" i="2" s="1"/>
  <c r="SB171" i="2" s="1"/>
  <c r="TT171" i="2" s="1"/>
  <c r="NK171" i="2"/>
  <c r="NN171" i="2"/>
  <c r="OA171" i="2"/>
  <c r="OD171" i="2"/>
  <c r="FJ172" i="2"/>
  <c r="PB172" i="2" s="1"/>
  <c r="ND179" i="2"/>
  <c r="NE179" i="2" s="1"/>
  <c r="FJ180" i="2"/>
  <c r="PB180" i="2" s="1"/>
  <c r="ND186" i="2"/>
  <c r="ND190" i="2"/>
  <c r="NF190" i="2" s="1"/>
  <c r="ND194" i="2"/>
  <c r="QI126" i="2"/>
  <c r="QK126" i="2" s="1"/>
  <c r="SM126" i="2" s="1"/>
  <c r="UC126" i="2" s="1"/>
  <c r="QE126" i="2"/>
  <c r="QJ127" i="2"/>
  <c r="QG127" i="2"/>
  <c r="QY128" i="2"/>
  <c r="RA128" i="2" s="1"/>
  <c r="SO128" i="2" s="1"/>
  <c r="UE128" i="2" s="1"/>
  <c r="QU128" i="2"/>
  <c r="QJ129" i="2"/>
  <c r="QG129" i="2"/>
  <c r="NK130" i="2"/>
  <c r="NN130" i="2"/>
  <c r="QJ131" i="2"/>
  <c r="QG131" i="2"/>
  <c r="QY132" i="2"/>
  <c r="RA132" i="2" s="1"/>
  <c r="SO132" i="2" s="1"/>
  <c r="UE132" i="2" s="1"/>
  <c r="QU132" i="2"/>
  <c r="QJ133" i="2"/>
  <c r="QG133" i="2"/>
  <c r="NK134" i="2"/>
  <c r="NN134" i="2"/>
  <c r="QY134" i="2"/>
  <c r="QU134" i="2"/>
  <c r="QY135" i="2"/>
  <c r="RA135" i="2" s="1"/>
  <c r="SO135" i="2" s="1"/>
  <c r="UE135" i="2" s="1"/>
  <c r="QU135" i="2"/>
  <c r="QY136" i="2"/>
  <c r="QU136" i="2"/>
  <c r="QY137" i="2"/>
  <c r="RA137" i="2" s="1"/>
  <c r="SO137" i="2" s="1"/>
  <c r="UE137" i="2" s="1"/>
  <c r="QU137" i="2"/>
  <c r="QY138" i="2"/>
  <c r="RA138" i="2" s="1"/>
  <c r="SO138" i="2" s="1"/>
  <c r="UE138" i="2" s="1"/>
  <c r="QU138" i="2"/>
  <c r="NK141" i="2"/>
  <c r="NN141" i="2"/>
  <c r="NM141" i="2"/>
  <c r="NO141" i="2" s="1"/>
  <c r="SA141" i="2" s="1"/>
  <c r="NI141" i="2"/>
  <c r="QY143" i="2"/>
  <c r="RA143" i="2" s="1"/>
  <c r="SO143" i="2" s="1"/>
  <c r="UE143" i="2" s="1"/>
  <c r="QU143" i="2"/>
  <c r="QZ145" i="2"/>
  <c r="QW145" i="2"/>
  <c r="QZ149" i="2"/>
  <c r="QW149" i="2"/>
  <c r="NM151" i="2"/>
  <c r="NI151" i="2"/>
  <c r="QG151" i="2"/>
  <c r="QJ151" i="2"/>
  <c r="NE154" i="2"/>
  <c r="NA154" i="2"/>
  <c r="QI155" i="2"/>
  <c r="QK155" i="2" s="1"/>
  <c r="SM155" i="2" s="1"/>
  <c r="UC155" i="2" s="1"/>
  <c r="QE155" i="2"/>
  <c r="QY155" i="2"/>
  <c r="QU155" i="2"/>
  <c r="NM159" i="2"/>
  <c r="NI159" i="2"/>
  <c r="QG159" i="2"/>
  <c r="QJ159" i="2"/>
  <c r="NK160" i="2"/>
  <c r="NN160" i="2"/>
  <c r="NM160" i="2"/>
  <c r="NO160" i="2" s="1"/>
  <c r="SA160" i="2" s="1"/>
  <c r="NI160" i="2"/>
  <c r="OC160" i="2"/>
  <c r="OE160" i="2" s="1"/>
  <c r="SD160" i="2" s="1"/>
  <c r="TV160" i="2" s="1"/>
  <c r="NY160" i="2"/>
  <c r="QW160" i="2"/>
  <c r="QZ160" i="2"/>
  <c r="NC163" i="2"/>
  <c r="NK164" i="2"/>
  <c r="NN164" i="2"/>
  <c r="NM164" i="2"/>
  <c r="NO164" i="2" s="1"/>
  <c r="SA164" i="2" s="1"/>
  <c r="NI164" i="2"/>
  <c r="OC164" i="2"/>
  <c r="OE164" i="2" s="1"/>
  <c r="SD164" i="2" s="1"/>
  <c r="TV164" i="2" s="1"/>
  <c r="NY164" i="2"/>
  <c r="QW164" i="2"/>
  <c r="QZ164" i="2"/>
  <c r="NC167" i="2"/>
  <c r="NK168" i="2"/>
  <c r="NN168" i="2"/>
  <c r="NM168" i="2"/>
  <c r="NO168" i="2" s="1"/>
  <c r="SA168" i="2" s="1"/>
  <c r="NI168" i="2"/>
  <c r="OC168" i="2"/>
  <c r="OE168" i="2" s="1"/>
  <c r="SD168" i="2" s="1"/>
  <c r="TV168" i="2" s="1"/>
  <c r="NY168" i="2"/>
  <c r="QW168" i="2"/>
  <c r="QZ168" i="2"/>
  <c r="NC171" i="2"/>
  <c r="NF171" i="2"/>
  <c r="QY172" i="2"/>
  <c r="QU172" i="2"/>
  <c r="PY173" i="2"/>
  <c r="QB173" i="2"/>
  <c r="OC174" i="2"/>
  <c r="OE174" i="2" s="1"/>
  <c r="SD174" i="2" s="1"/>
  <c r="TV174" i="2" s="1"/>
  <c r="NY174" i="2"/>
  <c r="NE175" i="2"/>
  <c r="NG175" i="2" s="1"/>
  <c r="SB175" i="2" s="1"/>
  <c r="TT175" i="2" s="1"/>
  <c r="NA175" i="2"/>
  <c r="ND178" i="2"/>
  <c r="OD178" i="2"/>
  <c r="OA178" i="2"/>
  <c r="NC179" i="2"/>
  <c r="MU179" i="2"/>
  <c r="MV179" i="2"/>
  <c r="QY180" i="2"/>
  <c r="QU180" i="2"/>
  <c r="PY181" i="2"/>
  <c r="QB181" i="2"/>
  <c r="OC182" i="2"/>
  <c r="OE182" i="2" s="1"/>
  <c r="SD182" i="2" s="1"/>
  <c r="TV182" i="2" s="1"/>
  <c r="NY182" i="2"/>
  <c r="NE186" i="2"/>
  <c r="NA186" i="2"/>
  <c r="NC186" i="2"/>
  <c r="NF186" i="2"/>
  <c r="NM189" i="2"/>
  <c r="NI189" i="2"/>
  <c r="MV189" i="2"/>
  <c r="MU189" i="2"/>
  <c r="QZ191" i="2"/>
  <c r="QW191" i="2"/>
  <c r="NN193" i="2"/>
  <c r="NK193" i="2"/>
  <c r="NE194" i="2"/>
  <c r="NA194" i="2"/>
  <c r="NC194" i="2"/>
  <c r="NF194" i="2"/>
  <c r="NM197" i="2"/>
  <c r="NO197" i="2" s="1"/>
  <c r="SA197" i="2" s="1"/>
  <c r="NI197" i="2"/>
  <c r="NN199" i="2"/>
  <c r="NK199" i="2"/>
  <c r="NA172" i="2"/>
  <c r="NM173" i="2"/>
  <c r="NO173" i="2" s="1"/>
  <c r="SA173" i="2" s="1"/>
  <c r="NI173" i="2"/>
  <c r="MV174" i="2"/>
  <c r="MU174" i="2"/>
  <c r="QI175" i="2"/>
  <c r="QK175" i="2" s="1"/>
  <c r="SM175" i="2" s="1"/>
  <c r="UC175" i="2" s="1"/>
  <c r="QE175" i="2"/>
  <c r="NA176" i="2"/>
  <c r="NM177" i="2"/>
  <c r="NO177" i="2" s="1"/>
  <c r="SA177" i="2" s="1"/>
  <c r="NI177" i="2"/>
  <c r="MV178" i="2"/>
  <c r="MU178" i="2"/>
  <c r="QI179" i="2"/>
  <c r="QK179" i="2" s="1"/>
  <c r="SM179" i="2" s="1"/>
  <c r="UC179" i="2" s="1"/>
  <c r="QE179" i="2"/>
  <c r="NA180" i="2"/>
  <c r="NM181" i="2"/>
  <c r="NO181" i="2" s="1"/>
  <c r="SA181" i="2" s="1"/>
  <c r="NI181" i="2"/>
  <c r="MV182" i="2"/>
  <c r="MU182" i="2"/>
  <c r="QI183" i="2"/>
  <c r="QK183" i="2" s="1"/>
  <c r="SM183" i="2" s="1"/>
  <c r="UC183" i="2" s="1"/>
  <c r="QE183" i="2"/>
  <c r="QY183" i="2"/>
  <c r="QU183" i="2"/>
  <c r="NC187" i="2"/>
  <c r="OA188" i="2"/>
  <c r="OD188" i="2"/>
  <c r="NC191" i="2"/>
  <c r="OA192" i="2"/>
  <c r="OD192" i="2"/>
  <c r="MU192" i="2"/>
  <c r="MV192" i="2"/>
  <c r="NC195" i="2"/>
  <c r="QY197" i="2"/>
  <c r="QU197" i="2"/>
  <c r="ND199" i="2"/>
  <c r="NF199" i="2" s="1"/>
  <c r="OC199" i="2"/>
  <c r="OE199" i="2" s="1"/>
  <c r="SD199" i="2" s="1"/>
  <c r="TV199" i="2" s="1"/>
  <c r="NY199" i="2"/>
  <c r="QG196" i="2"/>
  <c r="QJ196" i="2"/>
  <c r="NC197" i="2"/>
  <c r="NM200" i="2"/>
  <c r="NO200" i="2" s="1"/>
  <c r="SA200" i="2" s="1"/>
  <c r="NI200" i="2"/>
  <c r="QG200" i="2"/>
  <c r="QJ200" i="2"/>
  <c r="QY202" i="2"/>
  <c r="QU202" i="2"/>
  <c r="NM204" i="2"/>
  <c r="NO204" i="2" s="1"/>
  <c r="SA204" i="2" s="1"/>
  <c r="NI204" i="2"/>
  <c r="OC204" i="2"/>
  <c r="NY204" i="2"/>
  <c r="OD206" i="2"/>
  <c r="OA206" i="2"/>
  <c r="QZ206" i="2"/>
  <c r="QW206" i="2"/>
  <c r="NM208" i="2"/>
  <c r="NI208" i="2"/>
  <c r="QJ208" i="2"/>
  <c r="QG208" i="2"/>
  <c r="NL210" i="2"/>
  <c r="NM210" i="2" s="1"/>
  <c r="NO210" i="2" s="1"/>
  <c r="SA210" i="2" s="1"/>
  <c r="NS210" i="2"/>
  <c r="NV210" i="2"/>
  <c r="ND211" i="2"/>
  <c r="NN211" i="2"/>
  <c r="NK211" i="2"/>
  <c r="QI211" i="2"/>
  <c r="QE211" i="2"/>
  <c r="NL212" i="2"/>
  <c r="NS212" i="2"/>
  <c r="NV212" i="2"/>
  <c r="OC213" i="2"/>
  <c r="NY213" i="2"/>
  <c r="MV213" i="2"/>
  <c r="MU213" i="2"/>
  <c r="QY213" i="2"/>
  <c r="QU213" i="2"/>
  <c r="NE214" i="2"/>
  <c r="NA214" i="2"/>
  <c r="NC214" i="2"/>
  <c r="NF214" i="2"/>
  <c r="ND215" i="2"/>
  <c r="NE215" i="2" s="1"/>
  <c r="NG215" i="2" s="1"/>
  <c r="SB215" i="2" s="1"/>
  <c r="TT215" i="2" s="1"/>
  <c r="NN215" i="2"/>
  <c r="NK215" i="2"/>
  <c r="QI215" i="2"/>
  <c r="QE215" i="2"/>
  <c r="QZ215" i="2"/>
  <c r="QW215" i="2"/>
  <c r="NN217" i="2"/>
  <c r="NK217" i="2"/>
  <c r="OD217" i="2"/>
  <c r="OA217" i="2"/>
  <c r="NS218" i="2"/>
  <c r="NV218" i="2"/>
  <c r="OC219" i="2"/>
  <c r="NY219" i="2"/>
  <c r="QZ219" i="2"/>
  <c r="QW219" i="2"/>
  <c r="NN221" i="2"/>
  <c r="NK221" i="2"/>
  <c r="QJ221" i="2"/>
  <c r="QG221" i="2"/>
  <c r="OD223" i="2"/>
  <c r="OA223" i="2"/>
  <c r="QI223" i="2"/>
  <c r="QE223" i="2"/>
  <c r="QZ225" i="2"/>
  <c r="QW225" i="2"/>
  <c r="QY201" i="2"/>
  <c r="QU201" i="2"/>
  <c r="QI205" i="2"/>
  <c r="QE205" i="2"/>
  <c r="QY205" i="2"/>
  <c r="QU205" i="2"/>
  <c r="QA206" i="2"/>
  <c r="PW206" i="2"/>
  <c r="NE208" i="2"/>
  <c r="NA208" i="2"/>
  <c r="NK210" i="2"/>
  <c r="NN210" i="2"/>
  <c r="NE211" i="2"/>
  <c r="NA211" i="2"/>
  <c r="NI214" i="2"/>
  <c r="OA216" i="2"/>
  <c r="OD216" i="2"/>
  <c r="NK218" i="2"/>
  <c r="NN218" i="2"/>
  <c r="OA218" i="2"/>
  <c r="OD218" i="2"/>
  <c r="NA219" i="2"/>
  <c r="NK222" i="2"/>
  <c r="NN222" i="2"/>
  <c r="OA222" i="2"/>
  <c r="OD222" i="2"/>
  <c r="NA223" i="2"/>
  <c r="ND230" i="2"/>
  <c r="NE230" i="2" s="1"/>
  <c r="NG230" i="2" s="1"/>
  <c r="SB230" i="2" s="1"/>
  <c r="TT230" i="2" s="1"/>
  <c r="ND234" i="2"/>
  <c r="NE234" i="2" s="1"/>
  <c r="ND229" i="2"/>
  <c r="NN229" i="2"/>
  <c r="NK229" i="2"/>
  <c r="NA230" i="2"/>
  <c r="NC230" i="2"/>
  <c r="NF230" i="2"/>
  <c r="QY231" i="2"/>
  <c r="QU231" i="2"/>
  <c r="NM233" i="2"/>
  <c r="NI233" i="2"/>
  <c r="OC233" i="2"/>
  <c r="NY233" i="2"/>
  <c r="NT235" i="2"/>
  <c r="QI235" i="2"/>
  <c r="QE235" i="2"/>
  <c r="MU236" i="2"/>
  <c r="MV236" i="2"/>
  <c r="QG224" i="2"/>
  <c r="QJ224" i="2"/>
  <c r="NM226" i="2"/>
  <c r="NI226" i="2"/>
  <c r="QI226" i="2"/>
  <c r="QK226" i="2" s="1"/>
  <c r="SM226" i="2" s="1"/>
  <c r="UC226" i="2" s="1"/>
  <c r="QE226" i="2"/>
  <c r="NC227" i="2"/>
  <c r="OA228" i="2"/>
  <c r="OD228" i="2"/>
  <c r="MV231" i="2"/>
  <c r="MU231" i="2"/>
  <c r="OA232" i="2"/>
  <c r="OD232" i="2"/>
  <c r="QI232" i="2"/>
  <c r="QE232" i="2"/>
  <c r="QY232" i="2"/>
  <c r="RA232" i="2" s="1"/>
  <c r="SO232" i="2" s="1"/>
  <c r="UE232" i="2" s="1"/>
  <c r="QU232" i="2"/>
  <c r="QJ237" i="2"/>
  <c r="QG237" i="2"/>
  <c r="NK239" i="2"/>
  <c r="NN239" i="2"/>
  <c r="QG236" i="2"/>
  <c r="QJ236" i="2"/>
  <c r="NM240" i="2"/>
  <c r="NI240" i="2"/>
  <c r="MV240" i="2"/>
  <c r="MU240" i="2"/>
  <c r="QY242" i="2"/>
  <c r="QU242" i="2"/>
  <c r="NM244" i="2"/>
  <c r="NI244" i="2"/>
  <c r="MV244" i="2"/>
  <c r="MU244" i="2"/>
  <c r="NN251" i="2"/>
  <c r="NK251" i="2"/>
  <c r="NF242" i="2"/>
  <c r="NC242" i="2"/>
  <c r="NM243" i="2"/>
  <c r="NI243" i="2"/>
  <c r="OC243" i="2"/>
  <c r="NY243" i="2"/>
  <c r="QW243" i="2"/>
  <c r="QZ243" i="2"/>
  <c r="MV245" i="2"/>
  <c r="MU245" i="2"/>
  <c r="NK246" i="2"/>
  <c r="NN246" i="2"/>
  <c r="MU246" i="2"/>
  <c r="MV246" i="2"/>
  <c r="NM249" i="2"/>
  <c r="NI249" i="2"/>
  <c r="NM256" i="2"/>
  <c r="NI256" i="2"/>
  <c r="MV256" i="2"/>
  <c r="MU256" i="2"/>
  <c r="OC247" i="2"/>
  <c r="NY247" i="2"/>
  <c r="QI247" i="2"/>
  <c r="QK247" i="2" s="1"/>
  <c r="SM247" i="2" s="1"/>
  <c r="UC247" i="2" s="1"/>
  <c r="QE247" i="2"/>
  <c r="OD248" i="2"/>
  <c r="OA248" i="2"/>
  <c r="QY249" i="2"/>
  <c r="QU249" i="2"/>
  <c r="QY250" i="2"/>
  <c r="RA250" i="2" s="1"/>
  <c r="SO250" i="2" s="1"/>
  <c r="UE250" i="2" s="1"/>
  <c r="QU250" i="2"/>
  <c r="NM253" i="2"/>
  <c r="NI253" i="2"/>
  <c r="NC254" i="2"/>
  <c r="QW254" i="2"/>
  <c r="QZ254" i="2"/>
  <c r="NK255" i="2"/>
  <c r="NN255" i="2"/>
  <c r="NM255" i="2"/>
  <c r="NO255" i="2" s="1"/>
  <c r="SA255" i="2" s="1"/>
  <c r="NI255" i="2"/>
  <c r="OC255" i="2"/>
  <c r="NY255" i="2"/>
  <c r="QW255" i="2"/>
  <c r="QZ255" i="2"/>
  <c r="QI257" i="2"/>
  <c r="QE257" i="2"/>
  <c r="QY257" i="2"/>
  <c r="RA257" i="2" s="1"/>
  <c r="SO257" i="2" s="1"/>
  <c r="UE257" i="2" s="1"/>
  <c r="QU257" i="2"/>
  <c r="QI258" i="2"/>
  <c r="QK258" i="2" s="1"/>
  <c r="SM258" i="2" s="1"/>
  <c r="UC258" i="2" s="1"/>
  <c r="QE258" i="2"/>
  <c r="QY258" i="2"/>
  <c r="RA258" i="2" s="1"/>
  <c r="SO258" i="2" s="1"/>
  <c r="UE258" i="2" s="1"/>
  <c r="QU258" i="2"/>
  <c r="QJ259" i="2"/>
  <c r="QG259" i="2"/>
  <c r="NK260" i="2"/>
  <c r="NN260" i="2"/>
  <c r="NN266" i="2"/>
  <c r="NK266" i="2"/>
  <c r="NC260" i="2"/>
  <c r="QI260" i="2"/>
  <c r="QE260" i="2"/>
  <c r="OA261" i="2"/>
  <c r="OD261" i="2"/>
  <c r="NK263" i="2"/>
  <c r="NN263" i="2"/>
  <c r="OC264" i="2"/>
  <c r="NY264" i="2"/>
  <c r="QA264" i="2"/>
  <c r="QC264" i="2" s="1"/>
  <c r="SL264" i="2" s="1"/>
  <c r="UB264" i="2" s="1"/>
  <c r="PW264" i="2"/>
  <c r="PY265" i="2"/>
  <c r="QB265" i="2"/>
  <c r="QY267" i="2"/>
  <c r="QU267" i="2"/>
  <c r="QW269" i="2"/>
  <c r="QZ269" i="2"/>
  <c r="ND263" i="2"/>
  <c r="NF263" i="2" s="1"/>
  <c r="NA265" i="2"/>
  <c r="QI265" i="2"/>
  <c r="QE265" i="2"/>
  <c r="FJ267" i="2"/>
  <c r="PB267" i="2" s="1"/>
  <c r="NM268" i="2"/>
  <c r="NI268" i="2"/>
  <c r="QI268" i="2"/>
  <c r="QK268" i="2" s="1"/>
  <c r="SM268" i="2" s="1"/>
  <c r="UC268" i="2" s="1"/>
  <c r="QE268" i="2"/>
  <c r="ND269" i="2"/>
  <c r="NM270" i="2"/>
  <c r="NI270" i="2"/>
  <c r="OC268" i="2"/>
  <c r="NY268" i="2"/>
  <c r="OA272" i="2"/>
  <c r="OD272" i="2"/>
  <c r="ND273" i="2"/>
  <c r="QW270" i="2"/>
  <c r="QZ270" i="2"/>
  <c r="NK271" i="2"/>
  <c r="NN271" i="2"/>
  <c r="NM271" i="2"/>
  <c r="NI271" i="2"/>
  <c r="QI249" i="2"/>
  <c r="QE249" i="2"/>
  <c r="OC259" i="2"/>
  <c r="NY259" i="2"/>
  <c r="QI261" i="2"/>
  <c r="QE261" i="2"/>
  <c r="QY261" i="2"/>
  <c r="QU261" i="2"/>
  <c r="OC262" i="2"/>
  <c r="NY262" i="2"/>
  <c r="OA269" i="2"/>
  <c r="OD269" i="2"/>
  <c r="NM272" i="2"/>
  <c r="NI272" i="2"/>
  <c r="QY273" i="2"/>
  <c r="QU273" i="2"/>
  <c r="QY272" i="2"/>
  <c r="QU272" i="2"/>
  <c r="NE273" i="2"/>
  <c r="NA273" i="2"/>
  <c r="EO274" i="2"/>
  <c r="QG272" i="2"/>
  <c r="QJ272" i="2"/>
  <c r="SK271" i="2"/>
  <c r="SJ271" i="2"/>
  <c r="TZ271" i="2" s="1"/>
  <c r="OJ266" i="2"/>
  <c r="OJ265" i="2"/>
  <c r="SJ259" i="2"/>
  <c r="TZ259" i="2" s="1"/>
  <c r="SK259" i="2"/>
  <c r="UA259" i="2" s="1"/>
  <c r="OS264" i="2"/>
  <c r="OJ254" i="2"/>
  <c r="OS249" i="2"/>
  <c r="NA247" i="2"/>
  <c r="NC247" i="2"/>
  <c r="NC252" i="2"/>
  <c r="OA249" i="2"/>
  <c r="OD249" i="2"/>
  <c r="SJ223" i="2"/>
  <c r="TZ223" i="2" s="1"/>
  <c r="SK223" i="2"/>
  <c r="UA223" i="2" s="1"/>
  <c r="SJ215" i="2"/>
  <c r="TZ215" i="2" s="1"/>
  <c r="SK215" i="2"/>
  <c r="UA215" i="2" s="1"/>
  <c r="SJ197" i="2"/>
  <c r="TZ197" i="2" s="1"/>
  <c r="SK197" i="2"/>
  <c r="UA197" i="2" s="1"/>
  <c r="SJ189" i="2"/>
  <c r="TZ189" i="2" s="1"/>
  <c r="SK189" i="2"/>
  <c r="UA189" i="2" s="1"/>
  <c r="QJ180" i="2"/>
  <c r="QG180" i="2"/>
  <c r="QJ172" i="2"/>
  <c r="QG172" i="2"/>
  <c r="SK168" i="2"/>
  <c r="UA168" i="2" s="1"/>
  <c r="SJ168" i="2"/>
  <c r="TZ168" i="2" s="1"/>
  <c r="SK164" i="2"/>
  <c r="UA164" i="2" s="1"/>
  <c r="SJ164" i="2"/>
  <c r="TZ164" i="2" s="1"/>
  <c r="SK160" i="2"/>
  <c r="UA160" i="2" s="1"/>
  <c r="SJ160" i="2"/>
  <c r="TZ160" i="2" s="1"/>
  <c r="NA133" i="2"/>
  <c r="NK44" i="2"/>
  <c r="NN44" i="2"/>
  <c r="NK45" i="2"/>
  <c r="NN45" i="2"/>
  <c r="QZ87" i="2"/>
  <c r="QW87" i="2"/>
  <c r="NM88" i="2"/>
  <c r="NI88" i="2"/>
  <c r="QZ91" i="2"/>
  <c r="QW91" i="2"/>
  <c r="QZ93" i="2"/>
  <c r="QW93" i="2"/>
  <c r="RH272" i="2"/>
  <c r="RG272" i="2"/>
  <c r="RV268" i="2"/>
  <c r="RV269" i="2"/>
  <c r="RG264" i="2"/>
  <c r="RI264" i="2" s="1"/>
  <c r="SP264" i="2" s="1"/>
  <c r="UF264" i="2" s="1"/>
  <c r="RH264" i="2"/>
  <c r="RG261" i="2"/>
  <c r="RI261" i="2" s="1"/>
  <c r="SP261" i="2" s="1"/>
  <c r="UF261" i="2" s="1"/>
  <c r="RH261" i="2"/>
  <c r="RH240" i="2"/>
  <c r="RG240" i="2"/>
  <c r="RG235" i="2"/>
  <c r="RI235" i="2" s="1"/>
  <c r="SP235" i="2" s="1"/>
  <c r="UF235" i="2" s="1"/>
  <c r="RH235" i="2"/>
  <c r="RG227" i="2"/>
  <c r="RI227" i="2" s="1"/>
  <c r="SP227" i="2" s="1"/>
  <c r="UF227" i="2" s="1"/>
  <c r="RH227" i="2"/>
  <c r="RH228" i="2"/>
  <c r="RG228" i="2"/>
  <c r="RG224" i="2"/>
  <c r="RI224" i="2" s="1"/>
  <c r="SP224" i="2" s="1"/>
  <c r="UF224" i="2" s="1"/>
  <c r="RH224" i="2"/>
  <c r="RG216" i="2"/>
  <c r="RI216" i="2" s="1"/>
  <c r="SP216" i="2" s="1"/>
  <c r="UF216" i="2" s="1"/>
  <c r="RH216" i="2"/>
  <c r="RH199" i="2"/>
  <c r="RG199" i="2"/>
  <c r="RG174" i="2"/>
  <c r="RI174" i="2" s="1"/>
  <c r="SP174" i="2" s="1"/>
  <c r="UF174" i="2" s="1"/>
  <c r="RH174" i="2"/>
  <c r="RG186" i="2"/>
  <c r="RI186" i="2" s="1"/>
  <c r="SP186" i="2" s="1"/>
  <c r="UF186" i="2" s="1"/>
  <c r="RH186" i="2"/>
  <c r="RG154" i="2"/>
  <c r="RI154" i="2" s="1"/>
  <c r="SP154" i="2" s="1"/>
  <c r="UF154" i="2" s="1"/>
  <c r="RH154" i="2"/>
  <c r="RG122" i="2"/>
  <c r="RI122" i="2" s="1"/>
  <c r="SP122" i="2" s="1"/>
  <c r="UF122" i="2" s="1"/>
  <c r="RH122" i="2"/>
  <c r="RG179" i="2"/>
  <c r="RI179" i="2" s="1"/>
  <c r="SP179" i="2" s="1"/>
  <c r="UF179" i="2" s="1"/>
  <c r="RH179" i="2"/>
  <c r="RG175" i="2"/>
  <c r="RI175" i="2" s="1"/>
  <c r="SP175" i="2" s="1"/>
  <c r="UF175" i="2" s="1"/>
  <c r="RH175" i="2"/>
  <c r="RG171" i="2"/>
  <c r="RI171" i="2" s="1"/>
  <c r="SP171" i="2" s="1"/>
  <c r="UF171" i="2" s="1"/>
  <c r="RH171" i="2"/>
  <c r="RH162" i="2"/>
  <c r="RG162" i="2"/>
  <c r="RG149" i="2"/>
  <c r="RI149" i="2" s="1"/>
  <c r="SP149" i="2" s="1"/>
  <c r="UF149" i="2" s="1"/>
  <c r="RH149" i="2"/>
  <c r="RG131" i="2"/>
  <c r="RI131" i="2" s="1"/>
  <c r="SP131" i="2" s="1"/>
  <c r="UF131" i="2" s="1"/>
  <c r="RH131" i="2"/>
  <c r="RG127" i="2"/>
  <c r="RI127" i="2" s="1"/>
  <c r="SP127" i="2" s="1"/>
  <c r="UF127" i="2" s="1"/>
  <c r="RH127" i="2"/>
  <c r="RG130" i="2"/>
  <c r="RI130" i="2" s="1"/>
  <c r="SP130" i="2" s="1"/>
  <c r="UF130" i="2" s="1"/>
  <c r="RH130" i="2"/>
  <c r="RG114" i="2"/>
  <c r="RI114" i="2" s="1"/>
  <c r="SP114" i="2" s="1"/>
  <c r="UF114" i="2" s="1"/>
  <c r="RH114" i="2"/>
  <c r="QA43" i="2"/>
  <c r="PW43" i="2"/>
  <c r="QY72" i="2"/>
  <c r="QU72" i="2"/>
  <c r="QY90" i="2"/>
  <c r="QU90" i="2"/>
  <c r="QY92" i="2"/>
  <c r="QU92" i="2"/>
  <c r="QY94" i="2"/>
  <c r="QU94" i="2"/>
  <c r="FJ113" i="2"/>
  <c r="PB113" i="2" s="1"/>
  <c r="FJ116" i="2"/>
  <c r="PB116" i="2" s="1"/>
  <c r="MU98" i="2"/>
  <c r="MV98" i="2"/>
  <c r="QY116" i="2"/>
  <c r="QU116" i="2"/>
  <c r="NA116" i="2"/>
  <c r="QI120" i="2"/>
  <c r="QE120" i="2"/>
  <c r="QI122" i="2"/>
  <c r="QE122" i="2"/>
  <c r="QA128" i="2"/>
  <c r="PW128" i="2"/>
  <c r="QA134" i="2"/>
  <c r="PW134" i="2"/>
  <c r="FJ150" i="2"/>
  <c r="PB150" i="2" s="1"/>
  <c r="FJ158" i="2"/>
  <c r="PB158" i="2" s="1"/>
  <c r="FJ165" i="2"/>
  <c r="PB165" i="2" s="1"/>
  <c r="NA138" i="2"/>
  <c r="NN139" i="2"/>
  <c r="NK139" i="2"/>
  <c r="NK144" i="2"/>
  <c r="NN144" i="2"/>
  <c r="NN147" i="2"/>
  <c r="NK147" i="2"/>
  <c r="QI150" i="2"/>
  <c r="QE150" i="2"/>
  <c r="NN152" i="2"/>
  <c r="NK152" i="2"/>
  <c r="QY154" i="2"/>
  <c r="QU154" i="2"/>
  <c r="OC156" i="2"/>
  <c r="NY156" i="2"/>
  <c r="NA157" i="2"/>
  <c r="QI158" i="2"/>
  <c r="QE158" i="2"/>
  <c r="QI161" i="2"/>
  <c r="QE161" i="2"/>
  <c r="LA161" i="2"/>
  <c r="QP161" i="2" s="1"/>
  <c r="OC163" i="2"/>
  <c r="NY163" i="2"/>
  <c r="NA164" i="2"/>
  <c r="FJ164" i="2"/>
  <c r="PB164" i="2" s="1"/>
  <c r="QY165" i="2"/>
  <c r="QU165" i="2"/>
  <c r="QI169" i="2"/>
  <c r="QE169" i="2"/>
  <c r="LA169" i="2"/>
  <c r="QP169" i="2" s="1"/>
  <c r="NM174" i="2"/>
  <c r="NI174" i="2"/>
  <c r="NM182" i="2"/>
  <c r="NI182" i="2"/>
  <c r="QI125" i="2"/>
  <c r="QE125" i="2"/>
  <c r="QI135" i="2"/>
  <c r="QE135" i="2"/>
  <c r="QI136" i="2"/>
  <c r="QE136" i="2"/>
  <c r="NA139" i="2"/>
  <c r="OC145" i="2"/>
  <c r="NY145" i="2"/>
  <c r="QI145" i="2"/>
  <c r="QE145" i="2"/>
  <c r="NA152" i="2"/>
  <c r="NA161" i="2"/>
  <c r="NA169" i="2"/>
  <c r="NA173" i="2"/>
  <c r="QA175" i="2"/>
  <c r="PW175" i="2"/>
  <c r="NA177" i="2"/>
  <c r="QA179" i="2"/>
  <c r="PW179" i="2"/>
  <c r="NA181" i="2"/>
  <c r="NA185" i="2"/>
  <c r="NA192" i="2"/>
  <c r="NA193" i="2"/>
  <c r="QA196" i="2"/>
  <c r="PW196" i="2"/>
  <c r="QY199" i="2"/>
  <c r="QU199" i="2"/>
  <c r="QA200" i="2"/>
  <c r="PW200" i="2"/>
  <c r="FJ204" i="2"/>
  <c r="PB204" i="2" s="1"/>
  <c r="NN202" i="2"/>
  <c r="NK202" i="2"/>
  <c r="QY204" i="2"/>
  <c r="QU204" i="2"/>
  <c r="OC208" i="2"/>
  <c r="NY208" i="2"/>
  <c r="MU209" i="2"/>
  <c r="MV209" i="2"/>
  <c r="QY211" i="2"/>
  <c r="QU211" i="2"/>
  <c r="NE212" i="2"/>
  <c r="NA212" i="2"/>
  <c r="NL214" i="2"/>
  <c r="NM214" i="2" s="1"/>
  <c r="QI217" i="2"/>
  <c r="QE217" i="2"/>
  <c r="QY217" i="2"/>
  <c r="QU217" i="2"/>
  <c r="NE218" i="2"/>
  <c r="NA218" i="2"/>
  <c r="NA206" i="2"/>
  <c r="QA208" i="2"/>
  <c r="PW208" i="2"/>
  <c r="NK209" i="2"/>
  <c r="NN209" i="2"/>
  <c r="NA217" i="2"/>
  <c r="LA222" i="2"/>
  <c r="QP222" i="2" s="1"/>
  <c r="FJ229" i="2"/>
  <c r="PB229" i="2" s="1"/>
  <c r="FJ233" i="2"/>
  <c r="PB233" i="2" s="1"/>
  <c r="QI227" i="2"/>
  <c r="QE227" i="2"/>
  <c r="QI229" i="2"/>
  <c r="QE229" i="2"/>
  <c r="QY229" i="2"/>
  <c r="QU229" i="2"/>
  <c r="OC231" i="2"/>
  <c r="NY231" i="2"/>
  <c r="NA232" i="2"/>
  <c r="NE229" i="2"/>
  <c r="NA229" i="2"/>
  <c r="QG234" i="2"/>
  <c r="QJ234" i="2"/>
  <c r="QI240" i="2"/>
  <c r="QE240" i="2"/>
  <c r="QY244" i="2"/>
  <c r="QU244" i="2"/>
  <c r="NE240" i="2"/>
  <c r="NA240" i="2"/>
  <c r="NA244" i="2"/>
  <c r="QY251" i="2"/>
  <c r="QU251" i="2"/>
  <c r="FJ256" i="2"/>
  <c r="PB256" i="2" s="1"/>
  <c r="QI256" i="2"/>
  <c r="QE256" i="2"/>
  <c r="QY256" i="2"/>
  <c r="QU256" i="2"/>
  <c r="QY266" i="2"/>
  <c r="QU266" i="2"/>
  <c r="QI271" i="2"/>
  <c r="QE271" i="2"/>
  <c r="FJ41" i="2"/>
  <c r="PB41" i="2" s="1"/>
  <c r="LA53" i="2"/>
  <c r="QP53" i="2" s="1"/>
  <c r="FJ40" i="2"/>
  <c r="PB40" i="2" s="1"/>
  <c r="LA51" i="2"/>
  <c r="QP51" i="2" s="1"/>
  <c r="LA55" i="2"/>
  <c r="QP55" i="2" s="1"/>
  <c r="LA57" i="2"/>
  <c r="QP57" i="2" s="1"/>
  <c r="LA58" i="2"/>
  <c r="QP58" i="2" s="1"/>
  <c r="LA59" i="2"/>
  <c r="QP59" i="2" s="1"/>
  <c r="LA61" i="2"/>
  <c r="QP61" i="2" s="1"/>
  <c r="LA62" i="2"/>
  <c r="QP62" i="2" s="1"/>
  <c r="LA63" i="2"/>
  <c r="QP63" i="2" s="1"/>
  <c r="FI42" i="2"/>
  <c r="MR43" i="2"/>
  <c r="MS43" i="2"/>
  <c r="LA43" i="2"/>
  <c r="QP43" i="2" s="1"/>
  <c r="LA45" i="2"/>
  <c r="QP45" i="2" s="1"/>
  <c r="OL273" i="2"/>
  <c r="OI273" i="2"/>
  <c r="OK273" i="2"/>
  <c r="OM273" i="2" s="1"/>
  <c r="SE273" i="2" s="1"/>
  <c r="TW273" i="2" s="1"/>
  <c r="OG273" i="2"/>
  <c r="OI272" i="2"/>
  <c r="OL272" i="2"/>
  <c r="OK272" i="2"/>
  <c r="OM272" i="2" s="1"/>
  <c r="SE272" i="2" s="1"/>
  <c r="TW272" i="2" s="1"/>
  <c r="OG272" i="2"/>
  <c r="OI270" i="2"/>
  <c r="OL270" i="2"/>
  <c r="OK270" i="2"/>
  <c r="OM270" i="2" s="1"/>
  <c r="SE270" i="2" s="1"/>
  <c r="TW270" i="2" s="1"/>
  <c r="OG270" i="2"/>
  <c r="OI269" i="2"/>
  <c r="OL269" i="2"/>
  <c r="OK269" i="2"/>
  <c r="OM269" i="2" s="1"/>
  <c r="SE269" i="2" s="1"/>
  <c r="TW269" i="2" s="1"/>
  <c r="OG269" i="2"/>
  <c r="ND271" i="2"/>
  <c r="NF271" i="2" s="1"/>
  <c r="OU270" i="2"/>
  <c r="OR270" i="2"/>
  <c r="OP268" i="2"/>
  <c r="OU265" i="2"/>
  <c r="OR265" i="2"/>
  <c r="OT265" i="2"/>
  <c r="OV265" i="2" s="1"/>
  <c r="SG265" i="2" s="1"/>
  <c r="TX265" i="2" s="1"/>
  <c r="OP265" i="2"/>
  <c r="OI264" i="2"/>
  <c r="OL264" i="2"/>
  <c r="OK264" i="2"/>
  <c r="OM264" i="2" s="1"/>
  <c r="SE264" i="2" s="1"/>
  <c r="TW264" i="2" s="1"/>
  <c r="OG264" i="2"/>
  <c r="OS263" i="2"/>
  <c r="OI260" i="2"/>
  <c r="OL260" i="2"/>
  <c r="QI266" i="2"/>
  <c r="QK266" i="2" s="1"/>
  <c r="SM266" i="2" s="1"/>
  <c r="UC266" i="2" s="1"/>
  <c r="QE266" i="2"/>
  <c r="EY264" i="2"/>
  <c r="EY252" i="2"/>
  <c r="OI249" i="2"/>
  <c r="OL249" i="2"/>
  <c r="OG261" i="2"/>
  <c r="OG255" i="2"/>
  <c r="OI255" i="2"/>
  <c r="OG253" i="2"/>
  <c r="OI253" i="2"/>
  <c r="OG248" i="2"/>
  <c r="OI248" i="2"/>
  <c r="OG247" i="2"/>
  <c r="OI247" i="2"/>
  <c r="OL252" i="2"/>
  <c r="OI252" i="2"/>
  <c r="OG250" i="2"/>
  <c r="OJ246" i="2"/>
  <c r="OJ245" i="2"/>
  <c r="EY239" i="2"/>
  <c r="EY235" i="2"/>
  <c r="EY231" i="2"/>
  <c r="EY227" i="2"/>
  <c r="OC239" i="2"/>
  <c r="OE239" i="2" s="1"/>
  <c r="SD239" i="2" s="1"/>
  <c r="TV239" i="2" s="1"/>
  <c r="NY239" i="2"/>
  <c r="ND238" i="2"/>
  <c r="NE238" i="2" s="1"/>
  <c r="EY217" i="2"/>
  <c r="FJ217" i="2" s="1"/>
  <c r="OC227" i="2"/>
  <c r="NY227" i="2"/>
  <c r="ND226" i="2"/>
  <c r="NF226" i="2" s="1"/>
  <c r="QI197" i="2"/>
  <c r="QE197" i="2"/>
  <c r="QI178" i="2"/>
  <c r="QE178" i="2"/>
  <c r="EY116" i="2"/>
  <c r="EY115" i="2"/>
  <c r="FJ115" i="2" s="1"/>
  <c r="EY105" i="2"/>
  <c r="MU131" i="2"/>
  <c r="MV131" i="2"/>
  <c r="MU127" i="2"/>
  <c r="MV127" i="2"/>
  <c r="MU126" i="2"/>
  <c r="MV126" i="2"/>
  <c r="MU125" i="2"/>
  <c r="MV125" i="2"/>
  <c r="MU124" i="2"/>
  <c r="MV124" i="2"/>
  <c r="ND121" i="2"/>
  <c r="NF121" i="2" s="1"/>
  <c r="EY119" i="2"/>
  <c r="NC258" i="2"/>
  <c r="NC250" i="2"/>
  <c r="NF245" i="2"/>
  <c r="NC245" i="2"/>
  <c r="NC236" i="2"/>
  <c r="NC228" i="2"/>
  <c r="NC221" i="2"/>
  <c r="NF211" i="2"/>
  <c r="NC211" i="2"/>
  <c r="NC205" i="2"/>
  <c r="NF205" i="2"/>
  <c r="NC196" i="2"/>
  <c r="NC188" i="2"/>
  <c r="NC181" i="2"/>
  <c r="NC173" i="2"/>
  <c r="NC164" i="2"/>
  <c r="NC157" i="2"/>
  <c r="NC141" i="2"/>
  <c r="NF141" i="2"/>
  <c r="NC136" i="2"/>
  <c r="NC129" i="2"/>
  <c r="NC134" i="2"/>
  <c r="NC107" i="2"/>
  <c r="NF107" i="2"/>
  <c r="NN259" i="2"/>
  <c r="NK259" i="2"/>
  <c r="NN253" i="2"/>
  <c r="NK253" i="2"/>
  <c r="NK250" i="2"/>
  <c r="NN250" i="2"/>
  <c r="NK238" i="2"/>
  <c r="NN238" i="2"/>
  <c r="NK230" i="2"/>
  <c r="NN230" i="2"/>
  <c r="NN219" i="2"/>
  <c r="NK219" i="2"/>
  <c r="NN208" i="2"/>
  <c r="NK208" i="2"/>
  <c r="NK216" i="2"/>
  <c r="NN216" i="2"/>
  <c r="NK198" i="2"/>
  <c r="NN198" i="2"/>
  <c r="NK190" i="2"/>
  <c r="NN190" i="2"/>
  <c r="NK183" i="2"/>
  <c r="NN183" i="2"/>
  <c r="NK175" i="2"/>
  <c r="NN175" i="2"/>
  <c r="NK166" i="2"/>
  <c r="NN166" i="2"/>
  <c r="NK159" i="2"/>
  <c r="NN159" i="2"/>
  <c r="NK151" i="2"/>
  <c r="NN151" i="2"/>
  <c r="NN143" i="2"/>
  <c r="NK143" i="2"/>
  <c r="NK137" i="2"/>
  <c r="NN137" i="2"/>
  <c r="NK132" i="2"/>
  <c r="NN132" i="2"/>
  <c r="NN119" i="2"/>
  <c r="NK119" i="2"/>
  <c r="NK131" i="2"/>
  <c r="NN131" i="2"/>
  <c r="NK125" i="2"/>
  <c r="NN125" i="2"/>
  <c r="NN114" i="2"/>
  <c r="NK114" i="2"/>
  <c r="NK109" i="2"/>
  <c r="NN109" i="2"/>
  <c r="OA270" i="2"/>
  <c r="OD270" i="2"/>
  <c r="OA246" i="2"/>
  <c r="OD246" i="2"/>
  <c r="OD240" i="2"/>
  <c r="OA240" i="2"/>
  <c r="OD233" i="2"/>
  <c r="OA233" i="2"/>
  <c r="OD225" i="2"/>
  <c r="OA225" i="2"/>
  <c r="OA214" i="2"/>
  <c r="OD214" i="2"/>
  <c r="OA207" i="2"/>
  <c r="OD207" i="2"/>
  <c r="OA201" i="2"/>
  <c r="OD201" i="2"/>
  <c r="OD193" i="2"/>
  <c r="OA193" i="2"/>
  <c r="OD184" i="2"/>
  <c r="OA184" i="2"/>
  <c r="OD176" i="2"/>
  <c r="OA176" i="2"/>
  <c r="OD169" i="2"/>
  <c r="OA169" i="2"/>
  <c r="OD161" i="2"/>
  <c r="OA161" i="2"/>
  <c r="OD152" i="2"/>
  <c r="OA152" i="2"/>
  <c r="OA144" i="2"/>
  <c r="OD144" i="2"/>
  <c r="OD120" i="2"/>
  <c r="OA120" i="2"/>
  <c r="PL273" i="2"/>
  <c r="PM273" i="2" s="1"/>
  <c r="PL268" i="2"/>
  <c r="PM268" i="2" s="1"/>
  <c r="PL256" i="2"/>
  <c r="PM256" i="2" s="1"/>
  <c r="PL245" i="2"/>
  <c r="PM245" i="2" s="1"/>
  <c r="PL242" i="2"/>
  <c r="PM242" i="2" s="1"/>
  <c r="PL225" i="2"/>
  <c r="PM225" i="2" s="1"/>
  <c r="PL208" i="2"/>
  <c r="PM208" i="2" s="1"/>
  <c r="PL204" i="2"/>
  <c r="PM204" i="2" s="1"/>
  <c r="PL182" i="2"/>
  <c r="PM182" i="2" s="1"/>
  <c r="PL178" i="2"/>
  <c r="PM178" i="2" s="1"/>
  <c r="PL174" i="2"/>
  <c r="PM174" i="2" s="1"/>
  <c r="PT267" i="2"/>
  <c r="PU267" i="2" s="1"/>
  <c r="PT262" i="2"/>
  <c r="PU262" i="2" s="1"/>
  <c r="PT253" i="2"/>
  <c r="PU253" i="2" s="1"/>
  <c r="PT252" i="2"/>
  <c r="PU252" i="2" s="1"/>
  <c r="PT244" i="2"/>
  <c r="PU244" i="2" s="1"/>
  <c r="PT240" i="2"/>
  <c r="PU240" i="2" s="1"/>
  <c r="PT206" i="2"/>
  <c r="PU206" i="2" s="1"/>
  <c r="PT202" i="2"/>
  <c r="PU202" i="2" s="1"/>
  <c r="PT184" i="2"/>
  <c r="PU184" i="2" s="1"/>
  <c r="PT180" i="2"/>
  <c r="PU180" i="2" s="1"/>
  <c r="PT176" i="2"/>
  <c r="PU176" i="2" s="1"/>
  <c r="PT172" i="2"/>
  <c r="PU172" i="2" s="1"/>
  <c r="PT149" i="2"/>
  <c r="PU149" i="2" s="1"/>
  <c r="PT150" i="2"/>
  <c r="PU150" i="2" s="1"/>
  <c r="QJ262" i="2"/>
  <c r="QG262" i="2"/>
  <c r="QJ245" i="2"/>
  <c r="QG245" i="2"/>
  <c r="QG239" i="2"/>
  <c r="QJ239" i="2"/>
  <c r="QJ231" i="2"/>
  <c r="QG231" i="2"/>
  <c r="QG220" i="2"/>
  <c r="QJ220" i="2"/>
  <c r="QG210" i="2"/>
  <c r="QJ210" i="2"/>
  <c r="QJ217" i="2"/>
  <c r="QG217" i="2"/>
  <c r="QJ199" i="2"/>
  <c r="QG199" i="2"/>
  <c r="QJ191" i="2"/>
  <c r="QG191" i="2"/>
  <c r="QJ167" i="2"/>
  <c r="QG167" i="2"/>
  <c r="QJ158" i="2"/>
  <c r="QG158" i="2"/>
  <c r="QJ150" i="2"/>
  <c r="QG150" i="2"/>
  <c r="QG142" i="2"/>
  <c r="QJ142" i="2"/>
  <c r="QJ116" i="2"/>
  <c r="QG116" i="2"/>
  <c r="QZ267" i="2"/>
  <c r="QW267" i="2"/>
  <c r="QZ256" i="2"/>
  <c r="QW256" i="2"/>
  <c r="QZ251" i="2"/>
  <c r="QW251" i="2"/>
  <c r="QZ242" i="2"/>
  <c r="QW242" i="2"/>
  <c r="QZ235" i="2"/>
  <c r="QW235" i="2"/>
  <c r="QZ227" i="2"/>
  <c r="QW227" i="2"/>
  <c r="QW218" i="2"/>
  <c r="QZ218" i="2"/>
  <c r="QW209" i="2"/>
  <c r="QZ209" i="2"/>
  <c r="QZ202" i="2"/>
  <c r="QW202" i="2"/>
  <c r="QZ193" i="2"/>
  <c r="QW193" i="2"/>
  <c r="QZ184" i="2"/>
  <c r="QW184" i="2"/>
  <c r="QZ176" i="2"/>
  <c r="QW176" i="2"/>
  <c r="QZ167" i="2"/>
  <c r="QW167" i="2"/>
  <c r="QZ158" i="2"/>
  <c r="QW158" i="2"/>
  <c r="QZ150" i="2"/>
  <c r="QW150" i="2"/>
  <c r="QW142" i="2"/>
  <c r="QZ142" i="2"/>
  <c r="QW99" i="2"/>
  <c r="QZ99" i="2"/>
  <c r="QZ116" i="2"/>
  <c r="QW116" i="2"/>
  <c r="AR274" i="2"/>
  <c r="AY38" i="2"/>
  <c r="NZ274" i="2"/>
  <c r="OA38" i="2"/>
  <c r="BW274" i="2"/>
  <c r="OB38" i="2"/>
  <c r="OB274" i="2" s="1"/>
  <c r="FF274" i="2"/>
  <c r="FG38" i="2"/>
  <c r="OZ38" i="2" s="1"/>
  <c r="FH38" i="2"/>
  <c r="DP274" i="2"/>
  <c r="DQ38" i="2"/>
  <c r="FC274" i="2"/>
  <c r="PP274" i="2"/>
  <c r="PQ38" i="2"/>
  <c r="PQ274" i="2" s="1"/>
  <c r="GW274" i="2"/>
  <c r="HK274" i="2"/>
  <c r="KZ38" i="2"/>
  <c r="JT274" i="2"/>
  <c r="QV274" i="2"/>
  <c r="QZ274" i="2" s="1"/>
  <c r="QW38" i="2"/>
  <c r="LL274" i="2"/>
  <c r="QX38" i="2"/>
  <c r="QX274" i="2" s="1"/>
  <c r="LX274" i="2"/>
  <c r="RN38" i="2"/>
  <c r="RN274" i="2" s="1"/>
  <c r="LW274" i="2"/>
  <c r="MU39" i="2"/>
  <c r="MV39" i="2"/>
  <c r="NV40" i="2"/>
  <c r="NS40" i="2"/>
  <c r="GE40" i="2"/>
  <c r="GF40" i="2"/>
  <c r="PV40" i="2" s="1"/>
  <c r="GG40" i="2"/>
  <c r="FG42" i="2"/>
  <c r="FH42" i="2"/>
  <c r="NM44" i="2"/>
  <c r="NI44" i="2"/>
  <c r="FG44" i="2"/>
  <c r="FH44" i="2"/>
  <c r="OZ44" i="2"/>
  <c r="PA44" i="2" s="1"/>
  <c r="KZ44" i="2"/>
  <c r="FJ46" i="2"/>
  <c r="PB46" i="2" s="1"/>
  <c r="FJ47" i="2"/>
  <c r="PB47" i="2" s="1"/>
  <c r="FJ48" i="2"/>
  <c r="PB48" i="2" s="1"/>
  <c r="FJ50" i="2"/>
  <c r="PB50" i="2" s="1"/>
  <c r="FJ52" i="2"/>
  <c r="PB52" i="2" s="1"/>
  <c r="FJ54" i="2"/>
  <c r="PB54" i="2" s="1"/>
  <c r="QY55" i="2"/>
  <c r="QU55" i="2"/>
  <c r="FG56" i="2"/>
  <c r="OZ56" i="2" s="1"/>
  <c r="PA56" i="2" s="1"/>
  <c r="FH56" i="2"/>
  <c r="OX56" i="2" s="1"/>
  <c r="OY56" i="2" s="1"/>
  <c r="QY57" i="2"/>
  <c r="QU57" i="2"/>
  <c r="FG58" i="2"/>
  <c r="OZ58" i="2" s="1"/>
  <c r="PA58" i="2" s="1"/>
  <c r="FH58" i="2"/>
  <c r="OX58" i="2" s="1"/>
  <c r="OY58" i="2" s="1"/>
  <c r="QY59" i="2"/>
  <c r="QU59" i="2"/>
  <c r="FG60" i="2"/>
  <c r="OZ60" i="2" s="1"/>
  <c r="PA60" i="2" s="1"/>
  <c r="FH60" i="2"/>
  <c r="OX60" i="2" s="1"/>
  <c r="OY60" i="2" s="1"/>
  <c r="QY61" i="2"/>
  <c r="QU61" i="2"/>
  <c r="FG62" i="2"/>
  <c r="OZ62" i="2" s="1"/>
  <c r="PA62" i="2" s="1"/>
  <c r="FH62" i="2"/>
  <c r="OX62" i="2" s="1"/>
  <c r="OY62" i="2" s="1"/>
  <c r="QY63" i="2"/>
  <c r="QU63" i="2"/>
  <c r="NM64" i="2"/>
  <c r="NI64" i="2"/>
  <c r="QB65" i="2"/>
  <c r="PY65" i="2"/>
  <c r="NM67" i="2"/>
  <c r="NI67" i="2"/>
  <c r="FI68" i="2"/>
  <c r="FG69" i="2"/>
  <c r="OZ69" i="2" s="1"/>
  <c r="PA69" i="2" s="1"/>
  <c r="FH69" i="2"/>
  <c r="OX69" i="2" s="1"/>
  <c r="OY69" i="2" s="1"/>
  <c r="QZ70" i="2"/>
  <c r="QW70" i="2"/>
  <c r="QY71" i="2"/>
  <c r="RA71" i="2" s="1"/>
  <c r="SO71" i="2" s="1"/>
  <c r="UE71" i="2" s="1"/>
  <c r="QU71" i="2"/>
  <c r="FG72" i="2"/>
  <c r="OZ72" i="2" s="1"/>
  <c r="PA72" i="2" s="1"/>
  <c r="FH72" i="2"/>
  <c r="OX72" i="2" s="1"/>
  <c r="OY72" i="2" s="1"/>
  <c r="LA74" i="2"/>
  <c r="QP74" i="2" s="1"/>
  <c r="MR75" i="2"/>
  <c r="MS75" i="2"/>
  <c r="LA78" i="2"/>
  <c r="QP78" i="2" s="1"/>
  <c r="MR79" i="2"/>
  <c r="MS79" i="2"/>
  <c r="LA82" i="2"/>
  <c r="QP82" i="2" s="1"/>
  <c r="MR83" i="2"/>
  <c r="MS83" i="2"/>
  <c r="LA86" i="2"/>
  <c r="QP86" i="2" s="1"/>
  <c r="MR87" i="2"/>
  <c r="MS87" i="2"/>
  <c r="LA87" i="2"/>
  <c r="QP87" i="2" s="1"/>
  <c r="QZ88" i="2"/>
  <c r="QW88" i="2"/>
  <c r="QY89" i="2"/>
  <c r="RA89" i="2" s="1"/>
  <c r="SO89" i="2" s="1"/>
  <c r="UE89" i="2" s="1"/>
  <c r="QU89" i="2"/>
  <c r="FG90" i="2"/>
  <c r="OZ90" i="2" s="1"/>
  <c r="PA90" i="2" s="1"/>
  <c r="FH90" i="2"/>
  <c r="OX90" i="2" s="1"/>
  <c r="OY90" i="2" s="1"/>
  <c r="NM91" i="2"/>
  <c r="NI91" i="2"/>
  <c r="MR93" i="2"/>
  <c r="MS93" i="2"/>
  <c r="LA93" i="2"/>
  <c r="QP93" i="2" s="1"/>
  <c r="FG94" i="2"/>
  <c r="OZ94" i="2" s="1"/>
  <c r="PA94" i="2" s="1"/>
  <c r="FH94" i="2"/>
  <c r="OX94" i="2" s="1"/>
  <c r="OY94" i="2" s="1"/>
  <c r="MS104" i="2"/>
  <c r="MR104" i="2"/>
  <c r="LA108" i="2"/>
  <c r="QP108" i="2" s="1"/>
  <c r="FJ109" i="2"/>
  <c r="PB109" i="2" s="1"/>
  <c r="FJ110" i="2"/>
  <c r="PB110" i="2" s="1"/>
  <c r="MS111" i="2"/>
  <c r="MR111" i="2"/>
  <c r="MS112" i="2"/>
  <c r="MR112" i="2"/>
  <c r="FJ114" i="2"/>
  <c r="PB114" i="2" s="1"/>
  <c r="NC115" i="2"/>
  <c r="RM265" i="2"/>
  <c r="RP265" i="2"/>
  <c r="QY268" i="2"/>
  <c r="QU268" i="2"/>
  <c r="RV265" i="2"/>
  <c r="RV261" i="2"/>
  <c r="RM255" i="2"/>
  <c r="RP255" i="2"/>
  <c r="RO255" i="2"/>
  <c r="RK255" i="2"/>
  <c r="RO247" i="2"/>
  <c r="RK247" i="2"/>
  <c r="RV254" i="2"/>
  <c r="RM243" i="2"/>
  <c r="RP243" i="2"/>
  <c r="RO243" i="2"/>
  <c r="RK243" i="2"/>
  <c r="QY252" i="2"/>
  <c r="QU252" i="2"/>
  <c r="RV250" i="2"/>
  <c r="RO248" i="2"/>
  <c r="RK248" i="2"/>
  <c r="RO245" i="2"/>
  <c r="RK245" i="2"/>
  <c r="RP245" i="2"/>
  <c r="RM245" i="2"/>
  <c r="RM238" i="2"/>
  <c r="RP238" i="2"/>
  <c r="RO238" i="2"/>
  <c r="RK238" i="2"/>
  <c r="RO239" i="2"/>
  <c r="RK239" i="2"/>
  <c r="RM239" i="2"/>
  <c r="RP239" i="2"/>
  <c r="RO237" i="2"/>
  <c r="RK237" i="2"/>
  <c r="RP237" i="2"/>
  <c r="RM237" i="2"/>
  <c r="RM230" i="2"/>
  <c r="RP230" i="2"/>
  <c r="RO230" i="2"/>
  <c r="RK230" i="2"/>
  <c r="QY239" i="2"/>
  <c r="QU239" i="2"/>
  <c r="RO231" i="2"/>
  <c r="RK231" i="2"/>
  <c r="RP231" i="2"/>
  <c r="RM231" i="2"/>
  <c r="RM222" i="2"/>
  <c r="RP222" i="2"/>
  <c r="RO222" i="2"/>
  <c r="RK222" i="2"/>
  <c r="RM214" i="2"/>
  <c r="RP214" i="2"/>
  <c r="RO214" i="2"/>
  <c r="RK214" i="2"/>
  <c r="RM207" i="2"/>
  <c r="RP207" i="2"/>
  <c r="RO207" i="2"/>
  <c r="RK207" i="2"/>
  <c r="RO223" i="2"/>
  <c r="RK223" i="2"/>
  <c r="RP223" i="2"/>
  <c r="RM223" i="2"/>
  <c r="RO215" i="2"/>
  <c r="RK215" i="2"/>
  <c r="RP215" i="2"/>
  <c r="RM215" i="2"/>
  <c r="RO206" i="2"/>
  <c r="RK206" i="2"/>
  <c r="RP206" i="2"/>
  <c r="RM206" i="2"/>
  <c r="RO198" i="2"/>
  <c r="RK198" i="2"/>
  <c r="RM188" i="2"/>
  <c r="RP188" i="2"/>
  <c r="RO188" i="2"/>
  <c r="RK188" i="2"/>
  <c r="RP185" i="2"/>
  <c r="RM185" i="2"/>
  <c r="RO185" i="2"/>
  <c r="RK185" i="2"/>
  <c r="RM181" i="2"/>
  <c r="RP181" i="2"/>
  <c r="RO177" i="2"/>
  <c r="RK177" i="2"/>
  <c r="RM173" i="2"/>
  <c r="RP173" i="2"/>
  <c r="RO193" i="2"/>
  <c r="RK193" i="2"/>
  <c r="RP193" i="2"/>
  <c r="RM193" i="2"/>
  <c r="RM164" i="2"/>
  <c r="RP164" i="2"/>
  <c r="RO164" i="2"/>
  <c r="RK164" i="2"/>
  <c r="RM157" i="2"/>
  <c r="RP157" i="2"/>
  <c r="RO157" i="2"/>
  <c r="RK157" i="2"/>
  <c r="RM145" i="2"/>
  <c r="RP145" i="2"/>
  <c r="RO145" i="2"/>
  <c r="RK145" i="2"/>
  <c r="RP138" i="2"/>
  <c r="RM138" i="2"/>
  <c r="RO138" i="2"/>
  <c r="RK138" i="2"/>
  <c r="RM126" i="2"/>
  <c r="RP126" i="2"/>
  <c r="RO126" i="2"/>
  <c r="RK126" i="2"/>
  <c r="RP124" i="2"/>
  <c r="RM124" i="2"/>
  <c r="RO124" i="2"/>
  <c r="RK124" i="2"/>
  <c r="RP182" i="2"/>
  <c r="RM182" i="2"/>
  <c r="RP180" i="2"/>
  <c r="RM180" i="2"/>
  <c r="RP178" i="2"/>
  <c r="RM178" i="2"/>
  <c r="RP176" i="2"/>
  <c r="RM176" i="2"/>
  <c r="RP174" i="2"/>
  <c r="RM174" i="2"/>
  <c r="RP172" i="2"/>
  <c r="RM172" i="2"/>
  <c r="RO165" i="2"/>
  <c r="RK165" i="2"/>
  <c r="RP165" i="2"/>
  <c r="RM165" i="2"/>
  <c r="RO156" i="2"/>
  <c r="RK156" i="2"/>
  <c r="RP156" i="2"/>
  <c r="RM156" i="2"/>
  <c r="RO144" i="2"/>
  <c r="RK144" i="2"/>
  <c r="RP144" i="2"/>
  <c r="RM144" i="2"/>
  <c r="RO139" i="2"/>
  <c r="RK139" i="2"/>
  <c r="RM139" i="2"/>
  <c r="RP139" i="2"/>
  <c r="RP112" i="2"/>
  <c r="RM112" i="2"/>
  <c r="RO112" i="2"/>
  <c r="RK112" i="2"/>
  <c r="RM110" i="2"/>
  <c r="RP110" i="2"/>
  <c r="RO110" i="2"/>
  <c r="RK110" i="2"/>
  <c r="RO113" i="2"/>
  <c r="RK113" i="2"/>
  <c r="RP113" i="2"/>
  <c r="RM113" i="2"/>
  <c r="NE263" i="2"/>
  <c r="NA263" i="2"/>
  <c r="NM265" i="2"/>
  <c r="NI265" i="2"/>
  <c r="NM239" i="2"/>
  <c r="NI239" i="2"/>
  <c r="NM120" i="2"/>
  <c r="NI120" i="2"/>
  <c r="OC198" i="2"/>
  <c r="NY198" i="2"/>
  <c r="OC175" i="2"/>
  <c r="NY175" i="2"/>
  <c r="PK271" i="2"/>
  <c r="PM271" i="2" s="1"/>
  <c r="PK270" i="2"/>
  <c r="PM270" i="2" s="1"/>
  <c r="PM267" i="2"/>
  <c r="PM262" i="2"/>
  <c r="PK259" i="2"/>
  <c r="PM259" i="2" s="1"/>
  <c r="PK264" i="2"/>
  <c r="PM264" i="2" s="1"/>
  <c r="PM260" i="2"/>
  <c r="PM253" i="2"/>
  <c r="PM251" i="2"/>
  <c r="PM258" i="2"/>
  <c r="PK255" i="2"/>
  <c r="PM255" i="2" s="1"/>
  <c r="PM250" i="2"/>
  <c r="PM244" i="2"/>
  <c r="PM240" i="2"/>
  <c r="PM247" i="2"/>
  <c r="PM243" i="2"/>
  <c r="PM239" i="2"/>
  <c r="PK238" i="2"/>
  <c r="PM238" i="2" s="1"/>
  <c r="PM235" i="2"/>
  <c r="PM231" i="2"/>
  <c r="PM227" i="2"/>
  <c r="PK234" i="2"/>
  <c r="PM234" i="2" s="1"/>
  <c r="PK230" i="2"/>
  <c r="PM230" i="2" s="1"/>
  <c r="PK226" i="2"/>
  <c r="PM226" i="2" s="1"/>
  <c r="PK223" i="2"/>
  <c r="PM223" i="2" s="1"/>
  <c r="PK219" i="2"/>
  <c r="PM219" i="2" s="1"/>
  <c r="PK215" i="2"/>
  <c r="PM215" i="2" s="1"/>
  <c r="PK211" i="2"/>
  <c r="PM211" i="2" s="1"/>
  <c r="PM206" i="2"/>
  <c r="PM202" i="2"/>
  <c r="PM220" i="2"/>
  <c r="PM216" i="2"/>
  <c r="PM212" i="2"/>
  <c r="PK209" i="2"/>
  <c r="PM209" i="2" s="1"/>
  <c r="PK205" i="2"/>
  <c r="PM205" i="2" s="1"/>
  <c r="PK201" i="2"/>
  <c r="PM201" i="2" s="1"/>
  <c r="PK197" i="2"/>
  <c r="PM197" i="2" s="1"/>
  <c r="PK193" i="2"/>
  <c r="PM193" i="2" s="1"/>
  <c r="PK189" i="2"/>
  <c r="PM189" i="2" s="1"/>
  <c r="PM184" i="2"/>
  <c r="PM180" i="2"/>
  <c r="PM176" i="2"/>
  <c r="PM172" i="2"/>
  <c r="PM198" i="2"/>
  <c r="PK194" i="2"/>
  <c r="PM194" i="2" s="1"/>
  <c r="PK190" i="2"/>
  <c r="PM190" i="2" s="1"/>
  <c r="PK186" i="2"/>
  <c r="PM186" i="2" s="1"/>
  <c r="PM183" i="2"/>
  <c r="PM169" i="2"/>
  <c r="PM165" i="2"/>
  <c r="PM147" i="2"/>
  <c r="PM181" i="2"/>
  <c r="PM177" i="2"/>
  <c r="PM173" i="2"/>
  <c r="PK168" i="2"/>
  <c r="PM168" i="2" s="1"/>
  <c r="PK164" i="2"/>
  <c r="PM164" i="2" s="1"/>
  <c r="PK160" i="2"/>
  <c r="PM160" i="2" s="1"/>
  <c r="PM157" i="2"/>
  <c r="PM149" i="2"/>
  <c r="PM109" i="2"/>
  <c r="PU272" i="2"/>
  <c r="PU269" i="2"/>
  <c r="PS263" i="2"/>
  <c r="PU263" i="2" s="1"/>
  <c r="PU265" i="2"/>
  <c r="PU261" i="2"/>
  <c r="PU256" i="2"/>
  <c r="PU248" i="2"/>
  <c r="PS257" i="2"/>
  <c r="PU257" i="2" s="1"/>
  <c r="PU254" i="2"/>
  <c r="PU245" i="2"/>
  <c r="PU242" i="2"/>
  <c r="PS249" i="2"/>
  <c r="PU249" i="2" s="1"/>
  <c r="PU246" i="2"/>
  <c r="PU241" i="2"/>
  <c r="PU237" i="2"/>
  <c r="PS236" i="2"/>
  <c r="PU236" i="2" s="1"/>
  <c r="PU233" i="2"/>
  <c r="PU229" i="2"/>
  <c r="PU225" i="2"/>
  <c r="PS232" i="2"/>
  <c r="PU232" i="2" s="1"/>
  <c r="PS228" i="2"/>
  <c r="PU228" i="2" s="1"/>
  <c r="PU224" i="2"/>
  <c r="PS221" i="2"/>
  <c r="PU221" i="2" s="1"/>
  <c r="PS217" i="2"/>
  <c r="PU217" i="2" s="1"/>
  <c r="PS213" i="2"/>
  <c r="PU213" i="2" s="1"/>
  <c r="PU208" i="2"/>
  <c r="PU204" i="2"/>
  <c r="PU222" i="2"/>
  <c r="PU218" i="2"/>
  <c r="PU214" i="2"/>
  <c r="PU210" i="2"/>
  <c r="PS207" i="2"/>
  <c r="PU207" i="2" s="1"/>
  <c r="PS203" i="2"/>
  <c r="PU203" i="2" s="1"/>
  <c r="PS199" i="2"/>
  <c r="PU199" i="2" s="1"/>
  <c r="PS195" i="2"/>
  <c r="PU195" i="2" s="1"/>
  <c r="PS191" i="2"/>
  <c r="PU191" i="2" s="1"/>
  <c r="PS187" i="2"/>
  <c r="PU187" i="2" s="1"/>
  <c r="PU182" i="2"/>
  <c r="PU178" i="2"/>
  <c r="PU174" i="2"/>
  <c r="PU200" i="2"/>
  <c r="PU196" i="2"/>
  <c r="PS192" i="2"/>
  <c r="PU192" i="2" s="1"/>
  <c r="PS188" i="2"/>
  <c r="PU188" i="2" s="1"/>
  <c r="PU185" i="2"/>
  <c r="PU171" i="2"/>
  <c r="PU167" i="2"/>
  <c r="PU179" i="2"/>
  <c r="PU175" i="2"/>
  <c r="PS170" i="2"/>
  <c r="PU170" i="2" s="1"/>
  <c r="PS166" i="2"/>
  <c r="PU166" i="2" s="1"/>
  <c r="PU159" i="2"/>
  <c r="PU151" i="2"/>
  <c r="PS148" i="2"/>
  <c r="PU148" i="2" s="1"/>
  <c r="PS112" i="2"/>
  <c r="PU112" i="2" s="1"/>
  <c r="PU107" i="2"/>
  <c r="QI264" i="2"/>
  <c r="QE264" i="2"/>
  <c r="QI198" i="2"/>
  <c r="QE198" i="2"/>
  <c r="QI177" i="2"/>
  <c r="QE177" i="2"/>
  <c r="QI119" i="2"/>
  <c r="QE119" i="2"/>
  <c r="QY263" i="2"/>
  <c r="QU263" i="2"/>
  <c r="QY238" i="2"/>
  <c r="QU238" i="2"/>
  <c r="QY121" i="2"/>
  <c r="QU121" i="2"/>
  <c r="RI266" i="2"/>
  <c r="SP266" i="2" s="1"/>
  <c r="UF266" i="2" s="1"/>
  <c r="RI251" i="2"/>
  <c r="SP251" i="2" s="1"/>
  <c r="UF251" i="2" s="1"/>
  <c r="RG260" i="2"/>
  <c r="RI260" i="2" s="1"/>
  <c r="SP260" i="2" s="1"/>
  <c r="UF260" i="2" s="1"/>
  <c r="RI247" i="2"/>
  <c r="SP247" i="2" s="1"/>
  <c r="UF247" i="2" s="1"/>
  <c r="RI244" i="2"/>
  <c r="SP244" i="2" s="1"/>
  <c r="UF244" i="2" s="1"/>
  <c r="RI246" i="2"/>
  <c r="SP246" i="2" s="1"/>
  <c r="UF246" i="2" s="1"/>
  <c r="RG241" i="2"/>
  <c r="RI241" i="2" s="1"/>
  <c r="SP241" i="2" s="1"/>
  <c r="UF241" i="2" s="1"/>
  <c r="RG237" i="2"/>
  <c r="RI237" i="2" s="1"/>
  <c r="SP237" i="2" s="1"/>
  <c r="UF237" i="2" s="1"/>
  <c r="RG229" i="2"/>
  <c r="RI229" i="2" s="1"/>
  <c r="SP229" i="2" s="1"/>
  <c r="UF229" i="2" s="1"/>
  <c r="RI236" i="2"/>
  <c r="SP236" i="2" s="1"/>
  <c r="UF236" i="2" s="1"/>
  <c r="RI232" i="2"/>
  <c r="SP232" i="2" s="1"/>
  <c r="UF232" i="2" s="1"/>
  <c r="RG221" i="2"/>
  <c r="RI221" i="2" s="1"/>
  <c r="SP221" i="2" s="1"/>
  <c r="UF221" i="2" s="1"/>
  <c r="RG213" i="2"/>
  <c r="RI213" i="2" s="1"/>
  <c r="SP213" i="2" s="1"/>
  <c r="UF213" i="2" s="1"/>
  <c r="RI204" i="2"/>
  <c r="SP204" i="2" s="1"/>
  <c r="UF204" i="2" s="1"/>
  <c r="RI207" i="2"/>
  <c r="SP207" i="2" s="1"/>
  <c r="UF207" i="2" s="1"/>
  <c r="RG200" i="2"/>
  <c r="RI200" i="2" s="1"/>
  <c r="SP200" i="2" s="1"/>
  <c r="UF200" i="2" s="1"/>
  <c r="RG196" i="2"/>
  <c r="RI196" i="2" s="1"/>
  <c r="SP196" i="2" s="1"/>
  <c r="UF196" i="2" s="1"/>
  <c r="RI193" i="2"/>
  <c r="SP193" i="2" s="1"/>
  <c r="UF193" i="2" s="1"/>
  <c r="RG176" i="2"/>
  <c r="RI176" i="2" s="1"/>
  <c r="SP176" i="2" s="1"/>
  <c r="UF176" i="2" s="1"/>
  <c r="RG188" i="2"/>
  <c r="RI188" i="2" s="1"/>
  <c r="SP188" i="2" s="1"/>
  <c r="UF188" i="2" s="1"/>
  <c r="RI169" i="2"/>
  <c r="SP169" i="2" s="1"/>
  <c r="UF169" i="2" s="1"/>
  <c r="RI161" i="2"/>
  <c r="SP161" i="2" s="1"/>
  <c r="UF161" i="2" s="1"/>
  <c r="RI147" i="2"/>
  <c r="SP147" i="2" s="1"/>
  <c r="UF147" i="2" s="1"/>
  <c r="RI166" i="2"/>
  <c r="SP166" i="2" s="1"/>
  <c r="UF166" i="2" s="1"/>
  <c r="RG151" i="2"/>
  <c r="RI151" i="2" s="1"/>
  <c r="SP151" i="2" s="1"/>
  <c r="UF151" i="2" s="1"/>
  <c r="RI140" i="2"/>
  <c r="SP140" i="2" s="1"/>
  <c r="UF140" i="2" s="1"/>
  <c r="RI108" i="2"/>
  <c r="SP108" i="2" s="1"/>
  <c r="UF108" i="2" s="1"/>
  <c r="AK274" i="2"/>
  <c r="MZ38" i="2"/>
  <c r="BV274" i="2"/>
  <c r="FI38" i="2"/>
  <c r="MC274" i="2"/>
  <c r="MJ274" i="2"/>
  <c r="FH39" i="2"/>
  <c r="OX39" i="2" s="1"/>
  <c r="OY39" i="2" s="1"/>
  <c r="FG39" i="2"/>
  <c r="OZ39" i="2" s="1"/>
  <c r="PA39" i="2" s="1"/>
  <c r="QW40" i="2"/>
  <c r="QZ40" i="2"/>
  <c r="FH41" i="2"/>
  <c r="OX41" i="2" s="1"/>
  <c r="OY41" i="2" s="1"/>
  <c r="FG41" i="2"/>
  <c r="OZ41" i="2" s="1"/>
  <c r="PA41" i="2" s="1"/>
  <c r="NU42" i="2"/>
  <c r="NQ42" i="2"/>
  <c r="NS44" i="2"/>
  <c r="NV44" i="2"/>
  <c r="KY44" i="2"/>
  <c r="QL44" i="2" s="1"/>
  <c r="KX44" i="2"/>
  <c r="QN44" i="2" s="1"/>
  <c r="NU45" i="2"/>
  <c r="NQ45" i="2"/>
  <c r="MV46" i="2"/>
  <c r="MU46" i="2"/>
  <c r="NV47" i="2"/>
  <c r="NS47" i="2"/>
  <c r="QA47" i="2"/>
  <c r="PW47" i="2"/>
  <c r="NU49" i="2"/>
  <c r="NQ49" i="2"/>
  <c r="QB49" i="2"/>
  <c r="PY49" i="2"/>
  <c r="KY49" i="2"/>
  <c r="QL49" i="2" s="1"/>
  <c r="KX49" i="2"/>
  <c r="QN49" i="2" s="1"/>
  <c r="MV50" i="2"/>
  <c r="MU50" i="2"/>
  <c r="NV51" i="2"/>
  <c r="NS51" i="2"/>
  <c r="FI51" i="2"/>
  <c r="QA51" i="2"/>
  <c r="PW51" i="2"/>
  <c r="NU53" i="2"/>
  <c r="NQ53" i="2"/>
  <c r="QB53" i="2"/>
  <c r="PY53" i="2"/>
  <c r="KY53" i="2"/>
  <c r="QL53" i="2" s="1"/>
  <c r="KX53" i="2"/>
  <c r="QN53" i="2" s="1"/>
  <c r="MV54" i="2"/>
  <c r="MU54" i="2"/>
  <c r="NS55" i="2"/>
  <c r="NV55" i="2"/>
  <c r="KY56" i="2"/>
  <c r="QL56" i="2" s="1"/>
  <c r="KX56" i="2"/>
  <c r="QN56" i="2" s="1"/>
  <c r="NU57" i="2"/>
  <c r="NQ57" i="2"/>
  <c r="MT58" i="2"/>
  <c r="FI58" i="2"/>
  <c r="NS59" i="2"/>
  <c r="NV59" i="2"/>
  <c r="KY60" i="2"/>
  <c r="QL60" i="2" s="1"/>
  <c r="KX60" i="2"/>
  <c r="QN60" i="2" s="1"/>
  <c r="NU61" i="2"/>
  <c r="NQ61" i="2"/>
  <c r="MT62" i="2"/>
  <c r="FI62" i="2"/>
  <c r="NS63" i="2"/>
  <c r="NV63" i="2"/>
  <c r="NK64" i="2"/>
  <c r="NN64" i="2"/>
  <c r="MU65" i="2"/>
  <c r="MV65" i="2"/>
  <c r="NN65" i="2"/>
  <c r="NK65" i="2"/>
  <c r="NU65" i="2"/>
  <c r="NQ65" i="2"/>
  <c r="QY65" i="2"/>
  <c r="QU65" i="2"/>
  <c r="MR68" i="2"/>
  <c r="MS68" i="2"/>
  <c r="FG74" i="2"/>
  <c r="FH74" i="2"/>
  <c r="OX74" i="2" s="1"/>
  <c r="OY74" i="2" s="1"/>
  <c r="FG76" i="2"/>
  <c r="FH76" i="2"/>
  <c r="OX76" i="2" s="1"/>
  <c r="OY76" i="2" s="1"/>
  <c r="FG78" i="2"/>
  <c r="FH78" i="2"/>
  <c r="OX78" i="2" s="1"/>
  <c r="OY78" i="2" s="1"/>
  <c r="FG80" i="2"/>
  <c r="FH80" i="2"/>
  <c r="OX80" i="2" s="1"/>
  <c r="OY80" i="2" s="1"/>
  <c r="FG82" i="2"/>
  <c r="FH82" i="2"/>
  <c r="OX82" i="2" s="1"/>
  <c r="OY82" i="2" s="1"/>
  <c r="FG84" i="2"/>
  <c r="FH84" i="2"/>
  <c r="OX84" i="2" s="1"/>
  <c r="OY84" i="2" s="1"/>
  <c r="FG86" i="2"/>
  <c r="FH86" i="2"/>
  <c r="OX86" i="2" s="1"/>
  <c r="OY86" i="2" s="1"/>
  <c r="MR92" i="2"/>
  <c r="MS92" i="2"/>
  <c r="NK93" i="2"/>
  <c r="NN93" i="2"/>
  <c r="MR94" i="2"/>
  <c r="MS94" i="2"/>
  <c r="NK95" i="2"/>
  <c r="NN95" i="2"/>
  <c r="MR96" i="2"/>
  <c r="MS96" i="2"/>
  <c r="FI103" i="2"/>
  <c r="QW107" i="2"/>
  <c r="QZ107" i="2"/>
  <c r="ND112" i="2"/>
  <c r="QG114" i="2"/>
  <c r="QJ114" i="2"/>
  <c r="QZ117" i="2"/>
  <c r="QW117" i="2"/>
  <c r="NM66" i="2"/>
  <c r="NI66" i="2"/>
  <c r="MV67" i="2"/>
  <c r="MU67" i="2"/>
  <c r="NS67" i="2"/>
  <c r="NV67" i="2"/>
  <c r="NU68" i="2"/>
  <c r="NQ68" i="2"/>
  <c r="MV70" i="2"/>
  <c r="MU70" i="2"/>
  <c r="NU70" i="2"/>
  <c r="NQ70" i="2"/>
  <c r="MV71" i="2"/>
  <c r="MU71" i="2"/>
  <c r="NS71" i="2"/>
  <c r="NV71" i="2"/>
  <c r="MT72" i="2"/>
  <c r="NU72" i="2"/>
  <c r="NQ72" i="2"/>
  <c r="NV73" i="2"/>
  <c r="NS73" i="2"/>
  <c r="NU75" i="2"/>
  <c r="NQ75" i="2"/>
  <c r="KY75" i="2"/>
  <c r="QL75" i="2" s="1"/>
  <c r="KX75" i="2"/>
  <c r="QN75" i="2" s="1"/>
  <c r="NV77" i="2"/>
  <c r="NS77" i="2"/>
  <c r="NU79" i="2"/>
  <c r="NQ79" i="2"/>
  <c r="KY79" i="2"/>
  <c r="QL79" i="2" s="1"/>
  <c r="KX79" i="2"/>
  <c r="QN79" i="2" s="1"/>
  <c r="NV81" i="2"/>
  <c r="NS81" i="2"/>
  <c r="NU83" i="2"/>
  <c r="NQ83" i="2"/>
  <c r="KY83" i="2"/>
  <c r="QL83" i="2" s="1"/>
  <c r="KX83" i="2"/>
  <c r="QN83" i="2" s="1"/>
  <c r="NV85" i="2"/>
  <c r="NS85" i="2"/>
  <c r="NU87" i="2"/>
  <c r="NQ87" i="2"/>
  <c r="NS88" i="2"/>
  <c r="NV88" i="2"/>
  <c r="NU89" i="2"/>
  <c r="NQ89" i="2"/>
  <c r="NS90" i="2"/>
  <c r="NV90" i="2"/>
  <c r="NU91" i="2"/>
  <c r="NQ91" i="2"/>
  <c r="NS92" i="2"/>
  <c r="NV92" i="2"/>
  <c r="NU93" i="2"/>
  <c r="NQ93" i="2"/>
  <c r="NS94" i="2"/>
  <c r="NV94" i="2"/>
  <c r="NU95" i="2"/>
  <c r="NQ95" i="2"/>
  <c r="NS96" i="2"/>
  <c r="NV96" i="2"/>
  <c r="NU97" i="2"/>
  <c r="NW97" i="2" s="1"/>
  <c r="SC97" i="2" s="1"/>
  <c r="TU97" i="2" s="1"/>
  <c r="NQ97" i="2"/>
  <c r="FI97" i="2"/>
  <c r="NU99" i="2"/>
  <c r="NQ99" i="2"/>
  <c r="FI99" i="2"/>
  <c r="NU101" i="2"/>
  <c r="NW101" i="2" s="1"/>
  <c r="SC101" i="2" s="1"/>
  <c r="TU101" i="2" s="1"/>
  <c r="NQ101" i="2"/>
  <c r="FI101" i="2"/>
  <c r="FG103" i="2"/>
  <c r="FH103" i="2"/>
  <c r="NS107" i="2"/>
  <c r="NV107" i="2"/>
  <c r="FI107" i="2"/>
  <c r="LA107" i="2"/>
  <c r="QP107" i="2" s="1"/>
  <c r="NM108" i="2"/>
  <c r="NI108" i="2"/>
  <c r="FJ108" i="2"/>
  <c r="PB108" i="2" s="1"/>
  <c r="MU109" i="2"/>
  <c r="MV109" i="2"/>
  <c r="NU109" i="2"/>
  <c r="NQ109" i="2"/>
  <c r="OC109" i="2"/>
  <c r="OE109" i="2" s="1"/>
  <c r="SD109" i="2" s="1"/>
  <c r="TV109" i="2" s="1"/>
  <c r="NY109" i="2"/>
  <c r="MU110" i="2"/>
  <c r="MV110" i="2"/>
  <c r="NU110" i="2"/>
  <c r="NQ110" i="2"/>
  <c r="FI110" i="2"/>
  <c r="LA110" i="2"/>
  <c r="QP110" i="2" s="1"/>
  <c r="NS111" i="2"/>
  <c r="NV111" i="2"/>
  <c r="FI111" i="2"/>
  <c r="LA111" i="2"/>
  <c r="QP111" i="2" s="1"/>
  <c r="GE112" i="2"/>
  <c r="GF112" i="2"/>
  <c r="PV112" i="2" s="1"/>
  <c r="KX112" i="2"/>
  <c r="QN112" i="2" s="1"/>
  <c r="KY112" i="2"/>
  <c r="QL112" i="2" s="1"/>
  <c r="QI113" i="2"/>
  <c r="QE113" i="2"/>
  <c r="QI114" i="2"/>
  <c r="QK114" i="2" s="1"/>
  <c r="SM114" i="2" s="1"/>
  <c r="UC114" i="2" s="1"/>
  <c r="QE114" i="2"/>
  <c r="QY114" i="2"/>
  <c r="RA114" i="2" s="1"/>
  <c r="SO114" i="2" s="1"/>
  <c r="UE114" i="2" s="1"/>
  <c r="QU114" i="2"/>
  <c r="QA114" i="2"/>
  <c r="PW114" i="2"/>
  <c r="FG115" i="2"/>
  <c r="OZ115" i="2" s="1"/>
  <c r="FH115" i="2"/>
  <c r="OX115" i="2" s="1"/>
  <c r="QY115" i="2"/>
  <c r="RA115" i="2" s="1"/>
  <c r="SO115" i="2" s="1"/>
  <c r="UE115" i="2" s="1"/>
  <c r="QU115" i="2"/>
  <c r="MR115" i="2"/>
  <c r="MS115" i="2"/>
  <c r="FG116" i="2"/>
  <c r="OZ116" i="2" s="1"/>
  <c r="FH116" i="2"/>
  <c r="OX116" i="2" s="1"/>
  <c r="NU117" i="2"/>
  <c r="NQ117" i="2"/>
  <c r="GE117" i="2"/>
  <c r="GF117" i="2"/>
  <c r="PV117" i="2" s="1"/>
  <c r="GG117" i="2"/>
  <c r="NK118" i="2"/>
  <c r="NN118" i="2"/>
  <c r="NS121" i="2"/>
  <c r="NV121" i="2"/>
  <c r="FJ121" i="2"/>
  <c r="PB121" i="2" s="1"/>
  <c r="GE121" i="2"/>
  <c r="PX121" i="2" s="1"/>
  <c r="GF121" i="2"/>
  <c r="LA122" i="2"/>
  <c r="QP122" i="2" s="1"/>
  <c r="KX124" i="2"/>
  <c r="KY124" i="2"/>
  <c r="MS125" i="2"/>
  <c r="MR125" i="2"/>
  <c r="MS127" i="2"/>
  <c r="MR127" i="2"/>
  <c r="KX129" i="2"/>
  <c r="KY129" i="2"/>
  <c r="ND130" i="2"/>
  <c r="NE130" i="2" s="1"/>
  <c r="NG130" i="2" s="1"/>
  <c r="SB130" i="2" s="1"/>
  <c r="TT130" i="2" s="1"/>
  <c r="MS131" i="2"/>
  <c r="MR131" i="2"/>
  <c r="KX133" i="2"/>
  <c r="KY133" i="2"/>
  <c r="ND134" i="2"/>
  <c r="NE134" i="2" s="1"/>
  <c r="FJ140" i="2"/>
  <c r="PB140" i="2" s="1"/>
  <c r="MS141" i="2"/>
  <c r="MR141" i="2"/>
  <c r="LA144" i="2"/>
  <c r="QP144" i="2" s="1"/>
  <c r="MS145" i="2"/>
  <c r="MR145" i="2"/>
  <c r="NF150" i="2"/>
  <c r="NC150" i="2"/>
  <c r="LA150" i="2"/>
  <c r="QP150" i="2" s="1"/>
  <c r="FJ153" i="2"/>
  <c r="PB153" i="2" s="1"/>
  <c r="NF154" i="2"/>
  <c r="NC154" i="2"/>
  <c r="LA154" i="2"/>
  <c r="QP154" i="2" s="1"/>
  <c r="FJ157" i="2"/>
  <c r="PB157" i="2" s="1"/>
  <c r="NF158" i="2"/>
  <c r="NC158" i="2"/>
  <c r="LA158" i="2"/>
  <c r="QP158" i="2" s="1"/>
  <c r="MS160" i="2"/>
  <c r="MR160" i="2"/>
  <c r="MS164" i="2"/>
  <c r="MR164" i="2"/>
  <c r="MS168" i="2"/>
  <c r="MR168" i="2"/>
  <c r="KZ97" i="2"/>
  <c r="QY97" i="2"/>
  <c r="QU97" i="2"/>
  <c r="KZ99" i="2"/>
  <c r="QY99" i="2"/>
  <c r="QU99" i="2"/>
  <c r="KZ101" i="2"/>
  <c r="QY101" i="2"/>
  <c r="QU101" i="2"/>
  <c r="KZ104" i="2"/>
  <c r="NV105" i="2"/>
  <c r="NS105" i="2"/>
  <c r="NU106" i="2"/>
  <c r="NQ106" i="2"/>
  <c r="MG39" i="2"/>
  <c r="MH39" i="2"/>
  <c r="MG41" i="2"/>
  <c r="MH41" i="2"/>
  <c r="MG66" i="2"/>
  <c r="MH66" i="2"/>
  <c r="MH42" i="2"/>
  <c r="MG42" i="2"/>
  <c r="MH44" i="2"/>
  <c r="MG44" i="2"/>
  <c r="MH46" i="2"/>
  <c r="MG46" i="2"/>
  <c r="MH48" i="2"/>
  <c r="MG48" i="2"/>
  <c r="MH50" i="2"/>
  <c r="MG50" i="2"/>
  <c r="MH52" i="2"/>
  <c r="MG52" i="2"/>
  <c r="MH54" i="2"/>
  <c r="MG54" i="2"/>
  <c r="MH56" i="2"/>
  <c r="MG56" i="2"/>
  <c r="MH58" i="2"/>
  <c r="MG58" i="2"/>
  <c r="MH60" i="2"/>
  <c r="MG60" i="2"/>
  <c r="MH62" i="2"/>
  <c r="MG62" i="2"/>
  <c r="MH64" i="2"/>
  <c r="MG64" i="2"/>
  <c r="MH68" i="2"/>
  <c r="MG68" i="2"/>
  <c r="MH70" i="2"/>
  <c r="MG70" i="2"/>
  <c r="MH72" i="2"/>
  <c r="MG72" i="2"/>
  <c r="MH74" i="2"/>
  <c r="MG74" i="2"/>
  <c r="MH76" i="2"/>
  <c r="MG76" i="2"/>
  <c r="MH78" i="2"/>
  <c r="MG78" i="2"/>
  <c r="MH80" i="2"/>
  <c r="MG80" i="2"/>
  <c r="MH82" i="2"/>
  <c r="MG82" i="2"/>
  <c r="MH84" i="2"/>
  <c r="MG84" i="2"/>
  <c r="MH86" i="2"/>
  <c r="MG86" i="2"/>
  <c r="MH88" i="2"/>
  <c r="MG88" i="2"/>
  <c r="MH90" i="2"/>
  <c r="MG90" i="2"/>
  <c r="MH92" i="2"/>
  <c r="MG92" i="2"/>
  <c r="MH94" i="2"/>
  <c r="MG94" i="2"/>
  <c r="MH96" i="2"/>
  <c r="MG96" i="2"/>
  <c r="MG98" i="2"/>
  <c r="MH98" i="2"/>
  <c r="MG100" i="2"/>
  <c r="MH100" i="2"/>
  <c r="MG102" i="2"/>
  <c r="MH102" i="2"/>
  <c r="MG107" i="2"/>
  <c r="MH107" i="2"/>
  <c r="MG110" i="2"/>
  <c r="MH110" i="2"/>
  <c r="MG112" i="2"/>
  <c r="MW112" i="2" s="1"/>
  <c r="MH112" i="2"/>
  <c r="MG117" i="2"/>
  <c r="MH117" i="2"/>
  <c r="MG123" i="2"/>
  <c r="MH123" i="2"/>
  <c r="MG130" i="2"/>
  <c r="MH130" i="2"/>
  <c r="MG134" i="2"/>
  <c r="MH134" i="2"/>
  <c r="MH105" i="2"/>
  <c r="MG105" i="2"/>
  <c r="MH108" i="2"/>
  <c r="MG108" i="2"/>
  <c r="MH115" i="2"/>
  <c r="MG115" i="2"/>
  <c r="MG121" i="2"/>
  <c r="MH121" i="2"/>
  <c r="MG125" i="2"/>
  <c r="MH125" i="2"/>
  <c r="MG127" i="2"/>
  <c r="MH127" i="2"/>
  <c r="MG131" i="2"/>
  <c r="MH131" i="2"/>
  <c r="MG135" i="2"/>
  <c r="MH135" i="2"/>
  <c r="MG137" i="2"/>
  <c r="MH137" i="2"/>
  <c r="MG140" i="2"/>
  <c r="MH140" i="2"/>
  <c r="MG143" i="2"/>
  <c r="MH143" i="2"/>
  <c r="MG148" i="2"/>
  <c r="MH148" i="2"/>
  <c r="MG151" i="2"/>
  <c r="MH151" i="2"/>
  <c r="MG155" i="2"/>
  <c r="MH155" i="2"/>
  <c r="MG159" i="2"/>
  <c r="MH159" i="2"/>
  <c r="MG162" i="2"/>
  <c r="MH162" i="2"/>
  <c r="MG166" i="2"/>
  <c r="MH166" i="2"/>
  <c r="MG170" i="2"/>
  <c r="MH170" i="2"/>
  <c r="MG175" i="2"/>
  <c r="MH175" i="2"/>
  <c r="MG179" i="2"/>
  <c r="MH179" i="2"/>
  <c r="MH118" i="2"/>
  <c r="MG118" i="2"/>
  <c r="MH122" i="2"/>
  <c r="MG122" i="2"/>
  <c r="MH142" i="2"/>
  <c r="MG142" i="2"/>
  <c r="MH146" i="2"/>
  <c r="MG146" i="2"/>
  <c r="MH150" i="2"/>
  <c r="MG150" i="2"/>
  <c r="MH154" i="2"/>
  <c r="MG154" i="2"/>
  <c r="MH158" i="2"/>
  <c r="MG158" i="2"/>
  <c r="MH163" i="2"/>
  <c r="MG163" i="2"/>
  <c r="MH167" i="2"/>
  <c r="MG167" i="2"/>
  <c r="MG171" i="2"/>
  <c r="MH171" i="2"/>
  <c r="MG185" i="2"/>
  <c r="MW185" i="2" s="1"/>
  <c r="MH185" i="2"/>
  <c r="MG188" i="2"/>
  <c r="MH188" i="2"/>
  <c r="MG192" i="2"/>
  <c r="MW192" i="2" s="1"/>
  <c r="MX192" i="2" s="1"/>
  <c r="MY192" i="2" s="1"/>
  <c r="MH192" i="2"/>
  <c r="MG196" i="2"/>
  <c r="MH196" i="2"/>
  <c r="MG200" i="2"/>
  <c r="MH200" i="2"/>
  <c r="MH174" i="2"/>
  <c r="MG174" i="2"/>
  <c r="MH178" i="2"/>
  <c r="MG178" i="2"/>
  <c r="MH182" i="2"/>
  <c r="MG182" i="2"/>
  <c r="MH187" i="2"/>
  <c r="MG187" i="2"/>
  <c r="MH191" i="2"/>
  <c r="MG191" i="2"/>
  <c r="MH195" i="2"/>
  <c r="MG195" i="2"/>
  <c r="MH199" i="2"/>
  <c r="MG199" i="2"/>
  <c r="MG203" i="2"/>
  <c r="MH203" i="2"/>
  <c r="MG207" i="2"/>
  <c r="MH207" i="2"/>
  <c r="MG210" i="2"/>
  <c r="MH210" i="2"/>
  <c r="MG214" i="2"/>
  <c r="MH214" i="2"/>
  <c r="MG218" i="2"/>
  <c r="MH218" i="2"/>
  <c r="MG222" i="2"/>
  <c r="MH222" i="2"/>
  <c r="MH204" i="2"/>
  <c r="MG204" i="2"/>
  <c r="MH208" i="2"/>
  <c r="MG208" i="2"/>
  <c r="MH213" i="2"/>
  <c r="MG213" i="2"/>
  <c r="MH217" i="2"/>
  <c r="MG217" i="2"/>
  <c r="MH221" i="2"/>
  <c r="MG221" i="2"/>
  <c r="MG224" i="2"/>
  <c r="MH224" i="2"/>
  <c r="MG228" i="2"/>
  <c r="MH228" i="2"/>
  <c r="MG232" i="2"/>
  <c r="MH232" i="2"/>
  <c r="MH225" i="2"/>
  <c r="MG225" i="2"/>
  <c r="MH229" i="2"/>
  <c r="MG229" i="2"/>
  <c r="MH233" i="2"/>
  <c r="MG233" i="2"/>
  <c r="MG236" i="2"/>
  <c r="MH236" i="2"/>
  <c r="MH237" i="2"/>
  <c r="MG237" i="2"/>
  <c r="MG241" i="2"/>
  <c r="MH241" i="2"/>
  <c r="MH245" i="2"/>
  <c r="MG245" i="2"/>
  <c r="MG247" i="2"/>
  <c r="MH247" i="2"/>
  <c r="MH253" i="2"/>
  <c r="MG253" i="2"/>
  <c r="MH242" i="2"/>
  <c r="MG242" i="2"/>
  <c r="MG250" i="2"/>
  <c r="MH250" i="2"/>
  <c r="MG255" i="2"/>
  <c r="MH255" i="2"/>
  <c r="MG258" i="2"/>
  <c r="MH258" i="2"/>
  <c r="MG249" i="2"/>
  <c r="MH249" i="2"/>
  <c r="MG254" i="2"/>
  <c r="MH254" i="2"/>
  <c r="MG261" i="2"/>
  <c r="MH261" i="2"/>
  <c r="MH268" i="2"/>
  <c r="MG268" i="2"/>
  <c r="MG263" i="2"/>
  <c r="MH263" i="2"/>
  <c r="MG265" i="2"/>
  <c r="MH265" i="2"/>
  <c r="MH267" i="2"/>
  <c r="MG267" i="2"/>
  <c r="MG271" i="2"/>
  <c r="MH271" i="2"/>
  <c r="MG272" i="2"/>
  <c r="MH272" i="2"/>
  <c r="NM107" i="2"/>
  <c r="NI107" i="2"/>
  <c r="MV108" i="2"/>
  <c r="MU108" i="2"/>
  <c r="FH109" i="2"/>
  <c r="OX109" i="2" s="1"/>
  <c r="FG109" i="2"/>
  <c r="OZ109" i="2" s="1"/>
  <c r="FH111" i="2"/>
  <c r="OX111" i="2" s="1"/>
  <c r="FG111" i="2"/>
  <c r="OZ111" i="2" s="1"/>
  <c r="FH112" i="2"/>
  <c r="OX112" i="2" s="1"/>
  <c r="FG112" i="2"/>
  <c r="OZ112" i="2" s="1"/>
  <c r="NM114" i="2"/>
  <c r="NO114" i="2" s="1"/>
  <c r="SA114" i="2" s="1"/>
  <c r="NI114" i="2"/>
  <c r="NV115" i="2"/>
  <c r="NS115" i="2"/>
  <c r="KY115" i="2"/>
  <c r="QL115" i="2" s="1"/>
  <c r="KX115" i="2"/>
  <c r="QN115" i="2" s="1"/>
  <c r="NU116" i="2"/>
  <c r="NQ116" i="2"/>
  <c r="NM117" i="2"/>
  <c r="NI117" i="2"/>
  <c r="QI117" i="2"/>
  <c r="QK117" i="2" s="1"/>
  <c r="SM117" i="2" s="1"/>
  <c r="UC117" i="2" s="1"/>
  <c r="QE117" i="2"/>
  <c r="NM118" i="2"/>
  <c r="NO118" i="2" s="1"/>
  <c r="SA118" i="2" s="1"/>
  <c r="NI118" i="2"/>
  <c r="QA119" i="2"/>
  <c r="QC119" i="2" s="1"/>
  <c r="SL119" i="2" s="1"/>
  <c r="UB119" i="2" s="1"/>
  <c r="PW119" i="2"/>
  <c r="QG119" i="2"/>
  <c r="QJ119" i="2"/>
  <c r="FG120" i="2"/>
  <c r="FH120" i="2"/>
  <c r="OX120" i="2" s="1"/>
  <c r="FG122" i="2"/>
  <c r="FH122" i="2"/>
  <c r="OX122" i="2" s="1"/>
  <c r="MU123" i="2"/>
  <c r="MV123" i="2"/>
  <c r="FJ123" i="2"/>
  <c r="PB123" i="2" s="1"/>
  <c r="QZ124" i="2"/>
  <c r="QW124" i="2"/>
  <c r="QW126" i="2"/>
  <c r="QZ126" i="2"/>
  <c r="QZ127" i="2"/>
  <c r="QW127" i="2"/>
  <c r="MU128" i="2"/>
  <c r="MV128" i="2"/>
  <c r="NU128" i="2"/>
  <c r="NQ128" i="2"/>
  <c r="KX128" i="2"/>
  <c r="QN128" i="2" s="1"/>
  <c r="KY128" i="2"/>
  <c r="QL128" i="2" s="1"/>
  <c r="QN129" i="2"/>
  <c r="QJ130" i="2"/>
  <c r="QG130" i="2"/>
  <c r="QZ131" i="2"/>
  <c r="QW131" i="2"/>
  <c r="MU132" i="2"/>
  <c r="MV132" i="2"/>
  <c r="NU132" i="2"/>
  <c r="NQ132" i="2"/>
  <c r="KX132" i="2"/>
  <c r="QN132" i="2" s="1"/>
  <c r="KY132" i="2"/>
  <c r="QL132" i="2" s="1"/>
  <c r="QN133" i="2"/>
  <c r="NU134" i="2"/>
  <c r="NQ134" i="2"/>
  <c r="LA134" i="2"/>
  <c r="QP134" i="2" s="1"/>
  <c r="QZ134" i="2"/>
  <c r="QW134" i="2"/>
  <c r="ND136" i="2"/>
  <c r="NE136" i="2" s="1"/>
  <c r="QJ137" i="2"/>
  <c r="QG137" i="2"/>
  <c r="QW140" i="2"/>
  <c r="QZ140" i="2"/>
  <c r="QZ141" i="2"/>
  <c r="QW141" i="2"/>
  <c r="QJ145" i="2"/>
  <c r="QG145" i="2"/>
  <c r="ND148" i="2"/>
  <c r="NE148" i="2" s="1"/>
  <c r="NG148" i="2" s="1"/>
  <c r="SB148" i="2" s="1"/>
  <c r="TT148" i="2" s="1"/>
  <c r="QW148" i="2"/>
  <c r="QZ148" i="2"/>
  <c r="QJ149" i="2"/>
  <c r="QG149" i="2"/>
  <c r="OA151" i="2"/>
  <c r="OD151" i="2"/>
  <c r="QG153" i="2"/>
  <c r="QJ153" i="2"/>
  <c r="OA155" i="2"/>
  <c r="OD155" i="2"/>
  <c r="QG157" i="2"/>
  <c r="QJ157" i="2"/>
  <c r="OA159" i="2"/>
  <c r="OD159" i="2"/>
  <c r="QW162" i="2"/>
  <c r="QZ162" i="2"/>
  <c r="QW166" i="2"/>
  <c r="QZ166" i="2"/>
  <c r="QW170" i="2"/>
  <c r="QZ170" i="2"/>
  <c r="MU135" i="2"/>
  <c r="MV135" i="2"/>
  <c r="NU135" i="2"/>
  <c r="NQ135" i="2"/>
  <c r="LA135" i="2"/>
  <c r="QP135" i="2" s="1"/>
  <c r="KX136" i="2"/>
  <c r="QN136" i="2" s="1"/>
  <c r="KY136" i="2"/>
  <c r="QL136" i="2" s="1"/>
  <c r="NS137" i="2"/>
  <c r="NV137" i="2"/>
  <c r="FI137" i="2"/>
  <c r="GE138" i="2"/>
  <c r="GF138" i="2"/>
  <c r="PV138" i="2" s="1"/>
  <c r="GG138" i="2"/>
  <c r="NS140" i="2"/>
  <c r="NV140" i="2"/>
  <c r="FI140" i="2"/>
  <c r="LA140" i="2"/>
  <c r="QP140" i="2" s="1"/>
  <c r="NS141" i="2"/>
  <c r="NV141" i="2"/>
  <c r="FI141" i="2"/>
  <c r="LA141" i="2"/>
  <c r="QP141" i="2" s="1"/>
  <c r="ND142" i="2"/>
  <c r="NE142" i="2" s="1"/>
  <c r="NG142" i="2" s="1"/>
  <c r="SB142" i="2" s="1"/>
  <c r="TT142" i="2" s="1"/>
  <c r="QI142" i="2"/>
  <c r="QK142" i="2" s="1"/>
  <c r="SM142" i="2" s="1"/>
  <c r="UC142" i="2" s="1"/>
  <c r="QE142" i="2"/>
  <c r="NV145" i="2"/>
  <c r="NS145" i="2"/>
  <c r="OC146" i="2"/>
  <c r="OE146" i="2" s="1"/>
  <c r="SD146" i="2" s="1"/>
  <c r="TV146" i="2" s="1"/>
  <c r="NY146" i="2"/>
  <c r="FG146" i="2"/>
  <c r="OZ146" i="2" s="1"/>
  <c r="FH146" i="2"/>
  <c r="OX146" i="2" s="1"/>
  <c r="QY146" i="2"/>
  <c r="QU146" i="2"/>
  <c r="MR146" i="2"/>
  <c r="MS146" i="2"/>
  <c r="QI148" i="2"/>
  <c r="QE148" i="2"/>
  <c r="QY148" i="2"/>
  <c r="RA148" i="2" s="1"/>
  <c r="SO148" i="2" s="1"/>
  <c r="UE148" i="2" s="1"/>
  <c r="QU148" i="2"/>
  <c r="QA148" i="2"/>
  <c r="PW148" i="2"/>
  <c r="MU149" i="2"/>
  <c r="MV149" i="2"/>
  <c r="NU149" i="2"/>
  <c r="NQ149" i="2"/>
  <c r="FI149" i="2"/>
  <c r="LA149" i="2"/>
  <c r="QP149" i="2" s="1"/>
  <c r="NS151" i="2"/>
  <c r="NV151" i="2"/>
  <c r="FI151" i="2"/>
  <c r="NM152" i="2"/>
  <c r="NO152" i="2" s="1"/>
  <c r="SA152" i="2" s="1"/>
  <c r="NI152" i="2"/>
  <c r="FJ152" i="2"/>
  <c r="PB152" i="2" s="1"/>
  <c r="MR152" i="2"/>
  <c r="MS152" i="2"/>
  <c r="KX153" i="2"/>
  <c r="QN153" i="2" s="1"/>
  <c r="KY153" i="2"/>
  <c r="QL153" i="2" s="1"/>
  <c r="NS155" i="2"/>
  <c r="NV155" i="2"/>
  <c r="FI155" i="2"/>
  <c r="NM156" i="2"/>
  <c r="NO156" i="2" s="1"/>
  <c r="SA156" i="2" s="1"/>
  <c r="NI156" i="2"/>
  <c r="FJ156" i="2"/>
  <c r="PB156" i="2" s="1"/>
  <c r="MR156" i="2"/>
  <c r="MS156" i="2"/>
  <c r="KX157" i="2"/>
  <c r="QN157" i="2" s="1"/>
  <c r="KY157" i="2"/>
  <c r="QL157" i="2" s="1"/>
  <c r="NS159" i="2"/>
  <c r="NV159" i="2"/>
  <c r="QI160" i="2"/>
  <c r="QE160" i="2"/>
  <c r="QY160" i="2"/>
  <c r="RA160" i="2" s="1"/>
  <c r="SO160" i="2" s="1"/>
  <c r="UE160" i="2" s="1"/>
  <c r="QU160" i="2"/>
  <c r="FG161" i="2"/>
  <c r="OZ161" i="2" s="1"/>
  <c r="FH161" i="2"/>
  <c r="OX161" i="2" s="1"/>
  <c r="MU162" i="2"/>
  <c r="MV162" i="2"/>
  <c r="NU162" i="2"/>
  <c r="NQ162" i="2"/>
  <c r="OC162" i="2"/>
  <c r="NY162" i="2"/>
  <c r="NM163" i="2"/>
  <c r="NI163" i="2"/>
  <c r="FJ163" i="2"/>
  <c r="PB163" i="2" s="1"/>
  <c r="MR163" i="2"/>
  <c r="MS163" i="2"/>
  <c r="QI164" i="2"/>
  <c r="QE164" i="2"/>
  <c r="QY164" i="2"/>
  <c r="RA164" i="2" s="1"/>
  <c r="SO164" i="2" s="1"/>
  <c r="UE164" i="2" s="1"/>
  <c r="QU164" i="2"/>
  <c r="FG165" i="2"/>
  <c r="OZ165" i="2" s="1"/>
  <c r="FH165" i="2"/>
  <c r="OX165" i="2" s="1"/>
  <c r="MU166" i="2"/>
  <c r="MV166" i="2"/>
  <c r="NU166" i="2"/>
  <c r="NQ166" i="2"/>
  <c r="OC166" i="2"/>
  <c r="NY166" i="2"/>
  <c r="NM167" i="2"/>
  <c r="NI167" i="2"/>
  <c r="FJ167" i="2"/>
  <c r="PB167" i="2" s="1"/>
  <c r="MR167" i="2"/>
  <c r="MS167" i="2"/>
  <c r="QI168" i="2"/>
  <c r="QE168" i="2"/>
  <c r="QY168" i="2"/>
  <c r="RA168" i="2" s="1"/>
  <c r="SO168" i="2" s="1"/>
  <c r="UE168" i="2" s="1"/>
  <c r="QU168" i="2"/>
  <c r="FG169" i="2"/>
  <c r="OZ169" i="2" s="1"/>
  <c r="FH169" i="2"/>
  <c r="OX169" i="2" s="1"/>
  <c r="MU170" i="2"/>
  <c r="MV170" i="2"/>
  <c r="NU170" i="2"/>
  <c r="NQ170" i="2"/>
  <c r="OC170" i="2"/>
  <c r="NY170" i="2"/>
  <c r="MS171" i="2"/>
  <c r="MR171" i="2"/>
  <c r="OC171" i="2"/>
  <c r="NY171" i="2"/>
  <c r="FG171" i="2"/>
  <c r="OZ171" i="2" s="1"/>
  <c r="FH171" i="2"/>
  <c r="OX171" i="2" s="1"/>
  <c r="NC172" i="2"/>
  <c r="FI172" i="2"/>
  <c r="NJ174" i="2"/>
  <c r="NC176" i="2"/>
  <c r="FI176" i="2"/>
  <c r="NJ178" i="2"/>
  <c r="NC180" i="2"/>
  <c r="FI180" i="2"/>
  <c r="NJ182" i="2"/>
  <c r="OA186" i="2"/>
  <c r="OD186" i="2"/>
  <c r="QW186" i="2"/>
  <c r="QZ186" i="2"/>
  <c r="QG188" i="2"/>
  <c r="QJ188" i="2"/>
  <c r="OA194" i="2"/>
  <c r="OD194" i="2"/>
  <c r="QW194" i="2"/>
  <c r="QZ194" i="2"/>
  <c r="QA118" i="2"/>
  <c r="PW118" i="2"/>
  <c r="FH119" i="2"/>
  <c r="OX119" i="2" s="1"/>
  <c r="FG119" i="2"/>
  <c r="OZ119" i="2" s="1"/>
  <c r="QA120" i="2"/>
  <c r="PW120" i="2"/>
  <c r="FI121" i="2"/>
  <c r="KY122" i="2"/>
  <c r="QL122" i="2" s="1"/>
  <c r="KX122" i="2"/>
  <c r="QN122" i="2" s="1"/>
  <c r="NM124" i="2"/>
  <c r="NI124" i="2"/>
  <c r="FH124" i="2"/>
  <c r="OX124" i="2" s="1"/>
  <c r="FG124" i="2"/>
  <c r="FI125" i="2"/>
  <c r="NM126" i="2"/>
  <c r="NO126" i="2" s="1"/>
  <c r="SA126" i="2" s="1"/>
  <c r="NI126" i="2"/>
  <c r="QY127" i="2"/>
  <c r="RA127" i="2" s="1"/>
  <c r="SO127" i="2" s="1"/>
  <c r="UE127" i="2" s="1"/>
  <c r="QU127" i="2"/>
  <c r="QI128" i="2"/>
  <c r="QK128" i="2" s="1"/>
  <c r="SM128" i="2" s="1"/>
  <c r="UC128" i="2" s="1"/>
  <c r="QE128" i="2"/>
  <c r="QY129" i="2"/>
  <c r="RA129" i="2" s="1"/>
  <c r="SO129" i="2" s="1"/>
  <c r="UE129" i="2" s="1"/>
  <c r="QU129" i="2"/>
  <c r="QI130" i="2"/>
  <c r="QK130" i="2" s="1"/>
  <c r="SM130" i="2" s="1"/>
  <c r="UC130" i="2" s="1"/>
  <c r="QE130" i="2"/>
  <c r="QY130" i="2"/>
  <c r="RA130" i="2" s="1"/>
  <c r="SO130" i="2" s="1"/>
  <c r="UE130" i="2" s="1"/>
  <c r="QU130" i="2"/>
  <c r="QY131" i="2"/>
  <c r="RA131" i="2" s="1"/>
  <c r="SO131" i="2" s="1"/>
  <c r="UE131" i="2" s="1"/>
  <c r="QU131" i="2"/>
  <c r="QI132" i="2"/>
  <c r="QK132" i="2" s="1"/>
  <c r="SM132" i="2" s="1"/>
  <c r="UC132" i="2" s="1"/>
  <c r="QE132" i="2"/>
  <c r="QY133" i="2"/>
  <c r="RA133" i="2" s="1"/>
  <c r="SO133" i="2" s="1"/>
  <c r="UE133" i="2" s="1"/>
  <c r="QU133" i="2"/>
  <c r="QI134" i="2"/>
  <c r="QK134" i="2" s="1"/>
  <c r="SM134" i="2" s="1"/>
  <c r="UC134" i="2" s="1"/>
  <c r="QE134" i="2"/>
  <c r="FH135" i="2"/>
  <c r="OX135" i="2" s="1"/>
  <c r="FG135" i="2"/>
  <c r="OZ135" i="2" s="1"/>
  <c r="FH136" i="2"/>
  <c r="OX136" i="2" s="1"/>
  <c r="FG136" i="2"/>
  <c r="OZ136" i="2" s="1"/>
  <c r="FH137" i="2"/>
  <c r="OX137" i="2" s="1"/>
  <c r="FG137" i="2"/>
  <c r="OZ137" i="2" s="1"/>
  <c r="FH138" i="2"/>
  <c r="OX138" i="2" s="1"/>
  <c r="FG138" i="2"/>
  <c r="OZ138" i="2" s="1"/>
  <c r="NU139" i="2"/>
  <c r="NQ139" i="2"/>
  <c r="NM140" i="2"/>
  <c r="NI140" i="2"/>
  <c r="NV142" i="2"/>
  <c r="NS142" i="2"/>
  <c r="KY142" i="2"/>
  <c r="QL142" i="2" s="1"/>
  <c r="KX142" i="2"/>
  <c r="QN142" i="2" s="1"/>
  <c r="FH143" i="2"/>
  <c r="OX143" i="2" s="1"/>
  <c r="FG143" i="2"/>
  <c r="OZ143" i="2" s="1"/>
  <c r="NU144" i="2"/>
  <c r="NQ144" i="2"/>
  <c r="NM145" i="2"/>
  <c r="NO145" i="2" s="1"/>
  <c r="SA145" i="2" s="1"/>
  <c r="NI145" i="2"/>
  <c r="MT146" i="2"/>
  <c r="KY146" i="2"/>
  <c r="QL146" i="2" s="1"/>
  <c r="KX146" i="2"/>
  <c r="QN146" i="2" s="1"/>
  <c r="NU147" i="2"/>
  <c r="NQ147" i="2"/>
  <c r="NM148" i="2"/>
  <c r="NI148" i="2"/>
  <c r="NM149" i="2"/>
  <c r="NI149" i="2"/>
  <c r="FI150" i="2"/>
  <c r="FH151" i="2"/>
  <c r="OX151" i="2" s="1"/>
  <c r="FG151" i="2"/>
  <c r="OZ151" i="2" s="1"/>
  <c r="NU152" i="2"/>
  <c r="NQ152" i="2"/>
  <c r="QA152" i="2"/>
  <c r="PW152" i="2"/>
  <c r="NM153" i="2"/>
  <c r="NO153" i="2" s="1"/>
  <c r="SA153" i="2" s="1"/>
  <c r="NI153" i="2"/>
  <c r="FI154" i="2"/>
  <c r="FH155" i="2"/>
  <c r="OX155" i="2" s="1"/>
  <c r="FG155" i="2"/>
  <c r="OZ155" i="2" s="1"/>
  <c r="NU156" i="2"/>
  <c r="NQ156" i="2"/>
  <c r="QA156" i="2"/>
  <c r="PW156" i="2"/>
  <c r="NM157" i="2"/>
  <c r="NI157" i="2"/>
  <c r="FI158" i="2"/>
  <c r="FH159" i="2"/>
  <c r="OX159" i="2" s="1"/>
  <c r="FG159" i="2"/>
  <c r="OZ159" i="2" s="1"/>
  <c r="FH160" i="2"/>
  <c r="OX160" i="2" s="1"/>
  <c r="FG160" i="2"/>
  <c r="OZ160" i="2" s="1"/>
  <c r="NU161" i="2"/>
  <c r="NQ161" i="2"/>
  <c r="NM162" i="2"/>
  <c r="NI162" i="2"/>
  <c r="MV163" i="2"/>
  <c r="MU163" i="2"/>
  <c r="FH164" i="2"/>
  <c r="OX164" i="2" s="1"/>
  <c r="FG164" i="2"/>
  <c r="OZ164" i="2" s="1"/>
  <c r="NU165" i="2"/>
  <c r="NQ165" i="2"/>
  <c r="NM166" i="2"/>
  <c r="NO166" i="2" s="1"/>
  <c r="SA166" i="2" s="1"/>
  <c r="NI166" i="2"/>
  <c r="MV167" i="2"/>
  <c r="MU167" i="2"/>
  <c r="FH168" i="2"/>
  <c r="OX168" i="2" s="1"/>
  <c r="FG168" i="2"/>
  <c r="OZ168" i="2" s="1"/>
  <c r="NU169" i="2"/>
  <c r="NQ169" i="2"/>
  <c r="NM170" i="2"/>
  <c r="NI170" i="2"/>
  <c r="MT171" i="2"/>
  <c r="NU171" i="2"/>
  <c r="NQ171" i="2"/>
  <c r="NM172" i="2"/>
  <c r="NI172" i="2"/>
  <c r="FJ173" i="2"/>
  <c r="PB173" i="2" s="1"/>
  <c r="NU175" i="2"/>
  <c r="NQ175" i="2"/>
  <c r="OA175" i="2"/>
  <c r="OD175" i="2"/>
  <c r="LA175" i="2"/>
  <c r="QP175" i="2" s="1"/>
  <c r="NM176" i="2"/>
  <c r="NI176" i="2"/>
  <c r="FJ177" i="2"/>
  <c r="PB177" i="2" s="1"/>
  <c r="NU179" i="2"/>
  <c r="NQ179" i="2"/>
  <c r="OA179" i="2"/>
  <c r="OD179" i="2"/>
  <c r="LA179" i="2"/>
  <c r="QP179" i="2" s="1"/>
  <c r="NM180" i="2"/>
  <c r="NI180" i="2"/>
  <c r="FJ181" i="2"/>
  <c r="PB181" i="2" s="1"/>
  <c r="NC184" i="2"/>
  <c r="LA184" i="2"/>
  <c r="QP184" i="2" s="1"/>
  <c r="MS186" i="2"/>
  <c r="MR186" i="2"/>
  <c r="MS190" i="2"/>
  <c r="MR190" i="2"/>
  <c r="MS194" i="2"/>
  <c r="MR194" i="2"/>
  <c r="MU183" i="2"/>
  <c r="MV183" i="2"/>
  <c r="NU183" i="2"/>
  <c r="NQ183" i="2"/>
  <c r="OC183" i="2"/>
  <c r="NY183" i="2"/>
  <c r="QI184" i="2"/>
  <c r="QE184" i="2"/>
  <c r="GE185" i="2"/>
  <c r="GF185" i="2"/>
  <c r="PV185" i="2" s="1"/>
  <c r="KX185" i="2"/>
  <c r="QN185" i="2" s="1"/>
  <c r="KY185" i="2"/>
  <c r="QL185" i="2" s="1"/>
  <c r="NS186" i="2"/>
  <c r="NV186" i="2"/>
  <c r="QI187" i="2"/>
  <c r="QE187" i="2"/>
  <c r="GE188" i="2"/>
  <c r="GF188" i="2"/>
  <c r="PV188" i="2" s="1"/>
  <c r="KX188" i="2"/>
  <c r="QN188" i="2" s="1"/>
  <c r="KY188" i="2"/>
  <c r="QL188" i="2" s="1"/>
  <c r="ND189" i="2"/>
  <c r="NE189" i="2" s="1"/>
  <c r="NG189" i="2" s="1"/>
  <c r="SB189" i="2" s="1"/>
  <c r="TT189" i="2" s="1"/>
  <c r="NS190" i="2"/>
  <c r="NV190" i="2"/>
  <c r="QI191" i="2"/>
  <c r="QE191" i="2"/>
  <c r="GE192" i="2"/>
  <c r="GF192" i="2"/>
  <c r="PV192" i="2" s="1"/>
  <c r="KX192" i="2"/>
  <c r="QN192" i="2" s="1"/>
  <c r="KY192" i="2"/>
  <c r="QL192" i="2" s="1"/>
  <c r="ND193" i="2"/>
  <c r="NE193" i="2" s="1"/>
  <c r="NG193" i="2" s="1"/>
  <c r="SB193" i="2" s="1"/>
  <c r="TT193" i="2" s="1"/>
  <c r="NS194" i="2"/>
  <c r="NV194" i="2"/>
  <c r="QI195" i="2"/>
  <c r="QE195" i="2"/>
  <c r="MU196" i="2"/>
  <c r="MV196" i="2"/>
  <c r="NS196" i="2"/>
  <c r="NV196" i="2"/>
  <c r="FI196" i="2"/>
  <c r="FG197" i="2"/>
  <c r="OZ197" i="2" s="1"/>
  <c r="FH197" i="2"/>
  <c r="OX197" i="2" s="1"/>
  <c r="PY198" i="2"/>
  <c r="QB198" i="2"/>
  <c r="QW198" i="2"/>
  <c r="QZ198" i="2"/>
  <c r="NC201" i="2"/>
  <c r="NC202" i="2"/>
  <c r="LA202" i="2"/>
  <c r="QP202" i="2" s="1"/>
  <c r="FJ205" i="2"/>
  <c r="PB205" i="2" s="1"/>
  <c r="MS216" i="2"/>
  <c r="MR216" i="2"/>
  <c r="MS218" i="2"/>
  <c r="MR218" i="2"/>
  <c r="NU172" i="2"/>
  <c r="NQ172" i="2"/>
  <c r="NU174" i="2"/>
  <c r="NQ174" i="2"/>
  <c r="NU176" i="2"/>
  <c r="NQ176" i="2"/>
  <c r="NU178" i="2"/>
  <c r="NQ178" i="2"/>
  <c r="NU180" i="2"/>
  <c r="NQ180" i="2"/>
  <c r="NU182" i="2"/>
  <c r="NQ182" i="2"/>
  <c r="NV184" i="2"/>
  <c r="NS184" i="2"/>
  <c r="QB184" i="2"/>
  <c r="PY184" i="2"/>
  <c r="KY184" i="2"/>
  <c r="QL184" i="2" s="1"/>
  <c r="KX184" i="2"/>
  <c r="QN184" i="2" s="1"/>
  <c r="NJ187" i="2"/>
  <c r="NV189" i="2"/>
  <c r="NS189" i="2"/>
  <c r="KY189" i="2"/>
  <c r="QL189" i="2" s="1"/>
  <c r="KX189" i="2"/>
  <c r="QN189" i="2" s="1"/>
  <c r="NJ191" i="2"/>
  <c r="NV193" i="2"/>
  <c r="NS193" i="2"/>
  <c r="KY193" i="2"/>
  <c r="QL193" i="2" s="1"/>
  <c r="KX193" i="2"/>
  <c r="QN193" i="2" s="1"/>
  <c r="NJ195" i="2"/>
  <c r="NM196" i="2"/>
  <c r="NI196" i="2"/>
  <c r="KX196" i="2"/>
  <c r="QN196" i="2" s="1"/>
  <c r="KY196" i="2"/>
  <c r="QL196" i="2" s="1"/>
  <c r="FJ198" i="2"/>
  <c r="PB198" i="2" s="1"/>
  <c r="QY198" i="2"/>
  <c r="QU198" i="2"/>
  <c r="MU200" i="2"/>
  <c r="MV200" i="2"/>
  <c r="NU200" i="2"/>
  <c r="NQ200" i="2"/>
  <c r="OA200" i="2"/>
  <c r="OD200" i="2"/>
  <c r="KX200" i="2"/>
  <c r="QN200" i="2" s="1"/>
  <c r="KY200" i="2"/>
  <c r="QL200" i="2" s="1"/>
  <c r="QG203" i="2"/>
  <c r="QJ203" i="2"/>
  <c r="OA205" i="2"/>
  <c r="OD205" i="2"/>
  <c r="MR206" i="2"/>
  <c r="MS206" i="2"/>
  <c r="MS207" i="2"/>
  <c r="MR207" i="2"/>
  <c r="DI208" i="2"/>
  <c r="FJ208" i="2" s="1"/>
  <c r="PB208" i="2" s="1"/>
  <c r="LA209" i="2"/>
  <c r="QP209" i="2" s="1"/>
  <c r="MS210" i="2"/>
  <c r="MR210" i="2"/>
  <c r="DI211" i="2"/>
  <c r="FJ211" i="2" s="1"/>
  <c r="PB211" i="2" s="1"/>
  <c r="LA212" i="2"/>
  <c r="QP212" i="2" s="1"/>
  <c r="MR213" i="2"/>
  <c r="MS213" i="2"/>
  <c r="MS214" i="2"/>
  <c r="MR214" i="2"/>
  <c r="DI215" i="2"/>
  <c r="FJ215" i="2" s="1"/>
  <c r="PB215" i="2" s="1"/>
  <c r="QG216" i="2"/>
  <c r="QJ216" i="2"/>
  <c r="NV197" i="2"/>
  <c r="NS197" i="2"/>
  <c r="KY197" i="2"/>
  <c r="KX197" i="2"/>
  <c r="QN197" i="2" s="1"/>
  <c r="NE199" i="2"/>
  <c r="NA199" i="2"/>
  <c r="NV199" i="2"/>
  <c r="NS199" i="2"/>
  <c r="KY199" i="2"/>
  <c r="QL199" i="2" s="1"/>
  <c r="KX199" i="2"/>
  <c r="NS201" i="2"/>
  <c r="NV201" i="2"/>
  <c r="KZ202" i="2"/>
  <c r="QI203" i="2"/>
  <c r="QK203" i="2" s="1"/>
  <c r="SM203" i="2" s="1"/>
  <c r="UC203" i="2" s="1"/>
  <c r="QE203" i="2"/>
  <c r="QY203" i="2"/>
  <c r="QU203" i="2"/>
  <c r="QA203" i="2"/>
  <c r="PW203" i="2"/>
  <c r="FG204" i="2"/>
  <c r="OZ204" i="2" s="1"/>
  <c r="FH204" i="2"/>
  <c r="OX204" i="2" s="1"/>
  <c r="MU205" i="2"/>
  <c r="MV205" i="2"/>
  <c r="NU205" i="2"/>
  <c r="NQ205" i="2"/>
  <c r="OC205" i="2"/>
  <c r="OE205" i="2" s="1"/>
  <c r="SD205" i="2" s="1"/>
  <c r="TV205" i="2" s="1"/>
  <c r="NY205" i="2"/>
  <c r="QJ206" i="2"/>
  <c r="QG206" i="2"/>
  <c r="MU207" i="2"/>
  <c r="MV207" i="2"/>
  <c r="NJ207" i="2"/>
  <c r="OD208" i="2"/>
  <c r="OA208" i="2"/>
  <c r="QZ208" i="2"/>
  <c r="QW208" i="2"/>
  <c r="KX209" i="2"/>
  <c r="QN209" i="2" s="1"/>
  <c r="KY209" i="2"/>
  <c r="QL209" i="2" s="1"/>
  <c r="NC210" i="2"/>
  <c r="NF210" i="2"/>
  <c r="NU210" i="2"/>
  <c r="NQ210" i="2"/>
  <c r="FI210" i="2"/>
  <c r="NC212" i="2"/>
  <c r="NF212" i="2"/>
  <c r="NU212" i="2"/>
  <c r="NW212" i="2" s="1"/>
  <c r="SC212" i="2" s="1"/>
  <c r="TU212" i="2" s="1"/>
  <c r="NQ212" i="2"/>
  <c r="FI212" i="2"/>
  <c r="QJ213" i="2"/>
  <c r="QG213" i="2"/>
  <c r="MU214" i="2"/>
  <c r="MV214" i="2"/>
  <c r="NJ214" i="2"/>
  <c r="OD215" i="2"/>
  <c r="OA215" i="2"/>
  <c r="MU216" i="2"/>
  <c r="MV216" i="2"/>
  <c r="NU216" i="2"/>
  <c r="NQ216" i="2"/>
  <c r="FI216" i="2"/>
  <c r="LA216" i="2"/>
  <c r="QP216" i="2" s="1"/>
  <c r="FG217" i="2"/>
  <c r="OZ217" i="2" s="1"/>
  <c r="FH217" i="2"/>
  <c r="OX217" i="2" s="1"/>
  <c r="NC218" i="2"/>
  <c r="NF218" i="2"/>
  <c r="NU218" i="2"/>
  <c r="NQ218" i="2"/>
  <c r="QJ219" i="2"/>
  <c r="QG219" i="2"/>
  <c r="NS220" i="2"/>
  <c r="NV220" i="2"/>
  <c r="ND221" i="2"/>
  <c r="NE221" i="2" s="1"/>
  <c r="OD221" i="2"/>
  <c r="OA221" i="2"/>
  <c r="NC222" i="2"/>
  <c r="NF222" i="2"/>
  <c r="NU222" i="2"/>
  <c r="NQ222" i="2"/>
  <c r="KZ223" i="2"/>
  <c r="NU224" i="2"/>
  <c r="NQ224" i="2"/>
  <c r="OA224" i="2"/>
  <c r="OD224" i="2"/>
  <c r="KX224" i="2"/>
  <c r="QN224" i="2" s="1"/>
  <c r="KY224" i="2"/>
  <c r="QL224" i="2" s="1"/>
  <c r="ND225" i="2"/>
  <c r="NF225" i="2" s="1"/>
  <c r="LA225" i="2"/>
  <c r="QP225" i="2" s="1"/>
  <c r="QY225" i="2"/>
  <c r="QU225" i="2"/>
  <c r="MS226" i="2"/>
  <c r="MR226" i="2"/>
  <c r="NF229" i="2"/>
  <c r="NC229" i="2"/>
  <c r="NF233" i="2"/>
  <c r="NC233" i="2"/>
  <c r="NU202" i="2"/>
  <c r="NQ202" i="2"/>
  <c r="QA202" i="2"/>
  <c r="PW202" i="2"/>
  <c r="NM203" i="2"/>
  <c r="NI203" i="2"/>
  <c r="MT204" i="2"/>
  <c r="FH205" i="2"/>
  <c r="OX205" i="2" s="1"/>
  <c r="FG205" i="2"/>
  <c r="OZ205" i="2" s="1"/>
  <c r="QB206" i="2"/>
  <c r="PY206" i="2"/>
  <c r="KY206" i="2"/>
  <c r="QL206" i="2" s="1"/>
  <c r="KX206" i="2"/>
  <c r="QN206" i="2" s="1"/>
  <c r="FH207" i="2"/>
  <c r="OX207" i="2" s="1"/>
  <c r="FG207" i="2"/>
  <c r="OZ207" i="2" s="1"/>
  <c r="QI207" i="2"/>
  <c r="QE207" i="2"/>
  <c r="NV208" i="2"/>
  <c r="NS208" i="2"/>
  <c r="QY209" i="2"/>
  <c r="RA209" i="2" s="1"/>
  <c r="SO209" i="2" s="1"/>
  <c r="UE209" i="2" s="1"/>
  <c r="QU209" i="2"/>
  <c r="OC210" i="2"/>
  <c r="NY210" i="2"/>
  <c r="MV211" i="2"/>
  <c r="MU211" i="2"/>
  <c r="NU211" i="2"/>
  <c r="NQ211" i="2"/>
  <c r="NM212" i="2"/>
  <c r="NI212" i="2"/>
  <c r="OC214" i="2"/>
  <c r="OE214" i="2" s="1"/>
  <c r="SD214" i="2" s="1"/>
  <c r="TV214" i="2" s="1"/>
  <c r="NY214" i="2"/>
  <c r="MV215" i="2"/>
  <c r="MU215" i="2"/>
  <c r="NU215" i="2"/>
  <c r="NQ215" i="2"/>
  <c r="FH216" i="2"/>
  <c r="OX216" i="2" s="1"/>
  <c r="FG216" i="2"/>
  <c r="OZ216" i="2" s="1"/>
  <c r="QI216" i="2"/>
  <c r="QK216" i="2" s="1"/>
  <c r="SM216" i="2" s="1"/>
  <c r="UC216" i="2" s="1"/>
  <c r="QE216" i="2"/>
  <c r="QY216" i="2"/>
  <c r="RA216" i="2" s="1"/>
  <c r="SO216" i="2" s="1"/>
  <c r="UE216" i="2" s="1"/>
  <c r="QU216" i="2"/>
  <c r="NU217" i="2"/>
  <c r="NQ217" i="2"/>
  <c r="QA217" i="2"/>
  <c r="PW217" i="2"/>
  <c r="FH218" i="2"/>
  <c r="OX218" i="2" s="1"/>
  <c r="FG218" i="2"/>
  <c r="OZ218" i="2" s="1"/>
  <c r="QI218" i="2"/>
  <c r="QK218" i="2" s="1"/>
  <c r="SM218" i="2" s="1"/>
  <c r="UC218" i="2" s="1"/>
  <c r="QE218" i="2"/>
  <c r="NV219" i="2"/>
  <c r="NS219" i="2"/>
  <c r="QI219" i="2"/>
  <c r="QK219" i="2" s="1"/>
  <c r="SM219" i="2" s="1"/>
  <c r="UC219" i="2" s="1"/>
  <c r="QE219" i="2"/>
  <c r="KZ220" i="2"/>
  <c r="QY220" i="2"/>
  <c r="QU220" i="2"/>
  <c r="QB221" i="2"/>
  <c r="PY221" i="2"/>
  <c r="KY221" i="2"/>
  <c r="QL221" i="2" s="1"/>
  <c r="KX221" i="2"/>
  <c r="QN221" i="2" s="1"/>
  <c r="FH222" i="2"/>
  <c r="OX222" i="2" s="1"/>
  <c r="FG222" i="2"/>
  <c r="OZ222" i="2" s="1"/>
  <c r="QI222" i="2"/>
  <c r="QE222" i="2"/>
  <c r="NV223" i="2"/>
  <c r="NS223" i="2"/>
  <c r="QB223" i="2"/>
  <c r="PY223" i="2"/>
  <c r="KY223" i="2"/>
  <c r="QL223" i="2" s="1"/>
  <c r="KX223" i="2"/>
  <c r="QN223" i="2" s="1"/>
  <c r="QW226" i="2"/>
  <c r="QZ226" i="2"/>
  <c r="OA230" i="2"/>
  <c r="OD230" i="2"/>
  <c r="QG232" i="2"/>
  <c r="QJ232" i="2"/>
  <c r="OA234" i="2"/>
  <c r="OD234" i="2"/>
  <c r="QI228" i="2"/>
  <c r="QE228" i="2"/>
  <c r="QY228" i="2"/>
  <c r="QU228" i="2"/>
  <c r="QA228" i="2"/>
  <c r="PW228" i="2"/>
  <c r="FG229" i="2"/>
  <c r="OZ229" i="2" s="1"/>
  <c r="FH229" i="2"/>
  <c r="OX229" i="2" s="1"/>
  <c r="MU230" i="2"/>
  <c r="MV230" i="2"/>
  <c r="NU230" i="2"/>
  <c r="NQ230" i="2"/>
  <c r="OC230" i="2"/>
  <c r="NY230" i="2"/>
  <c r="KZ231" i="2"/>
  <c r="QA232" i="2"/>
  <c r="PW232" i="2"/>
  <c r="FG233" i="2"/>
  <c r="OZ233" i="2" s="1"/>
  <c r="FH233" i="2"/>
  <c r="OX233" i="2" s="1"/>
  <c r="MU234" i="2"/>
  <c r="MV234" i="2"/>
  <c r="NU234" i="2"/>
  <c r="NQ234" i="2"/>
  <c r="OC234" i="2"/>
  <c r="OE234" i="2" s="1"/>
  <c r="SD234" i="2" s="1"/>
  <c r="TV234" i="2" s="1"/>
  <c r="NY234" i="2"/>
  <c r="KZ235" i="2"/>
  <c r="MS236" i="2"/>
  <c r="MR236" i="2"/>
  <c r="NU238" i="2"/>
  <c r="NQ238" i="2"/>
  <c r="OA238" i="2"/>
  <c r="OD238" i="2"/>
  <c r="GE238" i="2"/>
  <c r="GF238" i="2"/>
  <c r="PV238" i="2" s="1"/>
  <c r="MR239" i="2"/>
  <c r="MS239" i="2"/>
  <c r="MS243" i="2"/>
  <c r="MR243" i="2"/>
  <c r="FJ246" i="2"/>
  <c r="PB246" i="2" s="1"/>
  <c r="LA247" i="2"/>
  <c r="QP247" i="2" s="1"/>
  <c r="KZ251" i="2"/>
  <c r="HL251" i="2"/>
  <c r="LA251" i="2" s="1"/>
  <c r="QP251" i="2" s="1"/>
  <c r="NE225" i="2"/>
  <c r="NA225" i="2"/>
  <c r="NV225" i="2"/>
  <c r="NS225" i="2"/>
  <c r="GF225" i="2"/>
  <c r="GE225" i="2"/>
  <c r="MV227" i="2"/>
  <c r="MU227" i="2"/>
  <c r="NV227" i="2"/>
  <c r="NS227" i="2"/>
  <c r="GF227" i="2"/>
  <c r="GE227" i="2"/>
  <c r="GH227" i="2"/>
  <c r="PZ227" i="2" s="1"/>
  <c r="FH228" i="2"/>
  <c r="OX228" i="2" s="1"/>
  <c r="FG228" i="2"/>
  <c r="OZ228" i="2" s="1"/>
  <c r="NV229" i="2"/>
  <c r="NS229" i="2"/>
  <c r="QB229" i="2"/>
  <c r="PY229" i="2"/>
  <c r="NM230" i="2"/>
  <c r="NO230" i="2" s="1"/>
  <c r="SA230" i="2" s="1"/>
  <c r="NI230" i="2"/>
  <c r="NU233" i="2"/>
  <c r="NQ233" i="2"/>
  <c r="QA233" i="2"/>
  <c r="PW233" i="2"/>
  <c r="KY233" i="2"/>
  <c r="QL233" i="2" s="1"/>
  <c r="KX233" i="2"/>
  <c r="QN233" i="2" s="1"/>
  <c r="GF235" i="2"/>
  <c r="GE235" i="2"/>
  <c r="GH235" i="2"/>
  <c r="PZ235" i="2" s="1"/>
  <c r="MW236" i="2"/>
  <c r="MX236" i="2" s="1"/>
  <c r="MY236" i="2" s="1"/>
  <c r="NJ237" i="2"/>
  <c r="QW238" i="2"/>
  <c r="QZ238" i="2"/>
  <c r="FJ239" i="2"/>
  <c r="PB239" i="2" s="1"/>
  <c r="ND241" i="2"/>
  <c r="NE241" i="2" s="1"/>
  <c r="NG241" i="2" s="1"/>
  <c r="SB241" i="2" s="1"/>
  <c r="TT241" i="2" s="1"/>
  <c r="QW241" i="2"/>
  <c r="QZ241" i="2"/>
  <c r="OD245" i="2"/>
  <c r="OA245" i="2"/>
  <c r="ND237" i="2"/>
  <c r="NE237" i="2"/>
  <c r="NA237" i="2"/>
  <c r="NU237" i="2"/>
  <c r="NQ237" i="2"/>
  <c r="KZ237" i="2"/>
  <c r="MW237" i="2"/>
  <c r="MX237" i="2" s="1"/>
  <c r="MY237" i="2" s="1"/>
  <c r="ND239" i="2"/>
  <c r="NF239" i="2" s="1"/>
  <c r="NE239" i="2"/>
  <c r="NA239" i="2"/>
  <c r="NU239" i="2"/>
  <c r="NQ239" i="2"/>
  <c r="NS241" i="2"/>
  <c r="NV241" i="2"/>
  <c r="PY241" i="2"/>
  <c r="QB241" i="2"/>
  <c r="ND243" i="2"/>
  <c r="GE243" i="2"/>
  <c r="GF243" i="2"/>
  <c r="PV243" i="2" s="1"/>
  <c r="KX243" i="2"/>
  <c r="QN243" i="2" s="1"/>
  <c r="KY243" i="2"/>
  <c r="QL243" i="2" s="1"/>
  <c r="NE245" i="2"/>
  <c r="NA245" i="2"/>
  <c r="NV245" i="2"/>
  <c r="NS245" i="2"/>
  <c r="QI245" i="2"/>
  <c r="QE245" i="2"/>
  <c r="KZ245" i="2"/>
  <c r="HL245" i="2"/>
  <c r="LA245" i="2" s="1"/>
  <c r="QP245" i="2" s="1"/>
  <c r="ND246" i="2"/>
  <c r="NE246" i="2" s="1"/>
  <c r="NG246" i="2" s="1"/>
  <c r="SB246" i="2" s="1"/>
  <c r="TT246" i="2" s="1"/>
  <c r="NU246" i="2"/>
  <c r="NQ246" i="2"/>
  <c r="GE246" i="2"/>
  <c r="GF246" i="2"/>
  <c r="FG248" i="2"/>
  <c r="OZ248" i="2" s="1"/>
  <c r="FH248" i="2"/>
  <c r="OX248" i="2" s="1"/>
  <c r="ND249" i="2"/>
  <c r="PY249" i="2"/>
  <c r="QB249" i="2"/>
  <c r="QW249" i="2"/>
  <c r="QZ249" i="2"/>
  <c r="FJ250" i="2"/>
  <c r="PB250" i="2" s="1"/>
  <c r="QG250" i="2"/>
  <c r="QJ250" i="2"/>
  <c r="OZ252" i="2"/>
  <c r="QG254" i="2"/>
  <c r="QJ254" i="2"/>
  <c r="ND257" i="2"/>
  <c r="NE257" i="2" s="1"/>
  <c r="OA258" i="2"/>
  <c r="OD258" i="2"/>
  <c r="NU240" i="2"/>
  <c r="NQ240" i="2"/>
  <c r="QA240" i="2"/>
  <c r="PW240" i="2"/>
  <c r="KY240" i="2"/>
  <c r="QL240" i="2" s="1"/>
  <c r="KX240" i="2"/>
  <c r="QN240" i="2" s="1"/>
  <c r="NM241" i="2"/>
  <c r="NI241" i="2"/>
  <c r="MV242" i="2"/>
  <c r="MU242" i="2"/>
  <c r="GF242" i="2"/>
  <c r="GE242" i="2"/>
  <c r="FH243" i="2"/>
  <c r="OX243" i="2" s="1"/>
  <c r="FG243" i="2"/>
  <c r="OZ243" i="2" s="1"/>
  <c r="NV244" i="2"/>
  <c r="NS244" i="2"/>
  <c r="QB244" i="2"/>
  <c r="PY244" i="2"/>
  <c r="QB245" i="2"/>
  <c r="PY245" i="2"/>
  <c r="OC246" i="2"/>
  <c r="OE246" i="2" s="1"/>
  <c r="SD246" i="2" s="1"/>
  <c r="TV246" i="2" s="1"/>
  <c r="NY246" i="2"/>
  <c r="GG246" i="2"/>
  <c r="GH246" i="2" s="1"/>
  <c r="PZ246" i="2" s="1"/>
  <c r="NS247" i="2"/>
  <c r="NV247" i="2"/>
  <c r="KX247" i="2"/>
  <c r="KY247" i="2"/>
  <c r="QL247" i="2" s="1"/>
  <c r="FI249" i="2"/>
  <c r="DI249" i="2"/>
  <c r="FJ249" i="2" s="1"/>
  <c r="PB249" i="2" s="1"/>
  <c r="KX249" i="2"/>
  <c r="QN249" i="2" s="1"/>
  <c r="KY249" i="2"/>
  <c r="QL249" i="2" s="1"/>
  <c r="QI250" i="2"/>
  <c r="QE250" i="2"/>
  <c r="FG252" i="2"/>
  <c r="FH252" i="2"/>
  <c r="NU253" i="2"/>
  <c r="NQ253" i="2"/>
  <c r="OD253" i="2"/>
  <c r="OA253" i="2"/>
  <c r="LA253" i="2"/>
  <c r="QP253" i="2" s="1"/>
  <c r="FJ254" i="2"/>
  <c r="PB254" i="2" s="1"/>
  <c r="NC256" i="2"/>
  <c r="FG253" i="2"/>
  <c r="OZ253" i="2" s="1"/>
  <c r="FH253" i="2"/>
  <c r="OX253" i="2" s="1"/>
  <c r="NM254" i="2"/>
  <c r="NI254" i="2"/>
  <c r="KX254" i="2"/>
  <c r="QN254" i="2" s="1"/>
  <c r="KY254" i="2"/>
  <c r="QL254" i="2" s="1"/>
  <c r="MW254" i="2"/>
  <c r="MX254" i="2"/>
  <c r="MY254" i="2" s="1"/>
  <c r="GE255" i="2"/>
  <c r="GF255" i="2"/>
  <c r="PV255" i="2" s="1"/>
  <c r="KX255" i="2"/>
  <c r="QN255" i="2" s="1"/>
  <c r="KY255" i="2"/>
  <c r="QL255" i="2" s="1"/>
  <c r="MW255" i="2"/>
  <c r="MX255" i="2"/>
  <c r="MY255" i="2" s="1"/>
  <c r="ND256" i="2"/>
  <c r="NE256" i="2" s="1"/>
  <c r="NS257" i="2"/>
  <c r="NV257" i="2"/>
  <c r="FI257" i="2"/>
  <c r="DI257" i="2"/>
  <c r="FJ257" i="2" s="1"/>
  <c r="PB257" i="2" s="1"/>
  <c r="MU258" i="2"/>
  <c r="MV258" i="2"/>
  <c r="NU258" i="2"/>
  <c r="NQ258" i="2"/>
  <c r="NE259" i="2"/>
  <c r="NA259" i="2"/>
  <c r="MV259" i="2"/>
  <c r="MU259" i="2"/>
  <c r="FJ260" i="2"/>
  <c r="PB260" i="2" s="1"/>
  <c r="QG260" i="2"/>
  <c r="QJ260" i="2"/>
  <c r="FJ261" i="2"/>
  <c r="PB261" i="2" s="1"/>
  <c r="NM248" i="2"/>
  <c r="NO248" i="2" s="1"/>
  <c r="SA248" i="2" s="1"/>
  <c r="NI248" i="2"/>
  <c r="OC248" i="2"/>
  <c r="OE248" i="2" s="1"/>
  <c r="SD248" i="2" s="1"/>
  <c r="TV248" i="2" s="1"/>
  <c r="NY248" i="2"/>
  <c r="QA248" i="2"/>
  <c r="PW248" i="2"/>
  <c r="NU249" i="2"/>
  <c r="NQ249" i="2"/>
  <c r="FH250" i="2"/>
  <c r="OX250" i="2" s="1"/>
  <c r="FG250" i="2"/>
  <c r="ND251" i="2"/>
  <c r="NF251" i="2" s="1"/>
  <c r="KY251" i="2"/>
  <c r="KX251" i="2"/>
  <c r="QB252" i="2"/>
  <c r="PY252" i="2"/>
  <c r="QA253" i="2"/>
  <c r="PW253" i="2"/>
  <c r="KY253" i="2"/>
  <c r="QL253" i="2" s="1"/>
  <c r="KX253" i="2"/>
  <c r="QN253" i="2" s="1"/>
  <c r="NU254" i="2"/>
  <c r="NQ254" i="2"/>
  <c r="FH257" i="2"/>
  <c r="OX257" i="2" s="1"/>
  <c r="FG257" i="2"/>
  <c r="OZ257" i="2" s="1"/>
  <c r="FH258" i="2"/>
  <c r="OX258" i="2" s="1"/>
  <c r="FG258" i="2"/>
  <c r="OZ258" i="2" s="1"/>
  <c r="MS260" i="2"/>
  <c r="MR260" i="2"/>
  <c r="QW260" i="2"/>
  <c r="QZ260" i="2"/>
  <c r="OC261" i="2"/>
  <c r="OE261" i="2" s="1"/>
  <c r="SD261" i="2" s="1"/>
  <c r="TV261" i="2" s="1"/>
  <c r="NY261" i="2"/>
  <c r="PY261" i="2"/>
  <c r="QB261" i="2"/>
  <c r="FG262" i="2"/>
  <c r="OZ262" i="2" s="1"/>
  <c r="FH262" i="2"/>
  <c r="OX262" i="2" s="1"/>
  <c r="GE263" i="2"/>
  <c r="GF263" i="2"/>
  <c r="PV263" i="2" s="1"/>
  <c r="NC264" i="2"/>
  <c r="NF264" i="2"/>
  <c r="MW265" i="2"/>
  <c r="MX265" i="2"/>
  <c r="MY265" i="2" s="1"/>
  <c r="GF259" i="2"/>
  <c r="GE259" i="2"/>
  <c r="PX259" i="2" s="1"/>
  <c r="KY259" i="2"/>
  <c r="QL259" i="2" s="1"/>
  <c r="KX259" i="2"/>
  <c r="QN259" i="2" s="1"/>
  <c r="NM261" i="2"/>
  <c r="NI261" i="2"/>
  <c r="NM262" i="2"/>
  <c r="NO262" i="2" s="1"/>
  <c r="SA262" i="2" s="1"/>
  <c r="NI262" i="2"/>
  <c r="HL263" i="2"/>
  <c r="LA263" i="2" s="1"/>
  <c r="QP263" i="2" s="1"/>
  <c r="NE264" i="2"/>
  <c r="NA264" i="2"/>
  <c r="QG264" i="2"/>
  <c r="QJ264" i="2"/>
  <c r="NC265" i="2"/>
  <c r="NF267" i="2"/>
  <c r="NC267" i="2"/>
  <c r="NM267" i="2"/>
  <c r="NI267" i="2"/>
  <c r="MR267" i="2"/>
  <c r="MS267" i="2"/>
  <c r="QN269" i="2"/>
  <c r="QY269" i="2"/>
  <c r="QU269" i="2"/>
  <c r="NA270" i="2"/>
  <c r="PY270" i="2"/>
  <c r="QB270" i="2"/>
  <c r="ND262" i="2"/>
  <c r="KY262" i="2"/>
  <c r="KX262" i="2"/>
  <c r="QN262" i="2" s="1"/>
  <c r="MT263" i="2"/>
  <c r="NS264" i="2"/>
  <c r="NV264" i="2"/>
  <c r="FH264" i="2"/>
  <c r="OX264" i="2" s="1"/>
  <c r="FG264" i="2"/>
  <c r="OZ264" i="2" s="1"/>
  <c r="GF266" i="2"/>
  <c r="PV266" i="2" s="1"/>
  <c r="GE266" i="2"/>
  <c r="GH266" i="2"/>
  <c r="PZ266" i="2" s="1"/>
  <c r="MV267" i="2"/>
  <c r="MU267" i="2"/>
  <c r="GF267" i="2"/>
  <c r="GE267" i="2"/>
  <c r="GH267" i="2"/>
  <c r="PZ267" i="2" s="1"/>
  <c r="QB268" i="2"/>
  <c r="PY268" i="2"/>
  <c r="OZ270" i="2"/>
  <c r="OC271" i="2"/>
  <c r="NY271" i="2"/>
  <c r="GE271" i="2"/>
  <c r="GF271" i="2"/>
  <c r="FJ271" i="2"/>
  <c r="PB271" i="2" s="1"/>
  <c r="KX271" i="2"/>
  <c r="KY271" i="2"/>
  <c r="QL271" i="2" s="1"/>
  <c r="NJ272" i="2"/>
  <c r="KZ273" i="2"/>
  <c r="HL273" i="2"/>
  <c r="LA273" i="2" s="1"/>
  <c r="QP273" i="2" s="1"/>
  <c r="PY269" i="2"/>
  <c r="QB269" i="2"/>
  <c r="KY269" i="2"/>
  <c r="QL269" i="2" s="1"/>
  <c r="KX269" i="2"/>
  <c r="ND270" i="2"/>
  <c r="NE270" i="2" s="1"/>
  <c r="NG270" i="2" s="1"/>
  <c r="SB270" i="2" s="1"/>
  <c r="TT270" i="2" s="1"/>
  <c r="KX270" i="2"/>
  <c r="QN270" i="2" s="1"/>
  <c r="KY270" i="2"/>
  <c r="QL270" i="2" s="1"/>
  <c r="LA271" i="2"/>
  <c r="QP271" i="2" s="1"/>
  <c r="DI272" i="2"/>
  <c r="FJ272" i="2" s="1"/>
  <c r="PB272" i="2" s="1"/>
  <c r="NV273" i="2"/>
  <c r="NS273" i="2"/>
  <c r="OC273" i="2"/>
  <c r="NY273" i="2"/>
  <c r="FI273" i="2"/>
  <c r="DI273" i="2"/>
  <c r="FJ273" i="2" s="1"/>
  <c r="PB273" i="2" s="1"/>
  <c r="FH270" i="2"/>
  <c r="OX270" i="2" s="1"/>
  <c r="FG270" i="2"/>
  <c r="FI271" i="2"/>
  <c r="QA272" i="2"/>
  <c r="PW272" i="2"/>
  <c r="KY273" i="2"/>
  <c r="KX273" i="2"/>
  <c r="KY248" i="2"/>
  <c r="KX248" i="2"/>
  <c r="QN248" i="2" s="1"/>
  <c r="NA251" i="2"/>
  <c r="OC253" i="2"/>
  <c r="NY253" i="2"/>
  <c r="NV256" i="2"/>
  <c r="NS256" i="2"/>
  <c r="KY256" i="2"/>
  <c r="QL256" i="2" s="1"/>
  <c r="KX256" i="2"/>
  <c r="QN256" i="2" s="1"/>
  <c r="DI259" i="2"/>
  <c r="FJ259" i="2" s="1"/>
  <c r="PB259" i="2" s="1"/>
  <c r="FI260" i="2"/>
  <c r="FI261" i="2"/>
  <c r="QY262" i="2"/>
  <c r="QU262" i="2"/>
  <c r="HL265" i="2"/>
  <c r="LA265" i="2" s="1"/>
  <c r="QP265" i="2" s="1"/>
  <c r="MR266" i="2"/>
  <c r="MS266" i="2"/>
  <c r="FI269" i="2"/>
  <c r="MT262" i="2"/>
  <c r="NS263" i="2"/>
  <c r="NV263" i="2"/>
  <c r="NU265" i="2"/>
  <c r="NQ265" i="2"/>
  <c r="NU266" i="2"/>
  <c r="NQ266" i="2"/>
  <c r="DI268" i="2"/>
  <c r="FJ268" i="2" s="1"/>
  <c r="PB268" i="2" s="1"/>
  <c r="KY268" i="2"/>
  <c r="QL268" i="2" s="1"/>
  <c r="KX268" i="2"/>
  <c r="QN268" i="2" s="1"/>
  <c r="NE269" i="2"/>
  <c r="NA269" i="2"/>
  <c r="QG270" i="2"/>
  <c r="QJ270" i="2"/>
  <c r="MR273" i="2"/>
  <c r="MS273" i="2"/>
  <c r="NS272" i="2"/>
  <c r="NV272" i="2"/>
  <c r="ND41" i="2"/>
  <c r="QI273" i="2"/>
  <c r="QE273" i="2"/>
  <c r="OG271" i="2"/>
  <c r="OI265" i="2"/>
  <c r="OL265" i="2"/>
  <c r="OI263" i="2"/>
  <c r="OL263" i="2"/>
  <c r="OG268" i="2"/>
  <c r="OU264" i="2"/>
  <c r="OR264" i="2"/>
  <c r="OS260" i="2"/>
  <c r="OR252" i="2"/>
  <c r="OU252" i="2"/>
  <c r="EY248" i="2"/>
  <c r="OJ259" i="2"/>
  <c r="OJ258" i="2"/>
  <c r="OJ257" i="2"/>
  <c r="ND248" i="2"/>
  <c r="NE248" i="2" s="1"/>
  <c r="NG248" i="2" s="1"/>
  <c r="SB248" i="2" s="1"/>
  <c r="TT248" i="2" s="1"/>
  <c r="MT248" i="2"/>
  <c r="ND247" i="2"/>
  <c r="NE247" i="2" s="1"/>
  <c r="NA252" i="2"/>
  <c r="MT252" i="2"/>
  <c r="MT250" i="2"/>
  <c r="EY197" i="2"/>
  <c r="EY193" i="2"/>
  <c r="FJ193" i="2" s="1"/>
  <c r="EY189" i="2"/>
  <c r="FJ189" i="2" s="1"/>
  <c r="QI199" i="2"/>
  <c r="QK199" i="2" s="1"/>
  <c r="SM199" i="2" s="1"/>
  <c r="UC199" i="2" s="1"/>
  <c r="QE199" i="2"/>
  <c r="QI176" i="2"/>
  <c r="QK176" i="2" s="1"/>
  <c r="SM176" i="2" s="1"/>
  <c r="UC176" i="2" s="1"/>
  <c r="QE176" i="2"/>
  <c r="MT133" i="2"/>
  <c r="MT129" i="2"/>
  <c r="OC120" i="2"/>
  <c r="OE120" i="2" s="1"/>
  <c r="SD120" i="2" s="1"/>
  <c r="TV120" i="2" s="1"/>
  <c r="NY120" i="2"/>
  <c r="NC213" i="2"/>
  <c r="NC198" i="2"/>
  <c r="NJ261" i="2"/>
  <c r="NJ241" i="2"/>
  <c r="NJ185" i="2"/>
  <c r="NJ123" i="2"/>
  <c r="NJ117" i="2"/>
  <c r="OD242" i="2"/>
  <c r="OA242" i="2"/>
  <c r="OD235" i="2"/>
  <c r="OA235" i="2"/>
  <c r="OA209" i="2"/>
  <c r="OD209" i="2"/>
  <c r="OD202" i="2"/>
  <c r="OA202" i="2"/>
  <c r="OD195" i="2"/>
  <c r="OA195" i="2"/>
  <c r="OD187" i="2"/>
  <c r="OA187" i="2"/>
  <c r="OD163" i="2"/>
  <c r="OA163" i="2"/>
  <c r="PL272" i="2"/>
  <c r="PM272" i="2" s="1"/>
  <c r="PL265" i="2"/>
  <c r="PM265" i="2" s="1"/>
  <c r="PL263" i="2"/>
  <c r="PM263" i="2" s="1"/>
  <c r="PL257" i="2"/>
  <c r="PM257" i="2" s="1"/>
  <c r="PL254" i="2"/>
  <c r="PM254" i="2" s="1"/>
  <c r="PL249" i="2"/>
  <c r="PM249" i="2" s="1"/>
  <c r="PL236" i="2"/>
  <c r="PM236" i="2" s="1"/>
  <c r="PL232" i="2"/>
  <c r="PM232" i="2" s="1"/>
  <c r="PL228" i="2"/>
  <c r="PM228" i="2" s="1"/>
  <c r="PL224" i="2"/>
  <c r="PM224" i="2" s="1"/>
  <c r="PL222" i="2"/>
  <c r="PM222" i="2" s="1"/>
  <c r="PL218" i="2"/>
  <c r="PM218" i="2" s="1"/>
  <c r="PL214" i="2"/>
  <c r="PM214" i="2" s="1"/>
  <c r="PL210" i="2"/>
  <c r="PM210" i="2" s="1"/>
  <c r="PL207" i="2"/>
  <c r="PM207" i="2" s="1"/>
  <c r="PL203" i="2"/>
  <c r="PM203" i="2" s="1"/>
  <c r="PL192" i="2"/>
  <c r="PM192" i="2" s="1"/>
  <c r="PL188" i="2"/>
  <c r="PM188" i="2" s="1"/>
  <c r="PL185" i="2"/>
  <c r="PM185" i="2" s="1"/>
  <c r="PL171" i="2"/>
  <c r="PM171" i="2" s="1"/>
  <c r="PT270" i="2"/>
  <c r="PU270" i="2" s="1"/>
  <c r="PT264" i="2"/>
  <c r="PU264" i="2" s="1"/>
  <c r="PT258" i="2"/>
  <c r="PU258" i="2" s="1"/>
  <c r="PT255" i="2"/>
  <c r="PU255" i="2" s="1"/>
  <c r="PT250" i="2"/>
  <c r="PU250" i="2" s="1"/>
  <c r="PT247" i="2"/>
  <c r="PU247" i="2" s="1"/>
  <c r="PT238" i="2"/>
  <c r="PU238" i="2" s="1"/>
  <c r="PT234" i="2"/>
  <c r="PU234" i="2" s="1"/>
  <c r="PT230" i="2"/>
  <c r="PU230" i="2" s="1"/>
  <c r="PT226" i="2"/>
  <c r="PU226" i="2" s="1"/>
  <c r="PT239" i="2"/>
  <c r="PU239" i="2" s="1"/>
  <c r="PT220" i="2"/>
  <c r="PU220" i="2" s="1"/>
  <c r="PT216" i="2"/>
  <c r="PU216" i="2" s="1"/>
  <c r="PT212" i="2"/>
  <c r="PU212" i="2" s="1"/>
  <c r="PT209" i="2"/>
  <c r="PU209" i="2" s="1"/>
  <c r="PT205" i="2"/>
  <c r="PU205" i="2" s="1"/>
  <c r="PT194" i="2"/>
  <c r="PU194" i="2" s="1"/>
  <c r="PT190" i="2"/>
  <c r="PU190" i="2" s="1"/>
  <c r="PT186" i="2"/>
  <c r="PU186" i="2" s="1"/>
  <c r="PT183" i="2"/>
  <c r="PU183" i="2" s="1"/>
  <c r="QJ253" i="2"/>
  <c r="QG253" i="2"/>
  <c r="QJ252" i="2"/>
  <c r="QG252" i="2"/>
  <c r="QJ240" i="2"/>
  <c r="QG240" i="2"/>
  <c r="QJ233" i="2"/>
  <c r="QG233" i="2"/>
  <c r="QG212" i="2"/>
  <c r="QJ212" i="2"/>
  <c r="QJ193" i="2"/>
  <c r="QG193" i="2"/>
  <c r="QJ169" i="2"/>
  <c r="QG169" i="2"/>
  <c r="QJ161" i="2"/>
  <c r="QG161" i="2"/>
  <c r="QG144" i="2"/>
  <c r="QJ144" i="2"/>
  <c r="QJ120" i="2"/>
  <c r="QG120" i="2"/>
  <c r="QG108" i="2"/>
  <c r="QJ108" i="2"/>
  <c r="QW246" i="2"/>
  <c r="QZ246" i="2"/>
  <c r="QZ244" i="2"/>
  <c r="QW244" i="2"/>
  <c r="QZ229" i="2"/>
  <c r="QW229" i="2"/>
  <c r="QW210" i="2"/>
  <c r="QZ210" i="2"/>
  <c r="QZ204" i="2"/>
  <c r="QW204" i="2"/>
  <c r="QZ178" i="2"/>
  <c r="QW178" i="2"/>
  <c r="QZ169" i="2"/>
  <c r="QW169" i="2"/>
  <c r="QZ161" i="2"/>
  <c r="QW161" i="2"/>
  <c r="QW144" i="2"/>
  <c r="QZ144" i="2"/>
  <c r="QZ120" i="2"/>
  <c r="QW120" i="2"/>
  <c r="QW108" i="2"/>
  <c r="QZ108" i="2"/>
  <c r="RH270" i="2"/>
  <c r="RI270" i="2" s="1"/>
  <c r="SP270" i="2" s="1"/>
  <c r="UF270" i="2" s="1"/>
  <c r="RH258" i="2"/>
  <c r="RI258" i="2" s="1"/>
  <c r="SP258" i="2" s="1"/>
  <c r="UF258" i="2" s="1"/>
  <c r="RH250" i="2"/>
  <c r="RI250" i="2" s="1"/>
  <c r="SP250" i="2" s="1"/>
  <c r="UF250" i="2" s="1"/>
  <c r="RH209" i="2"/>
  <c r="RI209" i="2" s="1"/>
  <c r="SP209" i="2" s="1"/>
  <c r="UF209" i="2" s="1"/>
  <c r="RH201" i="2"/>
  <c r="RI201" i="2" s="1"/>
  <c r="SP201" i="2" s="1"/>
  <c r="UF201" i="2" s="1"/>
  <c r="BU274" i="2"/>
  <c r="NX38" i="2"/>
  <c r="CU274" i="2"/>
  <c r="OS38" i="2"/>
  <c r="CT274" i="2"/>
  <c r="PH274" i="2"/>
  <c r="PI38" i="2"/>
  <c r="PI274" i="2" s="1"/>
  <c r="IA274" i="2"/>
  <c r="IB38" i="2"/>
  <c r="JF274" i="2"/>
  <c r="JG38" i="2"/>
  <c r="JG274" i="2" s="1"/>
  <c r="KH274" i="2"/>
  <c r="KI38" i="2"/>
  <c r="KI274" i="2" s="1"/>
  <c r="KU274" i="2"/>
  <c r="LJ274" i="2"/>
  <c r="ND39" i="2"/>
  <c r="NS39" i="2"/>
  <c r="NV39" i="2"/>
  <c r="GE39" i="2"/>
  <c r="GF39" i="2"/>
  <c r="GF274" i="2" s="1"/>
  <c r="GH40" i="2"/>
  <c r="PZ40" i="2" s="1"/>
  <c r="MT41" i="2"/>
  <c r="NJ41" i="2"/>
  <c r="NK41" i="2" s="1"/>
  <c r="NS41" i="2"/>
  <c r="NV41" i="2"/>
  <c r="KX41" i="2"/>
  <c r="QN41" i="2" s="1"/>
  <c r="QO41" i="2" s="1"/>
  <c r="KY41" i="2"/>
  <c r="QL41" i="2" s="1"/>
  <c r="QM41" i="2" s="1"/>
  <c r="ND42" i="2"/>
  <c r="OX42" i="2"/>
  <c r="OY42" i="2" s="1"/>
  <c r="ND45" i="2"/>
  <c r="QY45" i="2"/>
  <c r="QU45" i="2"/>
  <c r="MR45" i="2"/>
  <c r="MS45" i="2"/>
  <c r="FG46" i="2"/>
  <c r="OZ46" i="2" s="1"/>
  <c r="PA46" i="2" s="1"/>
  <c r="FH46" i="2"/>
  <c r="OX46" i="2" s="1"/>
  <c r="OY46" i="2" s="1"/>
  <c r="KZ46" i="2"/>
  <c r="MR48" i="2"/>
  <c r="MS48" i="2"/>
  <c r="FG50" i="2"/>
  <c r="OZ50" i="2" s="1"/>
  <c r="PA50" i="2" s="1"/>
  <c r="FH50" i="2"/>
  <c r="OX50" i="2" s="1"/>
  <c r="OY50" i="2" s="1"/>
  <c r="KZ50" i="2"/>
  <c r="MR52" i="2"/>
  <c r="MS52" i="2"/>
  <c r="FG54" i="2"/>
  <c r="OZ54" i="2" s="1"/>
  <c r="PA54" i="2" s="1"/>
  <c r="FH54" i="2"/>
  <c r="OX54" i="2" s="1"/>
  <c r="OY54" i="2" s="1"/>
  <c r="KZ54" i="2"/>
  <c r="MR56" i="2"/>
  <c r="MS56" i="2"/>
  <c r="KZ57" i="2"/>
  <c r="MR57" i="2"/>
  <c r="MS57" i="2"/>
  <c r="MR60" i="2"/>
  <c r="MS60" i="2"/>
  <c r="KZ61" i="2"/>
  <c r="MR61" i="2"/>
  <c r="MS61" i="2"/>
  <c r="QY67" i="2"/>
  <c r="RA67" i="2" s="1"/>
  <c r="SO67" i="2" s="1"/>
  <c r="UE67" i="2" s="1"/>
  <c r="QU67" i="2"/>
  <c r="FG70" i="2"/>
  <c r="OZ70" i="2" s="1"/>
  <c r="PA70" i="2" s="1"/>
  <c r="FH70" i="2"/>
  <c r="OX70" i="2" s="1"/>
  <c r="OY70" i="2" s="1"/>
  <c r="NM71" i="2"/>
  <c r="NI71" i="2"/>
  <c r="LA71" i="2"/>
  <c r="QP71" i="2" s="1"/>
  <c r="MR74" i="2"/>
  <c r="MS74" i="2"/>
  <c r="OZ74" i="2"/>
  <c r="PA74" i="2" s="1"/>
  <c r="MR78" i="2"/>
  <c r="MS78" i="2"/>
  <c r="OZ78" i="2"/>
  <c r="PA78" i="2" s="1"/>
  <c r="MR82" i="2"/>
  <c r="MS82" i="2"/>
  <c r="OZ82" i="2"/>
  <c r="PA82" i="2" s="1"/>
  <c r="MR86" i="2"/>
  <c r="MS86" i="2"/>
  <c r="OZ86" i="2"/>
  <c r="PA86" i="2" s="1"/>
  <c r="FG88" i="2"/>
  <c r="OZ88" i="2" s="1"/>
  <c r="PA88" i="2" s="1"/>
  <c r="FH88" i="2"/>
  <c r="OX88" i="2" s="1"/>
  <c r="OY88" i="2" s="1"/>
  <c r="NM89" i="2"/>
  <c r="NI89" i="2"/>
  <c r="LA89" i="2"/>
  <c r="QP89" i="2" s="1"/>
  <c r="QY91" i="2"/>
  <c r="RA91" i="2" s="1"/>
  <c r="SO91" i="2" s="1"/>
  <c r="UE91" i="2" s="1"/>
  <c r="QU91" i="2"/>
  <c r="QY93" i="2"/>
  <c r="RA93" i="2" s="1"/>
  <c r="SO93" i="2" s="1"/>
  <c r="UE93" i="2" s="1"/>
  <c r="QU93" i="2"/>
  <c r="QZ96" i="2"/>
  <c r="QW96" i="2"/>
  <c r="LA104" i="2"/>
  <c r="QP104" i="2" s="1"/>
  <c r="KZ118" i="2"/>
  <c r="RM272" i="2"/>
  <c r="RP272" i="2"/>
  <c r="RO272" i="2"/>
  <c r="RK272" i="2"/>
  <c r="RO270" i="2"/>
  <c r="RK270" i="2"/>
  <c r="RV272" i="2"/>
  <c r="RV271" i="2"/>
  <c r="RO268" i="2"/>
  <c r="RK268" i="2"/>
  <c r="RP268" i="2"/>
  <c r="RM268" i="2"/>
  <c r="RO264" i="2"/>
  <c r="RK264" i="2"/>
  <c r="RO267" i="2"/>
  <c r="RK267" i="2"/>
  <c r="RP267" i="2"/>
  <c r="RM267" i="2"/>
  <c r="RV264" i="2"/>
  <c r="RP266" i="2"/>
  <c r="RM266" i="2"/>
  <c r="RP262" i="2"/>
  <c r="RM262" i="2"/>
  <c r="RO259" i="2"/>
  <c r="RK259" i="2"/>
  <c r="RP259" i="2"/>
  <c r="RM259" i="2"/>
  <c r="RM257" i="2"/>
  <c r="RP257" i="2"/>
  <c r="RO257" i="2"/>
  <c r="RK257" i="2"/>
  <c r="RP254" i="2"/>
  <c r="RM254" i="2"/>
  <c r="RO254" i="2"/>
  <c r="RK254" i="2"/>
  <c r="RO249" i="2"/>
  <c r="RK249" i="2"/>
  <c r="RV260" i="2"/>
  <c r="RV257" i="2"/>
  <c r="RM246" i="2"/>
  <c r="RP246" i="2"/>
  <c r="RO246" i="2"/>
  <c r="RK246" i="2"/>
  <c r="RO251" i="2"/>
  <c r="RK251" i="2"/>
  <c r="RO240" i="2"/>
  <c r="RK240" i="2"/>
  <c r="RP240" i="2"/>
  <c r="RM240" i="2"/>
  <c r="RM232" i="2"/>
  <c r="RP232" i="2"/>
  <c r="RO232" i="2"/>
  <c r="RK232" i="2"/>
  <c r="RM224" i="2"/>
  <c r="RP224" i="2"/>
  <c r="RO224" i="2"/>
  <c r="RK224" i="2"/>
  <c r="RO229" i="2"/>
  <c r="RK229" i="2"/>
  <c r="RP229" i="2"/>
  <c r="RM229" i="2"/>
  <c r="RM216" i="2"/>
  <c r="RP216" i="2"/>
  <c r="RO216" i="2"/>
  <c r="RK216" i="2"/>
  <c r="RM205" i="2"/>
  <c r="RP205" i="2"/>
  <c r="RO205" i="2"/>
  <c r="RK205" i="2"/>
  <c r="RO217" i="2"/>
  <c r="RK217" i="2"/>
  <c r="RP217" i="2"/>
  <c r="RM217" i="2"/>
  <c r="RO204" i="2"/>
  <c r="RK204" i="2"/>
  <c r="RP204" i="2"/>
  <c r="RM204" i="2"/>
  <c r="RM200" i="2"/>
  <c r="RP200" i="2"/>
  <c r="RO196" i="2"/>
  <c r="RK196" i="2"/>
  <c r="RM194" i="2"/>
  <c r="RP194" i="2"/>
  <c r="RO194" i="2"/>
  <c r="RK194" i="2"/>
  <c r="RM186" i="2"/>
  <c r="RP186" i="2"/>
  <c r="RO186" i="2"/>
  <c r="RK186" i="2"/>
  <c r="RO179" i="2"/>
  <c r="RK179" i="2"/>
  <c r="RM175" i="2"/>
  <c r="RP175" i="2"/>
  <c r="RO171" i="2"/>
  <c r="RK171" i="2"/>
  <c r="RP199" i="2"/>
  <c r="RM199" i="2"/>
  <c r="RP197" i="2"/>
  <c r="RM197" i="2"/>
  <c r="RO195" i="2"/>
  <c r="RK195" i="2"/>
  <c r="RP195" i="2"/>
  <c r="RM195" i="2"/>
  <c r="RO187" i="2"/>
  <c r="RK187" i="2"/>
  <c r="RP187" i="2"/>
  <c r="RM187" i="2"/>
  <c r="RM170" i="2"/>
  <c r="RP170" i="2"/>
  <c r="RO170" i="2"/>
  <c r="RK170" i="2"/>
  <c r="RM162" i="2"/>
  <c r="RP162" i="2"/>
  <c r="RO162" i="2"/>
  <c r="RK162" i="2"/>
  <c r="RP159" i="2"/>
  <c r="RM159" i="2"/>
  <c r="RO159" i="2"/>
  <c r="RK159" i="2"/>
  <c r="RM151" i="2"/>
  <c r="RP151" i="2"/>
  <c r="RO151" i="2"/>
  <c r="RK151" i="2"/>
  <c r="RP148" i="2"/>
  <c r="RM148" i="2"/>
  <c r="RO148" i="2"/>
  <c r="RK148" i="2"/>
  <c r="RP123" i="2"/>
  <c r="RM123" i="2"/>
  <c r="RO119" i="2"/>
  <c r="RK119" i="2"/>
  <c r="RO163" i="2"/>
  <c r="RK163" i="2"/>
  <c r="RP163" i="2"/>
  <c r="RM163" i="2"/>
  <c r="RO158" i="2"/>
  <c r="RK158" i="2"/>
  <c r="RP158" i="2"/>
  <c r="RM158" i="2"/>
  <c r="RO150" i="2"/>
  <c r="RK150" i="2"/>
  <c r="RP150" i="2"/>
  <c r="RM150" i="2"/>
  <c r="RO146" i="2"/>
  <c r="RK146" i="2"/>
  <c r="RM146" i="2"/>
  <c r="RP146" i="2"/>
  <c r="RM114" i="2"/>
  <c r="RP114" i="2"/>
  <c r="RO114" i="2"/>
  <c r="RK114" i="2"/>
  <c r="RM111" i="2"/>
  <c r="RP111" i="2"/>
  <c r="RO111" i="2"/>
  <c r="RK111" i="2"/>
  <c r="RP109" i="2"/>
  <c r="RM109" i="2"/>
  <c r="RO109" i="2"/>
  <c r="RK109" i="2"/>
  <c r="QY120" i="2"/>
  <c r="QU120" i="2"/>
  <c r="RM118" i="2"/>
  <c r="RP118" i="2"/>
  <c r="RO115" i="2"/>
  <c r="RK115" i="2"/>
  <c r="RM115" i="2"/>
  <c r="RP115" i="2"/>
  <c r="RO108" i="2"/>
  <c r="RK108" i="2"/>
  <c r="RM108" i="2"/>
  <c r="RP108" i="2"/>
  <c r="NM237" i="2"/>
  <c r="NI237" i="2"/>
  <c r="OC200" i="2"/>
  <c r="NY200" i="2"/>
  <c r="OC177" i="2"/>
  <c r="NY177" i="2"/>
  <c r="QY260" i="2"/>
  <c r="QU260" i="2"/>
  <c r="QY236" i="2"/>
  <c r="QU236" i="2"/>
  <c r="AM274" i="2"/>
  <c r="ND38" i="2"/>
  <c r="BJ274" i="2"/>
  <c r="NP38" i="2"/>
  <c r="CB274" i="2"/>
  <c r="CC38" i="2"/>
  <c r="EX274" i="2"/>
  <c r="EY38" i="2"/>
  <c r="FP274" i="2"/>
  <c r="PJ38" i="2"/>
  <c r="PJ274" i="2" s="1"/>
  <c r="MP274" i="2"/>
  <c r="GA274" i="2"/>
  <c r="PX38" i="2"/>
  <c r="LK274" i="2"/>
  <c r="KZ39" i="2"/>
  <c r="KZ41" i="2"/>
  <c r="ND43" i="2"/>
  <c r="NU43" i="2"/>
  <c r="NQ43" i="2"/>
  <c r="MT44" i="2"/>
  <c r="PX44" i="2"/>
  <c r="PX45" i="2"/>
  <c r="KY45" i="2"/>
  <c r="QL45" i="2" s="1"/>
  <c r="KX45" i="2"/>
  <c r="QN45" i="2" s="1"/>
  <c r="NV46" i="2"/>
  <c r="NS46" i="2"/>
  <c r="FI46" i="2"/>
  <c r="PV46" i="2"/>
  <c r="NV48" i="2"/>
  <c r="NS48" i="2"/>
  <c r="FI48" i="2"/>
  <c r="PV48" i="2"/>
  <c r="NV50" i="2"/>
  <c r="NS50" i="2"/>
  <c r="FI50" i="2"/>
  <c r="PV50" i="2"/>
  <c r="NV52" i="2"/>
  <c r="NS52" i="2"/>
  <c r="FI52" i="2"/>
  <c r="PV52" i="2"/>
  <c r="NV54" i="2"/>
  <c r="NS54" i="2"/>
  <c r="FI54" i="2"/>
  <c r="PV54" i="2"/>
  <c r="PX55" i="2"/>
  <c r="KY55" i="2"/>
  <c r="QL55" i="2" s="1"/>
  <c r="KX55" i="2"/>
  <c r="QN55" i="2" s="1"/>
  <c r="NU56" i="2"/>
  <c r="NQ56" i="2"/>
  <c r="PX57" i="2"/>
  <c r="KY57" i="2"/>
  <c r="QL57" i="2" s="1"/>
  <c r="KX57" i="2"/>
  <c r="QN57" i="2" s="1"/>
  <c r="NU58" i="2"/>
  <c r="NQ58" i="2"/>
  <c r="PX59" i="2"/>
  <c r="KY59" i="2"/>
  <c r="QL59" i="2" s="1"/>
  <c r="KX59" i="2"/>
  <c r="QN59" i="2" s="1"/>
  <c r="NU60" i="2"/>
  <c r="NQ60" i="2"/>
  <c r="PX61" i="2"/>
  <c r="KY61" i="2"/>
  <c r="QL61" i="2" s="1"/>
  <c r="KX61" i="2"/>
  <c r="QN61" i="2" s="1"/>
  <c r="NU62" i="2"/>
  <c r="NQ62" i="2"/>
  <c r="PX63" i="2"/>
  <c r="KY63" i="2"/>
  <c r="QL63" i="2" s="1"/>
  <c r="KX63" i="2"/>
  <c r="QN63" i="2" s="1"/>
  <c r="NV64" i="2"/>
  <c r="NS64" i="2"/>
  <c r="FI64" i="2"/>
  <c r="ND65" i="2"/>
  <c r="KX65" i="2"/>
  <c r="QN65" i="2" s="1"/>
  <c r="KY65" i="2"/>
  <c r="QL65" i="2" s="1"/>
  <c r="MU66" i="2"/>
  <c r="MV66" i="2"/>
  <c r="NJ66" i="2"/>
  <c r="NU66" i="2"/>
  <c r="NQ66" i="2"/>
  <c r="KX66" i="2"/>
  <c r="QN66" i="2" s="1"/>
  <c r="KY66" i="2"/>
  <c r="QL66" i="2" s="1"/>
  <c r="FJ67" i="2"/>
  <c r="PB67" i="2" s="1"/>
  <c r="FG71" i="2"/>
  <c r="FH71" i="2"/>
  <c r="OX71" i="2" s="1"/>
  <c r="OY71" i="2" s="1"/>
  <c r="FG73" i="2"/>
  <c r="FH73" i="2"/>
  <c r="OX73" i="2" s="1"/>
  <c r="OY73" i="2" s="1"/>
  <c r="FG75" i="2"/>
  <c r="OZ75" i="2" s="1"/>
  <c r="PA75" i="2" s="1"/>
  <c r="FH75" i="2"/>
  <c r="OX75" i="2" s="1"/>
  <c r="OY75" i="2" s="1"/>
  <c r="FG77" i="2"/>
  <c r="FH77" i="2"/>
  <c r="OX77" i="2" s="1"/>
  <c r="OY77" i="2" s="1"/>
  <c r="FG79" i="2"/>
  <c r="OZ79" i="2" s="1"/>
  <c r="PA79" i="2" s="1"/>
  <c r="FH79" i="2"/>
  <c r="OX79" i="2" s="1"/>
  <c r="OY79" i="2" s="1"/>
  <c r="FG81" i="2"/>
  <c r="FH81" i="2"/>
  <c r="OX81" i="2" s="1"/>
  <c r="OY81" i="2" s="1"/>
  <c r="FG83" i="2"/>
  <c r="OZ83" i="2" s="1"/>
  <c r="PA83" i="2" s="1"/>
  <c r="FH83" i="2"/>
  <c r="OX83" i="2" s="1"/>
  <c r="OY83" i="2" s="1"/>
  <c r="FG85" i="2"/>
  <c r="FH85" i="2"/>
  <c r="OX85" i="2" s="1"/>
  <c r="OY85" i="2" s="1"/>
  <c r="FG87" i="2"/>
  <c r="OZ87" i="2" s="1"/>
  <c r="PA87" i="2" s="1"/>
  <c r="FH87" i="2"/>
  <c r="HL88" i="2"/>
  <c r="LA88" i="2" s="1"/>
  <c r="QP88" i="2" s="1"/>
  <c r="FJ89" i="2"/>
  <c r="PB89" i="2" s="1"/>
  <c r="HL90" i="2"/>
  <c r="LA90" i="2" s="1"/>
  <c r="QP90" i="2" s="1"/>
  <c r="FJ91" i="2"/>
  <c r="PB91" i="2" s="1"/>
  <c r="FG93" i="2"/>
  <c r="OZ93" i="2" s="1"/>
  <c r="PA93" i="2" s="1"/>
  <c r="FH93" i="2"/>
  <c r="HL94" i="2"/>
  <c r="LA94" i="2" s="1"/>
  <c r="QP94" i="2" s="1"/>
  <c r="NM95" i="2"/>
  <c r="NI95" i="2"/>
  <c r="FJ95" i="2"/>
  <c r="PB95" i="2" s="1"/>
  <c r="HL96" i="2"/>
  <c r="LA96" i="2" s="1"/>
  <c r="QP96" i="2" s="1"/>
  <c r="MS98" i="2"/>
  <c r="MR98" i="2"/>
  <c r="MS100" i="2"/>
  <c r="MR100" i="2"/>
  <c r="MS102" i="2"/>
  <c r="MR102" i="2"/>
  <c r="DI104" i="2"/>
  <c r="FJ104" i="2" s="1"/>
  <c r="PB104" i="2" s="1"/>
  <c r="QG110" i="2"/>
  <c r="QJ110" i="2"/>
  <c r="QJ111" i="2"/>
  <c r="QG111" i="2"/>
  <c r="PX67" i="2"/>
  <c r="KZ67" i="2"/>
  <c r="PX68" i="2"/>
  <c r="MT69" i="2"/>
  <c r="NU69" i="2"/>
  <c r="NQ69" i="2"/>
  <c r="KY69" i="2"/>
  <c r="QL69" i="2" s="1"/>
  <c r="KX69" i="2"/>
  <c r="QN69" i="2" s="1"/>
  <c r="PV70" i="2"/>
  <c r="PX71" i="2"/>
  <c r="KZ71" i="2"/>
  <c r="PX72" i="2"/>
  <c r="KY72" i="2"/>
  <c r="KX72" i="2"/>
  <c r="QN72" i="2" s="1"/>
  <c r="PV73" i="2"/>
  <c r="MT74" i="2"/>
  <c r="NV74" i="2"/>
  <c r="NS74" i="2"/>
  <c r="GF74" i="2"/>
  <c r="GE74" i="2"/>
  <c r="PX74" i="2" s="1"/>
  <c r="KY74" i="2"/>
  <c r="QL74" i="2" s="1"/>
  <c r="KX74" i="2"/>
  <c r="QN74" i="2" s="1"/>
  <c r="PV75" i="2"/>
  <c r="MT76" i="2"/>
  <c r="NV76" i="2"/>
  <c r="NS76" i="2"/>
  <c r="GF76" i="2"/>
  <c r="PV76" i="2" s="1"/>
  <c r="GE76" i="2"/>
  <c r="KY76" i="2"/>
  <c r="QL76" i="2" s="1"/>
  <c r="KX76" i="2"/>
  <c r="QN76" i="2" s="1"/>
  <c r="PV77" i="2"/>
  <c r="MT78" i="2"/>
  <c r="NV78" i="2"/>
  <c r="NS78" i="2"/>
  <c r="GF78" i="2"/>
  <c r="GE78" i="2"/>
  <c r="PX78" i="2" s="1"/>
  <c r="KY78" i="2"/>
  <c r="QL78" i="2" s="1"/>
  <c r="KX78" i="2"/>
  <c r="QN78" i="2" s="1"/>
  <c r="PV79" i="2"/>
  <c r="MT80" i="2"/>
  <c r="NV80" i="2"/>
  <c r="NS80" i="2"/>
  <c r="GF80" i="2"/>
  <c r="PV80" i="2" s="1"/>
  <c r="GE80" i="2"/>
  <c r="KY80" i="2"/>
  <c r="QL80" i="2" s="1"/>
  <c r="KX80" i="2"/>
  <c r="QN80" i="2" s="1"/>
  <c r="PV81" i="2"/>
  <c r="MT82" i="2"/>
  <c r="NV82" i="2"/>
  <c r="NS82" i="2"/>
  <c r="GF82" i="2"/>
  <c r="GE82" i="2"/>
  <c r="PX82" i="2" s="1"/>
  <c r="KY82" i="2"/>
  <c r="QL82" i="2" s="1"/>
  <c r="KX82" i="2"/>
  <c r="QN82" i="2" s="1"/>
  <c r="PV83" i="2"/>
  <c r="MT84" i="2"/>
  <c r="NV84" i="2"/>
  <c r="NS84" i="2"/>
  <c r="GF84" i="2"/>
  <c r="PV84" i="2" s="1"/>
  <c r="GE84" i="2"/>
  <c r="KY84" i="2"/>
  <c r="QL84" i="2" s="1"/>
  <c r="KX84" i="2"/>
  <c r="QN84" i="2" s="1"/>
  <c r="PV85" i="2"/>
  <c r="MT86" i="2"/>
  <c r="NV86" i="2"/>
  <c r="NS86" i="2"/>
  <c r="GF86" i="2"/>
  <c r="GE86" i="2"/>
  <c r="PX86" i="2" s="1"/>
  <c r="KY86" i="2"/>
  <c r="QL86" i="2" s="1"/>
  <c r="KX86" i="2"/>
  <c r="QN86" i="2" s="1"/>
  <c r="PV87" i="2"/>
  <c r="KY87" i="2"/>
  <c r="QL87" i="2" s="1"/>
  <c r="KX87" i="2"/>
  <c r="QN87" i="2" s="1"/>
  <c r="PV88" i="2"/>
  <c r="PX89" i="2"/>
  <c r="KZ89" i="2"/>
  <c r="PX90" i="2"/>
  <c r="KY90" i="2"/>
  <c r="KX90" i="2"/>
  <c r="QN90" i="2" s="1"/>
  <c r="PV91" i="2"/>
  <c r="KY91" i="2"/>
  <c r="QL91" i="2" s="1"/>
  <c r="KX91" i="2"/>
  <c r="QN91" i="2" s="1"/>
  <c r="PV92" i="2"/>
  <c r="PX93" i="2"/>
  <c r="KZ93" i="2"/>
  <c r="PX94" i="2"/>
  <c r="KY94" i="2"/>
  <c r="KX94" i="2"/>
  <c r="QN94" i="2" s="1"/>
  <c r="PV95" i="2"/>
  <c r="KY95" i="2"/>
  <c r="QL95" i="2" s="1"/>
  <c r="KX95" i="2"/>
  <c r="QN95" i="2" s="1"/>
  <c r="PV96" i="2"/>
  <c r="KX97" i="2"/>
  <c r="QN97" i="2" s="1"/>
  <c r="KY97" i="2"/>
  <c r="QL97" i="2" s="1"/>
  <c r="GE98" i="2"/>
  <c r="GF98" i="2"/>
  <c r="PV98" i="2" s="1"/>
  <c r="GG98" i="2"/>
  <c r="KX99" i="2"/>
  <c r="QN99" i="2" s="1"/>
  <c r="KY99" i="2"/>
  <c r="QL99" i="2" s="1"/>
  <c r="GE100" i="2"/>
  <c r="GF100" i="2"/>
  <c r="PV100" i="2" s="1"/>
  <c r="GG100" i="2"/>
  <c r="KX101" i="2"/>
  <c r="QN101" i="2" s="1"/>
  <c r="KY101" i="2"/>
  <c r="QL101" i="2" s="1"/>
  <c r="KX102" i="2"/>
  <c r="QN102" i="2" s="1"/>
  <c r="KY102" i="2"/>
  <c r="QL102" i="2" s="1"/>
  <c r="ND103" i="2"/>
  <c r="OX103" i="2"/>
  <c r="KZ103" i="2"/>
  <c r="MT104" i="2"/>
  <c r="KX104" i="2"/>
  <c r="QN104" i="2" s="1"/>
  <c r="KY104" i="2"/>
  <c r="QL104" i="2" s="1"/>
  <c r="ND106" i="2"/>
  <c r="QI107" i="2"/>
  <c r="QE107" i="2"/>
  <c r="QY107" i="2"/>
  <c r="RA107" i="2" s="1"/>
  <c r="SO107" i="2" s="1"/>
  <c r="UE107" i="2" s="1"/>
  <c r="QU107" i="2"/>
  <c r="QY108" i="2"/>
  <c r="RA108" i="2" s="1"/>
  <c r="SO108" i="2" s="1"/>
  <c r="UE108" i="2" s="1"/>
  <c r="QU108" i="2"/>
  <c r="MR108" i="2"/>
  <c r="MS108" i="2"/>
  <c r="GE109" i="2"/>
  <c r="GF109" i="2"/>
  <c r="PV109" i="2" s="1"/>
  <c r="KX109" i="2"/>
  <c r="QN109" i="2" s="1"/>
  <c r="KY109" i="2"/>
  <c r="QL109" i="2" s="1"/>
  <c r="QI110" i="2"/>
  <c r="QK110" i="2" s="1"/>
  <c r="SM110" i="2" s="1"/>
  <c r="UC110" i="2" s="1"/>
  <c r="QE110" i="2"/>
  <c r="QY110" i="2"/>
  <c r="QU110" i="2"/>
  <c r="KX111" i="2"/>
  <c r="QN111" i="2" s="1"/>
  <c r="KY111" i="2"/>
  <c r="QL111" i="2" s="1"/>
  <c r="NS112" i="2"/>
  <c r="NV112" i="2"/>
  <c r="FI112" i="2"/>
  <c r="PX112" i="2"/>
  <c r="NU114" i="2"/>
  <c r="NQ114" i="2"/>
  <c r="KZ116" i="2"/>
  <c r="PX117" i="2"/>
  <c r="FG118" i="2"/>
  <c r="OZ118" i="2" s="1"/>
  <c r="FH118" i="2"/>
  <c r="OX118" i="2" s="1"/>
  <c r="LA120" i="2"/>
  <c r="QP120" i="2" s="1"/>
  <c r="KX121" i="2"/>
  <c r="QN121" i="2" s="1"/>
  <c r="KY121" i="2"/>
  <c r="QL121" i="2" s="1"/>
  <c r="MR122" i="2"/>
  <c r="MS122" i="2"/>
  <c r="OZ122" i="2"/>
  <c r="NU124" i="2"/>
  <c r="NQ124" i="2"/>
  <c r="GE124" i="2"/>
  <c r="GF124" i="2"/>
  <c r="PV124" i="2" s="1"/>
  <c r="NU125" i="2"/>
  <c r="NQ125" i="2"/>
  <c r="GE125" i="2"/>
  <c r="PX125" i="2" s="1"/>
  <c r="GF125" i="2"/>
  <c r="PV125" i="2" s="1"/>
  <c r="MS126" i="2"/>
  <c r="MR126" i="2"/>
  <c r="NU126" i="2"/>
  <c r="NQ126" i="2"/>
  <c r="GE126" i="2"/>
  <c r="GF126" i="2"/>
  <c r="PV126" i="2" s="1"/>
  <c r="NS127" i="2"/>
  <c r="NV127" i="2"/>
  <c r="FJ127" i="2"/>
  <c r="PB127" i="2" s="1"/>
  <c r="GE127" i="2"/>
  <c r="GF127" i="2"/>
  <c r="PV127" i="2" s="1"/>
  <c r="NU129" i="2"/>
  <c r="NQ129" i="2"/>
  <c r="NS131" i="2"/>
  <c r="NV131" i="2"/>
  <c r="FJ131" i="2"/>
  <c r="PB131" i="2" s="1"/>
  <c r="GE131" i="2"/>
  <c r="GF131" i="2"/>
  <c r="PV131" i="2" s="1"/>
  <c r="NU133" i="2"/>
  <c r="NQ133" i="2"/>
  <c r="QB134" i="2"/>
  <c r="PY134" i="2"/>
  <c r="MS136" i="2"/>
  <c r="MR136" i="2"/>
  <c r="NF142" i="2"/>
  <c r="NC142" i="2"/>
  <c r="MS157" i="2"/>
  <c r="MR157" i="2"/>
  <c r="HL163" i="2"/>
  <c r="LA163" i="2" s="1"/>
  <c r="QP163" i="2" s="1"/>
  <c r="NC165" i="2"/>
  <c r="FH98" i="2"/>
  <c r="OX98" i="2" s="1"/>
  <c r="OY98" i="2" s="1"/>
  <c r="FG98" i="2"/>
  <c r="OZ98" i="2" s="1"/>
  <c r="PA98" i="2" s="1"/>
  <c r="FH100" i="2"/>
  <c r="OX100" i="2" s="1"/>
  <c r="OY100" i="2" s="1"/>
  <c r="FG100" i="2"/>
  <c r="OZ100" i="2" s="1"/>
  <c r="PA100" i="2" s="1"/>
  <c r="NV103" i="2"/>
  <c r="NS103" i="2"/>
  <c r="KY103" i="2"/>
  <c r="QL103" i="2" s="1"/>
  <c r="KX103" i="2"/>
  <c r="QN103" i="2" s="1"/>
  <c r="FH104" i="2"/>
  <c r="OX104" i="2" s="1"/>
  <c r="FG104" i="2"/>
  <c r="OZ104" i="2" s="1"/>
  <c r="PX105" i="2"/>
  <c r="KY105" i="2"/>
  <c r="QL105" i="2" s="1"/>
  <c r="KX105" i="2"/>
  <c r="QN105" i="2" s="1"/>
  <c r="GF106" i="2"/>
  <c r="PV106" i="2" s="1"/>
  <c r="GE106" i="2"/>
  <c r="FH107" i="2"/>
  <c r="OX107" i="2" s="1"/>
  <c r="FG107" i="2"/>
  <c r="OZ107" i="2" s="1"/>
  <c r="NV108" i="2"/>
  <c r="NS108" i="2"/>
  <c r="PX108" i="2"/>
  <c r="KY108" i="2"/>
  <c r="QL108" i="2" s="1"/>
  <c r="KX108" i="2"/>
  <c r="QN108" i="2" s="1"/>
  <c r="KZ109" i="2"/>
  <c r="NV113" i="2"/>
  <c r="NS113" i="2"/>
  <c r="PX113" i="2"/>
  <c r="KY113" i="2"/>
  <c r="QL113" i="2" s="1"/>
  <c r="KX113" i="2"/>
  <c r="QN113" i="2" s="1"/>
  <c r="KZ114" i="2"/>
  <c r="GF115" i="2"/>
  <c r="GE115" i="2"/>
  <c r="PX115" i="2" s="1"/>
  <c r="GF116" i="2"/>
  <c r="PV116" i="2" s="1"/>
  <c r="GE116" i="2"/>
  <c r="FH117" i="2"/>
  <c r="OX117" i="2" s="1"/>
  <c r="FG117" i="2"/>
  <c r="OZ117" i="2" s="1"/>
  <c r="ND118" i="2"/>
  <c r="NV119" i="2"/>
  <c r="NS119" i="2"/>
  <c r="KX119" i="2"/>
  <c r="QN119" i="2" s="1"/>
  <c r="KY119" i="2"/>
  <c r="QL119" i="2" s="1"/>
  <c r="NC120" i="2"/>
  <c r="NV123" i="2"/>
  <c r="NS123" i="2"/>
  <c r="FI123" i="2"/>
  <c r="LA123" i="2"/>
  <c r="QP123" i="2" s="1"/>
  <c r="QN124" i="2"/>
  <c r="PX126" i="2"/>
  <c r="PX127" i="2"/>
  <c r="MW127" i="2"/>
  <c r="MX127" i="2" s="1"/>
  <c r="MY127" i="2" s="1"/>
  <c r="NS130" i="2"/>
  <c r="NV130" i="2"/>
  <c r="FI130" i="2"/>
  <c r="KX130" i="2"/>
  <c r="QN130" i="2" s="1"/>
  <c r="KY130" i="2"/>
  <c r="QL130" i="2" s="1"/>
  <c r="DI134" i="2"/>
  <c r="FJ134" i="2" s="1"/>
  <c r="PB134" i="2" s="1"/>
  <c r="QG140" i="2"/>
  <c r="QJ140" i="2"/>
  <c r="QJ141" i="2"/>
  <c r="QG141" i="2"/>
  <c r="OD143" i="2"/>
  <c r="OA143" i="2"/>
  <c r="OD149" i="2"/>
  <c r="OA149" i="2"/>
  <c r="ME153" i="2"/>
  <c r="ND153" i="2"/>
  <c r="NE153" i="2" s="1"/>
  <c r="NG153" i="2" s="1"/>
  <c r="SB153" i="2" s="1"/>
  <c r="TT153" i="2" s="1"/>
  <c r="OA157" i="2"/>
  <c r="OD157" i="2"/>
  <c r="QW157" i="2"/>
  <c r="QZ157" i="2"/>
  <c r="KX135" i="2"/>
  <c r="QN135" i="2" s="1"/>
  <c r="KY135" i="2"/>
  <c r="QL135" i="2" s="1"/>
  <c r="NS136" i="2"/>
  <c r="NV136" i="2"/>
  <c r="KX137" i="2"/>
  <c r="QN137" i="2" s="1"/>
  <c r="KY137" i="2"/>
  <c r="QL137" i="2" s="1"/>
  <c r="NS138" i="2"/>
  <c r="NV138" i="2"/>
  <c r="GH138" i="2"/>
  <c r="PZ138" i="2" s="1"/>
  <c r="FG139" i="2"/>
  <c r="OZ139" i="2" s="1"/>
  <c r="FH139" i="2"/>
  <c r="OX139" i="2" s="1"/>
  <c r="QI139" i="2"/>
  <c r="QE139" i="2"/>
  <c r="QY139" i="2"/>
  <c r="QU139" i="2"/>
  <c r="MR139" i="2"/>
  <c r="MS139" i="2"/>
  <c r="QI140" i="2"/>
  <c r="QK140" i="2" s="1"/>
  <c r="SM140" i="2" s="1"/>
  <c r="UC140" i="2" s="1"/>
  <c r="QE140" i="2"/>
  <c r="QY140" i="2"/>
  <c r="RA140" i="2" s="1"/>
  <c r="SO140" i="2" s="1"/>
  <c r="UE140" i="2" s="1"/>
  <c r="QU140" i="2"/>
  <c r="KX141" i="2"/>
  <c r="QN141" i="2" s="1"/>
  <c r="KY141" i="2"/>
  <c r="QL141" i="2" s="1"/>
  <c r="MT143" i="2"/>
  <c r="NU143" i="2"/>
  <c r="NQ143" i="2"/>
  <c r="FI143" i="2"/>
  <c r="QB143" i="2"/>
  <c r="PY143" i="2"/>
  <c r="ND144" i="2"/>
  <c r="QY144" i="2"/>
  <c r="RA144" i="2" s="1"/>
  <c r="SO144" i="2" s="1"/>
  <c r="UE144" i="2" s="1"/>
  <c r="QU144" i="2"/>
  <c r="MR144" i="2"/>
  <c r="MS144" i="2"/>
  <c r="KX145" i="2"/>
  <c r="QN145" i="2" s="1"/>
  <c r="KY145" i="2"/>
  <c r="QL145" i="2" s="1"/>
  <c r="ND147" i="2"/>
  <c r="NE147" i="2" s="1"/>
  <c r="NG147" i="2" s="1"/>
  <c r="SB147" i="2" s="1"/>
  <c r="TT147" i="2" s="1"/>
  <c r="NU148" i="2"/>
  <c r="NQ148" i="2"/>
  <c r="OC148" i="2"/>
  <c r="NY148" i="2"/>
  <c r="ND149" i="2"/>
  <c r="GE149" i="2"/>
  <c r="PX149" i="2" s="1"/>
  <c r="GF149" i="2"/>
  <c r="PV149" i="2" s="1"/>
  <c r="GG149" i="2"/>
  <c r="MR150" i="2"/>
  <c r="MS150" i="2"/>
  <c r="FG152" i="2"/>
  <c r="OZ152" i="2" s="1"/>
  <c r="FH152" i="2"/>
  <c r="OX152" i="2" s="1"/>
  <c r="NS153" i="2"/>
  <c r="NV153" i="2"/>
  <c r="FI153" i="2"/>
  <c r="PY153" i="2"/>
  <c r="QB153" i="2"/>
  <c r="MR154" i="2"/>
  <c r="MS154" i="2"/>
  <c r="FG156" i="2"/>
  <c r="OZ156" i="2" s="1"/>
  <c r="FH156" i="2"/>
  <c r="OX156" i="2" s="1"/>
  <c r="NS157" i="2"/>
  <c r="NV157" i="2"/>
  <c r="FI157" i="2"/>
  <c r="PY157" i="2"/>
  <c r="QB157" i="2"/>
  <c r="MR158" i="2"/>
  <c r="MS158" i="2"/>
  <c r="GE159" i="2"/>
  <c r="PX159" i="2" s="1"/>
  <c r="GF159" i="2"/>
  <c r="PV159" i="2" s="1"/>
  <c r="KX159" i="2"/>
  <c r="QN159" i="2" s="1"/>
  <c r="KY159" i="2"/>
  <c r="QL159" i="2" s="1"/>
  <c r="MW159" i="2"/>
  <c r="MX159" i="2"/>
  <c r="MY159" i="2" s="1"/>
  <c r="NS160" i="2"/>
  <c r="NV160" i="2"/>
  <c r="FI160" i="2"/>
  <c r="MR161" i="2"/>
  <c r="MS161" i="2"/>
  <c r="QI162" i="2"/>
  <c r="QE162" i="2"/>
  <c r="QY162" i="2"/>
  <c r="QU162" i="2"/>
  <c r="MT164" i="2"/>
  <c r="NU164" i="2"/>
  <c r="NQ164" i="2"/>
  <c r="KZ165" i="2"/>
  <c r="GE166" i="2"/>
  <c r="GF166" i="2"/>
  <c r="PV166" i="2" s="1"/>
  <c r="KX166" i="2"/>
  <c r="QN166" i="2" s="1"/>
  <c r="KY166" i="2"/>
  <c r="QL166" i="2" s="1"/>
  <c r="MW166" i="2"/>
  <c r="MX166" i="2"/>
  <c r="MY166" i="2" s="1"/>
  <c r="FG167" i="2"/>
  <c r="OZ167" i="2" s="1"/>
  <c r="FH167" i="2"/>
  <c r="OX167" i="2" s="1"/>
  <c r="NS168" i="2"/>
  <c r="NV168" i="2"/>
  <c r="FI168" i="2"/>
  <c r="MR169" i="2"/>
  <c r="MS169" i="2"/>
  <c r="QI170" i="2"/>
  <c r="QE170" i="2"/>
  <c r="QY170" i="2"/>
  <c r="QU170" i="2"/>
  <c r="FG172" i="2"/>
  <c r="OZ172" i="2" s="1"/>
  <c r="FH172" i="2"/>
  <c r="OX172" i="2" s="1"/>
  <c r="QW173" i="2"/>
  <c r="QZ173" i="2"/>
  <c r="FG174" i="2"/>
  <c r="OZ174" i="2" s="1"/>
  <c r="FH174" i="2"/>
  <c r="OX174" i="2" s="1"/>
  <c r="FG176" i="2"/>
  <c r="OZ176" i="2" s="1"/>
  <c r="FH176" i="2"/>
  <c r="OX176" i="2" s="1"/>
  <c r="QW177" i="2"/>
  <c r="QZ177" i="2"/>
  <c r="FG178" i="2"/>
  <c r="OZ178" i="2" s="1"/>
  <c r="FH178" i="2"/>
  <c r="OX178" i="2" s="1"/>
  <c r="FG180" i="2"/>
  <c r="OZ180" i="2" s="1"/>
  <c r="FH180" i="2"/>
  <c r="OX180" i="2" s="1"/>
  <c r="QW181" i="2"/>
  <c r="QZ181" i="2"/>
  <c r="FG182" i="2"/>
  <c r="OZ182" i="2" s="1"/>
  <c r="FH182" i="2"/>
  <c r="OX182" i="2" s="1"/>
  <c r="ND185" i="2"/>
  <c r="NE185" i="2" s="1"/>
  <c r="NG185" i="2" s="1"/>
  <c r="SB185" i="2" s="1"/>
  <c r="TT185" i="2" s="1"/>
  <c r="QW185" i="2"/>
  <c r="QZ185" i="2"/>
  <c r="QG186" i="2"/>
  <c r="QJ186" i="2"/>
  <c r="ND192" i="2"/>
  <c r="NE192" i="2" s="1"/>
  <c r="NG192" i="2" s="1"/>
  <c r="SB192" i="2" s="1"/>
  <c r="TT192" i="2" s="1"/>
  <c r="QG194" i="2"/>
  <c r="QJ194" i="2"/>
  <c r="NS118" i="2"/>
  <c r="NV118" i="2"/>
  <c r="KY118" i="2"/>
  <c r="KX118" i="2"/>
  <c r="QN118" i="2" s="1"/>
  <c r="ND120" i="2"/>
  <c r="NF120" i="2" s="1"/>
  <c r="NE120" i="2"/>
  <c r="NA120" i="2"/>
  <c r="NU120" i="2"/>
  <c r="NQ120" i="2"/>
  <c r="KY120" i="2"/>
  <c r="QL120" i="2" s="1"/>
  <c r="KX120" i="2"/>
  <c r="QN120" i="2" s="1"/>
  <c r="ND122" i="2"/>
  <c r="NE122" i="2"/>
  <c r="NA122" i="2"/>
  <c r="NU122" i="2"/>
  <c r="NQ122" i="2"/>
  <c r="QI124" i="2"/>
  <c r="QE124" i="2"/>
  <c r="FH126" i="2"/>
  <c r="OX126" i="2" s="1"/>
  <c r="FG126" i="2"/>
  <c r="OZ126" i="2" s="1"/>
  <c r="FH127" i="2"/>
  <c r="OX127" i="2" s="1"/>
  <c r="FG127" i="2"/>
  <c r="OZ127" i="2" s="1"/>
  <c r="FI129" i="2"/>
  <c r="FH131" i="2"/>
  <c r="OX131" i="2" s="1"/>
  <c r="FG131" i="2"/>
  <c r="FI133" i="2"/>
  <c r="KZ135" i="2"/>
  <c r="KZ136" i="2"/>
  <c r="GF139" i="2"/>
  <c r="PV139" i="2" s="1"/>
  <c r="GE139" i="2"/>
  <c r="FH140" i="2"/>
  <c r="OX140" i="2" s="1"/>
  <c r="FG140" i="2"/>
  <c r="OZ140" i="2" s="1"/>
  <c r="KZ141" i="2"/>
  <c r="GF142" i="2"/>
  <c r="GE142" i="2"/>
  <c r="PX142" i="2" s="1"/>
  <c r="KZ143" i="2"/>
  <c r="PX144" i="2"/>
  <c r="KY144" i="2"/>
  <c r="QL144" i="2" s="1"/>
  <c r="KX144" i="2"/>
  <c r="QN144" i="2" s="1"/>
  <c r="KZ145" i="2"/>
  <c r="NU146" i="2"/>
  <c r="NQ146" i="2"/>
  <c r="GF146" i="2"/>
  <c r="GE146" i="2"/>
  <c r="PX146" i="2" s="1"/>
  <c r="GF147" i="2"/>
  <c r="PV147" i="2" s="1"/>
  <c r="GE147" i="2"/>
  <c r="FH148" i="2"/>
  <c r="OX148" i="2" s="1"/>
  <c r="FG148" i="2"/>
  <c r="OZ148" i="2" s="1"/>
  <c r="KZ149" i="2"/>
  <c r="NU150" i="2"/>
  <c r="NQ150" i="2"/>
  <c r="PV150" i="2"/>
  <c r="MT152" i="2"/>
  <c r="FI152" i="2"/>
  <c r="FH153" i="2"/>
  <c r="OX153" i="2" s="1"/>
  <c r="FG153" i="2"/>
  <c r="OZ153" i="2" s="1"/>
  <c r="NU154" i="2"/>
  <c r="NQ154" i="2"/>
  <c r="PV154" i="2"/>
  <c r="MT156" i="2"/>
  <c r="FI156" i="2"/>
  <c r="FH157" i="2"/>
  <c r="OX157" i="2" s="1"/>
  <c r="FG157" i="2"/>
  <c r="OZ157" i="2" s="1"/>
  <c r="NU158" i="2"/>
  <c r="NQ158" i="2"/>
  <c r="PV158" i="2"/>
  <c r="MT161" i="2"/>
  <c r="FI161" i="2"/>
  <c r="ND163" i="2"/>
  <c r="NE163" i="2" s="1"/>
  <c r="ME163" i="2"/>
  <c r="NU163" i="2"/>
  <c r="NQ163" i="2"/>
  <c r="PV163" i="2"/>
  <c r="MT165" i="2"/>
  <c r="FI165" i="2"/>
  <c r="ND167" i="2"/>
  <c r="NE167" i="2" s="1"/>
  <c r="NU167" i="2"/>
  <c r="NQ167" i="2"/>
  <c r="PV167" i="2"/>
  <c r="MT169" i="2"/>
  <c r="FI169" i="2"/>
  <c r="GF171" i="2"/>
  <c r="PV171" i="2" s="1"/>
  <c r="GE171" i="2"/>
  <c r="MU173" i="2"/>
  <c r="MV173" i="2"/>
  <c r="NU173" i="2"/>
  <c r="NQ173" i="2"/>
  <c r="OA173" i="2"/>
  <c r="OD173" i="2"/>
  <c r="KX173" i="2"/>
  <c r="QN173" i="2" s="1"/>
  <c r="KY173" i="2"/>
  <c r="QL173" i="2" s="1"/>
  <c r="NS177" i="2"/>
  <c r="NV177" i="2"/>
  <c r="FI177" i="2"/>
  <c r="LA177" i="2"/>
  <c r="QP177" i="2" s="1"/>
  <c r="MR178" i="2"/>
  <c r="MS178" i="2"/>
  <c r="DI179" i="2"/>
  <c r="FJ179" i="2" s="1"/>
  <c r="PB179" i="2" s="1"/>
  <c r="QY179" i="2"/>
  <c r="QU179" i="2"/>
  <c r="MU181" i="2"/>
  <c r="MV181" i="2"/>
  <c r="NU181" i="2"/>
  <c r="NQ181" i="2"/>
  <c r="OA181" i="2"/>
  <c r="OD181" i="2"/>
  <c r="KX181" i="2"/>
  <c r="QN181" i="2" s="1"/>
  <c r="KY181" i="2"/>
  <c r="QL181" i="2" s="1"/>
  <c r="GE183" i="2"/>
  <c r="GF183" i="2"/>
  <c r="PV183" i="2" s="1"/>
  <c r="KX183" i="2"/>
  <c r="QN183" i="2" s="1"/>
  <c r="KY183" i="2"/>
  <c r="QL183" i="2" s="1"/>
  <c r="ND184" i="2"/>
  <c r="NF184" i="2" s="1"/>
  <c r="MT185" i="2"/>
  <c r="NU185" i="2"/>
  <c r="NQ185" i="2"/>
  <c r="OC185" i="2"/>
  <c r="NY185" i="2"/>
  <c r="GE186" i="2"/>
  <c r="PX186" i="2" s="1"/>
  <c r="GF186" i="2"/>
  <c r="PV186" i="2" s="1"/>
  <c r="KX186" i="2"/>
  <c r="QN186" i="2" s="1"/>
  <c r="KY186" i="2"/>
  <c r="QL186" i="2" s="1"/>
  <c r="OC187" i="2"/>
  <c r="OE187" i="2" s="1"/>
  <c r="SD187" i="2" s="1"/>
  <c r="TV187" i="2" s="1"/>
  <c r="NY187" i="2"/>
  <c r="FG187" i="2"/>
  <c r="OZ187" i="2" s="1"/>
  <c r="FH187" i="2"/>
  <c r="OX187" i="2" s="1"/>
  <c r="NS188" i="2"/>
  <c r="NV188" i="2"/>
  <c r="FI188" i="2"/>
  <c r="PX188" i="2"/>
  <c r="QY189" i="2"/>
  <c r="QU189" i="2"/>
  <c r="MR189" i="2"/>
  <c r="MS189" i="2"/>
  <c r="QI190" i="2"/>
  <c r="QE190" i="2"/>
  <c r="QY190" i="2"/>
  <c r="QU190" i="2"/>
  <c r="NU192" i="2"/>
  <c r="NQ192" i="2"/>
  <c r="QI193" i="2"/>
  <c r="QE193" i="2"/>
  <c r="GE194" i="2"/>
  <c r="PX194" i="2" s="1"/>
  <c r="GF194" i="2"/>
  <c r="PV194" i="2" s="1"/>
  <c r="KX194" i="2"/>
  <c r="QN194" i="2" s="1"/>
  <c r="KY194" i="2"/>
  <c r="QL194" i="2" s="1"/>
  <c r="OC195" i="2"/>
  <c r="NY195" i="2"/>
  <c r="FG195" i="2"/>
  <c r="OZ195" i="2" s="1"/>
  <c r="FH195" i="2"/>
  <c r="OX195" i="2" s="1"/>
  <c r="ND196" i="2"/>
  <c r="NE196" i="2" s="1"/>
  <c r="ND198" i="2"/>
  <c r="NE198" i="2" s="1"/>
  <c r="FG201" i="2"/>
  <c r="OZ201" i="2" s="1"/>
  <c r="FH201" i="2"/>
  <c r="OX201" i="2" s="1"/>
  <c r="MR219" i="2"/>
  <c r="MS219" i="2"/>
  <c r="PX172" i="2"/>
  <c r="FH173" i="2"/>
  <c r="OX173" i="2" s="1"/>
  <c r="FG173" i="2"/>
  <c r="OZ173" i="2" s="1"/>
  <c r="PV174" i="2"/>
  <c r="ND176" i="2"/>
  <c r="NE176" i="2" s="1"/>
  <c r="PV176" i="2"/>
  <c r="PX178" i="2"/>
  <c r="FH179" i="2"/>
  <c r="OX179" i="2" s="1"/>
  <c r="FG179" i="2"/>
  <c r="OZ179" i="2" s="1"/>
  <c r="PX180" i="2"/>
  <c r="FH181" i="2"/>
  <c r="OX181" i="2" s="1"/>
  <c r="FG181" i="2"/>
  <c r="OZ181" i="2" s="1"/>
  <c r="PV182" i="2"/>
  <c r="ND187" i="2"/>
  <c r="NE187" i="2" s="1"/>
  <c r="NU187" i="2"/>
  <c r="NQ187" i="2"/>
  <c r="PV187" i="2"/>
  <c r="ND191" i="2"/>
  <c r="NE191" i="2" s="1"/>
  <c r="NU191" i="2"/>
  <c r="NQ191" i="2"/>
  <c r="PV191" i="2"/>
  <c r="ND195" i="2"/>
  <c r="NE195" i="2" s="1"/>
  <c r="NU195" i="2"/>
  <c r="NQ195" i="2"/>
  <c r="PV195" i="2"/>
  <c r="MU198" i="2"/>
  <c r="MV198" i="2"/>
  <c r="NU198" i="2"/>
  <c r="NQ198" i="2"/>
  <c r="OA198" i="2"/>
  <c r="OD198" i="2"/>
  <c r="KX198" i="2"/>
  <c r="QN198" i="2" s="1"/>
  <c r="KY198" i="2"/>
  <c r="QL198" i="2" s="1"/>
  <c r="MR199" i="2"/>
  <c r="MS199" i="2"/>
  <c r="OA203" i="2"/>
  <c r="OD203" i="2"/>
  <c r="QW203" i="2"/>
  <c r="QZ203" i="2"/>
  <c r="LA207" i="2"/>
  <c r="QP207" i="2" s="1"/>
  <c r="LA211" i="2"/>
  <c r="QP211" i="2" s="1"/>
  <c r="LA214" i="2"/>
  <c r="QP214" i="2" s="1"/>
  <c r="HL215" i="2"/>
  <c r="LA215" i="2" s="1"/>
  <c r="QP215" i="2" s="1"/>
  <c r="FI221" i="2"/>
  <c r="GG225" i="2"/>
  <c r="GH225" i="2" s="1"/>
  <c r="PZ225" i="2" s="1"/>
  <c r="PX197" i="2"/>
  <c r="FH198" i="2"/>
  <c r="OX198" i="2" s="1"/>
  <c r="FG198" i="2"/>
  <c r="OZ198" i="2" s="1"/>
  <c r="PV199" i="2"/>
  <c r="ND201" i="2"/>
  <c r="NE201" i="2" s="1"/>
  <c r="KX201" i="2"/>
  <c r="QN201" i="2" s="1"/>
  <c r="KY201" i="2"/>
  <c r="QL201" i="2" s="1"/>
  <c r="ND202" i="2"/>
  <c r="NE202" i="2" s="1"/>
  <c r="NU203" i="2"/>
  <c r="NQ203" i="2"/>
  <c r="OC203" i="2"/>
  <c r="OE203" i="2" s="1"/>
  <c r="SD203" i="2" s="1"/>
  <c r="TV203" i="2" s="1"/>
  <c r="NY203" i="2"/>
  <c r="KZ204" i="2"/>
  <c r="GE205" i="2"/>
  <c r="GF205" i="2"/>
  <c r="PV205" i="2" s="1"/>
  <c r="KX205" i="2"/>
  <c r="QN205" i="2" s="1"/>
  <c r="KY205" i="2"/>
  <c r="QL205" i="2" s="1"/>
  <c r="ND206" i="2"/>
  <c r="NE206" i="2" s="1"/>
  <c r="NG206" i="2" s="1"/>
  <c r="SB206" i="2" s="1"/>
  <c r="TT206" i="2" s="1"/>
  <c r="NU207" i="2"/>
  <c r="NQ207" i="2"/>
  <c r="PV207" i="2"/>
  <c r="KX207" i="2"/>
  <c r="QN207" i="2" s="1"/>
  <c r="KY207" i="2"/>
  <c r="QL207" i="2" s="1"/>
  <c r="FG211" i="2"/>
  <c r="FH211" i="2"/>
  <c r="OX211" i="2" s="1"/>
  <c r="KZ211" i="2"/>
  <c r="GE212" i="2"/>
  <c r="PX212" i="2" s="1"/>
  <c r="GF212" i="2"/>
  <c r="GH212" i="2"/>
  <c r="PZ212" i="2" s="1"/>
  <c r="PX214" i="2"/>
  <c r="FG215" i="2"/>
  <c r="OZ215" i="2" s="1"/>
  <c r="FH215" i="2"/>
  <c r="ND216" i="2"/>
  <c r="NE216" i="2" s="1"/>
  <c r="KX216" i="2"/>
  <c r="QN216" i="2" s="1"/>
  <c r="KY216" i="2"/>
  <c r="QL216" i="2" s="1"/>
  <c r="NU220" i="2"/>
  <c r="NW220" i="2" s="1"/>
  <c r="SC220" i="2" s="1"/>
  <c r="TU220" i="2" s="1"/>
  <c r="NQ220" i="2"/>
  <c r="FI220" i="2"/>
  <c r="PX220" i="2"/>
  <c r="FG221" i="2"/>
  <c r="FH221" i="2"/>
  <c r="OX221" i="2" s="1"/>
  <c r="MT222" i="2"/>
  <c r="GE222" i="2"/>
  <c r="PX222" i="2" s="1"/>
  <c r="GF222" i="2"/>
  <c r="MT224" i="2"/>
  <c r="FI224" i="2"/>
  <c r="GE224" i="2"/>
  <c r="PX224" i="2" s="1"/>
  <c r="GF224" i="2"/>
  <c r="PV224" i="2" s="1"/>
  <c r="NS226" i="2"/>
  <c r="NV226" i="2"/>
  <c r="FJ226" i="2"/>
  <c r="PB226" i="2" s="1"/>
  <c r="MS228" i="2"/>
  <c r="MR228" i="2"/>
  <c r="FI202" i="2"/>
  <c r="FH203" i="2"/>
  <c r="OX203" i="2" s="1"/>
  <c r="FG203" i="2"/>
  <c r="OZ203" i="2" s="1"/>
  <c r="NU204" i="2"/>
  <c r="NQ204" i="2"/>
  <c r="PV204" i="2"/>
  <c r="NU206" i="2"/>
  <c r="NQ206" i="2"/>
  <c r="QY207" i="2"/>
  <c r="QU207" i="2"/>
  <c r="OC209" i="2"/>
  <c r="OE209" i="2" s="1"/>
  <c r="SD209" i="2" s="1"/>
  <c r="TV209" i="2" s="1"/>
  <c r="NY209" i="2"/>
  <c r="QY210" i="2"/>
  <c r="RA210" i="2" s="1"/>
  <c r="SO210" i="2" s="1"/>
  <c r="UE210" i="2" s="1"/>
  <c r="QU210" i="2"/>
  <c r="OC212" i="2"/>
  <c r="NY212" i="2"/>
  <c r="NU213" i="2"/>
  <c r="NQ213" i="2"/>
  <c r="QY214" i="2"/>
  <c r="QU214" i="2"/>
  <c r="MT217" i="2"/>
  <c r="KZ218" i="2"/>
  <c r="ND219" i="2"/>
  <c r="NF219" i="2" s="1"/>
  <c r="OC220" i="2"/>
  <c r="NY220" i="2"/>
  <c r="MT221" i="2"/>
  <c r="NU221" i="2"/>
  <c r="NQ221" i="2"/>
  <c r="QY222" i="2"/>
  <c r="QU222" i="2"/>
  <c r="FG227" i="2"/>
  <c r="OZ227" i="2" s="1"/>
  <c r="FH227" i="2"/>
  <c r="OX227" i="2" s="1"/>
  <c r="ND228" i="2"/>
  <c r="NE228" i="2" s="1"/>
  <c r="ND232" i="2"/>
  <c r="NE232" i="2" s="1"/>
  <c r="NG232" i="2" s="1"/>
  <c r="SB232" i="2" s="1"/>
  <c r="TT232" i="2" s="1"/>
  <c r="KZ227" i="2"/>
  <c r="MT228" i="2"/>
  <c r="NU228" i="2"/>
  <c r="NQ228" i="2"/>
  <c r="PY228" i="2"/>
  <c r="QB228" i="2"/>
  <c r="GE230" i="2"/>
  <c r="GF230" i="2"/>
  <c r="PV230" i="2" s="1"/>
  <c r="KX230" i="2"/>
  <c r="QN230" i="2" s="1"/>
  <c r="KY230" i="2"/>
  <c r="QL230" i="2" s="1"/>
  <c r="FG231" i="2"/>
  <c r="OZ231" i="2" s="1"/>
  <c r="FH231" i="2"/>
  <c r="OX231" i="2" s="1"/>
  <c r="NS232" i="2"/>
  <c r="NV232" i="2"/>
  <c r="QI234" i="2"/>
  <c r="QK234" i="2" s="1"/>
  <c r="SM234" i="2" s="1"/>
  <c r="UC234" i="2" s="1"/>
  <c r="QE234" i="2"/>
  <c r="QY234" i="2"/>
  <c r="QU234" i="2"/>
  <c r="NS236" i="2"/>
  <c r="NV236" i="2"/>
  <c r="MR237" i="2"/>
  <c r="MS237" i="2"/>
  <c r="MS238" i="2"/>
  <c r="MR238" i="2"/>
  <c r="NF240" i="2"/>
  <c r="NC240" i="2"/>
  <c r="LA240" i="2"/>
  <c r="QP240" i="2" s="1"/>
  <c r="DI241" i="2"/>
  <c r="FJ241" i="2" s="1"/>
  <c r="PB241" i="2" s="1"/>
  <c r="HL242" i="2"/>
  <c r="LA242" i="2" s="1"/>
  <c r="QP242" i="2" s="1"/>
  <c r="FJ243" i="2"/>
  <c r="PB243" i="2" s="1"/>
  <c r="NC244" i="2"/>
  <c r="LA244" i="2"/>
  <c r="QP244" i="2" s="1"/>
  <c r="FH224" i="2"/>
  <c r="OX224" i="2" s="1"/>
  <c r="FG224" i="2"/>
  <c r="OZ224" i="2" s="1"/>
  <c r="PV225" i="2"/>
  <c r="FI226" i="2"/>
  <c r="PV227" i="2"/>
  <c r="MT229" i="2"/>
  <c r="FI229" i="2"/>
  <c r="FH230" i="2"/>
  <c r="OX230" i="2" s="1"/>
  <c r="FG230" i="2"/>
  <c r="OZ230" i="2" s="1"/>
  <c r="NU231" i="2"/>
  <c r="NQ231" i="2"/>
  <c r="MT233" i="2"/>
  <c r="FI233" i="2"/>
  <c r="FH234" i="2"/>
  <c r="OX234" i="2" s="1"/>
  <c r="FG234" i="2"/>
  <c r="OZ234" i="2" s="1"/>
  <c r="NU235" i="2"/>
  <c r="NQ235" i="2"/>
  <c r="PV235" i="2"/>
  <c r="QW236" i="2"/>
  <c r="QZ236" i="2"/>
  <c r="DI237" i="2"/>
  <c r="FJ237" i="2" s="1"/>
  <c r="PB237" i="2" s="1"/>
  <c r="OC238" i="2"/>
  <c r="NY238" i="2"/>
  <c r="FH236" i="2"/>
  <c r="OX236" i="2" s="1"/>
  <c r="FG236" i="2"/>
  <c r="OZ236" i="2" s="1"/>
  <c r="FH238" i="2"/>
  <c r="OX238" i="2" s="1"/>
  <c r="FG238" i="2"/>
  <c r="KX241" i="2"/>
  <c r="QN241" i="2" s="1"/>
  <c r="KY241" i="2"/>
  <c r="QL241" i="2" s="1"/>
  <c r="FG242" i="2"/>
  <c r="OZ242" i="2" s="1"/>
  <c r="FH242" i="2"/>
  <c r="OX242" i="2" s="1"/>
  <c r="NE243" i="2"/>
  <c r="NA243" i="2"/>
  <c r="NS243" i="2"/>
  <c r="NV243" i="2"/>
  <c r="PX243" i="2"/>
  <c r="LA243" i="2"/>
  <c r="QP243" i="2" s="1"/>
  <c r="FJ244" i="2"/>
  <c r="PB244" i="2" s="1"/>
  <c r="FG245" i="2"/>
  <c r="OZ245" i="2" s="1"/>
  <c r="FH245" i="2"/>
  <c r="OX245" i="2" s="1"/>
  <c r="FI246" i="2"/>
  <c r="PV246" i="2"/>
  <c r="NS250" i="2"/>
  <c r="NV250" i="2"/>
  <c r="KX250" i="2"/>
  <c r="KY250" i="2"/>
  <c r="QL250" i="2" s="1"/>
  <c r="QL251" i="2"/>
  <c r="NU252" i="2"/>
  <c r="NQ252" i="2"/>
  <c r="FJ255" i="2"/>
  <c r="PB255" i="2" s="1"/>
  <c r="FI240" i="2"/>
  <c r="FH241" i="2"/>
  <c r="OX241" i="2" s="1"/>
  <c r="FG241" i="2"/>
  <c r="OZ241" i="2" s="1"/>
  <c r="NU242" i="2"/>
  <c r="NQ242" i="2"/>
  <c r="PV242" i="2"/>
  <c r="FI244" i="2"/>
  <c r="FI245" i="2"/>
  <c r="KZ246" i="2"/>
  <c r="KZ247" i="2"/>
  <c r="NU248" i="2"/>
  <c r="NQ248" i="2"/>
  <c r="QY248" i="2"/>
  <c r="QU248" i="2"/>
  <c r="OC251" i="2"/>
  <c r="NY251" i="2"/>
  <c r="MS254" i="2"/>
  <c r="MR254" i="2"/>
  <c r="FJ253" i="2"/>
  <c r="PB253" i="2" s="1"/>
  <c r="QY253" i="2"/>
  <c r="QU253" i="2"/>
  <c r="OC254" i="2"/>
  <c r="NY254" i="2"/>
  <c r="PY254" i="2"/>
  <c r="QB254" i="2"/>
  <c r="LA254" i="2"/>
  <c r="QP254" i="2" s="1"/>
  <c r="NU255" i="2"/>
  <c r="NQ255" i="2"/>
  <c r="GE258" i="2"/>
  <c r="GF258" i="2"/>
  <c r="PV258" i="2" s="1"/>
  <c r="KX258" i="2"/>
  <c r="QN258" i="2" s="1"/>
  <c r="KY258" i="2"/>
  <c r="QL258" i="2" s="1"/>
  <c r="MW258" i="2"/>
  <c r="MX258" i="2" s="1"/>
  <c r="MY258" i="2" s="1"/>
  <c r="NV259" i="2"/>
  <c r="NS259" i="2"/>
  <c r="NS261" i="2"/>
  <c r="NV261" i="2"/>
  <c r="FI247" i="2"/>
  <c r="NU251" i="2"/>
  <c r="NQ251" i="2"/>
  <c r="KX263" i="2"/>
  <c r="KY263" i="2"/>
  <c r="QL263" i="2" s="1"/>
  <c r="NS260" i="2"/>
  <c r="NV260" i="2"/>
  <c r="QN263" i="2"/>
  <c r="HL264" i="2"/>
  <c r="LA264" i="2" s="1"/>
  <c r="QP264" i="2" s="1"/>
  <c r="FI265" i="2"/>
  <c r="OC267" i="2"/>
  <c r="NY267" i="2"/>
  <c r="FG267" i="2"/>
  <c r="OZ267" i="2" s="1"/>
  <c r="FH267" i="2"/>
  <c r="OX267" i="2" s="1"/>
  <c r="NU268" i="2"/>
  <c r="NQ268" i="2"/>
  <c r="FG269" i="2"/>
  <c r="OZ269" i="2" s="1"/>
  <c r="FH269" i="2"/>
  <c r="OX269" i="2" s="1"/>
  <c r="NU262" i="2"/>
  <c r="NQ262" i="2"/>
  <c r="FH263" i="2"/>
  <c r="OX263" i="2" s="1"/>
  <c r="FG263" i="2"/>
  <c r="FH265" i="2"/>
  <c r="OX265" i="2" s="1"/>
  <c r="FG265" i="2"/>
  <c r="OZ265" i="2" s="1"/>
  <c r="NA266" i="2"/>
  <c r="NV267" i="2"/>
  <c r="NS267" i="2"/>
  <c r="PX267" i="2"/>
  <c r="FI270" i="2"/>
  <c r="PV271" i="2"/>
  <c r="MS271" i="2"/>
  <c r="MR271" i="2"/>
  <c r="NS271" i="2"/>
  <c r="NV271" i="2"/>
  <c r="FG272" i="2"/>
  <c r="OZ272" i="2" s="1"/>
  <c r="FH272" i="2"/>
  <c r="OX272" i="2" s="1"/>
  <c r="QN273" i="2"/>
  <c r="NU269" i="2"/>
  <c r="NQ269" i="2"/>
  <c r="NA272" i="2"/>
  <c r="NU273" i="2"/>
  <c r="NW273" i="2" s="1"/>
  <c r="SC273" i="2" s="1"/>
  <c r="TU273" i="2" s="1"/>
  <c r="NQ273" i="2"/>
  <c r="QH274" i="2"/>
  <c r="DI42" i="2"/>
  <c r="FJ42" i="2" s="1"/>
  <c r="PB42" i="2" s="1"/>
  <c r="FI44" i="2"/>
  <c r="FI94" i="2"/>
  <c r="FI96" i="2"/>
  <c r="GH38" i="2"/>
  <c r="FI41" i="2"/>
  <c r="IB42" i="2"/>
  <c r="LA42" i="2" s="1"/>
  <c r="QP42" i="2" s="1"/>
  <c r="EG43" i="2"/>
  <c r="EG274" i="2" s="1"/>
  <c r="DQ45" i="2"/>
  <c r="IB56" i="2"/>
  <c r="LA56" i="2" s="1"/>
  <c r="QP56" i="2" s="1"/>
  <c r="DQ57" i="2"/>
  <c r="FJ57" i="2" s="1"/>
  <c r="PB57" i="2" s="1"/>
  <c r="KZ58" i="2"/>
  <c r="IB60" i="2"/>
  <c r="LA60" i="2" s="1"/>
  <c r="QP60" i="2" s="1"/>
  <c r="DQ61" i="2"/>
  <c r="FJ61" i="2" s="1"/>
  <c r="PB61" i="2" s="1"/>
  <c r="KZ62" i="2"/>
  <c r="JU68" i="2"/>
  <c r="LA68" i="2" s="1"/>
  <c r="QP68" i="2" s="1"/>
  <c r="GG76" i="2"/>
  <c r="GH76" i="2" s="1"/>
  <c r="GG80" i="2"/>
  <c r="GH80" i="2" s="1"/>
  <c r="GG84" i="2"/>
  <c r="GH84" i="2" s="1"/>
  <c r="GG126" i="2"/>
  <c r="GH126" i="2" s="1"/>
  <c r="PZ126" i="2" s="1"/>
  <c r="KZ129" i="2"/>
  <c r="FI114" i="2"/>
  <c r="IJ125" i="2"/>
  <c r="IJ133" i="2"/>
  <c r="LA133" i="2" s="1"/>
  <c r="QP133" i="2" s="1"/>
  <c r="DI141" i="2"/>
  <c r="FJ141" i="2" s="1"/>
  <c r="PB141" i="2" s="1"/>
  <c r="HL142" i="2"/>
  <c r="LA142" i="2" s="1"/>
  <c r="QP142" i="2" s="1"/>
  <c r="DI143" i="2"/>
  <c r="FJ143" i="2" s="1"/>
  <c r="PB143" i="2" s="1"/>
  <c r="DI149" i="2"/>
  <c r="FJ149" i="2" s="1"/>
  <c r="PB149" i="2" s="1"/>
  <c r="DI159" i="2"/>
  <c r="FJ159" i="2" s="1"/>
  <c r="PB159" i="2" s="1"/>
  <c r="HT159" i="2"/>
  <c r="HL165" i="2"/>
  <c r="LA165" i="2" s="1"/>
  <c r="QP165" i="2" s="1"/>
  <c r="HT166" i="2"/>
  <c r="LA166" i="2" s="1"/>
  <c r="QP166" i="2" s="1"/>
  <c r="HT168" i="2"/>
  <c r="LA168" i="2" s="1"/>
  <c r="QP168" i="2" s="1"/>
  <c r="GG171" i="2"/>
  <c r="GH171" i="2" s="1"/>
  <c r="PZ171" i="2" s="1"/>
  <c r="JU172" i="2"/>
  <c r="KZ176" i="2"/>
  <c r="JU180" i="2"/>
  <c r="GG185" i="2"/>
  <c r="GH185" i="2" s="1"/>
  <c r="PZ185" i="2" s="1"/>
  <c r="EG187" i="2"/>
  <c r="EG199" i="2"/>
  <c r="FJ199" i="2" s="1"/>
  <c r="GG222" i="2"/>
  <c r="GH222" i="2" s="1"/>
  <c r="PZ222" i="2" s="1"/>
  <c r="GG224" i="2"/>
  <c r="GH224" i="2" s="1"/>
  <c r="LA226" i="2"/>
  <c r="QP226" i="2" s="1"/>
  <c r="IJ205" i="2"/>
  <c r="FI207" i="2"/>
  <c r="DI218" i="2"/>
  <c r="FJ218" i="2" s="1"/>
  <c r="PB218" i="2" s="1"/>
  <c r="EG223" i="2"/>
  <c r="FJ223" i="2" s="1"/>
  <c r="KZ236" i="2"/>
  <c r="KZ225" i="2"/>
  <c r="DY228" i="2"/>
  <c r="FJ228" i="2" s="1"/>
  <c r="IB229" i="2"/>
  <c r="LA229" i="2" s="1"/>
  <c r="GH230" i="2"/>
  <c r="PZ230" i="2" s="1"/>
  <c r="IZ232" i="2"/>
  <c r="LA232" i="2" s="1"/>
  <c r="QP232" i="2" s="1"/>
  <c r="IB256" i="2"/>
  <c r="IJ257" i="2"/>
  <c r="IJ258" i="2"/>
  <c r="LA258" i="2" s="1"/>
  <c r="QP258" i="2" s="1"/>
  <c r="GG263" i="2"/>
  <c r="GG259" i="2"/>
  <c r="GH259" i="2" s="1"/>
  <c r="FI69" i="2"/>
  <c r="FI92" i="2"/>
  <c r="HL38" i="2"/>
  <c r="JU38" i="2"/>
  <c r="JU274" i="2" s="1"/>
  <c r="GH39" i="2"/>
  <c r="PZ39" i="2" s="1"/>
  <c r="JN39" i="2"/>
  <c r="JN274" i="2" s="1"/>
  <c r="HL44" i="2"/>
  <c r="LA44" i="2" s="1"/>
  <c r="QP44" i="2" s="1"/>
  <c r="IR47" i="2"/>
  <c r="LA47" i="2" s="1"/>
  <c r="DQ55" i="2"/>
  <c r="FJ55" i="2" s="1"/>
  <c r="PB55" i="2" s="1"/>
  <c r="DQ59" i="2"/>
  <c r="FJ59" i="2" s="1"/>
  <c r="PB59" i="2" s="1"/>
  <c r="DQ63" i="2"/>
  <c r="FJ63" i="2" s="1"/>
  <c r="PB63" i="2" s="1"/>
  <c r="GG74" i="2"/>
  <c r="GG274" i="2" s="1"/>
  <c r="GG78" i="2"/>
  <c r="GH78" i="2" s="1"/>
  <c r="GG82" i="2"/>
  <c r="GH82" i="2" s="1"/>
  <c r="GG86" i="2"/>
  <c r="GH86" i="2" s="1"/>
  <c r="EG90" i="2"/>
  <c r="FJ90" i="2" s="1"/>
  <c r="LA125" i="2"/>
  <c r="QP125" i="2" s="1"/>
  <c r="LA126" i="2"/>
  <c r="QP126" i="2" s="1"/>
  <c r="LA127" i="2"/>
  <c r="QP127" i="2" s="1"/>
  <c r="IJ100" i="2"/>
  <c r="IJ274" i="2" s="1"/>
  <c r="DQ106" i="2"/>
  <c r="HL106" i="2"/>
  <c r="LA106" i="2" s="1"/>
  <c r="QP106" i="2" s="1"/>
  <c r="GG116" i="2"/>
  <c r="GH116" i="2" s="1"/>
  <c r="KZ134" i="2"/>
  <c r="DY136" i="2"/>
  <c r="FJ136" i="2" s="1"/>
  <c r="DY138" i="2"/>
  <c r="FJ138" i="2" s="1"/>
  <c r="DQ139" i="2"/>
  <c r="IB139" i="2"/>
  <c r="LA139" i="2" s="1"/>
  <c r="QP139" i="2" s="1"/>
  <c r="DQ147" i="2"/>
  <c r="HL147" i="2"/>
  <c r="LA147" i="2" s="1"/>
  <c r="QP147" i="2" s="1"/>
  <c r="IJ151" i="2"/>
  <c r="LA151" i="2" s="1"/>
  <c r="QP151" i="2" s="1"/>
  <c r="IJ155" i="2"/>
  <c r="LA155" i="2" s="1"/>
  <c r="QP155" i="2" s="1"/>
  <c r="GG159" i="2"/>
  <c r="GH159" i="2" s="1"/>
  <c r="PZ159" i="2" s="1"/>
  <c r="HT160" i="2"/>
  <c r="LA160" i="2" s="1"/>
  <c r="QP160" i="2" s="1"/>
  <c r="HT162" i="2"/>
  <c r="LA162" i="2" s="1"/>
  <c r="QP162" i="2" s="1"/>
  <c r="HT170" i="2"/>
  <c r="LA170" i="2" s="1"/>
  <c r="QP170" i="2" s="1"/>
  <c r="FJ197" i="2"/>
  <c r="PB197" i="2" s="1"/>
  <c r="HL174" i="2"/>
  <c r="LA174" i="2" s="1"/>
  <c r="QP174" i="2" s="1"/>
  <c r="HL182" i="2"/>
  <c r="LA182" i="2" s="1"/>
  <c r="QP182" i="2" s="1"/>
  <c r="GH183" i="2"/>
  <c r="PZ183" i="2" s="1"/>
  <c r="DQ184" i="2"/>
  <c r="GG186" i="2"/>
  <c r="GH186" i="2" s="1"/>
  <c r="PZ186" i="2" s="1"/>
  <c r="HT192" i="2"/>
  <c r="LA192" i="2" s="1"/>
  <c r="QP192" i="2" s="1"/>
  <c r="IR210" i="2"/>
  <c r="LA210" i="2" s="1"/>
  <c r="QP210" i="2" s="1"/>
  <c r="FI219" i="2"/>
  <c r="KZ224" i="2"/>
  <c r="DY214" i="2"/>
  <c r="GG238" i="2"/>
  <c r="GH238" i="2" s="1"/>
  <c r="PZ238" i="2" s="1"/>
  <c r="IZ228" i="2"/>
  <c r="LA228" i="2" s="1"/>
  <c r="QP228" i="2" s="1"/>
  <c r="DY232" i="2"/>
  <c r="FJ232" i="2" s="1"/>
  <c r="IB233" i="2"/>
  <c r="LA233" i="2" s="1"/>
  <c r="QP233" i="2" s="1"/>
  <c r="IJ243" i="2"/>
  <c r="GG255" i="2"/>
  <c r="GH255" i="2" s="1"/>
  <c r="PZ255" i="2" s="1"/>
  <c r="MR42" i="2"/>
  <c r="MS42" i="2"/>
  <c r="LA49" i="2"/>
  <c r="QP49" i="2" s="1"/>
  <c r="MR95" i="2"/>
  <c r="MS95" i="2"/>
  <c r="MU271" i="2"/>
  <c r="MV271" i="2"/>
  <c r="OT270" i="2"/>
  <c r="OV270" i="2" s="1"/>
  <c r="SG270" i="2" s="1"/>
  <c r="TX270" i="2" s="1"/>
  <c r="OP270" i="2"/>
  <c r="OR268" i="2"/>
  <c r="OS268" i="2"/>
  <c r="OT268" i="2" s="1"/>
  <c r="OT263" i="2"/>
  <c r="OP263" i="2"/>
  <c r="OU263" i="2"/>
  <c r="OR263" i="2"/>
  <c r="OK260" i="2"/>
  <c r="OM260" i="2" s="1"/>
  <c r="SE260" i="2" s="1"/>
  <c r="TW260" i="2" s="1"/>
  <c r="OG260" i="2"/>
  <c r="OL256" i="2"/>
  <c r="OI256" i="2"/>
  <c r="OK256" i="2"/>
  <c r="OM256" i="2" s="1"/>
  <c r="SE256" i="2" s="1"/>
  <c r="TW256" i="2" s="1"/>
  <c r="OG256" i="2"/>
  <c r="OU254" i="2"/>
  <c r="OR254" i="2"/>
  <c r="OT254" i="2"/>
  <c r="OV254" i="2" s="1"/>
  <c r="SG254" i="2" s="1"/>
  <c r="TX254" i="2" s="1"/>
  <c r="OP254" i="2"/>
  <c r="OK249" i="2"/>
  <c r="OM249" i="2" s="1"/>
  <c r="SE249" i="2" s="1"/>
  <c r="TW249" i="2" s="1"/>
  <c r="OG249" i="2"/>
  <c r="OR248" i="2"/>
  <c r="OU248" i="2"/>
  <c r="OT248" i="2"/>
  <c r="OV248" i="2" s="1"/>
  <c r="SG248" i="2" s="1"/>
  <c r="TX248" i="2" s="1"/>
  <c r="OP248" i="2"/>
  <c r="OJ261" i="2"/>
  <c r="OK261" i="2" s="1"/>
  <c r="OM261" i="2" s="1"/>
  <c r="OI261" i="2"/>
  <c r="OL261" i="2"/>
  <c r="OJ255" i="2"/>
  <c r="OK255" i="2" s="1"/>
  <c r="OJ253" i="2"/>
  <c r="OK253" i="2" s="1"/>
  <c r="OJ248" i="2"/>
  <c r="OK248" i="2" s="1"/>
  <c r="OJ247" i="2"/>
  <c r="OK247" i="2" s="1"/>
  <c r="OK252" i="2"/>
  <c r="OM252" i="2" s="1"/>
  <c r="SE252" i="2" s="1"/>
  <c r="TW252" i="2" s="1"/>
  <c r="OG252" i="2"/>
  <c r="QI251" i="2"/>
  <c r="QK251" i="2" s="1"/>
  <c r="SM251" i="2" s="1"/>
  <c r="UC251" i="2" s="1"/>
  <c r="QE251" i="2"/>
  <c r="OJ250" i="2"/>
  <c r="OK250" i="2" s="1"/>
  <c r="OM250" i="2" s="1"/>
  <c r="OI250" i="2"/>
  <c r="OL250" i="2"/>
  <c r="OK246" i="2"/>
  <c r="OG246" i="2"/>
  <c r="OI246" i="2"/>
  <c r="OL246" i="2"/>
  <c r="OK245" i="2"/>
  <c r="OG245" i="2"/>
  <c r="OL245" i="2"/>
  <c r="OI245" i="2"/>
  <c r="MU238" i="2"/>
  <c r="MV238" i="2"/>
  <c r="MU226" i="2"/>
  <c r="MV226" i="2"/>
  <c r="QI201" i="2"/>
  <c r="QK201" i="2" s="1"/>
  <c r="SM201" i="2" s="1"/>
  <c r="UC201" i="2" s="1"/>
  <c r="QE201" i="2"/>
  <c r="EY146" i="2"/>
  <c r="FJ146" i="2" s="1"/>
  <c r="EY142" i="2"/>
  <c r="FJ142" i="2" s="1"/>
  <c r="EY118" i="2"/>
  <c r="FJ118" i="2" s="1"/>
  <c r="QI182" i="2"/>
  <c r="QE182" i="2"/>
  <c r="QI174" i="2"/>
  <c r="QE174" i="2"/>
  <c r="ND131" i="2"/>
  <c r="NF131" i="2" s="1"/>
  <c r="ME127" i="2"/>
  <c r="ND127" i="2"/>
  <c r="NF127" i="2" s="1"/>
  <c r="ND126" i="2"/>
  <c r="ND125" i="2"/>
  <c r="NF125" i="2" s="1"/>
  <c r="ND124" i="2"/>
  <c r="NF124" i="2" s="1"/>
  <c r="MU121" i="2"/>
  <c r="MV121" i="2"/>
  <c r="EY88" i="2"/>
  <c r="FJ88" i="2" s="1"/>
  <c r="EY70" i="2"/>
  <c r="FJ70" i="2" s="1"/>
  <c r="NC261" i="2"/>
  <c r="NC255" i="2"/>
  <c r="NF255" i="2"/>
  <c r="NF248" i="2"/>
  <c r="NC248" i="2"/>
  <c r="NC241" i="2"/>
  <c r="NF241" i="2"/>
  <c r="NC232" i="2"/>
  <c r="NF232" i="2"/>
  <c r="NC224" i="2"/>
  <c r="NF215" i="2"/>
  <c r="NC215" i="2"/>
  <c r="NF206" i="2"/>
  <c r="NC206" i="2"/>
  <c r="NC200" i="2"/>
  <c r="NC192" i="2"/>
  <c r="NF192" i="2"/>
  <c r="NC185" i="2"/>
  <c r="NF185" i="2"/>
  <c r="NC177" i="2"/>
  <c r="NC168" i="2"/>
  <c r="NC160" i="2"/>
  <c r="NC153" i="2"/>
  <c r="NF153" i="2"/>
  <c r="NC138" i="2"/>
  <c r="NC133" i="2"/>
  <c r="NC130" i="2"/>
  <c r="NF130" i="2"/>
  <c r="NC117" i="2"/>
  <c r="NF117" i="2"/>
  <c r="NN268" i="2"/>
  <c r="NK268" i="2"/>
  <c r="NK257" i="2"/>
  <c r="NN257" i="2"/>
  <c r="NK247" i="2"/>
  <c r="NN247" i="2"/>
  <c r="NK243" i="2"/>
  <c r="NN243" i="2"/>
  <c r="NK234" i="2"/>
  <c r="NN234" i="2"/>
  <c r="NN223" i="2"/>
  <c r="NK223" i="2"/>
  <c r="NN213" i="2"/>
  <c r="NK213" i="2"/>
  <c r="NK226" i="2"/>
  <c r="NN226" i="2"/>
  <c r="NK203" i="2"/>
  <c r="NN203" i="2"/>
  <c r="NK194" i="2"/>
  <c r="NN194" i="2"/>
  <c r="NK186" i="2"/>
  <c r="NN186" i="2"/>
  <c r="NK179" i="2"/>
  <c r="NN179" i="2"/>
  <c r="NK170" i="2"/>
  <c r="NN170" i="2"/>
  <c r="NK162" i="2"/>
  <c r="NN162" i="2"/>
  <c r="NK155" i="2"/>
  <c r="NN155" i="2"/>
  <c r="NK148" i="2"/>
  <c r="NN148" i="2"/>
  <c r="NK140" i="2"/>
  <c r="NN140" i="2"/>
  <c r="NK135" i="2"/>
  <c r="NN135" i="2"/>
  <c r="NK128" i="2"/>
  <c r="NN128" i="2"/>
  <c r="NK127" i="2"/>
  <c r="NN127" i="2"/>
  <c r="NK121" i="2"/>
  <c r="NN121" i="2"/>
  <c r="NK111" i="2"/>
  <c r="NN111" i="2"/>
  <c r="OD273" i="2"/>
  <c r="OA273" i="2"/>
  <c r="OD267" i="2"/>
  <c r="OA267" i="2"/>
  <c r="OA264" i="2"/>
  <c r="OD264" i="2"/>
  <c r="OA254" i="2"/>
  <c r="OD254" i="2"/>
  <c r="OD244" i="2"/>
  <c r="OA244" i="2"/>
  <c r="OD237" i="2"/>
  <c r="OA237" i="2"/>
  <c r="OD229" i="2"/>
  <c r="OA229" i="2"/>
  <c r="OA220" i="2"/>
  <c r="OD220" i="2"/>
  <c r="OA210" i="2"/>
  <c r="OD210" i="2"/>
  <c r="OD204" i="2"/>
  <c r="OA204" i="2"/>
  <c r="OD197" i="2"/>
  <c r="OA197" i="2"/>
  <c r="OD189" i="2"/>
  <c r="OA189" i="2"/>
  <c r="OD180" i="2"/>
  <c r="OA180" i="2"/>
  <c r="OD172" i="2"/>
  <c r="OA172" i="2"/>
  <c r="OD165" i="2"/>
  <c r="OA165" i="2"/>
  <c r="OD156" i="2"/>
  <c r="OA156" i="2"/>
  <c r="OD147" i="2"/>
  <c r="OA147" i="2"/>
  <c r="PL269" i="2"/>
  <c r="PM269" i="2" s="1"/>
  <c r="PL261" i="2"/>
  <c r="PM261" i="2" s="1"/>
  <c r="PL246" i="2"/>
  <c r="PM246" i="2" s="1"/>
  <c r="PL241" i="2"/>
  <c r="PM241" i="2" s="1"/>
  <c r="PL200" i="2"/>
  <c r="PM200" i="2" s="1"/>
  <c r="PL196" i="2"/>
  <c r="PM196" i="2" s="1"/>
  <c r="PL179" i="2"/>
  <c r="PM179" i="2" s="1"/>
  <c r="PL175" i="2"/>
  <c r="PM175" i="2" s="1"/>
  <c r="PL159" i="2"/>
  <c r="PM159" i="2" s="1"/>
  <c r="PL151" i="2"/>
  <c r="PM151" i="2" s="1"/>
  <c r="PT260" i="2"/>
  <c r="PU260" i="2" s="1"/>
  <c r="PT243" i="2"/>
  <c r="PU243" i="2" s="1"/>
  <c r="PT198" i="2"/>
  <c r="PU198" i="2" s="1"/>
  <c r="PT181" i="2"/>
  <c r="PU181" i="2" s="1"/>
  <c r="PT177" i="2"/>
  <c r="PU177" i="2" s="1"/>
  <c r="PT173" i="2"/>
  <c r="PU173" i="2" s="1"/>
  <c r="PT157" i="2"/>
  <c r="PU157" i="2" s="1"/>
  <c r="PT109" i="2"/>
  <c r="PU109" i="2" s="1"/>
  <c r="QJ273" i="2"/>
  <c r="QG273" i="2"/>
  <c r="QJ267" i="2"/>
  <c r="QG267" i="2"/>
  <c r="QJ256" i="2"/>
  <c r="QG256" i="2"/>
  <c r="QG246" i="2"/>
  <c r="QJ246" i="2"/>
  <c r="QJ242" i="2"/>
  <c r="QG242" i="2"/>
  <c r="QJ235" i="2"/>
  <c r="QG235" i="2"/>
  <c r="QJ227" i="2"/>
  <c r="QG227" i="2"/>
  <c r="QG214" i="2"/>
  <c r="QJ214" i="2"/>
  <c r="QG207" i="2"/>
  <c r="QJ207" i="2"/>
  <c r="QJ202" i="2"/>
  <c r="QG202" i="2"/>
  <c r="QJ195" i="2"/>
  <c r="QG195" i="2"/>
  <c r="QJ187" i="2"/>
  <c r="QG187" i="2"/>
  <c r="QG171" i="2"/>
  <c r="QJ171" i="2"/>
  <c r="QJ163" i="2"/>
  <c r="QG163" i="2"/>
  <c r="QJ154" i="2"/>
  <c r="QG154" i="2"/>
  <c r="QG146" i="2"/>
  <c r="QJ146" i="2"/>
  <c r="QJ118" i="2"/>
  <c r="QG118" i="2"/>
  <c r="QG122" i="2"/>
  <c r="QJ122" i="2"/>
  <c r="QG113" i="2"/>
  <c r="QJ113" i="2"/>
  <c r="QZ273" i="2"/>
  <c r="QW273" i="2"/>
  <c r="QZ262" i="2"/>
  <c r="QW262" i="2"/>
  <c r="QZ252" i="2"/>
  <c r="QW252" i="2"/>
  <c r="QZ245" i="2"/>
  <c r="QW245" i="2"/>
  <c r="QW239" i="2"/>
  <c r="QZ239" i="2"/>
  <c r="QZ231" i="2"/>
  <c r="QW231" i="2"/>
  <c r="QW222" i="2"/>
  <c r="QZ222" i="2"/>
  <c r="QW212" i="2"/>
  <c r="QZ212" i="2"/>
  <c r="QZ217" i="2"/>
  <c r="QW217" i="2"/>
  <c r="QZ197" i="2"/>
  <c r="QW197" i="2"/>
  <c r="QZ189" i="2"/>
  <c r="QW189" i="2"/>
  <c r="QZ180" i="2"/>
  <c r="QW180" i="2"/>
  <c r="QZ172" i="2"/>
  <c r="QW172" i="2"/>
  <c r="QZ163" i="2"/>
  <c r="QW163" i="2"/>
  <c r="QZ154" i="2"/>
  <c r="QW154" i="2"/>
  <c r="QW146" i="2"/>
  <c r="QZ146" i="2"/>
  <c r="QW122" i="2"/>
  <c r="QZ122" i="2"/>
  <c r="QW101" i="2"/>
  <c r="QZ101" i="2"/>
  <c r="QW97" i="2"/>
  <c r="QZ97" i="2"/>
  <c r="AU274" i="2"/>
  <c r="AV38" i="2"/>
  <c r="AV274" i="2" s="1"/>
  <c r="AW38" i="2"/>
  <c r="AW274" i="2" s="1"/>
  <c r="AQ274" i="2"/>
  <c r="DY274" i="2"/>
  <c r="GX274" i="2"/>
  <c r="IQ274" i="2"/>
  <c r="KB274" i="2"/>
  <c r="LV274" i="2"/>
  <c r="RJ38" i="2"/>
  <c r="LU274" i="2"/>
  <c r="RL38" i="2"/>
  <c r="OX38" i="2"/>
  <c r="PX39" i="2"/>
  <c r="MW39" i="2"/>
  <c r="MX39" i="2" s="1"/>
  <c r="MY39" i="2" s="1"/>
  <c r="NU40" i="2"/>
  <c r="NW40" i="2" s="1"/>
  <c r="SC40" i="2" s="1"/>
  <c r="TU40" i="2" s="1"/>
  <c r="NQ40" i="2"/>
  <c r="KX40" i="2"/>
  <c r="QN40" i="2" s="1"/>
  <c r="KY40" i="2"/>
  <c r="QL40" i="2" s="1"/>
  <c r="LA41" i="2"/>
  <c r="QP41" i="2" s="1"/>
  <c r="FG43" i="2"/>
  <c r="FH43" i="2"/>
  <c r="OX43" i="2" s="1"/>
  <c r="OY43" i="2" s="1"/>
  <c r="OX44" i="2"/>
  <c r="OY44" i="2" s="1"/>
  <c r="QY44" i="2"/>
  <c r="RA44" i="2" s="1"/>
  <c r="SO44" i="2" s="1"/>
  <c r="UE44" i="2" s="1"/>
  <c r="QU44" i="2"/>
  <c r="NM45" i="2"/>
  <c r="NO45" i="2" s="1"/>
  <c r="SA45" i="2" s="1"/>
  <c r="NI45" i="2"/>
  <c r="FJ45" i="2"/>
  <c r="PB45" i="2" s="1"/>
  <c r="QZ45" i="2"/>
  <c r="QW45" i="2"/>
  <c r="MR46" i="2"/>
  <c r="MS46" i="2"/>
  <c r="MR47" i="2"/>
  <c r="MS47" i="2"/>
  <c r="ND49" i="2"/>
  <c r="ME49" i="2"/>
  <c r="FG49" i="2"/>
  <c r="OZ49" i="2" s="1"/>
  <c r="PA49" i="2" s="1"/>
  <c r="FH49" i="2"/>
  <c r="OX49" i="2" s="1"/>
  <c r="OY49" i="2" s="1"/>
  <c r="KZ49" i="2"/>
  <c r="MR49" i="2"/>
  <c r="MS49" i="2"/>
  <c r="ND51" i="2"/>
  <c r="ME51" i="2"/>
  <c r="FG51" i="2"/>
  <c r="OZ51" i="2" s="1"/>
  <c r="PA51" i="2" s="1"/>
  <c r="FH51" i="2"/>
  <c r="OX51" i="2" s="1"/>
  <c r="OY51" i="2" s="1"/>
  <c r="KZ51" i="2"/>
  <c r="MR51" i="2"/>
  <c r="MS51" i="2"/>
  <c r="ND53" i="2"/>
  <c r="ME53" i="2"/>
  <c r="FG53" i="2"/>
  <c r="OZ53" i="2" s="1"/>
  <c r="PA53" i="2" s="1"/>
  <c r="FH53" i="2"/>
  <c r="OX53" i="2" s="1"/>
  <c r="OY53" i="2" s="1"/>
  <c r="KZ53" i="2"/>
  <c r="MR53" i="2"/>
  <c r="MS53" i="2"/>
  <c r="ND55" i="2"/>
  <c r="ME55" i="2"/>
  <c r="FG55" i="2"/>
  <c r="OZ55" i="2" s="1"/>
  <c r="PA55" i="2" s="1"/>
  <c r="FH55" i="2"/>
  <c r="OX55" i="2" s="1"/>
  <c r="OY55" i="2" s="1"/>
  <c r="QY56" i="2"/>
  <c r="RA56" i="2" s="1"/>
  <c r="SO56" i="2" s="1"/>
  <c r="UE56" i="2" s="1"/>
  <c r="QU56" i="2"/>
  <c r="ND57" i="2"/>
  <c r="FG57" i="2"/>
  <c r="OZ57" i="2" s="1"/>
  <c r="PA57" i="2" s="1"/>
  <c r="FH57" i="2"/>
  <c r="OX57" i="2" s="1"/>
  <c r="OY57" i="2" s="1"/>
  <c r="QY58" i="2"/>
  <c r="RA58" i="2" s="1"/>
  <c r="SO58" i="2" s="1"/>
  <c r="UE58" i="2" s="1"/>
  <c r="QU58" i="2"/>
  <c r="ND59" i="2"/>
  <c r="FG59" i="2"/>
  <c r="OZ59" i="2" s="1"/>
  <c r="PA59" i="2" s="1"/>
  <c r="FH59" i="2"/>
  <c r="OX59" i="2" s="1"/>
  <c r="OY59" i="2" s="1"/>
  <c r="QY60" i="2"/>
  <c r="RA60" i="2" s="1"/>
  <c r="SO60" i="2" s="1"/>
  <c r="UE60" i="2" s="1"/>
  <c r="QU60" i="2"/>
  <c r="ND61" i="2"/>
  <c r="ME61" i="2"/>
  <c r="FG61" i="2"/>
  <c r="OZ61" i="2" s="1"/>
  <c r="PA61" i="2" s="1"/>
  <c r="FH61" i="2"/>
  <c r="OX61" i="2" s="1"/>
  <c r="OY61" i="2" s="1"/>
  <c r="QY62" i="2"/>
  <c r="RA62" i="2" s="1"/>
  <c r="SO62" i="2" s="1"/>
  <c r="UE62" i="2" s="1"/>
  <c r="QU62" i="2"/>
  <c r="ND63" i="2"/>
  <c r="ME63" i="2"/>
  <c r="FG63" i="2"/>
  <c r="OZ63" i="2" s="1"/>
  <c r="PA63" i="2" s="1"/>
  <c r="FH63" i="2"/>
  <c r="OX63" i="2" s="1"/>
  <c r="OY63" i="2" s="1"/>
  <c r="FG64" i="2"/>
  <c r="OZ64" i="2" s="1"/>
  <c r="PA64" i="2" s="1"/>
  <c r="FH64" i="2"/>
  <c r="OX64" i="2" s="1"/>
  <c r="OY64" i="2" s="1"/>
  <c r="QY64" i="2"/>
  <c r="RA64" i="2" s="1"/>
  <c r="SO64" i="2" s="1"/>
  <c r="UE64" i="2" s="1"/>
  <c r="QU64" i="2"/>
  <c r="ND66" i="2"/>
  <c r="PY66" i="2"/>
  <c r="QB66" i="2"/>
  <c r="QZ66" i="2"/>
  <c r="QW66" i="2"/>
  <c r="MR67" i="2"/>
  <c r="MS67" i="2"/>
  <c r="LA67" i="2"/>
  <c r="QP67" i="2" s="1"/>
  <c r="NK70" i="2"/>
  <c r="NN70" i="2"/>
  <c r="QL72" i="2"/>
  <c r="MR73" i="2"/>
  <c r="MS73" i="2"/>
  <c r="OZ73" i="2"/>
  <c r="PA73" i="2" s="1"/>
  <c r="LA76" i="2"/>
  <c r="QP76" i="2" s="1"/>
  <c r="MR77" i="2"/>
  <c r="MS77" i="2"/>
  <c r="OZ77" i="2"/>
  <c r="PA77" i="2" s="1"/>
  <c r="LA80" i="2"/>
  <c r="QP80" i="2" s="1"/>
  <c r="MR81" i="2"/>
  <c r="MS81" i="2"/>
  <c r="OZ81" i="2"/>
  <c r="PA81" i="2" s="1"/>
  <c r="LA84" i="2"/>
  <c r="QP84" i="2" s="1"/>
  <c r="MR85" i="2"/>
  <c r="MS85" i="2"/>
  <c r="OZ85" i="2"/>
  <c r="PA85" i="2" s="1"/>
  <c r="NM87" i="2"/>
  <c r="NI87" i="2"/>
  <c r="OX87" i="2"/>
  <c r="OY87" i="2" s="1"/>
  <c r="NK88" i="2"/>
  <c r="NN88" i="2"/>
  <c r="QL90" i="2"/>
  <c r="MR91" i="2"/>
  <c r="MS91" i="2"/>
  <c r="LA91" i="2"/>
  <c r="QP91" i="2" s="1"/>
  <c r="FG92" i="2"/>
  <c r="OZ92" i="2" s="1"/>
  <c r="PA92" i="2" s="1"/>
  <c r="FH92" i="2"/>
  <c r="OX92" i="2" s="1"/>
  <c r="OY92" i="2" s="1"/>
  <c r="NM93" i="2"/>
  <c r="NI93" i="2"/>
  <c r="OX93" i="2"/>
  <c r="OY93" i="2" s="1"/>
  <c r="QL94" i="2"/>
  <c r="QY95" i="2"/>
  <c r="QU95" i="2"/>
  <c r="FG96" i="2"/>
  <c r="OZ96" i="2" s="1"/>
  <c r="PA96" i="2" s="1"/>
  <c r="FH96" i="2"/>
  <c r="OX96" i="2" s="1"/>
  <c r="OY96" i="2" s="1"/>
  <c r="MR103" i="2"/>
  <c r="MS103" i="2"/>
  <c r="LA103" i="2"/>
  <c r="QP103" i="2" s="1"/>
  <c r="FJ107" i="2"/>
  <c r="PB107" i="2" s="1"/>
  <c r="NC108" i="2"/>
  <c r="LA115" i="2"/>
  <c r="QP115" i="2" s="1"/>
  <c r="FJ117" i="2"/>
  <c r="PB117" i="2" s="1"/>
  <c r="RO273" i="2"/>
  <c r="RK273" i="2"/>
  <c r="RP273" i="2"/>
  <c r="RM273" i="2"/>
  <c r="RM271" i="2"/>
  <c r="RP271" i="2"/>
  <c r="RO271" i="2"/>
  <c r="RQ271" i="2" s="1"/>
  <c r="SQ271" i="2" s="1"/>
  <c r="UG271" i="2" s="1"/>
  <c r="RK271" i="2"/>
  <c r="RM269" i="2"/>
  <c r="RP269" i="2"/>
  <c r="RO269" i="2"/>
  <c r="RQ269" i="2" s="1"/>
  <c r="SQ269" i="2" s="1"/>
  <c r="UG269" i="2" s="1"/>
  <c r="RK269" i="2"/>
  <c r="RV266" i="2"/>
  <c r="RO265" i="2"/>
  <c r="RQ265" i="2" s="1"/>
  <c r="SQ265" i="2" s="1"/>
  <c r="UG265" i="2" s="1"/>
  <c r="RK265" i="2"/>
  <c r="RM263" i="2"/>
  <c r="RP263" i="2"/>
  <c r="RO263" i="2"/>
  <c r="RQ263" i="2" s="1"/>
  <c r="SQ263" i="2" s="1"/>
  <c r="UG263" i="2" s="1"/>
  <c r="RK263" i="2"/>
  <c r="RM260" i="2"/>
  <c r="RP260" i="2"/>
  <c r="RO260" i="2"/>
  <c r="RQ260" i="2" s="1"/>
  <c r="SQ260" i="2" s="1"/>
  <c r="UG260" i="2" s="1"/>
  <c r="RK260" i="2"/>
  <c r="RV263" i="2"/>
  <c r="RM258" i="2"/>
  <c r="RP258" i="2"/>
  <c r="RO258" i="2"/>
  <c r="RQ258" i="2" s="1"/>
  <c r="SQ258" i="2" s="1"/>
  <c r="UG258" i="2" s="1"/>
  <c r="RK258" i="2"/>
  <c r="RV253" i="2"/>
  <c r="RV251" i="2"/>
  <c r="RM250" i="2"/>
  <c r="RP250" i="2"/>
  <c r="RO250" i="2"/>
  <c r="RQ250" i="2" s="1"/>
  <c r="SQ250" i="2" s="1"/>
  <c r="UG250" i="2" s="1"/>
  <c r="RK250" i="2"/>
  <c r="RM247" i="2"/>
  <c r="RP247" i="2"/>
  <c r="QY259" i="2"/>
  <c r="RA259" i="2" s="1"/>
  <c r="SO259" i="2" s="1"/>
  <c r="UE259" i="2" s="1"/>
  <c r="QU259" i="2"/>
  <c r="RV255" i="2"/>
  <c r="RO253" i="2"/>
  <c r="RK253" i="2"/>
  <c r="RM253" i="2"/>
  <c r="RP253" i="2"/>
  <c r="RV247" i="2"/>
  <c r="RV245" i="2"/>
  <c r="RP248" i="2"/>
  <c r="RM248" i="2"/>
  <c r="RV246" i="2"/>
  <c r="RO242" i="2"/>
  <c r="RK242" i="2"/>
  <c r="RP242" i="2"/>
  <c r="RM242" i="2"/>
  <c r="RM234" i="2"/>
  <c r="RP234" i="2"/>
  <c r="RO234" i="2"/>
  <c r="RQ234" i="2" s="1"/>
  <c r="SQ234" i="2" s="1"/>
  <c r="UG234" i="2" s="1"/>
  <c r="RK234" i="2"/>
  <c r="RM226" i="2"/>
  <c r="RP226" i="2"/>
  <c r="RO226" i="2"/>
  <c r="RQ226" i="2" s="1"/>
  <c r="SQ226" i="2" s="1"/>
  <c r="UG226" i="2" s="1"/>
  <c r="RK226" i="2"/>
  <c r="QY237" i="2"/>
  <c r="RA237" i="2" s="1"/>
  <c r="SO237" i="2" s="1"/>
  <c r="UE237" i="2" s="1"/>
  <c r="QU237" i="2"/>
  <c r="RO235" i="2"/>
  <c r="RK235" i="2"/>
  <c r="RP235" i="2"/>
  <c r="RM235" i="2"/>
  <c r="RO227" i="2"/>
  <c r="RK227" i="2"/>
  <c r="RP227" i="2"/>
  <c r="RM227" i="2"/>
  <c r="RO225" i="2"/>
  <c r="RK225" i="2"/>
  <c r="RP225" i="2"/>
  <c r="RM225" i="2"/>
  <c r="RM218" i="2"/>
  <c r="RP218" i="2"/>
  <c r="RO218" i="2"/>
  <c r="RQ218" i="2" s="1"/>
  <c r="SQ218" i="2" s="1"/>
  <c r="UG218" i="2" s="1"/>
  <c r="RK218" i="2"/>
  <c r="RM210" i="2"/>
  <c r="RP210" i="2"/>
  <c r="RO210" i="2"/>
  <c r="RQ210" i="2" s="1"/>
  <c r="SQ210" i="2" s="1"/>
  <c r="UG210" i="2" s="1"/>
  <c r="RK210" i="2"/>
  <c r="RM203" i="2"/>
  <c r="RP203" i="2"/>
  <c r="RO203" i="2"/>
  <c r="RQ203" i="2" s="1"/>
  <c r="SQ203" i="2" s="1"/>
  <c r="UG203" i="2" s="1"/>
  <c r="RK203" i="2"/>
  <c r="RO219" i="2"/>
  <c r="RK219" i="2"/>
  <c r="RP219" i="2"/>
  <c r="RM219" i="2"/>
  <c r="RO211" i="2"/>
  <c r="RK211" i="2"/>
  <c r="RP211" i="2"/>
  <c r="RM211" i="2"/>
  <c r="RO202" i="2"/>
  <c r="RK202" i="2"/>
  <c r="RP202" i="2"/>
  <c r="RM202" i="2"/>
  <c r="RM198" i="2"/>
  <c r="RP198" i="2"/>
  <c r="RM192" i="2"/>
  <c r="RP192" i="2"/>
  <c r="RO192" i="2"/>
  <c r="RQ192" i="2" s="1"/>
  <c r="SQ192" i="2" s="1"/>
  <c r="UG192" i="2" s="1"/>
  <c r="RK192" i="2"/>
  <c r="RO181" i="2"/>
  <c r="RQ181" i="2" s="1"/>
  <c r="SQ181" i="2" s="1"/>
  <c r="UG181" i="2" s="1"/>
  <c r="RK181" i="2"/>
  <c r="RM177" i="2"/>
  <c r="RP177" i="2"/>
  <c r="RO173" i="2"/>
  <c r="RQ173" i="2" s="1"/>
  <c r="SQ173" i="2" s="1"/>
  <c r="UG173" i="2" s="1"/>
  <c r="RK173" i="2"/>
  <c r="RO189" i="2"/>
  <c r="RK189" i="2"/>
  <c r="RP189" i="2"/>
  <c r="RM189" i="2"/>
  <c r="RO184" i="2"/>
  <c r="RK184" i="2"/>
  <c r="RP184" i="2"/>
  <c r="RM184" i="2"/>
  <c r="RM168" i="2"/>
  <c r="RP168" i="2"/>
  <c r="RO168" i="2"/>
  <c r="RQ168" i="2" s="1"/>
  <c r="SQ168" i="2" s="1"/>
  <c r="UG168" i="2" s="1"/>
  <c r="RK168" i="2"/>
  <c r="RM160" i="2"/>
  <c r="RP160" i="2"/>
  <c r="RO160" i="2"/>
  <c r="RQ160" i="2" s="1"/>
  <c r="SQ160" i="2" s="1"/>
  <c r="UG160" i="2" s="1"/>
  <c r="RK160" i="2"/>
  <c r="RM153" i="2"/>
  <c r="RP153" i="2"/>
  <c r="RO153" i="2"/>
  <c r="RQ153" i="2" s="1"/>
  <c r="SQ153" i="2" s="1"/>
  <c r="UG153" i="2" s="1"/>
  <c r="RK153" i="2"/>
  <c r="RP141" i="2"/>
  <c r="RM141" i="2"/>
  <c r="RO141" i="2"/>
  <c r="RQ141" i="2" s="1"/>
  <c r="SQ141" i="2" s="1"/>
  <c r="UG141" i="2" s="1"/>
  <c r="RK141" i="2"/>
  <c r="RM121" i="2"/>
  <c r="RP121" i="2"/>
  <c r="RO121" i="2"/>
  <c r="RQ121" i="2" s="1"/>
  <c r="SQ121" i="2" s="1"/>
  <c r="UG121" i="2" s="1"/>
  <c r="RK121" i="2"/>
  <c r="RO182" i="2"/>
  <c r="RQ182" i="2" s="1"/>
  <c r="SQ182" i="2" s="1"/>
  <c r="UG182" i="2" s="1"/>
  <c r="RK182" i="2"/>
  <c r="RO180" i="2"/>
  <c r="RQ180" i="2" s="1"/>
  <c r="SQ180" i="2" s="1"/>
  <c r="UG180" i="2" s="1"/>
  <c r="RK180" i="2"/>
  <c r="RO178" i="2"/>
  <c r="RQ178" i="2" s="1"/>
  <c r="SQ178" i="2" s="1"/>
  <c r="UG178" i="2" s="1"/>
  <c r="RK178" i="2"/>
  <c r="RO176" i="2"/>
  <c r="RQ176" i="2" s="1"/>
  <c r="SQ176" i="2" s="1"/>
  <c r="UG176" i="2" s="1"/>
  <c r="RK176" i="2"/>
  <c r="RO174" i="2"/>
  <c r="RQ174" i="2" s="1"/>
  <c r="SQ174" i="2" s="1"/>
  <c r="UG174" i="2" s="1"/>
  <c r="RK174" i="2"/>
  <c r="RO172" i="2"/>
  <c r="RQ172" i="2" s="1"/>
  <c r="SQ172" i="2" s="1"/>
  <c r="UG172" i="2" s="1"/>
  <c r="RK172" i="2"/>
  <c r="RO169" i="2"/>
  <c r="RK169" i="2"/>
  <c r="RP169" i="2"/>
  <c r="RM169" i="2"/>
  <c r="RO161" i="2"/>
  <c r="RK161" i="2"/>
  <c r="RP161" i="2"/>
  <c r="RM161" i="2"/>
  <c r="RO152" i="2"/>
  <c r="RK152" i="2"/>
  <c r="RP152" i="2"/>
  <c r="RM152" i="2"/>
  <c r="RO147" i="2"/>
  <c r="RK147" i="2"/>
  <c r="RP147" i="2"/>
  <c r="RM147" i="2"/>
  <c r="RO122" i="2"/>
  <c r="RK122" i="2"/>
  <c r="RM122" i="2"/>
  <c r="RP122" i="2"/>
  <c r="RO120" i="2"/>
  <c r="RK120" i="2"/>
  <c r="RP120" i="2"/>
  <c r="RM120" i="2"/>
  <c r="RP117" i="2"/>
  <c r="RM117" i="2"/>
  <c r="RO117" i="2"/>
  <c r="RQ117" i="2" s="1"/>
  <c r="SQ117" i="2" s="1"/>
  <c r="UG117" i="2" s="1"/>
  <c r="RK117" i="2"/>
  <c r="RM107" i="2"/>
  <c r="RP107" i="2"/>
  <c r="RO107" i="2"/>
  <c r="RQ107" i="2" s="1"/>
  <c r="SQ107" i="2" s="1"/>
  <c r="UG107" i="2" s="1"/>
  <c r="RK107" i="2"/>
  <c r="RO116" i="2"/>
  <c r="RK116" i="2"/>
  <c r="RP116" i="2"/>
  <c r="RM116" i="2"/>
  <c r="NE249" i="2"/>
  <c r="NA249" i="2"/>
  <c r="NM260" i="2"/>
  <c r="NO260" i="2" s="1"/>
  <c r="SA260" i="2" s="1"/>
  <c r="NI260" i="2"/>
  <c r="NM227" i="2"/>
  <c r="NO227" i="2" s="1"/>
  <c r="SA227" i="2" s="1"/>
  <c r="NI227" i="2"/>
  <c r="OC224" i="2"/>
  <c r="OE224" i="2" s="1"/>
  <c r="SD224" i="2" s="1"/>
  <c r="TV224" i="2" s="1"/>
  <c r="NY224" i="2"/>
  <c r="OC179" i="2"/>
  <c r="OE179" i="2" s="1"/>
  <c r="SD179" i="2" s="1"/>
  <c r="TV179" i="2" s="1"/>
  <c r="NY179" i="2"/>
  <c r="QI270" i="2"/>
  <c r="QK270" i="2" s="1"/>
  <c r="SM270" i="2" s="1"/>
  <c r="UC270" i="2" s="1"/>
  <c r="QE270" i="2"/>
  <c r="QI224" i="2"/>
  <c r="QK224" i="2" s="1"/>
  <c r="SM224" i="2" s="1"/>
  <c r="UC224" i="2" s="1"/>
  <c r="QE224" i="2"/>
  <c r="QI181" i="2"/>
  <c r="QE181" i="2"/>
  <c r="QI173" i="2"/>
  <c r="QE173" i="2"/>
  <c r="QY271" i="2"/>
  <c r="QU271" i="2"/>
  <c r="QY247" i="2"/>
  <c r="QU247" i="2"/>
  <c r="QY226" i="2"/>
  <c r="RA226" i="2" s="1"/>
  <c r="SO226" i="2" s="1"/>
  <c r="UE226" i="2" s="1"/>
  <c r="QU226" i="2"/>
  <c r="AJ274" i="2"/>
  <c r="MT38" i="2"/>
  <c r="DH274" i="2"/>
  <c r="EN274" i="2"/>
  <c r="PF274" i="2"/>
  <c r="PK274" i="2" s="1"/>
  <c r="PG38" i="2"/>
  <c r="PG274" i="2" s="1"/>
  <c r="PN274" i="2"/>
  <c r="PO38" i="2"/>
  <c r="PO274" i="2" s="1"/>
  <c r="GD274" i="2"/>
  <c r="KW274" i="2"/>
  <c r="KY38" i="2"/>
  <c r="KX38" i="2"/>
  <c r="LQ274" i="2"/>
  <c r="MD274" i="2"/>
  <c r="RV38" i="2"/>
  <c r="FH40" i="2"/>
  <c r="OX40" i="2" s="1"/>
  <c r="OY40" i="2" s="1"/>
  <c r="FG40" i="2"/>
  <c r="OZ40" i="2" s="1"/>
  <c r="PA40" i="2" s="1"/>
  <c r="NV42" i="2"/>
  <c r="NS42" i="2"/>
  <c r="QB42" i="2"/>
  <c r="PY42" i="2"/>
  <c r="KY42" i="2"/>
  <c r="QL42" i="2" s="1"/>
  <c r="KX42" i="2"/>
  <c r="QN42" i="2" s="1"/>
  <c r="NU44" i="2"/>
  <c r="NW44" i="2" s="1"/>
  <c r="SC44" i="2" s="1"/>
  <c r="TU44" i="2" s="1"/>
  <c r="NQ44" i="2"/>
  <c r="NS45" i="2"/>
  <c r="NV45" i="2"/>
  <c r="NU47" i="2"/>
  <c r="NW47" i="2" s="1"/>
  <c r="SC47" i="2" s="1"/>
  <c r="NQ47" i="2"/>
  <c r="QB47" i="2"/>
  <c r="PY47" i="2"/>
  <c r="KY47" i="2"/>
  <c r="QL47" i="2" s="1"/>
  <c r="KX47" i="2"/>
  <c r="QN47" i="2" s="1"/>
  <c r="MV48" i="2"/>
  <c r="MU48" i="2"/>
  <c r="NV49" i="2"/>
  <c r="NS49" i="2"/>
  <c r="FI49" i="2"/>
  <c r="QA49" i="2"/>
  <c r="PW49" i="2"/>
  <c r="NU51" i="2"/>
  <c r="NQ51" i="2"/>
  <c r="QB51" i="2"/>
  <c r="PY51" i="2"/>
  <c r="KY51" i="2"/>
  <c r="QL51" i="2" s="1"/>
  <c r="KX51" i="2"/>
  <c r="QN51" i="2" s="1"/>
  <c r="MV52" i="2"/>
  <c r="MU52" i="2"/>
  <c r="NV53" i="2"/>
  <c r="NS53" i="2"/>
  <c r="FI53" i="2"/>
  <c r="QA53" i="2"/>
  <c r="QC53" i="2" s="1"/>
  <c r="SL53" i="2" s="1"/>
  <c r="UB53" i="2" s="1"/>
  <c r="PW53" i="2"/>
  <c r="NU55" i="2"/>
  <c r="NW55" i="2" s="1"/>
  <c r="SC55" i="2" s="1"/>
  <c r="TU55" i="2" s="1"/>
  <c r="NQ55" i="2"/>
  <c r="MT56" i="2"/>
  <c r="FI56" i="2"/>
  <c r="NS57" i="2"/>
  <c r="NV57" i="2"/>
  <c r="KY58" i="2"/>
  <c r="QL58" i="2" s="1"/>
  <c r="KX58" i="2"/>
  <c r="QN58" i="2" s="1"/>
  <c r="NU59" i="2"/>
  <c r="NW59" i="2" s="1"/>
  <c r="SC59" i="2" s="1"/>
  <c r="TU59" i="2" s="1"/>
  <c r="NQ59" i="2"/>
  <c r="MT60" i="2"/>
  <c r="FI60" i="2"/>
  <c r="NS61" i="2"/>
  <c r="NV61" i="2"/>
  <c r="KY62" i="2"/>
  <c r="QL62" i="2" s="1"/>
  <c r="KX62" i="2"/>
  <c r="QN62" i="2" s="1"/>
  <c r="NU63" i="2"/>
  <c r="NW63" i="2" s="1"/>
  <c r="SC63" i="2" s="1"/>
  <c r="TU63" i="2" s="1"/>
  <c r="NQ63" i="2"/>
  <c r="MT64" i="2"/>
  <c r="KY64" i="2"/>
  <c r="QL64" i="2" s="1"/>
  <c r="KX64" i="2"/>
  <c r="QN64" i="2" s="1"/>
  <c r="NV65" i="2"/>
  <c r="NS65" i="2"/>
  <c r="FI65" i="2"/>
  <c r="QA65" i="2"/>
  <c r="PW65" i="2"/>
  <c r="FJ66" i="2"/>
  <c r="PB66" i="2" s="1"/>
  <c r="NK67" i="2"/>
  <c r="NN67" i="2"/>
  <c r="ND69" i="2"/>
  <c r="LA69" i="2"/>
  <c r="QP69" i="2" s="1"/>
  <c r="MR69" i="2"/>
  <c r="MS69" i="2"/>
  <c r="MR70" i="2"/>
  <c r="MS70" i="2"/>
  <c r="NK71" i="2"/>
  <c r="NN71" i="2"/>
  <c r="MR72" i="2"/>
  <c r="MS72" i="2"/>
  <c r="FJ74" i="2"/>
  <c r="PB74" i="2" s="1"/>
  <c r="FJ76" i="2"/>
  <c r="PB76" i="2" s="1"/>
  <c r="FJ78" i="2"/>
  <c r="PB78" i="2" s="1"/>
  <c r="FJ80" i="2"/>
  <c r="PB80" i="2" s="1"/>
  <c r="FJ82" i="2"/>
  <c r="PB82" i="2" s="1"/>
  <c r="FJ84" i="2"/>
  <c r="PB84" i="2" s="1"/>
  <c r="FJ86" i="2"/>
  <c r="PB86" i="2" s="1"/>
  <c r="NK87" i="2"/>
  <c r="NN87" i="2"/>
  <c r="MR88" i="2"/>
  <c r="MS88" i="2"/>
  <c r="NK89" i="2"/>
  <c r="NN89" i="2"/>
  <c r="MR90" i="2"/>
  <c r="MS90" i="2"/>
  <c r="NK91" i="2"/>
  <c r="NN91" i="2"/>
  <c r="LA97" i="2"/>
  <c r="QP97" i="2" s="1"/>
  <c r="LA98" i="2"/>
  <c r="QP98" i="2" s="1"/>
  <c r="LA99" i="2"/>
  <c r="QP99" i="2" s="1"/>
  <c r="LA100" i="2"/>
  <c r="QP100" i="2" s="1"/>
  <c r="LA101" i="2"/>
  <c r="QP101" i="2" s="1"/>
  <c r="LA102" i="2"/>
  <c r="QP102" i="2" s="1"/>
  <c r="MR105" i="2"/>
  <c r="MS105" i="2"/>
  <c r="LA105" i="2"/>
  <c r="QP105" i="2" s="1"/>
  <c r="OA107" i="2"/>
  <c r="OD107" i="2"/>
  <c r="QG109" i="2"/>
  <c r="QJ109" i="2"/>
  <c r="QW110" i="2"/>
  <c r="QZ110" i="2"/>
  <c r="QZ111" i="2"/>
  <c r="QW111" i="2"/>
  <c r="OA112" i="2"/>
  <c r="OD112" i="2"/>
  <c r="NM65" i="2"/>
  <c r="NI65" i="2"/>
  <c r="NU67" i="2"/>
  <c r="NQ67" i="2"/>
  <c r="NV68" i="2"/>
  <c r="NS68" i="2"/>
  <c r="KY68" i="2"/>
  <c r="QL68" i="2" s="1"/>
  <c r="KX68" i="2"/>
  <c r="NS70" i="2"/>
  <c r="NV70" i="2"/>
  <c r="NU71" i="2"/>
  <c r="NW71" i="2" s="1"/>
  <c r="SC71" i="2" s="1"/>
  <c r="TU71" i="2" s="1"/>
  <c r="NQ71" i="2"/>
  <c r="NS72" i="2"/>
  <c r="NV72" i="2"/>
  <c r="NU73" i="2"/>
  <c r="NW73" i="2" s="1"/>
  <c r="SC73" i="2" s="1"/>
  <c r="NQ73" i="2"/>
  <c r="KY73" i="2"/>
  <c r="QL73" i="2" s="1"/>
  <c r="KX73" i="2"/>
  <c r="QN73" i="2" s="1"/>
  <c r="PV74" i="2"/>
  <c r="MV75" i="2"/>
  <c r="MU75" i="2"/>
  <c r="NV75" i="2"/>
  <c r="NS75" i="2"/>
  <c r="PX76" i="2"/>
  <c r="NU77" i="2"/>
  <c r="NW77" i="2" s="1"/>
  <c r="SC77" i="2" s="1"/>
  <c r="NQ77" i="2"/>
  <c r="KY77" i="2"/>
  <c r="QL77" i="2" s="1"/>
  <c r="KX77" i="2"/>
  <c r="QN77" i="2" s="1"/>
  <c r="PV78" i="2"/>
  <c r="MV79" i="2"/>
  <c r="MU79" i="2"/>
  <c r="NV79" i="2"/>
  <c r="NS79" i="2"/>
  <c r="PX80" i="2"/>
  <c r="NU81" i="2"/>
  <c r="NW81" i="2" s="1"/>
  <c r="SC81" i="2" s="1"/>
  <c r="NQ81" i="2"/>
  <c r="KY81" i="2"/>
  <c r="QL81" i="2" s="1"/>
  <c r="KX81" i="2"/>
  <c r="QN81" i="2" s="1"/>
  <c r="PV82" i="2"/>
  <c r="MV83" i="2"/>
  <c r="MU83" i="2"/>
  <c r="NV83" i="2"/>
  <c r="NS83" i="2"/>
  <c r="PX84" i="2"/>
  <c r="NU85" i="2"/>
  <c r="NW85" i="2" s="1"/>
  <c r="SC85" i="2" s="1"/>
  <c r="NQ85" i="2"/>
  <c r="KY85" i="2"/>
  <c r="QL85" i="2" s="1"/>
  <c r="KX85" i="2"/>
  <c r="QN85" i="2" s="1"/>
  <c r="PV86" i="2"/>
  <c r="MV87" i="2"/>
  <c r="MU87" i="2"/>
  <c r="NS87" i="2"/>
  <c r="NV87" i="2"/>
  <c r="MV88" i="2"/>
  <c r="MU88" i="2"/>
  <c r="NU88" i="2"/>
  <c r="NQ88" i="2"/>
  <c r="MV89" i="2"/>
  <c r="MU89" i="2"/>
  <c r="NS89" i="2"/>
  <c r="NV89" i="2"/>
  <c r="MT90" i="2"/>
  <c r="NU90" i="2"/>
  <c r="NW90" i="2" s="1"/>
  <c r="SC90" i="2" s="1"/>
  <c r="TU90" i="2" s="1"/>
  <c r="NQ90" i="2"/>
  <c r="MV91" i="2"/>
  <c r="MU91" i="2"/>
  <c r="NS91" i="2"/>
  <c r="NV91" i="2"/>
  <c r="MT92" i="2"/>
  <c r="NU92" i="2"/>
  <c r="NQ92" i="2"/>
  <c r="MV93" i="2"/>
  <c r="MU93" i="2"/>
  <c r="NS93" i="2"/>
  <c r="NV93" i="2"/>
  <c r="MT94" i="2"/>
  <c r="NU94" i="2"/>
  <c r="NW94" i="2" s="1"/>
  <c r="SC94" i="2" s="1"/>
  <c r="TU94" i="2" s="1"/>
  <c r="NQ94" i="2"/>
  <c r="MV95" i="2"/>
  <c r="MU95" i="2"/>
  <c r="NS95" i="2"/>
  <c r="NV95" i="2"/>
  <c r="MT96" i="2"/>
  <c r="NU96" i="2"/>
  <c r="NQ96" i="2"/>
  <c r="NU98" i="2"/>
  <c r="NW98" i="2" s="1"/>
  <c r="SC98" i="2" s="1"/>
  <c r="TU98" i="2" s="1"/>
  <c r="NQ98" i="2"/>
  <c r="FI98" i="2"/>
  <c r="PX98" i="2"/>
  <c r="NU100" i="2"/>
  <c r="NQ100" i="2"/>
  <c r="FI100" i="2"/>
  <c r="PX100" i="2"/>
  <c r="NU102" i="2"/>
  <c r="NW102" i="2" s="1"/>
  <c r="SC102" i="2" s="1"/>
  <c r="NQ102" i="2"/>
  <c r="FI102" i="2"/>
  <c r="NU104" i="2"/>
  <c r="NW104" i="2" s="1"/>
  <c r="SC104" i="2" s="1"/>
  <c r="NQ104" i="2"/>
  <c r="FJ105" i="2"/>
  <c r="PB105" i="2" s="1"/>
  <c r="FJ106" i="2"/>
  <c r="PB106" i="2" s="1"/>
  <c r="MR106" i="2"/>
  <c r="MS106" i="2"/>
  <c r="MU107" i="2"/>
  <c r="MV107" i="2"/>
  <c r="NU107" i="2"/>
  <c r="NQ107" i="2"/>
  <c r="OC107" i="2"/>
  <c r="NY107" i="2"/>
  <c r="NS109" i="2"/>
  <c r="NV109" i="2"/>
  <c r="FI109" i="2"/>
  <c r="PX109" i="2"/>
  <c r="LA109" i="2"/>
  <c r="QP109" i="2" s="1"/>
  <c r="NV110" i="2"/>
  <c r="NS110" i="2"/>
  <c r="MU111" i="2"/>
  <c r="MV111" i="2"/>
  <c r="NU111" i="2"/>
  <c r="NW111" i="2" s="1"/>
  <c r="SC111" i="2" s="1"/>
  <c r="TU111" i="2" s="1"/>
  <c r="NQ111" i="2"/>
  <c r="QI112" i="2"/>
  <c r="QK112" i="2" s="1"/>
  <c r="SM112" i="2" s="1"/>
  <c r="UC112" i="2" s="1"/>
  <c r="QE112" i="2"/>
  <c r="FG113" i="2"/>
  <c r="OZ113" i="2" s="1"/>
  <c r="FH113" i="2"/>
  <c r="OX113" i="2" s="1"/>
  <c r="MR113" i="2"/>
  <c r="MS113" i="2"/>
  <c r="KX114" i="2"/>
  <c r="QN114" i="2" s="1"/>
  <c r="KY114" i="2"/>
  <c r="QL114" i="2" s="1"/>
  <c r="ND115" i="2"/>
  <c r="NE115" i="2" s="1"/>
  <c r="QI115" i="2"/>
  <c r="QK115" i="2" s="1"/>
  <c r="SM115" i="2" s="1"/>
  <c r="UC115" i="2" s="1"/>
  <c r="QE115" i="2"/>
  <c r="KZ115" i="2"/>
  <c r="ND116" i="2"/>
  <c r="NE116" i="2" s="1"/>
  <c r="NG116" i="2" s="1"/>
  <c r="SB116" i="2" s="1"/>
  <c r="TT116" i="2" s="1"/>
  <c r="NS117" i="2"/>
  <c r="NV117" i="2"/>
  <c r="FI117" i="2"/>
  <c r="KX117" i="2"/>
  <c r="QN117" i="2" s="1"/>
  <c r="KY117" i="2"/>
  <c r="QL117" i="2" s="1"/>
  <c r="NU121" i="2"/>
  <c r="NW121" i="2" s="1"/>
  <c r="SC121" i="2" s="1"/>
  <c r="TU121" i="2" s="1"/>
  <c r="NQ121" i="2"/>
  <c r="OA121" i="2"/>
  <c r="OD121" i="2"/>
  <c r="QG121" i="2"/>
  <c r="QJ121" i="2"/>
  <c r="MS124" i="2"/>
  <c r="MR124" i="2"/>
  <c r="KX125" i="2"/>
  <c r="QN125" i="2" s="1"/>
  <c r="KY125" i="2"/>
  <c r="QL125" i="2" s="1"/>
  <c r="KX126" i="2"/>
  <c r="QN126" i="2" s="1"/>
  <c r="KY126" i="2"/>
  <c r="QL126" i="2" s="1"/>
  <c r="KX127" i="2"/>
  <c r="KY127" i="2"/>
  <c r="QL127" i="2" s="1"/>
  <c r="MS129" i="2"/>
  <c r="MR129" i="2"/>
  <c r="KX131" i="2"/>
  <c r="QN131" i="2" s="1"/>
  <c r="KY131" i="2"/>
  <c r="MS133" i="2"/>
  <c r="MR133" i="2"/>
  <c r="FJ135" i="2"/>
  <c r="PB135" i="2" s="1"/>
  <c r="FJ137" i="2"/>
  <c r="PB137" i="2" s="1"/>
  <c r="NC139" i="2"/>
  <c r="MS143" i="2"/>
  <c r="MR143" i="2"/>
  <c r="LA146" i="2"/>
  <c r="QP146" i="2" s="1"/>
  <c r="FJ148" i="2"/>
  <c r="PB148" i="2" s="1"/>
  <c r="MS149" i="2"/>
  <c r="MR149" i="2"/>
  <c r="FJ151" i="2"/>
  <c r="PB151" i="2" s="1"/>
  <c r="NC152" i="2"/>
  <c r="LA152" i="2"/>
  <c r="QP152" i="2" s="1"/>
  <c r="FJ155" i="2"/>
  <c r="PB155" i="2" s="1"/>
  <c r="NC156" i="2"/>
  <c r="LA156" i="2"/>
  <c r="QP156" i="2" s="1"/>
  <c r="MS159" i="2"/>
  <c r="MR159" i="2"/>
  <c r="MS162" i="2"/>
  <c r="MR162" i="2"/>
  <c r="MS166" i="2"/>
  <c r="MR166" i="2"/>
  <c r="MS170" i="2"/>
  <c r="MR170" i="2"/>
  <c r="KZ98" i="2"/>
  <c r="QY98" i="2"/>
  <c r="QU98" i="2"/>
  <c r="QY100" i="2"/>
  <c r="QU100" i="2"/>
  <c r="FH102" i="2"/>
  <c r="OX102" i="2" s="1"/>
  <c r="FG102" i="2"/>
  <c r="OZ102" i="2" s="1"/>
  <c r="PY103" i="2"/>
  <c r="QB103" i="2"/>
  <c r="MV105" i="2"/>
  <c r="MU105" i="2"/>
  <c r="NU105" i="2"/>
  <c r="NQ105" i="2"/>
  <c r="NV106" i="2"/>
  <c r="NS106" i="2"/>
  <c r="PX106" i="2"/>
  <c r="KY106" i="2"/>
  <c r="QL106" i="2" s="1"/>
  <c r="KX106" i="2"/>
  <c r="QN106" i="2" s="1"/>
  <c r="MG40" i="2"/>
  <c r="MH40" i="2"/>
  <c r="MG65" i="2"/>
  <c r="MH65" i="2"/>
  <c r="AT274" i="2"/>
  <c r="MH38" i="2"/>
  <c r="MH274" i="2" s="1"/>
  <c r="MG38" i="2"/>
  <c r="MH43" i="2"/>
  <c r="MG43" i="2"/>
  <c r="MH45" i="2"/>
  <c r="MG45" i="2"/>
  <c r="MH47" i="2"/>
  <c r="MG47" i="2"/>
  <c r="MH49" i="2"/>
  <c r="MG49" i="2"/>
  <c r="MH51" i="2"/>
  <c r="MG51" i="2"/>
  <c r="MH53" i="2"/>
  <c r="MG53" i="2"/>
  <c r="MH55" i="2"/>
  <c r="MG55" i="2"/>
  <c r="MH57" i="2"/>
  <c r="MG57" i="2"/>
  <c r="MH59" i="2"/>
  <c r="MG59" i="2"/>
  <c r="MH61" i="2"/>
  <c r="MG61" i="2"/>
  <c r="MH63" i="2"/>
  <c r="MG63" i="2"/>
  <c r="MH67" i="2"/>
  <c r="MG67" i="2"/>
  <c r="MH69" i="2"/>
  <c r="MG69" i="2"/>
  <c r="MH71" i="2"/>
  <c r="MG71" i="2"/>
  <c r="MH73" i="2"/>
  <c r="MG73" i="2"/>
  <c r="MH75" i="2"/>
  <c r="MG75" i="2"/>
  <c r="MH77" i="2"/>
  <c r="MG77" i="2"/>
  <c r="MH79" i="2"/>
  <c r="MG79" i="2"/>
  <c r="MH81" i="2"/>
  <c r="MG81" i="2"/>
  <c r="MH83" i="2"/>
  <c r="MG83" i="2"/>
  <c r="MH85" i="2"/>
  <c r="MG85" i="2"/>
  <c r="MH87" i="2"/>
  <c r="MG87" i="2"/>
  <c r="MH89" i="2"/>
  <c r="MG89" i="2"/>
  <c r="MH91" i="2"/>
  <c r="MG91" i="2"/>
  <c r="MH93" i="2"/>
  <c r="MG93" i="2"/>
  <c r="MH95" i="2"/>
  <c r="MG95" i="2"/>
  <c r="MG97" i="2"/>
  <c r="MH97" i="2"/>
  <c r="MG99" i="2"/>
  <c r="MH99" i="2"/>
  <c r="MG101" i="2"/>
  <c r="MH101" i="2"/>
  <c r="MG104" i="2"/>
  <c r="MH104" i="2"/>
  <c r="MG109" i="2"/>
  <c r="MW109" i="2" s="1"/>
  <c r="MH109" i="2"/>
  <c r="MG111" i="2"/>
  <c r="MH111" i="2"/>
  <c r="MG114" i="2"/>
  <c r="MX114" i="2" s="1"/>
  <c r="MY114" i="2" s="1"/>
  <c r="MH114" i="2"/>
  <c r="MW114" i="2" s="1"/>
  <c r="MG119" i="2"/>
  <c r="MH119" i="2"/>
  <c r="MG128" i="2"/>
  <c r="MH128" i="2"/>
  <c r="MG132" i="2"/>
  <c r="MH132" i="2"/>
  <c r="MH103" i="2"/>
  <c r="MG103" i="2"/>
  <c r="MH106" i="2"/>
  <c r="MG106" i="2"/>
  <c r="MH113" i="2"/>
  <c r="MG113" i="2"/>
  <c r="MH116" i="2"/>
  <c r="MG116" i="2"/>
  <c r="MG124" i="2"/>
  <c r="MH124" i="2"/>
  <c r="MG126" i="2"/>
  <c r="MH126" i="2"/>
  <c r="MG129" i="2"/>
  <c r="MH129" i="2"/>
  <c r="MG133" i="2"/>
  <c r="MH133" i="2"/>
  <c r="MG136" i="2"/>
  <c r="MH136" i="2"/>
  <c r="MW136" i="2" s="1"/>
  <c r="MG138" i="2"/>
  <c r="MW138" i="2" s="1"/>
  <c r="MH138" i="2"/>
  <c r="MG141" i="2"/>
  <c r="MH141" i="2"/>
  <c r="MG145" i="2"/>
  <c r="MH145" i="2"/>
  <c r="MG149" i="2"/>
  <c r="MH149" i="2"/>
  <c r="MG153" i="2"/>
  <c r="MH153" i="2"/>
  <c r="MG157" i="2"/>
  <c r="MH157" i="2"/>
  <c r="MG160" i="2"/>
  <c r="MH160" i="2"/>
  <c r="MG164" i="2"/>
  <c r="MH164" i="2"/>
  <c r="MX164" i="2" s="1"/>
  <c r="MY164" i="2" s="1"/>
  <c r="MG168" i="2"/>
  <c r="MH168" i="2"/>
  <c r="MG173" i="2"/>
  <c r="MH173" i="2"/>
  <c r="MG177" i="2"/>
  <c r="MH177" i="2"/>
  <c r="MG181" i="2"/>
  <c r="MH181" i="2"/>
  <c r="MH120" i="2"/>
  <c r="MG120" i="2"/>
  <c r="MH139" i="2"/>
  <c r="MG139" i="2"/>
  <c r="MH144" i="2"/>
  <c r="MG144" i="2"/>
  <c r="MH147" i="2"/>
  <c r="MG147" i="2"/>
  <c r="MH152" i="2"/>
  <c r="MG152" i="2"/>
  <c r="MH156" i="2"/>
  <c r="MG156" i="2"/>
  <c r="MH161" i="2"/>
  <c r="MG161" i="2"/>
  <c r="MH165" i="2"/>
  <c r="MG165" i="2"/>
  <c r="MH169" i="2"/>
  <c r="MG169" i="2"/>
  <c r="MG183" i="2"/>
  <c r="MW183" i="2" s="1"/>
  <c r="MH183" i="2"/>
  <c r="MG186" i="2"/>
  <c r="MW186" i="2" s="1"/>
  <c r="MH186" i="2"/>
  <c r="MG190" i="2"/>
  <c r="MH190" i="2"/>
  <c r="MG194" i="2"/>
  <c r="MH194" i="2"/>
  <c r="MG198" i="2"/>
  <c r="MH198" i="2"/>
  <c r="MH172" i="2"/>
  <c r="MG172" i="2"/>
  <c r="MH176" i="2"/>
  <c r="MG176" i="2"/>
  <c r="MH180" i="2"/>
  <c r="MG180" i="2"/>
  <c r="MH184" i="2"/>
  <c r="MG184" i="2"/>
  <c r="MH189" i="2"/>
  <c r="MG189" i="2"/>
  <c r="MH193" i="2"/>
  <c r="MG193" i="2"/>
  <c r="MH197" i="2"/>
  <c r="MG197" i="2"/>
  <c r="MG201" i="2"/>
  <c r="MH201" i="2"/>
  <c r="MG205" i="2"/>
  <c r="MH205" i="2"/>
  <c r="MG209" i="2"/>
  <c r="MH209" i="2"/>
  <c r="MG212" i="2"/>
  <c r="MH212" i="2"/>
  <c r="MG216" i="2"/>
  <c r="MH216" i="2"/>
  <c r="MG220" i="2"/>
  <c r="MH220" i="2"/>
  <c r="MH202" i="2"/>
  <c r="MG202" i="2"/>
  <c r="MH206" i="2"/>
  <c r="MG206" i="2"/>
  <c r="MH211" i="2"/>
  <c r="MG211" i="2"/>
  <c r="MH215" i="2"/>
  <c r="MG215" i="2"/>
  <c r="MH219" i="2"/>
  <c r="MG219" i="2"/>
  <c r="MH223" i="2"/>
  <c r="MG223" i="2"/>
  <c r="MG226" i="2"/>
  <c r="MH226" i="2"/>
  <c r="MG230" i="2"/>
  <c r="MW230" i="2" s="1"/>
  <c r="MH230" i="2"/>
  <c r="MG234" i="2"/>
  <c r="MH234" i="2"/>
  <c r="MH227" i="2"/>
  <c r="MG227" i="2"/>
  <c r="MH231" i="2"/>
  <c r="MG231" i="2"/>
  <c r="MH235" i="2"/>
  <c r="MG235" i="2"/>
  <c r="MG238" i="2"/>
  <c r="MH238" i="2"/>
  <c r="MH239" i="2"/>
  <c r="MG239" i="2"/>
  <c r="MG243" i="2"/>
  <c r="MH243" i="2"/>
  <c r="MG246" i="2"/>
  <c r="MH246" i="2"/>
  <c r="MH248" i="2"/>
  <c r="MG248" i="2"/>
  <c r="MH240" i="2"/>
  <c r="MG240" i="2"/>
  <c r="MH244" i="2"/>
  <c r="MG244" i="2"/>
  <c r="MH252" i="2"/>
  <c r="MG252" i="2"/>
  <c r="MW252" i="2" s="1"/>
  <c r="MG257" i="2"/>
  <c r="MH257" i="2"/>
  <c r="MH259" i="2"/>
  <c r="MG259" i="2"/>
  <c r="MH251" i="2"/>
  <c r="MG251" i="2"/>
  <c r="MH256" i="2"/>
  <c r="MG256" i="2"/>
  <c r="MG260" i="2"/>
  <c r="MH260" i="2"/>
  <c r="MH262" i="2"/>
  <c r="MG262" i="2"/>
  <c r="MG264" i="2"/>
  <c r="MH264" i="2"/>
  <c r="MH266" i="2"/>
  <c r="MG266" i="2"/>
  <c r="MG269" i="2"/>
  <c r="MH269" i="2"/>
  <c r="MG270" i="2"/>
  <c r="MH270" i="2"/>
  <c r="MW270" i="2" s="1"/>
  <c r="MH273" i="2"/>
  <c r="MG273" i="2"/>
  <c r="NN108" i="2"/>
  <c r="NK108" i="2"/>
  <c r="MT113" i="2"/>
  <c r="FH114" i="2"/>
  <c r="OX114" i="2" s="1"/>
  <c r="FG114" i="2"/>
  <c r="OZ114" i="2" s="1"/>
  <c r="NU115" i="2"/>
  <c r="NW115" i="2" s="1"/>
  <c r="SC115" i="2" s="1"/>
  <c r="TU115" i="2" s="1"/>
  <c r="NQ115" i="2"/>
  <c r="PV115" i="2"/>
  <c r="NV116" i="2"/>
  <c r="NS116" i="2"/>
  <c r="PX116" i="2"/>
  <c r="KY116" i="2"/>
  <c r="QL116" i="2" s="1"/>
  <c r="KX116" i="2"/>
  <c r="QN116" i="2" s="1"/>
  <c r="QY117" i="2"/>
  <c r="RA117" i="2" s="1"/>
  <c r="SO117" i="2" s="1"/>
  <c r="UE117" i="2" s="1"/>
  <c r="QU117" i="2"/>
  <c r="LA118" i="2"/>
  <c r="QP118" i="2" s="1"/>
  <c r="MR118" i="2"/>
  <c r="MS118" i="2"/>
  <c r="MU119" i="2"/>
  <c r="MV119" i="2"/>
  <c r="FJ119" i="2"/>
  <c r="PB119" i="2" s="1"/>
  <c r="QY119" i="2"/>
  <c r="RA119" i="2" s="1"/>
  <c r="SO119" i="2" s="1"/>
  <c r="UE119" i="2" s="1"/>
  <c r="QU119" i="2"/>
  <c r="FJ120" i="2"/>
  <c r="PB120" i="2" s="1"/>
  <c r="OC121" i="2"/>
  <c r="NY121" i="2"/>
  <c r="PV121" i="2"/>
  <c r="QI121" i="2"/>
  <c r="QK121" i="2" s="1"/>
  <c r="SM121" i="2" s="1"/>
  <c r="UC121" i="2" s="1"/>
  <c r="QE121" i="2"/>
  <c r="FJ122" i="2"/>
  <c r="PB122" i="2" s="1"/>
  <c r="QA123" i="2"/>
  <c r="PW123" i="2"/>
  <c r="QG123" i="2"/>
  <c r="QJ123" i="2"/>
  <c r="QY123" i="2"/>
  <c r="QU123" i="2"/>
  <c r="NS128" i="2"/>
  <c r="NV128" i="2"/>
  <c r="FI128" i="2"/>
  <c r="LA128" i="2"/>
  <c r="QP128" i="2" s="1"/>
  <c r="QL129" i="2"/>
  <c r="QA130" i="2"/>
  <c r="PW130" i="2"/>
  <c r="NS132" i="2"/>
  <c r="NV132" i="2"/>
  <c r="FI132" i="2"/>
  <c r="LA132" i="2"/>
  <c r="QP132" i="2" s="1"/>
  <c r="QL133" i="2"/>
  <c r="NS134" i="2"/>
  <c r="NV134" i="2"/>
  <c r="KX134" i="2"/>
  <c r="QN134" i="2" s="1"/>
  <c r="KY134" i="2"/>
  <c r="QL134" i="2" s="1"/>
  <c r="QJ135" i="2"/>
  <c r="QG135" i="2"/>
  <c r="QZ136" i="2"/>
  <c r="QW136" i="2"/>
  <c r="QJ138" i="2"/>
  <c r="QG138" i="2"/>
  <c r="OA140" i="2"/>
  <c r="OD140" i="2"/>
  <c r="QJ143" i="2"/>
  <c r="QG143" i="2"/>
  <c r="OA148" i="2"/>
  <c r="OD148" i="2"/>
  <c r="QW151" i="2"/>
  <c r="QZ151" i="2"/>
  <c r="QW155" i="2"/>
  <c r="QZ155" i="2"/>
  <c r="QW159" i="2"/>
  <c r="QZ159" i="2"/>
  <c r="QG160" i="2"/>
  <c r="QJ160" i="2"/>
  <c r="OA162" i="2"/>
  <c r="OD162" i="2"/>
  <c r="QG164" i="2"/>
  <c r="QJ164" i="2"/>
  <c r="OA166" i="2"/>
  <c r="OD166" i="2"/>
  <c r="QG168" i="2"/>
  <c r="QJ168" i="2"/>
  <c r="OA170" i="2"/>
  <c r="OD170" i="2"/>
  <c r="NS135" i="2"/>
  <c r="NV135" i="2"/>
  <c r="FI135" i="2"/>
  <c r="GE136" i="2"/>
  <c r="GF136" i="2"/>
  <c r="PV136" i="2" s="1"/>
  <c r="GG136" i="2"/>
  <c r="GH136" i="2" s="1"/>
  <c r="PZ136" i="2" s="1"/>
  <c r="MU137" i="2"/>
  <c r="MV137" i="2"/>
  <c r="NU137" i="2"/>
  <c r="NQ137" i="2"/>
  <c r="LA137" i="2"/>
  <c r="QP137" i="2" s="1"/>
  <c r="KX138" i="2"/>
  <c r="QN138" i="2" s="1"/>
  <c r="KY138" i="2"/>
  <c r="QL138" i="2" s="1"/>
  <c r="NM139" i="2"/>
  <c r="NO139" i="2" s="1"/>
  <c r="SA139" i="2" s="1"/>
  <c r="NI139" i="2"/>
  <c r="FJ139" i="2"/>
  <c r="PB139" i="2" s="1"/>
  <c r="MU140" i="2"/>
  <c r="MV140" i="2"/>
  <c r="NU140" i="2"/>
  <c r="NQ140" i="2"/>
  <c r="OC140" i="2"/>
  <c r="NY140" i="2"/>
  <c r="MU141" i="2"/>
  <c r="MV141" i="2"/>
  <c r="NU141" i="2"/>
  <c r="NQ141" i="2"/>
  <c r="FG142" i="2"/>
  <c r="OZ142" i="2" s="1"/>
  <c r="FH142" i="2"/>
  <c r="OX142" i="2" s="1"/>
  <c r="QY142" i="2"/>
  <c r="QU142" i="2"/>
  <c r="MR142" i="2"/>
  <c r="MS142" i="2"/>
  <c r="KX143" i="2"/>
  <c r="QN143" i="2" s="1"/>
  <c r="KY143" i="2"/>
  <c r="QL143" i="2" s="1"/>
  <c r="NM144" i="2"/>
  <c r="NI144" i="2"/>
  <c r="FJ144" i="2"/>
  <c r="PB144" i="2" s="1"/>
  <c r="MU145" i="2"/>
  <c r="MV145" i="2"/>
  <c r="NU145" i="2"/>
  <c r="NW145" i="2" s="1"/>
  <c r="SC145" i="2" s="1"/>
  <c r="TU145" i="2" s="1"/>
  <c r="NQ145" i="2"/>
  <c r="FI145" i="2"/>
  <c r="LA145" i="2"/>
  <c r="QP145" i="2" s="1"/>
  <c r="QI146" i="2"/>
  <c r="QE146" i="2"/>
  <c r="KZ146" i="2"/>
  <c r="NM147" i="2"/>
  <c r="NO147" i="2" s="1"/>
  <c r="SA147" i="2" s="1"/>
  <c r="NI147" i="2"/>
  <c r="FJ147" i="2"/>
  <c r="PB147" i="2" s="1"/>
  <c r="MR147" i="2"/>
  <c r="MS147" i="2"/>
  <c r="KX148" i="2"/>
  <c r="QN148" i="2" s="1"/>
  <c r="KY148" i="2"/>
  <c r="QL148" i="2" s="1"/>
  <c r="MW148" i="2"/>
  <c r="MX148" i="2"/>
  <c r="MY148" i="2" s="1"/>
  <c r="NV149" i="2"/>
  <c r="NS149" i="2"/>
  <c r="FG150" i="2"/>
  <c r="OZ150" i="2" s="1"/>
  <c r="FH150" i="2"/>
  <c r="OX150" i="2" s="1"/>
  <c r="MU151" i="2"/>
  <c r="MV151" i="2"/>
  <c r="NU151" i="2"/>
  <c r="NQ151" i="2"/>
  <c r="OC151" i="2"/>
  <c r="NY151" i="2"/>
  <c r="KZ152" i="2"/>
  <c r="QI153" i="2"/>
  <c r="QK153" i="2" s="1"/>
  <c r="SM153" i="2" s="1"/>
  <c r="UC153" i="2" s="1"/>
  <c r="QE153" i="2"/>
  <c r="QY153" i="2"/>
  <c r="QU153" i="2"/>
  <c r="QA153" i="2"/>
  <c r="QC153" i="2" s="1"/>
  <c r="SL153" i="2" s="1"/>
  <c r="UB153" i="2" s="1"/>
  <c r="PW153" i="2"/>
  <c r="FG154" i="2"/>
  <c r="OZ154" i="2" s="1"/>
  <c r="FH154" i="2"/>
  <c r="OX154" i="2" s="1"/>
  <c r="MU155" i="2"/>
  <c r="MV155" i="2"/>
  <c r="NU155" i="2"/>
  <c r="NW155" i="2" s="1"/>
  <c r="SC155" i="2" s="1"/>
  <c r="TU155" i="2" s="1"/>
  <c r="NQ155" i="2"/>
  <c r="OC155" i="2"/>
  <c r="OE155" i="2" s="1"/>
  <c r="SD155" i="2" s="1"/>
  <c r="TV155" i="2" s="1"/>
  <c r="NY155" i="2"/>
  <c r="KZ156" i="2"/>
  <c r="QI157" i="2"/>
  <c r="QE157" i="2"/>
  <c r="QY157" i="2"/>
  <c r="QU157" i="2"/>
  <c r="QA157" i="2"/>
  <c r="PW157" i="2"/>
  <c r="FG158" i="2"/>
  <c r="OZ158" i="2" s="1"/>
  <c r="FH158" i="2"/>
  <c r="OX158" i="2" s="1"/>
  <c r="MU159" i="2"/>
  <c r="MV159" i="2"/>
  <c r="NU159" i="2"/>
  <c r="NQ159" i="2"/>
  <c r="OC159" i="2"/>
  <c r="NY159" i="2"/>
  <c r="LA159" i="2"/>
  <c r="QP159" i="2" s="1"/>
  <c r="GE160" i="2"/>
  <c r="PX160" i="2" s="1"/>
  <c r="GF160" i="2"/>
  <c r="PV160" i="2" s="1"/>
  <c r="KX160" i="2"/>
  <c r="QN160" i="2" s="1"/>
  <c r="KY160" i="2"/>
  <c r="QL160" i="2" s="1"/>
  <c r="ND161" i="2"/>
  <c r="NE161" i="2" s="1"/>
  <c r="NG161" i="2" s="1"/>
  <c r="SB161" i="2" s="1"/>
  <c r="TT161" i="2" s="1"/>
  <c r="NS162" i="2"/>
  <c r="NV162" i="2"/>
  <c r="FI162" i="2"/>
  <c r="GE164" i="2"/>
  <c r="GF164" i="2"/>
  <c r="PV164" i="2" s="1"/>
  <c r="KX164" i="2"/>
  <c r="QN164" i="2" s="1"/>
  <c r="KY164" i="2"/>
  <c r="QL164" i="2" s="1"/>
  <c r="MW164" i="2"/>
  <c r="ND165" i="2"/>
  <c r="NF165" i="2" s="1"/>
  <c r="NS166" i="2"/>
  <c r="NV166" i="2"/>
  <c r="FI166" i="2"/>
  <c r="PX166" i="2"/>
  <c r="GE168" i="2"/>
  <c r="PX168" i="2" s="1"/>
  <c r="GF168" i="2"/>
  <c r="PV168" i="2" s="1"/>
  <c r="KX168" i="2"/>
  <c r="QN168" i="2" s="1"/>
  <c r="KY168" i="2"/>
  <c r="QL168" i="2" s="1"/>
  <c r="ND169" i="2"/>
  <c r="NE169" i="2" s="1"/>
  <c r="NG169" i="2" s="1"/>
  <c r="SB169" i="2" s="1"/>
  <c r="TT169" i="2" s="1"/>
  <c r="NS170" i="2"/>
  <c r="NV170" i="2"/>
  <c r="FI170" i="2"/>
  <c r="KZ171" i="2"/>
  <c r="HL171" i="2"/>
  <c r="LA171" i="2" s="1"/>
  <c r="QP171" i="2" s="1"/>
  <c r="MW171" i="2"/>
  <c r="MX171" i="2" s="1"/>
  <c r="MY171" i="2" s="1"/>
  <c r="NJ172" i="2"/>
  <c r="ND173" i="2"/>
  <c r="NF173" i="2" s="1"/>
  <c r="NF174" i="2"/>
  <c r="NC174" i="2"/>
  <c r="NJ176" i="2"/>
  <c r="ME177" i="2"/>
  <c r="ND177" i="2"/>
  <c r="NF177" i="2" s="1"/>
  <c r="NF178" i="2"/>
  <c r="NC178" i="2"/>
  <c r="NJ180" i="2"/>
  <c r="ND181" i="2"/>
  <c r="NF181" i="2" s="1"/>
  <c r="NF182" i="2"/>
  <c r="NC182" i="2"/>
  <c r="OA183" i="2"/>
  <c r="OD183" i="2"/>
  <c r="QW183" i="2"/>
  <c r="QZ183" i="2"/>
  <c r="QG185" i="2"/>
  <c r="QJ185" i="2"/>
  <c r="OA190" i="2"/>
  <c r="OD190" i="2"/>
  <c r="QW190" i="2"/>
  <c r="QZ190" i="2"/>
  <c r="QG192" i="2"/>
  <c r="QJ192" i="2"/>
  <c r="QB118" i="2"/>
  <c r="PY118" i="2"/>
  <c r="QB120" i="2"/>
  <c r="PY120" i="2"/>
  <c r="NM121" i="2"/>
  <c r="NI121" i="2"/>
  <c r="FH121" i="2"/>
  <c r="OX121" i="2" s="1"/>
  <c r="FG121" i="2"/>
  <c r="OZ121" i="2" s="1"/>
  <c r="NM123" i="2"/>
  <c r="NI123" i="2"/>
  <c r="NM125" i="2"/>
  <c r="NO125" i="2" s="1"/>
  <c r="SA125" i="2" s="1"/>
  <c r="NI125" i="2"/>
  <c r="FH125" i="2"/>
  <c r="OX125" i="2" s="1"/>
  <c r="FG125" i="2"/>
  <c r="OZ125" i="2" s="1"/>
  <c r="QI127" i="2"/>
  <c r="QK127" i="2" s="1"/>
  <c r="SM127" i="2" s="1"/>
  <c r="UC127" i="2" s="1"/>
  <c r="QE127" i="2"/>
  <c r="QI131" i="2"/>
  <c r="QK131" i="2" s="1"/>
  <c r="SM131" i="2" s="1"/>
  <c r="UC131" i="2" s="1"/>
  <c r="QE131" i="2"/>
  <c r="NV139" i="2"/>
  <c r="NS139" i="2"/>
  <c r="PX139" i="2"/>
  <c r="KY139" i="2"/>
  <c r="QL139" i="2" s="1"/>
  <c r="KX139" i="2"/>
  <c r="QN139" i="2" s="1"/>
  <c r="FH141" i="2"/>
  <c r="OX141" i="2" s="1"/>
  <c r="FG141" i="2"/>
  <c r="OZ141" i="2" s="1"/>
  <c r="NU142" i="2"/>
  <c r="NQ142" i="2"/>
  <c r="PV142" i="2"/>
  <c r="NM143" i="2"/>
  <c r="NO143" i="2" s="1"/>
  <c r="SA143" i="2" s="1"/>
  <c r="NI143" i="2"/>
  <c r="NS144" i="2"/>
  <c r="NV144" i="2"/>
  <c r="FH145" i="2"/>
  <c r="OX145" i="2" s="1"/>
  <c r="FG145" i="2"/>
  <c r="OZ145" i="2" s="1"/>
  <c r="PV146" i="2"/>
  <c r="NV147" i="2"/>
  <c r="NS147" i="2"/>
  <c r="PX147" i="2"/>
  <c r="KY147" i="2"/>
  <c r="QL147" i="2" s="1"/>
  <c r="KX147" i="2"/>
  <c r="QN147" i="2" s="1"/>
  <c r="FH149" i="2"/>
  <c r="OX149" i="2" s="1"/>
  <c r="FG149" i="2"/>
  <c r="OZ149" i="2" s="1"/>
  <c r="NV152" i="2"/>
  <c r="NS152" i="2"/>
  <c r="QB152" i="2"/>
  <c r="PY152" i="2"/>
  <c r="KY152" i="2"/>
  <c r="QL152" i="2" s="1"/>
  <c r="KX152" i="2"/>
  <c r="QN152" i="2" s="1"/>
  <c r="NV156" i="2"/>
  <c r="NS156" i="2"/>
  <c r="QB156" i="2"/>
  <c r="PY156" i="2"/>
  <c r="KY156" i="2"/>
  <c r="QL156" i="2" s="1"/>
  <c r="KX156" i="2"/>
  <c r="QN156" i="2" s="1"/>
  <c r="NV161" i="2"/>
  <c r="NS161" i="2"/>
  <c r="KY161" i="2"/>
  <c r="QL161" i="2" s="1"/>
  <c r="KX161" i="2"/>
  <c r="QN161" i="2" s="1"/>
  <c r="NJ163" i="2"/>
  <c r="NV165" i="2"/>
  <c r="NS165" i="2"/>
  <c r="KY165" i="2"/>
  <c r="QL165" i="2" s="1"/>
  <c r="KX165" i="2"/>
  <c r="QN165" i="2" s="1"/>
  <c r="NJ167" i="2"/>
  <c r="NV169" i="2"/>
  <c r="NS169" i="2"/>
  <c r="KY169" i="2"/>
  <c r="QL169" i="2" s="1"/>
  <c r="KX169" i="2"/>
  <c r="QN169" i="2" s="1"/>
  <c r="NS171" i="2"/>
  <c r="NV171" i="2"/>
  <c r="PX171" i="2"/>
  <c r="QY171" i="2"/>
  <c r="QU171" i="2"/>
  <c r="LA172" i="2"/>
  <c r="QP172" i="2" s="1"/>
  <c r="MR172" i="2"/>
  <c r="MS172" i="2"/>
  <c r="QA173" i="2"/>
  <c r="PW173" i="2"/>
  <c r="QG173" i="2"/>
  <c r="QJ173" i="2"/>
  <c r="QY173" i="2"/>
  <c r="QU173" i="2"/>
  <c r="NS175" i="2"/>
  <c r="NV175" i="2"/>
  <c r="KX175" i="2"/>
  <c r="QN175" i="2" s="1"/>
  <c r="KY175" i="2"/>
  <c r="QL175" i="2" s="1"/>
  <c r="LA176" i="2"/>
  <c r="QP176" i="2" s="1"/>
  <c r="MR176" i="2"/>
  <c r="MS176" i="2"/>
  <c r="QA177" i="2"/>
  <c r="QC177" i="2" s="1"/>
  <c r="SL177" i="2" s="1"/>
  <c r="UB177" i="2" s="1"/>
  <c r="PW177" i="2"/>
  <c r="QG177" i="2"/>
  <c r="QJ177" i="2"/>
  <c r="QY177" i="2"/>
  <c r="RA177" i="2" s="1"/>
  <c r="SO177" i="2" s="1"/>
  <c r="UE177" i="2" s="1"/>
  <c r="QU177" i="2"/>
  <c r="NS179" i="2"/>
  <c r="NV179" i="2"/>
  <c r="KX179" i="2"/>
  <c r="QN179" i="2" s="1"/>
  <c r="KY179" i="2"/>
  <c r="QL179" i="2" s="1"/>
  <c r="LA180" i="2"/>
  <c r="QP180" i="2" s="1"/>
  <c r="MR180" i="2"/>
  <c r="MS180" i="2"/>
  <c r="QA181" i="2"/>
  <c r="PW181" i="2"/>
  <c r="QG181" i="2"/>
  <c r="QJ181" i="2"/>
  <c r="QY181" i="2"/>
  <c r="QU181" i="2"/>
  <c r="FJ183" i="2"/>
  <c r="PB183" i="2" s="1"/>
  <c r="NS183" i="2"/>
  <c r="NV183" i="2"/>
  <c r="FI183" i="2"/>
  <c r="PX183" i="2"/>
  <c r="NM184" i="2"/>
  <c r="NO184" i="2" s="1"/>
  <c r="SA184" i="2" s="1"/>
  <c r="NI184" i="2"/>
  <c r="FJ184" i="2"/>
  <c r="PB184" i="2" s="1"/>
  <c r="QY184" i="2"/>
  <c r="QU184" i="2"/>
  <c r="MR184" i="2"/>
  <c r="MS184" i="2"/>
  <c r="QI185" i="2"/>
  <c r="QE185" i="2"/>
  <c r="QY185" i="2"/>
  <c r="QU185" i="2"/>
  <c r="MU186" i="2"/>
  <c r="MV186" i="2"/>
  <c r="NU186" i="2"/>
  <c r="NQ186" i="2"/>
  <c r="OC186" i="2"/>
  <c r="NY186" i="2"/>
  <c r="LA186" i="2"/>
  <c r="QP186" i="2" s="1"/>
  <c r="NM187" i="2"/>
  <c r="NI187" i="2"/>
  <c r="FJ187" i="2"/>
  <c r="PB187" i="2" s="1"/>
  <c r="QY187" i="2"/>
  <c r="QU187" i="2"/>
  <c r="MR187" i="2"/>
  <c r="MS187" i="2"/>
  <c r="QI188" i="2"/>
  <c r="QE188" i="2"/>
  <c r="QY188" i="2"/>
  <c r="QU188" i="2"/>
  <c r="OC189" i="2"/>
  <c r="NY189" i="2"/>
  <c r="FG189" i="2"/>
  <c r="OZ189" i="2" s="1"/>
  <c r="FH189" i="2"/>
  <c r="OX189" i="2" s="1"/>
  <c r="MU190" i="2"/>
  <c r="MV190" i="2"/>
  <c r="NU190" i="2"/>
  <c r="NQ190" i="2"/>
  <c r="OC190" i="2"/>
  <c r="NY190" i="2"/>
  <c r="LA190" i="2"/>
  <c r="QP190" i="2" s="1"/>
  <c r="NM191" i="2"/>
  <c r="NI191" i="2"/>
  <c r="FJ191" i="2"/>
  <c r="PB191" i="2" s="1"/>
  <c r="QY191" i="2"/>
  <c r="QU191" i="2"/>
  <c r="MR191" i="2"/>
  <c r="MS191" i="2"/>
  <c r="QI192" i="2"/>
  <c r="QE192" i="2"/>
  <c r="QY192" i="2"/>
  <c r="QU192" i="2"/>
  <c r="OC193" i="2"/>
  <c r="NY193" i="2"/>
  <c r="FG193" i="2"/>
  <c r="OZ193" i="2" s="1"/>
  <c r="FH193" i="2"/>
  <c r="OX193" i="2" s="1"/>
  <c r="MU194" i="2"/>
  <c r="MV194" i="2"/>
  <c r="NU194" i="2"/>
  <c r="NQ194" i="2"/>
  <c r="OC194" i="2"/>
  <c r="NY194" i="2"/>
  <c r="LA194" i="2"/>
  <c r="QP194" i="2" s="1"/>
  <c r="NM195" i="2"/>
  <c r="NI195" i="2"/>
  <c r="FJ195" i="2"/>
  <c r="PB195" i="2" s="1"/>
  <c r="QY195" i="2"/>
  <c r="QU195" i="2"/>
  <c r="MR195" i="2"/>
  <c r="MS195" i="2"/>
  <c r="NU196" i="2"/>
  <c r="NQ196" i="2"/>
  <c r="OC196" i="2"/>
  <c r="NY196" i="2"/>
  <c r="PY196" i="2"/>
  <c r="QB196" i="2"/>
  <c r="QW196" i="2"/>
  <c r="QZ196" i="2"/>
  <c r="QL197" i="2"/>
  <c r="FG199" i="2"/>
  <c r="OZ199" i="2" s="1"/>
  <c r="FH199" i="2"/>
  <c r="OX199" i="2" s="1"/>
  <c r="QN199" i="2"/>
  <c r="PY200" i="2"/>
  <c r="QB200" i="2"/>
  <c r="QW200" i="2"/>
  <c r="QZ200" i="2"/>
  <c r="NJ201" i="2"/>
  <c r="FJ203" i="2"/>
  <c r="PB203" i="2" s="1"/>
  <c r="NF204" i="2"/>
  <c r="NC204" i="2"/>
  <c r="LA204" i="2"/>
  <c r="QP204" i="2" s="1"/>
  <c r="FI206" i="2"/>
  <c r="FJ207" i="2"/>
  <c r="PB207" i="2" s="1"/>
  <c r="FJ209" i="2"/>
  <c r="PB209" i="2" s="1"/>
  <c r="FJ210" i="2"/>
  <c r="PB210" i="2" s="1"/>
  <c r="FJ212" i="2"/>
  <c r="PB212" i="2" s="1"/>
  <c r="FI213" i="2"/>
  <c r="FJ214" i="2"/>
  <c r="PB214" i="2" s="1"/>
  <c r="NC217" i="2"/>
  <c r="FJ219" i="2"/>
  <c r="PB219" i="2" s="1"/>
  <c r="LA220" i="2"/>
  <c r="QP220" i="2" s="1"/>
  <c r="MR221" i="2"/>
  <c r="MS221" i="2"/>
  <c r="MS222" i="2"/>
  <c r="MR222" i="2"/>
  <c r="NM225" i="2"/>
  <c r="NI225" i="2"/>
  <c r="NV172" i="2"/>
  <c r="NS172" i="2"/>
  <c r="KY172" i="2"/>
  <c r="KX172" i="2"/>
  <c r="QN172" i="2" s="1"/>
  <c r="NE174" i="2"/>
  <c r="NG174" i="2" s="1"/>
  <c r="SB174" i="2" s="1"/>
  <c r="TT174" i="2" s="1"/>
  <c r="NA174" i="2"/>
  <c r="NV174" i="2"/>
  <c r="NS174" i="2"/>
  <c r="KY174" i="2"/>
  <c r="KX174" i="2"/>
  <c r="QN174" i="2" s="1"/>
  <c r="NV176" i="2"/>
  <c r="NS176" i="2"/>
  <c r="KY176" i="2"/>
  <c r="KX176" i="2"/>
  <c r="QN176" i="2" s="1"/>
  <c r="NE178" i="2"/>
  <c r="NG178" i="2" s="1"/>
  <c r="SB178" i="2" s="1"/>
  <c r="TT178" i="2" s="1"/>
  <c r="NA178" i="2"/>
  <c r="NV178" i="2"/>
  <c r="NS178" i="2"/>
  <c r="KY178" i="2"/>
  <c r="KX178" i="2"/>
  <c r="QN178" i="2" s="1"/>
  <c r="NV180" i="2"/>
  <c r="NS180" i="2"/>
  <c r="KY180" i="2"/>
  <c r="KX180" i="2"/>
  <c r="QN180" i="2" s="1"/>
  <c r="NE182" i="2"/>
  <c r="NG182" i="2" s="1"/>
  <c r="SB182" i="2" s="1"/>
  <c r="TT182" i="2" s="1"/>
  <c r="NA182" i="2"/>
  <c r="NV182" i="2"/>
  <c r="NS182" i="2"/>
  <c r="KY182" i="2"/>
  <c r="KX182" i="2"/>
  <c r="QN182" i="2" s="1"/>
  <c r="FH183" i="2"/>
  <c r="OX183" i="2" s="1"/>
  <c r="FG183" i="2"/>
  <c r="OZ183" i="2" s="1"/>
  <c r="NU184" i="2"/>
  <c r="NW184" i="2" s="1"/>
  <c r="SC184" i="2" s="1"/>
  <c r="TU184" i="2" s="1"/>
  <c r="NQ184" i="2"/>
  <c r="QA184" i="2"/>
  <c r="QC184" i="2" s="1"/>
  <c r="SL184" i="2" s="1"/>
  <c r="UB184" i="2" s="1"/>
  <c r="PW184" i="2"/>
  <c r="NM185" i="2"/>
  <c r="NI185" i="2"/>
  <c r="NM186" i="2"/>
  <c r="NO186" i="2" s="1"/>
  <c r="SA186" i="2" s="1"/>
  <c r="NI186" i="2"/>
  <c r="MV187" i="2"/>
  <c r="MU187" i="2"/>
  <c r="FH188" i="2"/>
  <c r="OX188" i="2" s="1"/>
  <c r="FG188" i="2"/>
  <c r="OZ188" i="2" s="1"/>
  <c r="NU189" i="2"/>
  <c r="NW189" i="2" s="1"/>
  <c r="SC189" i="2" s="1"/>
  <c r="TU189" i="2" s="1"/>
  <c r="NQ189" i="2"/>
  <c r="NM190" i="2"/>
  <c r="NI190" i="2"/>
  <c r="MV191" i="2"/>
  <c r="MU191" i="2"/>
  <c r="FI191" i="2"/>
  <c r="FH192" i="2"/>
  <c r="OX192" i="2" s="1"/>
  <c r="FG192" i="2"/>
  <c r="OZ192" i="2" s="1"/>
  <c r="NU193" i="2"/>
  <c r="NW193" i="2" s="1"/>
  <c r="SC193" i="2" s="1"/>
  <c r="TU193" i="2" s="1"/>
  <c r="NQ193" i="2"/>
  <c r="NM194" i="2"/>
  <c r="NI194" i="2"/>
  <c r="MV195" i="2"/>
  <c r="MU195" i="2"/>
  <c r="FI195" i="2"/>
  <c r="LA196" i="2"/>
  <c r="QP196" i="2" s="1"/>
  <c r="HL197" i="2"/>
  <c r="LA197" i="2" s="1"/>
  <c r="QP197" i="2" s="1"/>
  <c r="MR197" i="2"/>
  <c r="MS197" i="2"/>
  <c r="QA198" i="2"/>
  <c r="QC198" i="2" s="1"/>
  <c r="SL198" i="2" s="1"/>
  <c r="UB198" i="2" s="1"/>
  <c r="PW198" i="2"/>
  <c r="QG198" i="2"/>
  <c r="QJ198" i="2"/>
  <c r="NS200" i="2"/>
  <c r="NV200" i="2"/>
  <c r="FI200" i="2"/>
  <c r="LA200" i="2"/>
  <c r="QP200" i="2" s="1"/>
  <c r="NM201" i="2"/>
  <c r="NI201" i="2"/>
  <c r="KZ201" i="2"/>
  <c r="HL201" i="2"/>
  <c r="LA201" i="2" s="1"/>
  <c r="QP201" i="2" s="1"/>
  <c r="QW201" i="2"/>
  <c r="QZ201" i="2"/>
  <c r="QW205" i="2"/>
  <c r="QZ205" i="2"/>
  <c r="LA206" i="2"/>
  <c r="QP206" i="2" s="1"/>
  <c r="LA213" i="2"/>
  <c r="QP213" i="2" s="1"/>
  <c r="MT197" i="2"/>
  <c r="NU197" i="2"/>
  <c r="NQ197" i="2"/>
  <c r="MT199" i="2"/>
  <c r="NU199" i="2"/>
  <c r="NW199" i="2" s="1"/>
  <c r="SC199" i="2" s="1"/>
  <c r="TU199" i="2" s="1"/>
  <c r="NQ199" i="2"/>
  <c r="MU201" i="2"/>
  <c r="MV201" i="2"/>
  <c r="NU201" i="2"/>
  <c r="NW201" i="2" s="1"/>
  <c r="SC201" i="2" s="1"/>
  <c r="TU201" i="2" s="1"/>
  <c r="NQ201" i="2"/>
  <c r="NM202" i="2"/>
  <c r="NI202" i="2"/>
  <c r="FJ202" i="2"/>
  <c r="PB202" i="2" s="1"/>
  <c r="MR202" i="2"/>
  <c r="MS202" i="2"/>
  <c r="KX203" i="2"/>
  <c r="QN203" i="2" s="1"/>
  <c r="KY203" i="2"/>
  <c r="QL203" i="2" s="1"/>
  <c r="MW203" i="2"/>
  <c r="MX203" i="2" s="1"/>
  <c r="MY203" i="2" s="1"/>
  <c r="NS205" i="2"/>
  <c r="NV205" i="2"/>
  <c r="PX205" i="2"/>
  <c r="LA205" i="2"/>
  <c r="QP205" i="2" s="1"/>
  <c r="NM206" i="2"/>
  <c r="NI206" i="2"/>
  <c r="FG206" i="2"/>
  <c r="FH206" i="2"/>
  <c r="OX206" i="2" s="1"/>
  <c r="NS207" i="2"/>
  <c r="NV207" i="2"/>
  <c r="NC209" i="2"/>
  <c r="NF209" i="2"/>
  <c r="NU209" i="2"/>
  <c r="NQ209" i="2"/>
  <c r="KX210" i="2"/>
  <c r="QN210" i="2" s="1"/>
  <c r="KY210" i="2"/>
  <c r="QL210" i="2" s="1"/>
  <c r="OD211" i="2"/>
  <c r="OA211" i="2"/>
  <c r="OZ211" i="2"/>
  <c r="QZ211" i="2"/>
  <c r="QW211" i="2"/>
  <c r="PV212" i="2"/>
  <c r="KX212" i="2"/>
  <c r="QN212" i="2" s="1"/>
  <c r="KY212" i="2"/>
  <c r="QL212" i="2" s="1"/>
  <c r="NM213" i="2"/>
  <c r="NI213" i="2"/>
  <c r="FG213" i="2"/>
  <c r="OZ213" i="2" s="1"/>
  <c r="FH213" i="2"/>
  <c r="NS214" i="2"/>
  <c r="NV214" i="2"/>
  <c r="OX215" i="2"/>
  <c r="NS216" i="2"/>
  <c r="NV216" i="2"/>
  <c r="ND217" i="2"/>
  <c r="NE217" i="2" s="1"/>
  <c r="MR217" i="2"/>
  <c r="MS217" i="2"/>
  <c r="KX218" i="2"/>
  <c r="QN218" i="2" s="1"/>
  <c r="KY218" i="2"/>
  <c r="QL218" i="2" s="1"/>
  <c r="NM219" i="2"/>
  <c r="NI219" i="2"/>
  <c r="FG219" i="2"/>
  <c r="FH219" i="2"/>
  <c r="OX219" i="2" s="1"/>
  <c r="KZ219" i="2"/>
  <c r="MU220" i="2"/>
  <c r="MV220" i="2"/>
  <c r="NJ220" i="2"/>
  <c r="OZ221" i="2"/>
  <c r="QZ221" i="2"/>
  <c r="QW221" i="2"/>
  <c r="PV222" i="2"/>
  <c r="KX222" i="2"/>
  <c r="QN222" i="2" s="1"/>
  <c r="KY222" i="2"/>
  <c r="QL222" i="2" s="1"/>
  <c r="NM223" i="2"/>
  <c r="NI223" i="2"/>
  <c r="FG223" i="2"/>
  <c r="FH223" i="2"/>
  <c r="OX223" i="2" s="1"/>
  <c r="OZ223" i="2"/>
  <c r="QZ223" i="2"/>
  <c r="QW223" i="2"/>
  <c r="NS224" i="2"/>
  <c r="NV224" i="2"/>
  <c r="FJ224" i="2"/>
  <c r="PB224" i="2" s="1"/>
  <c r="LA224" i="2"/>
  <c r="QP224" i="2" s="1"/>
  <c r="KX226" i="2"/>
  <c r="QN226" i="2" s="1"/>
  <c r="KY226" i="2"/>
  <c r="QL226" i="2" s="1"/>
  <c r="LA227" i="2"/>
  <c r="QP227" i="2" s="1"/>
  <c r="FJ230" i="2"/>
  <c r="PB230" i="2" s="1"/>
  <c r="NF231" i="2"/>
  <c r="NC231" i="2"/>
  <c r="LA231" i="2"/>
  <c r="QP231" i="2" s="1"/>
  <c r="FJ234" i="2"/>
  <c r="PB234" i="2" s="1"/>
  <c r="NF235" i="2"/>
  <c r="NC235" i="2"/>
  <c r="LA235" i="2"/>
  <c r="QP235" i="2" s="1"/>
  <c r="NV202" i="2"/>
  <c r="NS202" i="2"/>
  <c r="QB202" i="2"/>
  <c r="PY202" i="2"/>
  <c r="KY202" i="2"/>
  <c r="QL202" i="2" s="1"/>
  <c r="KX202" i="2"/>
  <c r="QN202" i="2" s="1"/>
  <c r="OC207" i="2"/>
  <c r="NY207" i="2"/>
  <c r="MV208" i="2"/>
  <c r="MU208" i="2"/>
  <c r="NU208" i="2"/>
  <c r="NQ208" i="2"/>
  <c r="NM209" i="2"/>
  <c r="NI209" i="2"/>
  <c r="FH210" i="2"/>
  <c r="OX210" i="2" s="1"/>
  <c r="FG210" i="2"/>
  <c r="OZ210" i="2" s="1"/>
  <c r="QI210" i="2"/>
  <c r="QE210" i="2"/>
  <c r="NV211" i="2"/>
  <c r="NS211" i="2"/>
  <c r="QY212" i="2"/>
  <c r="QU212" i="2"/>
  <c r="QB213" i="2"/>
  <c r="PY213" i="2"/>
  <c r="KY213" i="2"/>
  <c r="QL213" i="2" s="1"/>
  <c r="KX213" i="2"/>
  <c r="QN213" i="2" s="1"/>
  <c r="FH214" i="2"/>
  <c r="OX214" i="2" s="1"/>
  <c r="FG214" i="2"/>
  <c r="OZ214" i="2" s="1"/>
  <c r="QI214" i="2"/>
  <c r="QE214" i="2"/>
  <c r="NV215" i="2"/>
  <c r="NS215" i="2"/>
  <c r="NV217" i="2"/>
  <c r="NS217" i="2"/>
  <c r="QB217" i="2"/>
  <c r="PY217" i="2"/>
  <c r="KY217" i="2"/>
  <c r="QL217" i="2" s="1"/>
  <c r="KX217" i="2"/>
  <c r="QN217" i="2" s="1"/>
  <c r="OC218" i="2"/>
  <c r="NY218" i="2"/>
  <c r="MT219" i="2"/>
  <c r="NU219" i="2"/>
  <c r="NW219" i="2" s="1"/>
  <c r="SC219" i="2" s="1"/>
  <c r="TU219" i="2" s="1"/>
  <c r="NQ219" i="2"/>
  <c r="NM220" i="2"/>
  <c r="NI220" i="2"/>
  <c r="OC221" i="2"/>
  <c r="OE221" i="2" s="1"/>
  <c r="SD221" i="2" s="1"/>
  <c r="TV221" i="2" s="1"/>
  <c r="NY221" i="2"/>
  <c r="QY221" i="2"/>
  <c r="RA221" i="2" s="1"/>
  <c r="SO221" i="2" s="1"/>
  <c r="UE221" i="2" s="1"/>
  <c r="QU221" i="2"/>
  <c r="OC222" i="2"/>
  <c r="OE222" i="2" s="1"/>
  <c r="SD222" i="2" s="1"/>
  <c r="TV222" i="2" s="1"/>
  <c r="NY222" i="2"/>
  <c r="MT223" i="2"/>
  <c r="NU223" i="2"/>
  <c r="NQ223" i="2"/>
  <c r="QA223" i="2"/>
  <c r="PW223" i="2"/>
  <c r="NJ225" i="2"/>
  <c r="MR227" i="2"/>
  <c r="MS227" i="2"/>
  <c r="QW230" i="2"/>
  <c r="QZ230" i="2"/>
  <c r="QW234" i="2"/>
  <c r="QZ234" i="2"/>
  <c r="KX228" i="2"/>
  <c r="QN228" i="2" s="1"/>
  <c r="KY228" i="2"/>
  <c r="QL228" i="2" s="1"/>
  <c r="MW228" i="2"/>
  <c r="MX228" i="2" s="1"/>
  <c r="MY228" i="2" s="1"/>
  <c r="NS230" i="2"/>
  <c r="NV230" i="2"/>
  <c r="PX230" i="2"/>
  <c r="LA230" i="2"/>
  <c r="QP230" i="2" s="1"/>
  <c r="NM231" i="2"/>
  <c r="NI231" i="2"/>
  <c r="FJ231" i="2"/>
  <c r="PB231" i="2" s="1"/>
  <c r="MR231" i="2"/>
  <c r="MS231" i="2"/>
  <c r="KX232" i="2"/>
  <c r="QN232" i="2" s="1"/>
  <c r="KY232" i="2"/>
  <c r="QL232" i="2" s="1"/>
  <c r="NS234" i="2"/>
  <c r="NV234" i="2"/>
  <c r="LA234" i="2"/>
  <c r="QP234" i="2" s="1"/>
  <c r="NM235" i="2"/>
  <c r="NI235" i="2"/>
  <c r="FJ235" i="2"/>
  <c r="PB235" i="2" s="1"/>
  <c r="MR235" i="2"/>
  <c r="MS235" i="2"/>
  <c r="KX236" i="2"/>
  <c r="QN236" i="2" s="1"/>
  <c r="KY236" i="2"/>
  <c r="QL236" i="2" s="1"/>
  <c r="NS238" i="2"/>
  <c r="NV238" i="2"/>
  <c r="FJ238" i="2"/>
  <c r="PB238" i="2" s="1"/>
  <c r="QG238" i="2"/>
  <c r="QJ238" i="2"/>
  <c r="MS241" i="2"/>
  <c r="MR241" i="2"/>
  <c r="PY247" i="2"/>
  <c r="QB247" i="2"/>
  <c r="MV225" i="2"/>
  <c r="MU225" i="2"/>
  <c r="NU225" i="2"/>
  <c r="NW225" i="2" s="1"/>
  <c r="SC225" i="2" s="1"/>
  <c r="TU225" i="2" s="1"/>
  <c r="NQ225" i="2"/>
  <c r="KY225" i="2"/>
  <c r="QL225" i="2" s="1"/>
  <c r="KX225" i="2"/>
  <c r="QN225" i="2" s="1"/>
  <c r="ND227" i="2"/>
  <c r="NF227" i="2" s="1"/>
  <c r="NE227" i="2"/>
  <c r="NA227" i="2"/>
  <c r="NU227" i="2"/>
  <c r="NW227" i="2" s="1"/>
  <c r="SC227" i="2" s="1"/>
  <c r="TU227" i="2" s="1"/>
  <c r="NQ227" i="2"/>
  <c r="NU229" i="2"/>
  <c r="NW229" i="2" s="1"/>
  <c r="SC229" i="2" s="1"/>
  <c r="TU229" i="2" s="1"/>
  <c r="NQ229" i="2"/>
  <c r="QA229" i="2"/>
  <c r="QC229" i="2" s="1"/>
  <c r="SL229" i="2" s="1"/>
  <c r="UB229" i="2" s="1"/>
  <c r="PW229" i="2"/>
  <c r="KY229" i="2"/>
  <c r="QL229" i="2" s="1"/>
  <c r="KX229" i="2"/>
  <c r="QN229" i="2" s="1"/>
  <c r="NJ231" i="2"/>
  <c r="GF231" i="2"/>
  <c r="PV231" i="2" s="1"/>
  <c r="GE231" i="2"/>
  <c r="GH231" i="2"/>
  <c r="PZ231" i="2" s="1"/>
  <c r="FH232" i="2"/>
  <c r="OX232" i="2" s="1"/>
  <c r="FG232" i="2"/>
  <c r="OZ232" i="2" s="1"/>
  <c r="NV233" i="2"/>
  <c r="NS233" i="2"/>
  <c r="QB233" i="2"/>
  <c r="PY233" i="2"/>
  <c r="NM234" i="2"/>
  <c r="NO234" i="2" s="1"/>
  <c r="SA234" i="2" s="1"/>
  <c r="NI234" i="2"/>
  <c r="MV235" i="2"/>
  <c r="MU235" i="2"/>
  <c r="OC236" i="2"/>
  <c r="NY236" i="2"/>
  <c r="QI236" i="2"/>
  <c r="QK236" i="2" s="1"/>
  <c r="SM236" i="2" s="1"/>
  <c r="UC236" i="2" s="1"/>
  <c r="QE236" i="2"/>
  <c r="NF237" i="2"/>
  <c r="NC237" i="2"/>
  <c r="LA238" i="2"/>
  <c r="QP238" i="2" s="1"/>
  <c r="FG239" i="2"/>
  <c r="OZ239" i="2" s="1"/>
  <c r="FH239" i="2"/>
  <c r="OX239" i="2" s="1"/>
  <c r="OA241" i="2"/>
  <c r="OD241" i="2"/>
  <c r="QG243" i="2"/>
  <c r="QJ243" i="2"/>
  <c r="LA246" i="2"/>
  <c r="QP246" i="2" s="1"/>
  <c r="MV237" i="2"/>
  <c r="MU237" i="2"/>
  <c r="NV237" i="2"/>
  <c r="NS237" i="2"/>
  <c r="GF237" i="2"/>
  <c r="GE237" i="2"/>
  <c r="PX237" i="2" s="1"/>
  <c r="KY237" i="2"/>
  <c r="QL237" i="2" s="1"/>
  <c r="KX237" i="2"/>
  <c r="QN237" i="2" s="1"/>
  <c r="MT239" i="2"/>
  <c r="NS239" i="2"/>
  <c r="NV239" i="2"/>
  <c r="GF239" i="2"/>
  <c r="GE239" i="2"/>
  <c r="PX239" i="2" s="1"/>
  <c r="GH239" i="2"/>
  <c r="PZ239" i="2" s="1"/>
  <c r="KY239" i="2"/>
  <c r="QL239" i="2" s="1"/>
  <c r="KX239" i="2"/>
  <c r="QN239" i="2" s="1"/>
  <c r="OC240" i="2"/>
  <c r="NY240" i="2"/>
  <c r="FG240" i="2"/>
  <c r="OZ240" i="2" s="1"/>
  <c r="FH240" i="2"/>
  <c r="OX240" i="2" s="1"/>
  <c r="MU241" i="2"/>
  <c r="MV241" i="2"/>
  <c r="NU241" i="2"/>
  <c r="NQ241" i="2"/>
  <c r="OC241" i="2"/>
  <c r="NY241" i="2"/>
  <c r="QA241" i="2"/>
  <c r="PW241" i="2"/>
  <c r="LA241" i="2"/>
  <c r="QP241" i="2" s="1"/>
  <c r="NM242" i="2"/>
  <c r="NI242" i="2"/>
  <c r="FJ242" i="2"/>
  <c r="PB242" i="2" s="1"/>
  <c r="MR242" i="2"/>
  <c r="MS242" i="2"/>
  <c r="QI243" i="2"/>
  <c r="QE243" i="2"/>
  <c r="QY243" i="2"/>
  <c r="QU243" i="2"/>
  <c r="OC244" i="2"/>
  <c r="NY244" i="2"/>
  <c r="FG244" i="2"/>
  <c r="OZ244" i="2" s="1"/>
  <c r="FH244" i="2"/>
  <c r="OX244" i="2" s="1"/>
  <c r="NU245" i="2"/>
  <c r="NQ245" i="2"/>
  <c r="FJ245" i="2"/>
  <c r="PB245" i="2" s="1"/>
  <c r="QY245" i="2"/>
  <c r="RA245" i="2" s="1"/>
  <c r="SO245" i="2" s="1"/>
  <c r="UE245" i="2" s="1"/>
  <c r="QU245" i="2"/>
  <c r="NC246" i="2"/>
  <c r="NF246" i="2"/>
  <c r="KX246" i="2"/>
  <c r="QN246" i="2" s="1"/>
  <c r="KY246" i="2"/>
  <c r="QL246" i="2" s="1"/>
  <c r="QN247" i="2"/>
  <c r="QW247" i="2"/>
  <c r="QZ247" i="2"/>
  <c r="FJ248" i="2"/>
  <c r="PB248" i="2" s="1"/>
  <c r="QL248" i="2"/>
  <c r="MS250" i="2"/>
  <c r="MR250" i="2"/>
  <c r="GE250" i="2"/>
  <c r="GF250" i="2"/>
  <c r="PV250" i="2" s="1"/>
  <c r="KZ250" i="2"/>
  <c r="HL250" i="2"/>
  <c r="LA250" i="2" s="1"/>
  <c r="QP250" i="2" s="1"/>
  <c r="FI251" i="2"/>
  <c r="DI251" i="2"/>
  <c r="FJ251" i="2" s="1"/>
  <c r="PB251" i="2" s="1"/>
  <c r="OX252" i="2"/>
  <c r="ME254" i="2"/>
  <c r="ND254" i="2"/>
  <c r="NF254" i="2" s="1"/>
  <c r="OA255" i="2"/>
  <c r="OD255" i="2"/>
  <c r="LA256" i="2"/>
  <c r="QP256" i="2" s="1"/>
  <c r="OA257" i="2"/>
  <c r="OD257" i="2"/>
  <c r="ND258" i="2"/>
  <c r="NE258" i="2" s="1"/>
  <c r="NV240" i="2"/>
  <c r="NS240" i="2"/>
  <c r="QB240" i="2"/>
  <c r="PY240" i="2"/>
  <c r="KZ241" i="2"/>
  <c r="NJ242" i="2"/>
  <c r="ND244" i="2"/>
  <c r="NF244" i="2" s="1"/>
  <c r="ME244" i="2"/>
  <c r="NU244" i="2"/>
  <c r="NW244" i="2" s="1"/>
  <c r="SC244" i="2" s="1"/>
  <c r="TU244" i="2" s="1"/>
  <c r="NQ244" i="2"/>
  <c r="QA244" i="2"/>
  <c r="QC244" i="2" s="1"/>
  <c r="SL244" i="2" s="1"/>
  <c r="UB244" i="2" s="1"/>
  <c r="PW244" i="2"/>
  <c r="KY244" i="2"/>
  <c r="QL244" i="2" s="1"/>
  <c r="KX244" i="2"/>
  <c r="QN244" i="2" s="1"/>
  <c r="NM245" i="2"/>
  <c r="NI245" i="2"/>
  <c r="OC245" i="2"/>
  <c r="OE245" i="2" s="1"/>
  <c r="SD245" i="2" s="1"/>
  <c r="TV245" i="2" s="1"/>
  <c r="NY245" i="2"/>
  <c r="QA245" i="2"/>
  <c r="QC245" i="2" s="1"/>
  <c r="SL245" i="2" s="1"/>
  <c r="UB245" i="2" s="1"/>
  <c r="PW245" i="2"/>
  <c r="KY245" i="2"/>
  <c r="QL245" i="2" s="1"/>
  <c r="KX245" i="2"/>
  <c r="QN245" i="2" s="1"/>
  <c r="FH246" i="2"/>
  <c r="OX246" i="2" s="1"/>
  <c r="FG246" i="2"/>
  <c r="OZ246" i="2" s="1"/>
  <c r="NU247" i="2"/>
  <c r="NW247" i="2" s="1"/>
  <c r="SC247" i="2" s="1"/>
  <c r="TU247" i="2" s="1"/>
  <c r="NQ247" i="2"/>
  <c r="OA247" i="2"/>
  <c r="OD247" i="2"/>
  <c r="LA249" i="2"/>
  <c r="QP249" i="2" s="1"/>
  <c r="OZ250" i="2"/>
  <c r="PX250" i="2"/>
  <c r="QN250" i="2"/>
  <c r="MW250" i="2"/>
  <c r="MX250" i="2" s="1"/>
  <c r="MY250" i="2" s="1"/>
  <c r="FJ252" i="2"/>
  <c r="PB252" i="2" s="1"/>
  <c r="ND253" i="2"/>
  <c r="ME253" i="2"/>
  <c r="NV253" i="2"/>
  <c r="NS253" i="2"/>
  <c r="QG255" i="2"/>
  <c r="QJ255" i="2"/>
  <c r="QG257" i="2"/>
  <c r="QJ257" i="2"/>
  <c r="NA254" i="2"/>
  <c r="QI254" i="2"/>
  <c r="QE254" i="2"/>
  <c r="QY254" i="2"/>
  <c r="QU254" i="2"/>
  <c r="QA254" i="2"/>
  <c r="PW254" i="2"/>
  <c r="QI255" i="2"/>
  <c r="QE255" i="2"/>
  <c r="QY255" i="2"/>
  <c r="QU255" i="2"/>
  <c r="OC256" i="2"/>
  <c r="NY256" i="2"/>
  <c r="FG256" i="2"/>
  <c r="OZ256" i="2" s="1"/>
  <c r="FH256" i="2"/>
  <c r="OX256" i="2" s="1"/>
  <c r="MU257" i="2"/>
  <c r="MV257" i="2"/>
  <c r="NU257" i="2"/>
  <c r="NQ257" i="2"/>
  <c r="OC257" i="2"/>
  <c r="NY257" i="2"/>
  <c r="LA257" i="2"/>
  <c r="QP257" i="2" s="1"/>
  <c r="NS258" i="2"/>
  <c r="NV258" i="2"/>
  <c r="FI258" i="2"/>
  <c r="DI258" i="2"/>
  <c r="FJ258" i="2" s="1"/>
  <c r="PB258" i="2" s="1"/>
  <c r="PX258" i="2"/>
  <c r="LA259" i="2"/>
  <c r="QP259" i="2" s="1"/>
  <c r="ND260" i="2"/>
  <c r="NE260" i="2" s="1"/>
  <c r="GE260" i="2"/>
  <c r="PX260" i="2" s="1"/>
  <c r="GF260" i="2"/>
  <c r="PV260" i="2" s="1"/>
  <c r="NM247" i="2"/>
  <c r="NO247" i="2" s="1"/>
  <c r="SA247" i="2" s="1"/>
  <c r="NI247" i="2"/>
  <c r="QB248" i="2"/>
  <c r="PY248" i="2"/>
  <c r="NS249" i="2"/>
  <c r="NV249" i="2"/>
  <c r="FH249" i="2"/>
  <c r="OX249" i="2" s="1"/>
  <c r="FG249" i="2"/>
  <c r="OZ249" i="2" s="1"/>
  <c r="GF251" i="2"/>
  <c r="PV251" i="2" s="1"/>
  <c r="GE251" i="2"/>
  <c r="NM252" i="2"/>
  <c r="NI252" i="2"/>
  <c r="OC252" i="2"/>
  <c r="NY252" i="2"/>
  <c r="QA252" i="2"/>
  <c r="PW252" i="2"/>
  <c r="QB253" i="2"/>
  <c r="PY253" i="2"/>
  <c r="MU254" i="2"/>
  <c r="MV254" i="2"/>
  <c r="NS254" i="2"/>
  <c r="NV254" i="2"/>
  <c r="FH254" i="2"/>
  <c r="OX254" i="2" s="1"/>
  <c r="FG254" i="2"/>
  <c r="OZ254" i="2" s="1"/>
  <c r="FH255" i="2"/>
  <c r="OX255" i="2" s="1"/>
  <c r="FG255" i="2"/>
  <c r="OZ255" i="2" s="1"/>
  <c r="NJ256" i="2"/>
  <c r="GF256" i="2"/>
  <c r="GE256" i="2"/>
  <c r="PX256" i="2" s="1"/>
  <c r="GH256" i="2"/>
  <c r="PZ256" i="2" s="1"/>
  <c r="HL260" i="2"/>
  <c r="LA260" i="2" s="1"/>
  <c r="QP260" i="2" s="1"/>
  <c r="QZ261" i="2"/>
  <c r="QW261" i="2"/>
  <c r="QA261" i="2"/>
  <c r="QC261" i="2" s="1"/>
  <c r="SL261" i="2" s="1"/>
  <c r="UB261" i="2" s="1"/>
  <c r="PW261" i="2"/>
  <c r="LA261" i="2"/>
  <c r="QP261" i="2" s="1"/>
  <c r="NF262" i="2"/>
  <c r="NC262" i="2"/>
  <c r="QL262" i="2"/>
  <c r="FJ263" i="2"/>
  <c r="PB263" i="2" s="1"/>
  <c r="QG263" i="2"/>
  <c r="QJ263" i="2"/>
  <c r="NJ264" i="2"/>
  <c r="OC265" i="2"/>
  <c r="OE265" i="2" s="1"/>
  <c r="SD265" i="2" s="1"/>
  <c r="TV265" i="2" s="1"/>
  <c r="NY265" i="2"/>
  <c r="FI266" i="2"/>
  <c r="DI266" i="2"/>
  <c r="FJ266" i="2" s="1"/>
  <c r="PB266" i="2" s="1"/>
  <c r="KZ259" i="2"/>
  <c r="KZ261" i="2"/>
  <c r="MS263" i="2"/>
  <c r="MR263" i="2"/>
  <c r="QW263" i="2"/>
  <c r="QZ263" i="2"/>
  <c r="NM264" i="2"/>
  <c r="NI264" i="2"/>
  <c r="FJ264" i="2"/>
  <c r="PB264" i="2" s="1"/>
  <c r="QY264" i="2"/>
  <c r="QU264" i="2"/>
  <c r="NJ265" i="2"/>
  <c r="FJ265" i="2"/>
  <c r="PB265" i="2" s="1"/>
  <c r="QY265" i="2"/>
  <c r="QU265" i="2"/>
  <c r="KZ267" i="2"/>
  <c r="ND268" i="2"/>
  <c r="NF268" i="2" s="1"/>
  <c r="LA268" i="2"/>
  <c r="QP268" i="2" s="1"/>
  <c r="NC269" i="2"/>
  <c r="NF269" i="2"/>
  <c r="FJ269" i="2"/>
  <c r="PB269" i="2" s="1"/>
  <c r="NC270" i="2"/>
  <c r="NF270" i="2"/>
  <c r="GF262" i="2"/>
  <c r="PV262" i="2" s="1"/>
  <c r="GE262" i="2"/>
  <c r="GH262" i="2"/>
  <c r="PZ262" i="2" s="1"/>
  <c r="NU264" i="2"/>
  <c r="NQ264" i="2"/>
  <c r="ND265" i="2"/>
  <c r="NF265" i="2" s="1"/>
  <c r="MU265" i="2"/>
  <c r="MV265" i="2"/>
  <c r="ND266" i="2"/>
  <c r="NF266" i="2" s="1"/>
  <c r="ME266" i="2"/>
  <c r="KY266" i="2"/>
  <c r="QL266" i="2" s="1"/>
  <c r="KX266" i="2"/>
  <c r="NE267" i="2"/>
  <c r="NA267" i="2"/>
  <c r="NJ267" i="2"/>
  <c r="FI267" i="2"/>
  <c r="MW267" i="2"/>
  <c r="MX267" i="2" s="1"/>
  <c r="MY267" i="2" s="1"/>
  <c r="KZ269" i="2"/>
  <c r="HL269" i="2"/>
  <c r="LA269" i="2" s="1"/>
  <c r="QP269" i="2" s="1"/>
  <c r="NJ270" i="2"/>
  <c r="QA268" i="2"/>
  <c r="QC268" i="2" s="1"/>
  <c r="SL268" i="2" s="1"/>
  <c r="UB268" i="2" s="1"/>
  <c r="PW268" i="2"/>
  <c r="OA271" i="2"/>
  <c r="OD271" i="2"/>
  <c r="NC272" i="2"/>
  <c r="QA269" i="2"/>
  <c r="QC269" i="2" s="1"/>
  <c r="SL269" i="2" s="1"/>
  <c r="UB269" i="2" s="1"/>
  <c r="PW269" i="2"/>
  <c r="LA270" i="2"/>
  <c r="QP270" i="2" s="1"/>
  <c r="QW271" i="2"/>
  <c r="QZ271" i="2"/>
  <c r="NF273" i="2"/>
  <c r="NC273" i="2"/>
  <c r="FG273" i="2"/>
  <c r="OZ273" i="2" s="1"/>
  <c r="FH273" i="2"/>
  <c r="OX273" i="2" s="1"/>
  <c r="NU270" i="2"/>
  <c r="NQ270" i="2"/>
  <c r="FH271" i="2"/>
  <c r="OX271" i="2" s="1"/>
  <c r="FG271" i="2"/>
  <c r="ND272" i="2"/>
  <c r="NE272" i="2" s="1"/>
  <c r="PY272" i="2"/>
  <c r="QB272" i="2"/>
  <c r="LA272" i="2"/>
  <c r="QP272" i="2" s="1"/>
  <c r="QW272" i="2"/>
  <c r="QZ272" i="2"/>
  <c r="GF273" i="2"/>
  <c r="PV273" i="2" s="1"/>
  <c r="GE273" i="2"/>
  <c r="GH273" i="2"/>
  <c r="PZ273" i="2" s="1"/>
  <c r="MT251" i="2"/>
  <c r="KY252" i="2"/>
  <c r="QL252" i="2" s="1"/>
  <c r="KX252" i="2"/>
  <c r="QN252" i="2" s="1"/>
  <c r="NJ254" i="2"/>
  <c r="NU256" i="2"/>
  <c r="NQ256" i="2"/>
  <c r="FG259" i="2"/>
  <c r="OZ259" i="2" s="1"/>
  <c r="FH259" i="2"/>
  <c r="OX259" i="2" s="1"/>
  <c r="FI262" i="2"/>
  <c r="PV259" i="2"/>
  <c r="FH260" i="2"/>
  <c r="OX260" i="2" s="1"/>
  <c r="FG260" i="2"/>
  <c r="OZ260" i="2" s="1"/>
  <c r="FH261" i="2"/>
  <c r="OX261" i="2" s="1"/>
  <c r="FG261" i="2"/>
  <c r="OZ261" i="2" s="1"/>
  <c r="OZ263" i="2"/>
  <c r="KX265" i="2"/>
  <c r="QN265" i="2" s="1"/>
  <c r="KY265" i="2"/>
  <c r="QL265" i="2" s="1"/>
  <c r="OD268" i="2"/>
  <c r="OA268" i="2"/>
  <c r="NS270" i="2"/>
  <c r="NV270" i="2"/>
  <c r="NE262" i="2"/>
  <c r="NA262" i="2"/>
  <c r="NU263" i="2"/>
  <c r="NQ263" i="2"/>
  <c r="NS265" i="2"/>
  <c r="NV265" i="2"/>
  <c r="NV266" i="2"/>
  <c r="NS266" i="2"/>
  <c r="PX266" i="2"/>
  <c r="ME267" i="2"/>
  <c r="KY267" i="2"/>
  <c r="QL267" i="2" s="1"/>
  <c r="KX267" i="2"/>
  <c r="QN267" i="2" s="1"/>
  <c r="FG268" i="2"/>
  <c r="OZ268" i="2" s="1"/>
  <c r="FH268" i="2"/>
  <c r="OX268" i="2" s="1"/>
  <c r="KZ268" i="2"/>
  <c r="MT269" i="2"/>
  <c r="QY270" i="2"/>
  <c r="QU270" i="2"/>
  <c r="IR270" i="2"/>
  <c r="QN271" i="2"/>
  <c r="NU272" i="2"/>
  <c r="NQ272" i="2"/>
  <c r="MT273" i="2"/>
  <c r="ME40" i="2"/>
  <c r="ND40" i="2"/>
  <c r="LA46" i="2"/>
  <c r="QP46" i="2" s="1"/>
  <c r="LA48" i="2"/>
  <c r="QP48" i="2" s="1"/>
  <c r="LA50" i="2"/>
  <c r="QP50" i="2" s="1"/>
  <c r="LA52" i="2"/>
  <c r="QP52" i="2" s="1"/>
  <c r="LA54" i="2"/>
  <c r="QP54" i="2" s="1"/>
  <c r="MS40" i="2"/>
  <c r="MR40" i="2"/>
  <c r="MR274" i="2" s="1"/>
  <c r="FJ43" i="2"/>
  <c r="PB43" i="2" s="1"/>
  <c r="QI272" i="2"/>
  <c r="QK272" i="2" s="1"/>
  <c r="SM272" i="2" s="1"/>
  <c r="UC272" i="2" s="1"/>
  <c r="QE272" i="2"/>
  <c r="OJ271" i="2"/>
  <c r="OK271" i="2" s="1"/>
  <c r="OM271" i="2" s="1"/>
  <c r="OI271" i="2"/>
  <c r="OL271" i="2"/>
  <c r="OL267" i="2"/>
  <c r="OI267" i="2"/>
  <c r="OK267" i="2"/>
  <c r="OM267" i="2" s="1"/>
  <c r="SE267" i="2" s="1"/>
  <c r="TW267" i="2" s="1"/>
  <c r="OG267" i="2"/>
  <c r="OL266" i="2"/>
  <c r="OI266" i="2"/>
  <c r="OK266" i="2"/>
  <c r="OM266" i="2" s="1"/>
  <c r="SE266" i="2" s="1"/>
  <c r="TW266" i="2" s="1"/>
  <c r="OG266" i="2"/>
  <c r="OK265" i="2"/>
  <c r="OM265" i="2" s="1"/>
  <c r="SE265" i="2" s="1"/>
  <c r="TW265" i="2" s="1"/>
  <c r="OG265" i="2"/>
  <c r="OK263" i="2"/>
  <c r="OM263" i="2" s="1"/>
  <c r="SE263" i="2" s="1"/>
  <c r="TW263" i="2" s="1"/>
  <c r="OG263" i="2"/>
  <c r="OL262" i="2"/>
  <c r="OI262" i="2"/>
  <c r="OK262" i="2"/>
  <c r="OM262" i="2" s="1"/>
  <c r="SE262" i="2" s="1"/>
  <c r="TW262" i="2" s="1"/>
  <c r="OG262" i="2"/>
  <c r="OJ268" i="2"/>
  <c r="OK268" i="2" s="1"/>
  <c r="OM268" i="2" s="1"/>
  <c r="OL268" i="2"/>
  <c r="OI268" i="2"/>
  <c r="OT264" i="2"/>
  <c r="OV264" i="2" s="1"/>
  <c r="SG264" i="2" s="1"/>
  <c r="TX264" i="2" s="1"/>
  <c r="OP264" i="2"/>
  <c r="QI262" i="2"/>
  <c r="QK262" i="2" s="1"/>
  <c r="SM262" i="2" s="1"/>
  <c r="UC262" i="2" s="1"/>
  <c r="QE262" i="2"/>
  <c r="OT260" i="2"/>
  <c r="OP260" i="2"/>
  <c r="OU260" i="2"/>
  <c r="OR260" i="2"/>
  <c r="OI254" i="2"/>
  <c r="OL254" i="2"/>
  <c r="OK254" i="2"/>
  <c r="OM254" i="2" s="1"/>
  <c r="SE254" i="2" s="1"/>
  <c r="TW254" i="2" s="1"/>
  <c r="OG254" i="2"/>
  <c r="OR253" i="2"/>
  <c r="OU253" i="2"/>
  <c r="OT253" i="2"/>
  <c r="OV253" i="2" s="1"/>
  <c r="SG253" i="2" s="1"/>
  <c r="TX253" i="2" s="1"/>
  <c r="OP253" i="2"/>
  <c r="OT252" i="2"/>
  <c r="OV252" i="2" s="1"/>
  <c r="SG252" i="2" s="1"/>
  <c r="TX252" i="2" s="1"/>
  <c r="OP252" i="2"/>
  <c r="OL251" i="2"/>
  <c r="OI251" i="2"/>
  <c r="OK251" i="2"/>
  <c r="OM251" i="2" s="1"/>
  <c r="SE251" i="2" s="1"/>
  <c r="TW251" i="2" s="1"/>
  <c r="OG251" i="2"/>
  <c r="OU249" i="2"/>
  <c r="OR249" i="2"/>
  <c r="OT249" i="2"/>
  <c r="OV249" i="2" s="1"/>
  <c r="SG249" i="2" s="1"/>
  <c r="TX249" i="2" s="1"/>
  <c r="OP249" i="2"/>
  <c r="ME261" i="2"/>
  <c r="ND261" i="2"/>
  <c r="NF261" i="2" s="1"/>
  <c r="MT261" i="2"/>
  <c r="OK259" i="2"/>
  <c r="OG259" i="2"/>
  <c r="OL259" i="2"/>
  <c r="OI259" i="2"/>
  <c r="OK258" i="2"/>
  <c r="OG258" i="2"/>
  <c r="OI258" i="2"/>
  <c r="OL258" i="2"/>
  <c r="OK257" i="2"/>
  <c r="OG257" i="2"/>
  <c r="OI257" i="2"/>
  <c r="OL257" i="2"/>
  <c r="MT247" i="2"/>
  <c r="ND252" i="2"/>
  <c r="NF252" i="2" s="1"/>
  <c r="ND250" i="2"/>
  <c r="NF250" i="2" s="1"/>
  <c r="NE250" i="2"/>
  <c r="NA250" i="2"/>
  <c r="OC237" i="2"/>
  <c r="OE237" i="2" s="1"/>
  <c r="SD237" i="2" s="1"/>
  <c r="TV237" i="2" s="1"/>
  <c r="NY237" i="2"/>
  <c r="ND236" i="2"/>
  <c r="NF236" i="2" s="1"/>
  <c r="NE236" i="2"/>
  <c r="NA236" i="2"/>
  <c r="EY171" i="2"/>
  <c r="FJ171" i="2" s="1"/>
  <c r="QI180" i="2"/>
  <c r="QE180" i="2"/>
  <c r="QI172" i="2"/>
  <c r="QE172" i="2"/>
  <c r="ND133" i="2"/>
  <c r="NF133" i="2" s="1"/>
  <c r="ND129" i="2"/>
  <c r="NF129" i="2" s="1"/>
  <c r="QI118" i="2"/>
  <c r="QE118" i="2"/>
  <c r="NC268" i="2"/>
  <c r="NF253" i="2"/>
  <c r="NC253" i="2"/>
  <c r="NC243" i="2"/>
  <c r="NF243" i="2"/>
  <c r="NC203" i="2"/>
  <c r="NC148" i="2"/>
  <c r="NF148" i="2"/>
  <c r="NJ245" i="2"/>
  <c r="NJ206" i="2"/>
  <c r="NJ196" i="2"/>
  <c r="NJ157" i="2"/>
  <c r="NJ149" i="2"/>
  <c r="NJ105" i="2"/>
  <c r="NK105" i="2" s="1"/>
  <c r="NJ124" i="2"/>
  <c r="NJ107" i="2"/>
  <c r="OD266" i="2"/>
  <c r="OA266" i="2"/>
  <c r="OD251" i="2"/>
  <c r="OA251" i="2"/>
  <c r="OD231" i="2"/>
  <c r="OA231" i="2"/>
  <c r="OA212" i="2"/>
  <c r="OD212" i="2"/>
  <c r="OD191" i="2"/>
  <c r="OA191" i="2"/>
  <c r="OD167" i="2"/>
  <c r="OA167" i="2"/>
  <c r="PL248" i="2"/>
  <c r="PM248" i="2" s="1"/>
  <c r="PL252" i="2"/>
  <c r="PM252" i="2" s="1"/>
  <c r="PL237" i="2"/>
  <c r="PM237" i="2" s="1"/>
  <c r="PL233" i="2"/>
  <c r="PM233" i="2" s="1"/>
  <c r="PL229" i="2"/>
  <c r="PM229" i="2" s="1"/>
  <c r="PL167" i="2"/>
  <c r="PM167" i="2" s="1"/>
  <c r="PL150" i="2"/>
  <c r="PM150" i="2" s="1"/>
  <c r="PT273" i="2"/>
  <c r="PU273" i="2" s="1"/>
  <c r="PT268" i="2"/>
  <c r="PU268" i="2" s="1"/>
  <c r="PT266" i="2"/>
  <c r="PU266" i="2" s="1"/>
  <c r="PT251" i="2"/>
  <c r="PU251" i="2" s="1"/>
  <c r="PT235" i="2"/>
  <c r="PU235" i="2" s="1"/>
  <c r="PT231" i="2"/>
  <c r="PU231" i="2" s="1"/>
  <c r="PT227" i="2"/>
  <c r="PU227" i="2" s="1"/>
  <c r="PT169" i="2"/>
  <c r="PU169" i="2" s="1"/>
  <c r="PT165" i="2"/>
  <c r="PU165" i="2" s="1"/>
  <c r="PT147" i="2"/>
  <c r="PU147" i="2" s="1"/>
  <c r="QJ248" i="2"/>
  <c r="QG248" i="2"/>
  <c r="QJ244" i="2"/>
  <c r="QG244" i="2"/>
  <c r="QJ229" i="2"/>
  <c r="QG229" i="2"/>
  <c r="QG209" i="2"/>
  <c r="QJ209" i="2"/>
  <c r="QJ204" i="2"/>
  <c r="QG204" i="2"/>
  <c r="QJ189" i="2"/>
  <c r="QG189" i="2"/>
  <c r="QJ165" i="2"/>
  <c r="QG165" i="2"/>
  <c r="QG139" i="2"/>
  <c r="QJ139" i="2"/>
  <c r="QZ266" i="2"/>
  <c r="QW266" i="2"/>
  <c r="QZ253" i="2"/>
  <c r="QW253" i="2"/>
  <c r="QZ248" i="2"/>
  <c r="QW248" i="2"/>
  <c r="QZ240" i="2"/>
  <c r="QW240" i="2"/>
  <c r="QZ233" i="2"/>
  <c r="QW233" i="2"/>
  <c r="QW214" i="2"/>
  <c r="QZ214" i="2"/>
  <c r="QW207" i="2"/>
  <c r="QZ207" i="2"/>
  <c r="QZ199" i="2"/>
  <c r="QW199" i="2"/>
  <c r="QZ182" i="2"/>
  <c r="QW182" i="2"/>
  <c r="QZ174" i="2"/>
  <c r="QW174" i="2"/>
  <c r="QZ165" i="2"/>
  <c r="QW165" i="2"/>
  <c r="QW139" i="2"/>
  <c r="QZ139" i="2"/>
  <c r="RH195" i="2"/>
  <c r="RI195" i="2" s="1"/>
  <c r="SP195" i="2" s="1"/>
  <c r="UF195" i="2" s="1"/>
  <c r="RH187" i="2"/>
  <c r="RI187" i="2" s="1"/>
  <c r="SP187" i="2" s="1"/>
  <c r="UF187" i="2" s="1"/>
  <c r="RH163" i="2"/>
  <c r="RI163" i="2" s="1"/>
  <c r="SP163" i="2" s="1"/>
  <c r="UF163" i="2" s="1"/>
  <c r="BK274" i="2"/>
  <c r="BL38" i="2"/>
  <c r="BT274" i="2"/>
  <c r="CS274" i="2"/>
  <c r="OO38" i="2"/>
  <c r="CR274" i="2"/>
  <c r="OQ38" i="2"/>
  <c r="QF38" i="2"/>
  <c r="KV274" i="2"/>
  <c r="QL38" i="2"/>
  <c r="LI274" i="2"/>
  <c r="RD274" i="2"/>
  <c r="RH274" i="2" s="1"/>
  <c r="RE38" i="2"/>
  <c r="RE274" i="2" s="1"/>
  <c r="RT274" i="2"/>
  <c r="RU38" i="2"/>
  <c r="RU274" i="2" s="1"/>
  <c r="NU39" i="2"/>
  <c r="NW39" i="2" s="1"/>
  <c r="SC39" i="2" s="1"/>
  <c r="NQ39" i="2"/>
  <c r="FI39" i="2"/>
  <c r="KX39" i="2"/>
  <c r="QN39" i="2" s="1"/>
  <c r="KY39" i="2"/>
  <c r="QL39" i="2" s="1"/>
  <c r="MT40" i="2"/>
  <c r="PX40" i="2"/>
  <c r="NU41" i="2"/>
  <c r="NQ41" i="2"/>
  <c r="GE41" i="2"/>
  <c r="PX41" i="2" s="1"/>
  <c r="GF41" i="2"/>
  <c r="PV41" i="2" s="1"/>
  <c r="MW41" i="2"/>
  <c r="MX41" i="2"/>
  <c r="MY41" i="2" s="1"/>
  <c r="OZ42" i="2"/>
  <c r="PA42" i="2" s="1"/>
  <c r="OZ43" i="2"/>
  <c r="PA43" i="2" s="1"/>
  <c r="ND44" i="2"/>
  <c r="ME44" i="2"/>
  <c r="FJ44" i="2"/>
  <c r="PB44" i="2" s="1"/>
  <c r="FG45" i="2"/>
  <c r="OZ45" i="2" s="1"/>
  <c r="PA45" i="2" s="1"/>
  <c r="FH45" i="2"/>
  <c r="OX45" i="2" s="1"/>
  <c r="OY45" i="2" s="1"/>
  <c r="ND47" i="2"/>
  <c r="FG47" i="2"/>
  <c r="OZ47" i="2" s="1"/>
  <c r="PA47" i="2" s="1"/>
  <c r="FH47" i="2"/>
  <c r="OX47" i="2" s="1"/>
  <c r="OY47" i="2" s="1"/>
  <c r="FG48" i="2"/>
  <c r="OZ48" i="2" s="1"/>
  <c r="PA48" i="2" s="1"/>
  <c r="FH48" i="2"/>
  <c r="OX48" i="2" s="1"/>
  <c r="OY48" i="2" s="1"/>
  <c r="KZ48" i="2"/>
  <c r="MR50" i="2"/>
  <c r="MS50" i="2"/>
  <c r="FG52" i="2"/>
  <c r="OZ52" i="2" s="1"/>
  <c r="PA52" i="2" s="1"/>
  <c r="FH52" i="2"/>
  <c r="OX52" i="2" s="1"/>
  <c r="OY52" i="2" s="1"/>
  <c r="KZ52" i="2"/>
  <c r="MR54" i="2"/>
  <c r="MS54" i="2"/>
  <c r="KZ55" i="2"/>
  <c r="MR55" i="2"/>
  <c r="MS55" i="2"/>
  <c r="MR58" i="2"/>
  <c r="MS58" i="2"/>
  <c r="KZ59" i="2"/>
  <c r="MR59" i="2"/>
  <c r="MS59" i="2"/>
  <c r="MR62" i="2"/>
  <c r="MS62" i="2"/>
  <c r="KZ63" i="2"/>
  <c r="MR63" i="2"/>
  <c r="MS63" i="2"/>
  <c r="MR64" i="2"/>
  <c r="MS64" i="2"/>
  <c r="FG68" i="2"/>
  <c r="OZ68" i="2" s="1"/>
  <c r="PA68" i="2" s="1"/>
  <c r="FH68" i="2"/>
  <c r="OX68" i="2" s="1"/>
  <c r="OY68" i="2" s="1"/>
  <c r="QN68" i="2"/>
  <c r="MR71" i="2"/>
  <c r="MS71" i="2"/>
  <c r="OZ71" i="2"/>
  <c r="PA71" i="2" s="1"/>
  <c r="QZ72" i="2"/>
  <c r="QW72" i="2"/>
  <c r="MR76" i="2"/>
  <c r="MS76" i="2"/>
  <c r="OZ76" i="2"/>
  <c r="PA76" i="2" s="1"/>
  <c r="MR80" i="2"/>
  <c r="MS80" i="2"/>
  <c r="OZ80" i="2"/>
  <c r="PA80" i="2" s="1"/>
  <c r="MR84" i="2"/>
  <c r="MS84" i="2"/>
  <c r="OZ84" i="2"/>
  <c r="PA84" i="2" s="1"/>
  <c r="QY87" i="2"/>
  <c r="QU87" i="2"/>
  <c r="MR89" i="2"/>
  <c r="MS89" i="2"/>
  <c r="QZ90" i="2"/>
  <c r="QW90" i="2"/>
  <c r="QZ92" i="2"/>
  <c r="QW92" i="2"/>
  <c r="QZ94" i="2"/>
  <c r="QW94" i="2"/>
  <c r="LA95" i="2"/>
  <c r="QP95" i="2" s="1"/>
  <c r="DI97" i="2"/>
  <c r="FJ97" i="2" s="1"/>
  <c r="PB97" i="2" s="1"/>
  <c r="DI99" i="2"/>
  <c r="FJ99" i="2" s="1"/>
  <c r="PB99" i="2" s="1"/>
  <c r="DI101" i="2"/>
  <c r="FJ101" i="2" s="1"/>
  <c r="PB101" i="2" s="1"/>
  <c r="HL113" i="2"/>
  <c r="LA113" i="2" s="1"/>
  <c r="QP113" i="2" s="1"/>
  <c r="MS114" i="2"/>
  <c r="MR114" i="2"/>
  <c r="NF116" i="2"/>
  <c r="NC116" i="2"/>
  <c r="MS117" i="2"/>
  <c r="MR117" i="2"/>
  <c r="RM270" i="2"/>
  <c r="RP270" i="2"/>
  <c r="RV270" i="2"/>
  <c r="RM264" i="2"/>
  <c r="RP264" i="2"/>
  <c r="RV262" i="2"/>
  <c r="RP261" i="2"/>
  <c r="RM261" i="2"/>
  <c r="RO261" i="2"/>
  <c r="RK261" i="2"/>
  <c r="RO266" i="2"/>
  <c r="RK266" i="2"/>
  <c r="RO262" i="2"/>
  <c r="RK262" i="2"/>
  <c r="RM249" i="2"/>
  <c r="RP249" i="2"/>
  <c r="RV258" i="2"/>
  <c r="RO256" i="2"/>
  <c r="RK256" i="2"/>
  <c r="RP256" i="2"/>
  <c r="RM256" i="2"/>
  <c r="RO252" i="2"/>
  <c r="RK252" i="2"/>
  <c r="RP252" i="2"/>
  <c r="RM252" i="2"/>
  <c r="RV249" i="2"/>
  <c r="RM241" i="2"/>
  <c r="RP241" i="2"/>
  <c r="RO241" i="2"/>
  <c r="RK241" i="2"/>
  <c r="RP251" i="2"/>
  <c r="RM251" i="2"/>
  <c r="RO244" i="2"/>
  <c r="RK244" i="2"/>
  <c r="RP244" i="2"/>
  <c r="RM244" i="2"/>
  <c r="RM236" i="2"/>
  <c r="RP236" i="2"/>
  <c r="RO236" i="2"/>
  <c r="RK236" i="2"/>
  <c r="RM228" i="2"/>
  <c r="RP228" i="2"/>
  <c r="RO228" i="2"/>
  <c r="RK228" i="2"/>
  <c r="RO233" i="2"/>
  <c r="RK233" i="2"/>
  <c r="RP233" i="2"/>
  <c r="RM233" i="2"/>
  <c r="RM220" i="2"/>
  <c r="RP220" i="2"/>
  <c r="RO220" i="2"/>
  <c r="RK220" i="2"/>
  <c r="RM212" i="2"/>
  <c r="RP212" i="2"/>
  <c r="RO212" i="2"/>
  <c r="RK212" i="2"/>
  <c r="RM209" i="2"/>
  <c r="RP209" i="2"/>
  <c r="RO209" i="2"/>
  <c r="RK209" i="2"/>
  <c r="RM201" i="2"/>
  <c r="RP201" i="2"/>
  <c r="RO201" i="2"/>
  <c r="RK201" i="2"/>
  <c r="RO221" i="2"/>
  <c r="RK221" i="2"/>
  <c r="RP221" i="2"/>
  <c r="RM221" i="2"/>
  <c r="RO213" i="2"/>
  <c r="RK213" i="2"/>
  <c r="RP213" i="2"/>
  <c r="RM213" i="2"/>
  <c r="RO208" i="2"/>
  <c r="RK208" i="2"/>
  <c r="RP208" i="2"/>
  <c r="RM208" i="2"/>
  <c r="RO200" i="2"/>
  <c r="RK200" i="2"/>
  <c r="RM196" i="2"/>
  <c r="RP196" i="2"/>
  <c r="RM190" i="2"/>
  <c r="RP190" i="2"/>
  <c r="RO190" i="2"/>
  <c r="RK190" i="2"/>
  <c r="RM183" i="2"/>
  <c r="RP183" i="2"/>
  <c r="RO183" i="2"/>
  <c r="RK183" i="2"/>
  <c r="RM179" i="2"/>
  <c r="RP179" i="2"/>
  <c r="RO175" i="2"/>
  <c r="RK175" i="2"/>
  <c r="RM171" i="2"/>
  <c r="RP171" i="2"/>
  <c r="RO199" i="2"/>
  <c r="RK199" i="2"/>
  <c r="RO197" i="2"/>
  <c r="RK197" i="2"/>
  <c r="RO191" i="2"/>
  <c r="RK191" i="2"/>
  <c r="RP191" i="2"/>
  <c r="RM191" i="2"/>
  <c r="RM166" i="2"/>
  <c r="RP166" i="2"/>
  <c r="RO166" i="2"/>
  <c r="RK166" i="2"/>
  <c r="RM155" i="2"/>
  <c r="RP155" i="2"/>
  <c r="RO155" i="2"/>
  <c r="RK155" i="2"/>
  <c r="RP143" i="2"/>
  <c r="RM143" i="2"/>
  <c r="RO143" i="2"/>
  <c r="RK143" i="2"/>
  <c r="RM140" i="2"/>
  <c r="RP140" i="2"/>
  <c r="RO140" i="2"/>
  <c r="RK140" i="2"/>
  <c r="RP125" i="2"/>
  <c r="RM125" i="2"/>
  <c r="RO125" i="2"/>
  <c r="RK125" i="2"/>
  <c r="RO123" i="2"/>
  <c r="RK123" i="2"/>
  <c r="RM119" i="2"/>
  <c r="RP119" i="2"/>
  <c r="RO167" i="2"/>
  <c r="RK167" i="2"/>
  <c r="RP167" i="2"/>
  <c r="RM167" i="2"/>
  <c r="RO154" i="2"/>
  <c r="RK154" i="2"/>
  <c r="RP154" i="2"/>
  <c r="RM154" i="2"/>
  <c r="RO142" i="2"/>
  <c r="RK142" i="2"/>
  <c r="RM142" i="2"/>
  <c r="RP142" i="2"/>
  <c r="QY122" i="2"/>
  <c r="QU122" i="2"/>
  <c r="RO118" i="2"/>
  <c r="RK118" i="2"/>
  <c r="OC181" i="2"/>
  <c r="NY181" i="2"/>
  <c r="OC173" i="2"/>
  <c r="NY173" i="2"/>
  <c r="QY126" i="2"/>
  <c r="QU126" i="2"/>
  <c r="BI274" i="2"/>
  <c r="NR38" i="2"/>
  <c r="BZ274" i="2"/>
  <c r="OH38" i="2"/>
  <c r="CA274" i="2"/>
  <c r="OF38" i="2"/>
  <c r="DX274" i="2"/>
  <c r="EV274" i="2"/>
  <c r="EW274" i="2"/>
  <c r="MO274" i="2"/>
  <c r="FV274" i="2"/>
  <c r="PR38" i="2"/>
  <c r="PR274" i="2" s="1"/>
  <c r="GB274" i="2"/>
  <c r="PV38" i="2"/>
  <c r="II274" i="2"/>
  <c r="KO274" i="2"/>
  <c r="RB274" i="2"/>
  <c r="RG274" i="2" s="1"/>
  <c r="RC38" i="2"/>
  <c r="RC274" i="2" s="1"/>
  <c r="RR274" i="2"/>
  <c r="RS38" i="2"/>
  <c r="RS274" i="2" s="1"/>
  <c r="KZ40" i="2"/>
  <c r="QY40" i="2"/>
  <c r="RA40" i="2" s="1"/>
  <c r="SO40" i="2" s="1"/>
  <c r="UE40" i="2" s="1"/>
  <c r="QU40" i="2"/>
  <c r="MT42" i="2"/>
  <c r="NV43" i="2"/>
  <c r="NS43" i="2"/>
  <c r="PX43" i="2"/>
  <c r="KY43" i="2"/>
  <c r="QL43" i="2" s="1"/>
  <c r="KX43" i="2"/>
  <c r="QN43" i="2" s="1"/>
  <c r="PV44" i="2"/>
  <c r="MT45" i="2"/>
  <c r="PV45" i="2"/>
  <c r="ND46" i="2"/>
  <c r="ME46" i="2"/>
  <c r="NU46" i="2"/>
  <c r="NQ46" i="2"/>
  <c r="PX46" i="2"/>
  <c r="KY46" i="2"/>
  <c r="QL46" i="2" s="1"/>
  <c r="KX46" i="2"/>
  <c r="QN46" i="2" s="1"/>
  <c r="MT47" i="2"/>
  <c r="ND48" i="2"/>
  <c r="ME48" i="2"/>
  <c r="NU48" i="2"/>
  <c r="NQ48" i="2"/>
  <c r="PX48" i="2"/>
  <c r="KY48" i="2"/>
  <c r="QL48" i="2" s="1"/>
  <c r="KX48" i="2"/>
  <c r="QN48" i="2" s="1"/>
  <c r="MT49" i="2"/>
  <c r="ND50" i="2"/>
  <c r="ME50" i="2"/>
  <c r="NU50" i="2"/>
  <c r="NQ50" i="2"/>
  <c r="PX50" i="2"/>
  <c r="KY50" i="2"/>
  <c r="QL50" i="2" s="1"/>
  <c r="KX50" i="2"/>
  <c r="QN50" i="2" s="1"/>
  <c r="MT51" i="2"/>
  <c r="ND52" i="2"/>
  <c r="ME52" i="2"/>
  <c r="NU52" i="2"/>
  <c r="NQ52" i="2"/>
  <c r="PX52" i="2"/>
  <c r="KY52" i="2"/>
  <c r="QL52" i="2" s="1"/>
  <c r="KX52" i="2"/>
  <c r="QN52" i="2" s="1"/>
  <c r="MT53" i="2"/>
  <c r="ND54" i="2"/>
  <c r="ME54" i="2"/>
  <c r="NU54" i="2"/>
  <c r="NQ54" i="2"/>
  <c r="PX54" i="2"/>
  <c r="KY54" i="2"/>
  <c r="QL54" i="2" s="1"/>
  <c r="KX54" i="2"/>
  <c r="QN54" i="2" s="1"/>
  <c r="MT55" i="2"/>
  <c r="PV55" i="2"/>
  <c r="NS56" i="2"/>
  <c r="NV56" i="2"/>
  <c r="GF56" i="2"/>
  <c r="PV56" i="2" s="1"/>
  <c r="GE56" i="2"/>
  <c r="PX56" i="2" s="1"/>
  <c r="MT57" i="2"/>
  <c r="PV57" i="2"/>
  <c r="NS58" i="2"/>
  <c r="NV58" i="2"/>
  <c r="GF58" i="2"/>
  <c r="PV58" i="2" s="1"/>
  <c r="GE58" i="2"/>
  <c r="PX58" i="2" s="1"/>
  <c r="MT59" i="2"/>
  <c r="PV59" i="2"/>
  <c r="NS60" i="2"/>
  <c r="NV60" i="2"/>
  <c r="GF60" i="2"/>
  <c r="PV60" i="2" s="1"/>
  <c r="GE60" i="2"/>
  <c r="PX60" i="2" s="1"/>
  <c r="MT61" i="2"/>
  <c r="PV61" i="2"/>
  <c r="NS62" i="2"/>
  <c r="NV62" i="2"/>
  <c r="GF62" i="2"/>
  <c r="PV62" i="2" s="1"/>
  <c r="GE62" i="2"/>
  <c r="PX62" i="2" s="1"/>
  <c r="MT63" i="2"/>
  <c r="PV63" i="2"/>
  <c r="ND64" i="2"/>
  <c r="NU64" i="2"/>
  <c r="NW64" i="2" s="1"/>
  <c r="SC64" i="2" s="1"/>
  <c r="TU64" i="2" s="1"/>
  <c r="NQ64" i="2"/>
  <c r="GF64" i="2"/>
  <c r="PV64" i="2" s="1"/>
  <c r="GE64" i="2"/>
  <c r="PX64" i="2" s="1"/>
  <c r="GH64" i="2"/>
  <c r="PZ64" i="2" s="1"/>
  <c r="DI65" i="2"/>
  <c r="FJ65" i="2" s="1"/>
  <c r="PB65" i="2" s="1"/>
  <c r="LA65" i="2"/>
  <c r="QP65" i="2" s="1"/>
  <c r="NV66" i="2"/>
  <c r="NS66" i="2"/>
  <c r="FI66" i="2"/>
  <c r="LA66" i="2"/>
  <c r="QP66" i="2" s="1"/>
  <c r="FG67" i="2"/>
  <c r="OZ67" i="2" s="1"/>
  <c r="PA67" i="2" s="1"/>
  <c r="FH67" i="2"/>
  <c r="OX67" i="2" s="1"/>
  <c r="OY67" i="2" s="1"/>
  <c r="HL70" i="2"/>
  <c r="LA70" i="2" s="1"/>
  <c r="QP70" i="2" s="1"/>
  <c r="FJ71" i="2"/>
  <c r="PB71" i="2" s="1"/>
  <c r="HL72" i="2"/>
  <c r="LA72" i="2" s="1"/>
  <c r="QP72" i="2" s="1"/>
  <c r="FJ73" i="2"/>
  <c r="PB73" i="2" s="1"/>
  <c r="FJ75" i="2"/>
  <c r="PB75" i="2" s="1"/>
  <c r="FJ77" i="2"/>
  <c r="PB77" i="2" s="1"/>
  <c r="FJ79" i="2"/>
  <c r="PB79" i="2" s="1"/>
  <c r="FJ81" i="2"/>
  <c r="PB81" i="2" s="1"/>
  <c r="FJ83" i="2"/>
  <c r="PB83" i="2" s="1"/>
  <c r="FJ85" i="2"/>
  <c r="PB85" i="2" s="1"/>
  <c r="FJ87" i="2"/>
  <c r="PB87" i="2" s="1"/>
  <c r="FG89" i="2"/>
  <c r="OZ89" i="2" s="1"/>
  <c r="PA89" i="2" s="1"/>
  <c r="FH89" i="2"/>
  <c r="OX89" i="2" s="1"/>
  <c r="OY89" i="2" s="1"/>
  <c r="FG91" i="2"/>
  <c r="OZ91" i="2" s="1"/>
  <c r="PA91" i="2" s="1"/>
  <c r="FH91" i="2"/>
  <c r="OX91" i="2" s="1"/>
  <c r="OY91" i="2" s="1"/>
  <c r="HL92" i="2"/>
  <c r="LA92" i="2" s="1"/>
  <c r="QP92" i="2" s="1"/>
  <c r="FJ93" i="2"/>
  <c r="PB93" i="2" s="1"/>
  <c r="FG95" i="2"/>
  <c r="OZ95" i="2" s="1"/>
  <c r="PA95" i="2" s="1"/>
  <c r="FH95" i="2"/>
  <c r="OX95" i="2" s="1"/>
  <c r="OY95" i="2" s="1"/>
  <c r="MS97" i="2"/>
  <c r="MS274" i="2" s="1"/>
  <c r="MR97" i="2"/>
  <c r="MS99" i="2"/>
  <c r="MR99" i="2"/>
  <c r="MS101" i="2"/>
  <c r="MR101" i="2"/>
  <c r="QG107" i="2"/>
  <c r="QJ107" i="2"/>
  <c r="ME114" i="2"/>
  <c r="ND114" i="2"/>
  <c r="FH65" i="2"/>
  <c r="OX65" i="2" s="1"/>
  <c r="OY65" i="2" s="1"/>
  <c r="FG65" i="2"/>
  <c r="OZ65" i="2" s="1"/>
  <c r="PA65" i="2" s="1"/>
  <c r="FH66" i="2"/>
  <c r="OX66" i="2" s="1"/>
  <c r="FG66" i="2"/>
  <c r="OZ66" i="2" s="1"/>
  <c r="QY66" i="2"/>
  <c r="RA66" i="2" s="1"/>
  <c r="SO66" i="2" s="1"/>
  <c r="UE66" i="2" s="1"/>
  <c r="QU66" i="2"/>
  <c r="PV67" i="2"/>
  <c r="KY67" i="2"/>
  <c r="QL67" i="2" s="1"/>
  <c r="KX67" i="2"/>
  <c r="QN67" i="2" s="1"/>
  <c r="PV68" i="2"/>
  <c r="NV69" i="2"/>
  <c r="NS69" i="2"/>
  <c r="GF69" i="2"/>
  <c r="PV69" i="2" s="1"/>
  <c r="GE69" i="2"/>
  <c r="PX69" i="2" s="1"/>
  <c r="GH69" i="2"/>
  <c r="PZ69" i="2" s="1"/>
  <c r="PX70" i="2"/>
  <c r="KY70" i="2"/>
  <c r="QL70" i="2" s="1"/>
  <c r="KX70" i="2"/>
  <c r="QN70" i="2" s="1"/>
  <c r="PV71" i="2"/>
  <c r="KY71" i="2"/>
  <c r="QL71" i="2" s="1"/>
  <c r="KX71" i="2"/>
  <c r="QN71" i="2" s="1"/>
  <c r="PV72" i="2"/>
  <c r="PX73" i="2"/>
  <c r="ND74" i="2"/>
  <c r="NU74" i="2"/>
  <c r="NQ74" i="2"/>
  <c r="KZ74" i="2"/>
  <c r="PX75" i="2"/>
  <c r="ND76" i="2"/>
  <c r="NU76" i="2"/>
  <c r="NQ76" i="2"/>
  <c r="KZ76" i="2"/>
  <c r="PX77" i="2"/>
  <c r="ND78" i="2"/>
  <c r="NU78" i="2"/>
  <c r="NQ78" i="2"/>
  <c r="KZ78" i="2"/>
  <c r="PX79" i="2"/>
  <c r="ND80" i="2"/>
  <c r="NU80" i="2"/>
  <c r="NQ80" i="2"/>
  <c r="KZ80" i="2"/>
  <c r="PX81" i="2"/>
  <c r="ND82" i="2"/>
  <c r="NU82" i="2"/>
  <c r="NQ82" i="2"/>
  <c r="KZ82" i="2"/>
  <c r="PX83" i="2"/>
  <c r="ND84" i="2"/>
  <c r="NU84" i="2"/>
  <c r="NQ84" i="2"/>
  <c r="KZ84" i="2"/>
  <c r="PX85" i="2"/>
  <c r="ND86" i="2"/>
  <c r="NU86" i="2"/>
  <c r="NQ86" i="2"/>
  <c r="KZ86" i="2"/>
  <c r="PX87" i="2"/>
  <c r="KZ87" i="2"/>
  <c r="PX88" i="2"/>
  <c r="KY88" i="2"/>
  <c r="QL88" i="2" s="1"/>
  <c r="KX88" i="2"/>
  <c r="QN88" i="2" s="1"/>
  <c r="PV89" i="2"/>
  <c r="KY89" i="2"/>
  <c r="QL89" i="2" s="1"/>
  <c r="KX89" i="2"/>
  <c r="QN89" i="2" s="1"/>
  <c r="PV90" i="2"/>
  <c r="PX91" i="2"/>
  <c r="KZ91" i="2"/>
  <c r="PX92" i="2"/>
  <c r="KY92" i="2"/>
  <c r="QL92" i="2" s="1"/>
  <c r="KX92" i="2"/>
  <c r="QN92" i="2" s="1"/>
  <c r="PV93" i="2"/>
  <c r="KY93" i="2"/>
  <c r="QL93" i="2" s="1"/>
  <c r="KX93" i="2"/>
  <c r="QN93" i="2" s="1"/>
  <c r="PV94" i="2"/>
  <c r="PX95" i="2"/>
  <c r="KZ95" i="2"/>
  <c r="PX96" i="2"/>
  <c r="KY96" i="2"/>
  <c r="QL96" i="2" s="1"/>
  <c r="KX96" i="2"/>
  <c r="QN96" i="2" s="1"/>
  <c r="MU97" i="2"/>
  <c r="MV97" i="2"/>
  <c r="GE97" i="2"/>
  <c r="PX97" i="2" s="1"/>
  <c r="GF97" i="2"/>
  <c r="PV97" i="2" s="1"/>
  <c r="GG97" i="2"/>
  <c r="KX98" i="2"/>
  <c r="QN98" i="2" s="1"/>
  <c r="KY98" i="2"/>
  <c r="QL98" i="2" s="1"/>
  <c r="MU99" i="2"/>
  <c r="MV99" i="2"/>
  <c r="GE99" i="2"/>
  <c r="PX99" i="2" s="1"/>
  <c r="GF99" i="2"/>
  <c r="PV99" i="2" s="1"/>
  <c r="GG99" i="2"/>
  <c r="KX100" i="2"/>
  <c r="QN100" i="2" s="1"/>
  <c r="KY100" i="2"/>
  <c r="QL100" i="2" s="1"/>
  <c r="MU101" i="2"/>
  <c r="MV101" i="2"/>
  <c r="GE101" i="2"/>
  <c r="PX101" i="2" s="1"/>
  <c r="GF101" i="2"/>
  <c r="PV101" i="2" s="1"/>
  <c r="GG101" i="2"/>
  <c r="GE102" i="2"/>
  <c r="PX102" i="2" s="1"/>
  <c r="GF102" i="2"/>
  <c r="PV102" i="2" s="1"/>
  <c r="GG102" i="2"/>
  <c r="GH102" i="2" s="1"/>
  <c r="OZ103" i="2"/>
  <c r="GE104" i="2"/>
  <c r="PX104" i="2" s="1"/>
  <c r="GF104" i="2"/>
  <c r="PV104" i="2" s="1"/>
  <c r="GG104" i="2"/>
  <c r="GH104" i="2" s="1"/>
  <c r="FG105" i="2"/>
  <c r="OZ105" i="2" s="1"/>
  <c r="PA105" i="2" s="1"/>
  <c r="FH105" i="2"/>
  <c r="OX105" i="2" s="1"/>
  <c r="OY105" i="2" s="1"/>
  <c r="FG106" i="2"/>
  <c r="OZ106" i="2" s="1"/>
  <c r="PA106" i="2" s="1"/>
  <c r="FH106" i="2"/>
  <c r="OX106" i="2" s="1"/>
  <c r="OY106" i="2" s="1"/>
  <c r="GE107" i="2"/>
  <c r="PX107" i="2" s="1"/>
  <c r="GF107" i="2"/>
  <c r="PV107" i="2" s="1"/>
  <c r="KX107" i="2"/>
  <c r="QN107" i="2" s="1"/>
  <c r="KY107" i="2"/>
  <c r="QL107" i="2" s="1"/>
  <c r="MW107" i="2"/>
  <c r="MX107" i="2"/>
  <c r="MY107" i="2" s="1"/>
  <c r="FG108" i="2"/>
  <c r="OZ108" i="2" s="1"/>
  <c r="FH108" i="2"/>
  <c r="OX108" i="2" s="1"/>
  <c r="QI108" i="2"/>
  <c r="QE108" i="2"/>
  <c r="KZ108" i="2"/>
  <c r="ND109" i="2"/>
  <c r="NF109" i="2" s="1"/>
  <c r="GE110" i="2"/>
  <c r="PX110" i="2" s="1"/>
  <c r="GF110" i="2"/>
  <c r="PV110" i="2" s="1"/>
  <c r="KX110" i="2"/>
  <c r="QN110" i="2" s="1"/>
  <c r="KY110" i="2"/>
  <c r="QL110" i="2" s="1"/>
  <c r="MW110" i="2"/>
  <c r="MX110" i="2" s="1"/>
  <c r="MY110" i="2" s="1"/>
  <c r="GE111" i="2"/>
  <c r="PX111" i="2" s="1"/>
  <c r="GF111" i="2"/>
  <c r="PV111" i="2" s="1"/>
  <c r="GG111" i="2"/>
  <c r="GH111" i="2" s="1"/>
  <c r="PZ111" i="2" s="1"/>
  <c r="MW111" i="2"/>
  <c r="MX111" i="2"/>
  <c r="MY111" i="2" s="1"/>
  <c r="MT112" i="2"/>
  <c r="NU112" i="2"/>
  <c r="NW112" i="2" s="1"/>
  <c r="SC112" i="2" s="1"/>
  <c r="NQ112" i="2"/>
  <c r="NV114" i="2"/>
  <c r="NS114" i="2"/>
  <c r="PY114" i="2"/>
  <c r="QB114" i="2"/>
  <c r="MR116" i="2"/>
  <c r="MS116" i="2"/>
  <c r="GH117" i="2"/>
  <c r="PZ117" i="2" s="1"/>
  <c r="MW117" i="2"/>
  <c r="MX117" i="2" s="1"/>
  <c r="MY117" i="2" s="1"/>
  <c r="QL118" i="2"/>
  <c r="MR120" i="2"/>
  <c r="MS120" i="2"/>
  <c r="OZ120" i="2"/>
  <c r="QW123" i="2"/>
  <c r="QZ123" i="2"/>
  <c r="NS124" i="2"/>
  <c r="NV124" i="2"/>
  <c r="QJ124" i="2"/>
  <c r="QG124" i="2"/>
  <c r="NS125" i="2"/>
  <c r="NV125" i="2"/>
  <c r="QJ125" i="2"/>
  <c r="QG125" i="2"/>
  <c r="NV126" i="2"/>
  <c r="NS126" i="2"/>
  <c r="FJ126" i="2"/>
  <c r="PB126" i="2" s="1"/>
  <c r="NU127" i="2"/>
  <c r="NQ127" i="2"/>
  <c r="QB128" i="2"/>
  <c r="PY128" i="2"/>
  <c r="NS129" i="2"/>
  <c r="NV129" i="2"/>
  <c r="FJ129" i="2"/>
  <c r="PB129" i="2" s="1"/>
  <c r="GE129" i="2"/>
  <c r="PX129" i="2" s="1"/>
  <c r="GF129" i="2"/>
  <c r="PV129" i="2" s="1"/>
  <c r="NU131" i="2"/>
  <c r="NW131" i="2" s="1"/>
  <c r="SC131" i="2" s="1"/>
  <c r="TU131" i="2" s="1"/>
  <c r="NQ131" i="2"/>
  <c r="QB132" i="2"/>
  <c r="PY132" i="2"/>
  <c r="NS133" i="2"/>
  <c r="NV133" i="2"/>
  <c r="FJ133" i="2"/>
  <c r="PB133" i="2" s="1"/>
  <c r="GE133" i="2"/>
  <c r="PX133" i="2" s="1"/>
  <c r="GF133" i="2"/>
  <c r="PV133" i="2" s="1"/>
  <c r="MS138" i="2"/>
  <c r="MR138" i="2"/>
  <c r="QA143" i="2"/>
  <c r="PW143" i="2"/>
  <c r="NF147" i="2"/>
  <c r="NC147" i="2"/>
  <c r="MS148" i="2"/>
  <c r="MR148" i="2"/>
  <c r="MS153" i="2"/>
  <c r="MR153" i="2"/>
  <c r="NF161" i="2"/>
  <c r="NC161" i="2"/>
  <c r="DI162" i="2"/>
  <c r="FJ162" i="2" s="1"/>
  <c r="PB162" i="2" s="1"/>
  <c r="HL167" i="2"/>
  <c r="LA167" i="2" s="1"/>
  <c r="QP167" i="2" s="1"/>
  <c r="NF169" i="2"/>
  <c r="NC169" i="2"/>
  <c r="DI170" i="2"/>
  <c r="FJ170" i="2" s="1"/>
  <c r="PB170" i="2" s="1"/>
  <c r="FH97" i="2"/>
  <c r="OX97" i="2" s="1"/>
  <c r="OY97" i="2" s="1"/>
  <c r="FG97" i="2"/>
  <c r="OZ97" i="2" s="1"/>
  <c r="PA97" i="2" s="1"/>
  <c r="FH99" i="2"/>
  <c r="OX99" i="2" s="1"/>
  <c r="OY99" i="2" s="1"/>
  <c r="FG99" i="2"/>
  <c r="OZ99" i="2" s="1"/>
  <c r="PA99" i="2" s="1"/>
  <c r="FH101" i="2"/>
  <c r="OX101" i="2" s="1"/>
  <c r="OY101" i="2" s="1"/>
  <c r="FG101" i="2"/>
  <c r="OZ101" i="2" s="1"/>
  <c r="PA101" i="2" s="1"/>
  <c r="KZ102" i="2"/>
  <c r="MT103" i="2"/>
  <c r="NU103" i="2"/>
  <c r="NW103" i="2" s="1"/>
  <c r="SC103" i="2" s="1"/>
  <c r="NQ103" i="2"/>
  <c r="ND105" i="2"/>
  <c r="ME105" i="2"/>
  <c r="PV105" i="2"/>
  <c r="MT106" i="2"/>
  <c r="ND108" i="2"/>
  <c r="NE108" i="2" s="1"/>
  <c r="ME108" i="2"/>
  <c r="NU108" i="2"/>
  <c r="NW108" i="2" s="1"/>
  <c r="SC108" i="2" s="1"/>
  <c r="TU108" i="2" s="1"/>
  <c r="NQ108" i="2"/>
  <c r="PV108" i="2"/>
  <c r="FH110" i="2"/>
  <c r="OX110" i="2" s="1"/>
  <c r="FG110" i="2"/>
  <c r="OZ110" i="2" s="1"/>
  <c r="KZ111" i="2"/>
  <c r="KZ112" i="2"/>
  <c r="NU113" i="2"/>
  <c r="NQ113" i="2"/>
  <c r="PV113" i="2"/>
  <c r="MT115" i="2"/>
  <c r="MT116" i="2"/>
  <c r="NU119" i="2"/>
  <c r="NW119" i="2" s="1"/>
  <c r="SC119" i="2" s="1"/>
  <c r="TU119" i="2" s="1"/>
  <c r="NQ119" i="2"/>
  <c r="LA119" i="2"/>
  <c r="QP119" i="2" s="1"/>
  <c r="NF122" i="2"/>
  <c r="NC122" i="2"/>
  <c r="NU123" i="2"/>
  <c r="NQ123" i="2"/>
  <c r="KX123" i="2"/>
  <c r="QN123" i="2" s="1"/>
  <c r="KY123" i="2"/>
  <c r="QL123" i="2" s="1"/>
  <c r="OZ124" i="2"/>
  <c r="PX124" i="2"/>
  <c r="QL124" i="2"/>
  <c r="MW124" i="2"/>
  <c r="MX124" i="2" s="1"/>
  <c r="MY124" i="2" s="1"/>
  <c r="QZ125" i="2"/>
  <c r="QW125" i="2"/>
  <c r="QN127" i="2"/>
  <c r="MU130" i="2"/>
  <c r="MV130" i="2"/>
  <c r="NU130" i="2"/>
  <c r="NQ130" i="2"/>
  <c r="LA130" i="2"/>
  <c r="QP130" i="2" s="1"/>
  <c r="OZ131" i="2"/>
  <c r="PX131" i="2"/>
  <c r="QL131" i="2"/>
  <c r="MW131" i="2"/>
  <c r="MX131" i="2"/>
  <c r="MY131" i="2" s="1"/>
  <c r="DI132" i="2"/>
  <c r="FJ132" i="2" s="1"/>
  <c r="PB132" i="2" s="1"/>
  <c r="QA132" i="2"/>
  <c r="QC132" i="2" s="1"/>
  <c r="SL132" i="2" s="1"/>
  <c r="UB132" i="2" s="1"/>
  <c r="PW132" i="2"/>
  <c r="QJ136" i="2"/>
  <c r="QG136" i="2"/>
  <c r="ND138" i="2"/>
  <c r="NF138" i="2" s="1"/>
  <c r="ME143" i="2"/>
  <c r="ND143" i="2"/>
  <c r="OD145" i="2"/>
  <c r="OA145" i="2"/>
  <c r="QG148" i="2"/>
  <c r="QJ148" i="2"/>
  <c r="OA153" i="2"/>
  <c r="OD153" i="2"/>
  <c r="QW153" i="2"/>
  <c r="QZ153" i="2"/>
  <c r="ME157" i="2"/>
  <c r="ND157" i="2"/>
  <c r="NE157" i="2" s="1"/>
  <c r="ND160" i="2"/>
  <c r="NE160" i="2" s="1"/>
  <c r="QG162" i="2"/>
  <c r="QJ162" i="2"/>
  <c r="ND164" i="2"/>
  <c r="NF164" i="2" s="1"/>
  <c r="QG166" i="2"/>
  <c r="QJ166" i="2"/>
  <c r="ND168" i="2"/>
  <c r="NE168" i="2" s="1"/>
  <c r="QG170" i="2"/>
  <c r="QJ170" i="2"/>
  <c r="ND135" i="2"/>
  <c r="NE135" i="2" s="1"/>
  <c r="GE135" i="2"/>
  <c r="PX135" i="2" s="1"/>
  <c r="GF135" i="2"/>
  <c r="PV135" i="2" s="1"/>
  <c r="GG135" i="2"/>
  <c r="GH135" i="2" s="1"/>
  <c r="PZ135" i="2" s="1"/>
  <c r="MW135" i="2"/>
  <c r="MX135" i="2"/>
  <c r="MY135" i="2" s="1"/>
  <c r="MT136" i="2"/>
  <c r="NU136" i="2"/>
  <c r="NW136" i="2" s="1"/>
  <c r="SC136" i="2" s="1"/>
  <c r="TU136" i="2" s="1"/>
  <c r="NQ136" i="2"/>
  <c r="PX136" i="2"/>
  <c r="ND137" i="2"/>
  <c r="NE137" i="2" s="1"/>
  <c r="GE137" i="2"/>
  <c r="PX137" i="2" s="1"/>
  <c r="GF137" i="2"/>
  <c r="PV137" i="2" s="1"/>
  <c r="GG137" i="2"/>
  <c r="GH137" i="2" s="1"/>
  <c r="PZ137" i="2" s="1"/>
  <c r="MW137" i="2"/>
  <c r="MX137" i="2" s="1"/>
  <c r="MY137" i="2" s="1"/>
  <c r="MT138" i="2"/>
  <c r="NU138" i="2"/>
  <c r="NQ138" i="2"/>
  <c r="PX138" i="2"/>
  <c r="ND139" i="2"/>
  <c r="NF139" i="2" s="1"/>
  <c r="GE140" i="2"/>
  <c r="PX140" i="2" s="1"/>
  <c r="GF140" i="2"/>
  <c r="PV140" i="2" s="1"/>
  <c r="KX140" i="2"/>
  <c r="QN140" i="2" s="1"/>
  <c r="KY140" i="2"/>
  <c r="QL140" i="2" s="1"/>
  <c r="MW140" i="2"/>
  <c r="MX140" i="2" s="1"/>
  <c r="MY140" i="2" s="1"/>
  <c r="GE141" i="2"/>
  <c r="PX141" i="2" s="1"/>
  <c r="GF141" i="2"/>
  <c r="PV141" i="2" s="1"/>
  <c r="GG141" i="2"/>
  <c r="MW141" i="2"/>
  <c r="MX141" i="2"/>
  <c r="MY141" i="2" s="1"/>
  <c r="NV143" i="2"/>
  <c r="NS143" i="2"/>
  <c r="OC144" i="2"/>
  <c r="NY144" i="2"/>
  <c r="FG144" i="2"/>
  <c r="OZ144" i="2" s="1"/>
  <c r="FH144" i="2"/>
  <c r="OX144" i="2" s="1"/>
  <c r="QI144" i="2"/>
  <c r="QE144" i="2"/>
  <c r="KZ144" i="2"/>
  <c r="ND145" i="2"/>
  <c r="GE145" i="2"/>
  <c r="PX145" i="2" s="1"/>
  <c r="GF145" i="2"/>
  <c r="PV145" i="2" s="1"/>
  <c r="GG145" i="2"/>
  <c r="GH145" i="2" s="1"/>
  <c r="PZ145" i="2" s="1"/>
  <c r="MW145" i="2"/>
  <c r="MX145" i="2"/>
  <c r="MY145" i="2" s="1"/>
  <c r="FG147" i="2"/>
  <c r="OZ147" i="2" s="1"/>
  <c r="FH147" i="2"/>
  <c r="OX147" i="2" s="1"/>
  <c r="NS148" i="2"/>
  <c r="NV148" i="2"/>
  <c r="FI148" i="2"/>
  <c r="PY148" i="2"/>
  <c r="QB148" i="2"/>
  <c r="KX149" i="2"/>
  <c r="QN149" i="2" s="1"/>
  <c r="KY149" i="2"/>
  <c r="QL149" i="2" s="1"/>
  <c r="KZ150" i="2"/>
  <c r="GE151" i="2"/>
  <c r="PX151" i="2" s="1"/>
  <c r="GF151" i="2"/>
  <c r="PV151" i="2" s="1"/>
  <c r="KX151" i="2"/>
  <c r="QN151" i="2" s="1"/>
  <c r="KY151" i="2"/>
  <c r="QL151" i="2" s="1"/>
  <c r="MW151" i="2"/>
  <c r="MX151" i="2"/>
  <c r="MY151" i="2" s="1"/>
  <c r="ND152" i="2"/>
  <c r="NE152" i="2" s="1"/>
  <c r="ME152" i="2"/>
  <c r="MT153" i="2"/>
  <c r="NU153" i="2"/>
  <c r="NW153" i="2" s="1"/>
  <c r="SC153" i="2" s="1"/>
  <c r="TU153" i="2" s="1"/>
  <c r="NQ153" i="2"/>
  <c r="OC153" i="2"/>
  <c r="OE153" i="2" s="1"/>
  <c r="SD153" i="2" s="1"/>
  <c r="TV153" i="2" s="1"/>
  <c r="NY153" i="2"/>
  <c r="KZ154" i="2"/>
  <c r="GE155" i="2"/>
  <c r="PX155" i="2" s="1"/>
  <c r="GF155" i="2"/>
  <c r="PV155" i="2" s="1"/>
  <c r="KX155" i="2"/>
  <c r="QN155" i="2" s="1"/>
  <c r="KY155" i="2"/>
  <c r="QL155" i="2" s="1"/>
  <c r="MW155" i="2"/>
  <c r="MX155" i="2"/>
  <c r="MY155" i="2" s="1"/>
  <c r="ND156" i="2"/>
  <c r="NE156" i="2" s="1"/>
  <c r="ME156" i="2"/>
  <c r="MT157" i="2"/>
  <c r="NU157" i="2"/>
  <c r="NW157" i="2" s="1"/>
  <c r="SC157" i="2" s="1"/>
  <c r="TU157" i="2" s="1"/>
  <c r="NQ157" i="2"/>
  <c r="OC157" i="2"/>
  <c r="OE157" i="2" s="1"/>
  <c r="SD157" i="2" s="1"/>
  <c r="TV157" i="2" s="1"/>
  <c r="NY157" i="2"/>
  <c r="KZ158" i="2"/>
  <c r="MT160" i="2"/>
  <c r="NU160" i="2"/>
  <c r="NW160" i="2" s="1"/>
  <c r="SC160" i="2" s="1"/>
  <c r="TU160" i="2" s="1"/>
  <c r="NQ160" i="2"/>
  <c r="GH160" i="2"/>
  <c r="PZ160" i="2" s="1"/>
  <c r="KZ161" i="2"/>
  <c r="GE162" i="2"/>
  <c r="PX162" i="2" s="1"/>
  <c r="GF162" i="2"/>
  <c r="PV162" i="2" s="1"/>
  <c r="KX162" i="2"/>
  <c r="QN162" i="2" s="1"/>
  <c r="KY162" i="2"/>
  <c r="QL162" i="2" s="1"/>
  <c r="MW162" i="2"/>
  <c r="MX162" i="2" s="1"/>
  <c r="MY162" i="2" s="1"/>
  <c r="FG163" i="2"/>
  <c r="OZ163" i="2" s="1"/>
  <c r="FH163" i="2"/>
  <c r="OX163" i="2" s="1"/>
  <c r="NS164" i="2"/>
  <c r="NV164" i="2"/>
  <c r="FI164" i="2"/>
  <c r="PX164" i="2"/>
  <c r="MR165" i="2"/>
  <c r="MS165" i="2"/>
  <c r="QI166" i="2"/>
  <c r="QK166" i="2" s="1"/>
  <c r="SM166" i="2" s="1"/>
  <c r="UC166" i="2" s="1"/>
  <c r="QE166" i="2"/>
  <c r="QY166" i="2"/>
  <c r="RA166" i="2" s="1"/>
  <c r="SO166" i="2" s="1"/>
  <c r="UE166" i="2" s="1"/>
  <c r="QU166" i="2"/>
  <c r="MT168" i="2"/>
  <c r="NU168" i="2"/>
  <c r="NQ168" i="2"/>
  <c r="KZ169" i="2"/>
  <c r="GE170" i="2"/>
  <c r="PX170" i="2" s="1"/>
  <c r="GF170" i="2"/>
  <c r="PV170" i="2" s="1"/>
  <c r="KX170" i="2"/>
  <c r="QN170" i="2" s="1"/>
  <c r="KY170" i="2"/>
  <c r="QL170" i="2" s="1"/>
  <c r="MW170" i="2"/>
  <c r="MX170" i="2"/>
  <c r="MY170" i="2" s="1"/>
  <c r="QW171" i="2"/>
  <c r="QZ171" i="2"/>
  <c r="QL172" i="2"/>
  <c r="QL174" i="2"/>
  <c r="PY175" i="2"/>
  <c r="QB175" i="2"/>
  <c r="QW175" i="2"/>
  <c r="QZ175" i="2"/>
  <c r="QL176" i="2"/>
  <c r="QL178" i="2"/>
  <c r="PY179" i="2"/>
  <c r="QB179" i="2"/>
  <c r="QW179" i="2"/>
  <c r="QZ179" i="2"/>
  <c r="QL180" i="2"/>
  <c r="QL182" i="2"/>
  <c r="OA185" i="2"/>
  <c r="OD185" i="2"/>
  <c r="ND188" i="2"/>
  <c r="NF188" i="2" s="1"/>
  <c r="QG190" i="2"/>
  <c r="QJ190" i="2"/>
  <c r="OA196" i="2"/>
  <c r="OD196" i="2"/>
  <c r="MT118" i="2"/>
  <c r="NU118" i="2"/>
  <c r="NW118" i="2" s="1"/>
  <c r="SC118" i="2" s="1"/>
  <c r="TU118" i="2" s="1"/>
  <c r="NQ118" i="2"/>
  <c r="MT120" i="2"/>
  <c r="NV120" i="2"/>
  <c r="NS120" i="2"/>
  <c r="MT122" i="2"/>
  <c r="NV122" i="2"/>
  <c r="NS122" i="2"/>
  <c r="GF122" i="2"/>
  <c r="PV122" i="2" s="1"/>
  <c r="GE122" i="2"/>
  <c r="PX122" i="2" s="1"/>
  <c r="FH123" i="2"/>
  <c r="OX123" i="2" s="1"/>
  <c r="FG123" i="2"/>
  <c r="OZ123" i="2" s="1"/>
  <c r="QY124" i="2"/>
  <c r="RA124" i="2" s="1"/>
  <c r="SO124" i="2" s="1"/>
  <c r="UE124" i="2" s="1"/>
  <c r="QU124" i="2"/>
  <c r="QY125" i="2"/>
  <c r="RA125" i="2" s="1"/>
  <c r="SO125" i="2" s="1"/>
  <c r="UE125" i="2" s="1"/>
  <c r="QU125" i="2"/>
  <c r="FI126" i="2"/>
  <c r="FI127" i="2"/>
  <c r="FH128" i="2"/>
  <c r="OX128" i="2" s="1"/>
  <c r="FG128" i="2"/>
  <c r="OZ128" i="2" s="1"/>
  <c r="FH129" i="2"/>
  <c r="OX129" i="2" s="1"/>
  <c r="FG129" i="2"/>
  <c r="OZ129" i="2" s="1"/>
  <c r="FH130" i="2"/>
  <c r="OX130" i="2" s="1"/>
  <c r="FG130" i="2"/>
  <c r="OZ130" i="2" s="1"/>
  <c r="FI131" i="2"/>
  <c r="FH132" i="2"/>
  <c r="OX132" i="2" s="1"/>
  <c r="FG132" i="2"/>
  <c r="OZ132" i="2" s="1"/>
  <c r="FH133" i="2"/>
  <c r="OX133" i="2" s="1"/>
  <c r="FG133" i="2"/>
  <c r="OZ133" i="2" s="1"/>
  <c r="FH134" i="2"/>
  <c r="OX134" i="2" s="1"/>
  <c r="FG134" i="2"/>
  <c r="OZ134" i="2" s="1"/>
  <c r="KZ137" i="2"/>
  <c r="KZ138" i="2"/>
  <c r="MT139" i="2"/>
  <c r="MT142" i="2"/>
  <c r="PV144" i="2"/>
  <c r="NS146" i="2"/>
  <c r="NV146" i="2"/>
  <c r="MT147" i="2"/>
  <c r="NV150" i="2"/>
  <c r="NS150" i="2"/>
  <c r="PX150" i="2"/>
  <c r="KY150" i="2"/>
  <c r="QL150" i="2" s="1"/>
  <c r="KX150" i="2"/>
  <c r="QN150" i="2" s="1"/>
  <c r="NV154" i="2"/>
  <c r="NS154" i="2"/>
  <c r="PX154" i="2"/>
  <c r="KY154" i="2"/>
  <c r="QL154" i="2" s="1"/>
  <c r="KX154" i="2"/>
  <c r="QN154" i="2" s="1"/>
  <c r="NV158" i="2"/>
  <c r="NS158" i="2"/>
  <c r="PX158" i="2"/>
  <c r="KY158" i="2"/>
  <c r="QL158" i="2" s="1"/>
  <c r="KX158" i="2"/>
  <c r="QN158" i="2" s="1"/>
  <c r="GF161" i="2"/>
  <c r="PV161" i="2" s="1"/>
  <c r="GE161" i="2"/>
  <c r="PX161" i="2" s="1"/>
  <c r="FH162" i="2"/>
  <c r="OX162" i="2" s="1"/>
  <c r="FG162" i="2"/>
  <c r="OZ162" i="2" s="1"/>
  <c r="NV163" i="2"/>
  <c r="NS163" i="2"/>
  <c r="PX163" i="2"/>
  <c r="KY163" i="2"/>
  <c r="QL163" i="2" s="1"/>
  <c r="KX163" i="2"/>
  <c r="QN163" i="2" s="1"/>
  <c r="KZ164" i="2"/>
  <c r="GF165" i="2"/>
  <c r="PV165" i="2" s="1"/>
  <c r="GE165" i="2"/>
  <c r="PX165" i="2" s="1"/>
  <c r="FH166" i="2"/>
  <c r="OX166" i="2" s="1"/>
  <c r="FG166" i="2"/>
  <c r="OZ166" i="2" s="1"/>
  <c r="NV167" i="2"/>
  <c r="NS167" i="2"/>
  <c r="PX167" i="2"/>
  <c r="KY167" i="2"/>
  <c r="QL167" i="2" s="1"/>
  <c r="KX167" i="2"/>
  <c r="QN167" i="2" s="1"/>
  <c r="GF169" i="2"/>
  <c r="PV169" i="2" s="1"/>
  <c r="GE169" i="2"/>
  <c r="PX169" i="2" s="1"/>
  <c r="FH170" i="2"/>
  <c r="OX170" i="2" s="1"/>
  <c r="FG170" i="2"/>
  <c r="OZ170" i="2" s="1"/>
  <c r="KX171" i="2"/>
  <c r="QN171" i="2" s="1"/>
  <c r="KY171" i="2"/>
  <c r="QL171" i="2" s="1"/>
  <c r="NS173" i="2"/>
  <c r="NV173" i="2"/>
  <c r="FI173" i="2"/>
  <c r="LA173" i="2"/>
  <c r="QP173" i="2" s="1"/>
  <c r="MR174" i="2"/>
  <c r="MS174" i="2"/>
  <c r="DI175" i="2"/>
  <c r="FJ175" i="2" s="1"/>
  <c r="PB175" i="2" s="1"/>
  <c r="QY175" i="2"/>
  <c r="QU175" i="2"/>
  <c r="MU177" i="2"/>
  <c r="MV177" i="2"/>
  <c r="NU177" i="2"/>
  <c r="NQ177" i="2"/>
  <c r="OA177" i="2"/>
  <c r="OD177" i="2"/>
  <c r="KX177" i="2"/>
  <c r="QN177" i="2" s="1"/>
  <c r="KY177" i="2"/>
  <c r="QL177" i="2" s="1"/>
  <c r="NS181" i="2"/>
  <c r="NV181" i="2"/>
  <c r="FI181" i="2"/>
  <c r="LA181" i="2"/>
  <c r="QP181" i="2" s="1"/>
  <c r="MR182" i="2"/>
  <c r="MS182" i="2"/>
  <c r="FJ185" i="2"/>
  <c r="PB185" i="2" s="1"/>
  <c r="DI186" i="2"/>
  <c r="FJ186" i="2" s="1"/>
  <c r="PB186" i="2" s="1"/>
  <c r="HL187" i="2"/>
  <c r="LA187" i="2" s="1"/>
  <c r="QP187" i="2" s="1"/>
  <c r="NF189" i="2"/>
  <c r="NC189" i="2"/>
  <c r="DI190" i="2"/>
  <c r="FJ190" i="2" s="1"/>
  <c r="PB190" i="2" s="1"/>
  <c r="HL191" i="2"/>
  <c r="LA191" i="2" s="1"/>
  <c r="QP191" i="2" s="1"/>
  <c r="NF193" i="2"/>
  <c r="NC193" i="2"/>
  <c r="DI194" i="2"/>
  <c r="FJ194" i="2" s="1"/>
  <c r="PB194" i="2" s="1"/>
  <c r="HL195" i="2"/>
  <c r="LA195" i="2" s="1"/>
  <c r="QP195" i="2" s="1"/>
  <c r="DI196" i="2"/>
  <c r="FJ196" i="2" s="1"/>
  <c r="PB196" i="2" s="1"/>
  <c r="OC184" i="2"/>
  <c r="NY184" i="2"/>
  <c r="FG184" i="2"/>
  <c r="OZ184" i="2" s="1"/>
  <c r="FH184" i="2"/>
  <c r="OX184" i="2" s="1"/>
  <c r="NS185" i="2"/>
  <c r="NV185" i="2"/>
  <c r="FI185" i="2"/>
  <c r="PX185" i="2"/>
  <c r="QI186" i="2"/>
  <c r="QE186" i="2"/>
  <c r="QY186" i="2"/>
  <c r="QU186" i="2"/>
  <c r="MT188" i="2"/>
  <c r="NU188" i="2"/>
  <c r="NW188" i="2" s="1"/>
  <c r="SC188" i="2" s="1"/>
  <c r="TU188" i="2" s="1"/>
  <c r="NQ188" i="2"/>
  <c r="QI189" i="2"/>
  <c r="QE189" i="2"/>
  <c r="GE190" i="2"/>
  <c r="PX190" i="2" s="1"/>
  <c r="GF190" i="2"/>
  <c r="PV190" i="2" s="1"/>
  <c r="KX190" i="2"/>
  <c r="QN190" i="2" s="1"/>
  <c r="KY190" i="2"/>
  <c r="QL190" i="2" s="1"/>
  <c r="MW190" i="2"/>
  <c r="MX190" i="2"/>
  <c r="MY190" i="2" s="1"/>
  <c r="OC191" i="2"/>
  <c r="NY191" i="2"/>
  <c r="FG191" i="2"/>
  <c r="OZ191" i="2" s="1"/>
  <c r="FH191" i="2"/>
  <c r="OX191" i="2" s="1"/>
  <c r="NS192" i="2"/>
  <c r="NV192" i="2"/>
  <c r="FI192" i="2"/>
  <c r="PX192" i="2"/>
  <c r="QY193" i="2"/>
  <c r="QU193" i="2"/>
  <c r="MR193" i="2"/>
  <c r="MS193" i="2"/>
  <c r="QI194" i="2"/>
  <c r="QE194" i="2"/>
  <c r="QY194" i="2"/>
  <c r="QU194" i="2"/>
  <c r="MS203" i="2"/>
  <c r="MR203" i="2"/>
  <c r="HL219" i="2"/>
  <c r="LA219" i="2" s="1"/>
  <c r="QP219" i="2" s="1"/>
  <c r="MS220" i="2"/>
  <c r="MR220" i="2"/>
  <c r="FJ221" i="2"/>
  <c r="PB221" i="2" s="1"/>
  <c r="ND224" i="2"/>
  <c r="NE224" i="2" s="1"/>
  <c r="FJ225" i="2"/>
  <c r="PB225" i="2" s="1"/>
  <c r="ND172" i="2"/>
  <c r="NE172" i="2" s="1"/>
  <c r="ME172" i="2"/>
  <c r="PV172" i="2"/>
  <c r="PX174" i="2"/>
  <c r="FH175" i="2"/>
  <c r="OX175" i="2" s="1"/>
  <c r="FG175" i="2"/>
  <c r="OZ175" i="2" s="1"/>
  <c r="PX176" i="2"/>
  <c r="FH177" i="2"/>
  <c r="OX177" i="2" s="1"/>
  <c r="FG177" i="2"/>
  <c r="OZ177" i="2" s="1"/>
  <c r="PV178" i="2"/>
  <c r="ND180" i="2"/>
  <c r="NE180" i="2" s="1"/>
  <c r="ME180" i="2"/>
  <c r="PV180" i="2"/>
  <c r="PX182" i="2"/>
  <c r="MT184" i="2"/>
  <c r="FH185" i="2"/>
  <c r="OX185" i="2" s="1"/>
  <c r="FG185" i="2"/>
  <c r="OZ185" i="2" s="1"/>
  <c r="FH186" i="2"/>
  <c r="OX186" i="2" s="1"/>
  <c r="FG186" i="2"/>
  <c r="OZ186" i="2" s="1"/>
  <c r="NV187" i="2"/>
  <c r="NS187" i="2"/>
  <c r="PX187" i="2"/>
  <c r="KY187" i="2"/>
  <c r="QL187" i="2" s="1"/>
  <c r="KX187" i="2"/>
  <c r="QN187" i="2" s="1"/>
  <c r="KZ188" i="2"/>
  <c r="GF189" i="2"/>
  <c r="PV189" i="2" s="1"/>
  <c r="GE189" i="2"/>
  <c r="PX189" i="2" s="1"/>
  <c r="GH189" i="2"/>
  <c r="PZ189" i="2" s="1"/>
  <c r="FH190" i="2"/>
  <c r="OX190" i="2" s="1"/>
  <c r="FG190" i="2"/>
  <c r="OZ190" i="2" s="1"/>
  <c r="NV191" i="2"/>
  <c r="NS191" i="2"/>
  <c r="PX191" i="2"/>
  <c r="KY191" i="2"/>
  <c r="QL191" i="2" s="1"/>
  <c r="KX191" i="2"/>
  <c r="QN191" i="2" s="1"/>
  <c r="GF193" i="2"/>
  <c r="PV193" i="2" s="1"/>
  <c r="GE193" i="2"/>
  <c r="PX193" i="2" s="1"/>
  <c r="GH193" i="2"/>
  <c r="PZ193" i="2" s="1"/>
  <c r="FH194" i="2"/>
  <c r="OX194" i="2" s="1"/>
  <c r="FG194" i="2"/>
  <c r="OZ194" i="2" s="1"/>
  <c r="NV195" i="2"/>
  <c r="NS195" i="2"/>
  <c r="PX195" i="2"/>
  <c r="KY195" i="2"/>
  <c r="QL195" i="2" s="1"/>
  <c r="KX195" i="2"/>
  <c r="QN195" i="2" s="1"/>
  <c r="FH196" i="2"/>
  <c r="OX196" i="2" s="1"/>
  <c r="FG196" i="2"/>
  <c r="OZ196" i="2" s="1"/>
  <c r="QY196" i="2"/>
  <c r="QU196" i="2"/>
  <c r="NS198" i="2"/>
  <c r="NV198" i="2"/>
  <c r="FI198" i="2"/>
  <c r="LA198" i="2"/>
  <c r="QP198" i="2" s="1"/>
  <c r="LA199" i="2"/>
  <c r="QP199" i="2" s="1"/>
  <c r="ND200" i="2"/>
  <c r="NE200" i="2" s="1"/>
  <c r="DI200" i="2"/>
  <c r="FJ200" i="2" s="1"/>
  <c r="PB200" i="2" s="1"/>
  <c r="QY200" i="2"/>
  <c r="QU200" i="2"/>
  <c r="ME203" i="2"/>
  <c r="ND203" i="2"/>
  <c r="NF203" i="2" s="1"/>
  <c r="FJ220" i="2"/>
  <c r="PB220" i="2" s="1"/>
  <c r="MR225" i="2"/>
  <c r="MS225" i="2"/>
  <c r="ND197" i="2"/>
  <c r="NE197" i="2" s="1"/>
  <c r="ME197" i="2"/>
  <c r="PV197" i="2"/>
  <c r="PX199" i="2"/>
  <c r="FH200" i="2"/>
  <c r="OX200" i="2" s="1"/>
  <c r="FG200" i="2"/>
  <c r="OZ200" i="2" s="1"/>
  <c r="GF201" i="2"/>
  <c r="PV201" i="2" s="1"/>
  <c r="GE201" i="2"/>
  <c r="PX201" i="2" s="1"/>
  <c r="GH201" i="2"/>
  <c r="PZ201" i="2" s="1"/>
  <c r="FG202" i="2"/>
  <c r="OZ202" i="2" s="1"/>
  <c r="FH202" i="2"/>
  <c r="OX202" i="2" s="1"/>
  <c r="NS203" i="2"/>
  <c r="NV203" i="2"/>
  <c r="FI203" i="2"/>
  <c r="PY203" i="2"/>
  <c r="QB203" i="2"/>
  <c r="MR204" i="2"/>
  <c r="MS204" i="2"/>
  <c r="OZ206" i="2"/>
  <c r="PX207" i="2"/>
  <c r="FG208" i="2"/>
  <c r="OZ208" i="2" s="1"/>
  <c r="FH208" i="2"/>
  <c r="OX208" i="2" s="1"/>
  <c r="KZ208" i="2"/>
  <c r="GE209" i="2"/>
  <c r="PX209" i="2" s="1"/>
  <c r="GF209" i="2"/>
  <c r="PV209" i="2" s="1"/>
  <c r="GH209" i="2"/>
  <c r="PZ209" i="2" s="1"/>
  <c r="MT210" i="2"/>
  <c r="GE210" i="2"/>
  <c r="PX210" i="2" s="1"/>
  <c r="GF210" i="2"/>
  <c r="PV210" i="2" s="1"/>
  <c r="MT212" i="2"/>
  <c r="NJ212" i="2"/>
  <c r="ND213" i="2"/>
  <c r="NF213" i="2" s="1"/>
  <c r="OX213" i="2"/>
  <c r="NU214" i="2"/>
  <c r="NQ214" i="2"/>
  <c r="PV214" i="2"/>
  <c r="KX214" i="2"/>
  <c r="QN214" i="2" s="1"/>
  <c r="KY214" i="2"/>
  <c r="QL214" i="2" s="1"/>
  <c r="GE216" i="2"/>
  <c r="PX216" i="2" s="1"/>
  <c r="GF216" i="2"/>
  <c r="PV216" i="2" s="1"/>
  <c r="MW216" i="2"/>
  <c r="MX216" i="2" s="1"/>
  <c r="MY216" i="2" s="1"/>
  <c r="MT218" i="2"/>
  <c r="GE218" i="2"/>
  <c r="PX218" i="2" s="1"/>
  <c r="GF218" i="2"/>
  <c r="PV218" i="2" s="1"/>
  <c r="OZ219" i="2"/>
  <c r="PV220" i="2"/>
  <c r="KX220" i="2"/>
  <c r="QN220" i="2" s="1"/>
  <c r="KY220" i="2"/>
  <c r="QL220" i="2" s="1"/>
  <c r="QY224" i="2"/>
  <c r="QU224" i="2"/>
  <c r="OC225" i="2"/>
  <c r="OE225" i="2" s="1"/>
  <c r="SD225" i="2" s="1"/>
  <c r="TV225" i="2" s="1"/>
  <c r="NY225" i="2"/>
  <c r="NU226" i="2"/>
  <c r="NW226" i="2" s="1"/>
  <c r="SC226" i="2" s="1"/>
  <c r="TU226" i="2" s="1"/>
  <c r="NQ226" i="2"/>
  <c r="OA226" i="2"/>
  <c r="OD226" i="2"/>
  <c r="GE226" i="2"/>
  <c r="PX226" i="2" s="1"/>
  <c r="GF226" i="2"/>
  <c r="PV226" i="2" s="1"/>
  <c r="MS232" i="2"/>
  <c r="MR232" i="2"/>
  <c r="GG237" i="2"/>
  <c r="GH237" i="2" s="1"/>
  <c r="PZ237" i="2" s="1"/>
  <c r="NV204" i="2"/>
  <c r="NS204" i="2"/>
  <c r="PX204" i="2"/>
  <c r="KY204" i="2"/>
  <c r="QL204" i="2" s="1"/>
  <c r="KX204" i="2"/>
  <c r="QN204" i="2" s="1"/>
  <c r="NV206" i="2"/>
  <c r="NS206" i="2"/>
  <c r="KZ207" i="2"/>
  <c r="PX208" i="2"/>
  <c r="KY208" i="2"/>
  <c r="QL208" i="2" s="1"/>
  <c r="KX208" i="2"/>
  <c r="QN208" i="2" s="1"/>
  <c r="FH209" i="2"/>
  <c r="OX209" i="2" s="1"/>
  <c r="FG209" i="2"/>
  <c r="OZ209" i="2" s="1"/>
  <c r="QI209" i="2"/>
  <c r="QK209" i="2" s="1"/>
  <c r="SM209" i="2" s="1"/>
  <c r="UC209" i="2" s="1"/>
  <c r="QE209" i="2"/>
  <c r="OC211" i="2"/>
  <c r="OE211" i="2" s="1"/>
  <c r="SD211" i="2" s="1"/>
  <c r="TV211" i="2" s="1"/>
  <c r="NY211" i="2"/>
  <c r="PX211" i="2"/>
  <c r="KY211" i="2"/>
  <c r="QL211" i="2" s="1"/>
  <c r="KX211" i="2"/>
  <c r="QN211" i="2" s="1"/>
  <c r="FH212" i="2"/>
  <c r="OX212" i="2" s="1"/>
  <c r="FG212" i="2"/>
  <c r="OZ212" i="2" s="1"/>
  <c r="QI212" i="2"/>
  <c r="QE212" i="2"/>
  <c r="NV213" i="2"/>
  <c r="NS213" i="2"/>
  <c r="QI213" i="2"/>
  <c r="QE213" i="2"/>
  <c r="KZ214" i="2"/>
  <c r="OC215" i="2"/>
  <c r="OE215" i="2" s="1"/>
  <c r="SD215" i="2" s="1"/>
  <c r="TV215" i="2" s="1"/>
  <c r="NY215" i="2"/>
  <c r="PX215" i="2"/>
  <c r="KY215" i="2"/>
  <c r="QL215" i="2" s="1"/>
  <c r="KX215" i="2"/>
  <c r="QN215" i="2" s="1"/>
  <c r="KZ216" i="2"/>
  <c r="QY218" i="2"/>
  <c r="RA218" i="2" s="1"/>
  <c r="SO218" i="2" s="1"/>
  <c r="UE218" i="2" s="1"/>
  <c r="QU218" i="2"/>
  <c r="PX219" i="2"/>
  <c r="KY219" i="2"/>
  <c r="QL219" i="2" s="1"/>
  <c r="KX219" i="2"/>
  <c r="QN219" i="2" s="1"/>
  <c r="FH220" i="2"/>
  <c r="OX220" i="2" s="1"/>
  <c r="FG220" i="2"/>
  <c r="OZ220" i="2" s="1"/>
  <c r="QI220" i="2"/>
  <c r="QE220" i="2"/>
  <c r="NV221" i="2"/>
  <c r="NS221" i="2"/>
  <c r="KZ222" i="2"/>
  <c r="ND223" i="2"/>
  <c r="NF223" i="2" s="1"/>
  <c r="QW224" i="2"/>
  <c r="QZ224" i="2"/>
  <c r="FG225" i="2"/>
  <c r="OZ225" i="2" s="1"/>
  <c r="FH225" i="2"/>
  <c r="OX225" i="2" s="1"/>
  <c r="OC226" i="2"/>
  <c r="OE226" i="2" s="1"/>
  <c r="SD226" i="2" s="1"/>
  <c r="TV226" i="2" s="1"/>
  <c r="NY226" i="2"/>
  <c r="FJ227" i="2"/>
  <c r="PB227" i="2" s="1"/>
  <c r="NS228" i="2"/>
  <c r="NV228" i="2"/>
  <c r="QI230" i="2"/>
  <c r="QE230" i="2"/>
  <c r="QY230" i="2"/>
  <c r="QU230" i="2"/>
  <c r="MT232" i="2"/>
  <c r="NU232" i="2"/>
  <c r="NW232" i="2" s="1"/>
  <c r="SC232" i="2" s="1"/>
  <c r="TU232" i="2" s="1"/>
  <c r="NQ232" i="2"/>
  <c r="PY232" i="2"/>
  <c r="QB232" i="2"/>
  <c r="GE234" i="2"/>
  <c r="PX234" i="2" s="1"/>
  <c r="GF234" i="2"/>
  <c r="PV234" i="2" s="1"/>
  <c r="KX234" i="2"/>
  <c r="QN234" i="2" s="1"/>
  <c r="KY234" i="2"/>
  <c r="QL234" i="2" s="1"/>
  <c r="MW234" i="2"/>
  <c r="MX234" i="2" s="1"/>
  <c r="MY234" i="2" s="1"/>
  <c r="FG235" i="2"/>
  <c r="OZ235" i="2" s="1"/>
  <c r="FH235" i="2"/>
  <c r="OX235" i="2" s="1"/>
  <c r="NU236" i="2"/>
  <c r="NW236" i="2" s="1"/>
  <c r="SC236" i="2" s="1"/>
  <c r="TU236" i="2" s="1"/>
  <c r="NQ236" i="2"/>
  <c r="OA236" i="2"/>
  <c r="OD236" i="2"/>
  <c r="GE236" i="2"/>
  <c r="PX236" i="2" s="1"/>
  <c r="GF236" i="2"/>
  <c r="PV236" i="2" s="1"/>
  <c r="KX238" i="2"/>
  <c r="QN238" i="2" s="1"/>
  <c r="KY238" i="2"/>
  <c r="QL238" i="2" s="1"/>
  <c r="GG242" i="2"/>
  <c r="GH242" i="2" s="1"/>
  <c r="MS246" i="2"/>
  <c r="MR246" i="2"/>
  <c r="PX225" i="2"/>
  <c r="FH226" i="2"/>
  <c r="OX226" i="2" s="1"/>
  <c r="FG226" i="2"/>
  <c r="OZ226" i="2" s="1"/>
  <c r="PX227" i="2"/>
  <c r="KY227" i="2"/>
  <c r="QL227" i="2" s="1"/>
  <c r="KX227" i="2"/>
  <c r="QN227" i="2" s="1"/>
  <c r="NV231" i="2"/>
  <c r="NS231" i="2"/>
  <c r="PX231" i="2"/>
  <c r="KY231" i="2"/>
  <c r="QL231" i="2" s="1"/>
  <c r="KX231" i="2"/>
  <c r="QN231" i="2" s="1"/>
  <c r="NV235" i="2"/>
  <c r="NS235" i="2"/>
  <c r="PX235" i="2"/>
  <c r="KY235" i="2"/>
  <c r="QL235" i="2" s="1"/>
  <c r="KX235" i="2"/>
  <c r="QN235" i="2" s="1"/>
  <c r="FG237" i="2"/>
  <c r="OZ237" i="2" s="1"/>
  <c r="FH237" i="2"/>
  <c r="OX237" i="2" s="1"/>
  <c r="OZ238" i="2"/>
  <c r="PX238" i="2"/>
  <c r="GG251" i="2"/>
  <c r="GH251" i="2" s="1"/>
  <c r="PZ251" i="2" s="1"/>
  <c r="FI236" i="2"/>
  <c r="PV237" i="2"/>
  <c r="FI238" i="2"/>
  <c r="PV239" i="2"/>
  <c r="FJ240" i="2"/>
  <c r="PB240" i="2" s="1"/>
  <c r="QI241" i="2"/>
  <c r="QK241" i="2" s="1"/>
  <c r="SM241" i="2" s="1"/>
  <c r="UC241" i="2" s="1"/>
  <c r="QE241" i="2"/>
  <c r="QY241" i="2"/>
  <c r="RA241" i="2" s="1"/>
  <c r="SO241" i="2" s="1"/>
  <c r="UE241" i="2" s="1"/>
  <c r="QU241" i="2"/>
  <c r="MT243" i="2"/>
  <c r="NU243" i="2"/>
  <c r="NQ243" i="2"/>
  <c r="PX246" i="2"/>
  <c r="QI248" i="2"/>
  <c r="QE248" i="2"/>
  <c r="NU250" i="2"/>
  <c r="NQ250" i="2"/>
  <c r="OA250" i="2"/>
  <c r="OD250" i="2"/>
  <c r="FG251" i="2"/>
  <c r="OZ251" i="2" s="1"/>
  <c r="FH251" i="2"/>
  <c r="OX251" i="2" s="1"/>
  <c r="QN251" i="2"/>
  <c r="NV252" i="2"/>
  <c r="NS252" i="2"/>
  <c r="NV242" i="2"/>
  <c r="NS242" i="2"/>
  <c r="PX242" i="2"/>
  <c r="KY242" i="2"/>
  <c r="QL242" i="2" s="1"/>
  <c r="KX242" i="2"/>
  <c r="QN242" i="2" s="1"/>
  <c r="QI246" i="2"/>
  <c r="QK246" i="2" s="1"/>
  <c r="SM246" i="2" s="1"/>
  <c r="UC246" i="2" s="1"/>
  <c r="QE246" i="2"/>
  <c r="FJ247" i="2"/>
  <c r="PB247" i="2" s="1"/>
  <c r="QA247" i="2"/>
  <c r="PW247" i="2"/>
  <c r="NV248" i="2"/>
  <c r="NS248" i="2"/>
  <c r="NC249" i="2"/>
  <c r="NF249" i="2"/>
  <c r="QA249" i="2"/>
  <c r="PW249" i="2"/>
  <c r="OC250" i="2"/>
  <c r="NY250" i="2"/>
  <c r="MR251" i="2"/>
  <c r="MS251" i="2"/>
  <c r="NE253" i="2"/>
  <c r="NA253" i="2"/>
  <c r="MT253" i="2"/>
  <c r="MS255" i="2"/>
  <c r="MR255" i="2"/>
  <c r="QI253" i="2"/>
  <c r="QK253" i="2" s="1"/>
  <c r="SM253" i="2" s="1"/>
  <c r="UC253" i="2" s="1"/>
  <c r="QE253" i="2"/>
  <c r="NE255" i="2"/>
  <c r="NG255" i="2" s="1"/>
  <c r="SB255" i="2" s="1"/>
  <c r="TT255" i="2" s="1"/>
  <c r="NA255" i="2"/>
  <c r="NS255" i="2"/>
  <c r="NV255" i="2"/>
  <c r="PX255" i="2"/>
  <c r="LA255" i="2"/>
  <c r="QP255" i="2" s="1"/>
  <c r="MR256" i="2"/>
  <c r="MS256" i="2"/>
  <c r="GE257" i="2"/>
  <c r="PX257" i="2" s="1"/>
  <c r="GF257" i="2"/>
  <c r="PV257" i="2" s="1"/>
  <c r="KX257" i="2"/>
  <c r="QN257" i="2" s="1"/>
  <c r="KY257" i="2"/>
  <c r="QL257" i="2" s="1"/>
  <c r="MW257" i="2"/>
  <c r="MX257" i="2" s="1"/>
  <c r="MY257" i="2" s="1"/>
  <c r="NU259" i="2"/>
  <c r="NQ259" i="2"/>
  <c r="MR259" i="2"/>
  <c r="MS259" i="2"/>
  <c r="KX260" i="2"/>
  <c r="QN260" i="2" s="1"/>
  <c r="KY260" i="2"/>
  <c r="QL260" i="2" s="1"/>
  <c r="NU261" i="2"/>
  <c r="NQ261" i="2"/>
  <c r="FH247" i="2"/>
  <c r="OX247" i="2" s="1"/>
  <c r="FG247" i="2"/>
  <c r="OZ247" i="2" s="1"/>
  <c r="MT249" i="2"/>
  <c r="NV251" i="2"/>
  <c r="NS251" i="2"/>
  <c r="PX251" i="2"/>
  <c r="FI253" i="2"/>
  <c r="KZ255" i="2"/>
  <c r="PV256" i="2"/>
  <c r="KX261" i="2"/>
  <c r="QN261" i="2" s="1"/>
  <c r="KY261" i="2"/>
  <c r="QL261" i="2" s="1"/>
  <c r="GH263" i="2"/>
  <c r="PZ263" i="2" s="1"/>
  <c r="FG266" i="2"/>
  <c r="OZ266" i="2" s="1"/>
  <c r="FH266" i="2"/>
  <c r="OX266" i="2" s="1"/>
  <c r="QN266" i="2"/>
  <c r="NU260" i="2"/>
  <c r="NW260" i="2" s="1"/>
  <c r="SC260" i="2" s="1"/>
  <c r="TU260" i="2" s="1"/>
  <c r="NQ260" i="2"/>
  <c r="MR262" i="2"/>
  <c r="MS262" i="2"/>
  <c r="PX263" i="2"/>
  <c r="KX264" i="2"/>
  <c r="QN264" i="2" s="1"/>
  <c r="KY264" i="2"/>
  <c r="QL264" i="2" s="1"/>
  <c r="OC266" i="2"/>
  <c r="NY266" i="2"/>
  <c r="NE268" i="2"/>
  <c r="NA268" i="2"/>
  <c r="MT268" i="2"/>
  <c r="NV268" i="2"/>
  <c r="NS268" i="2"/>
  <c r="NS269" i="2"/>
  <c r="NV269" i="2"/>
  <c r="NV262" i="2"/>
  <c r="NS262" i="2"/>
  <c r="PX262" i="2"/>
  <c r="FI263" i="2"/>
  <c r="MT264" i="2"/>
  <c r="MT266" i="2"/>
  <c r="NU267" i="2"/>
  <c r="NW267" i="2" s="1"/>
  <c r="SC267" i="2" s="1"/>
  <c r="TU267" i="2" s="1"/>
  <c r="NQ267" i="2"/>
  <c r="PV267" i="2"/>
  <c r="GG271" i="2"/>
  <c r="GH271" i="2" s="1"/>
  <c r="PZ271" i="2" s="1"/>
  <c r="PX271" i="2"/>
  <c r="NU271" i="2"/>
  <c r="NQ271" i="2"/>
  <c r="QG271" i="2"/>
  <c r="QJ271" i="2"/>
  <c r="QL273" i="2"/>
  <c r="QA270" i="2"/>
  <c r="QC270" i="2" s="1"/>
  <c r="SL270" i="2" s="1"/>
  <c r="UB270" i="2" s="1"/>
  <c r="PW270" i="2"/>
  <c r="OZ271" i="2"/>
  <c r="MT270" i="2"/>
  <c r="MU272" i="2"/>
  <c r="MV272" i="2"/>
  <c r="KX272" i="2"/>
  <c r="QN272" i="2" s="1"/>
  <c r="KY272" i="2"/>
  <c r="QL272" i="2" s="1"/>
  <c r="PX273" i="2"/>
  <c r="MQ274" i="2"/>
  <c r="GZ274" i="2"/>
  <c r="FJ94" i="2"/>
  <c r="PB94" i="2" s="1"/>
  <c r="FJ96" i="2"/>
  <c r="PB96" i="2" s="1"/>
  <c r="AL274" i="2"/>
  <c r="DI39" i="2"/>
  <c r="GH56" i="2"/>
  <c r="PZ56" i="2" s="1"/>
  <c r="GH60" i="2"/>
  <c r="PZ60" i="2" s="1"/>
  <c r="IB64" i="2"/>
  <c r="LA64" i="2" s="1"/>
  <c r="QP64" i="2" s="1"/>
  <c r="EG72" i="2"/>
  <c r="FJ72" i="2" s="1"/>
  <c r="HL73" i="2"/>
  <c r="LA73" i="2" s="1"/>
  <c r="QP73" i="2" s="1"/>
  <c r="HL77" i="2"/>
  <c r="LA77" i="2" s="1"/>
  <c r="QP77" i="2" s="1"/>
  <c r="HL81" i="2"/>
  <c r="LA81" i="2" s="1"/>
  <c r="QP81" i="2" s="1"/>
  <c r="HL85" i="2"/>
  <c r="LA85" i="2" s="1"/>
  <c r="QP85" i="2" s="1"/>
  <c r="DI103" i="2"/>
  <c r="FJ103" i="2" s="1"/>
  <c r="PB103" i="2" s="1"/>
  <c r="LA124" i="2"/>
  <c r="QP124" i="2" s="1"/>
  <c r="LA129" i="2"/>
  <c r="QP129" i="2" s="1"/>
  <c r="ME100" i="2"/>
  <c r="GH109" i="2"/>
  <c r="PZ109" i="2" s="1"/>
  <c r="DI111" i="2"/>
  <c r="FJ111" i="2" s="1"/>
  <c r="PB111" i="2" s="1"/>
  <c r="DI112" i="2"/>
  <c r="FJ112" i="2" s="1"/>
  <c r="PB112" i="2" s="1"/>
  <c r="GG115" i="2"/>
  <c r="GH115" i="2" s="1"/>
  <c r="PZ115" i="2" s="1"/>
  <c r="GG146" i="2"/>
  <c r="GH146" i="2" s="1"/>
  <c r="PZ146" i="2" s="1"/>
  <c r="GG160" i="2"/>
  <c r="GG161" i="2"/>
  <c r="GH161" i="2" s="1"/>
  <c r="GG164" i="2"/>
  <c r="GH164" i="2" s="1"/>
  <c r="GG165" i="2"/>
  <c r="GH165" i="2" s="1"/>
  <c r="DI168" i="2"/>
  <c r="FJ168" i="2" s="1"/>
  <c r="PB168" i="2" s="1"/>
  <c r="DI188" i="2"/>
  <c r="FJ188" i="2" s="1"/>
  <c r="PB188" i="2" s="1"/>
  <c r="GG192" i="2"/>
  <c r="GH192" i="2" s="1"/>
  <c r="HL193" i="2"/>
  <c r="LA193" i="2" s="1"/>
  <c r="QP193" i="2" s="1"/>
  <c r="GG210" i="2"/>
  <c r="GH210" i="2" s="1"/>
  <c r="PZ210" i="2" s="1"/>
  <c r="HT221" i="2"/>
  <c r="HT274" i="2" s="1"/>
  <c r="GH205" i="2"/>
  <c r="PZ205" i="2" s="1"/>
  <c r="DI216" i="2"/>
  <c r="FJ216" i="2" s="1"/>
  <c r="PB216" i="2" s="1"/>
  <c r="IB217" i="2"/>
  <c r="LA217" i="2" s="1"/>
  <c r="QP217" i="2" s="1"/>
  <c r="LA236" i="2"/>
  <c r="QP236" i="2" s="1"/>
  <c r="GG250" i="2"/>
  <c r="GH250" i="2" s="1"/>
  <c r="GG260" i="2"/>
  <c r="GG257" i="2"/>
  <c r="GH257" i="2" s="1"/>
  <c r="PZ257" i="2" s="1"/>
  <c r="GG258" i="2"/>
  <c r="GH258" i="2" s="1"/>
  <c r="PZ258" i="2" s="1"/>
  <c r="FJ69" i="2"/>
  <c r="PB69" i="2" s="1"/>
  <c r="FJ92" i="2"/>
  <c r="PB92" i="2" s="1"/>
  <c r="EF274" i="2"/>
  <c r="IR38" i="2"/>
  <c r="IR274" i="2" s="1"/>
  <c r="QT38" i="2"/>
  <c r="GH58" i="2"/>
  <c r="PZ58" i="2" s="1"/>
  <c r="GH62" i="2"/>
  <c r="PZ62" i="2" s="1"/>
  <c r="HL75" i="2"/>
  <c r="LA75" i="2" s="1"/>
  <c r="QP75" i="2" s="1"/>
  <c r="HL79" i="2"/>
  <c r="LA79" i="2" s="1"/>
  <c r="QP79" i="2" s="1"/>
  <c r="HL83" i="2"/>
  <c r="LA83" i="2" s="1"/>
  <c r="QP83" i="2" s="1"/>
  <c r="GH97" i="2"/>
  <c r="PZ97" i="2" s="1"/>
  <c r="GH98" i="2"/>
  <c r="PZ98" i="2" s="1"/>
  <c r="GH99" i="2"/>
  <c r="PZ99" i="2" s="1"/>
  <c r="GH100" i="2"/>
  <c r="PZ100" i="2" s="1"/>
  <c r="GH101" i="2"/>
  <c r="PZ101" i="2" s="1"/>
  <c r="LA131" i="2"/>
  <c r="QP131" i="2" s="1"/>
  <c r="GG106" i="2"/>
  <c r="GH106" i="2" s="1"/>
  <c r="PZ106" i="2" s="1"/>
  <c r="GH110" i="2"/>
  <c r="PZ110" i="2" s="1"/>
  <c r="GG112" i="2"/>
  <c r="GH112" i="2" s="1"/>
  <c r="PZ112" i="2" s="1"/>
  <c r="HL116" i="2"/>
  <c r="LA116" i="2" s="1"/>
  <c r="QP116" i="2" s="1"/>
  <c r="GH121" i="2"/>
  <c r="PZ121" i="2" s="1"/>
  <c r="DI124" i="2"/>
  <c r="FJ124" i="2" s="1"/>
  <c r="PB124" i="2" s="1"/>
  <c r="DI125" i="2"/>
  <c r="FJ125" i="2" s="1"/>
  <c r="PB125" i="2" s="1"/>
  <c r="GH139" i="2"/>
  <c r="PZ139" i="2" s="1"/>
  <c r="GH141" i="2"/>
  <c r="PZ141" i="2" s="1"/>
  <c r="GG142" i="2"/>
  <c r="GH142" i="2" s="1"/>
  <c r="PZ142" i="2" s="1"/>
  <c r="DI145" i="2"/>
  <c r="FJ145" i="2" s="1"/>
  <c r="PB145" i="2" s="1"/>
  <c r="GG147" i="2"/>
  <c r="GH147" i="2" s="1"/>
  <c r="PZ147" i="2" s="1"/>
  <c r="GH149" i="2"/>
  <c r="PZ149" i="2" s="1"/>
  <c r="GH151" i="2"/>
  <c r="PZ151" i="2" s="1"/>
  <c r="GH155" i="2"/>
  <c r="PZ155" i="2" s="1"/>
  <c r="DI160" i="2"/>
  <c r="FJ160" i="2" s="1"/>
  <c r="PB160" i="2" s="1"/>
  <c r="GG166" i="2"/>
  <c r="GH166" i="2" s="1"/>
  <c r="PZ166" i="2" s="1"/>
  <c r="GG168" i="2"/>
  <c r="GH168" i="2" s="1"/>
  <c r="GG169" i="2"/>
  <c r="GH169" i="2" s="1"/>
  <c r="HL178" i="2"/>
  <c r="LA178" i="2" s="1"/>
  <c r="QP178" i="2" s="1"/>
  <c r="GG188" i="2"/>
  <c r="GH188" i="2" s="1"/>
  <c r="PZ188" i="2" s="1"/>
  <c r="HL189" i="2"/>
  <c r="LA189" i="2" s="1"/>
  <c r="QP189" i="2" s="1"/>
  <c r="GG194" i="2"/>
  <c r="GH194" i="2" s="1"/>
  <c r="PZ194" i="2" s="1"/>
  <c r="DI206" i="2"/>
  <c r="FJ206" i="2" s="1"/>
  <c r="PB206" i="2" s="1"/>
  <c r="DI213" i="2"/>
  <c r="FJ213" i="2" s="1"/>
  <c r="PB213" i="2" s="1"/>
  <c r="GG218" i="2"/>
  <c r="GH218" i="2" s="1"/>
  <c r="ME220" i="2"/>
  <c r="GG226" i="2"/>
  <c r="GH226" i="2" s="1"/>
  <c r="PZ226" i="2" s="1"/>
  <c r="DI222" i="2"/>
  <c r="FJ222" i="2" s="1"/>
  <c r="PB222" i="2" s="1"/>
  <c r="HL223" i="2"/>
  <c r="LA223" i="2" s="1"/>
  <c r="QP223" i="2" s="1"/>
  <c r="HL237" i="2"/>
  <c r="LA237" i="2" s="1"/>
  <c r="QP237" i="2" s="1"/>
  <c r="GG243" i="2"/>
  <c r="GH243" i="2" s="1"/>
  <c r="PZ243" i="2" s="1"/>
  <c r="ME245" i="2"/>
  <c r="HL248" i="2"/>
  <c r="LA248" i="2" s="1"/>
  <c r="QP248" i="2" s="1"/>
  <c r="GH260" i="2"/>
  <c r="PZ260" i="2" s="1"/>
  <c r="PZ169" i="2" l="1"/>
  <c r="ME169" i="2"/>
  <c r="PZ250" i="2"/>
  <c r="ME250" i="2"/>
  <c r="PZ164" i="2"/>
  <c r="ME164" i="2"/>
  <c r="PA247" i="2"/>
  <c r="PD247" i="2"/>
  <c r="QQ260" i="2"/>
  <c r="QM260" i="2"/>
  <c r="PY257" i="2"/>
  <c r="QB257" i="2"/>
  <c r="PD237" i="2"/>
  <c r="PA237" i="2"/>
  <c r="PA226" i="2"/>
  <c r="PD226" i="2"/>
  <c r="QQ238" i="2"/>
  <c r="QM238" i="2"/>
  <c r="QA236" i="2"/>
  <c r="PW236" i="2"/>
  <c r="PY234" i="2"/>
  <c r="QB234" i="2"/>
  <c r="QA218" i="2"/>
  <c r="PW218" i="2"/>
  <c r="PC208" i="2"/>
  <c r="OY208" i="2"/>
  <c r="PY201" i="2"/>
  <c r="QB201" i="2"/>
  <c r="QB193" i="2"/>
  <c r="PY193" i="2"/>
  <c r="QB189" i="2"/>
  <c r="PY189" i="2"/>
  <c r="PY190" i="2"/>
  <c r="QB190" i="2"/>
  <c r="QA169" i="2"/>
  <c r="PW169" i="2"/>
  <c r="PY165" i="2"/>
  <c r="PD129" i="2"/>
  <c r="PA129" i="2"/>
  <c r="PZ218" i="2"/>
  <c r="ME218" i="2"/>
  <c r="PZ168" i="2"/>
  <c r="ME168" i="2"/>
  <c r="PZ165" i="2"/>
  <c r="QB165" i="2" s="1"/>
  <c r="ME165" i="2"/>
  <c r="PZ161" i="2"/>
  <c r="ME161" i="2"/>
  <c r="PC247" i="2"/>
  <c r="OY247" i="2"/>
  <c r="QO260" i="2"/>
  <c r="QR260" i="2"/>
  <c r="QA257" i="2"/>
  <c r="PW257" i="2"/>
  <c r="PC237" i="2"/>
  <c r="OY237" i="2"/>
  <c r="PZ242" i="2"/>
  <c r="ME242" i="2"/>
  <c r="QO238" i="2"/>
  <c r="QR238" i="2"/>
  <c r="PY236" i="2"/>
  <c r="QB236" i="2"/>
  <c r="QA234" i="2"/>
  <c r="PW234" i="2"/>
  <c r="PY226" i="2"/>
  <c r="QB226" i="2"/>
  <c r="PY218" i="2"/>
  <c r="QB218" i="2"/>
  <c r="PY216" i="2"/>
  <c r="QB216" i="2"/>
  <c r="QA210" i="2"/>
  <c r="PW210" i="2"/>
  <c r="QA209" i="2"/>
  <c r="PW209" i="2"/>
  <c r="PD208" i="2"/>
  <c r="PA208" i="2"/>
  <c r="QA201" i="2"/>
  <c r="PW201" i="2"/>
  <c r="QA193" i="2"/>
  <c r="QC193" i="2" s="1"/>
  <c r="SL193" i="2" s="1"/>
  <c r="UB193" i="2" s="1"/>
  <c r="PW193" i="2"/>
  <c r="QA189" i="2"/>
  <c r="QC189" i="2" s="1"/>
  <c r="SL189" i="2" s="1"/>
  <c r="UB189" i="2" s="1"/>
  <c r="PW189" i="2"/>
  <c r="QA190" i="2"/>
  <c r="QC190" i="2" s="1"/>
  <c r="SL190" i="2" s="1"/>
  <c r="UB190" i="2" s="1"/>
  <c r="PW190" i="2"/>
  <c r="QB169" i="2"/>
  <c r="PY169" i="2"/>
  <c r="QA165" i="2"/>
  <c r="PW165" i="2"/>
  <c r="QA161" i="2"/>
  <c r="PW161" i="2"/>
  <c r="PD133" i="2"/>
  <c r="PA133" i="2"/>
  <c r="PC129" i="2"/>
  <c r="PE129" i="2" s="1"/>
  <c r="SI129" i="2" s="1"/>
  <c r="TY129" i="2" s="1"/>
  <c r="OY129" i="2"/>
  <c r="QA122" i="2"/>
  <c r="PW122" i="2"/>
  <c r="PY170" i="2"/>
  <c r="QB170" i="2"/>
  <c r="QA162" i="2"/>
  <c r="PW162" i="2"/>
  <c r="PY155" i="2"/>
  <c r="QB155" i="2"/>
  <c r="PY151" i="2"/>
  <c r="QB151" i="2"/>
  <c r="QA145" i="2"/>
  <c r="PW145" i="2"/>
  <c r="QB141" i="2"/>
  <c r="PY141" i="2"/>
  <c r="QA140" i="2"/>
  <c r="PW140" i="2"/>
  <c r="QB137" i="2"/>
  <c r="PY137" i="2"/>
  <c r="QB135" i="2"/>
  <c r="PY135" i="2"/>
  <c r="QA133" i="2"/>
  <c r="PW133" i="2"/>
  <c r="QB129" i="2"/>
  <c r="PY129" i="2"/>
  <c r="QB111" i="2"/>
  <c r="PY111" i="2"/>
  <c r="QA110" i="2"/>
  <c r="PW110" i="2"/>
  <c r="QA107" i="2"/>
  <c r="PW107" i="2"/>
  <c r="PZ104" i="2"/>
  <c r="ME104" i="2"/>
  <c r="QB104" i="2"/>
  <c r="PY104" i="2"/>
  <c r="PZ102" i="2"/>
  <c r="ME102" i="2"/>
  <c r="QB102" i="2"/>
  <c r="PY102" i="2"/>
  <c r="QA101" i="2"/>
  <c r="PW101" i="2"/>
  <c r="QB99" i="2"/>
  <c r="PY99" i="2"/>
  <c r="QA97" i="2"/>
  <c r="PW97" i="2"/>
  <c r="QR96" i="2"/>
  <c r="QO96" i="2"/>
  <c r="QQ92" i="2"/>
  <c r="QM92" i="2"/>
  <c r="QR88" i="2"/>
  <c r="QO88" i="2"/>
  <c r="QR70" i="2"/>
  <c r="QO70" i="2"/>
  <c r="QB69" i="2"/>
  <c r="PY69" i="2"/>
  <c r="QB64" i="2"/>
  <c r="PY64" i="2"/>
  <c r="QA62" i="2"/>
  <c r="PW62" i="2"/>
  <c r="QA60" i="2"/>
  <c r="PW60" i="2"/>
  <c r="QA58" i="2"/>
  <c r="PW58" i="2"/>
  <c r="QA56" i="2"/>
  <c r="PW56" i="2"/>
  <c r="PY41" i="2"/>
  <c r="QB41" i="2"/>
  <c r="SJ147" i="2"/>
  <c r="TZ147" i="2" s="1"/>
  <c r="SK147" i="2"/>
  <c r="UA147" i="2" s="1"/>
  <c r="SJ169" i="2"/>
  <c r="TZ169" i="2" s="1"/>
  <c r="SK169" i="2"/>
  <c r="UA169" i="2" s="1"/>
  <c r="SJ231" i="2"/>
  <c r="TZ231" i="2" s="1"/>
  <c r="SK231" i="2"/>
  <c r="UA231" i="2" s="1"/>
  <c r="SJ251" i="2"/>
  <c r="TZ251" i="2" s="1"/>
  <c r="SK251" i="2"/>
  <c r="UA251" i="2" s="1"/>
  <c r="SJ268" i="2"/>
  <c r="TZ268" i="2" s="1"/>
  <c r="SK268" i="2"/>
  <c r="SE271" i="2"/>
  <c r="TW271" i="2" s="1"/>
  <c r="ON271" i="2"/>
  <c r="PC268" i="2"/>
  <c r="OY268" i="2"/>
  <c r="PD259" i="2"/>
  <c r="PA259" i="2"/>
  <c r="QB237" i="2"/>
  <c r="PY237" i="2"/>
  <c r="PA239" i="2"/>
  <c r="PD239" i="2"/>
  <c r="QA231" i="2"/>
  <c r="PW231" i="2"/>
  <c r="QQ236" i="2"/>
  <c r="QM236" i="2"/>
  <c r="QQ226" i="2"/>
  <c r="QM226" i="2"/>
  <c r="PD213" i="2"/>
  <c r="PA213" i="2"/>
  <c r="PD125" i="2"/>
  <c r="PA125" i="2"/>
  <c r="PA121" i="2"/>
  <c r="PD121" i="2"/>
  <c r="QQ127" i="2"/>
  <c r="QM127" i="2"/>
  <c r="QQ126" i="2"/>
  <c r="QM126" i="2"/>
  <c r="QQ125" i="2"/>
  <c r="QM125" i="2"/>
  <c r="SJ109" i="2"/>
  <c r="TZ109" i="2" s="1"/>
  <c r="SK109" i="2"/>
  <c r="UA109" i="2" s="1"/>
  <c r="SK173" i="2"/>
  <c r="UA173" i="2" s="1"/>
  <c r="SJ173" i="2"/>
  <c r="TZ173" i="2" s="1"/>
  <c r="SK181" i="2"/>
  <c r="UA181" i="2" s="1"/>
  <c r="SJ181" i="2"/>
  <c r="TZ181" i="2" s="1"/>
  <c r="SK243" i="2"/>
  <c r="UA243" i="2" s="1"/>
  <c r="SJ243" i="2"/>
  <c r="TZ243" i="2" s="1"/>
  <c r="PB70" i="2"/>
  <c r="ME70" i="2"/>
  <c r="PB118" i="2"/>
  <c r="ME118" i="2"/>
  <c r="PB146" i="2"/>
  <c r="ME146" i="2"/>
  <c r="SE261" i="2"/>
  <c r="TW261" i="2" s="1"/>
  <c r="ON261" i="2"/>
  <c r="PB136" i="2"/>
  <c r="ME136" i="2"/>
  <c r="PZ116" i="2"/>
  <c r="ME116" i="2"/>
  <c r="PZ86" i="2"/>
  <c r="ME86" i="2"/>
  <c r="PZ78" i="2"/>
  <c r="ME78" i="2"/>
  <c r="QP229" i="2"/>
  <c r="ME229" i="2"/>
  <c r="PB223" i="2"/>
  <c r="ME223" i="2"/>
  <c r="PZ84" i="2"/>
  <c r="ME84" i="2"/>
  <c r="PZ76" i="2"/>
  <c r="ME76" i="2"/>
  <c r="PA236" i="2"/>
  <c r="PD236" i="2"/>
  <c r="PY194" i="2"/>
  <c r="QB194" i="2"/>
  <c r="PY186" i="2"/>
  <c r="QB186" i="2"/>
  <c r="QA147" i="2"/>
  <c r="PW147" i="2"/>
  <c r="PY142" i="2"/>
  <c r="QB142" i="2"/>
  <c r="QA139" i="2"/>
  <c r="PW139" i="2"/>
  <c r="PC127" i="2"/>
  <c r="OY127" i="2"/>
  <c r="QA166" i="2"/>
  <c r="PW166" i="2"/>
  <c r="PY159" i="2"/>
  <c r="QB159" i="2"/>
  <c r="QA149" i="2"/>
  <c r="PW149" i="2"/>
  <c r="PY115" i="2"/>
  <c r="QB115" i="2"/>
  <c r="QA127" i="2"/>
  <c r="PW127" i="2"/>
  <c r="QB125" i="2"/>
  <c r="PY125" i="2"/>
  <c r="QQ121" i="2"/>
  <c r="QM121" i="2"/>
  <c r="QA98" i="2"/>
  <c r="PW98" i="2"/>
  <c r="QR94" i="2"/>
  <c r="QO94" i="2"/>
  <c r="QB86" i="2"/>
  <c r="PY86" i="2"/>
  <c r="PY82" i="2"/>
  <c r="QB78" i="2"/>
  <c r="PY78" i="2"/>
  <c r="PY74" i="2"/>
  <c r="QR72" i="2"/>
  <c r="QO72" i="2"/>
  <c r="QO69" i="2"/>
  <c r="QR69" i="2"/>
  <c r="SK183" i="2"/>
  <c r="UA183" i="2" s="1"/>
  <c r="SJ183" i="2"/>
  <c r="TZ183" i="2" s="1"/>
  <c r="SK190" i="2"/>
  <c r="UA190" i="2" s="1"/>
  <c r="SJ190" i="2"/>
  <c r="TZ190" i="2" s="1"/>
  <c r="SK205" i="2"/>
  <c r="UA205" i="2" s="1"/>
  <c r="SJ205" i="2"/>
  <c r="TZ205" i="2" s="1"/>
  <c r="SK212" i="2"/>
  <c r="UA212" i="2" s="1"/>
  <c r="SJ212" i="2"/>
  <c r="TZ212" i="2" s="1"/>
  <c r="SK220" i="2"/>
  <c r="UA220" i="2" s="1"/>
  <c r="SJ220" i="2"/>
  <c r="TZ220" i="2" s="1"/>
  <c r="SK226" i="2"/>
  <c r="UA226" i="2" s="1"/>
  <c r="SJ226" i="2"/>
  <c r="TZ226" i="2" s="1"/>
  <c r="SK234" i="2"/>
  <c r="UA234" i="2" s="1"/>
  <c r="SJ234" i="2"/>
  <c r="TZ234" i="2" s="1"/>
  <c r="SK247" i="2"/>
  <c r="UA247" i="2" s="1"/>
  <c r="SJ247" i="2"/>
  <c r="TZ247" i="2" s="1"/>
  <c r="SK255" i="2"/>
  <c r="UA255" i="2" s="1"/>
  <c r="SJ255" i="2"/>
  <c r="TZ255" i="2" s="1"/>
  <c r="SK264" i="2"/>
  <c r="SJ264" i="2"/>
  <c r="TZ264" i="2" s="1"/>
  <c r="PB193" i="2"/>
  <c r="ME193" i="2"/>
  <c r="QR248" i="2"/>
  <c r="QO248" i="2"/>
  <c r="PC270" i="2"/>
  <c r="OY270" i="2"/>
  <c r="QA266" i="2"/>
  <c r="PW266" i="2"/>
  <c r="QR262" i="2"/>
  <c r="QO262" i="2"/>
  <c r="QQ247" i="2"/>
  <c r="QM247" i="2"/>
  <c r="QR197" i="2"/>
  <c r="QO197" i="2"/>
  <c r="PC124" i="2"/>
  <c r="OY124" i="2"/>
  <c r="PY121" i="2"/>
  <c r="QB121" i="2"/>
  <c r="OZ274" i="2"/>
  <c r="PA38" i="2"/>
  <c r="SJ150" i="2"/>
  <c r="TZ150" i="2" s="1"/>
  <c r="SK150" i="2"/>
  <c r="UA150" i="2" s="1"/>
  <c r="SJ172" i="2"/>
  <c r="TZ172" i="2" s="1"/>
  <c r="SK172" i="2"/>
  <c r="UA172" i="2" s="1"/>
  <c r="SJ180" i="2"/>
  <c r="TZ180" i="2" s="1"/>
  <c r="SK180" i="2"/>
  <c r="UA180" i="2" s="1"/>
  <c r="SJ202" i="2"/>
  <c r="TZ202" i="2" s="1"/>
  <c r="SK202" i="2"/>
  <c r="UA202" i="2" s="1"/>
  <c r="SJ240" i="2"/>
  <c r="TZ240" i="2" s="1"/>
  <c r="SK240" i="2"/>
  <c r="UA240" i="2" s="1"/>
  <c r="SJ252" i="2"/>
  <c r="TZ252" i="2" s="1"/>
  <c r="SK252" i="2"/>
  <c r="SJ262" i="2"/>
  <c r="TZ262" i="2" s="1"/>
  <c r="SK262" i="2"/>
  <c r="PB115" i="2"/>
  <c r="ME115" i="2"/>
  <c r="PZ192" i="2"/>
  <c r="ME192" i="2"/>
  <c r="PB72" i="2"/>
  <c r="ME72" i="2"/>
  <c r="QA216" i="2"/>
  <c r="PW216" i="2"/>
  <c r="PY210" i="2"/>
  <c r="QB210" i="2"/>
  <c r="PY209" i="2"/>
  <c r="QB209" i="2"/>
  <c r="QB161" i="2"/>
  <c r="PY161" i="2"/>
  <c r="PC133" i="2"/>
  <c r="PE133" i="2" s="1"/>
  <c r="SI133" i="2" s="1"/>
  <c r="TY133" i="2" s="1"/>
  <c r="OY133" i="2"/>
  <c r="PY122" i="2"/>
  <c r="QB122" i="2"/>
  <c r="QA170" i="2"/>
  <c r="QC170" i="2" s="1"/>
  <c r="SL170" i="2" s="1"/>
  <c r="UB170" i="2" s="1"/>
  <c r="PW170" i="2"/>
  <c r="PY162" i="2"/>
  <c r="QB162" i="2"/>
  <c r="QA155" i="2"/>
  <c r="QC155" i="2" s="1"/>
  <c r="SL155" i="2" s="1"/>
  <c r="UB155" i="2" s="1"/>
  <c r="PW155" i="2"/>
  <c r="QA151" i="2"/>
  <c r="QC151" i="2" s="1"/>
  <c r="SL151" i="2" s="1"/>
  <c r="UB151" i="2" s="1"/>
  <c r="PW151" i="2"/>
  <c r="QB145" i="2"/>
  <c r="PY145" i="2"/>
  <c r="QA141" i="2"/>
  <c r="QC141" i="2" s="1"/>
  <c r="SL141" i="2" s="1"/>
  <c r="UB141" i="2" s="1"/>
  <c r="PW141" i="2"/>
  <c r="PY140" i="2"/>
  <c r="QB140" i="2"/>
  <c r="QA137" i="2"/>
  <c r="QC137" i="2" s="1"/>
  <c r="SL137" i="2" s="1"/>
  <c r="UB137" i="2" s="1"/>
  <c r="PW137" i="2"/>
  <c r="QA135" i="2"/>
  <c r="PW135" i="2"/>
  <c r="QB133" i="2"/>
  <c r="PY133" i="2"/>
  <c r="QA129" i="2"/>
  <c r="PW129" i="2"/>
  <c r="QA111" i="2"/>
  <c r="PW111" i="2"/>
  <c r="PY110" i="2"/>
  <c r="QB110" i="2"/>
  <c r="PY107" i="2"/>
  <c r="QB107" i="2"/>
  <c r="QA104" i="2"/>
  <c r="PW104" i="2"/>
  <c r="QA102" i="2"/>
  <c r="PW102" i="2"/>
  <c r="QB101" i="2"/>
  <c r="PY101" i="2"/>
  <c r="QA99" i="2"/>
  <c r="PW99" i="2"/>
  <c r="QB97" i="2"/>
  <c r="PY97" i="2"/>
  <c r="QQ96" i="2"/>
  <c r="QM96" i="2"/>
  <c r="QR92" i="2"/>
  <c r="QO92" i="2"/>
  <c r="QQ88" i="2"/>
  <c r="QM88" i="2"/>
  <c r="QQ70" i="2"/>
  <c r="QM70" i="2"/>
  <c r="QA69" i="2"/>
  <c r="PW69" i="2"/>
  <c r="QA64" i="2"/>
  <c r="PW64" i="2"/>
  <c r="PY62" i="2"/>
  <c r="QB62" i="2"/>
  <c r="PY60" i="2"/>
  <c r="QB60" i="2"/>
  <c r="PY58" i="2"/>
  <c r="QB58" i="2"/>
  <c r="PY56" i="2"/>
  <c r="QB56" i="2"/>
  <c r="QA41" i="2"/>
  <c r="PW41" i="2"/>
  <c r="SJ165" i="2"/>
  <c r="TZ165" i="2" s="1"/>
  <c r="SK165" i="2"/>
  <c r="UA165" i="2" s="1"/>
  <c r="SJ227" i="2"/>
  <c r="TZ227" i="2" s="1"/>
  <c r="SK227" i="2"/>
  <c r="UA227" i="2" s="1"/>
  <c r="SJ235" i="2"/>
  <c r="TZ235" i="2" s="1"/>
  <c r="SK235" i="2"/>
  <c r="UA235" i="2" s="1"/>
  <c r="SJ266" i="2"/>
  <c r="TZ266" i="2" s="1"/>
  <c r="SK266" i="2"/>
  <c r="SJ273" i="2"/>
  <c r="TZ273" i="2" s="1"/>
  <c r="SK273" i="2"/>
  <c r="PB171" i="2"/>
  <c r="ME171" i="2"/>
  <c r="SE268" i="2"/>
  <c r="TW268" i="2" s="1"/>
  <c r="ON268" i="2"/>
  <c r="PD268" i="2"/>
  <c r="PA268" i="2"/>
  <c r="PA261" i="2"/>
  <c r="PD261" i="2"/>
  <c r="PA260" i="2"/>
  <c r="PD260" i="2"/>
  <c r="PC259" i="2"/>
  <c r="PE259" i="2" s="1"/>
  <c r="SI259" i="2" s="1"/>
  <c r="TY259" i="2" s="1"/>
  <c r="OY259" i="2"/>
  <c r="QA273" i="2"/>
  <c r="PW273" i="2"/>
  <c r="QQ266" i="2"/>
  <c r="QM266" i="2"/>
  <c r="QA262" i="2"/>
  <c r="PW262" i="2"/>
  <c r="QB256" i="2"/>
  <c r="PY256" i="2"/>
  <c r="QA251" i="2"/>
  <c r="PW251" i="2"/>
  <c r="PY260" i="2"/>
  <c r="QB260" i="2"/>
  <c r="PY239" i="2"/>
  <c r="QB239" i="2"/>
  <c r="PC239" i="2"/>
  <c r="PE239" i="2" s="1"/>
  <c r="SI239" i="2" s="1"/>
  <c r="TY239" i="2" s="1"/>
  <c r="OY239" i="2"/>
  <c r="QO236" i="2"/>
  <c r="QR236" i="2"/>
  <c r="QO226" i="2"/>
  <c r="QR226" i="2"/>
  <c r="PC223" i="2"/>
  <c r="OY223" i="2"/>
  <c r="PC219" i="2"/>
  <c r="OY219" i="2"/>
  <c r="PC206" i="2"/>
  <c r="OY206" i="2"/>
  <c r="QR182" i="2"/>
  <c r="QO182" i="2"/>
  <c r="QR180" i="2"/>
  <c r="QO180" i="2"/>
  <c r="QR178" i="2"/>
  <c r="QO178" i="2"/>
  <c r="QR176" i="2"/>
  <c r="QO176" i="2"/>
  <c r="QR174" i="2"/>
  <c r="QO174" i="2"/>
  <c r="QR172" i="2"/>
  <c r="QO172" i="2"/>
  <c r="PC125" i="2"/>
  <c r="OY125" i="2"/>
  <c r="PC121" i="2"/>
  <c r="OY121" i="2"/>
  <c r="PY168" i="2"/>
  <c r="QB168" i="2"/>
  <c r="PY160" i="2"/>
  <c r="QB160" i="2"/>
  <c r="QA136" i="2"/>
  <c r="PW136" i="2"/>
  <c r="QR131" i="2"/>
  <c r="QO131" i="2"/>
  <c r="QO126" i="2"/>
  <c r="QR126" i="2"/>
  <c r="QR125" i="2"/>
  <c r="QO125" i="2"/>
  <c r="SK157" i="2"/>
  <c r="UA157" i="2" s="1"/>
  <c r="SJ157" i="2"/>
  <c r="TZ157" i="2" s="1"/>
  <c r="SK177" i="2"/>
  <c r="UA177" i="2" s="1"/>
  <c r="SJ177" i="2"/>
  <c r="TZ177" i="2" s="1"/>
  <c r="SK198" i="2"/>
  <c r="UA198" i="2" s="1"/>
  <c r="SJ198" i="2"/>
  <c r="TZ198" i="2" s="1"/>
  <c r="SK260" i="2"/>
  <c r="UA260" i="2" s="1"/>
  <c r="SJ260" i="2"/>
  <c r="TZ260" i="2" s="1"/>
  <c r="PB88" i="2"/>
  <c r="ME88" i="2"/>
  <c r="PB142" i="2"/>
  <c r="ME142" i="2"/>
  <c r="SE250" i="2"/>
  <c r="TW250" i="2" s="1"/>
  <c r="ON250" i="2"/>
  <c r="PB232" i="2"/>
  <c r="ME232" i="2"/>
  <c r="PB138" i="2"/>
  <c r="ME138" i="2"/>
  <c r="PB90" i="2"/>
  <c r="ME90" i="2"/>
  <c r="PZ82" i="2"/>
  <c r="QB82" i="2" s="1"/>
  <c r="ME82" i="2"/>
  <c r="QP47" i="2"/>
  <c r="ME47" i="2"/>
  <c r="PZ259" i="2"/>
  <c r="ME259" i="2"/>
  <c r="PB228" i="2"/>
  <c r="ME228" i="2"/>
  <c r="PZ224" i="2"/>
  <c r="ME224" i="2"/>
  <c r="PB199" i="2"/>
  <c r="ME199" i="2"/>
  <c r="PZ80" i="2"/>
  <c r="ME80" i="2"/>
  <c r="QQ263" i="2"/>
  <c r="QM263" i="2"/>
  <c r="QA258" i="2"/>
  <c r="PW258" i="2"/>
  <c r="QQ250" i="2"/>
  <c r="QM250" i="2"/>
  <c r="PC236" i="2"/>
  <c r="OY236" i="2"/>
  <c r="QA230" i="2"/>
  <c r="PW230" i="2"/>
  <c r="PY222" i="2"/>
  <c r="QB222" i="2"/>
  <c r="PC221" i="2"/>
  <c r="OY221" i="2"/>
  <c r="PD215" i="2"/>
  <c r="PA215" i="2"/>
  <c r="PY212" i="2"/>
  <c r="QB212" i="2"/>
  <c r="PC211" i="2"/>
  <c r="OY211" i="2"/>
  <c r="QA205" i="2"/>
  <c r="PW205" i="2"/>
  <c r="QA194" i="2"/>
  <c r="PW194" i="2"/>
  <c r="QA186" i="2"/>
  <c r="PW186" i="2"/>
  <c r="QA183" i="2"/>
  <c r="PW183" i="2"/>
  <c r="QA171" i="2"/>
  <c r="PW171" i="2"/>
  <c r="PY146" i="2"/>
  <c r="QB146" i="2"/>
  <c r="PC131" i="2"/>
  <c r="OY131" i="2"/>
  <c r="PD127" i="2"/>
  <c r="PA127" i="2"/>
  <c r="PA126" i="2"/>
  <c r="PD126" i="2"/>
  <c r="QR118" i="2"/>
  <c r="QO118" i="2"/>
  <c r="QA159" i="2"/>
  <c r="QC159" i="2" s="1"/>
  <c r="SL159" i="2" s="1"/>
  <c r="UB159" i="2" s="1"/>
  <c r="PW159" i="2"/>
  <c r="QB149" i="2"/>
  <c r="PY149" i="2"/>
  <c r="QA116" i="2"/>
  <c r="PW116" i="2"/>
  <c r="QA106" i="2"/>
  <c r="PW106" i="2"/>
  <c r="QA131" i="2"/>
  <c r="PW131" i="2"/>
  <c r="QA125" i="2"/>
  <c r="QC125" i="2" s="1"/>
  <c r="SL125" i="2" s="1"/>
  <c r="UB125" i="2" s="1"/>
  <c r="PW125" i="2"/>
  <c r="QA124" i="2"/>
  <c r="PW124" i="2"/>
  <c r="QO121" i="2"/>
  <c r="QR121" i="2"/>
  <c r="QA109" i="2"/>
  <c r="PW109" i="2"/>
  <c r="QA100" i="2"/>
  <c r="PW100" i="2"/>
  <c r="QR90" i="2"/>
  <c r="QO90" i="2"/>
  <c r="QA84" i="2"/>
  <c r="PW84" i="2"/>
  <c r="QA80" i="2"/>
  <c r="PW80" i="2"/>
  <c r="QA76" i="2"/>
  <c r="PW76" i="2"/>
  <c r="QQ69" i="2"/>
  <c r="QS69" i="2" s="1"/>
  <c r="SN69" i="2" s="1"/>
  <c r="UD69" i="2" s="1"/>
  <c r="QM69" i="2"/>
  <c r="SK186" i="2"/>
  <c r="UA186" i="2" s="1"/>
  <c r="SJ186" i="2"/>
  <c r="TZ186" i="2" s="1"/>
  <c r="SK194" i="2"/>
  <c r="UA194" i="2" s="1"/>
  <c r="SJ194" i="2"/>
  <c r="TZ194" i="2" s="1"/>
  <c r="SK209" i="2"/>
  <c r="UA209" i="2" s="1"/>
  <c r="SJ209" i="2"/>
  <c r="TZ209" i="2" s="1"/>
  <c r="SK216" i="2"/>
  <c r="UA216" i="2" s="1"/>
  <c r="SJ216" i="2"/>
  <c r="TZ216" i="2" s="1"/>
  <c r="SK239" i="2"/>
  <c r="UA239" i="2" s="1"/>
  <c r="SJ239" i="2"/>
  <c r="TZ239" i="2" s="1"/>
  <c r="SK230" i="2"/>
  <c r="UA230" i="2" s="1"/>
  <c r="SJ230" i="2"/>
  <c r="TZ230" i="2" s="1"/>
  <c r="SK238" i="2"/>
  <c r="UA238" i="2" s="1"/>
  <c r="SJ238" i="2"/>
  <c r="TZ238" i="2" s="1"/>
  <c r="SK250" i="2"/>
  <c r="SJ250" i="2"/>
  <c r="TZ250" i="2" s="1"/>
  <c r="SK258" i="2"/>
  <c r="UA258" i="2" s="1"/>
  <c r="SJ258" i="2"/>
  <c r="TZ258" i="2" s="1"/>
  <c r="SK270" i="2"/>
  <c r="SJ270" i="2"/>
  <c r="TZ270" i="2" s="1"/>
  <c r="PB189" i="2"/>
  <c r="ME189" i="2"/>
  <c r="QQ269" i="2"/>
  <c r="QM269" i="2"/>
  <c r="QQ271" i="2"/>
  <c r="QM271" i="2"/>
  <c r="QB259" i="2"/>
  <c r="PY259" i="2"/>
  <c r="PC250" i="2"/>
  <c r="OY250" i="2"/>
  <c r="QQ199" i="2"/>
  <c r="QM199" i="2"/>
  <c r="QA138" i="2"/>
  <c r="PW138" i="2"/>
  <c r="PC120" i="2"/>
  <c r="OY120" i="2"/>
  <c r="QA117" i="2"/>
  <c r="PW117" i="2"/>
  <c r="QA40" i="2"/>
  <c r="PW40" i="2"/>
  <c r="SK149" i="2"/>
  <c r="UA149" i="2" s="1"/>
  <c r="SJ149" i="2"/>
  <c r="TZ149" i="2" s="1"/>
  <c r="SJ176" i="2"/>
  <c r="TZ176" i="2" s="1"/>
  <c r="SK176" i="2"/>
  <c r="UA176" i="2" s="1"/>
  <c r="SJ184" i="2"/>
  <c r="TZ184" i="2" s="1"/>
  <c r="SK184" i="2"/>
  <c r="UA184" i="2" s="1"/>
  <c r="SJ206" i="2"/>
  <c r="TZ206" i="2" s="1"/>
  <c r="SK206" i="2"/>
  <c r="UA206" i="2" s="1"/>
  <c r="SJ244" i="2"/>
  <c r="TZ244" i="2" s="1"/>
  <c r="SK244" i="2"/>
  <c r="UA244" i="2" s="1"/>
  <c r="SK253" i="2"/>
  <c r="SJ253" i="2"/>
  <c r="TZ253" i="2" s="1"/>
  <c r="SJ267" i="2"/>
  <c r="TZ267" i="2" s="1"/>
  <c r="SK267" i="2"/>
  <c r="PB217" i="2"/>
  <c r="ME217" i="2"/>
  <c r="TS210" i="2"/>
  <c r="QT274" i="2"/>
  <c r="QY274" i="2" s="1"/>
  <c r="QU38" i="2"/>
  <c r="QU274" i="2" s="1"/>
  <c r="QB262" i="2"/>
  <c r="PY262" i="2"/>
  <c r="QO261" i="2"/>
  <c r="QR261" i="2"/>
  <c r="PY255" i="2"/>
  <c r="QB255" i="2"/>
  <c r="QQ242" i="2"/>
  <c r="QM242" i="2"/>
  <c r="PC251" i="2"/>
  <c r="OY251" i="2"/>
  <c r="PY246" i="2"/>
  <c r="QB246" i="2"/>
  <c r="QA239" i="2"/>
  <c r="QC239" i="2" s="1"/>
  <c r="SL239" i="2" s="1"/>
  <c r="UB239" i="2" s="1"/>
  <c r="PW239" i="2"/>
  <c r="QA237" i="2"/>
  <c r="QC237" i="2" s="1"/>
  <c r="SL237" i="2" s="1"/>
  <c r="UB237" i="2" s="1"/>
  <c r="PW237" i="2"/>
  <c r="PY238" i="2"/>
  <c r="QB238" i="2"/>
  <c r="QB235" i="2"/>
  <c r="PY235" i="2"/>
  <c r="PC226" i="2"/>
  <c r="PE226" i="2" s="1"/>
  <c r="SI226" i="2" s="1"/>
  <c r="TY226" i="2" s="1"/>
  <c r="OY226" i="2"/>
  <c r="QO234" i="2"/>
  <c r="QR234" i="2"/>
  <c r="QR215" i="2"/>
  <c r="QO215" i="2"/>
  <c r="QB215" i="2"/>
  <c r="PY215" i="2"/>
  <c r="PC209" i="2"/>
  <c r="OY209" i="2"/>
  <c r="QO220" i="2"/>
  <c r="QR220" i="2"/>
  <c r="MU212" i="2"/>
  <c r="MV212" i="2"/>
  <c r="PD206" i="2"/>
  <c r="PA206" i="2"/>
  <c r="PC202" i="2"/>
  <c r="OY202" i="2"/>
  <c r="PC200" i="2"/>
  <c r="OY200" i="2"/>
  <c r="QR195" i="2"/>
  <c r="QO195" i="2"/>
  <c r="QB195" i="2"/>
  <c r="PY195" i="2"/>
  <c r="QR191" i="2"/>
  <c r="QO191" i="2"/>
  <c r="QB191" i="2"/>
  <c r="PY191" i="2"/>
  <c r="PA186" i="2"/>
  <c r="PD186" i="2"/>
  <c r="PA185" i="2"/>
  <c r="PD185" i="2"/>
  <c r="QA180" i="2"/>
  <c r="PW180" i="2"/>
  <c r="PA177" i="2"/>
  <c r="PD177" i="2"/>
  <c r="QB176" i="2"/>
  <c r="PY176" i="2"/>
  <c r="QA172" i="2"/>
  <c r="PW172" i="2"/>
  <c r="PY192" i="2"/>
  <c r="QB192" i="2"/>
  <c r="PC191" i="2"/>
  <c r="OY191" i="2"/>
  <c r="QQ190" i="2"/>
  <c r="QM190" i="2"/>
  <c r="PY185" i="2"/>
  <c r="QB185" i="2"/>
  <c r="QQ177" i="2"/>
  <c r="QM177" i="2"/>
  <c r="PC170" i="2"/>
  <c r="OY170" i="2"/>
  <c r="QB167" i="2"/>
  <c r="PY167" i="2"/>
  <c r="PA162" i="2"/>
  <c r="PD162" i="2"/>
  <c r="QR154" i="2"/>
  <c r="QO154" i="2"/>
  <c r="MV147" i="2"/>
  <c r="MU147" i="2"/>
  <c r="PD132" i="2"/>
  <c r="PA132" i="2"/>
  <c r="PC128" i="2"/>
  <c r="OY128" i="2"/>
  <c r="PC123" i="2"/>
  <c r="OY123" i="2"/>
  <c r="MV120" i="2"/>
  <c r="MU120" i="2"/>
  <c r="QQ182" i="2"/>
  <c r="QS182" i="2" s="1"/>
  <c r="SN182" i="2" s="1"/>
  <c r="UD182" i="2" s="1"/>
  <c r="QM182" i="2"/>
  <c r="QQ174" i="2"/>
  <c r="QS174" i="2" s="1"/>
  <c r="SN174" i="2" s="1"/>
  <c r="UD174" i="2" s="1"/>
  <c r="QM174" i="2"/>
  <c r="QQ170" i="2"/>
  <c r="QM170" i="2"/>
  <c r="MU168" i="2"/>
  <c r="MV168" i="2"/>
  <c r="PD163" i="2"/>
  <c r="PA163" i="2"/>
  <c r="QO162" i="2"/>
  <c r="QR162" i="2"/>
  <c r="QQ155" i="2"/>
  <c r="QM155" i="2"/>
  <c r="QO140" i="2"/>
  <c r="QR140" i="2"/>
  <c r="MU138" i="2"/>
  <c r="MV138" i="2"/>
  <c r="PD131" i="2"/>
  <c r="PA131" i="2"/>
  <c r="QR127" i="2"/>
  <c r="QO127" i="2"/>
  <c r="QQ123" i="2"/>
  <c r="QM123" i="2"/>
  <c r="PA110" i="2"/>
  <c r="PD110" i="2"/>
  <c r="QA108" i="2"/>
  <c r="PW108" i="2"/>
  <c r="TU103" i="2"/>
  <c r="TU112" i="2"/>
  <c r="QQ100" i="2"/>
  <c r="QM100" i="2"/>
  <c r="QR93" i="2"/>
  <c r="QO93" i="2"/>
  <c r="QA90" i="2"/>
  <c r="PW90" i="2"/>
  <c r="QR67" i="2"/>
  <c r="QO67" i="2"/>
  <c r="ME99" i="2"/>
  <c r="ME97" i="2"/>
  <c r="FJ39" i="2"/>
  <c r="DI274" i="2"/>
  <c r="QQ272" i="2"/>
  <c r="QM272" i="2"/>
  <c r="MU270" i="2"/>
  <c r="MV270" i="2"/>
  <c r="QQ273" i="2"/>
  <c r="QM273" i="2"/>
  <c r="NW271" i="2"/>
  <c r="SC271" i="2" s="1"/>
  <c r="TU271" i="2" s="1"/>
  <c r="MV266" i="2"/>
  <c r="MU266" i="2"/>
  <c r="MV268" i="2"/>
  <c r="MU268" i="2"/>
  <c r="NG268" i="2"/>
  <c r="SB268" i="2" s="1"/>
  <c r="TT268" i="2" s="1"/>
  <c r="OE266" i="2"/>
  <c r="SD266" i="2" s="1"/>
  <c r="TV266" i="2" s="1"/>
  <c r="QO264" i="2"/>
  <c r="QR264" i="2"/>
  <c r="QR266" i="2"/>
  <c r="QO266" i="2"/>
  <c r="PD266" i="2"/>
  <c r="PA266" i="2"/>
  <c r="QQ261" i="2"/>
  <c r="QM261" i="2"/>
  <c r="QA256" i="2"/>
  <c r="PW256" i="2"/>
  <c r="MU249" i="2"/>
  <c r="MV249" i="2"/>
  <c r="NW261" i="2"/>
  <c r="SC261" i="2" s="1"/>
  <c r="TU261" i="2" s="1"/>
  <c r="NW259" i="2"/>
  <c r="SC259" i="2" s="1"/>
  <c r="TU259" i="2" s="1"/>
  <c r="QQ257" i="2"/>
  <c r="QM257" i="2"/>
  <c r="MV253" i="2"/>
  <c r="MU253" i="2"/>
  <c r="NG253" i="2"/>
  <c r="SB253" i="2" s="1"/>
  <c r="TT253" i="2" s="1"/>
  <c r="OE250" i="2"/>
  <c r="SD250" i="2" s="1"/>
  <c r="TV250" i="2" s="1"/>
  <c r="QC249" i="2"/>
  <c r="SL249" i="2" s="1"/>
  <c r="UB249" i="2" s="1"/>
  <c r="QC247" i="2"/>
  <c r="SL247" i="2" s="1"/>
  <c r="UB247" i="2" s="1"/>
  <c r="QR242" i="2"/>
  <c r="QO242" i="2"/>
  <c r="QB242" i="2"/>
  <c r="PY242" i="2"/>
  <c r="QR251" i="2"/>
  <c r="QO251" i="2"/>
  <c r="PD251" i="2"/>
  <c r="PA251" i="2"/>
  <c r="NW250" i="2"/>
  <c r="SC250" i="2" s="1"/>
  <c r="TU250" i="2" s="1"/>
  <c r="MW249" i="2"/>
  <c r="MX249" i="2" s="1"/>
  <c r="MY249" i="2" s="1"/>
  <c r="QK248" i="2"/>
  <c r="SM248" i="2" s="1"/>
  <c r="UC248" i="2" s="1"/>
  <c r="NW243" i="2"/>
  <c r="SC243" i="2" s="1"/>
  <c r="TU243" i="2" s="1"/>
  <c r="PA238" i="2"/>
  <c r="PD238" i="2"/>
  <c r="QQ235" i="2"/>
  <c r="QM235" i="2"/>
  <c r="QR231" i="2"/>
  <c r="QO231" i="2"/>
  <c r="QB231" i="2"/>
  <c r="PY231" i="2"/>
  <c r="QQ227" i="2"/>
  <c r="QM227" i="2"/>
  <c r="QB225" i="2"/>
  <c r="PY225" i="2"/>
  <c r="PC235" i="2"/>
  <c r="OY235" i="2"/>
  <c r="QQ234" i="2"/>
  <c r="QM234" i="2"/>
  <c r="MU232" i="2"/>
  <c r="MV232" i="2"/>
  <c r="RA230" i="2"/>
  <c r="SO230" i="2" s="1"/>
  <c r="UE230" i="2" s="1"/>
  <c r="QK230" i="2"/>
  <c r="SM230" i="2" s="1"/>
  <c r="UC230" i="2" s="1"/>
  <c r="PC225" i="2"/>
  <c r="OY225" i="2"/>
  <c r="QK220" i="2"/>
  <c r="SM220" i="2" s="1"/>
  <c r="UC220" i="2" s="1"/>
  <c r="PC220" i="2"/>
  <c r="OY220" i="2"/>
  <c r="QQ219" i="2"/>
  <c r="QM219" i="2"/>
  <c r="QQ215" i="2"/>
  <c r="QS215" i="2" s="1"/>
  <c r="SN215" i="2" s="1"/>
  <c r="UD215" i="2" s="1"/>
  <c r="QM215" i="2"/>
  <c r="QK213" i="2"/>
  <c r="SM213" i="2" s="1"/>
  <c r="UC213" i="2" s="1"/>
  <c r="QK212" i="2"/>
  <c r="SM212" i="2" s="1"/>
  <c r="UC212" i="2" s="1"/>
  <c r="PC212" i="2"/>
  <c r="OY212" i="2"/>
  <c r="QQ211" i="2"/>
  <c r="QM211" i="2"/>
  <c r="PA209" i="2"/>
  <c r="PD209" i="2"/>
  <c r="QR208" i="2"/>
  <c r="QO208" i="2"/>
  <c r="QB208" i="2"/>
  <c r="PY208" i="2"/>
  <c r="QR204" i="2"/>
  <c r="QO204" i="2"/>
  <c r="QB204" i="2"/>
  <c r="PY204" i="2"/>
  <c r="QA226" i="2"/>
  <c r="QC226" i="2" s="1"/>
  <c r="SL226" i="2" s="1"/>
  <c r="UB226" i="2" s="1"/>
  <c r="PW226" i="2"/>
  <c r="QQ220" i="2"/>
  <c r="QS220" i="2" s="1"/>
  <c r="SN220" i="2" s="1"/>
  <c r="UD220" i="2" s="1"/>
  <c r="QM220" i="2"/>
  <c r="QA220" i="2"/>
  <c r="PW220" i="2"/>
  <c r="QQ214" i="2"/>
  <c r="QM214" i="2"/>
  <c r="QA214" i="2"/>
  <c r="PW214" i="2"/>
  <c r="NW214" i="2"/>
  <c r="SC214" i="2" s="1"/>
  <c r="TU214" i="2" s="1"/>
  <c r="ME213" i="2"/>
  <c r="NK212" i="2"/>
  <c r="NN212" i="2"/>
  <c r="PY207" i="2"/>
  <c r="QB207" i="2"/>
  <c r="PD202" i="2"/>
  <c r="PA202" i="2"/>
  <c r="PA200" i="2"/>
  <c r="PD200" i="2"/>
  <c r="QB199" i="2"/>
  <c r="PY199" i="2"/>
  <c r="RA200" i="2"/>
  <c r="SO200" i="2" s="1"/>
  <c r="UE200" i="2" s="1"/>
  <c r="RA196" i="2"/>
  <c r="SO196" i="2" s="1"/>
  <c r="UE196" i="2" s="1"/>
  <c r="PC196" i="2"/>
  <c r="OY196" i="2"/>
  <c r="QQ195" i="2"/>
  <c r="QS195" i="2" s="1"/>
  <c r="SN195" i="2" s="1"/>
  <c r="UD195" i="2" s="1"/>
  <c r="QM195" i="2"/>
  <c r="PA194" i="2"/>
  <c r="PD194" i="2"/>
  <c r="QQ191" i="2"/>
  <c r="QS191" i="2" s="1"/>
  <c r="SN191" i="2" s="1"/>
  <c r="UD191" i="2" s="1"/>
  <c r="QM191" i="2"/>
  <c r="PA190" i="2"/>
  <c r="PD190" i="2"/>
  <c r="QR187" i="2"/>
  <c r="QO187" i="2"/>
  <c r="QB187" i="2"/>
  <c r="PY187" i="2"/>
  <c r="PC186" i="2"/>
  <c r="PE186" i="2" s="1"/>
  <c r="SI186" i="2" s="1"/>
  <c r="TY186" i="2" s="1"/>
  <c r="OY186" i="2"/>
  <c r="PC185" i="2"/>
  <c r="PE185" i="2" s="1"/>
  <c r="SI185" i="2" s="1"/>
  <c r="TY185" i="2" s="1"/>
  <c r="OY185" i="2"/>
  <c r="QB182" i="2"/>
  <c r="PY182" i="2"/>
  <c r="QA178" i="2"/>
  <c r="PW178" i="2"/>
  <c r="PC177" i="2"/>
  <c r="PE177" i="2" s="1"/>
  <c r="SI177" i="2" s="1"/>
  <c r="TY177" i="2" s="1"/>
  <c r="OY177" i="2"/>
  <c r="PA175" i="2"/>
  <c r="PD175" i="2"/>
  <c r="QB174" i="2"/>
  <c r="PY174" i="2"/>
  <c r="RA194" i="2"/>
  <c r="SO194" i="2" s="1"/>
  <c r="UE194" i="2" s="1"/>
  <c r="QK194" i="2"/>
  <c r="SM194" i="2" s="1"/>
  <c r="UC194" i="2" s="1"/>
  <c r="RA193" i="2"/>
  <c r="SO193" i="2" s="1"/>
  <c r="UE193" i="2" s="1"/>
  <c r="PD191" i="2"/>
  <c r="PA191" i="2"/>
  <c r="OE191" i="2"/>
  <c r="SD191" i="2" s="1"/>
  <c r="TV191" i="2" s="1"/>
  <c r="QO190" i="2"/>
  <c r="QR190" i="2"/>
  <c r="QK189" i="2"/>
  <c r="SM189" i="2" s="1"/>
  <c r="UC189" i="2" s="1"/>
  <c r="MU188" i="2"/>
  <c r="MV188" i="2"/>
  <c r="RA186" i="2"/>
  <c r="SO186" i="2" s="1"/>
  <c r="UE186" i="2" s="1"/>
  <c r="QK186" i="2"/>
  <c r="SM186" i="2" s="1"/>
  <c r="UC186" i="2" s="1"/>
  <c r="PD184" i="2"/>
  <c r="PA184" i="2"/>
  <c r="OE184" i="2"/>
  <c r="SD184" i="2" s="1"/>
  <c r="TV184" i="2" s="1"/>
  <c r="QO177" i="2"/>
  <c r="QR177" i="2"/>
  <c r="NW177" i="2"/>
  <c r="SC177" i="2" s="1"/>
  <c r="TU177" i="2" s="1"/>
  <c r="RA175" i="2"/>
  <c r="SO175" i="2" s="1"/>
  <c r="UE175" i="2" s="1"/>
  <c r="QQ171" i="2"/>
  <c r="QM171" i="2"/>
  <c r="PA170" i="2"/>
  <c r="PD170" i="2"/>
  <c r="QQ167" i="2"/>
  <c r="QM167" i="2"/>
  <c r="PA166" i="2"/>
  <c r="PD166" i="2"/>
  <c r="QR163" i="2"/>
  <c r="QO163" i="2"/>
  <c r="QB163" i="2"/>
  <c r="PY163" i="2"/>
  <c r="PC162" i="2"/>
  <c r="PE162" i="2" s="1"/>
  <c r="SI162" i="2" s="1"/>
  <c r="TY162" i="2" s="1"/>
  <c r="OY162" i="2"/>
  <c r="QR158" i="2"/>
  <c r="QO158" i="2"/>
  <c r="QB158" i="2"/>
  <c r="PY158" i="2"/>
  <c r="QQ154" i="2"/>
  <c r="QS154" i="2" s="1"/>
  <c r="SN154" i="2" s="1"/>
  <c r="UD154" i="2" s="1"/>
  <c r="QM154" i="2"/>
  <c r="QR150" i="2"/>
  <c r="QO150" i="2"/>
  <c r="QB150" i="2"/>
  <c r="PY150" i="2"/>
  <c r="QA144" i="2"/>
  <c r="PW144" i="2"/>
  <c r="MV139" i="2"/>
  <c r="MU139" i="2"/>
  <c r="PC134" i="2"/>
  <c r="OY134" i="2"/>
  <c r="PC132" i="2"/>
  <c r="PE132" i="2" s="1"/>
  <c r="SI132" i="2" s="1"/>
  <c r="TY132" i="2" s="1"/>
  <c r="OY132" i="2"/>
  <c r="PD130" i="2"/>
  <c r="PA130" i="2"/>
  <c r="PD128" i="2"/>
  <c r="PA128" i="2"/>
  <c r="PA123" i="2"/>
  <c r="PD123" i="2"/>
  <c r="MV122" i="2"/>
  <c r="MU122" i="2"/>
  <c r="MV118" i="2"/>
  <c r="MU118" i="2"/>
  <c r="ME188" i="2"/>
  <c r="QQ180" i="2"/>
  <c r="QM180" i="2"/>
  <c r="QQ176" i="2"/>
  <c r="QM176" i="2"/>
  <c r="QQ172" i="2"/>
  <c r="QM172" i="2"/>
  <c r="QO170" i="2"/>
  <c r="QR170" i="2"/>
  <c r="NW168" i="2"/>
  <c r="SC168" i="2" s="1"/>
  <c r="TU168" i="2" s="1"/>
  <c r="PY164" i="2"/>
  <c r="QB164" i="2"/>
  <c r="PC163" i="2"/>
  <c r="PE163" i="2" s="1"/>
  <c r="SI163" i="2" s="1"/>
  <c r="TY163" i="2" s="1"/>
  <c r="OY163" i="2"/>
  <c r="QQ162" i="2"/>
  <c r="QS162" i="2" s="1"/>
  <c r="SN162" i="2" s="1"/>
  <c r="UD162" i="2" s="1"/>
  <c r="QM162" i="2"/>
  <c r="MU160" i="2"/>
  <c r="MV160" i="2"/>
  <c r="MU157" i="2"/>
  <c r="MV157" i="2"/>
  <c r="QO155" i="2"/>
  <c r="QR155" i="2"/>
  <c r="MU153" i="2"/>
  <c r="MV153" i="2"/>
  <c r="QO151" i="2"/>
  <c r="QR151" i="2"/>
  <c r="QQ149" i="2"/>
  <c r="QM149" i="2"/>
  <c r="PD147" i="2"/>
  <c r="PA147" i="2"/>
  <c r="QK144" i="2"/>
  <c r="SM144" i="2" s="1"/>
  <c r="UC144" i="2" s="1"/>
  <c r="PA144" i="2"/>
  <c r="PD144" i="2"/>
  <c r="OE144" i="2"/>
  <c r="SD144" i="2" s="1"/>
  <c r="TV144" i="2" s="1"/>
  <c r="QQ140" i="2"/>
  <c r="QS140" i="2" s="1"/>
  <c r="SN140" i="2" s="1"/>
  <c r="UD140" i="2" s="1"/>
  <c r="QM140" i="2"/>
  <c r="ME139" i="2"/>
  <c r="QB138" i="2"/>
  <c r="PY138" i="2"/>
  <c r="NW138" i="2"/>
  <c r="SC138" i="2" s="1"/>
  <c r="TU138" i="2" s="1"/>
  <c r="ME137" i="2"/>
  <c r="MU136" i="2"/>
  <c r="MV136" i="2"/>
  <c r="QB131" i="2"/>
  <c r="PY131" i="2"/>
  <c r="NW130" i="2"/>
  <c r="SC130" i="2" s="1"/>
  <c r="TU130" i="2" s="1"/>
  <c r="QQ124" i="2"/>
  <c r="QM124" i="2"/>
  <c r="PD124" i="2"/>
  <c r="PA124" i="2"/>
  <c r="QO123" i="2"/>
  <c r="QR123" i="2"/>
  <c r="NW123" i="2"/>
  <c r="SC123" i="2" s="1"/>
  <c r="TU123" i="2" s="1"/>
  <c r="MV116" i="2"/>
  <c r="MU116" i="2"/>
  <c r="QA113" i="2"/>
  <c r="PW113" i="2"/>
  <c r="NW113" i="2"/>
  <c r="SC113" i="2" s="1"/>
  <c r="PC110" i="2"/>
  <c r="PE110" i="2" s="1"/>
  <c r="SI110" i="2" s="1"/>
  <c r="TY110" i="2" s="1"/>
  <c r="OY110" i="2"/>
  <c r="MV106" i="2"/>
  <c r="MU106" i="2"/>
  <c r="MV103" i="2"/>
  <c r="MU103" i="2"/>
  <c r="QC143" i="2"/>
  <c r="SL143" i="2" s="1"/>
  <c r="UB143" i="2" s="1"/>
  <c r="NW127" i="2"/>
  <c r="SC127" i="2" s="1"/>
  <c r="TU127" i="2" s="1"/>
  <c r="PD120" i="2"/>
  <c r="PA120" i="2"/>
  <c r="MU112" i="2"/>
  <c r="MV112" i="2"/>
  <c r="QQ110" i="2"/>
  <c r="QM110" i="2"/>
  <c r="QK108" i="2"/>
  <c r="SM108" i="2" s="1"/>
  <c r="UC108" i="2" s="1"/>
  <c r="PA108" i="2"/>
  <c r="PD108" i="2"/>
  <c r="QO107" i="2"/>
  <c r="QR107" i="2"/>
  <c r="PA103" i="2"/>
  <c r="PD103" i="2"/>
  <c r="QO100" i="2"/>
  <c r="QR100" i="2"/>
  <c r="QQ98" i="2"/>
  <c r="QM98" i="2"/>
  <c r="QA94" i="2"/>
  <c r="PW94" i="2"/>
  <c r="QQ93" i="2"/>
  <c r="QM93" i="2"/>
  <c r="PY92" i="2"/>
  <c r="QB92" i="2"/>
  <c r="PY91" i="2"/>
  <c r="QB91" i="2"/>
  <c r="QR89" i="2"/>
  <c r="QO89" i="2"/>
  <c r="QA89" i="2"/>
  <c r="PW89" i="2"/>
  <c r="NW86" i="2"/>
  <c r="SC86" i="2" s="1"/>
  <c r="NW84" i="2"/>
  <c r="SC84" i="2" s="1"/>
  <c r="NW82" i="2"/>
  <c r="SC82" i="2" s="1"/>
  <c r="NW80" i="2"/>
  <c r="SC80" i="2" s="1"/>
  <c r="NW78" i="2"/>
  <c r="SC78" i="2" s="1"/>
  <c r="NW76" i="2"/>
  <c r="SC76" i="2" s="1"/>
  <c r="NW74" i="2"/>
  <c r="SC74" i="2" s="1"/>
  <c r="QA72" i="2"/>
  <c r="PW72" i="2"/>
  <c r="QQ71" i="2"/>
  <c r="QM71" i="2"/>
  <c r="PY70" i="2"/>
  <c r="QB70" i="2"/>
  <c r="QA68" i="2"/>
  <c r="PW68" i="2"/>
  <c r="QQ67" i="2"/>
  <c r="QS67" i="2" s="1"/>
  <c r="SN67" i="2" s="1"/>
  <c r="UD67" i="2" s="1"/>
  <c r="QM67" i="2"/>
  <c r="PA66" i="2"/>
  <c r="PD66" i="2"/>
  <c r="ME64" i="2"/>
  <c r="QA63" i="2"/>
  <c r="PW63" i="2"/>
  <c r="QA61" i="2"/>
  <c r="PW61" i="2"/>
  <c r="QA59" i="2"/>
  <c r="PW59" i="2"/>
  <c r="QA57" i="2"/>
  <c r="PW57" i="2"/>
  <c r="QA55" i="2"/>
  <c r="PW55" i="2"/>
  <c r="QO54" i="2"/>
  <c r="QR54" i="2"/>
  <c r="QB54" i="2"/>
  <c r="PY54" i="2"/>
  <c r="NW54" i="2"/>
  <c r="SC54" i="2" s="1"/>
  <c r="QO52" i="2"/>
  <c r="QR52" i="2"/>
  <c r="QB52" i="2"/>
  <c r="PY52" i="2"/>
  <c r="NW52" i="2"/>
  <c r="SC52" i="2" s="1"/>
  <c r="QO50" i="2"/>
  <c r="QR50" i="2"/>
  <c r="QB50" i="2"/>
  <c r="PY50" i="2"/>
  <c r="NW50" i="2"/>
  <c r="SC50" i="2" s="1"/>
  <c r="QO48" i="2"/>
  <c r="QR48" i="2"/>
  <c r="QB48" i="2"/>
  <c r="PY48" i="2"/>
  <c r="NW48" i="2"/>
  <c r="SC48" i="2" s="1"/>
  <c r="QO46" i="2"/>
  <c r="QR46" i="2"/>
  <c r="QB46" i="2"/>
  <c r="PY46" i="2"/>
  <c r="NW46" i="2"/>
  <c r="SC46" i="2" s="1"/>
  <c r="MV45" i="2"/>
  <c r="MU45" i="2"/>
  <c r="QO43" i="2"/>
  <c r="QR43" i="2"/>
  <c r="QB43" i="2"/>
  <c r="PY43" i="2"/>
  <c r="RI274" i="2"/>
  <c r="SP274" i="2" s="1"/>
  <c r="UF274" i="2" s="1"/>
  <c r="RA126" i="2"/>
  <c r="SO126" i="2" s="1"/>
  <c r="UE126" i="2" s="1"/>
  <c r="OE173" i="2"/>
  <c r="SD173" i="2" s="1"/>
  <c r="TV173" i="2" s="1"/>
  <c r="OE181" i="2"/>
  <c r="SD181" i="2" s="1"/>
  <c r="TV181" i="2" s="1"/>
  <c r="RQ118" i="2"/>
  <c r="SQ118" i="2" s="1"/>
  <c r="UG118" i="2" s="1"/>
  <c r="RA122" i="2"/>
  <c r="SO122" i="2" s="1"/>
  <c r="UE122" i="2" s="1"/>
  <c r="RQ142" i="2"/>
  <c r="SQ142" i="2" s="1"/>
  <c r="UG142" i="2" s="1"/>
  <c r="RQ154" i="2"/>
  <c r="SQ154" i="2" s="1"/>
  <c r="UG154" i="2" s="1"/>
  <c r="RQ167" i="2"/>
  <c r="SQ167" i="2" s="1"/>
  <c r="UG167" i="2" s="1"/>
  <c r="RQ123" i="2"/>
  <c r="SQ123" i="2" s="1"/>
  <c r="UG123" i="2" s="1"/>
  <c r="RQ125" i="2"/>
  <c r="SQ125" i="2" s="1"/>
  <c r="UG125" i="2" s="1"/>
  <c r="RQ140" i="2"/>
  <c r="SQ140" i="2" s="1"/>
  <c r="UG140" i="2" s="1"/>
  <c r="RQ143" i="2"/>
  <c r="SQ143" i="2" s="1"/>
  <c r="UG143" i="2" s="1"/>
  <c r="RQ155" i="2"/>
  <c r="SQ155" i="2" s="1"/>
  <c r="UG155" i="2" s="1"/>
  <c r="RQ166" i="2"/>
  <c r="SQ166" i="2" s="1"/>
  <c r="UG166" i="2" s="1"/>
  <c r="RQ191" i="2"/>
  <c r="SQ191" i="2" s="1"/>
  <c r="UG191" i="2" s="1"/>
  <c r="RQ197" i="2"/>
  <c r="SQ197" i="2" s="1"/>
  <c r="UG197" i="2" s="1"/>
  <c r="RQ199" i="2"/>
  <c r="SQ199" i="2" s="1"/>
  <c r="UG199" i="2" s="1"/>
  <c r="RQ175" i="2"/>
  <c r="SQ175" i="2" s="1"/>
  <c r="UG175" i="2" s="1"/>
  <c r="RQ183" i="2"/>
  <c r="SQ183" i="2" s="1"/>
  <c r="UG183" i="2" s="1"/>
  <c r="RQ190" i="2"/>
  <c r="SQ190" i="2" s="1"/>
  <c r="UG190" i="2" s="1"/>
  <c r="RQ200" i="2"/>
  <c r="SQ200" i="2" s="1"/>
  <c r="UG200" i="2" s="1"/>
  <c r="RQ208" i="2"/>
  <c r="SQ208" i="2" s="1"/>
  <c r="UG208" i="2" s="1"/>
  <c r="RQ213" i="2"/>
  <c r="SQ213" i="2" s="1"/>
  <c r="UG213" i="2" s="1"/>
  <c r="RQ221" i="2"/>
  <c r="SQ221" i="2" s="1"/>
  <c r="UG221" i="2" s="1"/>
  <c r="RQ201" i="2"/>
  <c r="SQ201" i="2" s="1"/>
  <c r="UG201" i="2" s="1"/>
  <c r="RQ209" i="2"/>
  <c r="SQ209" i="2" s="1"/>
  <c r="UG209" i="2" s="1"/>
  <c r="RQ212" i="2"/>
  <c r="SQ212" i="2" s="1"/>
  <c r="UG212" i="2" s="1"/>
  <c r="RQ220" i="2"/>
  <c r="SQ220" i="2" s="1"/>
  <c r="UG220" i="2" s="1"/>
  <c r="RQ233" i="2"/>
  <c r="SQ233" i="2" s="1"/>
  <c r="UG233" i="2" s="1"/>
  <c r="RQ228" i="2"/>
  <c r="SQ228" i="2" s="1"/>
  <c r="UG228" i="2" s="1"/>
  <c r="RQ236" i="2"/>
  <c r="SQ236" i="2" s="1"/>
  <c r="UG236" i="2" s="1"/>
  <c r="RQ244" i="2"/>
  <c r="SQ244" i="2" s="1"/>
  <c r="UG244" i="2" s="1"/>
  <c r="RQ241" i="2"/>
  <c r="SQ241" i="2" s="1"/>
  <c r="UG241" i="2" s="1"/>
  <c r="RQ252" i="2"/>
  <c r="SQ252" i="2" s="1"/>
  <c r="UG252" i="2" s="1"/>
  <c r="RQ256" i="2"/>
  <c r="SQ256" i="2" s="1"/>
  <c r="UG256" i="2" s="1"/>
  <c r="RQ262" i="2"/>
  <c r="SQ262" i="2" s="1"/>
  <c r="UG262" i="2" s="1"/>
  <c r="RQ266" i="2"/>
  <c r="SQ266" i="2" s="1"/>
  <c r="UG266" i="2" s="1"/>
  <c r="RQ261" i="2"/>
  <c r="SQ261" i="2" s="1"/>
  <c r="UG261" i="2" s="1"/>
  <c r="RA87" i="2"/>
  <c r="SO87" i="2" s="1"/>
  <c r="UE87" i="2" s="1"/>
  <c r="QO68" i="2"/>
  <c r="QR68" i="2"/>
  <c r="NW41" i="2"/>
  <c r="SC41" i="2" s="1"/>
  <c r="MU40" i="2"/>
  <c r="MV40" i="2"/>
  <c r="QO39" i="2"/>
  <c r="OQ274" i="2"/>
  <c r="OR38" i="2"/>
  <c r="OR274" i="2" s="1"/>
  <c r="OO274" i="2"/>
  <c r="OP38" i="2"/>
  <c r="OP274" i="2" s="1"/>
  <c r="NK124" i="2"/>
  <c r="NN124" i="2"/>
  <c r="NN149" i="2"/>
  <c r="NK149" i="2"/>
  <c r="NK196" i="2"/>
  <c r="NN196" i="2"/>
  <c r="NN245" i="2"/>
  <c r="NK245" i="2"/>
  <c r="QK118" i="2"/>
  <c r="SM118" i="2" s="1"/>
  <c r="UC118" i="2" s="1"/>
  <c r="ME129" i="2"/>
  <c r="ME133" i="2"/>
  <c r="QK172" i="2"/>
  <c r="SM172" i="2" s="1"/>
  <c r="UC172" i="2" s="1"/>
  <c r="QK180" i="2"/>
  <c r="SM180" i="2" s="1"/>
  <c r="UC180" i="2" s="1"/>
  <c r="ME252" i="2"/>
  <c r="MU247" i="2"/>
  <c r="MV247" i="2"/>
  <c r="OM257" i="2"/>
  <c r="OM258" i="2"/>
  <c r="OM259" i="2"/>
  <c r="MV273" i="2"/>
  <c r="MU273" i="2"/>
  <c r="NW272" i="2"/>
  <c r="SC272" i="2" s="1"/>
  <c r="TU272" i="2" s="1"/>
  <c r="RA270" i="2"/>
  <c r="SO270" i="2" s="1"/>
  <c r="UE270" i="2" s="1"/>
  <c r="QQ267" i="2"/>
  <c r="QM267" i="2"/>
  <c r="QB266" i="2"/>
  <c r="PY266" i="2"/>
  <c r="NW263" i="2"/>
  <c r="SC263" i="2" s="1"/>
  <c r="TU263" i="2" s="1"/>
  <c r="NG262" i="2"/>
  <c r="SB262" i="2" s="1"/>
  <c r="TT262" i="2" s="1"/>
  <c r="QO265" i="2"/>
  <c r="QR265" i="2"/>
  <c r="QA259" i="2"/>
  <c r="PW259" i="2"/>
  <c r="NW256" i="2"/>
  <c r="SC256" i="2" s="1"/>
  <c r="TU256" i="2" s="1"/>
  <c r="QR252" i="2"/>
  <c r="QO252" i="2"/>
  <c r="MV251" i="2"/>
  <c r="MU251" i="2"/>
  <c r="ME272" i="2"/>
  <c r="PC271" i="2"/>
  <c r="OY271" i="2"/>
  <c r="NW270" i="2"/>
  <c r="SC270" i="2" s="1"/>
  <c r="TU270" i="2" s="1"/>
  <c r="PD273" i="2"/>
  <c r="PA273" i="2"/>
  <c r="NF272" i="2"/>
  <c r="NG272" i="2" s="1"/>
  <c r="SB272" i="2" s="1"/>
  <c r="TT272" i="2" s="1"/>
  <c r="NK270" i="2"/>
  <c r="NN270" i="2"/>
  <c r="NN267" i="2"/>
  <c r="NK267" i="2"/>
  <c r="NG267" i="2"/>
  <c r="SB267" i="2" s="1"/>
  <c r="TT267" i="2" s="1"/>
  <c r="ME265" i="2"/>
  <c r="NW264" i="2"/>
  <c r="SC264" i="2" s="1"/>
  <c r="TU264" i="2" s="1"/>
  <c r="ME268" i="2"/>
  <c r="RA265" i="2"/>
  <c r="SO265" i="2" s="1"/>
  <c r="UE265" i="2" s="1"/>
  <c r="NK265" i="2"/>
  <c r="NN265" i="2"/>
  <c r="RA264" i="2"/>
  <c r="SO264" i="2" s="1"/>
  <c r="UE264" i="2" s="1"/>
  <c r="NK264" i="2"/>
  <c r="NN264" i="2"/>
  <c r="QQ262" i="2"/>
  <c r="QM262" i="2"/>
  <c r="NN256" i="2"/>
  <c r="NK256" i="2"/>
  <c r="PC255" i="2"/>
  <c r="OY255" i="2"/>
  <c r="PC254" i="2"/>
  <c r="OY254" i="2"/>
  <c r="QC252" i="2"/>
  <c r="SL252" i="2" s="1"/>
  <c r="UB252" i="2" s="1"/>
  <c r="OE252" i="2"/>
  <c r="SD252" i="2" s="1"/>
  <c r="TV252" i="2" s="1"/>
  <c r="NO252" i="2"/>
  <c r="SA252" i="2" s="1"/>
  <c r="PA249" i="2"/>
  <c r="PD249" i="2"/>
  <c r="QA260" i="2"/>
  <c r="QC260" i="2" s="1"/>
  <c r="SL260" i="2" s="1"/>
  <c r="UB260" i="2" s="1"/>
  <c r="PW260" i="2"/>
  <c r="OE257" i="2"/>
  <c r="SD257" i="2" s="1"/>
  <c r="TV257" i="2" s="1"/>
  <c r="NW257" i="2"/>
  <c r="SC257" i="2" s="1"/>
  <c r="TU257" i="2" s="1"/>
  <c r="PD256" i="2"/>
  <c r="PA256" i="2"/>
  <c r="OE256" i="2"/>
  <c r="SD256" i="2" s="1"/>
  <c r="TV256" i="2" s="1"/>
  <c r="RA255" i="2"/>
  <c r="SO255" i="2" s="1"/>
  <c r="UE255" i="2" s="1"/>
  <c r="QK255" i="2"/>
  <c r="SM255" i="2" s="1"/>
  <c r="UC255" i="2" s="1"/>
  <c r="QC254" i="2"/>
  <c r="SL254" i="2" s="1"/>
  <c r="UB254" i="2" s="1"/>
  <c r="RA254" i="2"/>
  <c r="SO254" i="2" s="1"/>
  <c r="UE254" i="2" s="1"/>
  <c r="QK254" i="2"/>
  <c r="SM254" i="2" s="1"/>
  <c r="UC254" i="2" s="1"/>
  <c r="NE254" i="2"/>
  <c r="NG254" i="2" s="1"/>
  <c r="SB254" i="2" s="1"/>
  <c r="TT254" i="2" s="1"/>
  <c r="QO250" i="2"/>
  <c r="QR250" i="2"/>
  <c r="PA250" i="2"/>
  <c r="PD250" i="2"/>
  <c r="PA246" i="2"/>
  <c r="PD246" i="2"/>
  <c r="QR245" i="2"/>
  <c r="QO245" i="2"/>
  <c r="QR244" i="2"/>
  <c r="QO244" i="2"/>
  <c r="NN242" i="2"/>
  <c r="NK242" i="2"/>
  <c r="QQ246" i="2"/>
  <c r="QM246" i="2"/>
  <c r="NW245" i="2"/>
  <c r="SC245" i="2" s="1"/>
  <c r="TU245" i="2" s="1"/>
  <c r="PD244" i="2"/>
  <c r="PA244" i="2"/>
  <c r="OE244" i="2"/>
  <c r="SD244" i="2" s="1"/>
  <c r="TV244" i="2" s="1"/>
  <c r="RA243" i="2"/>
  <c r="SO243" i="2" s="1"/>
  <c r="UE243" i="2" s="1"/>
  <c r="QK243" i="2"/>
  <c r="SM243" i="2" s="1"/>
  <c r="UC243" i="2" s="1"/>
  <c r="QC241" i="2"/>
  <c r="SL241" i="2" s="1"/>
  <c r="UB241" i="2" s="1"/>
  <c r="OE241" i="2"/>
  <c r="SD241" i="2" s="1"/>
  <c r="TV241" i="2" s="1"/>
  <c r="NW241" i="2"/>
  <c r="SC241" i="2" s="1"/>
  <c r="TU241" i="2" s="1"/>
  <c r="PD240" i="2"/>
  <c r="PA240" i="2"/>
  <c r="OE240" i="2"/>
  <c r="SD240" i="2" s="1"/>
  <c r="TV240" i="2" s="1"/>
  <c r="QQ239" i="2"/>
  <c r="QM239" i="2"/>
  <c r="MV239" i="2"/>
  <c r="MU239" i="2"/>
  <c r="QQ237" i="2"/>
  <c r="QM237" i="2"/>
  <c r="PA232" i="2"/>
  <c r="PD232" i="2"/>
  <c r="QR229" i="2"/>
  <c r="QO229" i="2"/>
  <c r="ME227" i="2"/>
  <c r="QR225" i="2"/>
  <c r="QO225" i="2"/>
  <c r="NO235" i="2"/>
  <c r="SA235" i="2" s="1"/>
  <c r="MW232" i="2"/>
  <c r="QO232" i="2"/>
  <c r="QR232" i="2"/>
  <c r="QQ228" i="2"/>
  <c r="QM228" i="2"/>
  <c r="NN225" i="2"/>
  <c r="NK225" i="2"/>
  <c r="QC223" i="2"/>
  <c r="SL223" i="2" s="1"/>
  <c r="UB223" i="2" s="1"/>
  <c r="NW223" i="2"/>
  <c r="SC223" i="2" s="1"/>
  <c r="TU223" i="2" s="1"/>
  <c r="MV219" i="2"/>
  <c r="MU219" i="2"/>
  <c r="OE218" i="2"/>
  <c r="SD218" i="2" s="1"/>
  <c r="TV218" i="2" s="1"/>
  <c r="QQ217" i="2"/>
  <c r="QM217" i="2"/>
  <c r="QK214" i="2"/>
  <c r="SM214" i="2" s="1"/>
  <c r="UC214" i="2" s="1"/>
  <c r="PC214" i="2"/>
  <c r="OY214" i="2"/>
  <c r="QQ213" i="2"/>
  <c r="QM213" i="2"/>
  <c r="RA212" i="2"/>
  <c r="SO212" i="2" s="1"/>
  <c r="UE212" i="2" s="1"/>
  <c r="QK210" i="2"/>
  <c r="SM210" i="2" s="1"/>
  <c r="UC210" i="2" s="1"/>
  <c r="PC210" i="2"/>
  <c r="OY210" i="2"/>
  <c r="NO209" i="2"/>
  <c r="SA209" i="2" s="1"/>
  <c r="NW208" i="2"/>
  <c r="SC208" i="2" s="1"/>
  <c r="TU208" i="2" s="1"/>
  <c r="OE207" i="2"/>
  <c r="SD207" i="2" s="1"/>
  <c r="TV207" i="2" s="1"/>
  <c r="QQ202" i="2"/>
  <c r="QM202" i="2"/>
  <c r="PD223" i="2"/>
  <c r="PA223" i="2"/>
  <c r="NO223" i="2"/>
  <c r="SA223" i="2" s="1"/>
  <c r="QO222" i="2"/>
  <c r="QR222" i="2"/>
  <c r="PD221" i="2"/>
  <c r="PA221" i="2"/>
  <c r="NO219" i="2"/>
  <c r="SA219" i="2" s="1"/>
  <c r="QO218" i="2"/>
  <c r="QR218" i="2"/>
  <c r="PC215" i="2"/>
  <c r="OY215" i="2"/>
  <c r="NO213" i="2"/>
  <c r="SA213" i="2" s="1"/>
  <c r="QO212" i="2"/>
  <c r="QR212" i="2"/>
  <c r="PD211" i="2"/>
  <c r="PA211" i="2"/>
  <c r="QO210" i="2"/>
  <c r="QR210" i="2"/>
  <c r="NW209" i="2"/>
  <c r="SC209" i="2" s="1"/>
  <c r="TU209" i="2" s="1"/>
  <c r="QQ203" i="2"/>
  <c r="QM203" i="2"/>
  <c r="NO202" i="2"/>
  <c r="SA202" i="2" s="1"/>
  <c r="MV199" i="2"/>
  <c r="MU199" i="2"/>
  <c r="NW197" i="2"/>
  <c r="SC197" i="2" s="1"/>
  <c r="TU197" i="2" s="1"/>
  <c r="NO194" i="2"/>
  <c r="SA194" i="2" s="1"/>
  <c r="PA192" i="2"/>
  <c r="PD192" i="2"/>
  <c r="NO190" i="2"/>
  <c r="SA190" i="2" s="1"/>
  <c r="PA188" i="2"/>
  <c r="PD188" i="2"/>
  <c r="PA183" i="2"/>
  <c r="PD183" i="2"/>
  <c r="NF217" i="2"/>
  <c r="NG217" i="2" s="1"/>
  <c r="SB217" i="2" s="1"/>
  <c r="TT217" i="2" s="1"/>
  <c r="NK201" i="2"/>
  <c r="NN201" i="2"/>
  <c r="PC199" i="2"/>
  <c r="OY199" i="2"/>
  <c r="QQ197" i="2"/>
  <c r="QS197" i="2" s="1"/>
  <c r="SN197" i="2" s="1"/>
  <c r="UD197" i="2" s="1"/>
  <c r="QM197" i="2"/>
  <c r="OE196" i="2"/>
  <c r="SD196" i="2" s="1"/>
  <c r="TV196" i="2" s="1"/>
  <c r="NW196" i="2"/>
  <c r="SC196" i="2" s="1"/>
  <c r="TU196" i="2" s="1"/>
  <c r="RA195" i="2"/>
  <c r="SO195" i="2" s="1"/>
  <c r="UE195" i="2" s="1"/>
  <c r="OE194" i="2"/>
  <c r="SD194" i="2" s="1"/>
  <c r="TV194" i="2" s="1"/>
  <c r="NW194" i="2"/>
  <c r="SC194" i="2" s="1"/>
  <c r="TU194" i="2" s="1"/>
  <c r="PD193" i="2"/>
  <c r="PA193" i="2"/>
  <c r="OE193" i="2"/>
  <c r="SD193" i="2" s="1"/>
  <c r="TV193" i="2" s="1"/>
  <c r="RA192" i="2"/>
  <c r="SO192" i="2" s="1"/>
  <c r="UE192" i="2" s="1"/>
  <c r="QK192" i="2"/>
  <c r="SM192" i="2" s="1"/>
  <c r="UC192" i="2" s="1"/>
  <c r="RA191" i="2"/>
  <c r="SO191" i="2" s="1"/>
  <c r="UE191" i="2" s="1"/>
  <c r="OE190" i="2"/>
  <c r="SD190" i="2" s="1"/>
  <c r="TV190" i="2" s="1"/>
  <c r="NW190" i="2"/>
  <c r="SC190" i="2" s="1"/>
  <c r="TU190" i="2" s="1"/>
  <c r="PD189" i="2"/>
  <c r="PA189" i="2"/>
  <c r="OE189" i="2"/>
  <c r="SD189" i="2" s="1"/>
  <c r="TV189" i="2" s="1"/>
  <c r="RA188" i="2"/>
  <c r="SO188" i="2" s="1"/>
  <c r="UE188" i="2" s="1"/>
  <c r="QK188" i="2"/>
  <c r="SM188" i="2" s="1"/>
  <c r="UC188" i="2" s="1"/>
  <c r="RA187" i="2"/>
  <c r="SO187" i="2" s="1"/>
  <c r="UE187" i="2" s="1"/>
  <c r="OE186" i="2"/>
  <c r="SD186" i="2" s="1"/>
  <c r="TV186" i="2" s="1"/>
  <c r="NW186" i="2"/>
  <c r="SC186" i="2" s="1"/>
  <c r="TU186" i="2" s="1"/>
  <c r="RA185" i="2"/>
  <c r="SO185" i="2" s="1"/>
  <c r="UE185" i="2" s="1"/>
  <c r="QK185" i="2"/>
  <c r="SM185" i="2" s="1"/>
  <c r="UC185" i="2" s="1"/>
  <c r="RA184" i="2"/>
  <c r="SO184" i="2" s="1"/>
  <c r="UE184" i="2" s="1"/>
  <c r="PY183" i="2"/>
  <c r="QB183" i="2"/>
  <c r="RA181" i="2"/>
  <c r="SO181" i="2" s="1"/>
  <c r="UE181" i="2" s="1"/>
  <c r="QC181" i="2"/>
  <c r="SL181" i="2" s="1"/>
  <c r="UB181" i="2" s="1"/>
  <c r="QQ179" i="2"/>
  <c r="QM179" i="2"/>
  <c r="QO175" i="2"/>
  <c r="QR175" i="2"/>
  <c r="RA173" i="2"/>
  <c r="SO173" i="2" s="1"/>
  <c r="UE173" i="2" s="1"/>
  <c r="QC173" i="2"/>
  <c r="SL173" i="2" s="1"/>
  <c r="UB173" i="2" s="1"/>
  <c r="PY171" i="2"/>
  <c r="QB171" i="2"/>
  <c r="QQ169" i="2"/>
  <c r="QM169" i="2"/>
  <c r="NN167" i="2"/>
  <c r="NK167" i="2"/>
  <c r="QQ165" i="2"/>
  <c r="QM165" i="2"/>
  <c r="NN163" i="2"/>
  <c r="NK163" i="2"/>
  <c r="QQ161" i="2"/>
  <c r="QM161" i="2"/>
  <c r="QR156" i="2"/>
  <c r="QO156" i="2"/>
  <c r="QR152" i="2"/>
  <c r="QO152" i="2"/>
  <c r="PD149" i="2"/>
  <c r="PA149" i="2"/>
  <c r="QR147" i="2"/>
  <c r="QO147" i="2"/>
  <c r="QB147" i="2"/>
  <c r="PY147" i="2"/>
  <c r="PD145" i="2"/>
  <c r="PA145" i="2"/>
  <c r="QA142" i="2"/>
  <c r="QC142" i="2" s="1"/>
  <c r="SL142" i="2" s="1"/>
  <c r="UB142" i="2" s="1"/>
  <c r="PW142" i="2"/>
  <c r="NW142" i="2"/>
  <c r="SC142" i="2" s="1"/>
  <c r="TU142" i="2" s="1"/>
  <c r="PC141" i="2"/>
  <c r="OY141" i="2"/>
  <c r="QQ139" i="2"/>
  <c r="QM139" i="2"/>
  <c r="NO121" i="2"/>
  <c r="SA121" i="2" s="1"/>
  <c r="ME181" i="2"/>
  <c r="NN176" i="2"/>
  <c r="NK176" i="2"/>
  <c r="ME173" i="2"/>
  <c r="QQ168" i="2"/>
  <c r="QM168" i="2"/>
  <c r="QA168" i="2"/>
  <c r="QC168" i="2" s="1"/>
  <c r="SL168" i="2" s="1"/>
  <c r="UB168" i="2" s="1"/>
  <c r="PW168" i="2"/>
  <c r="PY166" i="2"/>
  <c r="QB166" i="2"/>
  <c r="QQ164" i="2"/>
  <c r="QM164" i="2"/>
  <c r="QA164" i="2"/>
  <c r="QC164" i="2" s="1"/>
  <c r="SL164" i="2" s="1"/>
  <c r="UB164" i="2" s="1"/>
  <c r="PW164" i="2"/>
  <c r="QQ160" i="2"/>
  <c r="QM160" i="2"/>
  <c r="QA160" i="2"/>
  <c r="QC160" i="2" s="1"/>
  <c r="SL160" i="2" s="1"/>
  <c r="UB160" i="2" s="1"/>
  <c r="PW160" i="2"/>
  <c r="OE159" i="2"/>
  <c r="SD159" i="2" s="1"/>
  <c r="TV159" i="2" s="1"/>
  <c r="NW159" i="2"/>
  <c r="SC159" i="2" s="1"/>
  <c r="TU159" i="2" s="1"/>
  <c r="PD158" i="2"/>
  <c r="PA158" i="2"/>
  <c r="QC157" i="2"/>
  <c r="SL157" i="2" s="1"/>
  <c r="UB157" i="2" s="1"/>
  <c r="RA157" i="2"/>
  <c r="SO157" i="2" s="1"/>
  <c r="UE157" i="2" s="1"/>
  <c r="QK157" i="2"/>
  <c r="SM157" i="2" s="1"/>
  <c r="UC157" i="2" s="1"/>
  <c r="PC154" i="2"/>
  <c r="OY154" i="2"/>
  <c r="OE151" i="2"/>
  <c r="SD151" i="2" s="1"/>
  <c r="TV151" i="2" s="1"/>
  <c r="NW151" i="2"/>
  <c r="SC151" i="2" s="1"/>
  <c r="TU151" i="2" s="1"/>
  <c r="PD150" i="2"/>
  <c r="PA150" i="2"/>
  <c r="QO148" i="2"/>
  <c r="QR148" i="2"/>
  <c r="QK146" i="2"/>
  <c r="SM146" i="2" s="1"/>
  <c r="UC146" i="2" s="1"/>
  <c r="NO144" i="2"/>
  <c r="SA144" i="2" s="1"/>
  <c r="QR143" i="2"/>
  <c r="QO143" i="2"/>
  <c r="RA142" i="2"/>
  <c r="SO142" i="2" s="1"/>
  <c r="UE142" i="2" s="1"/>
  <c r="PA142" i="2"/>
  <c r="PD142" i="2"/>
  <c r="NW141" i="2"/>
  <c r="SC141" i="2" s="1"/>
  <c r="TU141" i="2" s="1"/>
  <c r="OE140" i="2"/>
  <c r="SD140" i="2" s="1"/>
  <c r="TV140" i="2" s="1"/>
  <c r="NW140" i="2"/>
  <c r="SC140" i="2" s="1"/>
  <c r="TU140" i="2" s="1"/>
  <c r="QQ138" i="2"/>
  <c r="QM138" i="2"/>
  <c r="NW137" i="2"/>
  <c r="SC137" i="2" s="1"/>
  <c r="TU137" i="2" s="1"/>
  <c r="QQ134" i="2"/>
  <c r="QM134" i="2"/>
  <c r="QQ133" i="2"/>
  <c r="QM133" i="2"/>
  <c r="QC130" i="2"/>
  <c r="SL130" i="2" s="1"/>
  <c r="UB130" i="2" s="1"/>
  <c r="RA123" i="2"/>
  <c r="SO123" i="2" s="1"/>
  <c r="UE123" i="2" s="1"/>
  <c r="QC123" i="2"/>
  <c r="SL123" i="2" s="1"/>
  <c r="UB123" i="2" s="1"/>
  <c r="QA121" i="2"/>
  <c r="PW121" i="2"/>
  <c r="OE121" i="2"/>
  <c r="SD121" i="2" s="1"/>
  <c r="TV121" i="2" s="1"/>
  <c r="QR116" i="2"/>
  <c r="QO116" i="2"/>
  <c r="QB116" i="2"/>
  <c r="PY116" i="2"/>
  <c r="PA114" i="2"/>
  <c r="PD114" i="2"/>
  <c r="MV113" i="2"/>
  <c r="MU113" i="2"/>
  <c r="MX264" i="2"/>
  <c r="MY264" i="2" s="1"/>
  <c r="MW264" i="2"/>
  <c r="MW260" i="2"/>
  <c r="MX260" i="2" s="1"/>
  <c r="MY260" i="2" s="1"/>
  <c r="MX246" i="2"/>
  <c r="MY246" i="2" s="1"/>
  <c r="MW246" i="2"/>
  <c r="MX238" i="2"/>
  <c r="MY238" i="2" s="1"/>
  <c r="MW238" i="2"/>
  <c r="MX226" i="2"/>
  <c r="MY226" i="2" s="1"/>
  <c r="MW226" i="2"/>
  <c r="MW220" i="2"/>
  <c r="MX220" i="2" s="1"/>
  <c r="MY220" i="2" s="1"/>
  <c r="MX212" i="2"/>
  <c r="MY212" i="2" s="1"/>
  <c r="MW212" i="2"/>
  <c r="MW209" i="2"/>
  <c r="MX209" i="2" s="1"/>
  <c r="MY209" i="2" s="1"/>
  <c r="MW201" i="2"/>
  <c r="MX201" i="2" s="1"/>
  <c r="MY201" i="2" s="1"/>
  <c r="MW198" i="2"/>
  <c r="MX198" i="2" s="1"/>
  <c r="MY198" i="2" s="1"/>
  <c r="MW181" i="2"/>
  <c r="MX181" i="2" s="1"/>
  <c r="MY181" i="2" s="1"/>
  <c r="MX177" i="2"/>
  <c r="MY177" i="2" s="1"/>
  <c r="MW177" i="2"/>
  <c r="MW173" i="2"/>
  <c r="MX173" i="2" s="1"/>
  <c r="MY173" i="2" s="1"/>
  <c r="MX133" i="2"/>
  <c r="MY133" i="2" s="1"/>
  <c r="MW133" i="2"/>
  <c r="MX129" i="2"/>
  <c r="MY129" i="2" s="1"/>
  <c r="MW129" i="2"/>
  <c r="MX126" i="2"/>
  <c r="MY126" i="2" s="1"/>
  <c r="MW126" i="2"/>
  <c r="MW132" i="2"/>
  <c r="MX132" i="2" s="1"/>
  <c r="MY132" i="2" s="1"/>
  <c r="MX128" i="2"/>
  <c r="MY128" i="2" s="1"/>
  <c r="MW128" i="2"/>
  <c r="MX119" i="2"/>
  <c r="MY119" i="2" s="1"/>
  <c r="MW119" i="2"/>
  <c r="MX104" i="2"/>
  <c r="MY104" i="2" s="1"/>
  <c r="MW104" i="2"/>
  <c r="MX101" i="2"/>
  <c r="MY101" i="2" s="1"/>
  <c r="MW101" i="2"/>
  <c r="MX99" i="2"/>
  <c r="MY99" i="2" s="1"/>
  <c r="MW99" i="2"/>
  <c r="MX97" i="2"/>
  <c r="MY97" i="2" s="1"/>
  <c r="MW97" i="2"/>
  <c r="QO106" i="2"/>
  <c r="QR106" i="2"/>
  <c r="QB106" i="2"/>
  <c r="PY106" i="2"/>
  <c r="NW105" i="2"/>
  <c r="SC105" i="2" s="1"/>
  <c r="PC102" i="2"/>
  <c r="OY102" i="2"/>
  <c r="RA100" i="2"/>
  <c r="SO100" i="2" s="1"/>
  <c r="UE100" i="2" s="1"/>
  <c r="RA98" i="2"/>
  <c r="SO98" i="2" s="1"/>
  <c r="UE98" i="2" s="1"/>
  <c r="NF156" i="2"/>
  <c r="NG156" i="2" s="1"/>
  <c r="SB156" i="2" s="1"/>
  <c r="NF152" i="2"/>
  <c r="NG152" i="2" s="1"/>
  <c r="SB152" i="2" s="1"/>
  <c r="QQ117" i="2"/>
  <c r="QM117" i="2"/>
  <c r="QQ114" i="2"/>
  <c r="QM114" i="2"/>
  <c r="PC113" i="2"/>
  <c r="OY113" i="2"/>
  <c r="OE107" i="2"/>
  <c r="SD107" i="2" s="1"/>
  <c r="TV107" i="2" s="1"/>
  <c r="NW107" i="2"/>
  <c r="SC107" i="2" s="1"/>
  <c r="TU107" i="2" s="1"/>
  <c r="NW100" i="2"/>
  <c r="SC100" i="2" s="1"/>
  <c r="TU100" i="2" s="1"/>
  <c r="QB98" i="2"/>
  <c r="PY98" i="2"/>
  <c r="NW96" i="2"/>
  <c r="SC96" i="2" s="1"/>
  <c r="TU96" i="2" s="1"/>
  <c r="MV94" i="2"/>
  <c r="MU94" i="2"/>
  <c r="NW92" i="2"/>
  <c r="SC92" i="2" s="1"/>
  <c r="TU92" i="2" s="1"/>
  <c r="MV90" i="2"/>
  <c r="MU90" i="2"/>
  <c r="NW88" i="2"/>
  <c r="SC88" i="2" s="1"/>
  <c r="TU88" i="2" s="1"/>
  <c r="QO85" i="2"/>
  <c r="QR85" i="2"/>
  <c r="QB84" i="2"/>
  <c r="PY84" i="2"/>
  <c r="QO81" i="2"/>
  <c r="QR81" i="2"/>
  <c r="QB80" i="2"/>
  <c r="PY80" i="2"/>
  <c r="QO77" i="2"/>
  <c r="QR77" i="2"/>
  <c r="QB76" i="2"/>
  <c r="PY76" i="2"/>
  <c r="QO73" i="2"/>
  <c r="QR73" i="2"/>
  <c r="QQ68" i="2"/>
  <c r="QM68" i="2"/>
  <c r="NW67" i="2"/>
  <c r="SC67" i="2" s="1"/>
  <c r="TU67" i="2" s="1"/>
  <c r="NO65" i="2"/>
  <c r="SA65" i="2" s="1"/>
  <c r="ME69" i="2"/>
  <c r="QC65" i="2"/>
  <c r="SL65" i="2" s="1"/>
  <c r="UB65" i="2" s="1"/>
  <c r="QO64" i="2"/>
  <c r="QR64" i="2"/>
  <c r="QR62" i="2"/>
  <c r="QO62" i="2"/>
  <c r="QR58" i="2"/>
  <c r="QO58" i="2"/>
  <c r="QQ51" i="2"/>
  <c r="QM51" i="2"/>
  <c r="NW51" i="2"/>
  <c r="SC51" i="2" s="1"/>
  <c r="QC49" i="2"/>
  <c r="SL49" i="2" s="1"/>
  <c r="UB49" i="2" s="1"/>
  <c r="QO47" i="2"/>
  <c r="QR47" i="2"/>
  <c r="QO42" i="2"/>
  <c r="QR42" i="2"/>
  <c r="RV274" i="2"/>
  <c r="RW274" i="2" s="1"/>
  <c r="RY274" i="2" s="1"/>
  <c r="KY274" i="2"/>
  <c r="MT274" i="2"/>
  <c r="MV38" i="2"/>
  <c r="MU38" i="2"/>
  <c r="RW246" i="2"/>
  <c r="RY246" i="2" s="1"/>
  <c r="RX246" i="2"/>
  <c r="RW245" i="2"/>
  <c r="RY245" i="2" s="1"/>
  <c r="RX245" i="2"/>
  <c r="RX247" i="2"/>
  <c r="RW247" i="2"/>
  <c r="RX255" i="2"/>
  <c r="RW255" i="2"/>
  <c r="RX251" i="2"/>
  <c r="RW251" i="2"/>
  <c r="RX253" i="2"/>
  <c r="RW253" i="2"/>
  <c r="RW263" i="2"/>
  <c r="RY263" i="2" s="1"/>
  <c r="RX263" i="2"/>
  <c r="RW266" i="2"/>
  <c r="RY266" i="2" s="1"/>
  <c r="RX266" i="2"/>
  <c r="RA95" i="2"/>
  <c r="SO95" i="2" s="1"/>
  <c r="UE95" i="2" s="1"/>
  <c r="NO93" i="2"/>
  <c r="SA93" i="2" s="1"/>
  <c r="QQ90" i="2"/>
  <c r="QS90" i="2" s="1"/>
  <c r="SN90" i="2" s="1"/>
  <c r="UD90" i="2" s="1"/>
  <c r="QM90" i="2"/>
  <c r="ME59" i="2"/>
  <c r="ME57" i="2"/>
  <c r="QQ40" i="2"/>
  <c r="QM40" i="2"/>
  <c r="LA39" i="2"/>
  <c r="QP39" i="2" s="1"/>
  <c r="QR39" i="2" s="1"/>
  <c r="OX274" i="2"/>
  <c r="OY38" i="2"/>
  <c r="NJ38" i="2"/>
  <c r="ME124" i="2"/>
  <c r="ME125" i="2"/>
  <c r="ME126" i="2"/>
  <c r="ME131" i="2"/>
  <c r="QK174" i="2"/>
  <c r="SM174" i="2" s="1"/>
  <c r="UC174" i="2" s="1"/>
  <c r="QK182" i="2"/>
  <c r="SM182" i="2" s="1"/>
  <c r="UC182" i="2" s="1"/>
  <c r="OU268" i="2"/>
  <c r="OV268" i="2" s="1"/>
  <c r="ME101" i="2"/>
  <c r="HL274" i="2"/>
  <c r="LA38" i="2"/>
  <c r="ME231" i="2"/>
  <c r="QR273" i="2"/>
  <c r="QO273" i="2"/>
  <c r="PA272" i="2"/>
  <c r="PD272" i="2"/>
  <c r="PA265" i="2"/>
  <c r="PD265" i="2"/>
  <c r="NW262" i="2"/>
  <c r="SC262" i="2" s="1"/>
  <c r="TU262" i="2" s="1"/>
  <c r="PA269" i="2"/>
  <c r="PD269" i="2"/>
  <c r="NW268" i="2"/>
  <c r="SC268" i="2" s="1"/>
  <c r="TU268" i="2" s="1"/>
  <c r="PD267" i="2"/>
  <c r="PA267" i="2"/>
  <c r="OE267" i="2"/>
  <c r="SD267" i="2" s="1"/>
  <c r="TV267" i="2" s="1"/>
  <c r="NW251" i="2"/>
  <c r="SC251" i="2" s="1"/>
  <c r="TU251" i="2" s="1"/>
  <c r="MW259" i="2"/>
  <c r="MX259" i="2" s="1"/>
  <c r="MY259" i="2" s="1"/>
  <c r="QQ258" i="2"/>
  <c r="QM258" i="2"/>
  <c r="NW255" i="2"/>
  <c r="SC255" i="2" s="1"/>
  <c r="TU255" i="2" s="1"/>
  <c r="MX252" i="2"/>
  <c r="MY252" i="2" s="1"/>
  <c r="OE251" i="2"/>
  <c r="SD251" i="2" s="1"/>
  <c r="TV251" i="2" s="1"/>
  <c r="RA248" i="2"/>
  <c r="SO248" i="2" s="1"/>
  <c r="UE248" i="2" s="1"/>
  <c r="NW248" i="2"/>
  <c r="SC248" i="2" s="1"/>
  <c r="TU248" i="2" s="1"/>
  <c r="PA241" i="2"/>
  <c r="PD241" i="2"/>
  <c r="QQ251" i="2"/>
  <c r="QS251" i="2" s="1"/>
  <c r="SN251" i="2" s="1"/>
  <c r="UD251" i="2" s="1"/>
  <c r="QM251" i="2"/>
  <c r="QA246" i="2"/>
  <c r="QC246" i="2" s="1"/>
  <c r="SL246" i="2" s="1"/>
  <c r="UB246" i="2" s="1"/>
  <c r="PW246" i="2"/>
  <c r="PC245" i="2"/>
  <c r="OY245" i="2"/>
  <c r="PY243" i="2"/>
  <c r="QB243" i="2"/>
  <c r="NG243" i="2"/>
  <c r="SB243" i="2" s="1"/>
  <c r="TT243" i="2" s="1"/>
  <c r="PD242" i="2"/>
  <c r="PA242" i="2"/>
  <c r="QO241" i="2"/>
  <c r="QR241" i="2"/>
  <c r="OE238" i="2"/>
  <c r="SD238" i="2" s="1"/>
  <c r="TV238" i="2" s="1"/>
  <c r="QA235" i="2"/>
  <c r="QC235" i="2" s="1"/>
  <c r="SL235" i="2" s="1"/>
  <c r="UB235" i="2" s="1"/>
  <c r="PW235" i="2"/>
  <c r="NW235" i="2"/>
  <c r="SC235" i="2" s="1"/>
  <c r="TU235" i="2" s="1"/>
  <c r="PC234" i="2"/>
  <c r="OY234" i="2"/>
  <c r="MV233" i="2"/>
  <c r="MU233" i="2"/>
  <c r="PA230" i="2"/>
  <c r="PD230" i="2"/>
  <c r="QA227" i="2"/>
  <c r="PW227" i="2"/>
  <c r="QA225" i="2"/>
  <c r="PW225" i="2"/>
  <c r="PC224" i="2"/>
  <c r="OY224" i="2"/>
  <c r="PC231" i="2"/>
  <c r="OY231" i="2"/>
  <c r="MX230" i="2"/>
  <c r="MY230" i="2" s="1"/>
  <c r="QQ230" i="2"/>
  <c r="QM230" i="2"/>
  <c r="MU228" i="2"/>
  <c r="MV228" i="2"/>
  <c r="PC227" i="2"/>
  <c r="OY227" i="2"/>
  <c r="RA222" i="2"/>
  <c r="SO222" i="2" s="1"/>
  <c r="UE222" i="2" s="1"/>
  <c r="NW221" i="2"/>
  <c r="SC221" i="2" s="1"/>
  <c r="TU221" i="2" s="1"/>
  <c r="ME219" i="2"/>
  <c r="QA204" i="2"/>
  <c r="PW204" i="2"/>
  <c r="NW204" i="2"/>
  <c r="SC204" i="2" s="1"/>
  <c r="TU204" i="2" s="1"/>
  <c r="PC203" i="2"/>
  <c r="OY203" i="2"/>
  <c r="QA224" i="2"/>
  <c r="PW224" i="2"/>
  <c r="PY220" i="2"/>
  <c r="QB220" i="2"/>
  <c r="QO216" i="2"/>
  <c r="QR216" i="2"/>
  <c r="ME216" i="2"/>
  <c r="QO207" i="2"/>
  <c r="QR207" i="2"/>
  <c r="MW205" i="2"/>
  <c r="MX205" i="2" s="1"/>
  <c r="MY205" i="2" s="1"/>
  <c r="QO205" i="2"/>
  <c r="QR205" i="2"/>
  <c r="ME202" i="2"/>
  <c r="QQ201" i="2"/>
  <c r="QM201" i="2"/>
  <c r="QA199" i="2"/>
  <c r="PW199" i="2"/>
  <c r="PC198" i="2"/>
  <c r="OY198" i="2"/>
  <c r="QQ198" i="2"/>
  <c r="QM198" i="2"/>
  <c r="QA195" i="2"/>
  <c r="PW195" i="2"/>
  <c r="NW195" i="2"/>
  <c r="SC195" i="2" s="1"/>
  <c r="TU195" i="2" s="1"/>
  <c r="ME191" i="2"/>
  <c r="QA187" i="2"/>
  <c r="PW187" i="2"/>
  <c r="NW187" i="2"/>
  <c r="SC187" i="2" s="1"/>
  <c r="TU187" i="2" s="1"/>
  <c r="PA181" i="2"/>
  <c r="PD181" i="2"/>
  <c r="QB180" i="2"/>
  <c r="PY180" i="2"/>
  <c r="PC179" i="2"/>
  <c r="OY179" i="2"/>
  <c r="QA176" i="2"/>
  <c r="QC176" i="2" s="1"/>
  <c r="SL176" i="2" s="1"/>
  <c r="UB176" i="2" s="1"/>
  <c r="PW176" i="2"/>
  <c r="PA173" i="2"/>
  <c r="PD173" i="2"/>
  <c r="QB172" i="2"/>
  <c r="PY172" i="2"/>
  <c r="PA201" i="2"/>
  <c r="PD201" i="2"/>
  <c r="ME198" i="2"/>
  <c r="ME196" i="2"/>
  <c r="PD195" i="2"/>
  <c r="PA195" i="2"/>
  <c r="OE195" i="2"/>
  <c r="SD195" i="2" s="1"/>
  <c r="TV195" i="2" s="1"/>
  <c r="MW194" i="2"/>
  <c r="MX194" i="2" s="1"/>
  <c r="MY194" i="2" s="1"/>
  <c r="QO194" i="2"/>
  <c r="QR194" i="2"/>
  <c r="QK193" i="2"/>
  <c r="SM193" i="2" s="1"/>
  <c r="UC193" i="2" s="1"/>
  <c r="PY188" i="2"/>
  <c r="QB188" i="2"/>
  <c r="PC187" i="2"/>
  <c r="OY187" i="2"/>
  <c r="MX186" i="2"/>
  <c r="MY186" i="2" s="1"/>
  <c r="QQ186" i="2"/>
  <c r="QM186" i="2"/>
  <c r="OE185" i="2"/>
  <c r="SD185" i="2" s="1"/>
  <c r="TV185" i="2" s="1"/>
  <c r="NW185" i="2"/>
  <c r="SC185" i="2" s="1"/>
  <c r="TU185" i="2" s="1"/>
  <c r="ME184" i="2"/>
  <c r="MX183" i="2"/>
  <c r="MY183" i="2" s="1"/>
  <c r="QQ183" i="2"/>
  <c r="QM183" i="2"/>
  <c r="QQ181" i="2"/>
  <c r="QM181" i="2"/>
  <c r="QO173" i="2"/>
  <c r="QR173" i="2"/>
  <c r="NW173" i="2"/>
  <c r="SC173" i="2" s="1"/>
  <c r="TU173" i="2" s="1"/>
  <c r="QA167" i="2"/>
  <c r="PW167" i="2"/>
  <c r="NW167" i="2"/>
  <c r="SC167" i="2" s="1"/>
  <c r="TU167" i="2" s="1"/>
  <c r="MV165" i="2"/>
  <c r="MU165" i="2"/>
  <c r="QA158" i="2"/>
  <c r="QC158" i="2" s="1"/>
  <c r="SL158" i="2" s="1"/>
  <c r="UB158" i="2" s="1"/>
  <c r="PW158" i="2"/>
  <c r="NW158" i="2"/>
  <c r="SC158" i="2" s="1"/>
  <c r="TU158" i="2" s="1"/>
  <c r="PC157" i="2"/>
  <c r="OY157" i="2"/>
  <c r="MV156" i="2"/>
  <c r="MU156" i="2"/>
  <c r="PA153" i="2"/>
  <c r="PD153" i="2"/>
  <c r="QA150" i="2"/>
  <c r="PW150" i="2"/>
  <c r="NW150" i="2"/>
  <c r="SC150" i="2" s="1"/>
  <c r="TU150" i="2" s="1"/>
  <c r="PA148" i="2"/>
  <c r="PD148" i="2"/>
  <c r="NW146" i="2"/>
  <c r="SC146" i="2" s="1"/>
  <c r="TU146" i="2" s="1"/>
  <c r="QO144" i="2"/>
  <c r="QR144" i="2"/>
  <c r="PY144" i="2"/>
  <c r="QB144" i="2"/>
  <c r="PC140" i="2"/>
  <c r="OY140" i="2"/>
  <c r="PC126" i="2"/>
  <c r="OY126" i="2"/>
  <c r="QK124" i="2"/>
  <c r="SM124" i="2" s="1"/>
  <c r="UC124" i="2" s="1"/>
  <c r="NW122" i="2"/>
  <c r="SC122" i="2" s="1"/>
  <c r="TU122" i="2" s="1"/>
  <c r="NG122" i="2"/>
  <c r="SB122" i="2" s="1"/>
  <c r="TT122" i="2" s="1"/>
  <c r="QQ120" i="2"/>
  <c r="QM120" i="2"/>
  <c r="NW120" i="2"/>
  <c r="SC120" i="2" s="1"/>
  <c r="TU120" i="2" s="1"/>
  <c r="NG120" i="2"/>
  <c r="SB120" i="2" s="1"/>
  <c r="TT120" i="2" s="1"/>
  <c r="ME185" i="2"/>
  <c r="PC182" i="2"/>
  <c r="OY182" i="2"/>
  <c r="PD180" i="2"/>
  <c r="PA180" i="2"/>
  <c r="PC178" i="2"/>
  <c r="OY178" i="2"/>
  <c r="PD176" i="2"/>
  <c r="PA176" i="2"/>
  <c r="PC174" i="2"/>
  <c r="OY174" i="2"/>
  <c r="PD172" i="2"/>
  <c r="PA172" i="2"/>
  <c r="RA170" i="2"/>
  <c r="SO170" i="2" s="1"/>
  <c r="UE170" i="2" s="1"/>
  <c r="QK170" i="2"/>
  <c r="SM170" i="2" s="1"/>
  <c r="UC170" i="2" s="1"/>
  <c r="PD167" i="2"/>
  <c r="PA167" i="2"/>
  <c r="QO166" i="2"/>
  <c r="QR166" i="2"/>
  <c r="MU164" i="2"/>
  <c r="MV164" i="2"/>
  <c r="RA162" i="2"/>
  <c r="SO162" i="2" s="1"/>
  <c r="UE162" i="2" s="1"/>
  <c r="QK162" i="2"/>
  <c r="SM162" i="2" s="1"/>
  <c r="UC162" i="2" s="1"/>
  <c r="QO159" i="2"/>
  <c r="QR159" i="2"/>
  <c r="PC156" i="2"/>
  <c r="OY156" i="2"/>
  <c r="PD152" i="2"/>
  <c r="PA152" i="2"/>
  <c r="MW149" i="2"/>
  <c r="MX149" i="2" s="1"/>
  <c r="MY149" i="2" s="1"/>
  <c r="ME147" i="2"/>
  <c r="QQ145" i="2"/>
  <c r="QM145" i="2"/>
  <c r="ME144" i="2"/>
  <c r="NW143" i="2"/>
  <c r="SC143" i="2" s="1"/>
  <c r="TU143" i="2" s="1"/>
  <c r="QQ141" i="2"/>
  <c r="QM141" i="2"/>
  <c r="PC139" i="2"/>
  <c r="OY139" i="2"/>
  <c r="QR137" i="2"/>
  <c r="QO137" i="2"/>
  <c r="QR135" i="2"/>
  <c r="QO135" i="2"/>
  <c r="QR130" i="2"/>
  <c r="QO130" i="2"/>
  <c r="PY126" i="2"/>
  <c r="QB126" i="2"/>
  <c r="QR124" i="2"/>
  <c r="QO124" i="2"/>
  <c r="QO119" i="2"/>
  <c r="QR119" i="2"/>
  <c r="PC117" i="2"/>
  <c r="OY117" i="2"/>
  <c r="QQ113" i="2"/>
  <c r="QM113" i="2"/>
  <c r="QQ108" i="2"/>
  <c r="QM108" i="2"/>
  <c r="PA107" i="2"/>
  <c r="PD107" i="2"/>
  <c r="QQ105" i="2"/>
  <c r="QM105" i="2"/>
  <c r="PD104" i="2"/>
  <c r="PA104" i="2"/>
  <c r="QR103" i="2"/>
  <c r="QO103" i="2"/>
  <c r="NW133" i="2"/>
  <c r="SC133" i="2" s="1"/>
  <c r="TU133" i="2" s="1"/>
  <c r="NW126" i="2"/>
  <c r="SC126" i="2" s="1"/>
  <c r="TU126" i="2" s="1"/>
  <c r="NW125" i="2"/>
  <c r="SC125" i="2" s="1"/>
  <c r="TU125" i="2" s="1"/>
  <c r="NW124" i="2"/>
  <c r="SC124" i="2" s="1"/>
  <c r="TU124" i="2" s="1"/>
  <c r="PC118" i="2"/>
  <c r="OY118" i="2"/>
  <c r="QB117" i="2"/>
  <c r="PY117" i="2"/>
  <c r="PY112" i="2"/>
  <c r="QB112" i="2"/>
  <c r="QQ111" i="2"/>
  <c r="QM111" i="2"/>
  <c r="MX109" i="2"/>
  <c r="MY109" i="2" s="1"/>
  <c r="QQ109" i="2"/>
  <c r="QM109" i="2"/>
  <c r="ME106" i="2"/>
  <c r="QQ104" i="2"/>
  <c r="QM104" i="2"/>
  <c r="MU104" i="2"/>
  <c r="MV104" i="2"/>
  <c r="PC103" i="2"/>
  <c r="OY103" i="2"/>
  <c r="QO102" i="2"/>
  <c r="QR102" i="2"/>
  <c r="QO101" i="2"/>
  <c r="QR101" i="2"/>
  <c r="QQ99" i="2"/>
  <c r="QM99" i="2"/>
  <c r="QO97" i="2"/>
  <c r="QR97" i="2"/>
  <c r="QR95" i="2"/>
  <c r="QO95" i="2"/>
  <c r="QA95" i="2"/>
  <c r="PW95" i="2"/>
  <c r="QA92" i="2"/>
  <c r="PW92" i="2"/>
  <c r="QQ91" i="2"/>
  <c r="QM91" i="2"/>
  <c r="PY90" i="2"/>
  <c r="QB90" i="2"/>
  <c r="PY89" i="2"/>
  <c r="QB89" i="2"/>
  <c r="QR87" i="2"/>
  <c r="QO87" i="2"/>
  <c r="QA87" i="2"/>
  <c r="PW87" i="2"/>
  <c r="QQ86" i="2"/>
  <c r="QM86" i="2"/>
  <c r="MV86" i="2"/>
  <c r="MU86" i="2"/>
  <c r="QO84" i="2"/>
  <c r="QR84" i="2"/>
  <c r="QA83" i="2"/>
  <c r="PW83" i="2"/>
  <c r="QQ82" i="2"/>
  <c r="QM82" i="2"/>
  <c r="MV82" i="2"/>
  <c r="MU82" i="2"/>
  <c r="QO80" i="2"/>
  <c r="QR80" i="2"/>
  <c r="QA79" i="2"/>
  <c r="PW79" i="2"/>
  <c r="QQ78" i="2"/>
  <c r="QM78" i="2"/>
  <c r="MV78" i="2"/>
  <c r="MU78" i="2"/>
  <c r="QO76" i="2"/>
  <c r="QR76" i="2"/>
  <c r="QA75" i="2"/>
  <c r="PW75" i="2"/>
  <c r="QQ74" i="2"/>
  <c r="QM74" i="2"/>
  <c r="MV74" i="2"/>
  <c r="MU74" i="2"/>
  <c r="PY72" i="2"/>
  <c r="QB72" i="2"/>
  <c r="PY71" i="2"/>
  <c r="QB71" i="2"/>
  <c r="MV69" i="2"/>
  <c r="MU69" i="2"/>
  <c r="NO95" i="2"/>
  <c r="SA95" i="2" s="1"/>
  <c r="QR66" i="2"/>
  <c r="QO66" i="2"/>
  <c r="NW66" i="2"/>
  <c r="SC66" i="2" s="1"/>
  <c r="TU66" i="2" s="1"/>
  <c r="QQ65" i="2"/>
  <c r="QM65" i="2"/>
  <c r="QQ63" i="2"/>
  <c r="QM63" i="2"/>
  <c r="QR61" i="2"/>
  <c r="QO61" i="2"/>
  <c r="PY61" i="2"/>
  <c r="QB61" i="2"/>
  <c r="NW60" i="2"/>
  <c r="SC60" i="2" s="1"/>
  <c r="TU60" i="2" s="1"/>
  <c r="QQ59" i="2"/>
  <c r="QM59" i="2"/>
  <c r="QR57" i="2"/>
  <c r="QO57" i="2"/>
  <c r="PY57" i="2"/>
  <c r="QB57" i="2"/>
  <c r="NW56" i="2"/>
  <c r="SC56" i="2" s="1"/>
  <c r="TU56" i="2" s="1"/>
  <c r="QQ55" i="2"/>
  <c r="QM55" i="2"/>
  <c r="QA54" i="2"/>
  <c r="PW54" i="2"/>
  <c r="QA52" i="2"/>
  <c r="PW52" i="2"/>
  <c r="QA50" i="2"/>
  <c r="PW50" i="2"/>
  <c r="QA48" i="2"/>
  <c r="PW48" i="2"/>
  <c r="QA46" i="2"/>
  <c r="PW46" i="2"/>
  <c r="QR45" i="2"/>
  <c r="QO45" i="2"/>
  <c r="PY45" i="2"/>
  <c r="QB45" i="2"/>
  <c r="MV44" i="2"/>
  <c r="MU44" i="2"/>
  <c r="NW43" i="2"/>
  <c r="SC43" i="2" s="1"/>
  <c r="PX274" i="2"/>
  <c r="PY38" i="2"/>
  <c r="CC274" i="2"/>
  <c r="OJ38" i="2"/>
  <c r="OJ274" i="2" s="1"/>
  <c r="NP274" i="2"/>
  <c r="NQ38" i="2"/>
  <c r="NQ274" i="2" s="1"/>
  <c r="RA236" i="2"/>
  <c r="SO236" i="2" s="1"/>
  <c r="UE236" i="2" s="1"/>
  <c r="RA260" i="2"/>
  <c r="SO260" i="2" s="1"/>
  <c r="UE260" i="2" s="1"/>
  <c r="OE177" i="2"/>
  <c r="SD177" i="2" s="1"/>
  <c r="TV177" i="2" s="1"/>
  <c r="OE200" i="2"/>
  <c r="SD200" i="2" s="1"/>
  <c r="TV200" i="2" s="1"/>
  <c r="RQ108" i="2"/>
  <c r="SQ108" i="2" s="1"/>
  <c r="UG108" i="2" s="1"/>
  <c r="RQ115" i="2"/>
  <c r="SQ115" i="2" s="1"/>
  <c r="UG115" i="2" s="1"/>
  <c r="RA120" i="2"/>
  <c r="SO120" i="2" s="1"/>
  <c r="UE120" i="2" s="1"/>
  <c r="RQ109" i="2"/>
  <c r="SQ109" i="2" s="1"/>
  <c r="UG109" i="2" s="1"/>
  <c r="RQ111" i="2"/>
  <c r="SQ111" i="2" s="1"/>
  <c r="UG111" i="2" s="1"/>
  <c r="RQ114" i="2"/>
  <c r="SQ114" i="2" s="1"/>
  <c r="UG114" i="2" s="1"/>
  <c r="RQ146" i="2"/>
  <c r="SQ146" i="2" s="1"/>
  <c r="UG146" i="2" s="1"/>
  <c r="RQ150" i="2"/>
  <c r="SQ150" i="2" s="1"/>
  <c r="UG150" i="2" s="1"/>
  <c r="RQ158" i="2"/>
  <c r="SQ158" i="2" s="1"/>
  <c r="UG158" i="2" s="1"/>
  <c r="RQ163" i="2"/>
  <c r="SQ163" i="2" s="1"/>
  <c r="UG163" i="2" s="1"/>
  <c r="RQ119" i="2"/>
  <c r="SQ119" i="2" s="1"/>
  <c r="UG119" i="2" s="1"/>
  <c r="RQ148" i="2"/>
  <c r="SQ148" i="2" s="1"/>
  <c r="UG148" i="2" s="1"/>
  <c r="RQ151" i="2"/>
  <c r="SQ151" i="2" s="1"/>
  <c r="UG151" i="2" s="1"/>
  <c r="RQ159" i="2"/>
  <c r="SQ159" i="2" s="1"/>
  <c r="UG159" i="2" s="1"/>
  <c r="RQ162" i="2"/>
  <c r="SQ162" i="2" s="1"/>
  <c r="UG162" i="2" s="1"/>
  <c r="RQ170" i="2"/>
  <c r="SQ170" i="2" s="1"/>
  <c r="UG170" i="2" s="1"/>
  <c r="RQ187" i="2"/>
  <c r="SQ187" i="2" s="1"/>
  <c r="UG187" i="2" s="1"/>
  <c r="RQ195" i="2"/>
  <c r="SQ195" i="2" s="1"/>
  <c r="UG195" i="2" s="1"/>
  <c r="RQ171" i="2"/>
  <c r="SQ171" i="2" s="1"/>
  <c r="UG171" i="2" s="1"/>
  <c r="RQ179" i="2"/>
  <c r="SQ179" i="2" s="1"/>
  <c r="UG179" i="2" s="1"/>
  <c r="RQ186" i="2"/>
  <c r="SQ186" i="2" s="1"/>
  <c r="UG186" i="2" s="1"/>
  <c r="RQ194" i="2"/>
  <c r="SQ194" i="2" s="1"/>
  <c r="UG194" i="2" s="1"/>
  <c r="RQ196" i="2"/>
  <c r="SQ196" i="2" s="1"/>
  <c r="UG196" i="2" s="1"/>
  <c r="RQ204" i="2"/>
  <c r="SQ204" i="2" s="1"/>
  <c r="UG204" i="2" s="1"/>
  <c r="RQ217" i="2"/>
  <c r="SQ217" i="2" s="1"/>
  <c r="UG217" i="2" s="1"/>
  <c r="RQ205" i="2"/>
  <c r="SQ205" i="2" s="1"/>
  <c r="UG205" i="2" s="1"/>
  <c r="RQ216" i="2"/>
  <c r="SQ216" i="2" s="1"/>
  <c r="UG216" i="2" s="1"/>
  <c r="RQ229" i="2"/>
  <c r="SQ229" i="2" s="1"/>
  <c r="UG229" i="2" s="1"/>
  <c r="RQ224" i="2"/>
  <c r="SQ224" i="2" s="1"/>
  <c r="UG224" i="2" s="1"/>
  <c r="RQ232" i="2"/>
  <c r="SQ232" i="2" s="1"/>
  <c r="UG232" i="2" s="1"/>
  <c r="RQ240" i="2"/>
  <c r="SQ240" i="2" s="1"/>
  <c r="UG240" i="2" s="1"/>
  <c r="RQ251" i="2"/>
  <c r="SQ251" i="2" s="1"/>
  <c r="UG251" i="2" s="1"/>
  <c r="RQ246" i="2"/>
  <c r="SQ246" i="2" s="1"/>
  <c r="UG246" i="2" s="1"/>
  <c r="RQ249" i="2"/>
  <c r="SQ249" i="2" s="1"/>
  <c r="UG249" i="2" s="1"/>
  <c r="RQ254" i="2"/>
  <c r="SQ254" i="2" s="1"/>
  <c r="UG254" i="2" s="1"/>
  <c r="RQ257" i="2"/>
  <c r="SQ257" i="2" s="1"/>
  <c r="UG257" i="2" s="1"/>
  <c r="RQ259" i="2"/>
  <c r="SQ259" i="2" s="1"/>
  <c r="UG259" i="2" s="1"/>
  <c r="RQ267" i="2"/>
  <c r="SQ267" i="2" s="1"/>
  <c r="UG267" i="2" s="1"/>
  <c r="RQ264" i="2"/>
  <c r="SQ264" i="2" s="1"/>
  <c r="UG264" i="2" s="1"/>
  <c r="RQ268" i="2"/>
  <c r="SQ268" i="2" s="1"/>
  <c r="UG268" i="2" s="1"/>
  <c r="RQ270" i="2"/>
  <c r="SQ270" i="2" s="1"/>
  <c r="UG270" i="2" s="1"/>
  <c r="RQ272" i="2"/>
  <c r="SQ272" i="2" s="1"/>
  <c r="UG272" i="2" s="1"/>
  <c r="NO71" i="2"/>
  <c r="SA71" i="2" s="1"/>
  <c r="RA45" i="2"/>
  <c r="SO45" i="2" s="1"/>
  <c r="UE45" i="2" s="1"/>
  <c r="MU41" i="2"/>
  <c r="MV41" i="2"/>
  <c r="MW40" i="2"/>
  <c r="MX40" i="2" s="1"/>
  <c r="MY40" i="2" s="1"/>
  <c r="PL274" i="2"/>
  <c r="OS274" i="2"/>
  <c r="NX274" i="2"/>
  <c r="OC274" i="2" s="1"/>
  <c r="NY38" i="2"/>
  <c r="NY274" i="2" s="1"/>
  <c r="NN123" i="2"/>
  <c r="NK123" i="2"/>
  <c r="NK241" i="2"/>
  <c r="NN241" i="2"/>
  <c r="NF198" i="2"/>
  <c r="NG198" i="2" s="1"/>
  <c r="SB198" i="2" s="1"/>
  <c r="TT198" i="2" s="1"/>
  <c r="MU129" i="2"/>
  <c r="MV129" i="2"/>
  <c r="MV252" i="2"/>
  <c r="MU252" i="2"/>
  <c r="NE252" i="2"/>
  <c r="NG252" i="2" s="1"/>
  <c r="SB252" i="2" s="1"/>
  <c r="TT252" i="2" s="1"/>
  <c r="ME247" i="2"/>
  <c r="ME248" i="2"/>
  <c r="QK273" i="2"/>
  <c r="SM273" i="2" s="1"/>
  <c r="UC273" i="2" s="1"/>
  <c r="ME41" i="2"/>
  <c r="NG269" i="2"/>
  <c r="SB269" i="2" s="1"/>
  <c r="TT269" i="2" s="1"/>
  <c r="QQ268" i="2"/>
  <c r="QM268" i="2"/>
  <c r="NW266" i="2"/>
  <c r="SC266" i="2" s="1"/>
  <c r="TU266" i="2" s="1"/>
  <c r="NW265" i="2"/>
  <c r="SC265" i="2" s="1"/>
  <c r="TU265" i="2" s="1"/>
  <c r="QQ256" i="2"/>
  <c r="QM256" i="2"/>
  <c r="OE253" i="2"/>
  <c r="SD253" i="2" s="1"/>
  <c r="TV253" i="2" s="1"/>
  <c r="NE251" i="2"/>
  <c r="NG251" i="2" s="1"/>
  <c r="SB251" i="2" s="1"/>
  <c r="TT251" i="2" s="1"/>
  <c r="QC272" i="2"/>
  <c r="SL272" i="2" s="1"/>
  <c r="UB272" i="2" s="1"/>
  <c r="QQ270" i="2"/>
  <c r="QM270" i="2"/>
  <c r="NK272" i="2"/>
  <c r="NN272" i="2"/>
  <c r="OE271" i="2"/>
  <c r="SD271" i="2" s="1"/>
  <c r="TV271" i="2" s="1"/>
  <c r="PA264" i="2"/>
  <c r="PD264" i="2"/>
  <c r="MU263" i="2"/>
  <c r="MV263" i="2"/>
  <c r="RA269" i="2"/>
  <c r="SO269" i="2" s="1"/>
  <c r="UE269" i="2" s="1"/>
  <c r="NO267" i="2"/>
  <c r="SA267" i="2" s="1"/>
  <c r="NG264" i="2"/>
  <c r="SB264" i="2" s="1"/>
  <c r="TT264" i="2" s="1"/>
  <c r="QR259" i="2"/>
  <c r="QO259" i="2"/>
  <c r="PC262" i="2"/>
  <c r="OY262" i="2"/>
  <c r="PA258" i="2"/>
  <c r="PD258" i="2"/>
  <c r="PA257" i="2"/>
  <c r="PD257" i="2"/>
  <c r="QR253" i="2"/>
  <c r="QO253" i="2"/>
  <c r="ME251" i="2"/>
  <c r="NG259" i="2"/>
  <c r="SB259" i="2" s="1"/>
  <c r="TT259" i="2" s="1"/>
  <c r="QO255" i="2"/>
  <c r="QR255" i="2"/>
  <c r="QO254" i="2"/>
  <c r="QR254" i="2"/>
  <c r="PD253" i="2"/>
  <c r="PA253" i="2"/>
  <c r="NF256" i="2"/>
  <c r="NG256" i="2" s="1"/>
  <c r="SB256" i="2" s="1"/>
  <c r="TT256" i="2" s="1"/>
  <c r="NW253" i="2"/>
  <c r="SC253" i="2" s="1"/>
  <c r="TU253" i="2" s="1"/>
  <c r="QK250" i="2"/>
  <c r="SM250" i="2" s="1"/>
  <c r="UC250" i="2" s="1"/>
  <c r="QO249" i="2"/>
  <c r="QR249" i="2"/>
  <c r="PA243" i="2"/>
  <c r="PD243" i="2"/>
  <c r="NO241" i="2"/>
  <c r="SA241" i="2" s="1"/>
  <c r="QQ240" i="2"/>
  <c r="QM240" i="2"/>
  <c r="QC240" i="2"/>
  <c r="SL240" i="2" s="1"/>
  <c r="UB240" i="2" s="1"/>
  <c r="NW240" i="2"/>
  <c r="SC240" i="2" s="1"/>
  <c r="TU240" i="2" s="1"/>
  <c r="ME257" i="2"/>
  <c r="ME249" i="2"/>
  <c r="PC248" i="2"/>
  <c r="OY248" i="2"/>
  <c r="NW246" i="2"/>
  <c r="SC246" i="2" s="1"/>
  <c r="TU246" i="2" s="1"/>
  <c r="ME246" i="2"/>
  <c r="QK245" i="2"/>
  <c r="SM245" i="2" s="1"/>
  <c r="UC245" i="2" s="1"/>
  <c r="NG245" i="2"/>
  <c r="SB245" i="2" s="1"/>
  <c r="TT245" i="2" s="1"/>
  <c r="MW243" i="2"/>
  <c r="MX243" i="2" s="1"/>
  <c r="MY243" i="2" s="1"/>
  <c r="QO243" i="2"/>
  <c r="QR243" i="2"/>
  <c r="ME243" i="2"/>
  <c r="NW239" i="2"/>
  <c r="SC239" i="2" s="1"/>
  <c r="TU239" i="2" s="1"/>
  <c r="NG239" i="2"/>
  <c r="SB239" i="2" s="1"/>
  <c r="TT239" i="2" s="1"/>
  <c r="ME237" i="2"/>
  <c r="QR233" i="2"/>
  <c r="QO233" i="2"/>
  <c r="PA228" i="2"/>
  <c r="PD228" i="2"/>
  <c r="NW238" i="2"/>
  <c r="SC238" i="2" s="1"/>
  <c r="TU238" i="2" s="1"/>
  <c r="PC233" i="2"/>
  <c r="OY233" i="2"/>
  <c r="OE230" i="2"/>
  <c r="SD230" i="2" s="1"/>
  <c r="TV230" i="2" s="1"/>
  <c r="NW230" i="2"/>
  <c r="SC230" i="2" s="1"/>
  <c r="TU230" i="2" s="1"/>
  <c r="PD229" i="2"/>
  <c r="PA229" i="2"/>
  <c r="QC228" i="2"/>
  <c r="SL228" i="2" s="1"/>
  <c r="UB228" i="2" s="1"/>
  <c r="RA228" i="2"/>
  <c r="SO228" i="2" s="1"/>
  <c r="UE228" i="2" s="1"/>
  <c r="QK228" i="2"/>
  <c r="SM228" i="2" s="1"/>
  <c r="UC228" i="2" s="1"/>
  <c r="QQ223" i="2"/>
  <c r="QM223" i="2"/>
  <c r="QK222" i="2"/>
  <c r="SM222" i="2" s="1"/>
  <c r="UC222" i="2" s="1"/>
  <c r="PC222" i="2"/>
  <c r="OY222" i="2"/>
  <c r="QM221" i="2"/>
  <c r="RA220" i="2"/>
  <c r="SO220" i="2" s="1"/>
  <c r="UE220" i="2" s="1"/>
  <c r="PA218" i="2"/>
  <c r="PD218" i="2"/>
  <c r="PA216" i="2"/>
  <c r="PD216" i="2"/>
  <c r="PA207" i="2"/>
  <c r="PD207" i="2"/>
  <c r="QR206" i="2"/>
  <c r="QO206" i="2"/>
  <c r="PA205" i="2"/>
  <c r="PD205" i="2"/>
  <c r="MV204" i="2"/>
  <c r="MU204" i="2"/>
  <c r="NO203" i="2"/>
  <c r="SA203" i="2" s="1"/>
  <c r="QC202" i="2"/>
  <c r="SL202" i="2" s="1"/>
  <c r="UB202" i="2" s="1"/>
  <c r="NW202" i="2"/>
  <c r="SC202" i="2" s="1"/>
  <c r="TU202" i="2" s="1"/>
  <c r="RA225" i="2"/>
  <c r="SO225" i="2" s="1"/>
  <c r="UE225" i="2" s="1"/>
  <c r="ME225" i="2"/>
  <c r="QQ224" i="2"/>
  <c r="QM224" i="2"/>
  <c r="NW222" i="2"/>
  <c r="SC222" i="2" s="1"/>
  <c r="TU222" i="2" s="1"/>
  <c r="ME221" i="2"/>
  <c r="NW218" i="2"/>
  <c r="SC218" i="2" s="1"/>
  <c r="TU218" i="2" s="1"/>
  <c r="PD217" i="2"/>
  <c r="PA217" i="2"/>
  <c r="NW210" i="2"/>
  <c r="SC210" i="2" s="1"/>
  <c r="TU210" i="2" s="1"/>
  <c r="QO209" i="2"/>
  <c r="QR209" i="2"/>
  <c r="PC204" i="2"/>
  <c r="OY204" i="2"/>
  <c r="QO200" i="2"/>
  <c r="QR200" i="2"/>
  <c r="NW200" i="2"/>
  <c r="SC200" i="2" s="1"/>
  <c r="TU200" i="2" s="1"/>
  <c r="RA198" i="2"/>
  <c r="SO198" i="2" s="1"/>
  <c r="UE198" i="2" s="1"/>
  <c r="QQ196" i="2"/>
  <c r="QM196" i="2"/>
  <c r="NN195" i="2"/>
  <c r="NK195" i="2"/>
  <c r="QQ193" i="2"/>
  <c r="QM193" i="2"/>
  <c r="NN191" i="2"/>
  <c r="NK191" i="2"/>
  <c r="QQ189" i="2"/>
  <c r="QM189" i="2"/>
  <c r="NN187" i="2"/>
  <c r="NK187" i="2"/>
  <c r="QQ184" i="2"/>
  <c r="QM184" i="2"/>
  <c r="NW182" i="2"/>
  <c r="SC182" i="2" s="1"/>
  <c r="TU182" i="2" s="1"/>
  <c r="NW180" i="2"/>
  <c r="SC180" i="2" s="1"/>
  <c r="TU180" i="2" s="1"/>
  <c r="NW178" i="2"/>
  <c r="SC178" i="2" s="1"/>
  <c r="TU178" i="2" s="1"/>
  <c r="NW176" i="2"/>
  <c r="SC176" i="2" s="1"/>
  <c r="TU176" i="2" s="1"/>
  <c r="NW174" i="2"/>
  <c r="SC174" i="2" s="1"/>
  <c r="TU174" i="2" s="1"/>
  <c r="NW172" i="2"/>
  <c r="SC172" i="2" s="1"/>
  <c r="TU172" i="2" s="1"/>
  <c r="LA221" i="2"/>
  <c r="QP221" i="2" s="1"/>
  <c r="QQ221" i="2" s="1"/>
  <c r="QS221" i="2" s="1"/>
  <c r="SN221" i="2" s="1"/>
  <c r="UD221" i="2" s="1"/>
  <c r="NF202" i="2"/>
  <c r="NG202" i="2" s="1"/>
  <c r="SB202" i="2" s="1"/>
  <c r="TT202" i="2" s="1"/>
  <c r="PD197" i="2"/>
  <c r="PA197" i="2"/>
  <c r="QO192" i="2"/>
  <c r="QR192" i="2"/>
  <c r="QK191" i="2"/>
  <c r="SM191" i="2" s="1"/>
  <c r="UC191" i="2" s="1"/>
  <c r="QQ188" i="2"/>
  <c r="QM188" i="2"/>
  <c r="QA188" i="2"/>
  <c r="QC188" i="2" s="1"/>
  <c r="SL188" i="2" s="1"/>
  <c r="UB188" i="2" s="1"/>
  <c r="PW188" i="2"/>
  <c r="QO185" i="2"/>
  <c r="QR185" i="2"/>
  <c r="QK184" i="2"/>
  <c r="SM184" i="2" s="1"/>
  <c r="UC184" i="2" s="1"/>
  <c r="OE183" i="2"/>
  <c r="SD183" i="2" s="1"/>
  <c r="TV183" i="2" s="1"/>
  <c r="NW183" i="2"/>
  <c r="SC183" i="2" s="1"/>
  <c r="TU183" i="2" s="1"/>
  <c r="NO176" i="2"/>
  <c r="SA176" i="2" s="1"/>
  <c r="MU171" i="2"/>
  <c r="MV171" i="2"/>
  <c r="NO170" i="2"/>
  <c r="SA170" i="2" s="1"/>
  <c r="PA168" i="2"/>
  <c r="PD168" i="2"/>
  <c r="NW165" i="2"/>
  <c r="SC165" i="2" s="1"/>
  <c r="TU165" i="2" s="1"/>
  <c r="PC164" i="2"/>
  <c r="OY164" i="2"/>
  <c r="NO162" i="2"/>
  <c r="SA162" i="2" s="1"/>
  <c r="PA160" i="2"/>
  <c r="PD160" i="2"/>
  <c r="PA159" i="2"/>
  <c r="PD159" i="2"/>
  <c r="QC156" i="2"/>
  <c r="SL156" i="2" s="1"/>
  <c r="UB156" i="2" s="1"/>
  <c r="NW156" i="2"/>
  <c r="SC156" i="2" s="1"/>
  <c r="TU156" i="2" s="1"/>
  <c r="PC155" i="2"/>
  <c r="OY155" i="2"/>
  <c r="PA151" i="2"/>
  <c r="PD151" i="2"/>
  <c r="NO149" i="2"/>
  <c r="SA149" i="2" s="1"/>
  <c r="NO148" i="2"/>
  <c r="SA148" i="2" s="1"/>
  <c r="QO146" i="2"/>
  <c r="QR146" i="2"/>
  <c r="PD143" i="2"/>
  <c r="PA143" i="2"/>
  <c r="QO142" i="2"/>
  <c r="QR142" i="2"/>
  <c r="NO140" i="2"/>
  <c r="SA140" i="2" s="1"/>
  <c r="PD138" i="2"/>
  <c r="PA138" i="2"/>
  <c r="PD137" i="2"/>
  <c r="PA137" i="2"/>
  <c r="PD136" i="2"/>
  <c r="PA136" i="2"/>
  <c r="PD135" i="2"/>
  <c r="PA135" i="2"/>
  <c r="NO124" i="2"/>
  <c r="SA124" i="2" s="1"/>
  <c r="QQ122" i="2"/>
  <c r="QM122" i="2"/>
  <c r="QC120" i="2"/>
  <c r="SL120" i="2" s="1"/>
  <c r="UB120" i="2" s="1"/>
  <c r="PC119" i="2"/>
  <c r="OY119" i="2"/>
  <c r="QC118" i="2"/>
  <c r="SL118" i="2" s="1"/>
  <c r="UB118" i="2" s="1"/>
  <c r="NF180" i="2"/>
  <c r="NG180" i="2" s="1"/>
  <c r="SB180" i="2" s="1"/>
  <c r="TT180" i="2" s="1"/>
  <c r="NF176" i="2"/>
  <c r="NG176" i="2" s="1"/>
  <c r="SB176" i="2" s="1"/>
  <c r="TT176" i="2" s="1"/>
  <c r="NF172" i="2"/>
  <c r="NG172" i="2" s="1"/>
  <c r="SB172" i="2" s="1"/>
  <c r="TT172" i="2" s="1"/>
  <c r="PA171" i="2"/>
  <c r="PD171" i="2"/>
  <c r="OE171" i="2"/>
  <c r="SD171" i="2" s="1"/>
  <c r="TV171" i="2" s="1"/>
  <c r="PC169" i="2"/>
  <c r="OY169" i="2"/>
  <c r="NO167" i="2"/>
  <c r="SA167" i="2" s="1"/>
  <c r="PC165" i="2"/>
  <c r="OY165" i="2"/>
  <c r="NO163" i="2"/>
  <c r="SA163" i="2" s="1"/>
  <c r="PC161" i="2"/>
  <c r="OY161" i="2"/>
  <c r="MW157" i="2"/>
  <c r="MX157" i="2" s="1"/>
  <c r="MY157" i="2" s="1"/>
  <c r="QO157" i="2"/>
  <c r="QR157" i="2"/>
  <c r="MW153" i="2"/>
  <c r="MX153" i="2" s="1"/>
  <c r="MY153" i="2" s="1"/>
  <c r="QO153" i="2"/>
  <c r="QR153" i="2"/>
  <c r="PC146" i="2"/>
  <c r="OY146" i="2"/>
  <c r="MX138" i="2"/>
  <c r="MY138" i="2" s="1"/>
  <c r="QR136" i="2"/>
  <c r="QO136" i="2"/>
  <c r="NW134" i="2"/>
  <c r="SC134" i="2" s="1"/>
  <c r="TU134" i="2" s="1"/>
  <c r="QQ132" i="2"/>
  <c r="QM132" i="2"/>
  <c r="QR129" i="2"/>
  <c r="QO129" i="2"/>
  <c r="QR128" i="2"/>
  <c r="QO128" i="2"/>
  <c r="NW128" i="2"/>
  <c r="SC128" i="2" s="1"/>
  <c r="TU128" i="2" s="1"/>
  <c r="NW116" i="2"/>
  <c r="SC116" i="2" s="1"/>
  <c r="TU116" i="2" s="1"/>
  <c r="QQ115" i="2"/>
  <c r="QM115" i="2"/>
  <c r="PA112" i="2"/>
  <c r="PD112" i="2"/>
  <c r="PD111" i="2"/>
  <c r="PA111" i="2"/>
  <c r="PA109" i="2"/>
  <c r="PD109" i="2"/>
  <c r="MW268" i="2"/>
  <c r="MX268" i="2" s="1"/>
  <c r="MY268" i="2" s="1"/>
  <c r="MW242" i="2"/>
  <c r="MX242" i="2" s="1"/>
  <c r="MY242" i="2" s="1"/>
  <c r="MW253" i="2"/>
  <c r="MX253" i="2" s="1"/>
  <c r="MY253" i="2" s="1"/>
  <c r="MW245" i="2"/>
  <c r="MX245" i="2" s="1"/>
  <c r="MY245" i="2" s="1"/>
  <c r="MW233" i="2"/>
  <c r="MX233" i="2" s="1"/>
  <c r="MY233" i="2" s="1"/>
  <c r="MW229" i="2"/>
  <c r="MX229" i="2" s="1"/>
  <c r="MY229" i="2" s="1"/>
  <c r="MX225" i="2"/>
  <c r="MY225" i="2" s="1"/>
  <c r="MW225" i="2"/>
  <c r="MX221" i="2"/>
  <c r="MY221" i="2" s="1"/>
  <c r="MW221" i="2"/>
  <c r="MW217" i="2"/>
  <c r="MX217" i="2" s="1"/>
  <c r="MY217" i="2" s="1"/>
  <c r="MX213" i="2"/>
  <c r="MY213" i="2" s="1"/>
  <c r="MW213" i="2"/>
  <c r="MW208" i="2"/>
  <c r="MX208" i="2" s="1"/>
  <c r="MY208" i="2" s="1"/>
  <c r="MW204" i="2"/>
  <c r="MX204" i="2" s="1"/>
  <c r="MY204" i="2" s="1"/>
  <c r="MW199" i="2"/>
  <c r="MX199" i="2" s="1"/>
  <c r="MY199" i="2" s="1"/>
  <c r="MX195" i="2"/>
  <c r="MY195" i="2" s="1"/>
  <c r="MW195" i="2"/>
  <c r="MX191" i="2"/>
  <c r="MY191" i="2" s="1"/>
  <c r="MW191" i="2"/>
  <c r="MX187" i="2"/>
  <c r="MY187" i="2" s="1"/>
  <c r="MW187" i="2"/>
  <c r="MX182" i="2"/>
  <c r="MY182" i="2" s="1"/>
  <c r="MW182" i="2"/>
  <c r="MX178" i="2"/>
  <c r="MY178" i="2" s="1"/>
  <c r="MW178" i="2"/>
  <c r="MX174" i="2"/>
  <c r="MY174" i="2" s="1"/>
  <c r="MW174" i="2"/>
  <c r="MW167" i="2"/>
  <c r="MX167" i="2" s="1"/>
  <c r="MY167" i="2" s="1"/>
  <c r="MW163" i="2"/>
  <c r="MX163" i="2" s="1"/>
  <c r="MY163" i="2" s="1"/>
  <c r="MW158" i="2"/>
  <c r="MX158" i="2" s="1"/>
  <c r="MY158" i="2" s="1"/>
  <c r="MW154" i="2"/>
  <c r="MX154" i="2" s="1"/>
  <c r="MY154" i="2" s="1"/>
  <c r="MW150" i="2"/>
  <c r="MX150" i="2" s="1"/>
  <c r="MY150" i="2" s="1"/>
  <c r="MW146" i="2"/>
  <c r="MX146" i="2" s="1"/>
  <c r="MY146" i="2" s="1"/>
  <c r="MW142" i="2"/>
  <c r="MX142" i="2" s="1"/>
  <c r="MY142" i="2" s="1"/>
  <c r="MW122" i="2"/>
  <c r="MX122" i="2" s="1"/>
  <c r="MY122" i="2" s="1"/>
  <c r="MW118" i="2"/>
  <c r="MX118" i="2" s="1"/>
  <c r="MY118" i="2" s="1"/>
  <c r="MW115" i="2"/>
  <c r="MX115" i="2" s="1"/>
  <c r="MY115" i="2" s="1"/>
  <c r="MW108" i="2"/>
  <c r="MX108" i="2" s="1"/>
  <c r="MY108" i="2" s="1"/>
  <c r="MW105" i="2"/>
  <c r="MX105" i="2" s="1"/>
  <c r="MY105" i="2" s="1"/>
  <c r="MX96" i="2"/>
  <c r="MY96" i="2" s="1"/>
  <c r="MW96" i="2"/>
  <c r="MW94" i="2"/>
  <c r="MX94" i="2" s="1"/>
  <c r="MY94" i="2" s="1"/>
  <c r="MX92" i="2"/>
  <c r="MY92" i="2" s="1"/>
  <c r="MW92" i="2"/>
  <c r="MW90" i="2"/>
  <c r="MX90" i="2" s="1"/>
  <c r="MY90" i="2" s="1"/>
  <c r="MX88" i="2"/>
  <c r="MY88" i="2" s="1"/>
  <c r="MW88" i="2"/>
  <c r="MW86" i="2"/>
  <c r="MX86" i="2" s="1"/>
  <c r="MY86" i="2" s="1"/>
  <c r="MW84" i="2"/>
  <c r="MX84" i="2" s="1"/>
  <c r="MY84" i="2" s="1"/>
  <c r="MW82" i="2"/>
  <c r="MX82" i="2" s="1"/>
  <c r="MY82" i="2" s="1"/>
  <c r="MW80" i="2"/>
  <c r="MX80" i="2" s="1"/>
  <c r="MY80" i="2" s="1"/>
  <c r="MW78" i="2"/>
  <c r="MX78" i="2" s="1"/>
  <c r="MY78" i="2" s="1"/>
  <c r="MW76" i="2"/>
  <c r="MX76" i="2" s="1"/>
  <c r="MY76" i="2" s="1"/>
  <c r="MW74" i="2"/>
  <c r="MX74" i="2" s="1"/>
  <c r="MY74" i="2" s="1"/>
  <c r="MW72" i="2"/>
  <c r="MX72" i="2" s="1"/>
  <c r="MY72" i="2" s="1"/>
  <c r="MX70" i="2"/>
  <c r="MY70" i="2" s="1"/>
  <c r="MW70" i="2"/>
  <c r="MX68" i="2"/>
  <c r="MY68" i="2" s="1"/>
  <c r="MW68" i="2"/>
  <c r="MW64" i="2"/>
  <c r="MX64" i="2" s="1"/>
  <c r="MY64" i="2" s="1"/>
  <c r="MW62" i="2"/>
  <c r="MX62" i="2" s="1"/>
  <c r="MY62" i="2" s="1"/>
  <c r="MW60" i="2"/>
  <c r="MX60" i="2" s="1"/>
  <c r="MY60" i="2" s="1"/>
  <c r="MW58" i="2"/>
  <c r="MX58" i="2" s="1"/>
  <c r="MY58" i="2" s="1"/>
  <c r="MW56" i="2"/>
  <c r="MX56" i="2" s="1"/>
  <c r="MY56" i="2" s="1"/>
  <c r="MW54" i="2"/>
  <c r="MX54" i="2" s="1"/>
  <c r="MY54" i="2" s="1"/>
  <c r="MW52" i="2"/>
  <c r="MX52" i="2" s="1"/>
  <c r="MY52" i="2" s="1"/>
  <c r="MW50" i="2"/>
  <c r="MX50" i="2" s="1"/>
  <c r="MY50" i="2" s="1"/>
  <c r="MW48" i="2"/>
  <c r="MX48" i="2" s="1"/>
  <c r="MY48" i="2" s="1"/>
  <c r="MW46" i="2"/>
  <c r="MX46" i="2" s="1"/>
  <c r="MY46" i="2" s="1"/>
  <c r="MW44" i="2"/>
  <c r="MX44" i="2" s="1"/>
  <c r="MY44" i="2" s="1"/>
  <c r="MW42" i="2"/>
  <c r="MX42" i="2" s="1"/>
  <c r="MY42" i="2" s="1"/>
  <c r="NW106" i="2"/>
  <c r="SC106" i="2" s="1"/>
  <c r="RA99" i="2"/>
  <c r="SO99" i="2" s="1"/>
  <c r="UE99" i="2" s="1"/>
  <c r="ME134" i="2"/>
  <c r="ME130" i="2"/>
  <c r="PC116" i="2"/>
  <c r="OY116" i="2"/>
  <c r="PC115" i="2"/>
  <c r="OY115" i="2"/>
  <c r="MX112" i="2"/>
  <c r="MY112" i="2" s="1"/>
  <c r="QQ112" i="2"/>
  <c r="QM112" i="2"/>
  <c r="QA112" i="2"/>
  <c r="PW112" i="2"/>
  <c r="NO108" i="2"/>
  <c r="SA108" i="2" s="1"/>
  <c r="NW99" i="2"/>
  <c r="SC99" i="2" s="1"/>
  <c r="TU99" i="2" s="1"/>
  <c r="QO83" i="2"/>
  <c r="QR83" i="2"/>
  <c r="QO79" i="2"/>
  <c r="QR79" i="2"/>
  <c r="QO75" i="2"/>
  <c r="QR75" i="2"/>
  <c r="NW72" i="2"/>
  <c r="SC72" i="2" s="1"/>
  <c r="TU72" i="2" s="1"/>
  <c r="NW68" i="2"/>
  <c r="SC68" i="2" s="1"/>
  <c r="ME112" i="2"/>
  <c r="RA65" i="2"/>
  <c r="SO65" i="2" s="1"/>
  <c r="UE65" i="2" s="1"/>
  <c r="NW65" i="2"/>
  <c r="SC65" i="2" s="1"/>
  <c r="TU65" i="2" s="1"/>
  <c r="MV62" i="2"/>
  <c r="MU62" i="2"/>
  <c r="NW61" i="2"/>
  <c r="SC61" i="2" s="1"/>
  <c r="TU61" i="2" s="1"/>
  <c r="QQ60" i="2"/>
  <c r="QM60" i="2"/>
  <c r="MV58" i="2"/>
  <c r="MU58" i="2"/>
  <c r="NW57" i="2"/>
  <c r="SC57" i="2" s="1"/>
  <c r="TU57" i="2" s="1"/>
  <c r="QQ56" i="2"/>
  <c r="QM56" i="2"/>
  <c r="QO53" i="2"/>
  <c r="QR53" i="2"/>
  <c r="QQ49" i="2"/>
  <c r="QM49" i="2"/>
  <c r="NW49" i="2"/>
  <c r="SC49" i="2" s="1"/>
  <c r="QC47" i="2"/>
  <c r="SL47" i="2" s="1"/>
  <c r="UB47" i="2" s="1"/>
  <c r="NW45" i="2"/>
  <c r="SC45" i="2" s="1"/>
  <c r="TU45" i="2" s="1"/>
  <c r="QQ44" i="2"/>
  <c r="QM44" i="2"/>
  <c r="NW42" i="2"/>
  <c r="SC42" i="2" s="1"/>
  <c r="FI274" i="2"/>
  <c r="MZ274" i="2"/>
  <c r="NA38" i="2"/>
  <c r="NA274" i="2" s="1"/>
  <c r="RA121" i="2"/>
  <c r="SO121" i="2" s="1"/>
  <c r="UE121" i="2" s="1"/>
  <c r="RA238" i="2"/>
  <c r="SO238" i="2" s="1"/>
  <c r="UE238" i="2" s="1"/>
  <c r="RA263" i="2"/>
  <c r="SO263" i="2" s="1"/>
  <c r="UE263" i="2" s="1"/>
  <c r="QK119" i="2"/>
  <c r="SM119" i="2" s="1"/>
  <c r="UC119" i="2" s="1"/>
  <c r="QK177" i="2"/>
  <c r="SM177" i="2" s="1"/>
  <c r="UC177" i="2" s="1"/>
  <c r="QK198" i="2"/>
  <c r="SM198" i="2" s="1"/>
  <c r="UC198" i="2" s="1"/>
  <c r="QK264" i="2"/>
  <c r="SM264" i="2" s="1"/>
  <c r="UC264" i="2" s="1"/>
  <c r="SJ112" i="2"/>
  <c r="TZ112" i="2" s="1"/>
  <c r="SK112" i="2"/>
  <c r="UA112" i="2" s="1"/>
  <c r="SK151" i="2"/>
  <c r="UA151" i="2" s="1"/>
  <c r="SJ151" i="2"/>
  <c r="TZ151" i="2" s="1"/>
  <c r="SK166" i="2"/>
  <c r="UA166" i="2" s="1"/>
  <c r="SJ166" i="2"/>
  <c r="TZ166" i="2" s="1"/>
  <c r="SK175" i="2"/>
  <c r="UA175" i="2" s="1"/>
  <c r="SJ175" i="2"/>
  <c r="TZ175" i="2" s="1"/>
  <c r="SJ167" i="2"/>
  <c r="TZ167" i="2" s="1"/>
  <c r="SK167" i="2"/>
  <c r="UA167" i="2" s="1"/>
  <c r="SJ185" i="2"/>
  <c r="TZ185" i="2" s="1"/>
  <c r="SK185" i="2"/>
  <c r="UA185" i="2" s="1"/>
  <c r="SK192" i="2"/>
  <c r="UA192" i="2" s="1"/>
  <c r="SJ192" i="2"/>
  <c r="TZ192" i="2" s="1"/>
  <c r="SK200" i="2"/>
  <c r="UA200" i="2" s="1"/>
  <c r="SJ200" i="2"/>
  <c r="TZ200" i="2" s="1"/>
  <c r="SJ178" i="2"/>
  <c r="TZ178" i="2" s="1"/>
  <c r="SK178" i="2"/>
  <c r="UA178" i="2" s="1"/>
  <c r="SJ187" i="2"/>
  <c r="TZ187" i="2" s="1"/>
  <c r="SK187" i="2"/>
  <c r="UA187" i="2" s="1"/>
  <c r="SJ195" i="2"/>
  <c r="TZ195" i="2" s="1"/>
  <c r="SK195" i="2"/>
  <c r="UA195" i="2" s="1"/>
  <c r="SK203" i="2"/>
  <c r="UA203" i="2" s="1"/>
  <c r="SJ203" i="2"/>
  <c r="TZ203" i="2" s="1"/>
  <c r="SK210" i="2"/>
  <c r="UA210" i="2" s="1"/>
  <c r="SJ210" i="2"/>
  <c r="TZ210" i="2" s="1"/>
  <c r="SK218" i="2"/>
  <c r="UA218" i="2" s="1"/>
  <c r="SJ218" i="2"/>
  <c r="TZ218" i="2" s="1"/>
  <c r="SJ204" i="2"/>
  <c r="TZ204" i="2" s="1"/>
  <c r="SK204" i="2"/>
  <c r="UA204" i="2" s="1"/>
  <c r="SJ213" i="2"/>
  <c r="TZ213" i="2" s="1"/>
  <c r="SK213" i="2"/>
  <c r="UA213" i="2" s="1"/>
  <c r="SJ221" i="2"/>
  <c r="TZ221" i="2" s="1"/>
  <c r="SK221" i="2"/>
  <c r="UA221" i="2" s="1"/>
  <c r="SK228" i="2"/>
  <c r="UA228" i="2" s="1"/>
  <c r="SJ228" i="2"/>
  <c r="TZ228" i="2" s="1"/>
  <c r="SJ225" i="2"/>
  <c r="TZ225" i="2" s="1"/>
  <c r="SK225" i="2"/>
  <c r="UA225" i="2" s="1"/>
  <c r="SJ233" i="2"/>
  <c r="TZ233" i="2" s="1"/>
  <c r="SK233" i="2"/>
  <c r="UA233" i="2" s="1"/>
  <c r="SJ237" i="2"/>
  <c r="TZ237" i="2" s="1"/>
  <c r="SK237" i="2"/>
  <c r="UA237" i="2" s="1"/>
  <c r="SK246" i="2"/>
  <c r="UA246" i="2" s="1"/>
  <c r="SJ246" i="2"/>
  <c r="TZ246" i="2" s="1"/>
  <c r="SJ242" i="2"/>
  <c r="TZ242" i="2" s="1"/>
  <c r="SK242" i="2"/>
  <c r="UA242" i="2" s="1"/>
  <c r="SJ254" i="2"/>
  <c r="TZ254" i="2" s="1"/>
  <c r="SK254" i="2"/>
  <c r="UA254" i="2" s="1"/>
  <c r="SJ248" i="2"/>
  <c r="TZ248" i="2" s="1"/>
  <c r="SK248" i="2"/>
  <c r="UA248" i="2" s="1"/>
  <c r="SJ261" i="2"/>
  <c r="TZ261" i="2" s="1"/>
  <c r="SK261" i="2"/>
  <c r="UA261" i="2" s="1"/>
  <c r="SK263" i="2"/>
  <c r="SJ263" i="2"/>
  <c r="TZ263" i="2" s="1"/>
  <c r="SK272" i="2"/>
  <c r="SJ272" i="2"/>
  <c r="TZ272" i="2" s="1"/>
  <c r="OE175" i="2"/>
  <c r="SD175" i="2" s="1"/>
  <c r="TV175" i="2" s="1"/>
  <c r="OE198" i="2"/>
  <c r="SD198" i="2" s="1"/>
  <c r="TV198" i="2" s="1"/>
  <c r="NO120" i="2"/>
  <c r="SA120" i="2" s="1"/>
  <c r="NO239" i="2"/>
  <c r="SA239" i="2" s="1"/>
  <c r="NO265" i="2"/>
  <c r="SA265" i="2" s="1"/>
  <c r="NG263" i="2"/>
  <c r="SB263" i="2" s="1"/>
  <c r="TT263" i="2" s="1"/>
  <c r="RQ113" i="2"/>
  <c r="SQ113" i="2" s="1"/>
  <c r="UG113" i="2" s="1"/>
  <c r="RQ110" i="2"/>
  <c r="SQ110" i="2" s="1"/>
  <c r="UG110" i="2" s="1"/>
  <c r="RQ112" i="2"/>
  <c r="SQ112" i="2" s="1"/>
  <c r="UG112" i="2" s="1"/>
  <c r="RQ139" i="2"/>
  <c r="SQ139" i="2" s="1"/>
  <c r="UG139" i="2" s="1"/>
  <c r="RQ144" i="2"/>
  <c r="SQ144" i="2" s="1"/>
  <c r="UG144" i="2" s="1"/>
  <c r="RQ156" i="2"/>
  <c r="SQ156" i="2" s="1"/>
  <c r="UG156" i="2" s="1"/>
  <c r="RQ165" i="2"/>
  <c r="SQ165" i="2" s="1"/>
  <c r="UG165" i="2" s="1"/>
  <c r="RQ124" i="2"/>
  <c r="SQ124" i="2" s="1"/>
  <c r="UG124" i="2" s="1"/>
  <c r="RQ126" i="2"/>
  <c r="SQ126" i="2" s="1"/>
  <c r="UG126" i="2" s="1"/>
  <c r="RQ138" i="2"/>
  <c r="SQ138" i="2" s="1"/>
  <c r="UG138" i="2" s="1"/>
  <c r="RQ145" i="2"/>
  <c r="SQ145" i="2" s="1"/>
  <c r="UG145" i="2" s="1"/>
  <c r="RQ157" i="2"/>
  <c r="SQ157" i="2" s="1"/>
  <c r="UG157" i="2" s="1"/>
  <c r="RQ164" i="2"/>
  <c r="SQ164" i="2" s="1"/>
  <c r="UG164" i="2" s="1"/>
  <c r="RQ193" i="2"/>
  <c r="SQ193" i="2" s="1"/>
  <c r="UG193" i="2" s="1"/>
  <c r="RQ177" i="2"/>
  <c r="SQ177" i="2" s="1"/>
  <c r="UG177" i="2" s="1"/>
  <c r="RQ185" i="2"/>
  <c r="SQ185" i="2" s="1"/>
  <c r="UG185" i="2" s="1"/>
  <c r="RQ188" i="2"/>
  <c r="SQ188" i="2" s="1"/>
  <c r="UG188" i="2" s="1"/>
  <c r="RQ198" i="2"/>
  <c r="SQ198" i="2" s="1"/>
  <c r="UG198" i="2" s="1"/>
  <c r="RQ206" i="2"/>
  <c r="SQ206" i="2" s="1"/>
  <c r="UG206" i="2" s="1"/>
  <c r="RQ215" i="2"/>
  <c r="SQ215" i="2" s="1"/>
  <c r="UG215" i="2" s="1"/>
  <c r="RQ223" i="2"/>
  <c r="SQ223" i="2" s="1"/>
  <c r="UG223" i="2" s="1"/>
  <c r="RQ207" i="2"/>
  <c r="SQ207" i="2" s="1"/>
  <c r="UG207" i="2" s="1"/>
  <c r="RQ214" i="2"/>
  <c r="SQ214" i="2" s="1"/>
  <c r="UG214" i="2" s="1"/>
  <c r="RQ222" i="2"/>
  <c r="SQ222" i="2" s="1"/>
  <c r="UG222" i="2" s="1"/>
  <c r="RQ231" i="2"/>
  <c r="SQ231" i="2" s="1"/>
  <c r="UG231" i="2" s="1"/>
  <c r="RA239" i="2"/>
  <c r="SO239" i="2" s="1"/>
  <c r="UE239" i="2" s="1"/>
  <c r="RQ230" i="2"/>
  <c r="SQ230" i="2" s="1"/>
  <c r="UG230" i="2" s="1"/>
  <c r="RQ237" i="2"/>
  <c r="SQ237" i="2" s="1"/>
  <c r="UG237" i="2" s="1"/>
  <c r="RQ239" i="2"/>
  <c r="SQ239" i="2" s="1"/>
  <c r="UG239" i="2" s="1"/>
  <c r="RQ238" i="2"/>
  <c r="SQ238" i="2" s="1"/>
  <c r="UG238" i="2" s="1"/>
  <c r="RQ245" i="2"/>
  <c r="SQ245" i="2" s="1"/>
  <c r="UG245" i="2" s="1"/>
  <c r="RQ248" i="2"/>
  <c r="SQ248" i="2" s="1"/>
  <c r="UG248" i="2" s="1"/>
  <c r="RA252" i="2"/>
  <c r="SO252" i="2" s="1"/>
  <c r="UE252" i="2" s="1"/>
  <c r="RQ243" i="2"/>
  <c r="SQ243" i="2" s="1"/>
  <c r="UG243" i="2" s="1"/>
  <c r="RQ247" i="2"/>
  <c r="SQ247" i="2" s="1"/>
  <c r="UG247" i="2" s="1"/>
  <c r="RQ255" i="2"/>
  <c r="SQ255" i="2" s="1"/>
  <c r="UG255" i="2" s="1"/>
  <c r="RA268" i="2"/>
  <c r="SO268" i="2" s="1"/>
  <c r="UE268" i="2" s="1"/>
  <c r="NF115" i="2"/>
  <c r="NG115" i="2" s="1"/>
  <c r="SB115" i="2" s="1"/>
  <c r="TT115" i="2" s="1"/>
  <c r="NO91" i="2"/>
  <c r="SA91" i="2" s="1"/>
  <c r="NO67" i="2"/>
  <c r="SA67" i="2" s="1"/>
  <c r="NO64" i="2"/>
  <c r="SA64" i="2" s="1"/>
  <c r="RA63" i="2"/>
  <c r="SO63" i="2" s="1"/>
  <c r="UE63" i="2" s="1"/>
  <c r="RA61" i="2"/>
  <c r="SO61" i="2" s="1"/>
  <c r="UE61" i="2" s="1"/>
  <c r="RA59" i="2"/>
  <c r="SO59" i="2" s="1"/>
  <c r="UE59" i="2" s="1"/>
  <c r="RA57" i="2"/>
  <c r="SO57" i="2" s="1"/>
  <c r="UE57" i="2" s="1"/>
  <c r="RA55" i="2"/>
  <c r="SO55" i="2" s="1"/>
  <c r="UE55" i="2" s="1"/>
  <c r="NO44" i="2"/>
  <c r="SA44" i="2" s="1"/>
  <c r="QW274" i="2"/>
  <c r="KZ274" i="2"/>
  <c r="DQ274" i="2"/>
  <c r="FJ38" i="2"/>
  <c r="FH274" i="2"/>
  <c r="OD274" i="2"/>
  <c r="NH38" i="2"/>
  <c r="NF221" i="2"/>
  <c r="NG221" i="2" s="1"/>
  <c r="SB221" i="2" s="1"/>
  <c r="TT221" i="2" s="1"/>
  <c r="QK178" i="2"/>
  <c r="SM178" i="2" s="1"/>
  <c r="UC178" i="2" s="1"/>
  <c r="QK197" i="2"/>
  <c r="SM197" i="2" s="1"/>
  <c r="UC197" i="2" s="1"/>
  <c r="ME226" i="2"/>
  <c r="OE227" i="2"/>
  <c r="SD227" i="2" s="1"/>
  <c r="TV227" i="2" s="1"/>
  <c r="OL247" i="2"/>
  <c r="OM247" i="2" s="1"/>
  <c r="OL255" i="2"/>
  <c r="OM255" i="2" s="1"/>
  <c r="QK271" i="2"/>
  <c r="SM271" i="2" s="1"/>
  <c r="UC271" i="2" s="1"/>
  <c r="RA266" i="2"/>
  <c r="SO266" i="2" s="1"/>
  <c r="UE266" i="2" s="1"/>
  <c r="RA251" i="2"/>
  <c r="SO251" i="2" s="1"/>
  <c r="UE251" i="2" s="1"/>
  <c r="NE244" i="2"/>
  <c r="NG244" i="2" s="1"/>
  <c r="SB244" i="2" s="1"/>
  <c r="TT244" i="2" s="1"/>
  <c r="NG240" i="2"/>
  <c r="SB240" i="2" s="1"/>
  <c r="TT240" i="2" s="1"/>
  <c r="OE231" i="2"/>
  <c r="SD231" i="2" s="1"/>
  <c r="TV231" i="2" s="1"/>
  <c r="RA229" i="2"/>
  <c r="SO229" i="2" s="1"/>
  <c r="UE229" i="2" s="1"/>
  <c r="QK229" i="2"/>
  <c r="SM229" i="2" s="1"/>
  <c r="UC229" i="2" s="1"/>
  <c r="QK227" i="2"/>
  <c r="SM227" i="2" s="1"/>
  <c r="UC227" i="2" s="1"/>
  <c r="QC208" i="2"/>
  <c r="SL208" i="2" s="1"/>
  <c r="UB208" i="2" s="1"/>
  <c r="NG218" i="2"/>
  <c r="SB218" i="2" s="1"/>
  <c r="TT218" i="2" s="1"/>
  <c r="RA217" i="2"/>
  <c r="SO217" i="2" s="1"/>
  <c r="UE217" i="2" s="1"/>
  <c r="QK217" i="2"/>
  <c r="SM217" i="2" s="1"/>
  <c r="UC217" i="2" s="1"/>
  <c r="NG212" i="2"/>
  <c r="SB212" i="2" s="1"/>
  <c r="TT212" i="2" s="1"/>
  <c r="RA211" i="2"/>
  <c r="SO211" i="2" s="1"/>
  <c r="UE211" i="2" s="1"/>
  <c r="OE208" i="2"/>
  <c r="SD208" i="2" s="1"/>
  <c r="TV208" i="2" s="1"/>
  <c r="RA204" i="2"/>
  <c r="SO204" i="2" s="1"/>
  <c r="UE204" i="2" s="1"/>
  <c r="QC200" i="2"/>
  <c r="SL200" i="2" s="1"/>
  <c r="UB200" i="2" s="1"/>
  <c r="RA199" i="2"/>
  <c r="SO199" i="2" s="1"/>
  <c r="UE199" i="2" s="1"/>
  <c r="QC196" i="2"/>
  <c r="SL196" i="2" s="1"/>
  <c r="UB196" i="2" s="1"/>
  <c r="NE181" i="2"/>
  <c r="NG181" i="2" s="1"/>
  <c r="SB181" i="2" s="1"/>
  <c r="TT181" i="2" s="1"/>
  <c r="QC179" i="2"/>
  <c r="SL179" i="2" s="1"/>
  <c r="UB179" i="2" s="1"/>
  <c r="NE177" i="2"/>
  <c r="NG177" i="2" s="1"/>
  <c r="SB177" i="2" s="1"/>
  <c r="TT177" i="2" s="1"/>
  <c r="QC175" i="2"/>
  <c r="SL175" i="2" s="1"/>
  <c r="UB175" i="2" s="1"/>
  <c r="NE173" i="2"/>
  <c r="NG173" i="2" s="1"/>
  <c r="SB173" i="2" s="1"/>
  <c r="TT173" i="2" s="1"/>
  <c r="QK145" i="2"/>
  <c r="SM145" i="2" s="1"/>
  <c r="UC145" i="2" s="1"/>
  <c r="OE145" i="2"/>
  <c r="SD145" i="2" s="1"/>
  <c r="TV145" i="2" s="1"/>
  <c r="NE139" i="2"/>
  <c r="NG139" i="2" s="1"/>
  <c r="SB139" i="2" s="1"/>
  <c r="TT139" i="2" s="1"/>
  <c r="QK136" i="2"/>
  <c r="SM136" i="2" s="1"/>
  <c r="UC136" i="2" s="1"/>
  <c r="QK135" i="2"/>
  <c r="SM135" i="2" s="1"/>
  <c r="UC135" i="2" s="1"/>
  <c r="QK125" i="2"/>
  <c r="SM125" i="2" s="1"/>
  <c r="UC125" i="2" s="1"/>
  <c r="NE164" i="2"/>
  <c r="NG164" i="2" s="1"/>
  <c r="SB164" i="2" s="1"/>
  <c r="TT164" i="2" s="1"/>
  <c r="OE163" i="2"/>
  <c r="SD163" i="2" s="1"/>
  <c r="TV163" i="2" s="1"/>
  <c r="NE138" i="2"/>
  <c r="NG138" i="2" s="1"/>
  <c r="SB138" i="2" s="1"/>
  <c r="TT138" i="2" s="1"/>
  <c r="QC134" i="2"/>
  <c r="SL134" i="2" s="1"/>
  <c r="UB134" i="2" s="1"/>
  <c r="QC128" i="2"/>
  <c r="SL128" i="2" s="1"/>
  <c r="UB128" i="2" s="1"/>
  <c r="RI162" i="2"/>
  <c r="SP162" i="2" s="1"/>
  <c r="UF162" i="2" s="1"/>
  <c r="RI199" i="2"/>
  <c r="SP199" i="2" s="1"/>
  <c r="UF199" i="2" s="1"/>
  <c r="RI228" i="2"/>
  <c r="SP228" i="2" s="1"/>
  <c r="UF228" i="2" s="1"/>
  <c r="RI240" i="2"/>
  <c r="SP240" i="2" s="1"/>
  <c r="UF240" i="2" s="1"/>
  <c r="RW268" i="2"/>
  <c r="RY268" i="2" s="1"/>
  <c r="RX268" i="2"/>
  <c r="RI272" i="2"/>
  <c r="SP272" i="2" s="1"/>
  <c r="UF272" i="2" s="1"/>
  <c r="NE133" i="2"/>
  <c r="NG133" i="2" s="1"/>
  <c r="SB133" i="2" s="1"/>
  <c r="TT133" i="2" s="1"/>
  <c r="NF247" i="2"/>
  <c r="NG247" i="2" s="1"/>
  <c r="SB247" i="2" s="1"/>
  <c r="OW249" i="2"/>
  <c r="ON254" i="2"/>
  <c r="OW264" i="2"/>
  <c r="NO272" i="2"/>
  <c r="SA272" i="2" s="1"/>
  <c r="OE262" i="2"/>
  <c r="SD262" i="2" s="1"/>
  <c r="TV262" i="2" s="1"/>
  <c r="RA261" i="2"/>
  <c r="SO261" i="2" s="1"/>
  <c r="UE261" i="2" s="1"/>
  <c r="QK261" i="2"/>
  <c r="SM261" i="2" s="1"/>
  <c r="UC261" i="2" s="1"/>
  <c r="OE259" i="2"/>
  <c r="SD259" i="2" s="1"/>
  <c r="TV259" i="2" s="1"/>
  <c r="QK249" i="2"/>
  <c r="SM249" i="2" s="1"/>
  <c r="UC249" i="2" s="1"/>
  <c r="NO271" i="2"/>
  <c r="SA271" i="2" s="1"/>
  <c r="QK265" i="2"/>
  <c r="SM265" i="2" s="1"/>
  <c r="UC265" i="2" s="1"/>
  <c r="NE265" i="2"/>
  <c r="NG265" i="2" s="1"/>
  <c r="SB265" i="2" s="1"/>
  <c r="TT265" i="2" s="1"/>
  <c r="ME263" i="2"/>
  <c r="NF260" i="2"/>
  <c r="NG260" i="2" s="1"/>
  <c r="SB260" i="2" s="1"/>
  <c r="NO256" i="2"/>
  <c r="SA256" i="2" s="1"/>
  <c r="NO249" i="2"/>
  <c r="SA249" i="2" s="1"/>
  <c r="OE243" i="2"/>
  <c r="SD243" i="2" s="1"/>
  <c r="TV243" i="2" s="1"/>
  <c r="NO243" i="2"/>
  <c r="SA243" i="2" s="1"/>
  <c r="NO244" i="2"/>
  <c r="SA244" i="2" s="1"/>
  <c r="RA242" i="2"/>
  <c r="SO242" i="2" s="1"/>
  <c r="UE242" i="2" s="1"/>
  <c r="NO240" i="2"/>
  <c r="SA240" i="2" s="1"/>
  <c r="ME235" i="2"/>
  <c r="OE233" i="2"/>
  <c r="SD233" i="2" s="1"/>
  <c r="TV233" i="2" s="1"/>
  <c r="NO233" i="2"/>
  <c r="SA233" i="2" s="1"/>
  <c r="RA231" i="2"/>
  <c r="SO231" i="2" s="1"/>
  <c r="UE231" i="2" s="1"/>
  <c r="ME234" i="2"/>
  <c r="ME230" i="2"/>
  <c r="NE223" i="2"/>
  <c r="NG223" i="2" s="1"/>
  <c r="SB223" i="2" s="1"/>
  <c r="TT223" i="2" s="1"/>
  <c r="NE219" i="2"/>
  <c r="NG219" i="2" s="1"/>
  <c r="SB219" i="2" s="1"/>
  <c r="TT219" i="2" s="1"/>
  <c r="NG211" i="2"/>
  <c r="SB211" i="2" s="1"/>
  <c r="TT211" i="2" s="1"/>
  <c r="NG208" i="2"/>
  <c r="SB208" i="2" s="1"/>
  <c r="TT208" i="2" s="1"/>
  <c r="QC206" i="2"/>
  <c r="SL206" i="2" s="1"/>
  <c r="UB206" i="2" s="1"/>
  <c r="RA205" i="2"/>
  <c r="SO205" i="2" s="1"/>
  <c r="UE205" i="2" s="1"/>
  <c r="QK205" i="2"/>
  <c r="SM205" i="2" s="1"/>
  <c r="UC205" i="2" s="1"/>
  <c r="RA201" i="2"/>
  <c r="SO201" i="2" s="1"/>
  <c r="UE201" i="2" s="1"/>
  <c r="QK223" i="2"/>
  <c r="SM223" i="2" s="1"/>
  <c r="UC223" i="2" s="1"/>
  <c r="OE219" i="2"/>
  <c r="SD219" i="2" s="1"/>
  <c r="TV219" i="2" s="1"/>
  <c r="QK215" i="2"/>
  <c r="SM215" i="2" s="1"/>
  <c r="UC215" i="2" s="1"/>
  <c r="NG214" i="2"/>
  <c r="SB214" i="2" s="1"/>
  <c r="TT214" i="2" s="1"/>
  <c r="RA213" i="2"/>
  <c r="SO213" i="2" s="1"/>
  <c r="UE213" i="2" s="1"/>
  <c r="OE213" i="2"/>
  <c r="SD213" i="2" s="1"/>
  <c r="TV213" i="2" s="1"/>
  <c r="QK211" i="2"/>
  <c r="SM211" i="2" s="1"/>
  <c r="UC211" i="2" s="1"/>
  <c r="NO208" i="2"/>
  <c r="SA208" i="2" s="1"/>
  <c r="NO189" i="2"/>
  <c r="SA189" i="2" s="1"/>
  <c r="NG186" i="2"/>
  <c r="SB186" i="2" s="1"/>
  <c r="TT186" i="2" s="1"/>
  <c r="NF179" i="2"/>
  <c r="NG179" i="2" s="1"/>
  <c r="SB179" i="2" s="1"/>
  <c r="TT179" i="2" s="1"/>
  <c r="ME178" i="2"/>
  <c r="ME179" i="2"/>
  <c r="OE169" i="2"/>
  <c r="SD169" i="2" s="1"/>
  <c r="TV169" i="2" s="1"/>
  <c r="NO169" i="2"/>
  <c r="SA169" i="2" s="1"/>
  <c r="RA167" i="2"/>
  <c r="SO167" i="2" s="1"/>
  <c r="UE167" i="2" s="1"/>
  <c r="QK163" i="2"/>
  <c r="SM163" i="2" s="1"/>
  <c r="UC163" i="2" s="1"/>
  <c r="OE158" i="2"/>
  <c r="SD158" i="2" s="1"/>
  <c r="TV158" i="2" s="1"/>
  <c r="NO158" i="2"/>
  <c r="SA158" i="2" s="1"/>
  <c r="RA156" i="2"/>
  <c r="SO156" i="2" s="1"/>
  <c r="UE156" i="2" s="1"/>
  <c r="QK152" i="2"/>
  <c r="SM152" i="2" s="1"/>
  <c r="UC152" i="2" s="1"/>
  <c r="QK147" i="2"/>
  <c r="SM147" i="2" s="1"/>
  <c r="UC147" i="2" s="1"/>
  <c r="NO146" i="2"/>
  <c r="SA146" i="2" s="1"/>
  <c r="ME166" i="2"/>
  <c r="ME155" i="2"/>
  <c r="ME141" i="2"/>
  <c r="ME140" i="2"/>
  <c r="NG132" i="2"/>
  <c r="SB132" i="2" s="1"/>
  <c r="TT132" i="2" s="1"/>
  <c r="RA118" i="2"/>
  <c r="SO118" i="2" s="1"/>
  <c r="UE118" i="2" s="1"/>
  <c r="RA111" i="2"/>
  <c r="SO111" i="2" s="1"/>
  <c r="UE111" i="2" s="1"/>
  <c r="RA109" i="2"/>
  <c r="SO109" i="2" s="1"/>
  <c r="UE109" i="2" s="1"/>
  <c r="QK109" i="2"/>
  <c r="SM109" i="2" s="1"/>
  <c r="UC109" i="2" s="1"/>
  <c r="QC103" i="2"/>
  <c r="SL103" i="2" s="1"/>
  <c r="UB103" i="2" s="1"/>
  <c r="ME128" i="2"/>
  <c r="NG111" i="2"/>
  <c r="SB111" i="2" s="1"/>
  <c r="TT111" i="2" s="1"/>
  <c r="ME117" i="2"/>
  <c r="ME107" i="2"/>
  <c r="QC66" i="2"/>
  <c r="SL66" i="2" s="1"/>
  <c r="UB66" i="2" s="1"/>
  <c r="QC42" i="2"/>
  <c r="SL42" i="2" s="1"/>
  <c r="UB42" i="2" s="1"/>
  <c r="RI116" i="2"/>
  <c r="SP116" i="2" s="1"/>
  <c r="UF116" i="2" s="1"/>
  <c r="RI164" i="2"/>
  <c r="SP164" i="2" s="1"/>
  <c r="UF164" i="2" s="1"/>
  <c r="RI152" i="2"/>
  <c r="SP152" i="2" s="1"/>
  <c r="UF152" i="2" s="1"/>
  <c r="RI192" i="2"/>
  <c r="SP192" i="2" s="1"/>
  <c r="UF192" i="2" s="1"/>
  <c r="RI172" i="2"/>
  <c r="SP172" i="2" s="1"/>
  <c r="UF172" i="2" s="1"/>
  <c r="RI205" i="2"/>
  <c r="SP205" i="2" s="1"/>
  <c r="UF205" i="2" s="1"/>
  <c r="RI202" i="2"/>
  <c r="SP202" i="2" s="1"/>
  <c r="UF202" i="2" s="1"/>
  <c r="RI230" i="2"/>
  <c r="SP230" i="2" s="1"/>
  <c r="UF230" i="2" s="1"/>
  <c r="RI259" i="2"/>
  <c r="SP259" i="2" s="1"/>
  <c r="UF259" i="2" s="1"/>
  <c r="RI262" i="2"/>
  <c r="SP262" i="2" s="1"/>
  <c r="UF262" i="2" s="1"/>
  <c r="RI268" i="2"/>
  <c r="SP268" i="2" s="1"/>
  <c r="UF268" i="2" s="1"/>
  <c r="ME62" i="2"/>
  <c r="ME60" i="2"/>
  <c r="ME58" i="2"/>
  <c r="ME56" i="2"/>
  <c r="QE274" i="2"/>
  <c r="NE124" i="2"/>
  <c r="NG124" i="2" s="1"/>
  <c r="SB124" i="2" s="1"/>
  <c r="TT124" i="2" s="1"/>
  <c r="NE125" i="2"/>
  <c r="NG125" i="2" s="1"/>
  <c r="SB125" i="2" s="1"/>
  <c r="TT125" i="2" s="1"/>
  <c r="NE127" i="2"/>
  <c r="NG127" i="2" s="1"/>
  <c r="SB127" i="2" s="1"/>
  <c r="TT127" i="2" s="1"/>
  <c r="NE131" i="2"/>
  <c r="NG131" i="2" s="1"/>
  <c r="SB131" i="2" s="1"/>
  <c r="TT131" i="2" s="1"/>
  <c r="NE226" i="2"/>
  <c r="NG226" i="2" s="1"/>
  <c r="SB226" i="2" s="1"/>
  <c r="TT226" i="2" s="1"/>
  <c r="QK225" i="2"/>
  <c r="SM225" i="2" s="1"/>
  <c r="UC225" i="2" s="1"/>
  <c r="ON252" i="2"/>
  <c r="ON260" i="2"/>
  <c r="ON264" i="2"/>
  <c r="NO273" i="2"/>
  <c r="SA273" i="2" s="1"/>
  <c r="ON269" i="2"/>
  <c r="ON272" i="2"/>
  <c r="QK252" i="2"/>
  <c r="SM252" i="2" s="1"/>
  <c r="UC252" i="2" s="1"/>
  <c r="RA246" i="2"/>
  <c r="SO246" i="2" s="1"/>
  <c r="UE246" i="2" s="1"/>
  <c r="QK244" i="2"/>
  <c r="SM244" i="2" s="1"/>
  <c r="UC244" i="2" s="1"/>
  <c r="OE242" i="2"/>
  <c r="SD242" i="2" s="1"/>
  <c r="TV242" i="2" s="1"/>
  <c r="RA240" i="2"/>
  <c r="SO240" i="2" s="1"/>
  <c r="UE240" i="2" s="1"/>
  <c r="QK239" i="2"/>
  <c r="SM239" i="2" s="1"/>
  <c r="UC239" i="2" s="1"/>
  <c r="QC215" i="2"/>
  <c r="SL215" i="2" s="1"/>
  <c r="UB215" i="2" s="1"/>
  <c r="NE213" i="2"/>
  <c r="NG213" i="2" s="1"/>
  <c r="SB213" i="2" s="1"/>
  <c r="TT213" i="2" s="1"/>
  <c r="QK206" i="2"/>
  <c r="SM206" i="2" s="1"/>
  <c r="UC206" i="2" s="1"/>
  <c r="QK204" i="2"/>
  <c r="SM204" i="2" s="1"/>
  <c r="UC204" i="2" s="1"/>
  <c r="NE203" i="2"/>
  <c r="NG203" i="2" s="1"/>
  <c r="SB203" i="2" s="1"/>
  <c r="TT203" i="2" s="1"/>
  <c r="OE202" i="2"/>
  <c r="SD202" i="2" s="1"/>
  <c r="TV202" i="2" s="1"/>
  <c r="OE197" i="2"/>
  <c r="SD197" i="2" s="1"/>
  <c r="TV197" i="2" s="1"/>
  <c r="NE184" i="2"/>
  <c r="NG184" i="2" s="1"/>
  <c r="SB184" i="2" s="1"/>
  <c r="TT184" i="2" s="1"/>
  <c r="NE188" i="2"/>
  <c r="NG188" i="2" s="1"/>
  <c r="SB188" i="2" s="1"/>
  <c r="TT188" i="2" s="1"/>
  <c r="RA182" i="2"/>
  <c r="SO182" i="2" s="1"/>
  <c r="UE182" i="2" s="1"/>
  <c r="OE180" i="2"/>
  <c r="SD180" i="2" s="1"/>
  <c r="TV180" i="2" s="1"/>
  <c r="RA178" i="2"/>
  <c r="SO178" i="2" s="1"/>
  <c r="UE178" i="2" s="1"/>
  <c r="OE176" i="2"/>
  <c r="SD176" i="2" s="1"/>
  <c r="TV176" i="2" s="1"/>
  <c r="RA174" i="2"/>
  <c r="SO174" i="2" s="1"/>
  <c r="UE174" i="2" s="1"/>
  <c r="OE172" i="2"/>
  <c r="SD172" i="2" s="1"/>
  <c r="TV172" i="2" s="1"/>
  <c r="NE165" i="2"/>
  <c r="NG165" i="2" s="1"/>
  <c r="SB165" i="2" s="1"/>
  <c r="TT165" i="2" s="1"/>
  <c r="QK149" i="2"/>
  <c r="SM149" i="2" s="1"/>
  <c r="UC149" i="2" s="1"/>
  <c r="OE149" i="2"/>
  <c r="SD149" i="2" s="1"/>
  <c r="TV149" i="2" s="1"/>
  <c r="QK143" i="2"/>
  <c r="SM143" i="2" s="1"/>
  <c r="UC143" i="2" s="1"/>
  <c r="OE143" i="2"/>
  <c r="SD143" i="2" s="1"/>
  <c r="TV143" i="2" s="1"/>
  <c r="QK141" i="2"/>
  <c r="SM141" i="2" s="1"/>
  <c r="UC141" i="2" s="1"/>
  <c r="QK138" i="2"/>
  <c r="SM138" i="2" s="1"/>
  <c r="UC138" i="2" s="1"/>
  <c r="QK137" i="2"/>
  <c r="SM137" i="2" s="1"/>
  <c r="UC137" i="2" s="1"/>
  <c r="RI107" i="2"/>
  <c r="SP107" i="2" s="1"/>
  <c r="UF107" i="2" s="1"/>
  <c r="RI117" i="2"/>
  <c r="SP117" i="2" s="1"/>
  <c r="UF117" i="2" s="1"/>
  <c r="RI129" i="2"/>
  <c r="SP129" i="2" s="1"/>
  <c r="UF129" i="2" s="1"/>
  <c r="RI133" i="2"/>
  <c r="SP133" i="2" s="1"/>
  <c r="UF133" i="2" s="1"/>
  <c r="RI170" i="2"/>
  <c r="SP170" i="2" s="1"/>
  <c r="UF170" i="2" s="1"/>
  <c r="RI173" i="2"/>
  <c r="SP173" i="2" s="1"/>
  <c r="UF173" i="2" s="1"/>
  <c r="RI177" i="2"/>
  <c r="SP177" i="2" s="1"/>
  <c r="UF177" i="2" s="1"/>
  <c r="RI181" i="2"/>
  <c r="SP181" i="2" s="1"/>
  <c r="UF181" i="2" s="1"/>
  <c r="RI139" i="2"/>
  <c r="SP139" i="2" s="1"/>
  <c r="UF139" i="2" s="1"/>
  <c r="RI203" i="2"/>
  <c r="SP203" i="2" s="1"/>
  <c r="UF203" i="2" s="1"/>
  <c r="RI208" i="2"/>
  <c r="SP208" i="2" s="1"/>
  <c r="UF208" i="2" s="1"/>
  <c r="RI226" i="2"/>
  <c r="SP226" i="2" s="1"/>
  <c r="UF226" i="2" s="1"/>
  <c r="RW259" i="2"/>
  <c r="RY259" i="2" s="1"/>
  <c r="RX259" i="2"/>
  <c r="RW273" i="2"/>
  <c r="RY273" i="2" s="1"/>
  <c r="RX273" i="2"/>
  <c r="NO70" i="2"/>
  <c r="SA70" i="2" s="1"/>
  <c r="NE129" i="2"/>
  <c r="NG129" i="2" s="1"/>
  <c r="SB129" i="2" s="1"/>
  <c r="TT129" i="2" s="1"/>
  <c r="OE249" i="2"/>
  <c r="SD249" i="2" s="1"/>
  <c r="TV249" i="2" s="1"/>
  <c r="NE261" i="2"/>
  <c r="NG261" i="2" s="1"/>
  <c r="SB261" i="2" s="1"/>
  <c r="TT261" i="2" s="1"/>
  <c r="ON251" i="2"/>
  <c r="OW252" i="2"/>
  <c r="ON262" i="2"/>
  <c r="ON263" i="2"/>
  <c r="ON267" i="2"/>
  <c r="OE269" i="2"/>
  <c r="SD269" i="2" s="1"/>
  <c r="TV269" i="2" s="1"/>
  <c r="NO269" i="2"/>
  <c r="SA269" i="2" s="1"/>
  <c r="NF257" i="2"/>
  <c r="NG257" i="2" s="1"/>
  <c r="SB257" i="2" s="1"/>
  <c r="TT257" i="2" s="1"/>
  <c r="ME240" i="2"/>
  <c r="NF234" i="2"/>
  <c r="NG234" i="2" s="1"/>
  <c r="SB234" i="2" s="1"/>
  <c r="ME233" i="2"/>
  <c r="OE229" i="2"/>
  <c r="SD229" i="2" s="1"/>
  <c r="TV229" i="2" s="1"/>
  <c r="NO229" i="2"/>
  <c r="SA229" i="2" s="1"/>
  <c r="NO222" i="2"/>
  <c r="SA222" i="2" s="1"/>
  <c r="QC221" i="2"/>
  <c r="SL221" i="2" s="1"/>
  <c r="UB221" i="2" s="1"/>
  <c r="NO218" i="2"/>
  <c r="SA218" i="2" s="1"/>
  <c r="OE216" i="2"/>
  <c r="SD216" i="2" s="1"/>
  <c r="TV216" i="2" s="1"/>
  <c r="NO216" i="2"/>
  <c r="SA216" i="2" s="1"/>
  <c r="QC213" i="2"/>
  <c r="SL213" i="2" s="1"/>
  <c r="UB213" i="2" s="1"/>
  <c r="NO205" i="2"/>
  <c r="SA205" i="2" s="1"/>
  <c r="OE223" i="2"/>
  <c r="SD223" i="2" s="1"/>
  <c r="TV223" i="2" s="1"/>
  <c r="QK221" i="2"/>
  <c r="SM221" i="2" s="1"/>
  <c r="UC221" i="2" s="1"/>
  <c r="NO221" i="2"/>
  <c r="SA221" i="2" s="1"/>
  <c r="NG220" i="2"/>
  <c r="SB220" i="2" s="1"/>
  <c r="TT220" i="2" s="1"/>
  <c r="RA219" i="2"/>
  <c r="SO219" i="2" s="1"/>
  <c r="UE219" i="2" s="1"/>
  <c r="OE217" i="2"/>
  <c r="SD217" i="2" s="1"/>
  <c r="TV217" i="2" s="1"/>
  <c r="NO217" i="2"/>
  <c r="SA217" i="2" s="1"/>
  <c r="NF216" i="2"/>
  <c r="NG216" i="2" s="1"/>
  <c r="SB216" i="2" s="1"/>
  <c r="TT216" i="2" s="1"/>
  <c r="ME209" i="2"/>
  <c r="ME208" i="2"/>
  <c r="ME204" i="2"/>
  <c r="NO193" i="2"/>
  <c r="SA193" i="2" s="1"/>
  <c r="NE190" i="2"/>
  <c r="NG190" i="2" s="1"/>
  <c r="SB190" i="2" s="1"/>
  <c r="TT190" i="2" s="1"/>
  <c r="ME182" i="2"/>
  <c r="ME174" i="2"/>
  <c r="ME175" i="2"/>
  <c r="NO171" i="2"/>
  <c r="SA171" i="2" s="1"/>
  <c r="NG170" i="2"/>
  <c r="SB170" i="2" s="1"/>
  <c r="TT170" i="2" s="1"/>
  <c r="QK167" i="2"/>
  <c r="SM167" i="2" s="1"/>
  <c r="UC167" i="2" s="1"/>
  <c r="RA163" i="2"/>
  <c r="SO163" i="2" s="1"/>
  <c r="UE163" i="2" s="1"/>
  <c r="NG162" i="2"/>
  <c r="SB162" i="2" s="1"/>
  <c r="TT162" i="2" s="1"/>
  <c r="NG159" i="2"/>
  <c r="SB159" i="2" s="1"/>
  <c r="TT159" i="2" s="1"/>
  <c r="QK156" i="2"/>
  <c r="SM156" i="2" s="1"/>
  <c r="UC156" i="2" s="1"/>
  <c r="ME150" i="2"/>
  <c r="NF140" i="2"/>
  <c r="NG140" i="2" s="1"/>
  <c r="SB140" i="2" s="1"/>
  <c r="TT140" i="2" s="1"/>
  <c r="NF137" i="2"/>
  <c r="NG137" i="2" s="1"/>
  <c r="SB137" i="2" s="1"/>
  <c r="TT137" i="2" s="1"/>
  <c r="NF135" i="2"/>
  <c r="NG135" i="2" s="1"/>
  <c r="SB135" i="2" s="1"/>
  <c r="TT135" i="2" s="1"/>
  <c r="NF128" i="2"/>
  <c r="NG128" i="2" s="1"/>
  <c r="SB128" i="2" s="1"/>
  <c r="TT128" i="2" s="1"/>
  <c r="OE116" i="2"/>
  <c r="SD116" i="2" s="1"/>
  <c r="TV116" i="2" s="1"/>
  <c r="NO116" i="2"/>
  <c r="SA116" i="2" s="1"/>
  <c r="NO115" i="2"/>
  <c r="SA115" i="2" s="1"/>
  <c r="NE109" i="2"/>
  <c r="NG109" i="2" s="1"/>
  <c r="SB109" i="2" s="1"/>
  <c r="TT109" i="2" s="1"/>
  <c r="ME111" i="2"/>
  <c r="ME110" i="2"/>
  <c r="NO40" i="2"/>
  <c r="SA40" i="2" s="1"/>
  <c r="RI134" i="2"/>
  <c r="SP134" i="2" s="1"/>
  <c r="UF134" i="2" s="1"/>
  <c r="RI136" i="2"/>
  <c r="SP136" i="2" s="1"/>
  <c r="UF136" i="2" s="1"/>
  <c r="RI138" i="2"/>
  <c r="SP138" i="2" s="1"/>
  <c r="UF138" i="2" s="1"/>
  <c r="RI120" i="2"/>
  <c r="SP120" i="2" s="1"/>
  <c r="UF120" i="2" s="1"/>
  <c r="RI167" i="2"/>
  <c r="SP167" i="2" s="1"/>
  <c r="UF167" i="2" s="1"/>
  <c r="RI214" i="2"/>
  <c r="SP214" i="2" s="1"/>
  <c r="UF214" i="2" s="1"/>
  <c r="RI217" i="2"/>
  <c r="SP217" i="2" s="1"/>
  <c r="UF217" i="2" s="1"/>
  <c r="RW267" i="2"/>
  <c r="RY267" i="2" s="1"/>
  <c r="RX267" i="2"/>
  <c r="NO62" i="2"/>
  <c r="SA62" i="2" s="1"/>
  <c r="NO60" i="2"/>
  <c r="SA60" i="2" s="1"/>
  <c r="NO58" i="2"/>
  <c r="SA58" i="2" s="1"/>
  <c r="NO56" i="2"/>
  <c r="SA56" i="2" s="1"/>
  <c r="PV39" i="2"/>
  <c r="NE121" i="2"/>
  <c r="NG121" i="2" s="1"/>
  <c r="SB121" i="2" s="1"/>
  <c r="TT121" i="2" s="1"/>
  <c r="ON256" i="2"/>
  <c r="OW270" i="2"/>
  <c r="NE271" i="2"/>
  <c r="NG271" i="2" s="1"/>
  <c r="SB271" i="2" s="1"/>
  <c r="TT271" i="2" s="1"/>
  <c r="ON273" i="2"/>
  <c r="QB273" i="2"/>
  <c r="PY273" i="2"/>
  <c r="QO272" i="2"/>
  <c r="QR272" i="2"/>
  <c r="PA271" i="2"/>
  <c r="PD271" i="2"/>
  <c r="PY271" i="2"/>
  <c r="QB271" i="2"/>
  <c r="QA267" i="2"/>
  <c r="PW267" i="2"/>
  <c r="MU264" i="2"/>
  <c r="MV264" i="2"/>
  <c r="QQ264" i="2"/>
  <c r="QS264" i="2" s="1"/>
  <c r="SN264" i="2" s="1"/>
  <c r="UD264" i="2" s="1"/>
  <c r="QM264" i="2"/>
  <c r="PY263" i="2"/>
  <c r="QB263" i="2"/>
  <c r="PC266" i="2"/>
  <c r="PE266" i="2" s="1"/>
  <c r="SI266" i="2" s="1"/>
  <c r="TY266" i="2" s="1"/>
  <c r="OY266" i="2"/>
  <c r="QB251" i="2"/>
  <c r="PY251" i="2"/>
  <c r="QO257" i="2"/>
  <c r="QR257" i="2"/>
  <c r="MU243" i="2"/>
  <c r="MV243" i="2"/>
  <c r="QR235" i="2"/>
  <c r="QO235" i="2"/>
  <c r="QQ231" i="2"/>
  <c r="QS231" i="2" s="1"/>
  <c r="SN231" i="2" s="1"/>
  <c r="UD231" i="2" s="1"/>
  <c r="QM231" i="2"/>
  <c r="QR227" i="2"/>
  <c r="QO227" i="2"/>
  <c r="QB227" i="2"/>
  <c r="PY227" i="2"/>
  <c r="PD235" i="2"/>
  <c r="PA235" i="2"/>
  <c r="PD225" i="2"/>
  <c r="PA225" i="2"/>
  <c r="PA220" i="2"/>
  <c r="PD220" i="2"/>
  <c r="QR219" i="2"/>
  <c r="QO219" i="2"/>
  <c r="QB219" i="2"/>
  <c r="PY219" i="2"/>
  <c r="PA212" i="2"/>
  <c r="PD212" i="2"/>
  <c r="QR211" i="2"/>
  <c r="QO211" i="2"/>
  <c r="QB211" i="2"/>
  <c r="QC211" i="2" s="1"/>
  <c r="SL211" i="2" s="1"/>
  <c r="UB211" i="2" s="1"/>
  <c r="PY211" i="2"/>
  <c r="QQ208" i="2"/>
  <c r="QS208" i="2" s="1"/>
  <c r="SN208" i="2" s="1"/>
  <c r="UD208" i="2" s="1"/>
  <c r="QM208" i="2"/>
  <c r="QQ204" i="2"/>
  <c r="QS204" i="2" s="1"/>
  <c r="SN204" i="2" s="1"/>
  <c r="UD204" i="2" s="1"/>
  <c r="QM204" i="2"/>
  <c r="RA224" i="2"/>
  <c r="SO224" i="2" s="1"/>
  <c r="UE224" i="2" s="1"/>
  <c r="PD219" i="2"/>
  <c r="PA219" i="2"/>
  <c r="MU218" i="2"/>
  <c r="MV218" i="2"/>
  <c r="QO214" i="2"/>
  <c r="QR214" i="2"/>
  <c r="PC213" i="2"/>
  <c r="OY213" i="2"/>
  <c r="MU210" i="2"/>
  <c r="MV210" i="2"/>
  <c r="QA197" i="2"/>
  <c r="PW197" i="2"/>
  <c r="ME200" i="2"/>
  <c r="PA196" i="2"/>
  <c r="PD196" i="2"/>
  <c r="PC194" i="2"/>
  <c r="PE194" i="2" s="1"/>
  <c r="SI194" i="2" s="1"/>
  <c r="TY194" i="2" s="1"/>
  <c r="OY194" i="2"/>
  <c r="PC190" i="2"/>
  <c r="PE190" i="2" s="1"/>
  <c r="SI190" i="2" s="1"/>
  <c r="TY190" i="2" s="1"/>
  <c r="OY190" i="2"/>
  <c r="QQ187" i="2"/>
  <c r="QS187" i="2" s="1"/>
  <c r="SN187" i="2" s="1"/>
  <c r="UD187" i="2" s="1"/>
  <c r="QM187" i="2"/>
  <c r="MV184" i="2"/>
  <c r="MU184" i="2"/>
  <c r="PC175" i="2"/>
  <c r="PE175" i="2" s="1"/>
  <c r="SI175" i="2" s="1"/>
  <c r="TY175" i="2" s="1"/>
  <c r="OY175" i="2"/>
  <c r="PC184" i="2"/>
  <c r="PE184" i="2" s="1"/>
  <c r="SI184" i="2" s="1"/>
  <c r="TY184" i="2" s="1"/>
  <c r="OY184" i="2"/>
  <c r="QO171" i="2"/>
  <c r="QR171" i="2"/>
  <c r="QR167" i="2"/>
  <c r="QO167" i="2"/>
  <c r="PC166" i="2"/>
  <c r="PE166" i="2" s="1"/>
  <c r="SI166" i="2" s="1"/>
  <c r="TY166" i="2" s="1"/>
  <c r="OY166" i="2"/>
  <c r="QQ163" i="2"/>
  <c r="QS163" i="2" s="1"/>
  <c r="SN163" i="2" s="1"/>
  <c r="UD163" i="2" s="1"/>
  <c r="QM163" i="2"/>
  <c r="QQ158" i="2"/>
  <c r="QS158" i="2" s="1"/>
  <c r="SN158" i="2" s="1"/>
  <c r="UD158" i="2" s="1"/>
  <c r="QM158" i="2"/>
  <c r="QB154" i="2"/>
  <c r="PY154" i="2"/>
  <c r="QQ150" i="2"/>
  <c r="QS150" i="2" s="1"/>
  <c r="SN150" i="2" s="1"/>
  <c r="UD150" i="2" s="1"/>
  <c r="QM150" i="2"/>
  <c r="MV142" i="2"/>
  <c r="MU142" i="2"/>
  <c r="PD134" i="2"/>
  <c r="PA134" i="2"/>
  <c r="PC130" i="2"/>
  <c r="PE130" i="2" s="1"/>
  <c r="SI130" i="2" s="1"/>
  <c r="TY130" i="2" s="1"/>
  <c r="OY130" i="2"/>
  <c r="QQ178" i="2"/>
  <c r="QS178" i="2" s="1"/>
  <c r="SN178" i="2" s="1"/>
  <c r="UD178" i="2" s="1"/>
  <c r="QM178" i="2"/>
  <c r="QQ151" i="2"/>
  <c r="QS151" i="2" s="1"/>
  <c r="SN151" i="2" s="1"/>
  <c r="UD151" i="2" s="1"/>
  <c r="QM151" i="2"/>
  <c r="QR149" i="2"/>
  <c r="QO149" i="2"/>
  <c r="PC147" i="2"/>
  <c r="PE147" i="2" s="1"/>
  <c r="SI147" i="2" s="1"/>
  <c r="TY147" i="2" s="1"/>
  <c r="OY147" i="2"/>
  <c r="ME145" i="2"/>
  <c r="PC144" i="2"/>
  <c r="OY144" i="2"/>
  <c r="QB136" i="2"/>
  <c r="PY136" i="2"/>
  <c r="ME135" i="2"/>
  <c r="ME160" i="2"/>
  <c r="QQ131" i="2"/>
  <c r="QM131" i="2"/>
  <c r="QB124" i="2"/>
  <c r="PY124" i="2"/>
  <c r="MV115" i="2"/>
  <c r="MU115" i="2"/>
  <c r="QA105" i="2"/>
  <c r="PW105" i="2"/>
  <c r="QQ118" i="2"/>
  <c r="QM118" i="2"/>
  <c r="QO110" i="2"/>
  <c r="QR110" i="2"/>
  <c r="ME109" i="2"/>
  <c r="PC108" i="2"/>
  <c r="PE108" i="2" s="1"/>
  <c r="SI108" i="2" s="1"/>
  <c r="TY108" i="2" s="1"/>
  <c r="OY108" i="2"/>
  <c r="QQ107" i="2"/>
  <c r="QS107" i="2" s="1"/>
  <c r="SN107" i="2" s="1"/>
  <c r="UD107" i="2" s="1"/>
  <c r="QM107" i="2"/>
  <c r="QO98" i="2"/>
  <c r="QR98" i="2"/>
  <c r="PY96" i="2"/>
  <c r="QB96" i="2"/>
  <c r="PY95" i="2"/>
  <c r="QB95" i="2"/>
  <c r="QA93" i="2"/>
  <c r="PW93" i="2"/>
  <c r="QQ89" i="2"/>
  <c r="QS89" i="2" s="1"/>
  <c r="SN89" i="2" s="1"/>
  <c r="UD89" i="2" s="1"/>
  <c r="QM89" i="2"/>
  <c r="PY88" i="2"/>
  <c r="QB88" i="2"/>
  <c r="PY87" i="2"/>
  <c r="QB87" i="2"/>
  <c r="QB85" i="2"/>
  <c r="PY85" i="2"/>
  <c r="QB83" i="2"/>
  <c r="PY83" i="2"/>
  <c r="QB81" i="2"/>
  <c r="PY81" i="2"/>
  <c r="QB79" i="2"/>
  <c r="PY79" i="2"/>
  <c r="QB77" i="2"/>
  <c r="PY77" i="2"/>
  <c r="QB75" i="2"/>
  <c r="PY75" i="2"/>
  <c r="QB73" i="2"/>
  <c r="PY73" i="2"/>
  <c r="QR71" i="2"/>
  <c r="QO71" i="2"/>
  <c r="QA71" i="2"/>
  <c r="QC71" i="2" s="1"/>
  <c r="SL71" i="2" s="1"/>
  <c r="UB71" i="2" s="1"/>
  <c r="PW71" i="2"/>
  <c r="QA67" i="2"/>
  <c r="PW67" i="2"/>
  <c r="PC66" i="2"/>
  <c r="PE66" i="2" s="1"/>
  <c r="SI66" i="2" s="1"/>
  <c r="TY66" i="2" s="1"/>
  <c r="OY66" i="2"/>
  <c r="MV63" i="2"/>
  <c r="MU63" i="2"/>
  <c r="MV61" i="2"/>
  <c r="MU61" i="2"/>
  <c r="MV59" i="2"/>
  <c r="MU59" i="2"/>
  <c r="MV57" i="2"/>
  <c r="MU57" i="2"/>
  <c r="MV55" i="2"/>
  <c r="MU55" i="2"/>
  <c r="QQ54" i="2"/>
  <c r="QS54" i="2" s="1"/>
  <c r="SN54" i="2" s="1"/>
  <c r="UD54" i="2" s="1"/>
  <c r="QM54" i="2"/>
  <c r="MV53" i="2"/>
  <c r="MU53" i="2"/>
  <c r="QQ52" i="2"/>
  <c r="QS52" i="2" s="1"/>
  <c r="SN52" i="2" s="1"/>
  <c r="UD52" i="2" s="1"/>
  <c r="QM52" i="2"/>
  <c r="MV51" i="2"/>
  <c r="MU51" i="2"/>
  <c r="QQ50" i="2"/>
  <c r="QS50" i="2" s="1"/>
  <c r="SN50" i="2" s="1"/>
  <c r="UD50" i="2" s="1"/>
  <c r="QM50" i="2"/>
  <c r="MV49" i="2"/>
  <c r="MU49" i="2"/>
  <c r="QQ48" i="2"/>
  <c r="QS48" i="2" s="1"/>
  <c r="SN48" i="2" s="1"/>
  <c r="UD48" i="2" s="1"/>
  <c r="QM48" i="2"/>
  <c r="MV47" i="2"/>
  <c r="MU47" i="2"/>
  <c r="QQ46" i="2"/>
  <c r="QS46" i="2" s="1"/>
  <c r="SN46" i="2" s="1"/>
  <c r="UD46" i="2" s="1"/>
  <c r="QM46" i="2"/>
  <c r="QA45" i="2"/>
  <c r="QC45" i="2" s="1"/>
  <c r="SL45" i="2" s="1"/>
  <c r="UB45" i="2" s="1"/>
  <c r="PW45" i="2"/>
  <c r="QA44" i="2"/>
  <c r="PW44" i="2"/>
  <c r="QQ43" i="2"/>
  <c r="QS43" i="2" s="1"/>
  <c r="SN43" i="2" s="1"/>
  <c r="UD43" i="2" s="1"/>
  <c r="QM43" i="2"/>
  <c r="MV42" i="2"/>
  <c r="MU42" i="2"/>
  <c r="PV274" i="2"/>
  <c r="PW38" i="2"/>
  <c r="OF274" i="2"/>
  <c r="OK274" i="2" s="1"/>
  <c r="OG38" i="2"/>
  <c r="OG274" i="2" s="1"/>
  <c r="OH274" i="2"/>
  <c r="OL274" i="2" s="1"/>
  <c r="OI38" i="2"/>
  <c r="OI274" i="2" s="1"/>
  <c r="NR274" i="2"/>
  <c r="NS38" i="2"/>
  <c r="NS274" i="2" s="1"/>
  <c r="RW249" i="2"/>
  <c r="RY249" i="2" s="1"/>
  <c r="RX249" i="2"/>
  <c r="RX258" i="2"/>
  <c r="RW258" i="2"/>
  <c r="RW262" i="2"/>
  <c r="RY262" i="2" s="1"/>
  <c r="RX262" i="2"/>
  <c r="RX270" i="2"/>
  <c r="RW270" i="2"/>
  <c r="QB40" i="2"/>
  <c r="PY40" i="2"/>
  <c r="QQ39" i="2"/>
  <c r="QM39" i="2"/>
  <c r="TU39" i="2"/>
  <c r="RX274" i="2"/>
  <c r="QL274" i="2"/>
  <c r="QM38" i="2"/>
  <c r="QF274" i="2"/>
  <c r="QJ274" i="2" s="1"/>
  <c r="QG38" i="2"/>
  <c r="QG274" i="2" s="1"/>
  <c r="BL274" i="2"/>
  <c r="NT38" i="2"/>
  <c r="NT274" i="2" s="1"/>
  <c r="NK107" i="2"/>
  <c r="NN107" i="2"/>
  <c r="NK157" i="2"/>
  <c r="NN157" i="2"/>
  <c r="NO157" i="2" s="1"/>
  <c r="SA157" i="2" s="1"/>
  <c r="NN206" i="2"/>
  <c r="NK206" i="2"/>
  <c r="NG236" i="2"/>
  <c r="SB236" i="2" s="1"/>
  <c r="TT236" i="2" s="1"/>
  <c r="ME236" i="2"/>
  <c r="NG250" i="2"/>
  <c r="SB250" i="2" s="1"/>
  <c r="TT250" i="2" s="1"/>
  <c r="MU261" i="2"/>
  <c r="MV261" i="2"/>
  <c r="OV260" i="2"/>
  <c r="QO271" i="2"/>
  <c r="QR271" i="2"/>
  <c r="MU269" i="2"/>
  <c r="MV269" i="2"/>
  <c r="MX270" i="2"/>
  <c r="MY270" i="2" s="1"/>
  <c r="QR267" i="2"/>
  <c r="QO267" i="2"/>
  <c r="QQ265" i="2"/>
  <c r="QS265" i="2" s="1"/>
  <c r="SN265" i="2" s="1"/>
  <c r="UD265" i="2" s="1"/>
  <c r="QM265" i="2"/>
  <c r="PA263" i="2"/>
  <c r="PD263" i="2"/>
  <c r="PC261" i="2"/>
  <c r="PE261" i="2" s="1"/>
  <c r="SI261" i="2" s="1"/>
  <c r="TY261" i="2" s="1"/>
  <c r="OY261" i="2"/>
  <c r="PC260" i="2"/>
  <c r="PE260" i="2" s="1"/>
  <c r="SI260" i="2" s="1"/>
  <c r="TY260" i="2" s="1"/>
  <c r="OY260" i="2"/>
  <c r="NK254" i="2"/>
  <c r="NN254" i="2"/>
  <c r="NO254" i="2" s="1"/>
  <c r="SA254" i="2" s="1"/>
  <c r="QQ252" i="2"/>
  <c r="QS252" i="2" s="1"/>
  <c r="SN252" i="2" s="1"/>
  <c r="UD252" i="2" s="1"/>
  <c r="QM252" i="2"/>
  <c r="PC273" i="2"/>
  <c r="PE273" i="2" s="1"/>
  <c r="SI273" i="2" s="1"/>
  <c r="TY273" i="2" s="1"/>
  <c r="OY273" i="2"/>
  <c r="MW269" i="2"/>
  <c r="MX269" i="2" s="1"/>
  <c r="MY269" i="2" s="1"/>
  <c r="NO264" i="2"/>
  <c r="SA264" i="2" s="1"/>
  <c r="MW261" i="2"/>
  <c r="MX261" i="2" s="1"/>
  <c r="MY261" i="2" s="1"/>
  <c r="PA255" i="2"/>
  <c r="PD255" i="2"/>
  <c r="PA254" i="2"/>
  <c r="PD254" i="2"/>
  <c r="PC249" i="2"/>
  <c r="OY249" i="2"/>
  <c r="TS247" i="2"/>
  <c r="ME260" i="2"/>
  <c r="PY258" i="2"/>
  <c r="QB258" i="2"/>
  <c r="PC256" i="2"/>
  <c r="OY256" i="2"/>
  <c r="PY250" i="2"/>
  <c r="QB250" i="2"/>
  <c r="PC246" i="2"/>
  <c r="OY246" i="2"/>
  <c r="QQ245" i="2"/>
  <c r="QM245" i="2"/>
  <c r="NO245" i="2"/>
  <c r="SA245" i="2" s="1"/>
  <c r="QQ244" i="2"/>
  <c r="QS244" i="2" s="1"/>
  <c r="SN244" i="2" s="1"/>
  <c r="UD244" i="2" s="1"/>
  <c r="QM244" i="2"/>
  <c r="ME258" i="2"/>
  <c r="PC252" i="2"/>
  <c r="OY252" i="2"/>
  <c r="QA250" i="2"/>
  <c r="PW250" i="2"/>
  <c r="QQ248" i="2"/>
  <c r="QM248" i="2"/>
  <c r="QO247" i="2"/>
  <c r="QR247" i="2"/>
  <c r="QO246" i="2"/>
  <c r="QR246" i="2"/>
  <c r="PC244" i="2"/>
  <c r="OY244" i="2"/>
  <c r="NO242" i="2"/>
  <c r="SA242" i="2" s="1"/>
  <c r="PC240" i="2"/>
  <c r="PE240" i="2" s="1"/>
  <c r="SI240" i="2" s="1"/>
  <c r="TY240" i="2" s="1"/>
  <c r="OY240" i="2"/>
  <c r="QO239" i="2"/>
  <c r="QR239" i="2"/>
  <c r="QR237" i="2"/>
  <c r="QO237" i="2"/>
  <c r="OE236" i="2"/>
  <c r="SD236" i="2" s="1"/>
  <c r="TV236" i="2" s="1"/>
  <c r="TS234" i="2"/>
  <c r="PC232" i="2"/>
  <c r="PE232" i="2" s="1"/>
  <c r="SI232" i="2" s="1"/>
  <c r="TY232" i="2" s="1"/>
  <c r="OY232" i="2"/>
  <c r="NN231" i="2"/>
  <c r="NK231" i="2"/>
  <c r="QQ229" i="2"/>
  <c r="QS229" i="2" s="1"/>
  <c r="SN229" i="2" s="1"/>
  <c r="UD229" i="2" s="1"/>
  <c r="QM229" i="2"/>
  <c r="NG227" i="2"/>
  <c r="SB227" i="2" s="1"/>
  <c r="TT227" i="2" s="1"/>
  <c r="QQ225" i="2"/>
  <c r="QM225" i="2"/>
  <c r="MX232" i="2"/>
  <c r="MY232" i="2" s="1"/>
  <c r="QQ232" i="2"/>
  <c r="QS232" i="2" s="1"/>
  <c r="SN232" i="2" s="1"/>
  <c r="UD232" i="2" s="1"/>
  <c r="QM232" i="2"/>
  <c r="NO231" i="2"/>
  <c r="SA231" i="2" s="1"/>
  <c r="PY230" i="2"/>
  <c r="QB230" i="2"/>
  <c r="QO228" i="2"/>
  <c r="QR228" i="2"/>
  <c r="MV223" i="2"/>
  <c r="MU223" i="2"/>
  <c r="QR217" i="2"/>
  <c r="QO217" i="2"/>
  <c r="PA214" i="2"/>
  <c r="PD214" i="2"/>
  <c r="QR213" i="2"/>
  <c r="QO213" i="2"/>
  <c r="PA210" i="2"/>
  <c r="PD210" i="2"/>
  <c r="QR202" i="2"/>
  <c r="QO202" i="2"/>
  <c r="QQ222" i="2"/>
  <c r="QS222" i="2" s="1"/>
  <c r="SN222" i="2" s="1"/>
  <c r="UD222" i="2" s="1"/>
  <c r="QM222" i="2"/>
  <c r="QA222" i="2"/>
  <c r="QC222" i="2" s="1"/>
  <c r="SL222" i="2" s="1"/>
  <c r="UB222" i="2" s="1"/>
  <c r="PW222" i="2"/>
  <c r="NK220" i="2"/>
  <c r="NN220" i="2"/>
  <c r="NO220" i="2" s="1"/>
  <c r="SA220" i="2" s="1"/>
  <c r="QQ218" i="2"/>
  <c r="QS218" i="2" s="1"/>
  <c r="SN218" i="2" s="1"/>
  <c r="UD218" i="2" s="1"/>
  <c r="QM218" i="2"/>
  <c r="QQ212" i="2"/>
  <c r="QS212" i="2" s="1"/>
  <c r="SN212" i="2" s="1"/>
  <c r="UD212" i="2" s="1"/>
  <c r="QM212" i="2"/>
  <c r="QA212" i="2"/>
  <c r="QC212" i="2" s="1"/>
  <c r="SL212" i="2" s="1"/>
  <c r="UB212" i="2" s="1"/>
  <c r="PW212" i="2"/>
  <c r="QQ210" i="2"/>
  <c r="QS210" i="2" s="1"/>
  <c r="SN210" i="2" s="1"/>
  <c r="UD210" i="2" s="1"/>
  <c r="QM210" i="2"/>
  <c r="NO206" i="2"/>
  <c r="SA206" i="2" s="1"/>
  <c r="PY205" i="2"/>
  <c r="QB205" i="2"/>
  <c r="QO203" i="2"/>
  <c r="QR203" i="2"/>
  <c r="MV197" i="2"/>
  <c r="MU197" i="2"/>
  <c r="NO201" i="2"/>
  <c r="SA201" i="2" s="1"/>
  <c r="PC192" i="2"/>
  <c r="PE192" i="2" s="1"/>
  <c r="SI192" i="2" s="1"/>
  <c r="TY192" i="2" s="1"/>
  <c r="OY192" i="2"/>
  <c r="PC188" i="2"/>
  <c r="PE188" i="2" s="1"/>
  <c r="SI188" i="2" s="1"/>
  <c r="TY188" i="2" s="1"/>
  <c r="OY188" i="2"/>
  <c r="TS186" i="2"/>
  <c r="PC183" i="2"/>
  <c r="PE183" i="2" s="1"/>
  <c r="SI183" i="2" s="1"/>
  <c r="TY183" i="2" s="1"/>
  <c r="OY183" i="2"/>
  <c r="NO225" i="2"/>
  <c r="SA225" i="2" s="1"/>
  <c r="QR199" i="2"/>
  <c r="QO199" i="2"/>
  <c r="PD199" i="2"/>
  <c r="PA199" i="2"/>
  <c r="NO195" i="2"/>
  <c r="SA195" i="2" s="1"/>
  <c r="PC193" i="2"/>
  <c r="PE193" i="2" s="1"/>
  <c r="SI193" i="2" s="1"/>
  <c r="TY193" i="2" s="1"/>
  <c r="OY193" i="2"/>
  <c r="NO191" i="2"/>
  <c r="SA191" i="2" s="1"/>
  <c r="PC189" i="2"/>
  <c r="OY189" i="2"/>
  <c r="NO187" i="2"/>
  <c r="SA187" i="2" s="1"/>
  <c r="TS184" i="2"/>
  <c r="QO179" i="2"/>
  <c r="QR179" i="2"/>
  <c r="QQ175" i="2"/>
  <c r="QM175" i="2"/>
  <c r="RA171" i="2"/>
  <c r="SO171" i="2" s="1"/>
  <c r="UE171" i="2" s="1"/>
  <c r="QR169" i="2"/>
  <c r="QO169" i="2"/>
  <c r="QR165" i="2"/>
  <c r="QO165" i="2"/>
  <c r="QR161" i="2"/>
  <c r="QO161" i="2"/>
  <c r="QQ156" i="2"/>
  <c r="QS156" i="2" s="1"/>
  <c r="SN156" i="2" s="1"/>
  <c r="UD156" i="2" s="1"/>
  <c r="QM156" i="2"/>
  <c r="QQ152" i="2"/>
  <c r="QS152" i="2" s="1"/>
  <c r="SN152" i="2" s="1"/>
  <c r="UD152" i="2" s="1"/>
  <c r="QM152" i="2"/>
  <c r="PC149" i="2"/>
  <c r="PE149" i="2" s="1"/>
  <c r="SI149" i="2" s="1"/>
  <c r="TY149" i="2" s="1"/>
  <c r="OY149" i="2"/>
  <c r="QQ147" i="2"/>
  <c r="QS147" i="2" s="1"/>
  <c r="SN147" i="2" s="1"/>
  <c r="UD147" i="2" s="1"/>
  <c r="QM147" i="2"/>
  <c r="QA146" i="2"/>
  <c r="QC146" i="2" s="1"/>
  <c r="SL146" i="2" s="1"/>
  <c r="UB146" i="2" s="1"/>
  <c r="PW146" i="2"/>
  <c r="PC145" i="2"/>
  <c r="PE145" i="2" s="1"/>
  <c r="SI145" i="2" s="1"/>
  <c r="TY145" i="2" s="1"/>
  <c r="OY145" i="2"/>
  <c r="TS143" i="2"/>
  <c r="PD141" i="2"/>
  <c r="PA141" i="2"/>
  <c r="QO139" i="2"/>
  <c r="QR139" i="2"/>
  <c r="PY139" i="2"/>
  <c r="QB139" i="2"/>
  <c r="TS125" i="2"/>
  <c r="NO123" i="2"/>
  <c r="SA123" i="2" s="1"/>
  <c r="NN180" i="2"/>
  <c r="NO180" i="2" s="1"/>
  <c r="SA180" i="2" s="1"/>
  <c r="NK180" i="2"/>
  <c r="NN172" i="2"/>
  <c r="NO172" i="2" s="1"/>
  <c r="SA172" i="2" s="1"/>
  <c r="NK172" i="2"/>
  <c r="MW168" i="2"/>
  <c r="MX168" i="2" s="1"/>
  <c r="MY168" i="2" s="1"/>
  <c r="QO168" i="2"/>
  <c r="QR168" i="2"/>
  <c r="QO164" i="2"/>
  <c r="QR164" i="2"/>
  <c r="MW160" i="2"/>
  <c r="MX160" i="2" s="1"/>
  <c r="MY160" i="2" s="1"/>
  <c r="QO160" i="2"/>
  <c r="QR160" i="2"/>
  <c r="PC158" i="2"/>
  <c r="OY158" i="2"/>
  <c r="PD154" i="2"/>
  <c r="PA154" i="2"/>
  <c r="RA153" i="2"/>
  <c r="SO153" i="2" s="1"/>
  <c r="UE153" i="2" s="1"/>
  <c r="PC150" i="2"/>
  <c r="PE150" i="2" s="1"/>
  <c r="SI150" i="2" s="1"/>
  <c r="TY150" i="2" s="1"/>
  <c r="OY150" i="2"/>
  <c r="QQ148" i="2"/>
  <c r="QS148" i="2" s="1"/>
  <c r="SN148" i="2" s="1"/>
  <c r="UD148" i="2" s="1"/>
  <c r="QM148" i="2"/>
  <c r="TS147" i="2"/>
  <c r="QQ143" i="2"/>
  <c r="QM143" i="2"/>
  <c r="PC142" i="2"/>
  <c r="OY142" i="2"/>
  <c r="TS139" i="2"/>
  <c r="QR138" i="2"/>
  <c r="QO138" i="2"/>
  <c r="MX136" i="2"/>
  <c r="MY136" i="2" s="1"/>
  <c r="QR134" i="2"/>
  <c r="QO134" i="2"/>
  <c r="QQ129" i="2"/>
  <c r="QM129" i="2"/>
  <c r="QQ116" i="2"/>
  <c r="QM116" i="2"/>
  <c r="QA115" i="2"/>
  <c r="PW115" i="2"/>
  <c r="PC114" i="2"/>
  <c r="OY114" i="2"/>
  <c r="MW273" i="2"/>
  <c r="MX273" i="2" s="1"/>
  <c r="MY273" i="2" s="1"/>
  <c r="MW266" i="2"/>
  <c r="MX266" i="2"/>
  <c r="MY266" i="2" s="1"/>
  <c r="MW262" i="2"/>
  <c r="MX262" i="2" s="1"/>
  <c r="MY262" i="2" s="1"/>
  <c r="MW256" i="2"/>
  <c r="MX256" i="2"/>
  <c r="MY256" i="2" s="1"/>
  <c r="MW251" i="2"/>
  <c r="MX251" i="2"/>
  <c r="MY251" i="2" s="1"/>
  <c r="MW244" i="2"/>
  <c r="MX244" i="2"/>
  <c r="MY244" i="2" s="1"/>
  <c r="MW240" i="2"/>
  <c r="MX240" i="2"/>
  <c r="MY240" i="2" s="1"/>
  <c r="MW248" i="2"/>
  <c r="MX248" i="2" s="1"/>
  <c r="MY248" i="2" s="1"/>
  <c r="MW239" i="2"/>
  <c r="MX239" i="2" s="1"/>
  <c r="MY239" i="2" s="1"/>
  <c r="MW235" i="2"/>
  <c r="MX235" i="2"/>
  <c r="MY235" i="2" s="1"/>
  <c r="MW231" i="2"/>
  <c r="MX231" i="2" s="1"/>
  <c r="MY231" i="2" s="1"/>
  <c r="MW227" i="2"/>
  <c r="MX227" i="2"/>
  <c r="MY227" i="2" s="1"/>
  <c r="MW223" i="2"/>
  <c r="MX223" i="2"/>
  <c r="MY223" i="2" s="1"/>
  <c r="MW219" i="2"/>
  <c r="MX219" i="2"/>
  <c r="MY219" i="2" s="1"/>
  <c r="MW215" i="2"/>
  <c r="MX215" i="2"/>
  <c r="MY215" i="2" s="1"/>
  <c r="MW211" i="2"/>
  <c r="MX211" i="2" s="1"/>
  <c r="MY211" i="2" s="1"/>
  <c r="MW206" i="2"/>
  <c r="MX206" i="2" s="1"/>
  <c r="MY206" i="2" s="1"/>
  <c r="MW202" i="2"/>
  <c r="MX202" i="2"/>
  <c r="MY202" i="2" s="1"/>
  <c r="MW197" i="2"/>
  <c r="MX197" i="2"/>
  <c r="MY197" i="2" s="1"/>
  <c r="MW193" i="2"/>
  <c r="MX193" i="2" s="1"/>
  <c r="MY193" i="2" s="1"/>
  <c r="MW189" i="2"/>
  <c r="MX189" i="2" s="1"/>
  <c r="MY189" i="2" s="1"/>
  <c r="MW184" i="2"/>
  <c r="MX184" i="2" s="1"/>
  <c r="MY184" i="2" s="1"/>
  <c r="MW180" i="2"/>
  <c r="MX180" i="2" s="1"/>
  <c r="MY180" i="2" s="1"/>
  <c r="MW176" i="2"/>
  <c r="MX176" i="2" s="1"/>
  <c r="MY176" i="2" s="1"/>
  <c r="MW172" i="2"/>
  <c r="MX172" i="2" s="1"/>
  <c r="MY172" i="2" s="1"/>
  <c r="MW169" i="2"/>
  <c r="MX169" i="2" s="1"/>
  <c r="MY169" i="2" s="1"/>
  <c r="MW165" i="2"/>
  <c r="MX165" i="2" s="1"/>
  <c r="MY165" i="2" s="1"/>
  <c r="MW161" i="2"/>
  <c r="MX161" i="2" s="1"/>
  <c r="MY161" i="2" s="1"/>
  <c r="MW156" i="2"/>
  <c r="MX156" i="2"/>
  <c r="MY156" i="2" s="1"/>
  <c r="MW152" i="2"/>
  <c r="MX152" i="2"/>
  <c r="MY152" i="2" s="1"/>
  <c r="MW147" i="2"/>
  <c r="MX147" i="2"/>
  <c r="MY147" i="2" s="1"/>
  <c r="MW144" i="2"/>
  <c r="MX144" i="2"/>
  <c r="MY144" i="2" s="1"/>
  <c r="MW139" i="2"/>
  <c r="MX139" i="2" s="1"/>
  <c r="MY139" i="2" s="1"/>
  <c r="MW120" i="2"/>
  <c r="MX120" i="2"/>
  <c r="MY120" i="2" s="1"/>
  <c r="MW116" i="2"/>
  <c r="MX116" i="2"/>
  <c r="MY116" i="2" s="1"/>
  <c r="MW113" i="2"/>
  <c r="MX113" i="2"/>
  <c r="MY113" i="2" s="1"/>
  <c r="MW106" i="2"/>
  <c r="MX106" i="2" s="1"/>
  <c r="MY106" i="2" s="1"/>
  <c r="MW103" i="2"/>
  <c r="MX103" i="2"/>
  <c r="MY103" i="2" s="1"/>
  <c r="MW95" i="2"/>
  <c r="MX95" i="2"/>
  <c r="MY95" i="2" s="1"/>
  <c r="MW93" i="2"/>
  <c r="MX93" i="2" s="1"/>
  <c r="MY93" i="2" s="1"/>
  <c r="MW91" i="2"/>
  <c r="MX91" i="2"/>
  <c r="MY91" i="2" s="1"/>
  <c r="MW89" i="2"/>
  <c r="MX89" i="2" s="1"/>
  <c r="MY89" i="2" s="1"/>
  <c r="MW87" i="2"/>
  <c r="MX87" i="2"/>
  <c r="MY87" i="2" s="1"/>
  <c r="MW85" i="2"/>
  <c r="MX85" i="2" s="1"/>
  <c r="MY85" i="2" s="1"/>
  <c r="MW83" i="2"/>
  <c r="MX83" i="2"/>
  <c r="MY83" i="2" s="1"/>
  <c r="MW81" i="2"/>
  <c r="MX81" i="2" s="1"/>
  <c r="MY81" i="2" s="1"/>
  <c r="MW79" i="2"/>
  <c r="MX79" i="2"/>
  <c r="MY79" i="2" s="1"/>
  <c r="MW77" i="2"/>
  <c r="MX77" i="2" s="1"/>
  <c r="MY77" i="2" s="1"/>
  <c r="MW75" i="2"/>
  <c r="MX75" i="2"/>
  <c r="MY75" i="2" s="1"/>
  <c r="MW73" i="2"/>
  <c r="MX73" i="2" s="1"/>
  <c r="MY73" i="2" s="1"/>
  <c r="MW71" i="2"/>
  <c r="MX71" i="2" s="1"/>
  <c r="MY71" i="2" s="1"/>
  <c r="MW69" i="2"/>
  <c r="MX69" i="2"/>
  <c r="MY69" i="2" s="1"/>
  <c r="MW67" i="2"/>
  <c r="MX67" i="2" s="1"/>
  <c r="MY67" i="2" s="1"/>
  <c r="MW63" i="2"/>
  <c r="MX63" i="2"/>
  <c r="MY63" i="2" s="1"/>
  <c r="MW61" i="2"/>
  <c r="MX61" i="2" s="1"/>
  <c r="MY61" i="2" s="1"/>
  <c r="MW59" i="2"/>
  <c r="MX59" i="2"/>
  <c r="MY59" i="2" s="1"/>
  <c r="MW57" i="2"/>
  <c r="MX57" i="2" s="1"/>
  <c r="MY57" i="2" s="1"/>
  <c r="MW55" i="2"/>
  <c r="MX55" i="2"/>
  <c r="MY55" i="2" s="1"/>
  <c r="MW53" i="2"/>
  <c r="MX53" i="2" s="1"/>
  <c r="MY53" i="2" s="1"/>
  <c r="MW51" i="2"/>
  <c r="MX51" i="2"/>
  <c r="MY51" i="2" s="1"/>
  <c r="MW49" i="2"/>
  <c r="MX49" i="2" s="1"/>
  <c r="MY49" i="2" s="1"/>
  <c r="MW47" i="2"/>
  <c r="MX47" i="2"/>
  <c r="MY47" i="2" s="1"/>
  <c r="MW45" i="2"/>
  <c r="MX45" i="2" s="1"/>
  <c r="MY45" i="2" s="1"/>
  <c r="MW43" i="2"/>
  <c r="MX43" i="2"/>
  <c r="MY43" i="2" s="1"/>
  <c r="MG274" i="2"/>
  <c r="MX38" i="2"/>
  <c r="MW38" i="2"/>
  <c r="MW274" i="2" s="1"/>
  <c r="MW65" i="2"/>
  <c r="MX65" i="2" s="1"/>
  <c r="MY65" i="2" s="1"/>
  <c r="QQ106" i="2"/>
  <c r="QS106" i="2" s="1"/>
  <c r="SN106" i="2" s="1"/>
  <c r="UD106" i="2" s="1"/>
  <c r="QM106" i="2"/>
  <c r="PD102" i="2"/>
  <c r="PA102" i="2"/>
  <c r="QR117" i="2"/>
  <c r="QO117" i="2"/>
  <c r="QO114" i="2"/>
  <c r="QR114" i="2"/>
  <c r="PA113" i="2"/>
  <c r="PD113" i="2"/>
  <c r="PY109" i="2"/>
  <c r="QB109" i="2"/>
  <c r="TU104" i="2"/>
  <c r="TU102" i="2"/>
  <c r="QB100" i="2"/>
  <c r="PY100" i="2"/>
  <c r="MV96" i="2"/>
  <c r="MU96" i="2"/>
  <c r="MV92" i="2"/>
  <c r="MU92" i="2"/>
  <c r="QA86" i="2"/>
  <c r="QC86" i="2" s="1"/>
  <c r="SL86" i="2" s="1"/>
  <c r="UB86" i="2" s="1"/>
  <c r="PW86" i="2"/>
  <c r="QQ85" i="2"/>
  <c r="QS85" i="2" s="1"/>
  <c r="SN85" i="2" s="1"/>
  <c r="UD85" i="2" s="1"/>
  <c r="QM85" i="2"/>
  <c r="TU85" i="2"/>
  <c r="QA82" i="2"/>
  <c r="PW82" i="2"/>
  <c r="QQ81" i="2"/>
  <c r="QM81" i="2"/>
  <c r="TU81" i="2"/>
  <c r="QA78" i="2"/>
  <c r="QC78" i="2" s="1"/>
  <c r="SL78" i="2" s="1"/>
  <c r="UB78" i="2" s="1"/>
  <c r="PW78" i="2"/>
  <c r="QQ77" i="2"/>
  <c r="QS77" i="2" s="1"/>
  <c r="SN77" i="2" s="1"/>
  <c r="UD77" i="2" s="1"/>
  <c r="QM77" i="2"/>
  <c r="TU77" i="2"/>
  <c r="PW74" i="2"/>
  <c r="QQ73" i="2"/>
  <c r="QM73" i="2"/>
  <c r="TU73" i="2"/>
  <c r="QQ64" i="2"/>
  <c r="QS64" i="2" s="1"/>
  <c r="SN64" i="2" s="1"/>
  <c r="UD64" i="2" s="1"/>
  <c r="QM64" i="2"/>
  <c r="MV64" i="2"/>
  <c r="MU64" i="2"/>
  <c r="QQ62" i="2"/>
  <c r="QS62" i="2" s="1"/>
  <c r="SN62" i="2" s="1"/>
  <c r="UD62" i="2" s="1"/>
  <c r="QM62" i="2"/>
  <c r="MV60" i="2"/>
  <c r="MU60" i="2"/>
  <c r="QQ58" i="2"/>
  <c r="QS58" i="2" s="1"/>
  <c r="SN58" i="2" s="1"/>
  <c r="UD58" i="2" s="1"/>
  <c r="QM58" i="2"/>
  <c r="MV56" i="2"/>
  <c r="MU56" i="2"/>
  <c r="QO51" i="2"/>
  <c r="QR51" i="2"/>
  <c r="QQ47" i="2"/>
  <c r="QS47" i="2" s="1"/>
  <c r="SN47" i="2" s="1"/>
  <c r="UD47" i="2" s="1"/>
  <c r="QM47" i="2"/>
  <c r="SS47" i="2"/>
  <c r="SW47" i="2" s="1"/>
  <c r="TU47" i="2"/>
  <c r="ST47" i="2"/>
  <c r="SX47" i="2" s="1"/>
  <c r="QQ42" i="2"/>
  <c r="QM42" i="2"/>
  <c r="KX274" i="2"/>
  <c r="GE274" i="2"/>
  <c r="PS274" i="2"/>
  <c r="PM274" i="2"/>
  <c r="RA247" i="2"/>
  <c r="SO247" i="2" s="1"/>
  <c r="UE247" i="2" s="1"/>
  <c r="RA271" i="2"/>
  <c r="SO271" i="2" s="1"/>
  <c r="UE271" i="2" s="1"/>
  <c r="QK173" i="2"/>
  <c r="SM173" i="2" s="1"/>
  <c r="UC173" i="2" s="1"/>
  <c r="QK181" i="2"/>
  <c r="SM181" i="2" s="1"/>
  <c r="UC181" i="2" s="1"/>
  <c r="TS227" i="2"/>
  <c r="TS260" i="2"/>
  <c r="NG249" i="2"/>
  <c r="SB249" i="2" s="1"/>
  <c r="TT249" i="2" s="1"/>
  <c r="RQ116" i="2"/>
  <c r="SQ116" i="2" s="1"/>
  <c r="UG116" i="2" s="1"/>
  <c r="RQ120" i="2"/>
  <c r="SQ120" i="2" s="1"/>
  <c r="UG120" i="2" s="1"/>
  <c r="RQ122" i="2"/>
  <c r="SQ122" i="2" s="1"/>
  <c r="UG122" i="2" s="1"/>
  <c r="RQ147" i="2"/>
  <c r="SQ147" i="2" s="1"/>
  <c r="UG147" i="2" s="1"/>
  <c r="RQ152" i="2"/>
  <c r="SQ152" i="2" s="1"/>
  <c r="UG152" i="2" s="1"/>
  <c r="RQ161" i="2"/>
  <c r="SQ161" i="2" s="1"/>
  <c r="UG161" i="2" s="1"/>
  <c r="RQ169" i="2"/>
  <c r="SQ169" i="2" s="1"/>
  <c r="UG169" i="2" s="1"/>
  <c r="RQ184" i="2"/>
  <c r="SQ184" i="2" s="1"/>
  <c r="UG184" i="2" s="1"/>
  <c r="RQ189" i="2"/>
  <c r="SQ189" i="2" s="1"/>
  <c r="UG189" i="2" s="1"/>
  <c r="RQ202" i="2"/>
  <c r="SQ202" i="2" s="1"/>
  <c r="UG202" i="2" s="1"/>
  <c r="RQ211" i="2"/>
  <c r="SQ211" i="2" s="1"/>
  <c r="UG211" i="2" s="1"/>
  <c r="RQ219" i="2"/>
  <c r="SQ219" i="2" s="1"/>
  <c r="UG219" i="2" s="1"/>
  <c r="RQ225" i="2"/>
  <c r="SQ225" i="2" s="1"/>
  <c r="UG225" i="2" s="1"/>
  <c r="RQ227" i="2"/>
  <c r="SQ227" i="2" s="1"/>
  <c r="UG227" i="2" s="1"/>
  <c r="RQ235" i="2"/>
  <c r="SQ235" i="2" s="1"/>
  <c r="UG235" i="2" s="1"/>
  <c r="RQ242" i="2"/>
  <c r="SQ242" i="2" s="1"/>
  <c r="UG242" i="2" s="1"/>
  <c r="RQ253" i="2"/>
  <c r="SQ253" i="2" s="1"/>
  <c r="UG253" i="2" s="1"/>
  <c r="RQ273" i="2"/>
  <c r="SQ273" i="2" s="1"/>
  <c r="UG273" i="2" s="1"/>
  <c r="NF108" i="2"/>
  <c r="NG108" i="2" s="1"/>
  <c r="SB108" i="2" s="1"/>
  <c r="TT108" i="2" s="1"/>
  <c r="QQ94" i="2"/>
  <c r="QS94" i="2" s="1"/>
  <c r="SN94" i="2" s="1"/>
  <c r="UD94" i="2" s="1"/>
  <c r="QM94" i="2"/>
  <c r="NO87" i="2"/>
  <c r="SA87" i="2" s="1"/>
  <c r="QQ72" i="2"/>
  <c r="QM72" i="2"/>
  <c r="ME66" i="2"/>
  <c r="TS45" i="2"/>
  <c r="QO40" i="2"/>
  <c r="QR40" i="2"/>
  <c r="PY39" i="2"/>
  <c r="QB39" i="2"/>
  <c r="RL274" i="2"/>
  <c r="RP274" i="2" s="1"/>
  <c r="RM38" i="2"/>
  <c r="RM274" i="2" s="1"/>
  <c r="RJ274" i="2"/>
  <c r="RO274" i="2" s="1"/>
  <c r="RK38" i="2"/>
  <c r="RK274" i="2" s="1"/>
  <c r="NF160" i="2"/>
  <c r="NG160" i="2" s="1"/>
  <c r="SB160" i="2" s="1"/>
  <c r="NF168" i="2"/>
  <c r="NG168" i="2" s="1"/>
  <c r="SB168" i="2" s="1"/>
  <c r="NF200" i="2"/>
  <c r="NG200" i="2" s="1"/>
  <c r="SB200" i="2" s="1"/>
  <c r="NF224" i="2"/>
  <c r="NG224" i="2" s="1"/>
  <c r="SB224" i="2" s="1"/>
  <c r="OM245" i="2"/>
  <c r="OM246" i="2"/>
  <c r="OV263" i="2"/>
  <c r="ME222" i="2"/>
  <c r="ME98" i="2"/>
  <c r="PZ38" i="2"/>
  <c r="NW269" i="2"/>
  <c r="SC269" i="2" s="1"/>
  <c r="TU269" i="2" s="1"/>
  <c r="PC272" i="2"/>
  <c r="PE272" i="2" s="1"/>
  <c r="SI272" i="2" s="1"/>
  <c r="TY272" i="2" s="1"/>
  <c r="OY272" i="2"/>
  <c r="QA271" i="2"/>
  <c r="QC271" i="2" s="1"/>
  <c r="SL271" i="2" s="1"/>
  <c r="UB271" i="2" s="1"/>
  <c r="PW271" i="2"/>
  <c r="QB267" i="2"/>
  <c r="PY267" i="2"/>
  <c r="NE266" i="2"/>
  <c r="NG266" i="2" s="1"/>
  <c r="SB266" i="2" s="1"/>
  <c r="TT266" i="2" s="1"/>
  <c r="PC265" i="2"/>
  <c r="OY265" i="2"/>
  <c r="PC263" i="2"/>
  <c r="OY263" i="2"/>
  <c r="PC269" i="2"/>
  <c r="OY269" i="2"/>
  <c r="PC267" i="2"/>
  <c r="OY267" i="2"/>
  <c r="QO263" i="2"/>
  <c r="QR263" i="2"/>
  <c r="QO258" i="2"/>
  <c r="QR258" i="2"/>
  <c r="OE254" i="2"/>
  <c r="SD254" i="2" s="1"/>
  <c r="TV254" i="2" s="1"/>
  <c r="RA253" i="2"/>
  <c r="SO253" i="2" s="1"/>
  <c r="UE253" i="2" s="1"/>
  <c r="QA242" i="2"/>
  <c r="PW242" i="2"/>
  <c r="NW242" i="2"/>
  <c r="SC242" i="2" s="1"/>
  <c r="TU242" i="2" s="1"/>
  <c r="PC241" i="2"/>
  <c r="PE241" i="2" s="1"/>
  <c r="SI241" i="2" s="1"/>
  <c r="TY241" i="2" s="1"/>
  <c r="OY241" i="2"/>
  <c r="NW252" i="2"/>
  <c r="SC252" i="2" s="1"/>
  <c r="TU252" i="2" s="1"/>
  <c r="PD245" i="2"/>
  <c r="PA245" i="2"/>
  <c r="PC242" i="2"/>
  <c r="OY242" i="2"/>
  <c r="QQ241" i="2"/>
  <c r="QM241" i="2"/>
  <c r="PC238" i="2"/>
  <c r="OY238" i="2"/>
  <c r="PA234" i="2"/>
  <c r="PD234" i="2"/>
  <c r="NW231" i="2"/>
  <c r="SC231" i="2" s="1"/>
  <c r="TU231" i="2" s="1"/>
  <c r="PC230" i="2"/>
  <c r="PE230" i="2" s="1"/>
  <c r="SI230" i="2" s="1"/>
  <c r="TY230" i="2" s="1"/>
  <c r="OY230" i="2"/>
  <c r="MV229" i="2"/>
  <c r="MU229" i="2"/>
  <c r="PA224" i="2"/>
  <c r="PD224" i="2"/>
  <c r="RA234" i="2"/>
  <c r="SO234" i="2" s="1"/>
  <c r="UE234" i="2" s="1"/>
  <c r="PD231" i="2"/>
  <c r="PA231" i="2"/>
  <c r="QO230" i="2"/>
  <c r="QR230" i="2"/>
  <c r="NW228" i="2"/>
  <c r="SC228" i="2" s="1"/>
  <c r="TU228" i="2" s="1"/>
  <c r="PD227" i="2"/>
  <c r="PA227" i="2"/>
  <c r="MV221" i="2"/>
  <c r="MU221" i="2"/>
  <c r="OE220" i="2"/>
  <c r="SD220" i="2" s="1"/>
  <c r="TV220" i="2" s="1"/>
  <c r="MV217" i="2"/>
  <c r="MU217" i="2"/>
  <c r="RA214" i="2"/>
  <c r="SO214" i="2" s="1"/>
  <c r="UE214" i="2" s="1"/>
  <c r="NW213" i="2"/>
  <c r="SC213" i="2" s="1"/>
  <c r="TU213" i="2" s="1"/>
  <c r="OE212" i="2"/>
  <c r="SD212" i="2" s="1"/>
  <c r="TV212" i="2" s="1"/>
  <c r="RA207" i="2"/>
  <c r="SO207" i="2" s="1"/>
  <c r="UE207" i="2" s="1"/>
  <c r="NW206" i="2"/>
  <c r="SC206" i="2" s="1"/>
  <c r="TU206" i="2" s="1"/>
  <c r="PA203" i="2"/>
  <c r="PD203" i="2"/>
  <c r="PY224" i="2"/>
  <c r="QB224" i="2"/>
  <c r="MU224" i="2"/>
  <c r="MV224" i="2"/>
  <c r="MU222" i="2"/>
  <c r="MV222" i="2"/>
  <c r="QQ216" i="2"/>
  <c r="QS216" i="2" s="1"/>
  <c r="SN216" i="2" s="1"/>
  <c r="UD216" i="2" s="1"/>
  <c r="QM216" i="2"/>
  <c r="PY214" i="2"/>
  <c r="QB214" i="2"/>
  <c r="QQ207" i="2"/>
  <c r="QS207" i="2" s="1"/>
  <c r="SN207" i="2" s="1"/>
  <c r="UD207" i="2" s="1"/>
  <c r="QM207" i="2"/>
  <c r="QA207" i="2"/>
  <c r="QC207" i="2" s="1"/>
  <c r="SL207" i="2" s="1"/>
  <c r="UB207" i="2" s="1"/>
  <c r="PW207" i="2"/>
  <c r="NW207" i="2"/>
  <c r="SC207" i="2" s="1"/>
  <c r="TU207" i="2" s="1"/>
  <c r="ME206" i="2"/>
  <c r="QQ205" i="2"/>
  <c r="QS205" i="2" s="1"/>
  <c r="SN205" i="2" s="1"/>
  <c r="UD205" i="2" s="1"/>
  <c r="QM205" i="2"/>
  <c r="NW203" i="2"/>
  <c r="SC203" i="2" s="1"/>
  <c r="TU203" i="2" s="1"/>
  <c r="QO201" i="2"/>
  <c r="QR201" i="2"/>
  <c r="ME201" i="2"/>
  <c r="PA198" i="2"/>
  <c r="PD198" i="2"/>
  <c r="QB197" i="2"/>
  <c r="PY197" i="2"/>
  <c r="QO198" i="2"/>
  <c r="QR198" i="2"/>
  <c r="NW198" i="2"/>
  <c r="SC198" i="2" s="1"/>
  <c r="TU198" i="2" s="1"/>
  <c r="ME195" i="2"/>
  <c r="QA191" i="2"/>
  <c r="QC191" i="2" s="1"/>
  <c r="SL191" i="2" s="1"/>
  <c r="UB191" i="2" s="1"/>
  <c r="PW191" i="2"/>
  <c r="NW191" i="2"/>
  <c r="SC191" i="2" s="1"/>
  <c r="TU191" i="2" s="1"/>
  <c r="ME187" i="2"/>
  <c r="QA182" i="2"/>
  <c r="QC182" i="2" s="1"/>
  <c r="SL182" i="2" s="1"/>
  <c r="UB182" i="2" s="1"/>
  <c r="PW182" i="2"/>
  <c r="PC181" i="2"/>
  <c r="PE181" i="2" s="1"/>
  <c r="SI181" i="2" s="1"/>
  <c r="TY181" i="2" s="1"/>
  <c r="OY181" i="2"/>
  <c r="PA179" i="2"/>
  <c r="PD179" i="2"/>
  <c r="QB178" i="2"/>
  <c r="PY178" i="2"/>
  <c r="ME176" i="2"/>
  <c r="QA174" i="2"/>
  <c r="PW174" i="2"/>
  <c r="PC173" i="2"/>
  <c r="OY173" i="2"/>
  <c r="PC201" i="2"/>
  <c r="OY201" i="2"/>
  <c r="PC195" i="2"/>
  <c r="OY195" i="2"/>
  <c r="QQ194" i="2"/>
  <c r="QM194" i="2"/>
  <c r="NW192" i="2"/>
  <c r="SC192" i="2" s="1"/>
  <c r="TU192" i="2" s="1"/>
  <c r="RA190" i="2"/>
  <c r="SO190" i="2" s="1"/>
  <c r="UE190" i="2" s="1"/>
  <c r="QK190" i="2"/>
  <c r="SM190" i="2" s="1"/>
  <c r="UC190" i="2" s="1"/>
  <c r="RA189" i="2"/>
  <c r="SO189" i="2" s="1"/>
  <c r="UE189" i="2" s="1"/>
  <c r="PD187" i="2"/>
  <c r="PA187" i="2"/>
  <c r="QO186" i="2"/>
  <c r="QR186" i="2"/>
  <c r="MU185" i="2"/>
  <c r="MV185" i="2"/>
  <c r="QO183" i="2"/>
  <c r="QR183" i="2"/>
  <c r="QO181" i="2"/>
  <c r="QR181" i="2"/>
  <c r="NW181" i="2"/>
  <c r="SC181" i="2" s="1"/>
  <c r="TU181" i="2" s="1"/>
  <c r="RA179" i="2"/>
  <c r="SO179" i="2" s="1"/>
  <c r="UE179" i="2" s="1"/>
  <c r="QQ173" i="2"/>
  <c r="QM173" i="2"/>
  <c r="MV169" i="2"/>
  <c r="MU169" i="2"/>
  <c r="ME167" i="2"/>
  <c r="QA163" i="2"/>
  <c r="QC163" i="2" s="1"/>
  <c r="SL163" i="2" s="1"/>
  <c r="UB163" i="2" s="1"/>
  <c r="PW163" i="2"/>
  <c r="NW163" i="2"/>
  <c r="SC163" i="2" s="1"/>
  <c r="TU163" i="2" s="1"/>
  <c r="MV161" i="2"/>
  <c r="MU161" i="2"/>
  <c r="PA157" i="2"/>
  <c r="PD157" i="2"/>
  <c r="QA154" i="2"/>
  <c r="PW154" i="2"/>
  <c r="NW154" i="2"/>
  <c r="SC154" i="2" s="1"/>
  <c r="TU154" i="2" s="1"/>
  <c r="PC153" i="2"/>
  <c r="PE153" i="2" s="1"/>
  <c r="SI153" i="2" s="1"/>
  <c r="TY153" i="2" s="1"/>
  <c r="OY153" i="2"/>
  <c r="MV152" i="2"/>
  <c r="MU152" i="2"/>
  <c r="PC148" i="2"/>
  <c r="PE148" i="2" s="1"/>
  <c r="SI148" i="2" s="1"/>
  <c r="TY148" i="2" s="1"/>
  <c r="OY148" i="2"/>
  <c r="QQ144" i="2"/>
  <c r="QS144" i="2" s="1"/>
  <c r="SN144" i="2" s="1"/>
  <c r="UD144" i="2" s="1"/>
  <c r="QM144" i="2"/>
  <c r="PA140" i="2"/>
  <c r="PD140" i="2"/>
  <c r="ME122" i="2"/>
  <c r="QR120" i="2"/>
  <c r="QO120" i="2"/>
  <c r="ME120" i="2"/>
  <c r="PD182" i="2"/>
  <c r="PA182" i="2"/>
  <c r="PC180" i="2"/>
  <c r="PE180" i="2" s="1"/>
  <c r="SI180" i="2" s="1"/>
  <c r="TY180" i="2" s="1"/>
  <c r="OY180" i="2"/>
  <c r="PD178" i="2"/>
  <c r="PA178" i="2"/>
  <c r="PC176" i="2"/>
  <c r="PE176" i="2" s="1"/>
  <c r="SI176" i="2" s="1"/>
  <c r="TY176" i="2" s="1"/>
  <c r="OY176" i="2"/>
  <c r="PD174" i="2"/>
  <c r="PA174" i="2"/>
  <c r="PC172" i="2"/>
  <c r="PE172" i="2" s="1"/>
  <c r="SI172" i="2" s="1"/>
  <c r="TY172" i="2" s="1"/>
  <c r="OY172" i="2"/>
  <c r="PC167" i="2"/>
  <c r="PE167" i="2" s="1"/>
  <c r="SI167" i="2" s="1"/>
  <c r="TY167" i="2" s="1"/>
  <c r="OY167" i="2"/>
  <c r="QQ166" i="2"/>
  <c r="QS166" i="2" s="1"/>
  <c r="SN166" i="2" s="1"/>
  <c r="UD166" i="2" s="1"/>
  <c r="QM166" i="2"/>
  <c r="NW164" i="2"/>
  <c r="SC164" i="2" s="1"/>
  <c r="TU164" i="2" s="1"/>
  <c r="QQ159" i="2"/>
  <c r="QM159" i="2"/>
  <c r="PD156" i="2"/>
  <c r="PA156" i="2"/>
  <c r="PC152" i="2"/>
  <c r="OY152" i="2"/>
  <c r="ME149" i="2"/>
  <c r="OE148" i="2"/>
  <c r="SD148" i="2" s="1"/>
  <c r="TV148" i="2" s="1"/>
  <c r="NW148" i="2"/>
  <c r="SC148" i="2" s="1"/>
  <c r="TU148" i="2" s="1"/>
  <c r="QR145" i="2"/>
  <c r="QO145" i="2"/>
  <c r="MU143" i="2"/>
  <c r="MV143" i="2"/>
  <c r="QR141" i="2"/>
  <c r="QO141" i="2"/>
  <c r="RA139" i="2"/>
  <c r="SO139" i="2" s="1"/>
  <c r="UE139" i="2" s="1"/>
  <c r="QK139" i="2"/>
  <c r="SM139" i="2" s="1"/>
  <c r="UC139" i="2" s="1"/>
  <c r="PA139" i="2"/>
  <c r="PD139" i="2"/>
  <c r="QQ137" i="2"/>
  <c r="QS137" i="2" s="1"/>
  <c r="SN137" i="2" s="1"/>
  <c r="UD137" i="2" s="1"/>
  <c r="QM137" i="2"/>
  <c r="QQ135" i="2"/>
  <c r="QS135" i="2" s="1"/>
  <c r="SN135" i="2" s="1"/>
  <c r="UD135" i="2" s="1"/>
  <c r="QM135" i="2"/>
  <c r="QQ130" i="2"/>
  <c r="QS130" i="2" s="1"/>
  <c r="SN130" i="2" s="1"/>
  <c r="UD130" i="2" s="1"/>
  <c r="QM130" i="2"/>
  <c r="QB127" i="2"/>
  <c r="PY127" i="2"/>
  <c r="QQ119" i="2"/>
  <c r="QS119" i="2" s="1"/>
  <c r="SN119" i="2" s="1"/>
  <c r="UD119" i="2" s="1"/>
  <c r="QM119" i="2"/>
  <c r="PD117" i="2"/>
  <c r="PA117" i="2"/>
  <c r="QO113" i="2"/>
  <c r="QR113" i="2"/>
  <c r="PY113" i="2"/>
  <c r="QB113" i="2"/>
  <c r="QO108" i="2"/>
  <c r="QR108" i="2"/>
  <c r="PY108" i="2"/>
  <c r="QB108" i="2"/>
  <c r="PC107" i="2"/>
  <c r="PE107" i="2" s="1"/>
  <c r="SI107" i="2" s="1"/>
  <c r="TY107" i="2" s="1"/>
  <c r="OY107" i="2"/>
  <c r="QO105" i="2"/>
  <c r="QR105" i="2"/>
  <c r="QB105" i="2"/>
  <c r="PY105" i="2"/>
  <c r="PC104" i="2"/>
  <c r="PE104" i="2" s="1"/>
  <c r="SI104" i="2" s="1"/>
  <c r="TY104" i="2" s="1"/>
  <c r="OY104" i="2"/>
  <c r="QQ103" i="2"/>
  <c r="QS103" i="2" s="1"/>
  <c r="SN103" i="2" s="1"/>
  <c r="UD103" i="2" s="1"/>
  <c r="QM103" i="2"/>
  <c r="NW129" i="2"/>
  <c r="SC129" i="2" s="1"/>
  <c r="TU129" i="2" s="1"/>
  <c r="QA126" i="2"/>
  <c r="PW126" i="2"/>
  <c r="PA122" i="2"/>
  <c r="PD122" i="2"/>
  <c r="PD118" i="2"/>
  <c r="PA118" i="2"/>
  <c r="NW114" i="2"/>
  <c r="SC114" i="2" s="1"/>
  <c r="TU114" i="2" s="1"/>
  <c r="QR111" i="2"/>
  <c r="QO111" i="2"/>
  <c r="RA110" i="2"/>
  <c r="SO110" i="2" s="1"/>
  <c r="UE110" i="2" s="1"/>
  <c r="QO109" i="2"/>
  <c r="QR109" i="2"/>
  <c r="QK107" i="2"/>
  <c r="SM107" i="2" s="1"/>
  <c r="UC107" i="2" s="1"/>
  <c r="QO104" i="2"/>
  <c r="QR104" i="2"/>
  <c r="ME103" i="2"/>
  <c r="QQ102" i="2"/>
  <c r="QM102" i="2"/>
  <c r="QQ101" i="2"/>
  <c r="QM101" i="2"/>
  <c r="QO99" i="2"/>
  <c r="QR99" i="2"/>
  <c r="QQ97" i="2"/>
  <c r="QM97" i="2"/>
  <c r="QA96" i="2"/>
  <c r="PW96" i="2"/>
  <c r="QQ95" i="2"/>
  <c r="QM95" i="2"/>
  <c r="PY94" i="2"/>
  <c r="QB94" i="2"/>
  <c r="PY93" i="2"/>
  <c r="QB93" i="2"/>
  <c r="QR91" i="2"/>
  <c r="QO91" i="2"/>
  <c r="QA91" i="2"/>
  <c r="PW91" i="2"/>
  <c r="QA88" i="2"/>
  <c r="PW88" i="2"/>
  <c r="QQ87" i="2"/>
  <c r="QM87" i="2"/>
  <c r="QO86" i="2"/>
  <c r="QR86" i="2"/>
  <c r="QA85" i="2"/>
  <c r="PW85" i="2"/>
  <c r="QQ84" i="2"/>
  <c r="QM84" i="2"/>
  <c r="MV84" i="2"/>
  <c r="MU84" i="2"/>
  <c r="QO82" i="2"/>
  <c r="QR82" i="2"/>
  <c r="QA81" i="2"/>
  <c r="PW81" i="2"/>
  <c r="QQ80" i="2"/>
  <c r="QM80" i="2"/>
  <c r="MV80" i="2"/>
  <c r="MU80" i="2"/>
  <c r="QO78" i="2"/>
  <c r="QR78" i="2"/>
  <c r="QA77" i="2"/>
  <c r="PW77" i="2"/>
  <c r="QQ76" i="2"/>
  <c r="QM76" i="2"/>
  <c r="MV76" i="2"/>
  <c r="MU76" i="2"/>
  <c r="QO74" i="2"/>
  <c r="QR74" i="2"/>
  <c r="GH74" i="2"/>
  <c r="QA73" i="2"/>
  <c r="QC73" i="2" s="1"/>
  <c r="SL73" i="2" s="1"/>
  <c r="UB73" i="2" s="1"/>
  <c r="PW73" i="2"/>
  <c r="QA70" i="2"/>
  <c r="QC70" i="2" s="1"/>
  <c r="SL70" i="2" s="1"/>
  <c r="UB70" i="2" s="1"/>
  <c r="PW70" i="2"/>
  <c r="NW69" i="2"/>
  <c r="SC69" i="2" s="1"/>
  <c r="QB68" i="2"/>
  <c r="PY68" i="2"/>
  <c r="PY67" i="2"/>
  <c r="QB67" i="2"/>
  <c r="QQ66" i="2"/>
  <c r="QM66" i="2"/>
  <c r="NN66" i="2"/>
  <c r="NO66" i="2" s="1"/>
  <c r="SA66" i="2" s="1"/>
  <c r="NK66" i="2"/>
  <c r="QO65" i="2"/>
  <c r="QR65" i="2"/>
  <c r="ME65" i="2"/>
  <c r="QR63" i="2"/>
  <c r="QO63" i="2"/>
  <c r="PY63" i="2"/>
  <c r="QB63" i="2"/>
  <c r="NW62" i="2"/>
  <c r="SC62" i="2" s="1"/>
  <c r="TU62" i="2" s="1"/>
  <c r="QQ61" i="2"/>
  <c r="QM61" i="2"/>
  <c r="QR59" i="2"/>
  <c r="QO59" i="2"/>
  <c r="PY59" i="2"/>
  <c r="QB59" i="2"/>
  <c r="NW58" i="2"/>
  <c r="SC58" i="2" s="1"/>
  <c r="TU58" i="2" s="1"/>
  <c r="QQ57" i="2"/>
  <c r="QS57" i="2" s="1"/>
  <c r="SN57" i="2" s="1"/>
  <c r="UD57" i="2" s="1"/>
  <c r="QM57" i="2"/>
  <c r="QR55" i="2"/>
  <c r="QO55" i="2"/>
  <c r="PY55" i="2"/>
  <c r="QB55" i="2"/>
  <c r="QQ45" i="2"/>
  <c r="QS45" i="2" s="1"/>
  <c r="SN45" i="2" s="1"/>
  <c r="UD45" i="2" s="1"/>
  <c r="QM45" i="2"/>
  <c r="PY44" i="2"/>
  <c r="QB44" i="2"/>
  <c r="ME43" i="2"/>
  <c r="EY274" i="2"/>
  <c r="ND274" i="2"/>
  <c r="NF274" i="2" s="1"/>
  <c r="RW257" i="2"/>
  <c r="RX257" i="2"/>
  <c r="RX260" i="2"/>
  <c r="RW260" i="2"/>
  <c r="RY260" i="2" s="1"/>
  <c r="RX264" i="2"/>
  <c r="RW264" i="2"/>
  <c r="RY264" i="2" s="1"/>
  <c r="RX271" i="2"/>
  <c r="RW271" i="2"/>
  <c r="RY271" i="2" s="1"/>
  <c r="RW272" i="2"/>
  <c r="RX272" i="2"/>
  <c r="NO89" i="2"/>
  <c r="SA89" i="2" s="1"/>
  <c r="ME45" i="2"/>
  <c r="ME42" i="2"/>
  <c r="QN38" i="2"/>
  <c r="IB274" i="2"/>
  <c r="NK117" i="2"/>
  <c r="NN117" i="2"/>
  <c r="NO117" i="2" s="1"/>
  <c r="SA117" i="2" s="1"/>
  <c r="NK185" i="2"/>
  <c r="NN185" i="2"/>
  <c r="NO185" i="2" s="1"/>
  <c r="SA185" i="2" s="1"/>
  <c r="NK261" i="2"/>
  <c r="NN261" i="2"/>
  <c r="MU133" i="2"/>
  <c r="MV133" i="2"/>
  <c r="MU250" i="2"/>
  <c r="MV250" i="2"/>
  <c r="MV248" i="2"/>
  <c r="MU248" i="2"/>
  <c r="QR268" i="2"/>
  <c r="QO268" i="2"/>
  <c r="MV262" i="2"/>
  <c r="MU262" i="2"/>
  <c r="RA262" i="2"/>
  <c r="SO262" i="2" s="1"/>
  <c r="UE262" i="2" s="1"/>
  <c r="QR256" i="2"/>
  <c r="QO256" i="2"/>
  <c r="OE273" i="2"/>
  <c r="SD273" i="2" s="1"/>
  <c r="TV273" i="2" s="1"/>
  <c r="QO270" i="2"/>
  <c r="QR270" i="2"/>
  <c r="ME270" i="2"/>
  <c r="PA270" i="2"/>
  <c r="PD270" i="2"/>
  <c r="PC264" i="2"/>
  <c r="PE264" i="2" s="1"/>
  <c r="SI264" i="2" s="1"/>
  <c r="TY264" i="2" s="1"/>
  <c r="OY264" i="2"/>
  <c r="ME262" i="2"/>
  <c r="QO269" i="2"/>
  <c r="QR269" i="2"/>
  <c r="TS262" i="2"/>
  <c r="NO261" i="2"/>
  <c r="SA261" i="2" s="1"/>
  <c r="QQ259" i="2"/>
  <c r="QM259" i="2"/>
  <c r="QA263" i="2"/>
  <c r="PW263" i="2"/>
  <c r="PD262" i="2"/>
  <c r="PA262" i="2"/>
  <c r="PC258" i="2"/>
  <c r="OY258" i="2"/>
  <c r="PC257" i="2"/>
  <c r="OY257" i="2"/>
  <c r="NW254" i="2"/>
  <c r="SC254" i="2" s="1"/>
  <c r="TU254" i="2" s="1"/>
  <c r="QQ253" i="2"/>
  <c r="QS253" i="2" s="1"/>
  <c r="SN253" i="2" s="1"/>
  <c r="UD253" i="2" s="1"/>
  <c r="QM253" i="2"/>
  <c r="QC253" i="2"/>
  <c r="SL253" i="2" s="1"/>
  <c r="UB253" i="2" s="1"/>
  <c r="NW249" i="2"/>
  <c r="SC249" i="2" s="1"/>
  <c r="TU249" i="2" s="1"/>
  <c r="QC248" i="2"/>
  <c r="SL248" i="2" s="1"/>
  <c r="UB248" i="2" s="1"/>
  <c r="TS248" i="2"/>
  <c r="NW258" i="2"/>
  <c r="SC258" i="2" s="1"/>
  <c r="TU258" i="2" s="1"/>
  <c r="ME256" i="2"/>
  <c r="QQ255" i="2"/>
  <c r="QS255" i="2" s="1"/>
  <c r="SN255" i="2" s="1"/>
  <c r="UD255" i="2" s="1"/>
  <c r="QM255" i="2"/>
  <c r="QA255" i="2"/>
  <c r="QC255" i="2" s="1"/>
  <c r="SL255" i="2" s="1"/>
  <c r="UB255" i="2" s="1"/>
  <c r="PW255" i="2"/>
  <c r="QQ254" i="2"/>
  <c r="QS254" i="2" s="1"/>
  <c r="SN254" i="2" s="1"/>
  <c r="UD254" i="2" s="1"/>
  <c r="QM254" i="2"/>
  <c r="PC253" i="2"/>
  <c r="PE253" i="2" s="1"/>
  <c r="SI253" i="2" s="1"/>
  <c r="TY253" i="2" s="1"/>
  <c r="OY253" i="2"/>
  <c r="QQ249" i="2"/>
  <c r="QS249" i="2" s="1"/>
  <c r="SN249" i="2" s="1"/>
  <c r="UD249" i="2" s="1"/>
  <c r="QM249" i="2"/>
  <c r="PC243" i="2"/>
  <c r="PE243" i="2" s="1"/>
  <c r="SI243" i="2" s="1"/>
  <c r="TY243" i="2" s="1"/>
  <c r="OY243" i="2"/>
  <c r="QR240" i="2"/>
  <c r="QO240" i="2"/>
  <c r="PD252" i="2"/>
  <c r="PA252" i="2"/>
  <c r="PD248" i="2"/>
  <c r="PA248" i="2"/>
  <c r="QQ243" i="2"/>
  <c r="QS243" i="2" s="1"/>
  <c r="SN243" i="2" s="1"/>
  <c r="UD243" i="2" s="1"/>
  <c r="QM243" i="2"/>
  <c r="QA243" i="2"/>
  <c r="QC243" i="2" s="1"/>
  <c r="SL243" i="2" s="1"/>
  <c r="UB243" i="2" s="1"/>
  <c r="PW243" i="2"/>
  <c r="ME239" i="2"/>
  <c r="NW237" i="2"/>
  <c r="SC237" i="2" s="1"/>
  <c r="TU237" i="2" s="1"/>
  <c r="NG237" i="2"/>
  <c r="SB237" i="2" s="1"/>
  <c r="TT237" i="2" s="1"/>
  <c r="ME241" i="2"/>
  <c r="NN237" i="2"/>
  <c r="NO237" i="2" s="1"/>
  <c r="SA237" i="2" s="1"/>
  <c r="NK237" i="2"/>
  <c r="QQ233" i="2"/>
  <c r="QS233" i="2" s="1"/>
  <c r="SN233" i="2" s="1"/>
  <c r="UD233" i="2" s="1"/>
  <c r="QM233" i="2"/>
  <c r="QC233" i="2"/>
  <c r="SL233" i="2" s="1"/>
  <c r="UB233" i="2" s="1"/>
  <c r="NW233" i="2"/>
  <c r="SC233" i="2" s="1"/>
  <c r="TU233" i="2" s="1"/>
  <c r="TS230" i="2"/>
  <c r="PC228" i="2"/>
  <c r="OY228" i="2"/>
  <c r="NG225" i="2"/>
  <c r="SB225" i="2" s="1"/>
  <c r="TT225" i="2" s="1"/>
  <c r="QA238" i="2"/>
  <c r="QC238" i="2" s="1"/>
  <c r="SL238" i="2" s="1"/>
  <c r="UB238" i="2" s="1"/>
  <c r="PW238" i="2"/>
  <c r="NW234" i="2"/>
  <c r="SC234" i="2" s="1"/>
  <c r="TU234" i="2" s="1"/>
  <c r="PD233" i="2"/>
  <c r="PA233" i="2"/>
  <c r="QC232" i="2"/>
  <c r="SL232" i="2" s="1"/>
  <c r="UB232" i="2" s="1"/>
  <c r="PC229" i="2"/>
  <c r="PE229" i="2" s="1"/>
  <c r="SI229" i="2" s="1"/>
  <c r="TY229" i="2" s="1"/>
  <c r="OY229" i="2"/>
  <c r="QR223" i="2"/>
  <c r="QO223" i="2"/>
  <c r="PA222" i="2"/>
  <c r="PD222" i="2"/>
  <c r="QR221" i="2"/>
  <c r="QO221" i="2"/>
  <c r="PC218" i="2"/>
  <c r="PE218" i="2" s="1"/>
  <c r="SI218" i="2" s="1"/>
  <c r="TY218" i="2" s="1"/>
  <c r="OY218" i="2"/>
  <c r="QC217" i="2"/>
  <c r="SL217" i="2" s="1"/>
  <c r="UB217" i="2" s="1"/>
  <c r="NW217" i="2"/>
  <c r="SC217" i="2" s="1"/>
  <c r="TU217" i="2" s="1"/>
  <c r="PC216" i="2"/>
  <c r="PE216" i="2" s="1"/>
  <c r="SI216" i="2" s="1"/>
  <c r="TY216" i="2" s="1"/>
  <c r="OY216" i="2"/>
  <c r="NW215" i="2"/>
  <c r="SC215" i="2" s="1"/>
  <c r="TU215" i="2" s="1"/>
  <c r="NO212" i="2"/>
  <c r="SA212" i="2" s="1"/>
  <c r="NW211" i="2"/>
  <c r="SC211" i="2" s="1"/>
  <c r="TU211" i="2" s="1"/>
  <c r="OE210" i="2"/>
  <c r="SD210" i="2" s="1"/>
  <c r="TV210" i="2" s="1"/>
  <c r="QK207" i="2"/>
  <c r="SM207" i="2" s="1"/>
  <c r="UC207" i="2" s="1"/>
  <c r="PC207" i="2"/>
  <c r="OY207" i="2"/>
  <c r="QQ206" i="2"/>
  <c r="QM206" i="2"/>
  <c r="PC205" i="2"/>
  <c r="OY205" i="2"/>
  <c r="QO224" i="2"/>
  <c r="QR224" i="2"/>
  <c r="NW224" i="2"/>
  <c r="SC224" i="2" s="1"/>
  <c r="TU224" i="2" s="1"/>
  <c r="PC217" i="2"/>
  <c r="PE217" i="2" s="1"/>
  <c r="SI217" i="2" s="1"/>
  <c r="TY217" i="2" s="1"/>
  <c r="OY217" i="2"/>
  <c r="NW216" i="2"/>
  <c r="SC216" i="2" s="1"/>
  <c r="TU216" i="2" s="1"/>
  <c r="NK214" i="2"/>
  <c r="NN214" i="2"/>
  <c r="NO214" i="2" s="1"/>
  <c r="SA214" i="2" s="1"/>
  <c r="QQ209" i="2"/>
  <c r="QM209" i="2"/>
  <c r="NK207" i="2"/>
  <c r="NN207" i="2"/>
  <c r="NO207" i="2" s="1"/>
  <c r="SA207" i="2" s="1"/>
  <c r="NW205" i="2"/>
  <c r="SC205" i="2" s="1"/>
  <c r="TU205" i="2" s="1"/>
  <c r="PD204" i="2"/>
  <c r="PA204" i="2"/>
  <c r="QC203" i="2"/>
  <c r="SL203" i="2" s="1"/>
  <c r="UB203" i="2" s="1"/>
  <c r="RA203" i="2"/>
  <c r="SO203" i="2" s="1"/>
  <c r="UE203" i="2" s="1"/>
  <c r="NG199" i="2"/>
  <c r="SB199" i="2" s="1"/>
  <c r="TT199" i="2" s="1"/>
  <c r="QQ200" i="2"/>
  <c r="QM200" i="2"/>
  <c r="QO196" i="2"/>
  <c r="QR196" i="2"/>
  <c r="NO196" i="2"/>
  <c r="SA196" i="2" s="1"/>
  <c r="QR193" i="2"/>
  <c r="QO193" i="2"/>
  <c r="QR189" i="2"/>
  <c r="QO189" i="2"/>
  <c r="QR184" i="2"/>
  <c r="QO184" i="2"/>
  <c r="NF201" i="2"/>
  <c r="NG201" i="2" s="1"/>
  <c r="SB201" i="2" s="1"/>
  <c r="TT201" i="2" s="1"/>
  <c r="PC197" i="2"/>
  <c r="OY197" i="2"/>
  <c r="QK195" i="2"/>
  <c r="SM195" i="2" s="1"/>
  <c r="UC195" i="2" s="1"/>
  <c r="QQ192" i="2"/>
  <c r="QS192" i="2" s="1"/>
  <c r="SN192" i="2" s="1"/>
  <c r="UD192" i="2" s="1"/>
  <c r="QM192" i="2"/>
  <c r="QA192" i="2"/>
  <c r="QC192" i="2" s="1"/>
  <c r="SL192" i="2" s="1"/>
  <c r="UB192" i="2" s="1"/>
  <c r="PW192" i="2"/>
  <c r="MW188" i="2"/>
  <c r="MX188" i="2" s="1"/>
  <c r="MY188" i="2" s="1"/>
  <c r="QO188" i="2"/>
  <c r="QR188" i="2"/>
  <c r="QK187" i="2"/>
  <c r="SM187" i="2" s="1"/>
  <c r="UC187" i="2" s="1"/>
  <c r="MX185" i="2"/>
  <c r="MY185" i="2" s="1"/>
  <c r="QQ185" i="2"/>
  <c r="QM185" i="2"/>
  <c r="QA185" i="2"/>
  <c r="PW185" i="2"/>
  <c r="NW179" i="2"/>
  <c r="SC179" i="2" s="1"/>
  <c r="TU179" i="2" s="1"/>
  <c r="NW175" i="2"/>
  <c r="SC175" i="2" s="1"/>
  <c r="TU175" i="2" s="1"/>
  <c r="NW171" i="2"/>
  <c r="SC171" i="2" s="1"/>
  <c r="TU171" i="2" s="1"/>
  <c r="NW169" i="2"/>
  <c r="SC169" i="2" s="1"/>
  <c r="TU169" i="2" s="1"/>
  <c r="PC168" i="2"/>
  <c r="OY168" i="2"/>
  <c r="TS166" i="2"/>
  <c r="PA164" i="2"/>
  <c r="PD164" i="2"/>
  <c r="NW161" i="2"/>
  <c r="SC161" i="2" s="1"/>
  <c r="TU161" i="2" s="1"/>
  <c r="PC160" i="2"/>
  <c r="OY160" i="2"/>
  <c r="PC159" i="2"/>
  <c r="OY159" i="2"/>
  <c r="PA155" i="2"/>
  <c r="PD155" i="2"/>
  <c r="TS153" i="2"/>
  <c r="QC152" i="2"/>
  <c r="SL152" i="2" s="1"/>
  <c r="UB152" i="2" s="1"/>
  <c r="NW152" i="2"/>
  <c r="SC152" i="2" s="1"/>
  <c r="TU152" i="2" s="1"/>
  <c r="PC151" i="2"/>
  <c r="PE151" i="2" s="1"/>
  <c r="SI151" i="2" s="1"/>
  <c r="TY151" i="2" s="1"/>
  <c r="OY151" i="2"/>
  <c r="NW147" i="2"/>
  <c r="SC147" i="2" s="1"/>
  <c r="TU147" i="2" s="1"/>
  <c r="QQ146" i="2"/>
  <c r="QM146" i="2"/>
  <c r="MV146" i="2"/>
  <c r="MU146" i="2"/>
  <c r="TS145" i="2"/>
  <c r="NW144" i="2"/>
  <c r="SC144" i="2" s="1"/>
  <c r="TU144" i="2" s="1"/>
  <c r="PC143" i="2"/>
  <c r="OY143" i="2"/>
  <c r="QQ142" i="2"/>
  <c r="QM142" i="2"/>
  <c r="NW139" i="2"/>
  <c r="SC139" i="2" s="1"/>
  <c r="TU139" i="2" s="1"/>
  <c r="PC138" i="2"/>
  <c r="PE138" i="2" s="1"/>
  <c r="SI138" i="2" s="1"/>
  <c r="TY138" i="2" s="1"/>
  <c r="OY138" i="2"/>
  <c r="PC137" i="2"/>
  <c r="PE137" i="2" s="1"/>
  <c r="SI137" i="2" s="1"/>
  <c r="TY137" i="2" s="1"/>
  <c r="OY137" i="2"/>
  <c r="PC136" i="2"/>
  <c r="PE136" i="2" s="1"/>
  <c r="SI136" i="2" s="1"/>
  <c r="TY136" i="2" s="1"/>
  <c r="OY136" i="2"/>
  <c r="PC135" i="2"/>
  <c r="PE135" i="2" s="1"/>
  <c r="SI135" i="2" s="1"/>
  <c r="TY135" i="2" s="1"/>
  <c r="OY135" i="2"/>
  <c r="TS126" i="2"/>
  <c r="QO122" i="2"/>
  <c r="QR122" i="2"/>
  <c r="PA119" i="2"/>
  <c r="PD119" i="2"/>
  <c r="NN182" i="2"/>
  <c r="NO182" i="2" s="1"/>
  <c r="SA182" i="2" s="1"/>
  <c r="NK182" i="2"/>
  <c r="NN178" i="2"/>
  <c r="NK178" i="2"/>
  <c r="NO178" i="2" s="1"/>
  <c r="SA178" i="2" s="1"/>
  <c r="NN174" i="2"/>
  <c r="NO174" i="2" s="1"/>
  <c r="SA174" i="2" s="1"/>
  <c r="NK174" i="2"/>
  <c r="PC171" i="2"/>
  <c r="OY171" i="2"/>
  <c r="OE170" i="2"/>
  <c r="SD170" i="2" s="1"/>
  <c r="TV170" i="2" s="1"/>
  <c r="NW170" i="2"/>
  <c r="SC170" i="2" s="1"/>
  <c r="TU170" i="2" s="1"/>
  <c r="PD169" i="2"/>
  <c r="PA169" i="2"/>
  <c r="QK168" i="2"/>
  <c r="SM168" i="2" s="1"/>
  <c r="UC168" i="2" s="1"/>
  <c r="OE166" i="2"/>
  <c r="SD166" i="2" s="1"/>
  <c r="TV166" i="2" s="1"/>
  <c r="NW166" i="2"/>
  <c r="SC166" i="2" s="1"/>
  <c r="TU166" i="2" s="1"/>
  <c r="PD165" i="2"/>
  <c r="PA165" i="2"/>
  <c r="QK164" i="2"/>
  <c r="SM164" i="2" s="1"/>
  <c r="UC164" i="2" s="1"/>
  <c r="OE162" i="2"/>
  <c r="SD162" i="2" s="1"/>
  <c r="TV162" i="2" s="1"/>
  <c r="NW162" i="2"/>
  <c r="SC162" i="2" s="1"/>
  <c r="TU162" i="2" s="1"/>
  <c r="PD161" i="2"/>
  <c r="PA161" i="2"/>
  <c r="QK160" i="2"/>
  <c r="SM160" i="2" s="1"/>
  <c r="UC160" i="2" s="1"/>
  <c r="QQ157" i="2"/>
  <c r="QS157" i="2" s="1"/>
  <c r="SN157" i="2" s="1"/>
  <c r="UD157" i="2" s="1"/>
  <c r="QM157" i="2"/>
  <c r="TS156" i="2"/>
  <c r="QQ153" i="2"/>
  <c r="QM153" i="2"/>
  <c r="TS152" i="2"/>
  <c r="NW149" i="2"/>
  <c r="SC149" i="2" s="1"/>
  <c r="TU149" i="2" s="1"/>
  <c r="QC148" i="2"/>
  <c r="SL148" i="2" s="1"/>
  <c r="UB148" i="2" s="1"/>
  <c r="QK148" i="2"/>
  <c r="SM148" i="2" s="1"/>
  <c r="UC148" i="2" s="1"/>
  <c r="RA146" i="2"/>
  <c r="SO146" i="2" s="1"/>
  <c r="UE146" i="2" s="1"/>
  <c r="PA146" i="2"/>
  <c r="PD146" i="2"/>
  <c r="MW143" i="2"/>
  <c r="MX143" i="2" s="1"/>
  <c r="MY143" i="2" s="1"/>
  <c r="QQ136" i="2"/>
  <c r="QM136" i="2"/>
  <c r="NW135" i="2"/>
  <c r="SC135" i="2" s="1"/>
  <c r="TU135" i="2" s="1"/>
  <c r="ME148" i="2"/>
  <c r="QR133" i="2"/>
  <c r="QO133" i="2"/>
  <c r="QR132" i="2"/>
  <c r="QO132" i="2"/>
  <c r="NW132" i="2"/>
  <c r="SC132" i="2" s="1"/>
  <c r="TU132" i="2" s="1"/>
  <c r="QQ128" i="2"/>
  <c r="QS128" i="2" s="1"/>
  <c r="SN128" i="2" s="1"/>
  <c r="UD128" i="2" s="1"/>
  <c r="QM128" i="2"/>
  <c r="PC122" i="2"/>
  <c r="PE122" i="2" s="1"/>
  <c r="SI122" i="2" s="1"/>
  <c r="TY122" i="2" s="1"/>
  <c r="OY122" i="2"/>
  <c r="TS118" i="2"/>
  <c r="QO115" i="2"/>
  <c r="QR115" i="2"/>
  <c r="TS114" i="2"/>
  <c r="PC112" i="2"/>
  <c r="OY112" i="2"/>
  <c r="PC111" i="2"/>
  <c r="OY111" i="2"/>
  <c r="PC109" i="2"/>
  <c r="OY109" i="2"/>
  <c r="NO107" i="2"/>
  <c r="SA107" i="2" s="1"/>
  <c r="MW272" i="2"/>
  <c r="MX272" i="2" s="1"/>
  <c r="MY272" i="2" s="1"/>
  <c r="MW271" i="2"/>
  <c r="MX271" i="2" s="1"/>
  <c r="MY271" i="2" s="1"/>
  <c r="MW263" i="2"/>
  <c r="MX263" i="2" s="1"/>
  <c r="MY263" i="2" s="1"/>
  <c r="MW247" i="2"/>
  <c r="MX247" i="2" s="1"/>
  <c r="MY247" i="2" s="1"/>
  <c r="MW241" i="2"/>
  <c r="MX241" i="2" s="1"/>
  <c r="MY241" i="2" s="1"/>
  <c r="MW224" i="2"/>
  <c r="MX224" i="2" s="1"/>
  <c r="MY224" i="2" s="1"/>
  <c r="MW222" i="2"/>
  <c r="MX222" i="2" s="1"/>
  <c r="MY222" i="2" s="1"/>
  <c r="MX218" i="2"/>
  <c r="MY218" i="2" s="1"/>
  <c r="MW218" i="2"/>
  <c r="MW214" i="2"/>
  <c r="MX214" i="2" s="1"/>
  <c r="MY214" i="2" s="1"/>
  <c r="MX210" i="2"/>
  <c r="MY210" i="2" s="1"/>
  <c r="MW210" i="2"/>
  <c r="MW207" i="2"/>
  <c r="MX207" i="2" s="1"/>
  <c r="MY207" i="2" s="1"/>
  <c r="MX200" i="2"/>
  <c r="MY200" i="2" s="1"/>
  <c r="MW200" i="2"/>
  <c r="MX196" i="2"/>
  <c r="MY196" i="2" s="1"/>
  <c r="MW196" i="2"/>
  <c r="MX179" i="2"/>
  <c r="MY179" i="2" s="1"/>
  <c r="MW179" i="2"/>
  <c r="MW175" i="2"/>
  <c r="MX175" i="2" s="1"/>
  <c r="MY175" i="2" s="1"/>
  <c r="MW125" i="2"/>
  <c r="MX125" i="2" s="1"/>
  <c r="MY125" i="2" s="1"/>
  <c r="MX121" i="2"/>
  <c r="MY121" i="2" s="1"/>
  <c r="MW121" i="2"/>
  <c r="MW134" i="2"/>
  <c r="MX134" i="2" s="1"/>
  <c r="MY134" i="2" s="1"/>
  <c r="MW130" i="2"/>
  <c r="MX130" i="2" s="1"/>
  <c r="MY130" i="2" s="1"/>
  <c r="MX123" i="2"/>
  <c r="MY123" i="2" s="1"/>
  <c r="MW123" i="2"/>
  <c r="MW102" i="2"/>
  <c r="MX102" i="2" s="1"/>
  <c r="MY102" i="2" s="1"/>
  <c r="MW100" i="2"/>
  <c r="MX100" i="2" s="1"/>
  <c r="MY100" i="2" s="1"/>
  <c r="MW98" i="2"/>
  <c r="MX98" i="2" s="1"/>
  <c r="MY98" i="2" s="1"/>
  <c r="MX66" i="2"/>
  <c r="MY66" i="2" s="1"/>
  <c r="MW66" i="2"/>
  <c r="RA101" i="2"/>
  <c r="SO101" i="2" s="1"/>
  <c r="UE101" i="2" s="1"/>
  <c r="RA97" i="2"/>
  <c r="SO97" i="2" s="1"/>
  <c r="UE97" i="2" s="1"/>
  <c r="NW117" i="2"/>
  <c r="SC117" i="2" s="1"/>
  <c r="TU117" i="2" s="1"/>
  <c r="PD116" i="2"/>
  <c r="PA116" i="2"/>
  <c r="PA115" i="2"/>
  <c r="PD115" i="2"/>
  <c r="QC114" i="2"/>
  <c r="SL114" i="2" s="1"/>
  <c r="UB114" i="2" s="1"/>
  <c r="QK113" i="2"/>
  <c r="SM113" i="2" s="1"/>
  <c r="UC113" i="2" s="1"/>
  <c r="QO112" i="2"/>
  <c r="QR112" i="2"/>
  <c r="NW110" i="2"/>
  <c r="SC110" i="2" s="1"/>
  <c r="TU110" i="2" s="1"/>
  <c r="NW109" i="2"/>
  <c r="SC109" i="2" s="1"/>
  <c r="TU109" i="2" s="1"/>
  <c r="NW95" i="2"/>
  <c r="SC95" i="2" s="1"/>
  <c r="TU95" i="2" s="1"/>
  <c r="NW93" i="2"/>
  <c r="SC93" i="2" s="1"/>
  <c r="TU93" i="2" s="1"/>
  <c r="NW91" i="2"/>
  <c r="SC91" i="2" s="1"/>
  <c r="TU91" i="2" s="1"/>
  <c r="NW89" i="2"/>
  <c r="SC89" i="2" s="1"/>
  <c r="TU89" i="2" s="1"/>
  <c r="NW87" i="2"/>
  <c r="SC87" i="2" s="1"/>
  <c r="TU87" i="2" s="1"/>
  <c r="QQ83" i="2"/>
  <c r="QS83" i="2" s="1"/>
  <c r="SN83" i="2" s="1"/>
  <c r="UD83" i="2" s="1"/>
  <c r="QM83" i="2"/>
  <c r="NW83" i="2"/>
  <c r="SC83" i="2" s="1"/>
  <c r="QQ79" i="2"/>
  <c r="QM79" i="2"/>
  <c r="NW79" i="2"/>
  <c r="SC79" i="2" s="1"/>
  <c r="QQ75" i="2"/>
  <c r="QS75" i="2" s="1"/>
  <c r="SN75" i="2" s="1"/>
  <c r="UD75" i="2" s="1"/>
  <c r="QM75" i="2"/>
  <c r="NW75" i="2"/>
  <c r="SC75" i="2" s="1"/>
  <c r="MV72" i="2"/>
  <c r="MU72" i="2"/>
  <c r="NW70" i="2"/>
  <c r="SC70" i="2" s="1"/>
  <c r="TU70" i="2" s="1"/>
  <c r="QR60" i="2"/>
  <c r="QO60" i="2"/>
  <c r="QR56" i="2"/>
  <c r="QO56" i="2"/>
  <c r="QQ53" i="2"/>
  <c r="QS53" i="2" s="1"/>
  <c r="SN53" i="2" s="1"/>
  <c r="UD53" i="2" s="1"/>
  <c r="QM53" i="2"/>
  <c r="NW53" i="2"/>
  <c r="SC53" i="2" s="1"/>
  <c r="QC51" i="2"/>
  <c r="SL51" i="2" s="1"/>
  <c r="UB51" i="2" s="1"/>
  <c r="QO49" i="2"/>
  <c r="QR49" i="2"/>
  <c r="QR44" i="2"/>
  <c r="QO44" i="2"/>
  <c r="SK107" i="2"/>
  <c r="UA107" i="2" s="1"/>
  <c r="SJ107" i="2"/>
  <c r="TZ107" i="2" s="1"/>
  <c r="SJ148" i="2"/>
  <c r="TZ148" i="2" s="1"/>
  <c r="SK148" i="2"/>
  <c r="UA148" i="2" s="1"/>
  <c r="SJ159" i="2"/>
  <c r="TZ159" i="2" s="1"/>
  <c r="SK159" i="2"/>
  <c r="UA159" i="2" s="1"/>
  <c r="SK170" i="2"/>
  <c r="UA170" i="2" s="1"/>
  <c r="SJ170" i="2"/>
  <c r="TZ170" i="2" s="1"/>
  <c r="SK179" i="2"/>
  <c r="UA179" i="2" s="1"/>
  <c r="SJ179" i="2"/>
  <c r="TZ179" i="2" s="1"/>
  <c r="SK171" i="2"/>
  <c r="UA171" i="2" s="1"/>
  <c r="SJ171" i="2"/>
  <c r="TZ171" i="2" s="1"/>
  <c r="SK188" i="2"/>
  <c r="UA188" i="2" s="1"/>
  <c r="SJ188" i="2"/>
  <c r="TZ188" i="2" s="1"/>
  <c r="SK196" i="2"/>
  <c r="UA196" i="2" s="1"/>
  <c r="SJ196" i="2"/>
  <c r="TZ196" i="2" s="1"/>
  <c r="SJ174" i="2"/>
  <c r="TZ174" i="2" s="1"/>
  <c r="SK174" i="2"/>
  <c r="UA174" i="2" s="1"/>
  <c r="SJ182" i="2"/>
  <c r="TZ182" i="2" s="1"/>
  <c r="SK182" i="2"/>
  <c r="UA182" i="2" s="1"/>
  <c r="SJ191" i="2"/>
  <c r="TZ191" i="2" s="1"/>
  <c r="SK191" i="2"/>
  <c r="UA191" i="2" s="1"/>
  <c r="SJ199" i="2"/>
  <c r="TZ199" i="2" s="1"/>
  <c r="SK199" i="2"/>
  <c r="UA199" i="2" s="1"/>
  <c r="SK207" i="2"/>
  <c r="UA207" i="2" s="1"/>
  <c r="SJ207" i="2"/>
  <c r="TZ207" i="2" s="1"/>
  <c r="SK214" i="2"/>
  <c r="UA214" i="2" s="1"/>
  <c r="SJ214" i="2"/>
  <c r="TZ214" i="2" s="1"/>
  <c r="SK222" i="2"/>
  <c r="UA222" i="2" s="1"/>
  <c r="SJ222" i="2"/>
  <c r="TZ222" i="2" s="1"/>
  <c r="SJ208" i="2"/>
  <c r="TZ208" i="2" s="1"/>
  <c r="SK208" i="2"/>
  <c r="UA208" i="2" s="1"/>
  <c r="SJ217" i="2"/>
  <c r="TZ217" i="2" s="1"/>
  <c r="SK217" i="2"/>
  <c r="UA217" i="2" s="1"/>
  <c r="SK224" i="2"/>
  <c r="UA224" i="2" s="1"/>
  <c r="SJ224" i="2"/>
  <c r="TZ224" i="2" s="1"/>
  <c r="SK232" i="2"/>
  <c r="UA232" i="2" s="1"/>
  <c r="SJ232" i="2"/>
  <c r="TZ232" i="2" s="1"/>
  <c r="SJ229" i="2"/>
  <c r="TZ229" i="2" s="1"/>
  <c r="SK229" i="2"/>
  <c r="UA229" i="2" s="1"/>
  <c r="SK236" i="2"/>
  <c r="UA236" i="2" s="1"/>
  <c r="SJ236" i="2"/>
  <c r="TZ236" i="2" s="1"/>
  <c r="SK241" i="2"/>
  <c r="UA241" i="2" s="1"/>
  <c r="SJ241" i="2"/>
  <c r="TZ241" i="2" s="1"/>
  <c r="SK249" i="2"/>
  <c r="UA249" i="2" s="1"/>
  <c r="SJ249" i="2"/>
  <c r="TZ249" i="2" s="1"/>
  <c r="SJ245" i="2"/>
  <c r="TZ245" i="2" s="1"/>
  <c r="SK245" i="2"/>
  <c r="UA245" i="2" s="1"/>
  <c r="SK257" i="2"/>
  <c r="SJ257" i="2"/>
  <c r="TZ257" i="2" s="1"/>
  <c r="SJ256" i="2"/>
  <c r="TZ256" i="2" s="1"/>
  <c r="SK256" i="2"/>
  <c r="UA256" i="2" s="1"/>
  <c r="SK265" i="2"/>
  <c r="SJ265" i="2"/>
  <c r="TZ265" i="2" s="1"/>
  <c r="SK269" i="2"/>
  <c r="SJ269" i="2"/>
  <c r="TZ269" i="2" s="1"/>
  <c r="RX250" i="2"/>
  <c r="RW250" i="2"/>
  <c r="RW254" i="2"/>
  <c r="RY254" i="2" s="1"/>
  <c r="RX254" i="2"/>
  <c r="RW261" i="2"/>
  <c r="RY261" i="2" s="1"/>
  <c r="RX261" i="2"/>
  <c r="RW265" i="2"/>
  <c r="RY265" i="2" s="1"/>
  <c r="RX265" i="2"/>
  <c r="IZ274" i="2"/>
  <c r="PT274" i="2"/>
  <c r="FG274" i="2"/>
  <c r="OA274" i="2"/>
  <c r="AY274" i="2"/>
  <c r="NL38" i="2"/>
  <c r="NL274" i="2" s="1"/>
  <c r="NF134" i="2"/>
  <c r="NG134" i="2" s="1"/>
  <c r="SB134" i="2" s="1"/>
  <c r="TT134" i="2" s="1"/>
  <c r="NF136" i="2"/>
  <c r="NG136" i="2" s="1"/>
  <c r="SB136" i="2" s="1"/>
  <c r="NF157" i="2"/>
  <c r="NG157" i="2" s="1"/>
  <c r="SB157" i="2" s="1"/>
  <c r="TT157" i="2" s="1"/>
  <c r="NF196" i="2"/>
  <c r="NG196" i="2" s="1"/>
  <c r="SB196" i="2" s="1"/>
  <c r="TT196" i="2" s="1"/>
  <c r="NF228" i="2"/>
  <c r="NG228" i="2" s="1"/>
  <c r="SB228" i="2" s="1"/>
  <c r="NF258" i="2"/>
  <c r="NG258" i="2" s="1"/>
  <c r="SB258" i="2" s="1"/>
  <c r="ME121" i="2"/>
  <c r="ME238" i="2"/>
  <c r="OL248" i="2"/>
  <c r="OM248" i="2" s="1"/>
  <c r="OL253" i="2"/>
  <c r="OM253" i="2" s="1"/>
  <c r="ME271" i="2"/>
  <c r="RA256" i="2"/>
  <c r="SO256" i="2" s="1"/>
  <c r="UE256" i="2" s="1"/>
  <c r="QK256" i="2"/>
  <c r="SM256" i="2" s="1"/>
  <c r="UC256" i="2" s="1"/>
  <c r="RA244" i="2"/>
  <c r="SO244" i="2" s="1"/>
  <c r="UE244" i="2" s="1"/>
  <c r="QK240" i="2"/>
  <c r="SM240" i="2" s="1"/>
  <c r="UC240" i="2" s="1"/>
  <c r="NG229" i="2"/>
  <c r="SB229" i="2" s="1"/>
  <c r="TT229" i="2" s="1"/>
  <c r="ME214" i="2"/>
  <c r="QK169" i="2"/>
  <c r="SM169" i="2" s="1"/>
  <c r="UC169" i="2" s="1"/>
  <c r="RA165" i="2"/>
  <c r="SO165" i="2" s="1"/>
  <c r="UE165" i="2" s="1"/>
  <c r="QK161" i="2"/>
  <c r="SM161" i="2" s="1"/>
  <c r="UC161" i="2" s="1"/>
  <c r="QK158" i="2"/>
  <c r="SM158" i="2" s="1"/>
  <c r="UC158" i="2" s="1"/>
  <c r="OE156" i="2"/>
  <c r="SD156" i="2" s="1"/>
  <c r="TV156" i="2" s="1"/>
  <c r="RA154" i="2"/>
  <c r="SO154" i="2" s="1"/>
  <c r="UE154" i="2" s="1"/>
  <c r="QK150" i="2"/>
  <c r="SM150" i="2" s="1"/>
  <c r="UC150" i="2" s="1"/>
  <c r="QK122" i="2"/>
  <c r="SM122" i="2" s="1"/>
  <c r="UC122" i="2" s="1"/>
  <c r="QK120" i="2"/>
  <c r="SM120" i="2" s="1"/>
  <c r="UC120" i="2" s="1"/>
  <c r="RA116" i="2"/>
  <c r="SO116" i="2" s="1"/>
  <c r="UE116" i="2" s="1"/>
  <c r="RA94" i="2"/>
  <c r="SO94" i="2" s="1"/>
  <c r="UE94" i="2" s="1"/>
  <c r="RA92" i="2"/>
  <c r="SO92" i="2" s="1"/>
  <c r="UE92" i="2" s="1"/>
  <c r="RA90" i="2"/>
  <c r="SO90" i="2" s="1"/>
  <c r="UE90" i="2" s="1"/>
  <c r="RA72" i="2"/>
  <c r="SO72" i="2" s="1"/>
  <c r="UE72" i="2" s="1"/>
  <c r="QC43" i="2"/>
  <c r="SL43" i="2" s="1"/>
  <c r="UB43" i="2" s="1"/>
  <c r="RW269" i="2"/>
  <c r="RY269" i="2" s="1"/>
  <c r="RX269" i="2"/>
  <c r="NO88" i="2"/>
  <c r="SA88" i="2" s="1"/>
  <c r="ON265" i="2"/>
  <c r="ON266" i="2"/>
  <c r="VN271" i="2"/>
  <c r="UA271" i="2"/>
  <c r="NG273" i="2"/>
  <c r="SB273" i="2" s="1"/>
  <c r="TT273" i="2" s="1"/>
  <c r="RA272" i="2"/>
  <c r="SO272" i="2" s="1"/>
  <c r="UE272" i="2" s="1"/>
  <c r="RA273" i="2"/>
  <c r="SO273" i="2" s="1"/>
  <c r="UE273" i="2" s="1"/>
  <c r="ME273" i="2"/>
  <c r="OE268" i="2"/>
  <c r="SD268" i="2" s="1"/>
  <c r="TV268" i="2" s="1"/>
  <c r="NO270" i="2"/>
  <c r="SA270" i="2" s="1"/>
  <c r="ME269" i="2"/>
  <c r="NO268" i="2"/>
  <c r="SA268" i="2" s="1"/>
  <c r="RA267" i="2"/>
  <c r="SO267" i="2" s="1"/>
  <c r="UE267" i="2" s="1"/>
  <c r="OE264" i="2"/>
  <c r="SD264" i="2" s="1"/>
  <c r="TV264" i="2" s="1"/>
  <c r="QK260" i="2"/>
  <c r="SM260" i="2" s="1"/>
  <c r="UC260" i="2" s="1"/>
  <c r="QK257" i="2"/>
  <c r="SM257" i="2" s="1"/>
  <c r="UC257" i="2" s="1"/>
  <c r="OE255" i="2"/>
  <c r="SD255" i="2" s="1"/>
  <c r="TV255" i="2" s="1"/>
  <c r="TS255" i="2"/>
  <c r="NO253" i="2"/>
  <c r="SA253" i="2" s="1"/>
  <c r="RA249" i="2"/>
  <c r="SO249" i="2" s="1"/>
  <c r="UE249" i="2" s="1"/>
  <c r="OE247" i="2"/>
  <c r="SD247" i="2" s="1"/>
  <c r="TV247" i="2" s="1"/>
  <c r="QK232" i="2"/>
  <c r="SM232" i="2" s="1"/>
  <c r="UC232" i="2" s="1"/>
  <c r="NO226" i="2"/>
  <c r="SA226" i="2" s="1"/>
  <c r="QK235" i="2"/>
  <c r="SM235" i="2" s="1"/>
  <c r="UC235" i="2" s="1"/>
  <c r="ME215" i="2"/>
  <c r="ME212" i="2"/>
  <c r="ME211" i="2"/>
  <c r="ME210" i="2"/>
  <c r="OE204" i="2"/>
  <c r="SD204" i="2" s="1"/>
  <c r="TV204" i="2" s="1"/>
  <c r="TS204" i="2"/>
  <c r="RA202" i="2"/>
  <c r="SO202" i="2" s="1"/>
  <c r="UE202" i="2" s="1"/>
  <c r="TS200" i="2"/>
  <c r="NF197" i="2"/>
  <c r="NG197" i="2" s="1"/>
  <c r="SB197" i="2" s="1"/>
  <c r="RA197" i="2"/>
  <c r="SO197" i="2" s="1"/>
  <c r="UE197" i="2" s="1"/>
  <c r="NF195" i="2"/>
  <c r="NG195" i="2" s="1"/>
  <c r="SB195" i="2" s="1"/>
  <c r="TT195" i="2" s="1"/>
  <c r="NF191" i="2"/>
  <c r="NG191" i="2" s="1"/>
  <c r="SB191" i="2" s="1"/>
  <c r="TT191" i="2" s="1"/>
  <c r="NF187" i="2"/>
  <c r="NG187" i="2" s="1"/>
  <c r="SB187" i="2" s="1"/>
  <c r="TT187" i="2" s="1"/>
  <c r="RA183" i="2"/>
  <c r="SO183" i="2" s="1"/>
  <c r="UE183" i="2" s="1"/>
  <c r="TS181" i="2"/>
  <c r="TS177" i="2"/>
  <c r="TS173" i="2"/>
  <c r="TS197" i="2"/>
  <c r="NG194" i="2"/>
  <c r="SB194" i="2" s="1"/>
  <c r="TT194" i="2" s="1"/>
  <c r="RA180" i="2"/>
  <c r="SO180" i="2" s="1"/>
  <c r="UE180" i="2" s="1"/>
  <c r="RA172" i="2"/>
  <c r="SO172" i="2" s="1"/>
  <c r="UE172" i="2" s="1"/>
  <c r="TS168" i="2"/>
  <c r="NF167" i="2"/>
  <c r="NG167" i="2" s="1"/>
  <c r="SB167" i="2" s="1"/>
  <c r="TT167" i="2" s="1"/>
  <c r="TS164" i="2"/>
  <c r="NF163" i="2"/>
  <c r="NG163" i="2" s="1"/>
  <c r="SB163" i="2" s="1"/>
  <c r="TT163" i="2" s="1"/>
  <c r="TS160" i="2"/>
  <c r="NO159" i="2"/>
  <c r="SA159" i="2" s="1"/>
  <c r="RA155" i="2"/>
  <c r="SO155" i="2" s="1"/>
  <c r="UE155" i="2" s="1"/>
  <c r="NG154" i="2"/>
  <c r="SB154" i="2" s="1"/>
  <c r="TT154" i="2" s="1"/>
  <c r="NO151" i="2"/>
  <c r="SA151" i="2" s="1"/>
  <c r="TS141" i="2"/>
  <c r="RA136" i="2"/>
  <c r="SO136" i="2" s="1"/>
  <c r="UE136" i="2" s="1"/>
  <c r="RA134" i="2"/>
  <c r="SO134" i="2" s="1"/>
  <c r="UE134" i="2" s="1"/>
  <c r="ME194" i="2"/>
  <c r="ME190" i="2"/>
  <c r="ME186" i="2"/>
  <c r="OE161" i="2"/>
  <c r="SD161" i="2" s="1"/>
  <c r="TV161" i="2" s="1"/>
  <c r="TS161" i="2"/>
  <c r="ME154" i="2"/>
  <c r="TS150" i="2"/>
  <c r="TS142" i="2"/>
  <c r="ME113" i="2"/>
  <c r="ME95" i="2"/>
  <c r="ME91" i="2"/>
  <c r="ME83" i="2"/>
  <c r="ME81" i="2"/>
  <c r="ME75" i="2"/>
  <c r="ME73" i="2"/>
  <c r="ME67" i="2"/>
  <c r="ME96" i="2"/>
  <c r="ME92" i="2"/>
  <c r="NC274" i="2"/>
  <c r="RW248" i="2"/>
  <c r="RX248" i="2"/>
  <c r="RW252" i="2"/>
  <c r="RX252" i="2"/>
  <c r="RW256" i="2"/>
  <c r="RX256" i="2"/>
  <c r="TS96" i="2"/>
  <c r="TS92" i="2"/>
  <c r="TS90" i="2"/>
  <c r="TS72" i="2"/>
  <c r="TS63" i="2"/>
  <c r="TS61" i="2"/>
  <c r="TS59" i="2"/>
  <c r="TS57" i="2"/>
  <c r="TS55" i="2"/>
  <c r="QI274" i="2"/>
  <c r="QK274" i="2" s="1"/>
  <c r="SM274" i="2" s="1"/>
  <c r="UC274" i="2" s="1"/>
  <c r="NF238" i="2"/>
  <c r="NG238" i="2" s="1"/>
  <c r="SB238" i="2" s="1"/>
  <c r="TT238" i="2" s="1"/>
  <c r="OW248" i="2"/>
  <c r="ON249" i="2"/>
  <c r="OW254" i="2"/>
  <c r="OE270" i="2"/>
  <c r="SD270" i="2" s="1"/>
  <c r="TV270" i="2" s="1"/>
  <c r="ME264" i="2"/>
  <c r="NG233" i="2"/>
  <c r="SB233" i="2" s="1"/>
  <c r="TT233" i="2" s="1"/>
  <c r="OE235" i="2"/>
  <c r="SD235" i="2" s="1"/>
  <c r="TV235" i="2" s="1"/>
  <c r="RA233" i="2"/>
  <c r="SO233" i="2" s="1"/>
  <c r="UE233" i="2" s="1"/>
  <c r="QK233" i="2"/>
  <c r="SM233" i="2" s="1"/>
  <c r="UC233" i="2" s="1"/>
  <c r="RA227" i="2"/>
  <c r="SO227" i="2" s="1"/>
  <c r="UE227" i="2" s="1"/>
  <c r="QC219" i="2"/>
  <c r="SL219" i="2" s="1"/>
  <c r="UB219" i="2" s="1"/>
  <c r="RA223" i="2"/>
  <c r="SO223" i="2" s="1"/>
  <c r="UE223" i="2" s="1"/>
  <c r="NG222" i="2"/>
  <c r="SB222" i="2" s="1"/>
  <c r="TT222" i="2" s="1"/>
  <c r="NG210" i="2"/>
  <c r="SB210" i="2" s="1"/>
  <c r="TT210" i="2" s="1"/>
  <c r="NG209" i="2"/>
  <c r="SB209" i="2" s="1"/>
  <c r="TT209" i="2" s="1"/>
  <c r="RA208" i="2"/>
  <c r="SO208" i="2" s="1"/>
  <c r="UE208" i="2" s="1"/>
  <c r="ME207" i="2"/>
  <c r="QK171" i="2"/>
  <c r="SM171" i="2" s="1"/>
  <c r="UC171" i="2" s="1"/>
  <c r="RA169" i="2"/>
  <c r="SO169" i="2" s="1"/>
  <c r="UE169" i="2" s="1"/>
  <c r="OE167" i="2"/>
  <c r="SD167" i="2" s="1"/>
  <c r="TV167" i="2" s="1"/>
  <c r="QK165" i="2"/>
  <c r="SM165" i="2" s="1"/>
  <c r="UC165" i="2" s="1"/>
  <c r="RA161" i="2"/>
  <c r="SO161" i="2" s="1"/>
  <c r="UE161" i="2" s="1"/>
  <c r="RA158" i="2"/>
  <c r="SO158" i="2" s="1"/>
  <c r="UE158" i="2" s="1"/>
  <c r="QK154" i="2"/>
  <c r="SM154" i="2" s="1"/>
  <c r="UC154" i="2" s="1"/>
  <c r="OE152" i="2"/>
  <c r="SD152" i="2" s="1"/>
  <c r="TV152" i="2" s="1"/>
  <c r="RA150" i="2"/>
  <c r="SO150" i="2" s="1"/>
  <c r="UE150" i="2" s="1"/>
  <c r="OE147" i="2"/>
  <c r="SD147" i="2" s="1"/>
  <c r="TV147" i="2" s="1"/>
  <c r="QK111" i="2"/>
  <c r="SM111" i="2" s="1"/>
  <c r="UC111" i="2" s="1"/>
  <c r="QK116" i="2"/>
  <c r="SM116" i="2" s="1"/>
  <c r="UC116" i="2" s="1"/>
  <c r="RA96" i="2"/>
  <c r="SO96" i="2" s="1"/>
  <c r="UE96" i="2" s="1"/>
  <c r="RA88" i="2"/>
  <c r="SO88" i="2" s="1"/>
  <c r="UE88" i="2" s="1"/>
  <c r="RA70" i="2"/>
  <c r="SO70" i="2" s="1"/>
  <c r="UE70" i="2" s="1"/>
  <c r="OW253" i="2"/>
  <c r="OE272" i="2"/>
  <c r="SD272" i="2" s="1"/>
  <c r="TV272" i="2" s="1"/>
  <c r="QK263" i="2"/>
  <c r="SM263" i="2" s="1"/>
  <c r="UC263" i="2" s="1"/>
  <c r="QK267" i="2"/>
  <c r="SM267" i="2" s="1"/>
  <c r="UC267" i="2" s="1"/>
  <c r="QC265" i="2"/>
  <c r="SL265" i="2" s="1"/>
  <c r="UB265" i="2" s="1"/>
  <c r="NO263" i="2"/>
  <c r="SA263" i="2" s="1"/>
  <c r="NO266" i="2"/>
  <c r="SA266" i="2" s="1"/>
  <c r="QK259" i="2"/>
  <c r="SM259" i="2" s="1"/>
  <c r="UC259" i="2" s="1"/>
  <c r="NO259" i="2"/>
  <c r="SA259" i="2" s="1"/>
  <c r="OE258" i="2"/>
  <c r="SD258" i="2" s="1"/>
  <c r="TV258" i="2" s="1"/>
  <c r="TS258" i="2"/>
  <c r="NO257" i="2"/>
  <c r="SA257" i="2" s="1"/>
  <c r="NO250" i="2"/>
  <c r="SA250" i="2" s="1"/>
  <c r="NO246" i="2"/>
  <c r="SA246" i="2" s="1"/>
  <c r="NG242" i="2"/>
  <c r="SB242" i="2" s="1"/>
  <c r="TT242" i="2" s="1"/>
  <c r="ME255" i="2"/>
  <c r="NO251" i="2"/>
  <c r="SA251" i="2" s="1"/>
  <c r="QK242" i="2"/>
  <c r="SM242" i="2" s="1"/>
  <c r="UC242" i="2" s="1"/>
  <c r="QK238" i="2"/>
  <c r="SM238" i="2" s="1"/>
  <c r="UC238" i="2" s="1"/>
  <c r="NO238" i="2"/>
  <c r="SA238" i="2" s="1"/>
  <c r="TS236" i="2"/>
  <c r="QK237" i="2"/>
  <c r="SM237" i="2" s="1"/>
  <c r="UC237" i="2" s="1"/>
  <c r="NG235" i="2"/>
  <c r="SB235" i="2" s="1"/>
  <c r="TT235" i="2" s="1"/>
  <c r="OE232" i="2"/>
  <c r="SD232" i="2" s="1"/>
  <c r="TV232" i="2" s="1"/>
  <c r="TS232" i="2"/>
  <c r="NG231" i="2"/>
  <c r="SB231" i="2" s="1"/>
  <c r="TT231" i="2" s="1"/>
  <c r="OE228" i="2"/>
  <c r="SD228" i="2" s="1"/>
  <c r="TV228" i="2" s="1"/>
  <c r="TS228" i="2"/>
  <c r="TS224" i="2"/>
  <c r="RA235" i="2"/>
  <c r="SO235" i="2" s="1"/>
  <c r="UE235" i="2" s="1"/>
  <c r="QK231" i="2"/>
  <c r="SM231" i="2" s="1"/>
  <c r="UC231" i="2" s="1"/>
  <c r="RA215" i="2"/>
  <c r="SO215" i="2" s="1"/>
  <c r="UE215" i="2" s="1"/>
  <c r="NO215" i="2"/>
  <c r="SA215" i="2" s="1"/>
  <c r="NO211" i="2"/>
  <c r="SA211" i="2" s="1"/>
  <c r="QK208" i="2"/>
  <c r="SM208" i="2" s="1"/>
  <c r="UC208" i="2" s="1"/>
  <c r="NG207" i="2"/>
  <c r="SB207" i="2" s="1"/>
  <c r="TT207" i="2" s="1"/>
  <c r="RA206" i="2"/>
  <c r="SO206" i="2" s="1"/>
  <c r="UE206" i="2" s="1"/>
  <c r="OE206" i="2"/>
  <c r="SD206" i="2" s="1"/>
  <c r="TV206" i="2" s="1"/>
  <c r="NG205" i="2"/>
  <c r="SB205" i="2" s="1"/>
  <c r="TT205" i="2" s="1"/>
  <c r="QK202" i="2"/>
  <c r="SM202" i="2" s="1"/>
  <c r="UC202" i="2" s="1"/>
  <c r="QK200" i="2"/>
  <c r="SM200" i="2" s="1"/>
  <c r="UC200" i="2" s="1"/>
  <c r="NO198" i="2"/>
  <c r="SA198" i="2" s="1"/>
  <c r="QK196" i="2"/>
  <c r="SM196" i="2" s="1"/>
  <c r="UC196" i="2" s="1"/>
  <c r="ME205" i="2"/>
  <c r="OE201" i="2"/>
  <c r="SD201" i="2" s="1"/>
  <c r="TV201" i="2" s="1"/>
  <c r="OE192" i="2"/>
  <c r="SD192" i="2" s="1"/>
  <c r="TV192" i="2" s="1"/>
  <c r="TS192" i="2"/>
  <c r="OE188" i="2"/>
  <c r="SD188" i="2" s="1"/>
  <c r="TV188" i="2" s="1"/>
  <c r="TS188" i="2"/>
  <c r="NO183" i="2"/>
  <c r="SA183" i="2" s="1"/>
  <c r="NO179" i="2"/>
  <c r="SA179" i="2" s="1"/>
  <c r="NO175" i="2"/>
  <c r="SA175" i="2" s="1"/>
  <c r="NO199" i="2"/>
  <c r="SA199" i="2" s="1"/>
  <c r="NG183" i="2"/>
  <c r="SB183" i="2" s="1"/>
  <c r="TT183" i="2" s="1"/>
  <c r="OE178" i="2"/>
  <c r="SD178" i="2" s="1"/>
  <c r="TV178" i="2" s="1"/>
  <c r="RA176" i="2"/>
  <c r="SO176" i="2" s="1"/>
  <c r="UE176" i="2" s="1"/>
  <c r="RA159" i="2"/>
  <c r="SO159" i="2" s="1"/>
  <c r="UE159" i="2" s="1"/>
  <c r="QK159" i="2"/>
  <c r="SM159" i="2" s="1"/>
  <c r="UC159" i="2" s="1"/>
  <c r="NG158" i="2"/>
  <c r="SB158" i="2" s="1"/>
  <c r="TT158" i="2" s="1"/>
  <c r="NO155" i="2"/>
  <c r="SA155" i="2" s="1"/>
  <c r="RA151" i="2"/>
  <c r="SO151" i="2" s="1"/>
  <c r="UE151" i="2" s="1"/>
  <c r="QK151" i="2"/>
  <c r="SM151" i="2" s="1"/>
  <c r="UC151" i="2" s="1"/>
  <c r="NG150" i="2"/>
  <c r="SB150" i="2" s="1"/>
  <c r="TT150" i="2" s="1"/>
  <c r="RA149" i="2"/>
  <c r="SO149" i="2" s="1"/>
  <c r="UE149" i="2" s="1"/>
  <c r="RA145" i="2"/>
  <c r="SO145" i="2" s="1"/>
  <c r="UE145" i="2" s="1"/>
  <c r="RA141" i="2"/>
  <c r="SO141" i="2" s="1"/>
  <c r="UE141" i="2" s="1"/>
  <c r="TS138" i="2"/>
  <c r="NO137" i="2"/>
  <c r="SA137" i="2" s="1"/>
  <c r="TS136" i="2"/>
  <c r="NO135" i="2"/>
  <c r="SA135" i="2" s="1"/>
  <c r="NO134" i="2"/>
  <c r="SA134" i="2" s="1"/>
  <c r="QK133" i="2"/>
  <c r="SM133" i="2" s="1"/>
  <c r="UC133" i="2" s="1"/>
  <c r="TS133" i="2"/>
  <c r="NO132" i="2"/>
  <c r="SA132" i="2" s="1"/>
  <c r="NO131" i="2"/>
  <c r="SA131" i="2" s="1"/>
  <c r="NO130" i="2"/>
  <c r="SA130" i="2" s="1"/>
  <c r="QK129" i="2"/>
  <c r="SM129" i="2" s="1"/>
  <c r="UC129" i="2" s="1"/>
  <c r="TS129" i="2"/>
  <c r="NO128" i="2"/>
  <c r="SA128" i="2" s="1"/>
  <c r="NO127" i="2"/>
  <c r="SA127" i="2" s="1"/>
  <c r="QK123" i="2"/>
  <c r="SM123" i="2" s="1"/>
  <c r="UC123" i="2" s="1"/>
  <c r="NO119" i="2"/>
  <c r="SA119" i="2" s="1"/>
  <c r="ME183" i="2"/>
  <c r="OE165" i="2"/>
  <c r="SD165" i="2" s="1"/>
  <c r="TV165" i="2" s="1"/>
  <c r="NO165" i="2"/>
  <c r="SA165" i="2" s="1"/>
  <c r="ME158" i="2"/>
  <c r="OE154" i="2"/>
  <c r="SD154" i="2" s="1"/>
  <c r="TV154" i="2" s="1"/>
  <c r="NO154" i="2"/>
  <c r="SA154" i="2" s="1"/>
  <c r="RA152" i="2"/>
  <c r="SO152" i="2" s="1"/>
  <c r="UE152" i="2" s="1"/>
  <c r="NG151" i="2"/>
  <c r="SB151" i="2" s="1"/>
  <c r="TT151" i="2" s="1"/>
  <c r="RA147" i="2"/>
  <c r="SO147" i="2" s="1"/>
  <c r="UE147" i="2" s="1"/>
  <c r="ME170" i="2"/>
  <c r="ME162" i="2"/>
  <c r="ME159" i="2"/>
  <c r="ME151" i="2"/>
  <c r="NO122" i="2"/>
  <c r="SA122" i="2" s="1"/>
  <c r="OE112" i="2"/>
  <c r="SD112" i="2" s="1"/>
  <c r="TV112" i="2" s="1"/>
  <c r="NO111" i="2"/>
  <c r="SA111" i="2" s="1"/>
  <c r="TS110" i="2"/>
  <c r="NO109" i="2"/>
  <c r="SA109" i="2" s="1"/>
  <c r="NO101" i="2"/>
  <c r="SA101" i="2" s="1"/>
  <c r="NO100" i="2"/>
  <c r="SA100" i="2" s="1"/>
  <c r="NO99" i="2"/>
  <c r="SA99" i="2" s="1"/>
  <c r="NO98" i="2"/>
  <c r="SA98" i="2" s="1"/>
  <c r="NO97" i="2"/>
  <c r="SA97" i="2" s="1"/>
  <c r="ME132" i="2"/>
  <c r="ME123" i="2"/>
  <c r="ME119" i="2"/>
  <c r="ME93" i="2"/>
  <c r="ME89" i="2"/>
  <c r="ME87" i="2"/>
  <c r="ME85" i="2"/>
  <c r="ME79" i="2"/>
  <c r="ME77" i="2"/>
  <c r="ME71" i="2"/>
  <c r="ME94" i="2"/>
  <c r="ME68" i="2"/>
  <c r="NO94" i="2"/>
  <c r="SA94" i="2" s="1"/>
  <c r="OE260" i="2"/>
  <c r="SD260" i="2" s="1"/>
  <c r="TV260" i="2" s="1"/>
  <c r="OE263" i="2"/>
  <c r="SD263" i="2" s="1"/>
  <c r="TV263" i="2" s="1"/>
  <c r="OW265" i="2"/>
  <c r="ON270" i="2"/>
  <c r="TT258" i="2" l="1"/>
  <c r="TT136" i="2"/>
  <c r="SE248" i="2"/>
  <c r="ON248" i="2"/>
  <c r="TT228" i="2"/>
  <c r="TS174" i="2"/>
  <c r="TS182" i="2"/>
  <c r="TT224" i="2"/>
  <c r="TT168" i="2"/>
  <c r="TS220" i="2"/>
  <c r="TS157" i="2"/>
  <c r="TT234" i="2"/>
  <c r="SE255" i="2"/>
  <c r="ON255" i="2"/>
  <c r="SR274" i="2"/>
  <c r="UH274" i="2" s="1"/>
  <c r="RZ274" i="2"/>
  <c r="TT156" i="2"/>
  <c r="TT197" i="2"/>
  <c r="SE253" i="2"/>
  <c r="TW253" i="2" s="1"/>
  <c r="ON253" i="2"/>
  <c r="TS178" i="2"/>
  <c r="TS207" i="2"/>
  <c r="TS214" i="2"/>
  <c r="TS237" i="2"/>
  <c r="TS185" i="2"/>
  <c r="TS117" i="2"/>
  <c r="TS66" i="2"/>
  <c r="TT200" i="2"/>
  <c r="TT160" i="2"/>
  <c r="TS172" i="2"/>
  <c r="TS180" i="2"/>
  <c r="TS254" i="2"/>
  <c r="TT260" i="2"/>
  <c r="TT247" i="2"/>
  <c r="SE247" i="2"/>
  <c r="TW247" i="2" s="1"/>
  <c r="ON247" i="2"/>
  <c r="SG268" i="2"/>
  <c r="TX268" i="2" s="1"/>
  <c r="OW268" i="2"/>
  <c r="TT152" i="2"/>
  <c r="TS94" i="2"/>
  <c r="TS98" i="2"/>
  <c r="TS109" i="2"/>
  <c r="TS111" i="2"/>
  <c r="TS127" i="2"/>
  <c r="SS130" i="2"/>
  <c r="ST130" i="2"/>
  <c r="SX130" i="2" s="1"/>
  <c r="TS130" i="2"/>
  <c r="SS137" i="2"/>
  <c r="ST137" i="2"/>
  <c r="SX137" i="2" s="1"/>
  <c r="TS137" i="2"/>
  <c r="TS155" i="2"/>
  <c r="TS175" i="2"/>
  <c r="TS198" i="2"/>
  <c r="TS238" i="2"/>
  <c r="TS257" i="2"/>
  <c r="SS151" i="2"/>
  <c r="ST151" i="2"/>
  <c r="SX151" i="2" s="1"/>
  <c r="TS151" i="2"/>
  <c r="TS268" i="2"/>
  <c r="TS88" i="2"/>
  <c r="SR261" i="2"/>
  <c r="UH261" i="2" s="1"/>
  <c r="RZ261" i="2"/>
  <c r="VN265" i="2"/>
  <c r="UA265" i="2"/>
  <c r="VN257" i="2"/>
  <c r="UA257" i="2"/>
  <c r="TU75" i="2"/>
  <c r="TS261" i="2"/>
  <c r="QN274" i="2"/>
  <c r="QO38" i="2"/>
  <c r="QO274" i="2" s="1"/>
  <c r="SR271" i="2"/>
  <c r="UH271" i="2" s="1"/>
  <c r="RZ271" i="2"/>
  <c r="SR264" i="2"/>
  <c r="UH264" i="2" s="1"/>
  <c r="RZ264" i="2"/>
  <c r="SR260" i="2"/>
  <c r="UH260" i="2" s="1"/>
  <c r="RZ260" i="2"/>
  <c r="TU69" i="2"/>
  <c r="SG263" i="2"/>
  <c r="TX263" i="2" s="1"/>
  <c r="OW263" i="2"/>
  <c r="SE246" i="2"/>
  <c r="TW246" i="2" s="1"/>
  <c r="ON246" i="2"/>
  <c r="ST45" i="2"/>
  <c r="SX45" i="2" s="1"/>
  <c r="TS87" i="2"/>
  <c r="PU274" i="2"/>
  <c r="MX274" i="2"/>
  <c r="MY38" i="2"/>
  <c r="MY274" i="2" s="1"/>
  <c r="TS123" i="2"/>
  <c r="TS191" i="2"/>
  <c r="TS225" i="2"/>
  <c r="TS206" i="2"/>
  <c r="TS231" i="2"/>
  <c r="SG260" i="2"/>
  <c r="TX260" i="2" s="1"/>
  <c r="TX274" i="2" s="1"/>
  <c r="OW260" i="2"/>
  <c r="QM274" i="2"/>
  <c r="QS39" i="2"/>
  <c r="SN39" i="2" s="1"/>
  <c r="UD39" i="2" s="1"/>
  <c r="SR262" i="2"/>
  <c r="UH262" i="2" s="1"/>
  <c r="RZ262" i="2"/>
  <c r="SR249" i="2"/>
  <c r="UH249" i="2" s="1"/>
  <c r="RZ249" i="2"/>
  <c r="NV38" i="2"/>
  <c r="PW274" i="2"/>
  <c r="QC44" i="2"/>
  <c r="SL44" i="2" s="1"/>
  <c r="UB44" i="2" s="1"/>
  <c r="QC67" i="2"/>
  <c r="SL67" i="2" s="1"/>
  <c r="UB67" i="2" s="1"/>
  <c r="QC93" i="2"/>
  <c r="SL93" i="2" s="1"/>
  <c r="UB93" i="2" s="1"/>
  <c r="QC267" i="2"/>
  <c r="SL267" i="2" s="1"/>
  <c r="UB267" i="2" s="1"/>
  <c r="QA39" i="2"/>
  <c r="QC39" i="2" s="1"/>
  <c r="SL39" i="2" s="1"/>
  <c r="PW39" i="2"/>
  <c r="TS58" i="2"/>
  <c r="TS62" i="2"/>
  <c r="SR267" i="2"/>
  <c r="UH267" i="2" s="1"/>
  <c r="RZ267" i="2"/>
  <c r="TS40" i="2"/>
  <c r="TS115" i="2"/>
  <c r="TS171" i="2"/>
  <c r="TS217" i="2"/>
  <c r="TS221" i="2"/>
  <c r="ST229" i="2"/>
  <c r="SX229" i="2" s="1"/>
  <c r="TS229" i="2"/>
  <c r="SS229" i="2"/>
  <c r="TS269" i="2"/>
  <c r="TS70" i="2"/>
  <c r="SR273" i="2"/>
  <c r="UH273" i="2" s="1"/>
  <c r="RZ273" i="2"/>
  <c r="SR259" i="2"/>
  <c r="UH259" i="2" s="1"/>
  <c r="RZ259" i="2"/>
  <c r="TS146" i="2"/>
  <c r="TS158" i="2"/>
  <c r="TS169" i="2"/>
  <c r="TS189" i="2"/>
  <c r="TS233" i="2"/>
  <c r="SS243" i="2"/>
  <c r="ST243" i="2"/>
  <c r="SX243" i="2" s="1"/>
  <c r="TS243" i="2"/>
  <c r="TS249" i="2"/>
  <c r="TS271" i="2"/>
  <c r="TS272" i="2"/>
  <c r="SR268" i="2"/>
  <c r="UH268" i="2" s="1"/>
  <c r="RZ268" i="2"/>
  <c r="NH274" i="2"/>
  <c r="NM274" i="2" s="1"/>
  <c r="NI38" i="2"/>
  <c r="NI274" i="2" s="1"/>
  <c r="ST67" i="2"/>
  <c r="SX67" i="2" s="1"/>
  <c r="TS67" i="2"/>
  <c r="SS67" i="2"/>
  <c r="SW67" i="2" s="1"/>
  <c r="TS239" i="2"/>
  <c r="NE274" i="2"/>
  <c r="NG274" i="2" s="1"/>
  <c r="SB274" i="2" s="1"/>
  <c r="TT274" i="2" s="1"/>
  <c r="TU42" i="2"/>
  <c r="QS44" i="2"/>
  <c r="SN44" i="2" s="1"/>
  <c r="UD44" i="2" s="1"/>
  <c r="QS60" i="2"/>
  <c r="SN60" i="2" s="1"/>
  <c r="UD60" i="2" s="1"/>
  <c r="TU68" i="2"/>
  <c r="PE115" i="2"/>
  <c r="SI115" i="2" s="1"/>
  <c r="TY115" i="2" s="1"/>
  <c r="PE116" i="2"/>
  <c r="SI116" i="2" s="1"/>
  <c r="TY116" i="2" s="1"/>
  <c r="TU106" i="2"/>
  <c r="QS115" i="2"/>
  <c r="SN115" i="2" s="1"/>
  <c r="UD115" i="2" s="1"/>
  <c r="QS132" i="2"/>
  <c r="SN132" i="2" s="1"/>
  <c r="UD132" i="2" s="1"/>
  <c r="PE146" i="2"/>
  <c r="SI146" i="2" s="1"/>
  <c r="TY146" i="2" s="1"/>
  <c r="PE161" i="2"/>
  <c r="SI161" i="2" s="1"/>
  <c r="TS167" i="2"/>
  <c r="PE169" i="2"/>
  <c r="SI169" i="2" s="1"/>
  <c r="TY169" i="2" s="1"/>
  <c r="QS122" i="2"/>
  <c r="SN122" i="2" s="1"/>
  <c r="UD122" i="2" s="1"/>
  <c r="TS140" i="2"/>
  <c r="TS149" i="2"/>
  <c r="PE155" i="2"/>
  <c r="SI155" i="2" s="1"/>
  <c r="TY155" i="2" s="1"/>
  <c r="TS162" i="2"/>
  <c r="PE164" i="2"/>
  <c r="SI164" i="2" s="1"/>
  <c r="TS170" i="2"/>
  <c r="TS176" i="2"/>
  <c r="QS188" i="2"/>
  <c r="SN188" i="2" s="1"/>
  <c r="TS203" i="2"/>
  <c r="QS223" i="2"/>
  <c r="SN223" i="2" s="1"/>
  <c r="UD223" i="2" s="1"/>
  <c r="TS241" i="2"/>
  <c r="PE262" i="2"/>
  <c r="SI262" i="2" s="1"/>
  <c r="TS267" i="2"/>
  <c r="QS270" i="2"/>
  <c r="SN270" i="2" s="1"/>
  <c r="UD270" i="2" s="1"/>
  <c r="OE274" i="2"/>
  <c r="SD274" i="2" s="1"/>
  <c r="TV274" i="2" s="1"/>
  <c r="NU38" i="2"/>
  <c r="NW38" i="2" s="1"/>
  <c r="SC38" i="2" s="1"/>
  <c r="QB38" i="2"/>
  <c r="QS59" i="2"/>
  <c r="SN59" i="2" s="1"/>
  <c r="UD59" i="2" s="1"/>
  <c r="QS109" i="2"/>
  <c r="SN109" i="2" s="1"/>
  <c r="UD109" i="2" s="1"/>
  <c r="QS120" i="2"/>
  <c r="SN120" i="2" s="1"/>
  <c r="UD120" i="2" s="1"/>
  <c r="QS181" i="2"/>
  <c r="SN181" i="2" s="1"/>
  <c r="QS183" i="2"/>
  <c r="SN183" i="2" s="1"/>
  <c r="UD183" i="2" s="1"/>
  <c r="QS186" i="2"/>
  <c r="SN186" i="2" s="1"/>
  <c r="UD186" i="2" s="1"/>
  <c r="PE179" i="2"/>
  <c r="SI179" i="2" s="1"/>
  <c r="TY179" i="2" s="1"/>
  <c r="QC224" i="2"/>
  <c r="SL224" i="2" s="1"/>
  <c r="UB224" i="2" s="1"/>
  <c r="PE203" i="2"/>
  <c r="SI203" i="2" s="1"/>
  <c r="TY203" i="2" s="1"/>
  <c r="PE227" i="2"/>
  <c r="SI227" i="2" s="1"/>
  <c r="QS230" i="2"/>
  <c r="SN230" i="2" s="1"/>
  <c r="UD230" i="2" s="1"/>
  <c r="PE245" i="2"/>
  <c r="SI245" i="2" s="1"/>
  <c r="TY245" i="2" s="1"/>
  <c r="LA274" i="2"/>
  <c r="QP38" i="2"/>
  <c r="NJ274" i="2"/>
  <c r="NN274" i="2" s="1"/>
  <c r="NK38" i="2"/>
  <c r="NK274" i="2" s="1"/>
  <c r="QS40" i="2"/>
  <c r="SN40" i="2" s="1"/>
  <c r="UD40" i="2" s="1"/>
  <c r="SR266" i="2"/>
  <c r="UH266" i="2" s="1"/>
  <c r="RZ266" i="2"/>
  <c r="SR263" i="2"/>
  <c r="UH263" i="2" s="1"/>
  <c r="RZ263" i="2"/>
  <c r="SR245" i="2"/>
  <c r="UH245" i="2" s="1"/>
  <c r="RZ245" i="2"/>
  <c r="SR246" i="2"/>
  <c r="UH246" i="2" s="1"/>
  <c r="RZ246" i="2"/>
  <c r="MV274" i="2"/>
  <c r="TS65" i="2"/>
  <c r="TU105" i="2"/>
  <c r="QS133" i="2"/>
  <c r="SN133" i="2" s="1"/>
  <c r="UD133" i="2" s="1"/>
  <c r="QS134" i="2"/>
  <c r="SN134" i="2" s="1"/>
  <c r="UD134" i="2" s="1"/>
  <c r="TS144" i="2"/>
  <c r="QS160" i="2"/>
  <c r="SN160" i="2" s="1"/>
  <c r="UD160" i="2" s="1"/>
  <c r="QS164" i="2"/>
  <c r="SN164" i="2" s="1"/>
  <c r="UD164" i="2" s="1"/>
  <c r="QS168" i="2"/>
  <c r="SN168" i="2" s="1"/>
  <c r="UD168" i="2" s="1"/>
  <c r="QS161" i="2"/>
  <c r="SN161" i="2" s="1"/>
  <c r="UD161" i="2" s="1"/>
  <c r="QS165" i="2"/>
  <c r="SN165" i="2" s="1"/>
  <c r="UD165" i="2" s="1"/>
  <c r="QS169" i="2"/>
  <c r="SN169" i="2" s="1"/>
  <c r="UD169" i="2" s="1"/>
  <c r="QS179" i="2"/>
  <c r="SN179" i="2" s="1"/>
  <c r="UD179" i="2" s="1"/>
  <c r="PE199" i="2"/>
  <c r="SI199" i="2" s="1"/>
  <c r="TY199" i="2" s="1"/>
  <c r="TS190" i="2"/>
  <c r="TS219" i="2"/>
  <c r="TS209" i="2"/>
  <c r="PE210" i="2"/>
  <c r="SI210" i="2" s="1"/>
  <c r="TY210" i="2" s="1"/>
  <c r="QS213" i="2"/>
  <c r="SN213" i="2" s="1"/>
  <c r="UD213" i="2" s="1"/>
  <c r="PE214" i="2"/>
  <c r="SI214" i="2" s="1"/>
  <c r="TY214" i="2" s="1"/>
  <c r="QS228" i="2"/>
  <c r="SN228" i="2" s="1"/>
  <c r="UD228" i="2" s="1"/>
  <c r="TS235" i="2"/>
  <c r="SE259" i="2"/>
  <c r="TW259" i="2" s="1"/>
  <c r="ON259" i="2"/>
  <c r="SE257" i="2"/>
  <c r="TW257" i="2" s="1"/>
  <c r="ON257" i="2"/>
  <c r="OT274" i="2"/>
  <c r="OU274" i="2"/>
  <c r="TU48" i="2"/>
  <c r="TU52" i="2"/>
  <c r="QC68" i="2"/>
  <c r="SL68" i="2" s="1"/>
  <c r="UB68" i="2" s="1"/>
  <c r="QS71" i="2"/>
  <c r="SN71" i="2" s="1"/>
  <c r="UD71" i="2" s="1"/>
  <c r="QC72" i="2"/>
  <c r="SL72" i="2" s="1"/>
  <c r="TU76" i="2"/>
  <c r="TU80" i="2"/>
  <c r="TU84" i="2"/>
  <c r="QS110" i="2"/>
  <c r="SN110" i="2" s="1"/>
  <c r="UD110" i="2" s="1"/>
  <c r="QS124" i="2"/>
  <c r="SN124" i="2" s="1"/>
  <c r="UD124" i="2" s="1"/>
  <c r="QS149" i="2"/>
  <c r="SN149" i="2" s="1"/>
  <c r="UD149" i="2" s="1"/>
  <c r="PE134" i="2"/>
  <c r="SI134" i="2" s="1"/>
  <c r="TY134" i="2" s="1"/>
  <c r="QC144" i="2"/>
  <c r="SL144" i="2" s="1"/>
  <c r="UB144" i="2" s="1"/>
  <c r="QS167" i="2"/>
  <c r="SN167" i="2" s="1"/>
  <c r="UD167" i="2" s="1"/>
  <c r="QS171" i="2"/>
  <c r="SN171" i="2" s="1"/>
  <c r="UD171" i="2" s="1"/>
  <c r="QC178" i="2"/>
  <c r="SL178" i="2" s="1"/>
  <c r="UB178" i="2" s="1"/>
  <c r="PE196" i="2"/>
  <c r="SI196" i="2" s="1"/>
  <c r="TY196" i="2" s="1"/>
  <c r="QC214" i="2"/>
  <c r="SL214" i="2" s="1"/>
  <c r="UB214" i="2" s="1"/>
  <c r="QS214" i="2"/>
  <c r="SN214" i="2" s="1"/>
  <c r="UD214" i="2" s="1"/>
  <c r="QC220" i="2"/>
  <c r="SL220" i="2" s="1"/>
  <c r="UB220" i="2" s="1"/>
  <c r="QS211" i="2"/>
  <c r="SN211" i="2" s="1"/>
  <c r="UD211" i="2" s="1"/>
  <c r="PE212" i="2"/>
  <c r="SI212" i="2" s="1"/>
  <c r="TY212" i="2" s="1"/>
  <c r="QS219" i="2"/>
  <c r="SN219" i="2" s="1"/>
  <c r="UD219" i="2" s="1"/>
  <c r="PE220" i="2"/>
  <c r="SI220" i="2" s="1"/>
  <c r="TY220" i="2" s="1"/>
  <c r="QS273" i="2"/>
  <c r="SN273" i="2" s="1"/>
  <c r="UD273" i="2" s="1"/>
  <c r="QS272" i="2"/>
  <c r="SN272" i="2" s="1"/>
  <c r="UD272" i="2" s="1"/>
  <c r="PB39" i="2"/>
  <c r="ME39" i="2"/>
  <c r="QC90" i="2"/>
  <c r="SL90" i="2" s="1"/>
  <c r="QS100" i="2"/>
  <c r="SN100" i="2" s="1"/>
  <c r="UD100" i="2" s="1"/>
  <c r="QC108" i="2"/>
  <c r="SL108" i="2" s="1"/>
  <c r="UB108" i="2" s="1"/>
  <c r="QS123" i="2"/>
  <c r="SN123" i="2" s="1"/>
  <c r="UD123" i="2" s="1"/>
  <c r="QS155" i="2"/>
  <c r="SN155" i="2" s="1"/>
  <c r="UD155" i="2" s="1"/>
  <c r="QS170" i="2"/>
  <c r="SN170" i="2" s="1"/>
  <c r="UD170" i="2" s="1"/>
  <c r="PE123" i="2"/>
  <c r="SI123" i="2" s="1"/>
  <c r="TY123" i="2" s="1"/>
  <c r="PE128" i="2"/>
  <c r="SI128" i="2" s="1"/>
  <c r="TY128" i="2" s="1"/>
  <c r="PE170" i="2"/>
  <c r="SI170" i="2" s="1"/>
  <c r="TY170" i="2" s="1"/>
  <c r="QS177" i="2"/>
  <c r="SN177" i="2" s="1"/>
  <c r="QS190" i="2"/>
  <c r="SN190" i="2" s="1"/>
  <c r="UD190" i="2" s="1"/>
  <c r="PE191" i="2"/>
  <c r="SI191" i="2" s="1"/>
  <c r="TY191" i="2" s="1"/>
  <c r="QC172" i="2"/>
  <c r="SL172" i="2" s="1"/>
  <c r="UB172" i="2" s="1"/>
  <c r="QC180" i="2"/>
  <c r="SL180" i="2" s="1"/>
  <c r="UB180" i="2" s="1"/>
  <c r="PE200" i="2"/>
  <c r="SI200" i="2" s="1"/>
  <c r="TY200" i="2" s="1"/>
  <c r="PE202" i="2"/>
  <c r="SI202" i="2" s="1"/>
  <c r="TY202" i="2" s="1"/>
  <c r="PE209" i="2"/>
  <c r="SI209" i="2" s="1"/>
  <c r="TY209" i="2" s="1"/>
  <c r="PE251" i="2"/>
  <c r="SI251" i="2" s="1"/>
  <c r="TY251" i="2" s="1"/>
  <c r="QS242" i="2"/>
  <c r="SN242" i="2" s="1"/>
  <c r="UD242" i="2" s="1"/>
  <c r="RA274" i="2"/>
  <c r="SO274" i="2" s="1"/>
  <c r="UE274" i="2" s="1"/>
  <c r="VN253" i="2"/>
  <c r="UA253" i="2"/>
  <c r="QC40" i="2"/>
  <c r="SL40" i="2" s="1"/>
  <c r="UB40" i="2" s="1"/>
  <c r="QC117" i="2"/>
  <c r="SL117" i="2" s="1"/>
  <c r="UB117" i="2" s="1"/>
  <c r="PE120" i="2"/>
  <c r="SI120" i="2" s="1"/>
  <c r="TY120" i="2" s="1"/>
  <c r="QC138" i="2"/>
  <c r="SL138" i="2" s="1"/>
  <c r="UB138" i="2" s="1"/>
  <c r="QS199" i="2"/>
  <c r="SN199" i="2" s="1"/>
  <c r="UD199" i="2" s="1"/>
  <c r="VN270" i="2"/>
  <c r="UA270" i="2"/>
  <c r="VN250" i="2"/>
  <c r="UA250" i="2"/>
  <c r="QC76" i="2"/>
  <c r="SL76" i="2" s="1"/>
  <c r="UB76" i="2" s="1"/>
  <c r="QC80" i="2"/>
  <c r="SL80" i="2" s="1"/>
  <c r="UB80" i="2" s="1"/>
  <c r="QC84" i="2"/>
  <c r="SL84" i="2" s="1"/>
  <c r="UB84" i="2" s="1"/>
  <c r="QC100" i="2"/>
  <c r="SL100" i="2" s="1"/>
  <c r="UB100" i="2" s="1"/>
  <c r="QC109" i="2"/>
  <c r="SL109" i="2" s="1"/>
  <c r="UB109" i="2" s="1"/>
  <c r="QC124" i="2"/>
  <c r="SL124" i="2" s="1"/>
  <c r="UB124" i="2" s="1"/>
  <c r="QC131" i="2"/>
  <c r="SL131" i="2" s="1"/>
  <c r="UB131" i="2" s="1"/>
  <c r="QC106" i="2"/>
  <c r="SL106" i="2" s="1"/>
  <c r="UB106" i="2" s="1"/>
  <c r="QC116" i="2"/>
  <c r="SL116" i="2" s="1"/>
  <c r="UB116" i="2" s="1"/>
  <c r="PE131" i="2"/>
  <c r="SI131" i="2" s="1"/>
  <c r="TY131" i="2" s="1"/>
  <c r="QC205" i="2"/>
  <c r="SL205" i="2" s="1"/>
  <c r="UB205" i="2" s="1"/>
  <c r="PE211" i="2"/>
  <c r="SI211" i="2" s="1"/>
  <c r="TY211" i="2" s="1"/>
  <c r="PE219" i="2"/>
  <c r="SI219" i="2" s="1"/>
  <c r="TY219" i="2" s="1"/>
  <c r="PE223" i="2"/>
  <c r="SI223" i="2" s="1"/>
  <c r="TY223" i="2" s="1"/>
  <c r="QC273" i="2"/>
  <c r="SL273" i="2" s="1"/>
  <c r="UB273" i="2" s="1"/>
  <c r="VN262" i="2"/>
  <c r="UA262" i="2"/>
  <c r="VN252" i="2"/>
  <c r="UA252" i="2"/>
  <c r="PE124" i="2"/>
  <c r="SI124" i="2" s="1"/>
  <c r="TY124" i="2" s="1"/>
  <c r="QC266" i="2"/>
  <c r="SL266" i="2" s="1"/>
  <c r="UB266" i="2" s="1"/>
  <c r="PE270" i="2"/>
  <c r="SI270" i="2" s="1"/>
  <c r="TY270" i="2" s="1"/>
  <c r="VN264" i="2"/>
  <c r="UA264" i="2"/>
  <c r="QC98" i="2"/>
  <c r="SL98" i="2" s="1"/>
  <c r="UB98" i="2" s="1"/>
  <c r="QS121" i="2"/>
  <c r="SN121" i="2" s="1"/>
  <c r="UD121" i="2" s="1"/>
  <c r="QC127" i="2"/>
  <c r="SL127" i="2" s="1"/>
  <c r="UB127" i="2" s="1"/>
  <c r="QC149" i="2"/>
  <c r="SL149" i="2" s="1"/>
  <c r="UB149" i="2" s="1"/>
  <c r="QC166" i="2"/>
  <c r="SL166" i="2" s="1"/>
  <c r="UB166" i="2" s="1"/>
  <c r="PE127" i="2"/>
  <c r="SI127" i="2" s="1"/>
  <c r="TY127" i="2" s="1"/>
  <c r="QC139" i="2"/>
  <c r="SL139" i="2" s="1"/>
  <c r="UB139" i="2" s="1"/>
  <c r="QC147" i="2"/>
  <c r="SL147" i="2" s="1"/>
  <c r="UB147" i="2" s="1"/>
  <c r="QS226" i="2"/>
  <c r="SN226" i="2" s="1"/>
  <c r="UD226" i="2" s="1"/>
  <c r="QS236" i="2"/>
  <c r="SN236" i="2" s="1"/>
  <c r="UD236" i="2" s="1"/>
  <c r="QC231" i="2"/>
  <c r="SL231" i="2" s="1"/>
  <c r="UB231" i="2" s="1"/>
  <c r="QC56" i="2"/>
  <c r="SL56" i="2" s="1"/>
  <c r="UB56" i="2" s="1"/>
  <c r="QC58" i="2"/>
  <c r="SL58" i="2" s="1"/>
  <c r="UB58" i="2" s="1"/>
  <c r="QC60" i="2"/>
  <c r="SL60" i="2" s="1"/>
  <c r="UB60" i="2" s="1"/>
  <c r="QC62" i="2"/>
  <c r="SL62" i="2" s="1"/>
  <c r="UB62" i="2" s="1"/>
  <c r="QS92" i="2"/>
  <c r="SN92" i="2" s="1"/>
  <c r="UD92" i="2" s="1"/>
  <c r="QC97" i="2"/>
  <c r="SL97" i="2" s="1"/>
  <c r="UB97" i="2" s="1"/>
  <c r="QC101" i="2"/>
  <c r="SL101" i="2" s="1"/>
  <c r="UB101" i="2" s="1"/>
  <c r="QC107" i="2"/>
  <c r="SL107" i="2" s="1"/>
  <c r="UB107" i="2" s="1"/>
  <c r="QC110" i="2"/>
  <c r="SL110" i="2" s="1"/>
  <c r="QC133" i="2"/>
  <c r="SL133" i="2" s="1"/>
  <c r="QC201" i="2"/>
  <c r="SL201" i="2" s="1"/>
  <c r="UB201" i="2" s="1"/>
  <c r="QC209" i="2"/>
  <c r="SL209" i="2" s="1"/>
  <c r="UB209" i="2" s="1"/>
  <c r="QC210" i="2"/>
  <c r="SL210" i="2" s="1"/>
  <c r="UB210" i="2" s="1"/>
  <c r="QC234" i="2"/>
  <c r="SL234" i="2" s="1"/>
  <c r="UB234" i="2" s="1"/>
  <c r="PE237" i="2"/>
  <c r="SI237" i="2" s="1"/>
  <c r="TY237" i="2" s="1"/>
  <c r="QC257" i="2"/>
  <c r="SL257" i="2" s="1"/>
  <c r="UB257" i="2" s="1"/>
  <c r="PE247" i="2"/>
  <c r="SI247" i="2" s="1"/>
  <c r="TY247" i="2" s="1"/>
  <c r="QC169" i="2"/>
  <c r="SL169" i="2" s="1"/>
  <c r="UB169" i="2" s="1"/>
  <c r="SS100" i="2"/>
  <c r="SW100" i="2" s="1"/>
  <c r="ST100" i="2"/>
  <c r="SX100" i="2" s="1"/>
  <c r="TS100" i="2"/>
  <c r="TS122" i="2"/>
  <c r="TS154" i="2"/>
  <c r="TS119" i="2"/>
  <c r="SS132" i="2"/>
  <c r="ST132" i="2"/>
  <c r="SX132" i="2" s="1"/>
  <c r="TS132" i="2"/>
  <c r="TS135" i="2"/>
  <c r="TS183" i="2"/>
  <c r="ST192" i="2"/>
  <c r="SX192" i="2" s="1"/>
  <c r="ST211" i="2"/>
  <c r="SX211" i="2" s="1"/>
  <c r="SS211" i="2"/>
  <c r="TS211" i="2"/>
  <c r="ST232" i="2"/>
  <c r="SX232" i="2" s="1"/>
  <c r="TS246" i="2"/>
  <c r="TS263" i="2"/>
  <c r="SS270" i="2"/>
  <c r="TS270" i="2"/>
  <c r="SR269" i="2"/>
  <c r="UH269" i="2" s="1"/>
  <c r="RZ269" i="2"/>
  <c r="SR265" i="2"/>
  <c r="UH265" i="2" s="1"/>
  <c r="RZ265" i="2"/>
  <c r="SR254" i="2"/>
  <c r="UH254" i="2" s="1"/>
  <c r="RZ254" i="2"/>
  <c r="VN269" i="2"/>
  <c r="UA269" i="2"/>
  <c r="SS53" i="2"/>
  <c r="SW53" i="2" s="1"/>
  <c r="TU53" i="2"/>
  <c r="ST53" i="2"/>
  <c r="SX53" i="2" s="1"/>
  <c r="TU83" i="2"/>
  <c r="TS97" i="2"/>
  <c r="TS99" i="2"/>
  <c r="TS101" i="2"/>
  <c r="TS165" i="2"/>
  <c r="SS128" i="2"/>
  <c r="ST128" i="2"/>
  <c r="SX128" i="2" s="1"/>
  <c r="TS128" i="2"/>
  <c r="TS131" i="2"/>
  <c r="SS134" i="2"/>
  <c r="ST134" i="2"/>
  <c r="SX134" i="2" s="1"/>
  <c r="TS134" i="2"/>
  <c r="TS199" i="2"/>
  <c r="SS179" i="2"/>
  <c r="ST179" i="2"/>
  <c r="SX179" i="2" s="1"/>
  <c r="TS179" i="2"/>
  <c r="SS188" i="2"/>
  <c r="SS192" i="2"/>
  <c r="TS215" i="2"/>
  <c r="SS232" i="2"/>
  <c r="TS251" i="2"/>
  <c r="TS250" i="2"/>
  <c r="TS259" i="2"/>
  <c r="TS266" i="2"/>
  <c r="RY256" i="2"/>
  <c r="RY252" i="2"/>
  <c r="RY248" i="2"/>
  <c r="TS159" i="2"/>
  <c r="SS226" i="2"/>
  <c r="ST226" i="2"/>
  <c r="SX226" i="2" s="1"/>
  <c r="TS226" i="2"/>
  <c r="SS253" i="2"/>
  <c r="TS253" i="2"/>
  <c r="RY250" i="2"/>
  <c r="TU79" i="2"/>
  <c r="QS79" i="2"/>
  <c r="SN79" i="2" s="1"/>
  <c r="UD79" i="2" s="1"/>
  <c r="SS107" i="2"/>
  <c r="ST107" i="2"/>
  <c r="SX107" i="2" s="1"/>
  <c r="TS107" i="2"/>
  <c r="PE109" i="2"/>
  <c r="SI109" i="2" s="1"/>
  <c r="TY109" i="2" s="1"/>
  <c r="PE111" i="2"/>
  <c r="SI111" i="2" s="1"/>
  <c r="TY111" i="2" s="1"/>
  <c r="PE112" i="2"/>
  <c r="SI112" i="2" s="1"/>
  <c r="TY112" i="2" s="1"/>
  <c r="QS136" i="2"/>
  <c r="SN136" i="2" s="1"/>
  <c r="UD136" i="2" s="1"/>
  <c r="QS153" i="2"/>
  <c r="SN153" i="2" s="1"/>
  <c r="SS153" i="2" s="1"/>
  <c r="PE171" i="2"/>
  <c r="SI171" i="2" s="1"/>
  <c r="TY171" i="2" s="1"/>
  <c r="QS142" i="2"/>
  <c r="SN142" i="2" s="1"/>
  <c r="UD142" i="2" s="1"/>
  <c r="PE143" i="2"/>
  <c r="SI143" i="2" s="1"/>
  <c r="QS146" i="2"/>
  <c r="SN146" i="2" s="1"/>
  <c r="UD146" i="2" s="1"/>
  <c r="PE159" i="2"/>
  <c r="SI159" i="2" s="1"/>
  <c r="TY159" i="2" s="1"/>
  <c r="PE160" i="2"/>
  <c r="SI160" i="2" s="1"/>
  <c r="TY160" i="2" s="1"/>
  <c r="SS166" i="2"/>
  <c r="PE168" i="2"/>
  <c r="SI168" i="2" s="1"/>
  <c r="TY168" i="2" s="1"/>
  <c r="QC185" i="2"/>
  <c r="SL185" i="2" s="1"/>
  <c r="UB185" i="2" s="1"/>
  <c r="QS185" i="2"/>
  <c r="SN185" i="2" s="1"/>
  <c r="UD185" i="2" s="1"/>
  <c r="PE197" i="2"/>
  <c r="SI197" i="2" s="1"/>
  <c r="TY197" i="2" s="1"/>
  <c r="TS196" i="2"/>
  <c r="QS200" i="2"/>
  <c r="SN200" i="2" s="1"/>
  <c r="UD200" i="2" s="1"/>
  <c r="QS209" i="2"/>
  <c r="SN209" i="2" s="1"/>
  <c r="UD209" i="2" s="1"/>
  <c r="PE205" i="2"/>
  <c r="SI205" i="2" s="1"/>
  <c r="TY205" i="2" s="1"/>
  <c r="QS206" i="2"/>
  <c r="SN206" i="2" s="1"/>
  <c r="UD206" i="2" s="1"/>
  <c r="PE207" i="2"/>
  <c r="SI207" i="2" s="1"/>
  <c r="TY207" i="2" s="1"/>
  <c r="TS212" i="2"/>
  <c r="SS212" i="2"/>
  <c r="ST212" i="2"/>
  <c r="SX212" i="2" s="1"/>
  <c r="PE228" i="2"/>
  <c r="SI228" i="2" s="1"/>
  <c r="TY228" i="2" s="1"/>
  <c r="PE257" i="2"/>
  <c r="SI257" i="2" s="1"/>
  <c r="TY257" i="2" s="1"/>
  <c r="PE258" i="2"/>
  <c r="SI258" i="2" s="1"/>
  <c r="TY258" i="2" s="1"/>
  <c r="QC263" i="2"/>
  <c r="SL263" i="2" s="1"/>
  <c r="UB263" i="2" s="1"/>
  <c r="QS259" i="2"/>
  <c r="SN259" i="2" s="1"/>
  <c r="UD259" i="2" s="1"/>
  <c r="TS89" i="2"/>
  <c r="RY272" i="2"/>
  <c r="RY257" i="2"/>
  <c r="QS61" i="2"/>
  <c r="SN61" i="2" s="1"/>
  <c r="UD61" i="2" s="1"/>
  <c r="QS66" i="2"/>
  <c r="SN66" i="2" s="1"/>
  <c r="UD66" i="2" s="1"/>
  <c r="PZ74" i="2"/>
  <c r="ME74" i="2"/>
  <c r="QS76" i="2"/>
  <c r="SN76" i="2" s="1"/>
  <c r="UD76" i="2" s="1"/>
  <c r="QC77" i="2"/>
  <c r="SL77" i="2" s="1"/>
  <c r="QS80" i="2"/>
  <c r="SN80" i="2" s="1"/>
  <c r="UD80" i="2" s="1"/>
  <c r="QC81" i="2"/>
  <c r="SL81" i="2" s="1"/>
  <c r="QS84" i="2"/>
  <c r="SN84" i="2" s="1"/>
  <c r="UD84" i="2" s="1"/>
  <c r="QC85" i="2"/>
  <c r="SL85" i="2" s="1"/>
  <c r="QS87" i="2"/>
  <c r="SN87" i="2" s="1"/>
  <c r="UD87" i="2" s="1"/>
  <c r="QC88" i="2"/>
  <c r="SL88" i="2" s="1"/>
  <c r="UB88" i="2" s="1"/>
  <c r="QC91" i="2"/>
  <c r="SL91" i="2" s="1"/>
  <c r="UB91" i="2" s="1"/>
  <c r="QS95" i="2"/>
  <c r="SN95" i="2" s="1"/>
  <c r="UD95" i="2" s="1"/>
  <c r="QC96" i="2"/>
  <c r="SL96" i="2" s="1"/>
  <c r="QS97" i="2"/>
  <c r="SN97" i="2" s="1"/>
  <c r="UD97" i="2" s="1"/>
  <c r="QS101" i="2"/>
  <c r="SN101" i="2" s="1"/>
  <c r="UD101" i="2" s="1"/>
  <c r="QS102" i="2"/>
  <c r="SN102" i="2" s="1"/>
  <c r="UD102" i="2" s="1"/>
  <c r="QC126" i="2"/>
  <c r="SL126" i="2" s="1"/>
  <c r="UB126" i="2" s="1"/>
  <c r="PE152" i="2"/>
  <c r="SI152" i="2" s="1"/>
  <c r="TY152" i="2" s="1"/>
  <c r="QS159" i="2"/>
  <c r="SN159" i="2" s="1"/>
  <c r="UD159" i="2" s="1"/>
  <c r="QC154" i="2"/>
  <c r="SL154" i="2" s="1"/>
  <c r="UB154" i="2" s="1"/>
  <c r="QS173" i="2"/>
  <c r="SN173" i="2" s="1"/>
  <c r="UD173" i="2" s="1"/>
  <c r="QS194" i="2"/>
  <c r="SN194" i="2" s="1"/>
  <c r="UD194" i="2" s="1"/>
  <c r="PE195" i="2"/>
  <c r="SI195" i="2" s="1"/>
  <c r="TY195" i="2" s="1"/>
  <c r="PE201" i="2"/>
  <c r="SI201" i="2" s="1"/>
  <c r="TY201" i="2" s="1"/>
  <c r="PE173" i="2"/>
  <c r="SI173" i="2" s="1"/>
  <c r="QC174" i="2"/>
  <c r="SL174" i="2" s="1"/>
  <c r="UB174" i="2" s="1"/>
  <c r="PE238" i="2"/>
  <c r="SI238" i="2" s="1"/>
  <c r="TY238" i="2" s="1"/>
  <c r="QS241" i="2"/>
  <c r="SN241" i="2" s="1"/>
  <c r="UD241" i="2" s="1"/>
  <c r="PE242" i="2"/>
  <c r="SI242" i="2" s="1"/>
  <c r="TY242" i="2" s="1"/>
  <c r="QC242" i="2"/>
  <c r="SL242" i="2" s="1"/>
  <c r="UB242" i="2" s="1"/>
  <c r="PE267" i="2"/>
  <c r="SI267" i="2" s="1"/>
  <c r="TY267" i="2" s="1"/>
  <c r="PE269" i="2"/>
  <c r="SI269" i="2" s="1"/>
  <c r="TY269" i="2" s="1"/>
  <c r="PE263" i="2"/>
  <c r="SI263" i="2" s="1"/>
  <c r="TY263" i="2" s="1"/>
  <c r="PE265" i="2"/>
  <c r="SI265" i="2" s="1"/>
  <c r="TY265" i="2" s="1"/>
  <c r="GH274" i="2"/>
  <c r="SE245" i="2"/>
  <c r="TW245" i="2" s="1"/>
  <c r="ON245" i="2"/>
  <c r="RQ274" i="2"/>
  <c r="SQ274" i="2" s="1"/>
  <c r="UG274" i="2" s="1"/>
  <c r="SS45" i="2"/>
  <c r="SW45" i="2" s="1"/>
  <c r="QS72" i="2"/>
  <c r="SN72" i="2" s="1"/>
  <c r="UD72" i="2" s="1"/>
  <c r="QS42" i="2"/>
  <c r="SN42" i="2" s="1"/>
  <c r="UD42" i="2" s="1"/>
  <c r="ST73" i="2"/>
  <c r="SX73" i="2" s="1"/>
  <c r="QS73" i="2"/>
  <c r="SN73" i="2" s="1"/>
  <c r="UD73" i="2" s="1"/>
  <c r="QS81" i="2"/>
  <c r="SN81" i="2" s="1"/>
  <c r="UD81" i="2" s="1"/>
  <c r="QC82" i="2"/>
  <c r="SL82" i="2" s="1"/>
  <c r="UB82" i="2" s="1"/>
  <c r="PE114" i="2"/>
  <c r="SI114" i="2" s="1"/>
  <c r="QC115" i="2"/>
  <c r="SL115" i="2" s="1"/>
  <c r="UB115" i="2" s="1"/>
  <c r="QS116" i="2"/>
  <c r="SN116" i="2" s="1"/>
  <c r="UD116" i="2" s="1"/>
  <c r="QS129" i="2"/>
  <c r="SN129" i="2" s="1"/>
  <c r="UD129" i="2" s="1"/>
  <c r="PE142" i="2"/>
  <c r="SI142" i="2" s="1"/>
  <c r="QS143" i="2"/>
  <c r="SN143" i="2" s="1"/>
  <c r="UD143" i="2" s="1"/>
  <c r="PE158" i="2"/>
  <c r="SI158" i="2" s="1"/>
  <c r="TY158" i="2" s="1"/>
  <c r="QS175" i="2"/>
  <c r="SN175" i="2" s="1"/>
  <c r="UD175" i="2" s="1"/>
  <c r="TS187" i="2"/>
  <c r="PE189" i="2"/>
  <c r="SI189" i="2" s="1"/>
  <c r="TY189" i="2" s="1"/>
  <c r="TS195" i="2"/>
  <c r="TS201" i="2"/>
  <c r="QS225" i="2"/>
  <c r="SN225" i="2" s="1"/>
  <c r="UD225" i="2" s="1"/>
  <c r="ST242" i="2"/>
  <c r="SX242" i="2" s="1"/>
  <c r="TS242" i="2"/>
  <c r="SS242" i="2"/>
  <c r="PE244" i="2"/>
  <c r="SI244" i="2" s="1"/>
  <c r="TY244" i="2" s="1"/>
  <c r="QS248" i="2"/>
  <c r="SN248" i="2" s="1"/>
  <c r="UD248" i="2" s="1"/>
  <c r="QC250" i="2"/>
  <c r="SL250" i="2" s="1"/>
  <c r="UB250" i="2" s="1"/>
  <c r="PE252" i="2"/>
  <c r="SI252" i="2" s="1"/>
  <c r="TY252" i="2" s="1"/>
  <c r="TS245" i="2"/>
  <c r="QS245" i="2"/>
  <c r="SN245" i="2" s="1"/>
  <c r="UD245" i="2" s="1"/>
  <c r="PE246" i="2"/>
  <c r="SI246" i="2" s="1"/>
  <c r="TY246" i="2" s="1"/>
  <c r="PE256" i="2"/>
  <c r="SI256" i="2" s="1"/>
  <c r="TY256" i="2" s="1"/>
  <c r="PE249" i="2"/>
  <c r="SI249" i="2" s="1"/>
  <c r="TY249" i="2" s="1"/>
  <c r="SS264" i="2"/>
  <c r="ST264" i="2"/>
  <c r="TS264" i="2"/>
  <c r="RY270" i="2"/>
  <c r="RY258" i="2"/>
  <c r="NV274" i="2"/>
  <c r="OM274" i="2"/>
  <c r="SE274" i="2" s="1"/>
  <c r="TW274" i="2" s="1"/>
  <c r="QA38" i="2"/>
  <c r="QC38" i="2" s="1"/>
  <c r="SL38" i="2" s="1"/>
  <c r="UB38" i="2" s="1"/>
  <c r="QS118" i="2"/>
  <c r="SN118" i="2" s="1"/>
  <c r="UD118" i="2" s="1"/>
  <c r="QC105" i="2"/>
  <c r="SL105" i="2" s="1"/>
  <c r="UB105" i="2" s="1"/>
  <c r="QS131" i="2"/>
  <c r="SN131" i="2" s="1"/>
  <c r="UD131" i="2" s="1"/>
  <c r="PE144" i="2"/>
  <c r="SI144" i="2" s="1"/>
  <c r="TY144" i="2" s="1"/>
  <c r="QC197" i="2"/>
  <c r="SL197" i="2" s="1"/>
  <c r="UB197" i="2" s="1"/>
  <c r="PE213" i="2"/>
  <c r="SI213" i="2" s="1"/>
  <c r="TY213" i="2" s="1"/>
  <c r="TS56" i="2"/>
  <c r="ST60" i="2"/>
  <c r="SX60" i="2" s="1"/>
  <c r="SS60" i="2"/>
  <c r="SW60" i="2" s="1"/>
  <c r="TS60" i="2"/>
  <c r="ST116" i="2"/>
  <c r="SX116" i="2" s="1"/>
  <c r="TS116" i="2"/>
  <c r="SS116" i="2"/>
  <c r="TS193" i="2"/>
  <c r="SS205" i="2"/>
  <c r="ST205" i="2"/>
  <c r="SX205" i="2" s="1"/>
  <c r="TS205" i="2"/>
  <c r="TS216" i="2"/>
  <c r="TS218" i="2"/>
  <c r="TS222" i="2"/>
  <c r="ST273" i="2"/>
  <c r="TS273" i="2"/>
  <c r="SS273" i="2"/>
  <c r="TS208" i="2"/>
  <c r="TS240" i="2"/>
  <c r="ST244" i="2"/>
  <c r="SX244" i="2" s="1"/>
  <c r="TS244" i="2"/>
  <c r="SS244" i="2"/>
  <c r="TS256" i="2"/>
  <c r="FJ274" i="2"/>
  <c r="PB38" i="2"/>
  <c r="ST44" i="2"/>
  <c r="SX44" i="2" s="1"/>
  <c r="SS44" i="2"/>
  <c r="SW44" i="2" s="1"/>
  <c r="TS44" i="2"/>
  <c r="TS64" i="2"/>
  <c r="TS91" i="2"/>
  <c r="SS265" i="2"/>
  <c r="ST265" i="2"/>
  <c r="TS265" i="2"/>
  <c r="ST120" i="2"/>
  <c r="SX120" i="2" s="1"/>
  <c r="TS120" i="2"/>
  <c r="SS120" i="2"/>
  <c r="VN272" i="2"/>
  <c r="UA272" i="2"/>
  <c r="VN263" i="2"/>
  <c r="UA263" i="2"/>
  <c r="TU49" i="2"/>
  <c r="QS49" i="2"/>
  <c r="SN49" i="2" s="1"/>
  <c r="UD49" i="2" s="1"/>
  <c r="QS56" i="2"/>
  <c r="SN56" i="2" s="1"/>
  <c r="UD56" i="2" s="1"/>
  <c r="TS108" i="2"/>
  <c r="QC112" i="2"/>
  <c r="SL112" i="2" s="1"/>
  <c r="UB112" i="2" s="1"/>
  <c r="QS112" i="2"/>
  <c r="SN112" i="2" s="1"/>
  <c r="UD112" i="2" s="1"/>
  <c r="ST163" i="2"/>
  <c r="SX163" i="2" s="1"/>
  <c r="TS163" i="2"/>
  <c r="SS163" i="2"/>
  <c r="PE165" i="2"/>
  <c r="SI165" i="2" s="1"/>
  <c r="TY165" i="2" s="1"/>
  <c r="PE119" i="2"/>
  <c r="SI119" i="2" s="1"/>
  <c r="TY119" i="2" s="1"/>
  <c r="ST124" i="2"/>
  <c r="SX124" i="2" s="1"/>
  <c r="SS124" i="2"/>
  <c r="TS124" i="2"/>
  <c r="ST148" i="2"/>
  <c r="SX148" i="2" s="1"/>
  <c r="SS148" i="2"/>
  <c r="TS148" i="2"/>
  <c r="QS184" i="2"/>
  <c r="SN184" i="2" s="1"/>
  <c r="QS189" i="2"/>
  <c r="SN189" i="2" s="1"/>
  <c r="UD189" i="2" s="1"/>
  <c r="QS193" i="2"/>
  <c r="SN193" i="2" s="1"/>
  <c r="UD193" i="2" s="1"/>
  <c r="QS196" i="2"/>
  <c r="SN196" i="2" s="1"/>
  <c r="UD196" i="2" s="1"/>
  <c r="PE204" i="2"/>
  <c r="SI204" i="2" s="1"/>
  <c r="QS224" i="2"/>
  <c r="SN224" i="2" s="1"/>
  <c r="UD224" i="2" s="1"/>
  <c r="PE222" i="2"/>
  <c r="SI222" i="2" s="1"/>
  <c r="TY222" i="2" s="1"/>
  <c r="PE233" i="2"/>
  <c r="SI233" i="2" s="1"/>
  <c r="TY233" i="2" s="1"/>
  <c r="PE248" i="2"/>
  <c r="SI248" i="2" s="1"/>
  <c r="QS240" i="2"/>
  <c r="SN240" i="2" s="1"/>
  <c r="UD240" i="2" s="1"/>
  <c r="QS256" i="2"/>
  <c r="SN256" i="2" s="1"/>
  <c r="UD256" i="2" s="1"/>
  <c r="QS268" i="2"/>
  <c r="SN268" i="2" s="1"/>
  <c r="UD268" i="2" s="1"/>
  <c r="ST71" i="2"/>
  <c r="SX71" i="2" s="1"/>
  <c r="TS71" i="2"/>
  <c r="SS71" i="2"/>
  <c r="SW71" i="2" s="1"/>
  <c r="NU274" i="2"/>
  <c r="NW274" i="2" s="1"/>
  <c r="SC274" i="2" s="1"/>
  <c r="TU274" i="2" s="1"/>
  <c r="ON274" i="2"/>
  <c r="PY274" i="2"/>
  <c r="ST43" i="2"/>
  <c r="SX43" i="2" s="1"/>
  <c r="SS43" i="2"/>
  <c r="SW43" i="2" s="1"/>
  <c r="TU43" i="2"/>
  <c r="QC46" i="2"/>
  <c r="SL46" i="2" s="1"/>
  <c r="UB46" i="2" s="1"/>
  <c r="QC48" i="2"/>
  <c r="SL48" i="2" s="1"/>
  <c r="UB48" i="2" s="1"/>
  <c r="QC50" i="2"/>
  <c r="SL50" i="2" s="1"/>
  <c r="UB50" i="2" s="1"/>
  <c r="QC52" i="2"/>
  <c r="SL52" i="2" s="1"/>
  <c r="UB52" i="2" s="1"/>
  <c r="QC54" i="2"/>
  <c r="SL54" i="2" s="1"/>
  <c r="UB54" i="2" s="1"/>
  <c r="QS55" i="2"/>
  <c r="SN55" i="2" s="1"/>
  <c r="UD55" i="2" s="1"/>
  <c r="QS63" i="2"/>
  <c r="SN63" i="2" s="1"/>
  <c r="UD63" i="2" s="1"/>
  <c r="QS65" i="2"/>
  <c r="SN65" i="2" s="1"/>
  <c r="UD65" i="2" s="1"/>
  <c r="TS95" i="2"/>
  <c r="QS74" i="2"/>
  <c r="SN74" i="2" s="1"/>
  <c r="UD74" i="2" s="1"/>
  <c r="QC75" i="2"/>
  <c r="SL75" i="2" s="1"/>
  <c r="UB75" i="2" s="1"/>
  <c r="QS78" i="2"/>
  <c r="SN78" i="2" s="1"/>
  <c r="UD78" i="2" s="1"/>
  <c r="QC79" i="2"/>
  <c r="SL79" i="2" s="1"/>
  <c r="UB79" i="2" s="1"/>
  <c r="QS82" i="2"/>
  <c r="SN82" i="2" s="1"/>
  <c r="UD82" i="2" s="1"/>
  <c r="QC83" i="2"/>
  <c r="SL83" i="2" s="1"/>
  <c r="UB83" i="2" s="1"/>
  <c r="QS86" i="2"/>
  <c r="SN86" i="2" s="1"/>
  <c r="UD86" i="2" s="1"/>
  <c r="QC87" i="2"/>
  <c r="SL87" i="2" s="1"/>
  <c r="UB87" i="2" s="1"/>
  <c r="QS91" i="2"/>
  <c r="SN91" i="2" s="1"/>
  <c r="UD91" i="2" s="1"/>
  <c r="QC92" i="2"/>
  <c r="SL92" i="2" s="1"/>
  <c r="QC95" i="2"/>
  <c r="SL95" i="2" s="1"/>
  <c r="UB95" i="2" s="1"/>
  <c r="QS99" i="2"/>
  <c r="SN99" i="2" s="1"/>
  <c r="UD99" i="2" s="1"/>
  <c r="PE103" i="2"/>
  <c r="SI103" i="2" s="1"/>
  <c r="QS104" i="2"/>
  <c r="SN104" i="2" s="1"/>
  <c r="UD104" i="2" s="1"/>
  <c r="QS111" i="2"/>
  <c r="SN111" i="2" s="1"/>
  <c r="UD111" i="2" s="1"/>
  <c r="PE118" i="2"/>
  <c r="SI118" i="2" s="1"/>
  <c r="QS105" i="2"/>
  <c r="SN105" i="2" s="1"/>
  <c r="UD105" i="2" s="1"/>
  <c r="QS108" i="2"/>
  <c r="SN108" i="2" s="1"/>
  <c r="UD108" i="2" s="1"/>
  <c r="QS113" i="2"/>
  <c r="SN113" i="2" s="1"/>
  <c r="UD113" i="2" s="1"/>
  <c r="PE117" i="2"/>
  <c r="SI117" i="2" s="1"/>
  <c r="TY117" i="2" s="1"/>
  <c r="PE139" i="2"/>
  <c r="SI139" i="2" s="1"/>
  <c r="TY139" i="2" s="1"/>
  <c r="QS141" i="2"/>
  <c r="SN141" i="2" s="1"/>
  <c r="UD141" i="2" s="1"/>
  <c r="QS145" i="2"/>
  <c r="SN145" i="2" s="1"/>
  <c r="UD145" i="2" s="1"/>
  <c r="PE156" i="2"/>
  <c r="SI156" i="2" s="1"/>
  <c r="TY156" i="2" s="1"/>
  <c r="PE174" i="2"/>
  <c r="SI174" i="2" s="1"/>
  <c r="TY174" i="2" s="1"/>
  <c r="PE178" i="2"/>
  <c r="SI178" i="2" s="1"/>
  <c r="TY178" i="2" s="1"/>
  <c r="PE182" i="2"/>
  <c r="SI182" i="2" s="1"/>
  <c r="TY182" i="2" s="1"/>
  <c r="PE126" i="2"/>
  <c r="SI126" i="2" s="1"/>
  <c r="PE140" i="2"/>
  <c r="SI140" i="2" s="1"/>
  <c r="TY140" i="2" s="1"/>
  <c r="QC150" i="2"/>
  <c r="SL150" i="2" s="1"/>
  <c r="PE157" i="2"/>
  <c r="SI157" i="2" s="1"/>
  <c r="TY157" i="2" s="1"/>
  <c r="QC167" i="2"/>
  <c r="SL167" i="2" s="1"/>
  <c r="UB167" i="2" s="1"/>
  <c r="PE187" i="2"/>
  <c r="SI187" i="2" s="1"/>
  <c r="TY187" i="2" s="1"/>
  <c r="QC187" i="2"/>
  <c r="SL187" i="2" s="1"/>
  <c r="UB187" i="2" s="1"/>
  <c r="QC195" i="2"/>
  <c r="SL195" i="2" s="1"/>
  <c r="UB195" i="2" s="1"/>
  <c r="QS198" i="2"/>
  <c r="SN198" i="2" s="1"/>
  <c r="UD198" i="2" s="1"/>
  <c r="PE198" i="2"/>
  <c r="SI198" i="2" s="1"/>
  <c r="TY198" i="2" s="1"/>
  <c r="QC199" i="2"/>
  <c r="SL199" i="2" s="1"/>
  <c r="UB199" i="2" s="1"/>
  <c r="QS201" i="2"/>
  <c r="SN201" i="2" s="1"/>
  <c r="UD201" i="2" s="1"/>
  <c r="QC204" i="2"/>
  <c r="SL204" i="2" s="1"/>
  <c r="UB204" i="2" s="1"/>
  <c r="PE231" i="2"/>
  <c r="SI231" i="2" s="1"/>
  <c r="TY231" i="2" s="1"/>
  <c r="PE224" i="2"/>
  <c r="SI224" i="2" s="1"/>
  <c r="TY224" i="2" s="1"/>
  <c r="QC225" i="2"/>
  <c r="SL225" i="2" s="1"/>
  <c r="UB225" i="2" s="1"/>
  <c r="QC227" i="2"/>
  <c r="SL227" i="2" s="1"/>
  <c r="UB227" i="2" s="1"/>
  <c r="PE234" i="2"/>
  <c r="SI234" i="2" s="1"/>
  <c r="TY234" i="2" s="1"/>
  <c r="QS258" i="2"/>
  <c r="SN258" i="2" s="1"/>
  <c r="UD258" i="2" s="1"/>
  <c r="OY274" i="2"/>
  <c r="TS93" i="2"/>
  <c r="RY253" i="2"/>
  <c r="RY251" i="2"/>
  <c r="RY255" i="2"/>
  <c r="RY247" i="2"/>
  <c r="MU274" i="2"/>
  <c r="TU51" i="2"/>
  <c r="QS51" i="2"/>
  <c r="SN51" i="2" s="1"/>
  <c r="UD51" i="2" s="1"/>
  <c r="QS68" i="2"/>
  <c r="SN68" i="2" s="1"/>
  <c r="UD68" i="2" s="1"/>
  <c r="PE113" i="2"/>
  <c r="SI113" i="2" s="1"/>
  <c r="TY113" i="2" s="1"/>
  <c r="QS114" i="2"/>
  <c r="SN114" i="2" s="1"/>
  <c r="UD114" i="2" s="1"/>
  <c r="QS117" i="2"/>
  <c r="SN117" i="2" s="1"/>
  <c r="UD117" i="2" s="1"/>
  <c r="PE102" i="2"/>
  <c r="SI102" i="2" s="1"/>
  <c r="QC121" i="2"/>
  <c r="SL121" i="2" s="1"/>
  <c r="UB121" i="2" s="1"/>
  <c r="QS138" i="2"/>
  <c r="SN138" i="2" s="1"/>
  <c r="UD138" i="2" s="1"/>
  <c r="PE154" i="2"/>
  <c r="SI154" i="2" s="1"/>
  <c r="TY154" i="2" s="1"/>
  <c r="TS121" i="2"/>
  <c r="QS139" i="2"/>
  <c r="SN139" i="2" s="1"/>
  <c r="UD139" i="2" s="1"/>
  <c r="PE141" i="2"/>
  <c r="SI141" i="2" s="1"/>
  <c r="TS194" i="2"/>
  <c r="TS202" i="2"/>
  <c r="QS203" i="2"/>
  <c r="SN203" i="2" s="1"/>
  <c r="UD203" i="2" s="1"/>
  <c r="ST213" i="2"/>
  <c r="SX213" i="2" s="1"/>
  <c r="SS213" i="2"/>
  <c r="TS213" i="2"/>
  <c r="PE215" i="2"/>
  <c r="SI215" i="2" s="1"/>
  <c r="TY215" i="2" s="1"/>
  <c r="ST223" i="2"/>
  <c r="SX223" i="2" s="1"/>
  <c r="SS223" i="2"/>
  <c r="TS223" i="2"/>
  <c r="QS202" i="2"/>
  <c r="SN202" i="2" s="1"/>
  <c r="UD202" i="2" s="1"/>
  <c r="QS217" i="2"/>
  <c r="SN217" i="2" s="1"/>
  <c r="UD217" i="2" s="1"/>
  <c r="QS237" i="2"/>
  <c r="SN237" i="2" s="1"/>
  <c r="UD237" i="2" s="1"/>
  <c r="QS239" i="2"/>
  <c r="SN239" i="2" s="1"/>
  <c r="UD239" i="2" s="1"/>
  <c r="QS246" i="2"/>
  <c r="SN246" i="2" s="1"/>
  <c r="UD246" i="2" s="1"/>
  <c r="SS252" i="2"/>
  <c r="TS252" i="2"/>
  <c r="PE254" i="2"/>
  <c r="SI254" i="2" s="1"/>
  <c r="TY254" i="2" s="1"/>
  <c r="PE255" i="2"/>
  <c r="SI255" i="2" s="1"/>
  <c r="QS262" i="2"/>
  <c r="SN262" i="2" s="1"/>
  <c r="UD262" i="2" s="1"/>
  <c r="PE271" i="2"/>
  <c r="SI271" i="2" s="1"/>
  <c r="TY271" i="2" s="1"/>
  <c r="QC259" i="2"/>
  <c r="SL259" i="2" s="1"/>
  <c r="UB259" i="2" s="1"/>
  <c r="QS267" i="2"/>
  <c r="SN267" i="2" s="1"/>
  <c r="UD267" i="2" s="1"/>
  <c r="SE258" i="2"/>
  <c r="TW258" i="2" s="1"/>
  <c r="ON258" i="2"/>
  <c r="TU41" i="2"/>
  <c r="ST46" i="2"/>
  <c r="SX46" i="2" s="1"/>
  <c r="SS46" i="2"/>
  <c r="SW46" i="2" s="1"/>
  <c r="TU46" i="2"/>
  <c r="ST50" i="2"/>
  <c r="SX50" i="2" s="1"/>
  <c r="SS50" i="2"/>
  <c r="SW50" i="2" s="1"/>
  <c r="TU50" i="2"/>
  <c r="ST54" i="2"/>
  <c r="SX54" i="2" s="1"/>
  <c r="SS54" i="2"/>
  <c r="SW54" i="2" s="1"/>
  <c r="TU54" i="2"/>
  <c r="QC55" i="2"/>
  <c r="SL55" i="2" s="1"/>
  <c r="QC57" i="2"/>
  <c r="SL57" i="2" s="1"/>
  <c r="QC59" i="2"/>
  <c r="SL59" i="2" s="1"/>
  <c r="QC61" i="2"/>
  <c r="SL61" i="2" s="1"/>
  <c r="QC63" i="2"/>
  <c r="SL63" i="2" s="1"/>
  <c r="TU74" i="2"/>
  <c r="TU78" i="2"/>
  <c r="ST78" i="2"/>
  <c r="SX78" i="2" s="1"/>
  <c r="SS78" i="2"/>
  <c r="SW78" i="2" s="1"/>
  <c r="TU82" i="2"/>
  <c r="ST82" i="2"/>
  <c r="SX82" i="2" s="1"/>
  <c r="SS82" i="2"/>
  <c r="SW82" i="2" s="1"/>
  <c r="TU86" i="2"/>
  <c r="ST86" i="2"/>
  <c r="SX86" i="2" s="1"/>
  <c r="SS86" i="2"/>
  <c r="SW86" i="2" s="1"/>
  <c r="QC89" i="2"/>
  <c r="SL89" i="2" s="1"/>
  <c r="UB89" i="2" s="1"/>
  <c r="QS93" i="2"/>
  <c r="SN93" i="2" s="1"/>
  <c r="UD93" i="2" s="1"/>
  <c r="QC94" i="2"/>
  <c r="SL94" i="2" s="1"/>
  <c r="UB94" i="2" s="1"/>
  <c r="QS98" i="2"/>
  <c r="SN98" i="2" s="1"/>
  <c r="UD98" i="2" s="1"/>
  <c r="TU113" i="2"/>
  <c r="QC113" i="2"/>
  <c r="SL113" i="2" s="1"/>
  <c r="UB113" i="2" s="1"/>
  <c r="QS172" i="2"/>
  <c r="SN172" i="2" s="1"/>
  <c r="UD172" i="2" s="1"/>
  <c r="QS176" i="2"/>
  <c r="SN176" i="2" s="1"/>
  <c r="UD176" i="2" s="1"/>
  <c r="QS180" i="2"/>
  <c r="SN180" i="2" s="1"/>
  <c r="UD180" i="2" s="1"/>
  <c r="PE225" i="2"/>
  <c r="SI225" i="2" s="1"/>
  <c r="TY225" i="2" s="1"/>
  <c r="QS234" i="2"/>
  <c r="SN234" i="2" s="1"/>
  <c r="UD234" i="2" s="1"/>
  <c r="PE235" i="2"/>
  <c r="SI235" i="2" s="1"/>
  <c r="TY235" i="2" s="1"/>
  <c r="QS227" i="2"/>
  <c r="SN227" i="2" s="1"/>
  <c r="UD227" i="2" s="1"/>
  <c r="QS235" i="2"/>
  <c r="SN235" i="2" s="1"/>
  <c r="UD235" i="2" s="1"/>
  <c r="QS257" i="2"/>
  <c r="SN257" i="2" s="1"/>
  <c r="UD257" i="2" s="1"/>
  <c r="QC256" i="2"/>
  <c r="SL256" i="2" s="1"/>
  <c r="UB256" i="2" s="1"/>
  <c r="QS261" i="2"/>
  <c r="SN261" i="2" s="1"/>
  <c r="UD261" i="2" s="1"/>
  <c r="SS112" i="2"/>
  <c r="SS210" i="2"/>
  <c r="VN267" i="2"/>
  <c r="UA267" i="2"/>
  <c r="PE250" i="2"/>
  <c r="SI250" i="2" s="1"/>
  <c r="TY250" i="2" s="1"/>
  <c r="QS271" i="2"/>
  <c r="SN271" i="2" s="1"/>
  <c r="UD271" i="2" s="1"/>
  <c r="QS269" i="2"/>
  <c r="SN269" i="2" s="1"/>
  <c r="UD269" i="2" s="1"/>
  <c r="QC171" i="2"/>
  <c r="SL171" i="2" s="1"/>
  <c r="UB171" i="2" s="1"/>
  <c r="QC183" i="2"/>
  <c r="SL183" i="2" s="1"/>
  <c r="UB183" i="2" s="1"/>
  <c r="QC186" i="2"/>
  <c r="SL186" i="2" s="1"/>
  <c r="QC194" i="2"/>
  <c r="SL194" i="2" s="1"/>
  <c r="UB194" i="2" s="1"/>
  <c r="PE221" i="2"/>
  <c r="SI221" i="2" s="1"/>
  <c r="TY221" i="2" s="1"/>
  <c r="QC230" i="2"/>
  <c r="SL230" i="2" s="1"/>
  <c r="ST230" i="2" s="1"/>
  <c r="SX230" i="2" s="1"/>
  <c r="PE236" i="2"/>
  <c r="SI236" i="2" s="1"/>
  <c r="QS250" i="2"/>
  <c r="SN250" i="2" s="1"/>
  <c r="UD250" i="2" s="1"/>
  <c r="QC258" i="2"/>
  <c r="SL258" i="2" s="1"/>
  <c r="UB258" i="2" s="1"/>
  <c r="QS263" i="2"/>
  <c r="SN263" i="2" s="1"/>
  <c r="UD263" i="2" s="1"/>
  <c r="QC136" i="2"/>
  <c r="SL136" i="2" s="1"/>
  <c r="UB136" i="2" s="1"/>
  <c r="PE121" i="2"/>
  <c r="SI121" i="2" s="1"/>
  <c r="TY121" i="2" s="1"/>
  <c r="PE125" i="2"/>
  <c r="SI125" i="2" s="1"/>
  <c r="PE206" i="2"/>
  <c r="SI206" i="2" s="1"/>
  <c r="TY206" i="2" s="1"/>
  <c r="QC251" i="2"/>
  <c r="SL251" i="2" s="1"/>
  <c r="UB251" i="2" s="1"/>
  <c r="QC262" i="2"/>
  <c r="SL262" i="2" s="1"/>
  <c r="UB262" i="2" s="1"/>
  <c r="QS266" i="2"/>
  <c r="SN266" i="2" s="1"/>
  <c r="UD266" i="2" s="1"/>
  <c r="VN273" i="2"/>
  <c r="UA273" i="2"/>
  <c r="VN266" i="2"/>
  <c r="UA266" i="2"/>
  <c r="ME38" i="2"/>
  <c r="ME274" i="2" s="1"/>
  <c r="ME278" i="2" s="1"/>
  <c r="QC41" i="2"/>
  <c r="SL41" i="2" s="1"/>
  <c r="UB41" i="2" s="1"/>
  <c r="QC64" i="2"/>
  <c r="SL64" i="2" s="1"/>
  <c r="UB64" i="2" s="1"/>
  <c r="QC69" i="2"/>
  <c r="SL69" i="2" s="1"/>
  <c r="UB69" i="2" s="1"/>
  <c r="QS70" i="2"/>
  <c r="SN70" i="2" s="1"/>
  <c r="UD70" i="2" s="1"/>
  <c r="QS88" i="2"/>
  <c r="SN88" i="2" s="1"/>
  <c r="UD88" i="2" s="1"/>
  <c r="QS96" i="2"/>
  <c r="SN96" i="2" s="1"/>
  <c r="UD96" i="2" s="1"/>
  <c r="QC99" i="2"/>
  <c r="SL99" i="2" s="1"/>
  <c r="UB99" i="2" s="1"/>
  <c r="QC102" i="2"/>
  <c r="SL102" i="2" s="1"/>
  <c r="UB102" i="2" s="1"/>
  <c r="QC104" i="2"/>
  <c r="SL104" i="2" s="1"/>
  <c r="UB104" i="2" s="1"/>
  <c r="QC111" i="2"/>
  <c r="SL111" i="2" s="1"/>
  <c r="UB111" i="2" s="1"/>
  <c r="QC129" i="2"/>
  <c r="SL129" i="2" s="1"/>
  <c r="QC135" i="2"/>
  <c r="SL135" i="2" s="1"/>
  <c r="UB135" i="2" s="1"/>
  <c r="QC216" i="2"/>
  <c r="SL216" i="2" s="1"/>
  <c r="UB216" i="2" s="1"/>
  <c r="PA274" i="2"/>
  <c r="QS247" i="2"/>
  <c r="SN247" i="2" s="1"/>
  <c r="UD247" i="2" s="1"/>
  <c r="QS125" i="2"/>
  <c r="SN125" i="2" s="1"/>
  <c r="UD125" i="2" s="1"/>
  <c r="QS126" i="2"/>
  <c r="SN126" i="2" s="1"/>
  <c r="UD126" i="2" s="1"/>
  <c r="QS127" i="2"/>
  <c r="SN127" i="2" s="1"/>
  <c r="UD127" i="2" s="1"/>
  <c r="PE268" i="2"/>
  <c r="SI268" i="2" s="1"/>
  <c r="TY268" i="2" s="1"/>
  <c r="VN268" i="2"/>
  <c r="UA268" i="2"/>
  <c r="QC140" i="2"/>
  <c r="SL140" i="2" s="1"/>
  <c r="UB140" i="2" s="1"/>
  <c r="QC145" i="2"/>
  <c r="SL145" i="2" s="1"/>
  <c r="QC162" i="2"/>
  <c r="SL162" i="2" s="1"/>
  <c r="UB162" i="2" s="1"/>
  <c r="QC122" i="2"/>
  <c r="SL122" i="2" s="1"/>
  <c r="UB122" i="2" s="1"/>
  <c r="QC161" i="2"/>
  <c r="SL161" i="2" s="1"/>
  <c r="UB161" i="2" s="1"/>
  <c r="QC165" i="2"/>
  <c r="SL165" i="2" s="1"/>
  <c r="UB165" i="2" s="1"/>
  <c r="PE208" i="2"/>
  <c r="SI208" i="2" s="1"/>
  <c r="TY208" i="2" s="1"/>
  <c r="QC218" i="2"/>
  <c r="SL218" i="2" s="1"/>
  <c r="UB218" i="2" s="1"/>
  <c r="QC236" i="2"/>
  <c r="SL236" i="2" s="1"/>
  <c r="UB236" i="2" s="1"/>
  <c r="QS238" i="2"/>
  <c r="SN238" i="2" s="1"/>
  <c r="UD238" i="2" s="1"/>
  <c r="QS260" i="2"/>
  <c r="SN260" i="2" s="1"/>
  <c r="UD260" i="2" s="1"/>
  <c r="SW153" i="2" l="1"/>
  <c r="SU153" i="2"/>
  <c r="UB145" i="2"/>
  <c r="SS145" i="2"/>
  <c r="ST145" i="2"/>
  <c r="SX145" i="2" s="1"/>
  <c r="UB129" i="2"/>
  <c r="ST129" i="2"/>
  <c r="SX129" i="2" s="1"/>
  <c r="SS129" i="2"/>
  <c r="TY125" i="2"/>
  <c r="ST125" i="2"/>
  <c r="SX125" i="2" s="1"/>
  <c r="SS125" i="2"/>
  <c r="TY236" i="2"/>
  <c r="SS236" i="2"/>
  <c r="ST236" i="2"/>
  <c r="SX236" i="2" s="1"/>
  <c r="UB186" i="2"/>
  <c r="ST186" i="2"/>
  <c r="SX186" i="2" s="1"/>
  <c r="SS186" i="2"/>
  <c r="SW210" i="2"/>
  <c r="SU210" i="2"/>
  <c r="ST113" i="2"/>
  <c r="SX113" i="2" s="1"/>
  <c r="UB61" i="2"/>
  <c r="SS61" i="2"/>
  <c r="SW61" i="2" s="1"/>
  <c r="ST61" i="2"/>
  <c r="SX61" i="2" s="1"/>
  <c r="UB57" i="2"/>
  <c r="SS57" i="2"/>
  <c r="SW57" i="2" s="1"/>
  <c r="ST57" i="2"/>
  <c r="SX57" i="2" s="1"/>
  <c r="SS41" i="2"/>
  <c r="SW41" i="2" s="1"/>
  <c r="TY255" i="2"/>
  <c r="SS255" i="2"/>
  <c r="SS202" i="2"/>
  <c r="ST202" i="2"/>
  <c r="SX202" i="2" s="1"/>
  <c r="ST194" i="2"/>
  <c r="SX194" i="2" s="1"/>
  <c r="TY141" i="2"/>
  <c r="ST141" i="2"/>
  <c r="SX141" i="2" s="1"/>
  <c r="SS141" i="2"/>
  <c r="SS121" i="2"/>
  <c r="TY102" i="2"/>
  <c r="ST102" i="2"/>
  <c r="SX102" i="2" s="1"/>
  <c r="SS102" i="2"/>
  <c r="SW102" i="2" s="1"/>
  <c r="ST51" i="2"/>
  <c r="SX51" i="2" s="1"/>
  <c r="SS51" i="2"/>
  <c r="SW51" i="2" s="1"/>
  <c r="SR247" i="2"/>
  <c r="UH247" i="2" s="1"/>
  <c r="RZ247" i="2"/>
  <c r="SR251" i="2"/>
  <c r="UH251" i="2" s="1"/>
  <c r="RZ251" i="2"/>
  <c r="ST93" i="2"/>
  <c r="SX93" i="2" s="1"/>
  <c r="TY103" i="2"/>
  <c r="ST103" i="2"/>
  <c r="SX103" i="2" s="1"/>
  <c r="SS103" i="2"/>
  <c r="SW103" i="2" s="1"/>
  <c r="SS95" i="2"/>
  <c r="SW95" i="2" s="1"/>
  <c r="TY248" i="2"/>
  <c r="SS248" i="2"/>
  <c r="TY204" i="2"/>
  <c r="ST204" i="2"/>
  <c r="SX204" i="2" s="1"/>
  <c r="SS204" i="2"/>
  <c r="UD184" i="2"/>
  <c r="ST184" i="2"/>
  <c r="SX184" i="2" s="1"/>
  <c r="SS184" i="2"/>
  <c r="SW148" i="2"/>
  <c r="SU148" i="2"/>
  <c r="SS108" i="2"/>
  <c r="SU120" i="2"/>
  <c r="SW120" i="2"/>
  <c r="UJ265" i="2"/>
  <c r="SX265" i="2"/>
  <c r="ST91" i="2"/>
  <c r="SX91" i="2" s="1"/>
  <c r="ST64" i="2"/>
  <c r="SX64" i="2" s="1"/>
  <c r="SW244" i="2"/>
  <c r="SU244" i="2"/>
  <c r="ST208" i="2"/>
  <c r="SX208" i="2" s="1"/>
  <c r="ST222" i="2"/>
  <c r="SX222" i="2" s="1"/>
  <c r="SS218" i="2"/>
  <c r="SS216" i="2"/>
  <c r="SS193" i="2"/>
  <c r="ST193" i="2"/>
  <c r="SX193" i="2" s="1"/>
  <c r="SS56" i="2"/>
  <c r="SW56" i="2" s="1"/>
  <c r="SR270" i="2"/>
  <c r="RZ270" i="2"/>
  <c r="UJ264" i="2"/>
  <c r="SX264" i="2"/>
  <c r="ST245" i="2"/>
  <c r="ST201" i="2"/>
  <c r="SX201" i="2" s="1"/>
  <c r="SS195" i="2"/>
  <c r="ST195" i="2"/>
  <c r="SX195" i="2" s="1"/>
  <c r="SS187" i="2"/>
  <c r="ST187" i="2"/>
  <c r="SX187" i="2" s="1"/>
  <c r="TY142" i="2"/>
  <c r="SS142" i="2"/>
  <c r="ST142" i="2"/>
  <c r="SX142" i="2" s="1"/>
  <c r="TY173" i="2"/>
  <c r="SS173" i="2"/>
  <c r="ST173" i="2"/>
  <c r="SX173" i="2" s="1"/>
  <c r="UB96" i="2"/>
  <c r="ST96" i="2"/>
  <c r="SX96" i="2" s="1"/>
  <c r="SS96" i="2"/>
  <c r="SW96" i="2" s="1"/>
  <c r="QA74" i="2"/>
  <c r="QC74" i="2" s="1"/>
  <c r="SL74" i="2" s="1"/>
  <c r="QB74" i="2"/>
  <c r="SR272" i="2"/>
  <c r="UH272" i="2" s="1"/>
  <c r="RZ272" i="2"/>
  <c r="SS196" i="2"/>
  <c r="TY143" i="2"/>
  <c r="ST143" i="2"/>
  <c r="SX143" i="2" s="1"/>
  <c r="SS143" i="2"/>
  <c r="SW107" i="2"/>
  <c r="SU107" i="2"/>
  <c r="ST79" i="2"/>
  <c r="SX79" i="2" s="1"/>
  <c r="SW253" i="2"/>
  <c r="SU253" i="2"/>
  <c r="ST159" i="2"/>
  <c r="SX159" i="2" s="1"/>
  <c r="SR252" i="2"/>
  <c r="RZ252" i="2"/>
  <c r="SS266" i="2"/>
  <c r="ST266" i="2"/>
  <c r="SS259" i="2"/>
  <c r="SS250" i="2"/>
  <c r="SW232" i="2"/>
  <c r="SU232" i="2"/>
  <c r="SS215" i="2"/>
  <c r="SW192" i="2"/>
  <c r="SU192" i="2"/>
  <c r="SW179" i="2"/>
  <c r="SU179" i="2"/>
  <c r="ST138" i="2"/>
  <c r="SX138" i="2" s="1"/>
  <c r="SW134" i="2"/>
  <c r="SU134" i="2"/>
  <c r="ST131" i="2"/>
  <c r="SX131" i="2" s="1"/>
  <c r="SW128" i="2"/>
  <c r="SU128" i="2"/>
  <c r="SS101" i="2"/>
  <c r="SW101" i="2" s="1"/>
  <c r="ST99" i="2"/>
  <c r="SX99" i="2" s="1"/>
  <c r="SS97" i="2"/>
  <c r="SW97" i="2" s="1"/>
  <c r="SS83" i="2"/>
  <c r="SW83" i="2" s="1"/>
  <c r="SS263" i="2"/>
  <c r="ST246" i="2"/>
  <c r="SW211" i="2"/>
  <c r="SU211" i="2"/>
  <c r="ST183" i="2"/>
  <c r="SX183" i="2" s="1"/>
  <c r="SS135" i="2"/>
  <c r="SS119" i="2"/>
  <c r="SS122" i="2"/>
  <c r="UB133" i="2"/>
  <c r="SS133" i="2"/>
  <c r="ST133" i="2"/>
  <c r="SX133" i="2" s="1"/>
  <c r="UD177" i="2"/>
  <c r="ST177" i="2"/>
  <c r="SX177" i="2" s="1"/>
  <c r="SS177" i="2"/>
  <c r="ST112" i="2"/>
  <c r="SX112" i="2" s="1"/>
  <c r="UB90" i="2"/>
  <c r="ST90" i="2"/>
  <c r="SX90" i="2" s="1"/>
  <c r="SS90" i="2"/>
  <c r="SW90" i="2" s="1"/>
  <c r="ST84" i="2"/>
  <c r="SX84" i="2" s="1"/>
  <c r="SS80" i="2"/>
  <c r="SW80" i="2" s="1"/>
  <c r="ST76" i="2"/>
  <c r="SX76" i="2" s="1"/>
  <c r="UB72" i="2"/>
  <c r="SS72" i="2"/>
  <c r="SW72" i="2" s="1"/>
  <c r="ST72" i="2"/>
  <c r="SX72" i="2" s="1"/>
  <c r="SS52" i="2"/>
  <c r="SW52" i="2" s="1"/>
  <c r="ST48" i="2"/>
  <c r="SX48" i="2" s="1"/>
  <c r="OV274" i="2"/>
  <c r="ST209" i="2"/>
  <c r="SX209" i="2" s="1"/>
  <c r="SS219" i="2"/>
  <c r="SS190" i="2"/>
  <c r="SS144" i="2"/>
  <c r="ST105" i="2"/>
  <c r="SX105" i="2" s="1"/>
  <c r="SS105" i="2"/>
  <c r="SW105" i="2" s="1"/>
  <c r="ST65" i="2"/>
  <c r="SX65" i="2" s="1"/>
  <c r="QP274" i="2"/>
  <c r="QQ274" i="2" s="1"/>
  <c r="QQ38" i="2"/>
  <c r="TY227" i="2"/>
  <c r="ST227" i="2"/>
  <c r="SX227" i="2" s="1"/>
  <c r="SS227" i="2"/>
  <c r="UD181" i="2"/>
  <c r="SS181" i="2"/>
  <c r="ST181" i="2"/>
  <c r="SX181" i="2" s="1"/>
  <c r="TU38" i="2"/>
  <c r="TY262" i="2"/>
  <c r="ST262" i="2"/>
  <c r="SS262" i="2"/>
  <c r="ST241" i="2"/>
  <c r="SX241" i="2" s="1"/>
  <c r="ST203" i="2"/>
  <c r="SX203" i="2" s="1"/>
  <c r="UD188" i="2"/>
  <c r="ST188" i="2"/>
  <c r="SX188" i="2" s="1"/>
  <c r="SS170" i="2"/>
  <c r="SS162" i="2"/>
  <c r="SS149" i="2"/>
  <c r="ST140" i="2"/>
  <c r="SX140" i="2" s="1"/>
  <c r="SS167" i="2"/>
  <c r="ST167" i="2"/>
  <c r="SX167" i="2" s="1"/>
  <c r="ST68" i="2"/>
  <c r="SX68" i="2" s="1"/>
  <c r="SS68" i="2"/>
  <c r="SW68" i="2" s="1"/>
  <c r="ST239" i="2"/>
  <c r="SX239" i="2" s="1"/>
  <c r="NO274" i="2"/>
  <c r="SA274" i="2" s="1"/>
  <c r="ST272" i="2"/>
  <c r="SS271" i="2"/>
  <c r="ST249" i="2"/>
  <c r="SW243" i="2"/>
  <c r="SU243" i="2"/>
  <c r="SS189" i="2"/>
  <c r="ST189" i="2"/>
  <c r="SX189" i="2" s="1"/>
  <c r="SS158" i="2"/>
  <c r="ST158" i="2"/>
  <c r="SX158" i="2" s="1"/>
  <c r="ST146" i="2"/>
  <c r="SX146" i="2" s="1"/>
  <c r="ST70" i="2"/>
  <c r="SX70" i="2" s="1"/>
  <c r="ST269" i="2"/>
  <c r="SW229" i="2"/>
  <c r="SU229" i="2"/>
  <c r="SS221" i="2"/>
  <c r="ST217" i="2"/>
  <c r="SX217" i="2" s="1"/>
  <c r="ST171" i="2"/>
  <c r="SX171" i="2" s="1"/>
  <c r="SS115" i="2"/>
  <c r="ST40" i="2"/>
  <c r="SX40" i="2" s="1"/>
  <c r="ST62" i="2"/>
  <c r="SX62" i="2" s="1"/>
  <c r="SS58" i="2"/>
  <c r="SW58" i="2" s="1"/>
  <c r="SS231" i="2"/>
  <c r="ST231" i="2"/>
  <c r="SX231" i="2" s="1"/>
  <c r="SS206" i="2"/>
  <c r="SS225" i="2"/>
  <c r="ST225" i="2"/>
  <c r="SX225" i="2" s="1"/>
  <c r="SS123" i="2"/>
  <c r="ST123" i="2"/>
  <c r="SX123" i="2" s="1"/>
  <c r="SS147" i="2"/>
  <c r="ST104" i="2"/>
  <c r="SX104" i="2" s="1"/>
  <c r="SS73" i="2"/>
  <c r="SW73" i="2" s="1"/>
  <c r="SS87" i="2"/>
  <c r="SW87" i="2" s="1"/>
  <c r="ST87" i="2"/>
  <c r="SX87" i="2" s="1"/>
  <c r="PZ274" i="2"/>
  <c r="QR274" i="2"/>
  <c r="SS261" i="2"/>
  <c r="ST166" i="2"/>
  <c r="SX166" i="2" s="1"/>
  <c r="SS75" i="2"/>
  <c r="SW75" i="2" s="1"/>
  <c r="ST88" i="2"/>
  <c r="SX88" i="2" s="1"/>
  <c r="SS268" i="2"/>
  <c r="SW151" i="2"/>
  <c r="SU151" i="2"/>
  <c r="SS238" i="2"/>
  <c r="ST198" i="2"/>
  <c r="SX198" i="2" s="1"/>
  <c r="SS175" i="2"/>
  <c r="ST155" i="2"/>
  <c r="SX155" i="2" s="1"/>
  <c r="SW137" i="2"/>
  <c r="SU137" i="2"/>
  <c r="SS127" i="2"/>
  <c r="ST111" i="2"/>
  <c r="SX111" i="2" s="1"/>
  <c r="SS109" i="2"/>
  <c r="ST109" i="2"/>
  <c r="SX109" i="2" s="1"/>
  <c r="ST98" i="2"/>
  <c r="SX98" i="2" s="1"/>
  <c r="ST94" i="2"/>
  <c r="SX94" i="2" s="1"/>
  <c r="ST152" i="2"/>
  <c r="SX152" i="2" s="1"/>
  <c r="ST247" i="2"/>
  <c r="SS260" i="2"/>
  <c r="SS254" i="2"/>
  <c r="ST254" i="2"/>
  <c r="SS172" i="2"/>
  <c r="ST172" i="2"/>
  <c r="SX172" i="2" s="1"/>
  <c r="ST160" i="2"/>
  <c r="SX160" i="2" s="1"/>
  <c r="SS200" i="2"/>
  <c r="ST117" i="2"/>
  <c r="SX117" i="2" s="1"/>
  <c r="SS185" i="2"/>
  <c r="SS237" i="2"/>
  <c r="ST237" i="2"/>
  <c r="SX237" i="2" s="1"/>
  <c r="SS214" i="2"/>
  <c r="ST207" i="2"/>
  <c r="SX207" i="2" s="1"/>
  <c r="SS197" i="2"/>
  <c r="ST156" i="2"/>
  <c r="SX156" i="2" s="1"/>
  <c r="ST234" i="2"/>
  <c r="SX234" i="2" s="1"/>
  <c r="ST157" i="2"/>
  <c r="SX157" i="2" s="1"/>
  <c r="ST220" i="2"/>
  <c r="SX220" i="2" s="1"/>
  <c r="ST168" i="2"/>
  <c r="SX168" i="2" s="1"/>
  <c r="ST224" i="2"/>
  <c r="SX224" i="2" s="1"/>
  <c r="SS174" i="2"/>
  <c r="ST174" i="2"/>
  <c r="SX174" i="2" s="1"/>
  <c r="ST228" i="2"/>
  <c r="SX228" i="2" s="1"/>
  <c r="ST136" i="2"/>
  <c r="SX136" i="2" s="1"/>
  <c r="SS258" i="2"/>
  <c r="UB230" i="2"/>
  <c r="SS230" i="2"/>
  <c r="SW112" i="2"/>
  <c r="SU112" i="2"/>
  <c r="SS113" i="2"/>
  <c r="UB63" i="2"/>
  <c r="ST63" i="2"/>
  <c r="SX63" i="2" s="1"/>
  <c r="SS63" i="2"/>
  <c r="SW63" i="2" s="1"/>
  <c r="UB59" i="2"/>
  <c r="ST59" i="2"/>
  <c r="SX59" i="2" s="1"/>
  <c r="SS59" i="2"/>
  <c r="SW59" i="2" s="1"/>
  <c r="UB55" i="2"/>
  <c r="ST55" i="2"/>
  <c r="SX55" i="2" s="1"/>
  <c r="SS55" i="2"/>
  <c r="SW55" i="2" s="1"/>
  <c r="ST41" i="2"/>
  <c r="SX41" i="2" s="1"/>
  <c r="SW252" i="2"/>
  <c r="SU252" i="2"/>
  <c r="SU223" i="2"/>
  <c r="SW223" i="2"/>
  <c r="SW213" i="2"/>
  <c r="SU213" i="2"/>
  <c r="SS194" i="2"/>
  <c r="ST121" i="2"/>
  <c r="SX121" i="2" s="1"/>
  <c r="SR255" i="2"/>
  <c r="UH255" i="2" s="1"/>
  <c r="RZ255" i="2"/>
  <c r="SR253" i="2"/>
  <c r="RZ253" i="2"/>
  <c r="SS93" i="2"/>
  <c r="SW93" i="2" s="1"/>
  <c r="UB150" i="2"/>
  <c r="ST150" i="2"/>
  <c r="SX150" i="2" s="1"/>
  <c r="SS150" i="2"/>
  <c r="TY126" i="2"/>
  <c r="ST126" i="2"/>
  <c r="SX126" i="2" s="1"/>
  <c r="SS126" i="2"/>
  <c r="TY118" i="2"/>
  <c r="ST118" i="2"/>
  <c r="SX118" i="2" s="1"/>
  <c r="SS118" i="2"/>
  <c r="UB92" i="2"/>
  <c r="SS92" i="2"/>
  <c r="SW92" i="2" s="1"/>
  <c r="ST92" i="2"/>
  <c r="SX92" i="2" s="1"/>
  <c r="ST95" i="2"/>
  <c r="SX95" i="2" s="1"/>
  <c r="SU124" i="2"/>
  <c r="SW124" i="2"/>
  <c r="SW163" i="2"/>
  <c r="SU163" i="2"/>
  <c r="ST108" i="2"/>
  <c r="SX108" i="2" s="1"/>
  <c r="ST49" i="2"/>
  <c r="SX49" i="2" s="1"/>
  <c r="SS49" i="2"/>
  <c r="SW49" i="2" s="1"/>
  <c r="SW265" i="2"/>
  <c r="SU265" i="2"/>
  <c r="SS91" i="2"/>
  <c r="SW91" i="2" s="1"/>
  <c r="SS64" i="2"/>
  <c r="SW64" i="2" s="1"/>
  <c r="PB274" i="2"/>
  <c r="PD38" i="2"/>
  <c r="PC38" i="2"/>
  <c r="SS256" i="2"/>
  <c r="SS240" i="2"/>
  <c r="ST240" i="2"/>
  <c r="SX240" i="2" s="1"/>
  <c r="SS208" i="2"/>
  <c r="SW273" i="2"/>
  <c r="SU273" i="2"/>
  <c r="UJ273" i="2"/>
  <c r="UL273" i="2" s="1"/>
  <c r="UP273" i="2" s="1"/>
  <c r="UQ273" i="2" s="1"/>
  <c r="UR273" i="2" s="1"/>
  <c r="SX273" i="2"/>
  <c r="SS222" i="2"/>
  <c r="ST218" i="2"/>
  <c r="SX218" i="2" s="1"/>
  <c r="ST216" i="2"/>
  <c r="SX216" i="2" s="1"/>
  <c r="SW205" i="2"/>
  <c r="SU205" i="2"/>
  <c r="SW116" i="2"/>
  <c r="SU116" i="2"/>
  <c r="ST56" i="2"/>
  <c r="SX56" i="2" s="1"/>
  <c r="SR258" i="2"/>
  <c r="UH258" i="2" s="1"/>
  <c r="RZ258" i="2"/>
  <c r="SW264" i="2"/>
  <c r="SU264" i="2"/>
  <c r="SS245" i="2"/>
  <c r="SW242" i="2"/>
  <c r="SU242" i="2"/>
  <c r="SS201" i="2"/>
  <c r="SS139" i="2"/>
  <c r="TY114" i="2"/>
  <c r="ST114" i="2"/>
  <c r="SX114" i="2" s="1"/>
  <c r="SS114" i="2"/>
  <c r="UB85" i="2"/>
  <c r="SS85" i="2"/>
  <c r="SW85" i="2" s="1"/>
  <c r="ST85" i="2"/>
  <c r="SX85" i="2" s="1"/>
  <c r="UB81" i="2"/>
  <c r="ST81" i="2"/>
  <c r="SX81" i="2" s="1"/>
  <c r="SS81" i="2"/>
  <c r="SW81" i="2" s="1"/>
  <c r="UB77" i="2"/>
  <c r="SS77" i="2"/>
  <c r="SW77" i="2" s="1"/>
  <c r="ST77" i="2"/>
  <c r="SX77" i="2" s="1"/>
  <c r="SR257" i="2"/>
  <c r="UH257" i="2" s="1"/>
  <c r="RZ257" i="2"/>
  <c r="SS89" i="2"/>
  <c r="SW89" i="2" s="1"/>
  <c r="ST89" i="2"/>
  <c r="SX89" i="2" s="1"/>
  <c r="SW212" i="2"/>
  <c r="SU212" i="2"/>
  <c r="ST196" i="2"/>
  <c r="SX196" i="2" s="1"/>
  <c r="SW166" i="2"/>
  <c r="SU166" i="2"/>
  <c r="UD153" i="2"/>
  <c r="ST153" i="2"/>
  <c r="SX153" i="2" s="1"/>
  <c r="SS79" i="2"/>
  <c r="SW79" i="2" s="1"/>
  <c r="SR250" i="2"/>
  <c r="UH250" i="2" s="1"/>
  <c r="RZ250" i="2"/>
  <c r="SW226" i="2"/>
  <c r="SU226" i="2"/>
  <c r="SS159" i="2"/>
  <c r="SR248" i="2"/>
  <c r="UH248" i="2" s="1"/>
  <c r="RZ248" i="2"/>
  <c r="SR256" i="2"/>
  <c r="UH256" i="2" s="1"/>
  <c r="RZ256" i="2"/>
  <c r="ST259" i="2"/>
  <c r="ST250" i="2"/>
  <c r="SS251" i="2"/>
  <c r="ST251" i="2"/>
  <c r="ST215" i="2"/>
  <c r="SX215" i="2" s="1"/>
  <c r="SW188" i="2"/>
  <c r="SU188" i="2"/>
  <c r="SS199" i="2"/>
  <c r="ST199" i="2"/>
  <c r="SX199" i="2" s="1"/>
  <c r="SS138" i="2"/>
  <c r="SS131" i="2"/>
  <c r="SS165" i="2"/>
  <c r="ST165" i="2"/>
  <c r="SX165" i="2" s="1"/>
  <c r="ST101" i="2"/>
  <c r="SX101" i="2" s="1"/>
  <c r="SS99" i="2"/>
  <c r="SW99" i="2" s="1"/>
  <c r="ST97" i="2"/>
  <c r="SX97" i="2" s="1"/>
  <c r="ST83" i="2"/>
  <c r="SX83" i="2" s="1"/>
  <c r="SW270" i="2"/>
  <c r="SU270" i="2"/>
  <c r="ST263" i="2"/>
  <c r="SS246" i="2"/>
  <c r="SS183" i="2"/>
  <c r="ST135" i="2"/>
  <c r="SX135" i="2" s="1"/>
  <c r="SW132" i="2"/>
  <c r="SU132" i="2"/>
  <c r="ST119" i="2"/>
  <c r="SX119" i="2" s="1"/>
  <c r="SS154" i="2"/>
  <c r="ST154" i="2"/>
  <c r="SX154" i="2" s="1"/>
  <c r="ST122" i="2"/>
  <c r="SX122" i="2" s="1"/>
  <c r="UB110" i="2"/>
  <c r="SS110" i="2"/>
  <c r="ST110" i="2"/>
  <c r="SX110" i="2" s="1"/>
  <c r="VN274" i="2"/>
  <c r="ST210" i="2"/>
  <c r="SX210" i="2" s="1"/>
  <c r="SS84" i="2"/>
  <c r="SW84" i="2" s="1"/>
  <c r="ST80" i="2"/>
  <c r="SX80" i="2" s="1"/>
  <c r="SS76" i="2"/>
  <c r="SW76" i="2" s="1"/>
  <c r="ST52" i="2"/>
  <c r="SX52" i="2" s="1"/>
  <c r="SS48" i="2"/>
  <c r="SW48" i="2" s="1"/>
  <c r="SS235" i="2"/>
  <c r="ST235" i="2"/>
  <c r="SX235" i="2" s="1"/>
  <c r="SS209" i="2"/>
  <c r="ST219" i="2"/>
  <c r="SX219" i="2" s="1"/>
  <c r="ST190" i="2"/>
  <c r="SX190" i="2" s="1"/>
  <c r="ST144" i="2"/>
  <c r="SX144" i="2" s="1"/>
  <c r="SS65" i="2"/>
  <c r="SW65" i="2" s="1"/>
  <c r="SS267" i="2"/>
  <c r="ST267" i="2"/>
  <c r="SS241" i="2"/>
  <c r="SS203" i="2"/>
  <c r="SS176" i="2"/>
  <c r="ST176" i="2"/>
  <c r="SX176" i="2" s="1"/>
  <c r="ST170" i="2"/>
  <c r="SX170" i="2" s="1"/>
  <c r="TY164" i="2"/>
  <c r="ST164" i="2"/>
  <c r="SX164" i="2" s="1"/>
  <c r="SS164" i="2"/>
  <c r="ST162" i="2"/>
  <c r="SX162" i="2" s="1"/>
  <c r="ST149" i="2"/>
  <c r="SX149" i="2" s="1"/>
  <c r="SS140" i="2"/>
  <c r="TY161" i="2"/>
  <c r="ST161" i="2"/>
  <c r="SX161" i="2" s="1"/>
  <c r="SS161" i="2"/>
  <c r="ST106" i="2"/>
  <c r="SX106" i="2" s="1"/>
  <c r="SS106" i="2"/>
  <c r="SW106" i="2" s="1"/>
  <c r="ST42" i="2"/>
  <c r="SX42" i="2" s="1"/>
  <c r="SS42" i="2"/>
  <c r="SW42" i="2" s="1"/>
  <c r="SS239" i="2"/>
  <c r="SS272" i="2"/>
  <c r="ST271" i="2"/>
  <c r="SS249" i="2"/>
  <c r="SS233" i="2"/>
  <c r="ST233" i="2"/>
  <c r="SX233" i="2" s="1"/>
  <c r="SS169" i="2"/>
  <c r="ST169" i="2"/>
  <c r="SX169" i="2" s="1"/>
  <c r="SS146" i="2"/>
  <c r="SS70" i="2"/>
  <c r="SW70" i="2" s="1"/>
  <c r="SS269" i="2"/>
  <c r="ST221" i="2"/>
  <c r="SX221" i="2" s="1"/>
  <c r="SS217" i="2"/>
  <c r="SS171" i="2"/>
  <c r="ST115" i="2"/>
  <c r="SX115" i="2" s="1"/>
  <c r="SS40" i="2"/>
  <c r="SW40" i="2" s="1"/>
  <c r="SS62" i="2"/>
  <c r="SW62" i="2" s="1"/>
  <c r="ST58" i="2"/>
  <c r="SX58" i="2" s="1"/>
  <c r="UB39" i="2"/>
  <c r="ST39" i="2"/>
  <c r="SX39" i="2" s="1"/>
  <c r="SS39" i="2"/>
  <c r="SW39" i="2" s="1"/>
  <c r="ST206" i="2"/>
  <c r="SX206" i="2" s="1"/>
  <c r="SS191" i="2"/>
  <c r="ST191" i="2"/>
  <c r="SX191" i="2" s="1"/>
  <c r="ST147" i="2"/>
  <c r="SX147" i="2" s="1"/>
  <c r="ST139" i="2"/>
  <c r="SX139" i="2" s="1"/>
  <c r="SS104" i="2"/>
  <c r="SW104" i="2" s="1"/>
  <c r="SJ274" i="2"/>
  <c r="TZ274" i="2" s="1"/>
  <c r="SK274" i="2"/>
  <c r="UA274" i="2" s="1"/>
  <c r="SS69" i="2"/>
  <c r="SW69" i="2" s="1"/>
  <c r="ST69" i="2"/>
  <c r="SX69" i="2" s="1"/>
  <c r="QR38" i="2"/>
  <c r="ST261" i="2"/>
  <c r="ST75" i="2"/>
  <c r="SX75" i="2" s="1"/>
  <c r="SS88" i="2"/>
  <c r="SW88" i="2" s="1"/>
  <c r="ST268" i="2"/>
  <c r="SS257" i="2"/>
  <c r="ST238" i="2"/>
  <c r="SX238" i="2" s="1"/>
  <c r="SS198" i="2"/>
  <c r="ST175" i="2"/>
  <c r="SX175" i="2" s="1"/>
  <c r="SS155" i="2"/>
  <c r="SW130" i="2"/>
  <c r="SU130" i="2"/>
  <c r="ST127" i="2"/>
  <c r="SX127" i="2" s="1"/>
  <c r="SS111" i="2"/>
  <c r="SS98" i="2"/>
  <c r="SW98" i="2" s="1"/>
  <c r="SS94" i="2"/>
  <c r="SW94" i="2" s="1"/>
  <c r="SS152" i="2"/>
  <c r="SS247" i="2"/>
  <c r="ST260" i="2"/>
  <c r="SS180" i="2"/>
  <c r="ST180" i="2"/>
  <c r="SX180" i="2" s="1"/>
  <c r="SS160" i="2"/>
  <c r="ST200" i="2"/>
  <c r="SX200" i="2" s="1"/>
  <c r="SS66" i="2"/>
  <c r="SW66" i="2" s="1"/>
  <c r="ST66" i="2"/>
  <c r="SX66" i="2" s="1"/>
  <c r="SS117" i="2"/>
  <c r="ST185" i="2"/>
  <c r="SX185" i="2" s="1"/>
  <c r="ST214" i="2"/>
  <c r="SX214" i="2" s="1"/>
  <c r="SS207" i="2"/>
  <c r="SS178" i="2"/>
  <c r="ST178" i="2"/>
  <c r="SX178" i="2" s="1"/>
  <c r="ST197" i="2"/>
  <c r="SX197" i="2" s="1"/>
  <c r="SS156" i="2"/>
  <c r="TW255" i="2"/>
  <c r="ST255" i="2"/>
  <c r="SS234" i="2"/>
  <c r="SS157" i="2"/>
  <c r="SS220" i="2"/>
  <c r="SS168" i="2"/>
  <c r="SS224" i="2"/>
  <c r="SS182" i="2"/>
  <c r="ST182" i="2"/>
  <c r="SX182" i="2" s="1"/>
  <c r="SS228" i="2"/>
  <c r="TW248" i="2"/>
  <c r="ST248" i="2"/>
  <c r="SS136" i="2"/>
  <c r="ST258" i="2"/>
  <c r="UJ258" i="2" l="1"/>
  <c r="UL258" i="2" s="1"/>
  <c r="UP258" i="2" s="1"/>
  <c r="UQ258" i="2" s="1"/>
  <c r="UR258" i="2" s="1"/>
  <c r="SX258" i="2"/>
  <c r="SW228" i="2"/>
  <c r="SU228" i="2"/>
  <c r="SW182" i="2"/>
  <c r="SU182" i="2"/>
  <c r="SW168" i="2"/>
  <c r="SU168" i="2"/>
  <c r="SW157" i="2"/>
  <c r="SU157" i="2"/>
  <c r="UJ255" i="2"/>
  <c r="UL255" i="2" s="1"/>
  <c r="UP255" i="2" s="1"/>
  <c r="UQ255" i="2" s="1"/>
  <c r="UR255" i="2" s="1"/>
  <c r="SX255" i="2"/>
  <c r="SW156" i="2"/>
  <c r="SU156" i="2"/>
  <c r="SW207" i="2"/>
  <c r="SU207" i="2"/>
  <c r="UJ260" i="2"/>
  <c r="SX260" i="2"/>
  <c r="SW152" i="2"/>
  <c r="SU152" i="2"/>
  <c r="SX268" i="2"/>
  <c r="UJ268" i="2"/>
  <c r="SW171" i="2"/>
  <c r="SU171" i="2"/>
  <c r="SW249" i="2"/>
  <c r="SU249" i="2"/>
  <c r="SW272" i="2"/>
  <c r="SU272" i="2"/>
  <c r="SW161" i="2"/>
  <c r="SU161" i="2"/>
  <c r="SW164" i="2"/>
  <c r="SU164" i="2"/>
  <c r="SW203" i="2"/>
  <c r="SU203" i="2"/>
  <c r="SX267" i="2"/>
  <c r="UJ267" i="2"/>
  <c r="UL267" i="2" s="1"/>
  <c r="UP267" i="2" s="1"/>
  <c r="UQ267" i="2" s="1"/>
  <c r="UR267" i="2" s="1"/>
  <c r="SW209" i="2"/>
  <c r="SU209" i="2"/>
  <c r="SW235" i="2"/>
  <c r="SU235" i="2"/>
  <c r="SW183" i="2"/>
  <c r="SU183" i="2"/>
  <c r="UJ263" i="2"/>
  <c r="SX263" i="2"/>
  <c r="SW165" i="2"/>
  <c r="SU165" i="2"/>
  <c r="SW138" i="2"/>
  <c r="SU138" i="2"/>
  <c r="SW199" i="2"/>
  <c r="SU199" i="2"/>
  <c r="SX251" i="2"/>
  <c r="UJ251" i="2"/>
  <c r="UL251" i="2" s="1"/>
  <c r="UP251" i="2" s="1"/>
  <c r="UQ251" i="2" s="1"/>
  <c r="UR251" i="2" s="1"/>
  <c r="UJ250" i="2"/>
  <c r="UL250" i="2" s="1"/>
  <c r="UP250" i="2" s="1"/>
  <c r="UQ250" i="2" s="1"/>
  <c r="UR250" i="2" s="1"/>
  <c r="SX250" i="2"/>
  <c r="SW159" i="2"/>
  <c r="SU159" i="2"/>
  <c r="SY166" i="2"/>
  <c r="SV166" i="2"/>
  <c r="SZ166" i="2" s="1"/>
  <c r="SW114" i="2"/>
  <c r="SU114" i="2"/>
  <c r="SW201" i="2"/>
  <c r="SU201" i="2"/>
  <c r="SY264" i="2"/>
  <c r="SV264" i="2"/>
  <c r="SZ264" i="2" s="1"/>
  <c r="SV273" i="2"/>
  <c r="SZ273" i="2" s="1"/>
  <c r="SY273" i="2"/>
  <c r="SW208" i="2"/>
  <c r="SU208" i="2"/>
  <c r="SW240" i="2"/>
  <c r="SU240" i="2"/>
  <c r="SW256" i="2"/>
  <c r="SU256" i="2"/>
  <c r="SY265" i="2"/>
  <c r="SV265" i="2"/>
  <c r="SZ265" i="2" s="1"/>
  <c r="SV124" i="2"/>
  <c r="SZ124" i="2" s="1"/>
  <c r="SY124" i="2"/>
  <c r="SW126" i="2"/>
  <c r="SU126" i="2"/>
  <c r="UH253" i="2"/>
  <c r="ST253" i="2"/>
  <c r="SW194" i="2"/>
  <c r="SU194" i="2"/>
  <c r="SV223" i="2"/>
  <c r="SZ223" i="2" s="1"/>
  <c r="SY223" i="2"/>
  <c r="SV112" i="2"/>
  <c r="SZ112" i="2" s="1"/>
  <c r="SY112" i="2"/>
  <c r="SW230" i="2"/>
  <c r="SU230" i="2"/>
  <c r="SW258" i="2"/>
  <c r="SU258" i="2"/>
  <c r="SW174" i="2"/>
  <c r="SU174" i="2"/>
  <c r="SW185" i="2"/>
  <c r="SU185" i="2"/>
  <c r="SW200" i="2"/>
  <c r="SU200" i="2"/>
  <c r="SX254" i="2"/>
  <c r="UJ254" i="2"/>
  <c r="SW260" i="2"/>
  <c r="SU260" i="2"/>
  <c r="SW109" i="2"/>
  <c r="SU109" i="2"/>
  <c r="SW127" i="2"/>
  <c r="SU127" i="2"/>
  <c r="SW175" i="2"/>
  <c r="SU175" i="2"/>
  <c r="SW238" i="2"/>
  <c r="SU238" i="2"/>
  <c r="SY151" i="2"/>
  <c r="SV151" i="2"/>
  <c r="SZ151" i="2" s="1"/>
  <c r="SW268" i="2"/>
  <c r="SU268" i="2"/>
  <c r="SW261" i="2"/>
  <c r="SU261" i="2"/>
  <c r="QA274" i="2"/>
  <c r="QB274" i="2"/>
  <c r="SW206" i="2"/>
  <c r="SU206" i="2"/>
  <c r="SW231" i="2"/>
  <c r="SU231" i="2"/>
  <c r="SW115" i="2"/>
  <c r="SU115" i="2"/>
  <c r="SV229" i="2"/>
  <c r="SZ229" i="2" s="1"/>
  <c r="SY229" i="2"/>
  <c r="UJ269" i="2"/>
  <c r="UL269" i="2" s="1"/>
  <c r="UP269" i="2" s="1"/>
  <c r="UQ269" i="2" s="1"/>
  <c r="UR269" i="2" s="1"/>
  <c r="SX269" i="2"/>
  <c r="SW158" i="2"/>
  <c r="SU158" i="2"/>
  <c r="SW189" i="2"/>
  <c r="SU189" i="2"/>
  <c r="SW271" i="2"/>
  <c r="SU271" i="2"/>
  <c r="TS274" i="2"/>
  <c r="SW162" i="2"/>
  <c r="SU162" i="2"/>
  <c r="SW262" i="2"/>
  <c r="SU262" i="2"/>
  <c r="QS38" i="2"/>
  <c r="SN38" i="2" s="1"/>
  <c r="UD38" i="2" s="1"/>
  <c r="SW190" i="2"/>
  <c r="SU190" i="2"/>
  <c r="SW177" i="2"/>
  <c r="SU177" i="2"/>
  <c r="SW133" i="2"/>
  <c r="SU133" i="2"/>
  <c r="SW122" i="2"/>
  <c r="SU122" i="2"/>
  <c r="SW135" i="2"/>
  <c r="SU135" i="2"/>
  <c r="SV211" i="2"/>
  <c r="SZ211" i="2" s="1"/>
  <c r="SY211" i="2"/>
  <c r="UJ246" i="2"/>
  <c r="UL246" i="2" s="1"/>
  <c r="UP246" i="2" s="1"/>
  <c r="UQ246" i="2" s="1"/>
  <c r="UR246" i="2" s="1"/>
  <c r="SX246" i="2"/>
  <c r="SY128" i="2"/>
  <c r="SV128" i="2"/>
  <c r="SZ128" i="2" s="1"/>
  <c r="SY179" i="2"/>
  <c r="SV179" i="2"/>
  <c r="SZ179" i="2" s="1"/>
  <c r="SY192" i="2"/>
  <c r="SV192" i="2"/>
  <c r="SZ192" i="2" s="1"/>
  <c r="SW215" i="2"/>
  <c r="SU215" i="2"/>
  <c r="SU259" i="2"/>
  <c r="SW259" i="2"/>
  <c r="SW266" i="2"/>
  <c r="SU266" i="2"/>
  <c r="UH252" i="2"/>
  <c r="ST252" i="2"/>
  <c r="SY253" i="2"/>
  <c r="SV253" i="2"/>
  <c r="SZ253" i="2" s="1"/>
  <c r="SW196" i="2"/>
  <c r="SU196" i="2"/>
  <c r="UB74" i="2"/>
  <c r="ST74" i="2"/>
  <c r="SX74" i="2" s="1"/>
  <c r="SS74" i="2"/>
  <c r="SW74" i="2" s="1"/>
  <c r="SW142" i="2"/>
  <c r="SU142" i="2"/>
  <c r="SW193" i="2"/>
  <c r="SU193" i="2"/>
  <c r="SW218" i="2"/>
  <c r="SU218" i="2"/>
  <c r="US265" i="2"/>
  <c r="UU265" i="2" s="1"/>
  <c r="UY265" i="2" s="1"/>
  <c r="UZ265" i="2" s="1"/>
  <c r="VA265" i="2" s="1"/>
  <c r="UL265" i="2"/>
  <c r="UP265" i="2" s="1"/>
  <c r="UQ265" i="2" s="1"/>
  <c r="UR265" i="2" s="1"/>
  <c r="SV120" i="2"/>
  <c r="SZ120" i="2" s="1"/>
  <c r="SY120" i="2"/>
  <c r="SV148" i="2"/>
  <c r="SZ148" i="2" s="1"/>
  <c r="SY148" i="2"/>
  <c r="SW184" i="2"/>
  <c r="SU184" i="2"/>
  <c r="SU248" i="2"/>
  <c r="SW248" i="2"/>
  <c r="SW121" i="2"/>
  <c r="SU121" i="2"/>
  <c r="SW202" i="2"/>
  <c r="SU202" i="2"/>
  <c r="SW129" i="2"/>
  <c r="SU129" i="2"/>
  <c r="SW145" i="2"/>
  <c r="SU145" i="2"/>
  <c r="SY153" i="2"/>
  <c r="SV153" i="2"/>
  <c r="SZ153" i="2" s="1"/>
  <c r="SX248" i="2"/>
  <c r="UJ248" i="2"/>
  <c r="SW136" i="2"/>
  <c r="SU136" i="2"/>
  <c r="SW224" i="2"/>
  <c r="SU224" i="2"/>
  <c r="SW220" i="2"/>
  <c r="SU220" i="2"/>
  <c r="SW234" i="2"/>
  <c r="SU234" i="2"/>
  <c r="SW178" i="2"/>
  <c r="SU178" i="2"/>
  <c r="SU117" i="2"/>
  <c r="SW117" i="2"/>
  <c r="SW160" i="2"/>
  <c r="SU160" i="2"/>
  <c r="SW180" i="2"/>
  <c r="SU180" i="2"/>
  <c r="SW247" i="2"/>
  <c r="SU247" i="2"/>
  <c r="SW111" i="2"/>
  <c r="SU111" i="2"/>
  <c r="SY130" i="2"/>
  <c r="SV130" i="2"/>
  <c r="SZ130" i="2" s="1"/>
  <c r="SW155" i="2"/>
  <c r="SU155" i="2"/>
  <c r="SW198" i="2"/>
  <c r="SU198" i="2"/>
  <c r="SW257" i="2"/>
  <c r="SU257" i="2"/>
  <c r="SX261" i="2"/>
  <c r="UJ261" i="2"/>
  <c r="UL261" i="2" s="1"/>
  <c r="UP261" i="2" s="1"/>
  <c r="UQ261" i="2" s="1"/>
  <c r="UR261" i="2" s="1"/>
  <c r="SW191" i="2"/>
  <c r="SU191" i="2"/>
  <c r="SW217" i="2"/>
  <c r="SU217" i="2"/>
  <c r="SW269" i="2"/>
  <c r="SU269" i="2"/>
  <c r="SW146" i="2"/>
  <c r="SU146" i="2"/>
  <c r="SW169" i="2"/>
  <c r="SU169" i="2"/>
  <c r="SW233" i="2"/>
  <c r="SU233" i="2"/>
  <c r="UJ271" i="2"/>
  <c r="UL271" i="2" s="1"/>
  <c r="UP271" i="2" s="1"/>
  <c r="UQ271" i="2" s="1"/>
  <c r="UR271" i="2" s="1"/>
  <c r="SX271" i="2"/>
  <c r="SW239" i="2"/>
  <c r="SU239" i="2"/>
  <c r="SW140" i="2"/>
  <c r="SU140" i="2"/>
  <c r="SW176" i="2"/>
  <c r="SU176" i="2"/>
  <c r="SW241" i="2"/>
  <c r="SU241" i="2"/>
  <c r="SW267" i="2"/>
  <c r="SU267" i="2"/>
  <c r="SW110" i="2"/>
  <c r="SU110" i="2"/>
  <c r="SW154" i="2"/>
  <c r="SU154" i="2"/>
  <c r="SY132" i="2"/>
  <c r="SV132" i="2"/>
  <c r="SZ132" i="2" s="1"/>
  <c r="SW246" i="2"/>
  <c r="SU246" i="2"/>
  <c r="SY270" i="2"/>
  <c r="SV270" i="2"/>
  <c r="SZ270" i="2" s="1"/>
  <c r="SW131" i="2"/>
  <c r="SU131" i="2"/>
  <c r="SY188" i="2"/>
  <c r="SV188" i="2"/>
  <c r="SZ188" i="2" s="1"/>
  <c r="SW251" i="2"/>
  <c r="SU251" i="2"/>
  <c r="SX259" i="2"/>
  <c r="UJ259" i="2"/>
  <c r="UL259" i="2" s="1"/>
  <c r="UP259" i="2" s="1"/>
  <c r="UQ259" i="2" s="1"/>
  <c r="UR259" i="2" s="1"/>
  <c r="SY226" i="2"/>
  <c r="SV226" i="2"/>
  <c r="SZ226" i="2" s="1"/>
  <c r="SY212" i="2"/>
  <c r="SV212" i="2"/>
  <c r="SZ212" i="2" s="1"/>
  <c r="SW139" i="2"/>
  <c r="SU139" i="2"/>
  <c r="SV242" i="2"/>
  <c r="SZ242" i="2" s="1"/>
  <c r="SY242" i="2"/>
  <c r="SW245" i="2"/>
  <c r="SU245" i="2"/>
  <c r="SV116" i="2"/>
  <c r="SZ116" i="2" s="1"/>
  <c r="SY116" i="2"/>
  <c r="SY205" i="2"/>
  <c r="SV205" i="2"/>
  <c r="SZ205" i="2" s="1"/>
  <c r="SW222" i="2"/>
  <c r="SU222" i="2"/>
  <c r="ST256" i="2"/>
  <c r="PE38" i="2"/>
  <c r="SI38" i="2" s="1"/>
  <c r="PC274" i="2"/>
  <c r="PD274" i="2"/>
  <c r="SV163" i="2"/>
  <c r="SZ163" i="2" s="1"/>
  <c r="SY163" i="2"/>
  <c r="SW118" i="2"/>
  <c r="SU118" i="2"/>
  <c r="SW150" i="2"/>
  <c r="SU150" i="2"/>
  <c r="SV213" i="2"/>
  <c r="SZ213" i="2" s="1"/>
  <c r="SY213" i="2"/>
  <c r="SV252" i="2"/>
  <c r="SZ252" i="2" s="1"/>
  <c r="SY252" i="2"/>
  <c r="SW113" i="2"/>
  <c r="SU113" i="2"/>
  <c r="SW197" i="2"/>
  <c r="SU197" i="2"/>
  <c r="SW214" i="2"/>
  <c r="SU214" i="2"/>
  <c r="SU237" i="2"/>
  <c r="SW237" i="2"/>
  <c r="SW172" i="2"/>
  <c r="SU172" i="2"/>
  <c r="SW254" i="2"/>
  <c r="SU254" i="2"/>
  <c r="UJ247" i="2"/>
  <c r="UL247" i="2" s="1"/>
  <c r="UP247" i="2" s="1"/>
  <c r="UQ247" i="2" s="1"/>
  <c r="UR247" i="2" s="1"/>
  <c r="SX247" i="2"/>
  <c r="SY137" i="2"/>
  <c r="SV137" i="2"/>
  <c r="SZ137" i="2" s="1"/>
  <c r="ST257" i="2"/>
  <c r="SW147" i="2"/>
  <c r="SU147" i="2"/>
  <c r="SU123" i="2"/>
  <c r="SW123" i="2"/>
  <c r="SU225" i="2"/>
  <c r="SW225" i="2"/>
  <c r="SW221" i="2"/>
  <c r="SU221" i="2"/>
  <c r="SY243" i="2"/>
  <c r="SV243" i="2"/>
  <c r="SZ243" i="2" s="1"/>
  <c r="UJ249" i="2"/>
  <c r="SX249" i="2"/>
  <c r="UJ272" i="2"/>
  <c r="UL272" i="2" s="1"/>
  <c r="UP272" i="2" s="1"/>
  <c r="UQ272" i="2" s="1"/>
  <c r="UR272" i="2" s="1"/>
  <c r="SX272" i="2"/>
  <c r="SW167" i="2"/>
  <c r="SU167" i="2"/>
  <c r="SW149" i="2"/>
  <c r="SU149" i="2"/>
  <c r="SW170" i="2"/>
  <c r="SU170" i="2"/>
  <c r="SX262" i="2"/>
  <c r="UJ262" i="2"/>
  <c r="UL262" i="2" s="1"/>
  <c r="UP262" i="2" s="1"/>
  <c r="UQ262" i="2" s="1"/>
  <c r="UR262" i="2" s="1"/>
  <c r="SW181" i="2"/>
  <c r="SU181" i="2"/>
  <c r="SW227" i="2"/>
  <c r="SU227" i="2"/>
  <c r="QS274" i="2"/>
  <c r="SN274" i="2" s="1"/>
  <c r="UD274" i="2" s="1"/>
  <c r="SW144" i="2"/>
  <c r="SU144" i="2"/>
  <c r="SW219" i="2"/>
  <c r="SU219" i="2"/>
  <c r="SG274" i="2"/>
  <c r="OW274" i="2"/>
  <c r="SW119" i="2"/>
  <c r="SU119" i="2"/>
  <c r="SW263" i="2"/>
  <c r="SU263" i="2"/>
  <c r="SY134" i="2"/>
  <c r="SV134" i="2"/>
  <c r="SZ134" i="2" s="1"/>
  <c r="SY232" i="2"/>
  <c r="SV232" i="2"/>
  <c r="SZ232" i="2" s="1"/>
  <c r="SW250" i="2"/>
  <c r="SU250" i="2"/>
  <c r="SX266" i="2"/>
  <c r="UJ266" i="2"/>
  <c r="UL266" i="2" s="1"/>
  <c r="UP266" i="2" s="1"/>
  <c r="UQ266" i="2" s="1"/>
  <c r="UR266" i="2" s="1"/>
  <c r="SY107" i="2"/>
  <c r="SV107" i="2"/>
  <c r="SZ107" i="2" s="1"/>
  <c r="SW143" i="2"/>
  <c r="SU143" i="2"/>
  <c r="SW173" i="2"/>
  <c r="SU173" i="2"/>
  <c r="SW187" i="2"/>
  <c r="SU187" i="2"/>
  <c r="SW195" i="2"/>
  <c r="SU195" i="2"/>
  <c r="SX245" i="2"/>
  <c r="UJ245" i="2"/>
  <c r="UL245" i="2" s="1"/>
  <c r="UP245" i="2" s="1"/>
  <c r="UQ245" i="2" s="1"/>
  <c r="UR245" i="2" s="1"/>
  <c r="US264" i="2"/>
  <c r="UU264" i="2" s="1"/>
  <c r="UY264" i="2" s="1"/>
  <c r="UZ264" i="2" s="1"/>
  <c r="VA264" i="2" s="1"/>
  <c r="UL264" i="2"/>
  <c r="UP264" i="2" s="1"/>
  <c r="UQ264" i="2" s="1"/>
  <c r="UR264" i="2" s="1"/>
  <c r="UH270" i="2"/>
  <c r="ST270" i="2"/>
  <c r="SW216" i="2"/>
  <c r="SU216" i="2"/>
  <c r="SV244" i="2"/>
  <c r="SZ244" i="2" s="1"/>
  <c r="SY244" i="2"/>
  <c r="SW108" i="2"/>
  <c r="SU108" i="2"/>
  <c r="SW204" i="2"/>
  <c r="SU204" i="2"/>
  <c r="SW141" i="2"/>
  <c r="SU141" i="2"/>
  <c r="SW255" i="2"/>
  <c r="SU255" i="2"/>
  <c r="SY210" i="2"/>
  <c r="SV210" i="2"/>
  <c r="SZ210" i="2" s="1"/>
  <c r="SW186" i="2"/>
  <c r="SU186" i="2"/>
  <c r="SW236" i="2"/>
  <c r="SU236" i="2"/>
  <c r="SU125" i="2"/>
  <c r="SW125" i="2"/>
  <c r="SY236" i="2" l="1"/>
  <c r="SV236" i="2"/>
  <c r="SZ236" i="2" s="1"/>
  <c r="SY255" i="2"/>
  <c r="SV255" i="2"/>
  <c r="SZ255" i="2" s="1"/>
  <c r="SV204" i="2"/>
  <c r="SZ204" i="2" s="1"/>
  <c r="SY204" i="2"/>
  <c r="SY216" i="2"/>
  <c r="SV216" i="2"/>
  <c r="SZ216" i="2" s="1"/>
  <c r="SV125" i="2"/>
  <c r="SZ125" i="2" s="1"/>
  <c r="SY125" i="2"/>
  <c r="SV227" i="2"/>
  <c r="SZ227" i="2" s="1"/>
  <c r="SY227" i="2"/>
  <c r="SY181" i="2"/>
  <c r="SV181" i="2"/>
  <c r="SZ181" i="2" s="1"/>
  <c r="SY170" i="2"/>
  <c r="SV170" i="2"/>
  <c r="SZ170" i="2" s="1"/>
  <c r="SY149" i="2"/>
  <c r="SV149" i="2"/>
  <c r="SZ149" i="2" s="1"/>
  <c r="SV167" i="2"/>
  <c r="SZ167" i="2" s="1"/>
  <c r="SY167" i="2"/>
  <c r="SV221" i="2"/>
  <c r="SZ221" i="2" s="1"/>
  <c r="SY221" i="2"/>
  <c r="SV147" i="2"/>
  <c r="SZ147" i="2" s="1"/>
  <c r="SY147" i="2"/>
  <c r="UJ257" i="2"/>
  <c r="UL257" i="2" s="1"/>
  <c r="UP257" i="2" s="1"/>
  <c r="UQ257" i="2" s="1"/>
  <c r="UR257" i="2" s="1"/>
  <c r="UZ257" i="2"/>
  <c r="SX257" i="2"/>
  <c r="SV237" i="2"/>
  <c r="SZ237" i="2" s="1"/>
  <c r="SY237" i="2"/>
  <c r="PE274" i="2"/>
  <c r="SI274" i="2" s="1"/>
  <c r="SX256" i="2"/>
  <c r="UJ256" i="2"/>
  <c r="UL256" i="2" s="1"/>
  <c r="UP256" i="2" s="1"/>
  <c r="UQ256" i="2" s="1"/>
  <c r="UR256" i="2" s="1"/>
  <c r="SV117" i="2"/>
  <c r="SZ117" i="2" s="1"/>
  <c r="SY117" i="2"/>
  <c r="SV248" i="2"/>
  <c r="SZ248" i="2" s="1"/>
  <c r="SY248" i="2"/>
  <c r="SY196" i="2"/>
  <c r="SV196" i="2"/>
  <c r="SZ196" i="2" s="1"/>
  <c r="SX252" i="2"/>
  <c r="UJ252" i="2"/>
  <c r="SV266" i="2"/>
  <c r="SZ266" i="2" s="1"/>
  <c r="SY266" i="2"/>
  <c r="SV215" i="2"/>
  <c r="SZ215" i="2" s="1"/>
  <c r="SY215" i="2"/>
  <c r="SY135" i="2"/>
  <c r="SV135" i="2"/>
  <c r="SZ135" i="2" s="1"/>
  <c r="SY122" i="2"/>
  <c r="SV122" i="2"/>
  <c r="SZ122" i="2" s="1"/>
  <c r="SY133" i="2"/>
  <c r="SV133" i="2"/>
  <c r="SZ133" i="2" s="1"/>
  <c r="SY177" i="2"/>
  <c r="SV177" i="2"/>
  <c r="SZ177" i="2" s="1"/>
  <c r="SY190" i="2"/>
  <c r="SV190" i="2"/>
  <c r="SZ190" i="2" s="1"/>
  <c r="SY271" i="2"/>
  <c r="SV271" i="2"/>
  <c r="SZ271" i="2" s="1"/>
  <c r="SV189" i="2"/>
  <c r="SZ189" i="2" s="1"/>
  <c r="SY189" i="2"/>
  <c r="SV158" i="2"/>
  <c r="SZ158" i="2" s="1"/>
  <c r="SY158" i="2"/>
  <c r="SY115" i="2"/>
  <c r="SV115" i="2"/>
  <c r="SZ115" i="2" s="1"/>
  <c r="SV231" i="2"/>
  <c r="SZ231" i="2" s="1"/>
  <c r="SY231" i="2"/>
  <c r="SV206" i="2"/>
  <c r="SZ206" i="2" s="1"/>
  <c r="SY206" i="2"/>
  <c r="SV261" i="2"/>
  <c r="SZ261" i="2" s="1"/>
  <c r="SY261" i="2"/>
  <c r="SV268" i="2"/>
  <c r="SZ268" i="2" s="1"/>
  <c r="SY268" i="2"/>
  <c r="SY238" i="2"/>
  <c r="SV238" i="2"/>
  <c r="SZ238" i="2" s="1"/>
  <c r="SY175" i="2"/>
  <c r="SV175" i="2"/>
  <c r="SZ175" i="2" s="1"/>
  <c r="SY127" i="2"/>
  <c r="SV127" i="2"/>
  <c r="SZ127" i="2" s="1"/>
  <c r="SV109" i="2"/>
  <c r="SZ109" i="2" s="1"/>
  <c r="SY109" i="2"/>
  <c r="SY260" i="2"/>
  <c r="SV260" i="2"/>
  <c r="SZ260" i="2" s="1"/>
  <c r="US254" i="2"/>
  <c r="UU254" i="2" s="1"/>
  <c r="UY254" i="2" s="1"/>
  <c r="UZ254" i="2" s="1"/>
  <c r="VA254" i="2" s="1"/>
  <c r="UL254" i="2"/>
  <c r="UP254" i="2" s="1"/>
  <c r="UQ254" i="2" s="1"/>
  <c r="UR254" i="2" s="1"/>
  <c r="SY200" i="2"/>
  <c r="SV200" i="2"/>
  <c r="SZ200" i="2" s="1"/>
  <c r="SV185" i="2"/>
  <c r="SZ185" i="2" s="1"/>
  <c r="SY185" i="2"/>
  <c r="SV174" i="2"/>
  <c r="SZ174" i="2" s="1"/>
  <c r="SY174" i="2"/>
  <c r="SY258" i="2"/>
  <c r="SV258" i="2"/>
  <c r="SZ258" i="2" s="1"/>
  <c r="SY230" i="2"/>
  <c r="SV230" i="2"/>
  <c r="SZ230" i="2" s="1"/>
  <c r="SY194" i="2"/>
  <c r="SV194" i="2"/>
  <c r="SZ194" i="2" s="1"/>
  <c r="UJ253" i="2"/>
  <c r="SX253" i="2"/>
  <c r="SY126" i="2"/>
  <c r="SV126" i="2"/>
  <c r="SZ126" i="2" s="1"/>
  <c r="SV256" i="2"/>
  <c r="SZ256" i="2" s="1"/>
  <c r="SY256" i="2"/>
  <c r="SV240" i="2"/>
  <c r="SZ240" i="2" s="1"/>
  <c r="SY240" i="2"/>
  <c r="SV208" i="2"/>
  <c r="SZ208" i="2" s="1"/>
  <c r="SY208" i="2"/>
  <c r="SY201" i="2"/>
  <c r="SV201" i="2"/>
  <c r="SZ201" i="2" s="1"/>
  <c r="SY114" i="2"/>
  <c r="SV114" i="2"/>
  <c r="SZ114" i="2" s="1"/>
  <c r="SV159" i="2"/>
  <c r="SZ159" i="2" s="1"/>
  <c r="SY159" i="2"/>
  <c r="SV199" i="2"/>
  <c r="SZ199" i="2" s="1"/>
  <c r="SY199" i="2"/>
  <c r="SV138" i="2"/>
  <c r="SZ138" i="2" s="1"/>
  <c r="SY138" i="2"/>
  <c r="SV165" i="2"/>
  <c r="SZ165" i="2" s="1"/>
  <c r="SY165" i="2"/>
  <c r="SY183" i="2"/>
  <c r="SV183" i="2"/>
  <c r="SZ183" i="2" s="1"/>
  <c r="SV235" i="2"/>
  <c r="SZ235" i="2" s="1"/>
  <c r="SY235" i="2"/>
  <c r="SY209" i="2"/>
  <c r="SV209" i="2"/>
  <c r="SZ209" i="2" s="1"/>
  <c r="SY203" i="2"/>
  <c r="SV203" i="2"/>
  <c r="SZ203" i="2" s="1"/>
  <c r="SY164" i="2"/>
  <c r="SV164" i="2"/>
  <c r="SZ164" i="2" s="1"/>
  <c r="SV161" i="2"/>
  <c r="SZ161" i="2" s="1"/>
  <c r="SY161" i="2"/>
  <c r="SY272" i="2"/>
  <c r="SV272" i="2"/>
  <c r="SZ272" i="2" s="1"/>
  <c r="SY249" i="2"/>
  <c r="SV249" i="2"/>
  <c r="SZ249" i="2" s="1"/>
  <c r="SY171" i="2"/>
  <c r="SV171" i="2"/>
  <c r="SZ171" i="2" s="1"/>
  <c r="US268" i="2"/>
  <c r="UU268" i="2" s="1"/>
  <c r="UY268" i="2" s="1"/>
  <c r="UZ268" i="2" s="1"/>
  <c r="VA268" i="2" s="1"/>
  <c r="UL268" i="2"/>
  <c r="UP268" i="2" s="1"/>
  <c r="UQ268" i="2" s="1"/>
  <c r="UR268" i="2" s="1"/>
  <c r="SV152" i="2"/>
  <c r="SZ152" i="2" s="1"/>
  <c r="SY152" i="2"/>
  <c r="SY207" i="2"/>
  <c r="SV207" i="2"/>
  <c r="SZ207" i="2" s="1"/>
  <c r="SV156" i="2"/>
  <c r="SZ156" i="2" s="1"/>
  <c r="SY156" i="2"/>
  <c r="SY157" i="2"/>
  <c r="SV157" i="2"/>
  <c r="SZ157" i="2" s="1"/>
  <c r="SY168" i="2"/>
  <c r="SV168" i="2"/>
  <c r="SZ168" i="2" s="1"/>
  <c r="SV182" i="2"/>
  <c r="SZ182" i="2" s="1"/>
  <c r="SY182" i="2"/>
  <c r="SY228" i="2"/>
  <c r="SV228" i="2"/>
  <c r="SZ228" i="2" s="1"/>
  <c r="SY186" i="2"/>
  <c r="SV186" i="2"/>
  <c r="SZ186" i="2" s="1"/>
  <c r="SV141" i="2"/>
  <c r="SZ141" i="2" s="1"/>
  <c r="SY141" i="2"/>
  <c r="SY108" i="2"/>
  <c r="SV108" i="2"/>
  <c r="SZ108" i="2" s="1"/>
  <c r="UJ270" i="2"/>
  <c r="SX270" i="2"/>
  <c r="SV195" i="2"/>
  <c r="SZ195" i="2" s="1"/>
  <c r="SY195" i="2"/>
  <c r="SV187" i="2"/>
  <c r="SZ187" i="2" s="1"/>
  <c r="SY187" i="2"/>
  <c r="SY173" i="2"/>
  <c r="SV173" i="2"/>
  <c r="SZ173" i="2" s="1"/>
  <c r="SV143" i="2"/>
  <c r="SZ143" i="2" s="1"/>
  <c r="SY143" i="2"/>
  <c r="SY250" i="2"/>
  <c r="SV250" i="2"/>
  <c r="SZ250" i="2" s="1"/>
  <c r="SY263" i="2"/>
  <c r="SV263" i="2"/>
  <c r="SZ263" i="2" s="1"/>
  <c r="SY119" i="2"/>
  <c r="SV119" i="2"/>
  <c r="SZ119" i="2" s="1"/>
  <c r="SV219" i="2"/>
  <c r="SZ219" i="2" s="1"/>
  <c r="SY219" i="2"/>
  <c r="SV144" i="2"/>
  <c r="SZ144" i="2" s="1"/>
  <c r="SY144" i="2"/>
  <c r="US249" i="2"/>
  <c r="UU249" i="2" s="1"/>
  <c r="UY249" i="2" s="1"/>
  <c r="UZ249" i="2" s="1"/>
  <c r="VA249" i="2" s="1"/>
  <c r="UL249" i="2"/>
  <c r="UP249" i="2" s="1"/>
  <c r="UQ249" i="2" s="1"/>
  <c r="UR249" i="2" s="1"/>
  <c r="SV225" i="2"/>
  <c r="SZ225" i="2" s="1"/>
  <c r="SY225" i="2"/>
  <c r="SV123" i="2"/>
  <c r="SZ123" i="2" s="1"/>
  <c r="SY123" i="2"/>
  <c r="SV254" i="2"/>
  <c r="SZ254" i="2" s="1"/>
  <c r="SY254" i="2"/>
  <c r="SV172" i="2"/>
  <c r="SZ172" i="2" s="1"/>
  <c r="SY172" i="2"/>
  <c r="SY214" i="2"/>
  <c r="SV214" i="2"/>
  <c r="SZ214" i="2" s="1"/>
  <c r="SV197" i="2"/>
  <c r="SZ197" i="2" s="1"/>
  <c r="SY197" i="2"/>
  <c r="SV113" i="2"/>
  <c r="SZ113" i="2" s="1"/>
  <c r="SY113" i="2"/>
  <c r="SV150" i="2"/>
  <c r="SZ150" i="2" s="1"/>
  <c r="SY150" i="2"/>
  <c r="SY118" i="2"/>
  <c r="SV118" i="2"/>
  <c r="SZ118" i="2" s="1"/>
  <c r="TY38" i="2"/>
  <c r="SS38" i="2"/>
  <c r="SW38" i="2" s="1"/>
  <c r="ST38" i="2"/>
  <c r="SX38" i="2" s="1"/>
  <c r="SY222" i="2"/>
  <c r="SV222" i="2"/>
  <c r="SZ222" i="2" s="1"/>
  <c r="SV245" i="2"/>
  <c r="SZ245" i="2" s="1"/>
  <c r="SY245" i="2"/>
  <c r="SY139" i="2"/>
  <c r="SV139" i="2"/>
  <c r="SZ139" i="2" s="1"/>
  <c r="SV251" i="2"/>
  <c r="SZ251" i="2" s="1"/>
  <c r="SY251" i="2"/>
  <c r="SY131" i="2"/>
  <c r="SV131" i="2"/>
  <c r="SZ131" i="2" s="1"/>
  <c r="SY246" i="2"/>
  <c r="SV246" i="2"/>
  <c r="SZ246" i="2" s="1"/>
  <c r="SV154" i="2"/>
  <c r="SZ154" i="2" s="1"/>
  <c r="SY154" i="2"/>
  <c r="SY110" i="2"/>
  <c r="SV110" i="2"/>
  <c r="SZ110" i="2" s="1"/>
  <c r="SV267" i="2"/>
  <c r="SZ267" i="2" s="1"/>
  <c r="SY267" i="2"/>
  <c r="SY241" i="2"/>
  <c r="SV241" i="2"/>
  <c r="SZ241" i="2" s="1"/>
  <c r="SV176" i="2"/>
  <c r="SZ176" i="2" s="1"/>
  <c r="SY176" i="2"/>
  <c r="SY140" i="2"/>
  <c r="SV140" i="2"/>
  <c r="SZ140" i="2" s="1"/>
  <c r="SY239" i="2"/>
  <c r="SV239" i="2"/>
  <c r="SZ239" i="2" s="1"/>
  <c r="SV233" i="2"/>
  <c r="SZ233" i="2" s="1"/>
  <c r="SY233" i="2"/>
  <c r="SV169" i="2"/>
  <c r="SZ169" i="2" s="1"/>
  <c r="SY169" i="2"/>
  <c r="SY146" i="2"/>
  <c r="SV146" i="2"/>
  <c r="SZ146" i="2" s="1"/>
  <c r="SY269" i="2"/>
  <c r="SV269" i="2"/>
  <c r="SZ269" i="2" s="1"/>
  <c r="SV217" i="2"/>
  <c r="SZ217" i="2" s="1"/>
  <c r="SY217" i="2"/>
  <c r="SV191" i="2"/>
  <c r="SZ191" i="2" s="1"/>
  <c r="SY191" i="2"/>
  <c r="SY257" i="2"/>
  <c r="SV257" i="2"/>
  <c r="SZ257" i="2" s="1"/>
  <c r="SY198" i="2"/>
  <c r="SV198" i="2"/>
  <c r="SZ198" i="2" s="1"/>
  <c r="SY155" i="2"/>
  <c r="SV155" i="2"/>
  <c r="SZ155" i="2" s="1"/>
  <c r="SY111" i="2"/>
  <c r="SV111" i="2"/>
  <c r="SZ111" i="2" s="1"/>
  <c r="SY247" i="2"/>
  <c r="SV247" i="2"/>
  <c r="SZ247" i="2" s="1"/>
  <c r="SV180" i="2"/>
  <c r="SZ180" i="2" s="1"/>
  <c r="SY180" i="2"/>
  <c r="SY160" i="2"/>
  <c r="SV160" i="2"/>
  <c r="SZ160" i="2" s="1"/>
  <c r="SV178" i="2"/>
  <c r="SZ178" i="2" s="1"/>
  <c r="SY178" i="2"/>
  <c r="SY234" i="2"/>
  <c r="SV234" i="2"/>
  <c r="SZ234" i="2" s="1"/>
  <c r="SY220" i="2"/>
  <c r="SV220" i="2"/>
  <c r="SZ220" i="2" s="1"/>
  <c r="SY224" i="2"/>
  <c r="SV224" i="2"/>
  <c r="SZ224" i="2" s="1"/>
  <c r="SY136" i="2"/>
  <c r="SV136" i="2"/>
  <c r="SZ136" i="2" s="1"/>
  <c r="US248" i="2"/>
  <c r="UL248" i="2"/>
  <c r="UP248" i="2" s="1"/>
  <c r="UQ248" i="2" s="1"/>
  <c r="UR248" i="2" s="1"/>
  <c r="SY145" i="2"/>
  <c r="SV145" i="2"/>
  <c r="SZ145" i="2" s="1"/>
  <c r="SY129" i="2"/>
  <c r="SV129" i="2"/>
  <c r="SZ129" i="2" s="1"/>
  <c r="SV202" i="2"/>
  <c r="SZ202" i="2" s="1"/>
  <c r="SY202" i="2"/>
  <c r="SY121" i="2"/>
  <c r="SV121" i="2"/>
  <c r="SZ121" i="2" s="1"/>
  <c r="SV184" i="2"/>
  <c r="SZ184" i="2" s="1"/>
  <c r="SY184" i="2"/>
  <c r="SY218" i="2"/>
  <c r="SV218" i="2"/>
  <c r="SZ218" i="2" s="1"/>
  <c r="SV193" i="2"/>
  <c r="SZ193" i="2" s="1"/>
  <c r="SY193" i="2"/>
  <c r="SY142" i="2"/>
  <c r="SV142" i="2"/>
  <c r="SZ142" i="2" s="1"/>
  <c r="SV259" i="2"/>
  <c r="SZ259" i="2" s="1"/>
  <c r="SY259" i="2"/>
  <c r="SV262" i="2"/>
  <c r="SZ262" i="2" s="1"/>
  <c r="SY262" i="2"/>
  <c r="SY162" i="2"/>
  <c r="SV162" i="2"/>
  <c r="SZ162" i="2" s="1"/>
  <c r="QC274" i="2"/>
  <c r="SL274" i="2" s="1"/>
  <c r="UB274" i="2" s="1"/>
  <c r="US263" i="2"/>
  <c r="UU263" i="2" s="1"/>
  <c r="UY263" i="2" s="1"/>
  <c r="UZ263" i="2" s="1"/>
  <c r="VA263" i="2" s="1"/>
  <c r="UL263" i="2"/>
  <c r="UP263" i="2" s="1"/>
  <c r="UQ263" i="2" s="1"/>
  <c r="UR263" i="2" s="1"/>
  <c r="US260" i="2"/>
  <c r="UU260" i="2" s="1"/>
  <c r="UY260" i="2" s="1"/>
  <c r="UZ260" i="2" s="1"/>
  <c r="VA260" i="2" s="1"/>
  <c r="UL260" i="2"/>
  <c r="UP260" i="2" s="1"/>
  <c r="UQ260" i="2" s="1"/>
  <c r="UR260" i="2" s="1"/>
  <c r="US270" i="2" l="1"/>
  <c r="UU270" i="2" s="1"/>
  <c r="UY270" i="2" s="1"/>
  <c r="UZ270" i="2" s="1"/>
  <c r="VA270" i="2" s="1"/>
  <c r="UL270" i="2"/>
  <c r="UP270" i="2" s="1"/>
  <c r="UQ270" i="2" s="1"/>
  <c r="UR270" i="2" s="1"/>
  <c r="US253" i="2"/>
  <c r="UU253" i="2" s="1"/>
  <c r="UY253" i="2" s="1"/>
  <c r="UZ253" i="2" s="1"/>
  <c r="VA253" i="2" s="1"/>
  <c r="UL253" i="2"/>
  <c r="UP253" i="2" s="1"/>
  <c r="UQ253" i="2" s="1"/>
  <c r="UR253" i="2" s="1"/>
  <c r="US274" i="2"/>
  <c r="UU274" i="2" s="1"/>
  <c r="UY274" i="2" s="1"/>
  <c r="UU248" i="2"/>
  <c r="UY248" i="2" s="1"/>
  <c r="UZ248" i="2" s="1"/>
  <c r="VA248" i="2" s="1"/>
  <c r="US252" i="2"/>
  <c r="UU252" i="2" s="1"/>
  <c r="UY252" i="2" s="1"/>
  <c r="UZ252" i="2" s="1"/>
  <c r="VA252" i="2" s="1"/>
  <c r="UL252" i="2"/>
  <c r="UP252" i="2" s="1"/>
  <c r="UQ252" i="2" s="1"/>
  <c r="UR252" i="2" s="1"/>
  <c r="TY274" i="2"/>
  <c r="SS274" i="2"/>
  <c r="ST274" i="2"/>
  <c r="SW274" i="2" l="1"/>
  <c r="SU274" i="2"/>
  <c r="SX274" i="2"/>
  <c r="UJ274" i="2"/>
  <c r="UL274" i="2" s="1"/>
  <c r="UP274" i="2" s="1"/>
  <c r="UQ274" i="2" s="1"/>
  <c r="UR274" i="2" s="1"/>
  <c r="UZ274" i="2"/>
  <c r="VA274" i="2" s="1"/>
  <c r="SV274" i="2" l="1"/>
  <c r="SZ274" i="2" s="1"/>
  <c r="SY274" i="2"/>
</calcChain>
</file>

<file path=xl/comments1.xml><?xml version="1.0" encoding="utf-8"?>
<comments xmlns="http://schemas.openxmlformats.org/spreadsheetml/2006/main">
  <authors>
    <author>Автор</author>
  </authors>
  <commentList>
    <comment ref="AF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AQ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BP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F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GA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GQ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KU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LE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MR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</commentList>
</comments>
</file>

<file path=xl/sharedStrings.xml><?xml version="1.0" encoding="utf-8"?>
<sst xmlns="http://schemas.openxmlformats.org/spreadsheetml/2006/main" count="1022" uniqueCount="257">
  <si>
    <t xml:space="preserve">ДОДАТОК </t>
  </si>
  <si>
    <t xml:space="preserve">до рішення виконавчого комітету </t>
  </si>
  <si>
    <t>Чернігівської міської ради</t>
  </si>
  <si>
    <r>
      <t xml:space="preserve">Скориговані побудинкові тарифи на послуги з утримання будинків і споруд та прибудинкових територій </t>
    </r>
    <r>
      <rPr>
        <b/>
        <u/>
        <sz val="12"/>
        <rFont val="Times New Roman"/>
        <family val="1"/>
        <charset val="204"/>
      </rPr>
      <t>для квартир, що користуються ліфтами</t>
    </r>
  </si>
  <si>
    <t>ТОВ "Майас Сілтумс"</t>
  </si>
  <si>
    <t>ріст з/т</t>
  </si>
  <si>
    <t>ріст цін на ПММ</t>
  </si>
  <si>
    <t>Коеф.зміни з/т</t>
  </si>
  <si>
    <t>Коеф.зміни ПММ</t>
  </si>
  <si>
    <t>Скориговані побудинкові тарифи на послуги з утримання будинків і споруд та прибудинкових територій</t>
  </si>
  <si>
    <t xml:space="preserve"> </t>
  </si>
  <si>
    <t>Адміністративні витрати</t>
  </si>
  <si>
    <t>адміністративні витрати для центр ліфт</t>
  </si>
  <si>
    <t>Рентабельність</t>
  </si>
  <si>
    <t>Коефіцієнт зміни ЗП</t>
  </si>
  <si>
    <t>Коефіцієнт зміни ПММ</t>
  </si>
  <si>
    <t>грн/м2 (з ПДВ)</t>
  </si>
  <si>
    <t>№ п/п</t>
  </si>
  <si>
    <t>Адреса</t>
  </si>
  <si>
    <t>К-сть поверхів</t>
  </si>
  <si>
    <t>Загальна площа станом на 01.07.2017</t>
  </si>
  <si>
    <t>Площа нежитлових приміщень</t>
  </si>
  <si>
    <t>Площа</t>
  </si>
  <si>
    <t>Площа квартир вище першого поверху</t>
  </si>
  <si>
    <t>Загальна площа газонів</t>
  </si>
  <si>
    <t>Діючий тариф на послуги з утримання будинків і споруд та прибудинкових територій з 01.08.2017 р 
грн/м2 (з ПДВ)</t>
  </si>
  <si>
    <t xml:space="preserve">Скоригований тариф на послуги з утримання будинків і споруд та прибудинкових територій </t>
  </si>
  <si>
    <t>Скоригований тариф на послуги з утримання будинків і споруд та прибудинкових територій 
грн/м2 (з ПДВ)</t>
  </si>
  <si>
    <t>Загальний коефіцієнт коригування</t>
  </si>
  <si>
    <t>Діючий тариф</t>
  </si>
  <si>
    <t>Скоригований тариф</t>
  </si>
  <si>
    <t>Розрахунок нового тарифу на ТО ліфтів (для квартир, що користуються ліфтами)</t>
  </si>
  <si>
    <t>Розрахунок нового тарифу на ОДС ліфтів (для квартир, що користуються ліфтами)</t>
  </si>
  <si>
    <t xml:space="preserve">у тому числі за видами послуг: </t>
  </si>
  <si>
    <t>Нова сума тарифу з 01.01.2018, грн з 5% рент., ПДВ (для квартир, що користуються ліфтами)</t>
  </si>
  <si>
    <t>Проектна сума ТО ліфтів - Центр-ліфт, грн з ПДВ</t>
  </si>
  <si>
    <t>Коефіцієнт росту витрат на ТО ліфтів</t>
  </si>
  <si>
    <r>
      <t xml:space="preserve">Коефіцієнт зміни витрат: </t>
    </r>
    <r>
      <rPr>
        <b/>
        <sz val="12"/>
        <color rgb="FFFF0000"/>
        <rFont val="Times New Roman"/>
        <family val="1"/>
        <charset val="204"/>
      </rPr>
      <t>[Псп*(Всн-Всд):Всд]</t>
    </r>
  </si>
  <si>
    <t>Збільшення тарифу на послуги з утримання будинків і споруд та приб.територій за рахунок росту тарифу на ТО ліфтів, грн/м2</t>
  </si>
  <si>
    <t>Скоригований тариф на послугу з ТО ліфтів, грн/м2</t>
  </si>
  <si>
    <t>Проектна сума ОДС ліфтів - Центр-ліфт, грн з ПДВ</t>
  </si>
  <si>
    <t>Коефіцієнт росту витрат на ОДС ліфтів</t>
  </si>
  <si>
    <t>Збільшення тарифу на послуги з утримання будинків і споруд та приб.територій за рахунок росту тарифу на ОДС ліфтів, грн/м2</t>
  </si>
  <si>
    <t>Скоригований тариф на послугу з ТО ОДС, грн/м2</t>
  </si>
  <si>
    <t>Прибирання сходових кліток</t>
  </si>
  <si>
    <t>Прибирання прибудинкової території</t>
  </si>
  <si>
    <t>Вивезення  побутових  відходів (збирання, зберігання, перевезення, перероблення, утилізація, знешкодження та захоронення)</t>
  </si>
  <si>
    <t>Прибирання підвалів, технічних поверхів та покрівлі</t>
  </si>
  <si>
    <t>Технічне обслуговування ліфтів</t>
  </si>
  <si>
    <t>Обслуговування систем диспетчеризації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</si>
  <si>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</si>
  <si>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Дератизація</t>
  </si>
  <si>
    <t>Дезінсекція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</si>
  <si>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</si>
  <si>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</si>
  <si>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</si>
  <si>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</si>
  <si>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</si>
  <si>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</si>
  <si>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Енергопостачання ліфтів</t>
  </si>
  <si>
    <t>Перевірка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</si>
  <si>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</si>
  <si>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</si>
  <si>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</si>
  <si>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</si>
  <si>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у тому числі за видами послуг:</t>
  </si>
  <si>
    <t>Прибирання сходових клітин</t>
  </si>
  <si>
    <t>Вивезення та утилізація твердих побутових і негабаритних відходів</t>
  </si>
  <si>
    <t>Прибирання підвалів, технічних поверхів та покрівель</t>
  </si>
  <si>
    <t>Обслуговування ліфтів (Отіс)</t>
  </si>
  <si>
    <t>Обслуговування ліфтів (Центр ліфт І ВАРІАНТ)</t>
  </si>
  <si>
    <t>Обслуговування ліфтів (Центр ліфт ІІ ВАРІАНТ)</t>
  </si>
  <si>
    <t>ОДС ліфтів (Отіс)</t>
  </si>
  <si>
    <t>ОДС ліфтів (Центр ліфт)</t>
  </si>
  <si>
    <t>ТЕХНІЧНЕ ОБСЛУГОВУВАННЯ внутрішньобудинкових систем гарячого і холодного водопостачання, водовідведення, централізованого опалення і зливової каналізації та з ліквідації аварій у внутрішньоквартирних мережах</t>
  </si>
  <si>
    <t>РАЗОМ ТО внутрішньобудинкових систем гарячого і холодного водопостачання, водовідведення, централізованого опалення і зливової каналізації та з ліквідації аварій у внутрішньоквартирних мережах</t>
  </si>
  <si>
    <t>ТО та ПР ДВК</t>
  </si>
  <si>
    <t>Обслуговування димовентиляційних каналів</t>
  </si>
  <si>
    <t xml:space="preserve">ТО та ПР мереж електропостачання та електрообладнання систем протипожежної автоматики та димовидалення </t>
  </si>
  <si>
    <t>Поточний ремонт конструктивних елементів, внутрішньобудинкових систем гарячого і холодного водопостачання, водовідведення, централізованого опалення та зливової каналізації і технічних пристроїв будинків та елементів зовнішнього упорядження, розташованих на закріпленій в установленому порядку прибудинковій території (зокрема, спортивних, дитячих та інших майданчиків)</t>
  </si>
  <si>
    <t>РАЗОМ ПР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</si>
  <si>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</si>
  <si>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</si>
  <si>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</si>
  <si>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РАЗОМ ВИТРАТ</t>
  </si>
  <si>
    <t>ВИТРАТИ</t>
  </si>
  <si>
    <t xml:space="preserve"> Прибирання прибудинкової території</t>
  </si>
  <si>
    <t>Технічне обслуговування внутнішньобудинкових систем: гарячого та холодного водопостачання; водовідведення; теплопостачання; зливової каналізації та ліквідація аварій у внутр. мережах</t>
  </si>
  <si>
    <t>винагорода управляючого</t>
  </si>
  <si>
    <t>з/плата</t>
  </si>
  <si>
    <t>нар. на з/п-ту</t>
  </si>
  <si>
    <t>загальновиробничі витрати</t>
  </si>
  <si>
    <t xml:space="preserve">в т. ч. </t>
  </si>
  <si>
    <t>матеріали</t>
  </si>
  <si>
    <t>адміністративні</t>
  </si>
  <si>
    <t>рентабельність</t>
  </si>
  <si>
    <t>Разом з ПДВ</t>
  </si>
  <si>
    <t>в т. ч.</t>
  </si>
  <si>
    <t>кількість фізичних осіб</t>
  </si>
  <si>
    <t>вартість вивезення твердих відходів (КП АТП-2528)</t>
  </si>
  <si>
    <t>вартість вивезення великогабаритних відходів</t>
  </si>
  <si>
    <t>вартість вивезення ремонтних відходів</t>
  </si>
  <si>
    <t>разом з ПДВ</t>
  </si>
  <si>
    <t>в т.ч.</t>
  </si>
  <si>
    <t>ГВП</t>
  </si>
  <si>
    <t>ХВП</t>
  </si>
  <si>
    <t>ВВ</t>
  </si>
  <si>
    <t>ТП</t>
  </si>
  <si>
    <t>ЗК</t>
  </si>
  <si>
    <t>Ліквідація аварій у ВБМ</t>
  </si>
  <si>
    <t xml:space="preserve">матеріали </t>
  </si>
  <si>
    <t>Вартість послуги</t>
  </si>
  <si>
    <t>Обслуговування ДВК 
чисельність пічників</t>
  </si>
  <si>
    <t>фактична к-ть ДВК які обслуг.</t>
  </si>
  <si>
    <t>з/плата 1 пічника</t>
  </si>
  <si>
    <t>нар. на з/п-ту 1 пічника</t>
  </si>
  <si>
    <t>загальновиробничі на 1 пічника</t>
  </si>
  <si>
    <t>матеріали на 1 пічника</t>
  </si>
  <si>
    <t>к-ть клапанів у системах ППА</t>
  </si>
  <si>
    <t>середньомісячна вартість обсл. 1 клапана, грн./од.</t>
  </si>
  <si>
    <t>ГП</t>
  </si>
  <si>
    <t>Покрівля</t>
  </si>
  <si>
    <t>Шви</t>
  </si>
  <si>
    <t>Цоколь</t>
  </si>
  <si>
    <t>Вимощення</t>
  </si>
  <si>
    <t>Підїзди</t>
  </si>
  <si>
    <t>технічні пристрої (електросистеми)</t>
  </si>
  <si>
    <t>матеріальні витрати</t>
  </si>
  <si>
    <t>загальновиробничі</t>
  </si>
  <si>
    <t>Вартість номерного знаку</t>
  </si>
  <si>
    <t>Вартість ел.енергії</t>
  </si>
  <si>
    <t>Зарплата та ЄСВ</t>
  </si>
  <si>
    <t>Матеріали</t>
  </si>
  <si>
    <t>ПММ</t>
  </si>
  <si>
    <t>Електроенергія МЗК</t>
  </si>
  <si>
    <t>Електроенегія ліфтів</t>
  </si>
  <si>
    <t>Вивезення та знешкодження ТПВ</t>
  </si>
  <si>
    <t>ТО ліфтів</t>
  </si>
  <si>
    <t>ОДС ліфтів</t>
  </si>
  <si>
    <t xml:space="preserve">Дератизація </t>
  </si>
  <si>
    <t>Дезинсекція</t>
  </si>
  <si>
    <t>Всього без ПДВ</t>
  </si>
  <si>
    <t>Всього з ПДВ</t>
  </si>
  <si>
    <t>ЗП з ЄСВ діюча</t>
  </si>
  <si>
    <t>ЗП з ЄСВ нова</t>
  </si>
  <si>
    <t>ПММ діюча</t>
  </si>
  <si>
    <t>ПММ нова</t>
  </si>
  <si>
    <t>Витрати по послузі</t>
  </si>
  <si>
    <t>Питома вага ЗП та ЄСВ</t>
  </si>
  <si>
    <t>Питома вага ПММ</t>
  </si>
  <si>
    <t>Коефіцієнт зміни витрат</t>
  </si>
  <si>
    <t>Разом витрат (нові) з рен. та ПДВ</t>
  </si>
  <si>
    <t>Технічне обслуговування ліфтів (Центр ліфт)</t>
  </si>
  <si>
    <t>Обслуговування систем диспетчеризації (Центр ліфт)</t>
  </si>
  <si>
    <t>ЗП</t>
  </si>
  <si>
    <t>ПММ на покос</t>
  </si>
  <si>
    <t>талони</t>
  </si>
  <si>
    <t>вартість обслуговування ліфтів (Отіс) з 01.01.18р</t>
  </si>
  <si>
    <t>в т. ч. ПММ</t>
  </si>
  <si>
    <t>в т. ч. ЗП</t>
  </si>
  <si>
    <t>вартість обслуговування ліфтів</t>
  </si>
  <si>
    <t>вартість обслуговування ліфтів (Центр ліфт ІІ варіат)</t>
  </si>
  <si>
    <t>ОДС вартість ліфтів (Отіс)01.01.18р.</t>
  </si>
  <si>
    <t>ОДС вартість обслуговування ліфтів (Цетрв ліфт)</t>
  </si>
  <si>
    <t>матеріали (інвентар, спецодяг)</t>
  </si>
  <si>
    <t>матеріали (будівельні матеріали)</t>
  </si>
  <si>
    <t>Вартість послуги ХВП</t>
  </si>
  <si>
    <t>Ел.М.</t>
  </si>
  <si>
    <t>ППА</t>
  </si>
  <si>
    <t>вартість послуги за договором на місяць, грн.</t>
  </si>
  <si>
    <t>адміністративні ППА</t>
  </si>
  <si>
    <t>ЗП+ЄСВ</t>
  </si>
  <si>
    <t>21-го Вересня, ВУЛ</t>
  </si>
  <si>
    <t>Веренi, ВУЛ</t>
  </si>
  <si>
    <t>Волковича, ВУЛ</t>
  </si>
  <si>
    <t>Гагарiна, ВУЛ</t>
  </si>
  <si>
    <t>Геологiчна, ВУЛ</t>
  </si>
  <si>
    <t>Гомельський. 1-й провулок, ПРОВ</t>
  </si>
  <si>
    <t>Дмитра Дорошенка, ВУЛ</t>
  </si>
  <si>
    <t>Житомирська, ВУЛ</t>
  </si>
  <si>
    <t>Кримська, ВУЛ</t>
  </si>
  <si>
    <t>Максима Загривного, ВУЛ</t>
  </si>
  <si>
    <t>Миру, ВУЛ</t>
  </si>
  <si>
    <t>Миру. проспект, ПР</t>
  </si>
  <si>
    <t>Мстиславська, ВУЛ</t>
  </si>
  <si>
    <t>Нечуя-Левицького, ВУЛ</t>
  </si>
  <si>
    <t>Олега Кошового, ВУЛ</t>
  </si>
  <si>
    <t>Орловська, ВУЛ</t>
  </si>
  <si>
    <t>Перемоги, ВУЛ</t>
  </si>
  <si>
    <t>Ремзаводська, ВУЛ</t>
  </si>
  <si>
    <t>Смирнова, ВУЛ</t>
  </si>
  <si>
    <t>Танкiстiв, ВУЛ</t>
  </si>
  <si>
    <t>Транспортний. провулок , ПРОВ</t>
  </si>
  <si>
    <t>Тургенєва, ВУЛ</t>
  </si>
  <si>
    <t>Тюленiна. провулок, ПРОВ</t>
  </si>
  <si>
    <t>Цимбалiста, ВУЛ</t>
  </si>
  <si>
    <t>Чайкiної, ВУЛ</t>
  </si>
  <si>
    <t>Євгена Онацького, ВУЛ</t>
  </si>
  <si>
    <t>Гребiнки, ВУЛ</t>
  </si>
  <si>
    <t>Забарiвська, ВУЛ</t>
  </si>
  <si>
    <t>Льотна, ВУЛ</t>
  </si>
  <si>
    <t>Нафтовикiв, ВУЛ</t>
  </si>
  <si>
    <t>Красносiльського, ВУЛ</t>
  </si>
  <si>
    <t>2-й кiлометр, ВУЛ</t>
  </si>
  <si>
    <t>Авiаторiв, ВУЛ</t>
  </si>
  <si>
    <t>Елеваторна, ВУЛ</t>
  </si>
  <si>
    <t>Партизанська, ВУЛ</t>
  </si>
  <si>
    <t>Стрiлецька, ВУЛ</t>
  </si>
  <si>
    <t>Дніпровська 2</t>
  </si>
  <si>
    <t>9</t>
  </si>
  <si>
    <t>Дніпровська 4</t>
  </si>
  <si>
    <t>Дніпровська 6</t>
  </si>
  <si>
    <t>Дніпровська 10</t>
  </si>
  <si>
    <t>Дніпровська 31</t>
  </si>
  <si>
    <t>Дніпровська 35</t>
  </si>
  <si>
    <t>Заньковецької 28</t>
  </si>
  <si>
    <t>10</t>
  </si>
  <si>
    <t>Заньковецької 30</t>
  </si>
  <si>
    <t>вул. Івана Мазепи 72 а</t>
  </si>
  <si>
    <t>Попова 31а</t>
  </si>
  <si>
    <t>Попова 31б</t>
  </si>
  <si>
    <t>Попова 31в</t>
  </si>
  <si>
    <t>Д.Самоквасова 6 а</t>
  </si>
  <si>
    <t>Д.Самоквасова 7 а</t>
  </si>
  <si>
    <t>Д.Самоквасова 10</t>
  </si>
  <si>
    <t>Текстильників 9</t>
  </si>
  <si>
    <t>Текстильників 9 а</t>
  </si>
  <si>
    <t>Текстильників 11а</t>
  </si>
  <si>
    <t>Текстильників 11 б</t>
  </si>
  <si>
    <t>Текстильників 15</t>
  </si>
  <si>
    <t>8</t>
  </si>
  <si>
    <t>Текстильників 15 а</t>
  </si>
  <si>
    <t>13</t>
  </si>
  <si>
    <t>Текстильників 24а</t>
  </si>
  <si>
    <t>Харківська 2</t>
  </si>
  <si>
    <t>Харківська 6</t>
  </si>
  <si>
    <t>Харківська 8</t>
  </si>
  <si>
    <t>Харківська 10</t>
  </si>
  <si>
    <t>Харківська 12</t>
  </si>
  <si>
    <t>Ціолковського 2</t>
  </si>
  <si>
    <t>Ціолковського 4</t>
  </si>
  <si>
    <t>Середній тариф по ТОВ "Майас Сілтумс"</t>
  </si>
  <si>
    <t>Секретар міської ради</t>
  </si>
  <si>
    <t>М.П. Черненок</t>
  </si>
  <si>
    <t>% зарплати</t>
  </si>
  <si>
    <t>РАЗОМ</t>
  </si>
  <si>
    <r>
      <t xml:space="preserve">Діючий тариф </t>
    </r>
    <r>
      <rPr>
        <b/>
        <u/>
        <sz val="12"/>
        <rFont val="Times New Roman"/>
        <family val="1"/>
        <charset val="204"/>
      </rPr>
      <t>для квартир, що користуються ліфтами</t>
    </r>
    <r>
      <rPr>
        <b/>
        <sz val="12"/>
        <rFont val="Times New Roman"/>
        <family val="1"/>
        <charset val="204"/>
      </rPr>
      <t xml:space="preserve"> з 01.01.2018 р, грн/м2</t>
    </r>
  </si>
  <si>
    <r>
      <t xml:space="preserve">Коефіцієнт зміни витрат </t>
    </r>
    <r>
      <rPr>
        <b/>
        <u/>
        <sz val="12"/>
        <color rgb="FFFF0000"/>
        <rFont val="Times New Roman"/>
        <family val="1"/>
        <charset val="204"/>
      </rPr>
      <t>для квартир, що користуються ліфтами</t>
    </r>
  </si>
  <si>
    <r>
      <t xml:space="preserve">Скоригований тариф </t>
    </r>
    <r>
      <rPr>
        <b/>
        <u/>
        <sz val="12"/>
        <color rgb="FFFF0000"/>
        <rFont val="Times New Roman"/>
        <family val="1"/>
        <charset val="204"/>
      </rPr>
      <t>для квартир, що користуються ліфтами, грн/м2</t>
    </r>
  </si>
  <si>
    <r>
      <t xml:space="preserve">Діюча вартість ТО ліфтів в тарифі з 01.01.2018, з 5% рент., ПДВ - </t>
    </r>
    <r>
      <rPr>
        <b/>
        <sz val="12"/>
        <color rgb="FFFF0000"/>
        <rFont val="Times New Roman"/>
        <family val="1"/>
        <charset val="204"/>
      </rPr>
      <t>Всд</t>
    </r>
  </si>
  <si>
    <r>
      <t xml:space="preserve">Питома вага ТО ліфтів в тарифі з 01.01.2018 - </t>
    </r>
    <r>
      <rPr>
        <b/>
        <sz val="12"/>
        <color rgb="FFFF0000"/>
        <rFont val="Times New Roman"/>
        <family val="1"/>
        <charset val="204"/>
      </rPr>
      <t>Псп</t>
    </r>
  </si>
  <si>
    <r>
      <t xml:space="preserve">Проектна сума ТО ліфтів - Центр-ліфт грн з ПДВ, з рент.5% - </t>
    </r>
    <r>
      <rPr>
        <b/>
        <sz val="12"/>
        <color rgb="FFFF0000"/>
        <rFont val="Times New Roman"/>
        <family val="1"/>
        <charset val="204"/>
      </rPr>
      <t>Всн</t>
    </r>
  </si>
  <si>
    <r>
      <t xml:space="preserve">Діюча вартість ОДС ліфтів в тарифі з 01.01.2018, з 5% рент., ПДВ - </t>
    </r>
    <r>
      <rPr>
        <b/>
        <sz val="12"/>
        <color rgb="FFFF0000"/>
        <rFont val="Times New Roman"/>
        <family val="1"/>
        <charset val="204"/>
      </rPr>
      <t>Всд</t>
    </r>
  </si>
  <si>
    <r>
      <t xml:space="preserve">Питома вага ОДС ліфтів в тарифі з 01.01.2018 - </t>
    </r>
    <r>
      <rPr>
        <b/>
        <sz val="12"/>
        <color rgb="FFFF0000"/>
        <rFont val="Times New Roman"/>
        <family val="1"/>
        <charset val="204"/>
      </rPr>
      <t>Псп</t>
    </r>
  </si>
  <si>
    <r>
      <t xml:space="preserve">Проектна сума ОДС ліфтів - Центр-ліфт з ПДВ, з рент.5% - </t>
    </r>
    <r>
      <rPr>
        <b/>
        <sz val="12"/>
        <color rgb="FFFF0000"/>
        <rFont val="Times New Roman"/>
        <family val="1"/>
        <charset val="204"/>
      </rPr>
      <t>Всн</t>
    </r>
  </si>
  <si>
    <r>
      <t>Скоригована ціна послуги з управління багатоквартирними будинками</t>
    </r>
    <r>
      <rPr>
        <b/>
        <u/>
        <sz val="16"/>
        <rFont val="Times New Roman"/>
        <family val="1"/>
        <charset val="204"/>
      </rPr>
      <t>, що користуються ліфтами, які надаються управляючою компанією</t>
    </r>
  </si>
  <si>
    <t>1 лютого_2018 року №60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</si>
</sst>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р_._-;\-* #,##0.00_р_._-;_-* &quot;-&quot;??_р_._-;_-@_-"/>
    <numFmt numFmtId="164" formatCode="_-* #,##0.00\ _₽_-;\-* #,##0.00\ _₽_-;_-* &quot;-&quot;??\ _₽_-;_-@_-"/>
    <numFmt numFmtId="165" formatCode="0.000"/>
    <numFmt numFmtId="166" formatCode="0.0000"/>
    <numFmt numFmtId="167" formatCode="0.0"/>
    <numFmt numFmtId="168" formatCode="0.00000"/>
    <numFmt numFmtId="169" formatCode="_-* #,##0.0000\ _₽_-;\-* #,##0.0000\ _₽_-;_-* &quot;-&quot;??\ _₽_-;_-@_-"/>
    <numFmt numFmtId="170" formatCode="_-* #,##0.000\ _₽_-;\-* #,##0.000\ _₽_-;_-* &quot;-&quot;??\ _₽_-;_-@_-"/>
    <numFmt numFmtId="171" formatCode="_-* #,##0.00000\ _₽_-;\-* #,##0.00000\ _₽_-;_-* &quot;-&quot;??\ _₽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Calibri"/>
      <family val="2"/>
      <charset val="1"/>
      <scheme val="minor"/>
    </font>
    <font>
      <b/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8"/>
      <color indexed="8"/>
      <name val="MS Sans Serif"/>
      <family val="2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MS Sans Serif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MS Sans Serif"/>
      <family val="2"/>
      <charset val="204"/>
    </font>
    <font>
      <b/>
      <sz val="8"/>
      <color rgb="FFFF0000"/>
      <name val="Arial"/>
      <family val="2"/>
      <charset val="204"/>
    </font>
    <font>
      <b/>
      <sz val="12"/>
      <color rgb="FFFF0000"/>
      <name val="MS Sans Serif"/>
      <family val="2"/>
      <charset val="204"/>
    </font>
    <font>
      <sz val="10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name val="Calibri"/>
      <family val="2"/>
      <charset val="1"/>
      <scheme val="minor"/>
    </font>
    <font>
      <b/>
      <sz val="12"/>
      <name val="Calibri"/>
      <family val="2"/>
      <charset val="1"/>
      <scheme val="minor"/>
    </font>
    <font>
      <b/>
      <u/>
      <sz val="12"/>
      <color rgb="FFFF0000"/>
      <name val="Times New Roman"/>
      <family val="1"/>
      <charset val="204"/>
    </font>
    <font>
      <b/>
      <sz val="12"/>
      <name val="Arial"/>
      <family val="2"/>
      <charset val="204"/>
    </font>
    <font>
      <sz val="12"/>
      <color rgb="FFFF0000"/>
      <name val="Arial"/>
      <family val="2"/>
      <charset val="204"/>
    </font>
    <font>
      <sz val="12"/>
      <color rgb="FF000000"/>
      <name val="Calibri"/>
      <family val="2"/>
      <charset val="204"/>
    </font>
    <font>
      <b/>
      <sz val="16"/>
      <color rgb="FFFF0000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name val="Calibri"/>
      <family val="2"/>
      <charset val="1"/>
      <scheme val="minor"/>
    </font>
    <font>
      <b/>
      <u/>
      <sz val="16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FF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9" fillId="0" borderId="0"/>
  </cellStyleXfs>
  <cellXfs count="430">
    <xf numFmtId="0" fontId="0" fillId="0" borderId="0" xfId="0"/>
    <xf numFmtId="0" fontId="3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4" fontId="4" fillId="0" borderId="0" xfId="1" applyNumberFormat="1" applyFont="1" applyFill="1" applyAlignment="1">
      <alignment horizontal="center" vertical="center"/>
    </xf>
    <xf numFmtId="4" fontId="6" fillId="0" borderId="0" xfId="1" applyNumberFormat="1" applyFont="1" applyFill="1" applyAlignment="1">
      <alignment horizontal="center" vertical="center"/>
    </xf>
    <xf numFmtId="4" fontId="7" fillId="0" borderId="0" xfId="1" applyNumberFormat="1" applyFont="1" applyFill="1" applyAlignment="1">
      <alignment horizontal="center" vertical="center"/>
    </xf>
    <xf numFmtId="3" fontId="4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Alignment="1">
      <alignment horizontal="center" vertical="center"/>
    </xf>
    <xf numFmtId="165" fontId="6" fillId="0" borderId="0" xfId="1" applyNumberFormat="1" applyFont="1" applyFill="1" applyAlignment="1">
      <alignment horizontal="center" vertical="center"/>
    </xf>
    <xf numFmtId="165" fontId="4" fillId="0" borderId="0" xfId="1" applyNumberFormat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horizontal="center" vertical="center"/>
    </xf>
    <xf numFmtId="165" fontId="9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4" fontId="11" fillId="0" borderId="0" xfId="1" applyNumberFormat="1" applyFont="1" applyFill="1" applyAlignment="1">
      <alignment horizontal="center" vertical="center"/>
    </xf>
    <xf numFmtId="166" fontId="4" fillId="0" borderId="0" xfId="1" applyNumberFormat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5" fontId="11" fillId="0" borderId="0" xfId="1" applyNumberFormat="1" applyFont="1" applyFill="1" applyAlignment="1">
      <alignment horizontal="center" vertical="center"/>
    </xf>
    <xf numFmtId="0" fontId="11" fillId="0" borderId="0" xfId="1" applyFont="1" applyFill="1" applyAlignment="1">
      <alignment horizontal="center" vertical="center"/>
    </xf>
    <xf numFmtId="0" fontId="12" fillId="0" borderId="0" xfId="1" applyFont="1" applyFill="1" applyAlignment="1">
      <alignment vertical="center"/>
    </xf>
    <xf numFmtId="0" fontId="11" fillId="0" borderId="0" xfId="1" applyFont="1" applyFill="1" applyAlignment="1">
      <alignment vertical="center"/>
    </xf>
    <xf numFmtId="0" fontId="4" fillId="2" borderId="0" xfId="1" applyFont="1" applyFill="1" applyAlignment="1">
      <alignment vertical="center"/>
    </xf>
    <xf numFmtId="0" fontId="13" fillId="0" borderId="0" xfId="1" applyFont="1" applyFill="1" applyAlignment="1">
      <alignment horizontal="center" vertical="center"/>
    </xf>
    <xf numFmtId="0" fontId="12" fillId="0" borderId="0" xfId="1" applyFont="1" applyFill="1" applyAlignment="1">
      <alignment horizontal="left" vertical="center"/>
    </xf>
    <xf numFmtId="0" fontId="14" fillId="0" borderId="0" xfId="1" applyFont="1" applyFill="1"/>
    <xf numFmtId="0" fontId="15" fillId="0" borderId="0" xfId="1" applyFont="1" applyFill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/>
    </xf>
    <xf numFmtId="0" fontId="21" fillId="2" borderId="0" xfId="1" applyFont="1" applyFill="1" applyAlignment="1">
      <alignment vertical="center"/>
    </xf>
    <xf numFmtId="0" fontId="21" fillId="0" borderId="0" xfId="1" applyFont="1" applyAlignment="1">
      <alignment vertical="center"/>
    </xf>
    <xf numFmtId="0" fontId="21" fillId="0" borderId="0" xfId="1" applyFont="1" applyFill="1" applyAlignment="1">
      <alignment vertical="center"/>
    </xf>
    <xf numFmtId="0" fontId="23" fillId="2" borderId="0" xfId="1" applyFont="1" applyFill="1" applyAlignment="1">
      <alignment vertical="center"/>
    </xf>
    <xf numFmtId="0" fontId="21" fillId="3" borderId="0" xfId="1" applyFont="1" applyFill="1" applyAlignment="1">
      <alignment vertical="center"/>
    </xf>
    <xf numFmtId="0" fontId="21" fillId="4" borderId="0" xfId="1" applyFont="1" applyFill="1" applyAlignment="1">
      <alignment vertical="center"/>
    </xf>
    <xf numFmtId="49" fontId="24" fillId="2" borderId="3" xfId="1" applyNumberFormat="1" applyFont="1" applyFill="1" applyBorder="1" applyAlignment="1" applyProtection="1">
      <alignment vertical="center" wrapText="1"/>
    </xf>
    <xf numFmtId="49" fontId="24" fillId="2" borderId="4" xfId="1" applyNumberFormat="1" applyFont="1" applyFill="1" applyBorder="1" applyAlignment="1" applyProtection="1">
      <alignment vertical="center" wrapText="1"/>
    </xf>
    <xf numFmtId="49" fontId="24" fillId="2" borderId="5" xfId="1" applyNumberFormat="1" applyFont="1" applyFill="1" applyBorder="1" applyAlignment="1" applyProtection="1">
      <alignment horizontal="center" vertical="center" wrapText="1"/>
    </xf>
    <xf numFmtId="0" fontId="24" fillId="5" borderId="6" xfId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vertical="center"/>
    </xf>
    <xf numFmtId="0" fontId="24" fillId="5" borderId="7" xfId="1" applyFont="1" applyFill="1" applyBorder="1" applyAlignment="1">
      <alignment vertical="center"/>
    </xf>
    <xf numFmtId="0" fontId="25" fillId="5" borderId="0" xfId="1" applyFont="1" applyFill="1" applyAlignment="1">
      <alignment vertical="center"/>
    </xf>
    <xf numFmtId="0" fontId="25" fillId="5" borderId="0" xfId="1" applyFont="1" applyFill="1" applyBorder="1" applyAlignment="1">
      <alignment vertical="center"/>
    </xf>
    <xf numFmtId="0" fontId="25" fillId="3" borderId="0" xfId="1" applyFont="1" applyFill="1" applyAlignment="1">
      <alignment vertical="center"/>
    </xf>
    <xf numFmtId="0" fontId="24" fillId="5" borderId="6" xfId="1" applyFont="1" applyFill="1" applyBorder="1" applyAlignment="1">
      <alignment horizontal="center" vertical="center"/>
    </xf>
    <xf numFmtId="0" fontId="24" fillId="5" borderId="7" xfId="1" applyFont="1" applyFill="1" applyBorder="1" applyAlignment="1">
      <alignment horizontal="center" vertical="center"/>
    </xf>
    <xf numFmtId="0" fontId="24" fillId="5" borderId="8" xfId="1" applyFont="1" applyFill="1" applyBorder="1" applyAlignment="1">
      <alignment horizontal="center" vertical="center" wrapText="1"/>
    </xf>
    <xf numFmtId="0" fontId="24" fillId="5" borderId="7" xfId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center" vertical="center"/>
    </xf>
    <xf numFmtId="0" fontId="24" fillId="5" borderId="8" xfId="1" applyFont="1" applyFill="1" applyBorder="1" applyAlignment="1">
      <alignment horizontal="center" vertical="center"/>
    </xf>
    <xf numFmtId="0" fontId="26" fillId="0" borderId="9" xfId="1" applyFont="1" applyBorder="1" applyAlignment="1">
      <alignment horizontal="center" vertical="center"/>
    </xf>
    <xf numFmtId="49" fontId="24" fillId="2" borderId="21" xfId="1" applyNumberFormat="1" applyFont="1" applyFill="1" applyBorder="1" applyAlignment="1" applyProtection="1">
      <alignment vertical="center" wrapText="1"/>
    </xf>
    <xf numFmtId="49" fontId="24" fillId="2" borderId="22" xfId="1" applyNumberFormat="1" applyFont="1" applyFill="1" applyBorder="1" applyAlignment="1" applyProtection="1">
      <alignment vertical="center" wrapText="1"/>
    </xf>
    <xf numFmtId="49" fontId="24" fillId="2" borderId="23" xfId="1" applyNumberFormat="1" applyFont="1" applyFill="1" applyBorder="1" applyAlignment="1" applyProtection="1">
      <alignment horizontal="center" vertical="center" wrapText="1"/>
    </xf>
    <xf numFmtId="0" fontId="26" fillId="5" borderId="0" xfId="1" applyFont="1" applyFill="1" applyAlignment="1">
      <alignment vertical="center"/>
    </xf>
    <xf numFmtId="0" fontId="26" fillId="5" borderId="24" xfId="1" applyFont="1" applyFill="1" applyBorder="1" applyAlignment="1">
      <alignment vertical="center"/>
    </xf>
    <xf numFmtId="0" fontId="26" fillId="5" borderId="25" xfId="1" applyFont="1" applyFill="1" applyBorder="1" applyAlignment="1">
      <alignment vertical="center"/>
    </xf>
    <xf numFmtId="0" fontId="26" fillId="3" borderId="0" xfId="1" applyFont="1" applyFill="1" applyAlignment="1">
      <alignment vertical="center"/>
    </xf>
    <xf numFmtId="0" fontId="26" fillId="4" borderId="0" xfId="1" applyFont="1" applyFill="1" applyAlignment="1">
      <alignment vertical="center"/>
    </xf>
    <xf numFmtId="49" fontId="3" fillId="0" borderId="22" xfId="3" applyNumberFormat="1" applyFont="1" applyFill="1" applyBorder="1" applyAlignment="1" applyProtection="1">
      <alignment vertical="center" wrapText="1"/>
    </xf>
    <xf numFmtId="0" fontId="11" fillId="0" borderId="7" xfId="1" applyFont="1" applyFill="1" applyBorder="1" applyAlignment="1">
      <alignment vertical="center" textRotation="90"/>
    </xf>
    <xf numFmtId="0" fontId="26" fillId="5" borderId="0" xfId="1" applyNumberFormat="1" applyFont="1" applyFill="1" applyBorder="1" applyAlignment="1" applyProtection="1">
      <alignment vertical="center"/>
    </xf>
    <xf numFmtId="0" fontId="26" fillId="5" borderId="1" xfId="1" applyNumberFormat="1" applyFont="1" applyFill="1" applyBorder="1" applyAlignment="1" applyProtection="1">
      <alignment vertical="center"/>
    </xf>
    <xf numFmtId="0" fontId="26" fillId="5" borderId="34" xfId="1" applyNumberFormat="1" applyFont="1" applyFill="1" applyBorder="1" applyAlignment="1" applyProtection="1">
      <alignment vertical="center"/>
    </xf>
    <xf numFmtId="0" fontId="26" fillId="5" borderId="35" xfId="1" applyFont="1" applyFill="1" applyBorder="1" applyAlignment="1">
      <alignment vertical="center"/>
    </xf>
    <xf numFmtId="0" fontId="26" fillId="4" borderId="1" xfId="1" applyNumberFormat="1" applyFont="1" applyFill="1" applyBorder="1" applyAlignment="1" applyProtection="1">
      <alignment vertical="center"/>
    </xf>
    <xf numFmtId="3" fontId="27" fillId="0" borderId="7" xfId="1" applyNumberFormat="1" applyFont="1" applyFill="1" applyBorder="1" applyAlignment="1">
      <alignment horizontal="center" vertical="center"/>
    </xf>
    <xf numFmtId="49" fontId="3" fillId="5" borderId="7" xfId="1" applyNumberFormat="1" applyFont="1" applyFill="1" applyBorder="1" applyAlignment="1" applyProtection="1">
      <alignment horizontal="center" vertical="center" textRotation="90" wrapText="1"/>
    </xf>
    <xf numFmtId="0" fontId="3" fillId="5" borderId="9" xfId="1" applyNumberFormat="1" applyFont="1" applyFill="1" applyBorder="1" applyAlignment="1" applyProtection="1">
      <alignment horizontal="center" vertical="center"/>
    </xf>
    <xf numFmtId="49" fontId="24" fillId="5" borderId="37" xfId="1" applyNumberFormat="1" applyFont="1" applyFill="1" applyBorder="1" applyAlignment="1" applyProtection="1">
      <alignment horizontal="center" vertical="center" wrapText="1"/>
    </xf>
    <xf numFmtId="49" fontId="24" fillId="5" borderId="12" xfId="1" applyNumberFormat="1" applyFont="1" applyFill="1" applyBorder="1" applyAlignment="1" applyProtection="1">
      <alignment horizontal="center" vertical="center" wrapText="1"/>
    </xf>
    <xf numFmtId="49" fontId="24" fillId="5" borderId="13" xfId="1" applyNumberFormat="1" applyFont="1" applyFill="1" applyBorder="1" applyAlignment="1" applyProtection="1">
      <alignment horizontal="center" vertical="center" wrapText="1"/>
    </xf>
    <xf numFmtId="49" fontId="24" fillId="5" borderId="38" xfId="1" applyNumberFormat="1" applyFont="1" applyFill="1" applyBorder="1" applyAlignment="1" applyProtection="1">
      <alignment horizontal="center" vertical="center" wrapText="1"/>
    </xf>
    <xf numFmtId="49" fontId="24" fillId="8" borderId="13" xfId="1" applyNumberFormat="1" applyFont="1" applyFill="1" applyBorder="1" applyAlignment="1" applyProtection="1">
      <alignment horizontal="center" vertical="center" wrapText="1"/>
    </xf>
    <xf numFmtId="49" fontId="24" fillId="8" borderId="38" xfId="1" applyNumberFormat="1" applyFont="1" applyFill="1" applyBorder="1" applyAlignment="1" applyProtection="1">
      <alignment horizontal="center" vertical="center" wrapText="1"/>
    </xf>
    <xf numFmtId="49" fontId="24" fillId="4" borderId="13" xfId="1" applyNumberFormat="1" applyFont="1" applyFill="1" applyBorder="1" applyAlignment="1" applyProtection="1">
      <alignment horizontal="center" vertical="center" wrapText="1"/>
    </xf>
    <xf numFmtId="49" fontId="24" fillId="4" borderId="38" xfId="1" applyNumberFormat="1" applyFont="1" applyFill="1" applyBorder="1" applyAlignment="1" applyProtection="1">
      <alignment horizontal="center" vertical="center" wrapText="1"/>
    </xf>
    <xf numFmtId="49" fontId="24" fillId="5" borderId="9" xfId="1" applyNumberFormat="1" applyFont="1" applyFill="1" applyBorder="1" applyAlignment="1" applyProtection="1">
      <alignment horizontal="center" vertical="center" wrapText="1"/>
    </xf>
    <xf numFmtId="0" fontId="28" fillId="5" borderId="10" xfId="1" applyFont="1" applyFill="1" applyBorder="1" applyAlignment="1">
      <alignment horizontal="center" vertical="center"/>
    </xf>
    <xf numFmtId="0" fontId="24" fillId="5" borderId="12" xfId="1" applyFont="1" applyFill="1" applyBorder="1" applyAlignment="1">
      <alignment horizontal="center" vertical="center"/>
    </xf>
    <xf numFmtId="0" fontId="24" fillId="5" borderId="13" xfId="1" applyFont="1" applyFill="1" applyBorder="1" applyAlignment="1">
      <alignment horizontal="center" vertical="center"/>
    </xf>
    <xf numFmtId="0" fontId="24" fillId="5" borderId="38" xfId="1" applyFont="1" applyFill="1" applyBorder="1" applyAlignment="1">
      <alignment horizontal="center" vertical="center"/>
    </xf>
    <xf numFmtId="0" fontId="3" fillId="5" borderId="39" xfId="1" applyNumberFormat="1" applyFont="1" applyFill="1" applyBorder="1" applyAlignment="1" applyProtection="1">
      <alignment horizontal="center" vertical="center"/>
    </xf>
    <xf numFmtId="0" fontId="3" fillId="5" borderId="40" xfId="1" applyNumberFormat="1" applyFont="1" applyFill="1" applyBorder="1" applyAlignment="1" applyProtection="1">
      <alignment horizontal="center" vertical="center"/>
    </xf>
    <xf numFmtId="0" fontId="3" fillId="5" borderId="41" xfId="1" applyNumberFormat="1" applyFont="1" applyFill="1" applyBorder="1" applyAlignment="1" applyProtection="1">
      <alignment horizontal="center" vertical="center"/>
    </xf>
    <xf numFmtId="49" fontId="3" fillId="5" borderId="8" xfId="1" applyNumberFormat="1" applyFont="1" applyFill="1" applyBorder="1" applyAlignment="1" applyProtection="1">
      <alignment horizontal="center" vertical="center" textRotation="90" wrapText="1"/>
    </xf>
    <xf numFmtId="49" fontId="3" fillId="5" borderId="9" xfId="1" applyNumberFormat="1" applyFont="1" applyFill="1" applyBorder="1" applyAlignment="1" applyProtection="1">
      <alignment horizontal="center" vertical="center" textRotation="90" wrapText="1"/>
    </xf>
    <xf numFmtId="49" fontId="3" fillId="5" borderId="43" xfId="1" applyNumberFormat="1" applyFont="1" applyFill="1" applyBorder="1" applyAlignment="1" applyProtection="1">
      <alignment horizontal="center" vertical="center" textRotation="90" wrapText="1"/>
    </xf>
    <xf numFmtId="49" fontId="24" fillId="5" borderId="2" xfId="1" applyNumberFormat="1" applyFont="1" applyFill="1" applyBorder="1" applyAlignment="1" applyProtection="1">
      <alignment horizontal="center" vertical="center" wrapText="1"/>
    </xf>
    <xf numFmtId="49" fontId="24" fillId="5" borderId="10" xfId="1" applyNumberFormat="1" applyFont="1" applyFill="1" applyBorder="1" applyAlignment="1" applyProtection="1">
      <alignment horizontal="center" vertical="center" wrapText="1"/>
    </xf>
    <xf numFmtId="49" fontId="24" fillId="5" borderId="5" xfId="1" applyNumberFormat="1" applyFont="1" applyFill="1" applyBorder="1" applyAlignment="1" applyProtection="1">
      <alignment horizontal="center" vertical="center" wrapText="1"/>
    </xf>
    <xf numFmtId="49" fontId="24" fillId="5" borderId="45" xfId="1" applyNumberFormat="1" applyFont="1" applyFill="1" applyBorder="1" applyAlignment="1" applyProtection="1">
      <alignment horizontal="center" vertical="center" wrapText="1"/>
    </xf>
    <xf numFmtId="0" fontId="24" fillId="5" borderId="12" xfId="1" applyNumberFormat="1" applyFont="1" applyFill="1" applyBorder="1" applyAlignment="1" applyProtection="1">
      <alignment horizontal="center" vertical="center"/>
    </xf>
    <xf numFmtId="0" fontId="24" fillId="5" borderId="13" xfId="1" applyNumberFormat="1" applyFont="1" applyFill="1" applyBorder="1" applyAlignment="1" applyProtection="1">
      <alignment horizontal="center" vertical="center"/>
    </xf>
    <xf numFmtId="0" fontId="24" fillId="5" borderId="38" xfId="1" applyNumberFormat="1" applyFont="1" applyFill="1" applyBorder="1" applyAlignment="1" applyProtection="1">
      <alignment horizontal="center" vertical="center"/>
    </xf>
    <xf numFmtId="49" fontId="24" fillId="5" borderId="11" xfId="1" applyNumberFormat="1" applyFont="1" applyFill="1" applyBorder="1" applyAlignment="1" applyProtection="1">
      <alignment horizontal="center" vertical="center" wrapText="1"/>
    </xf>
    <xf numFmtId="49" fontId="24" fillId="5" borderId="17" xfId="1" applyNumberFormat="1" applyFont="1" applyFill="1" applyBorder="1" applyAlignment="1" applyProtection="1">
      <alignment horizontal="center" vertical="center" wrapText="1"/>
    </xf>
    <xf numFmtId="49" fontId="24" fillId="5" borderId="27" xfId="1" applyNumberFormat="1" applyFont="1" applyFill="1" applyBorder="1" applyAlignment="1" applyProtection="1">
      <alignment horizontal="center" vertical="center" wrapText="1"/>
    </xf>
    <xf numFmtId="0" fontId="28" fillId="5" borderId="46" xfId="1" applyFont="1" applyFill="1" applyBorder="1" applyAlignment="1">
      <alignment horizontal="center" vertical="center"/>
    </xf>
    <xf numFmtId="0" fontId="24" fillId="5" borderId="26" xfId="1" applyFont="1" applyFill="1" applyBorder="1" applyAlignment="1">
      <alignment horizontal="center" vertical="center" wrapText="1"/>
    </xf>
    <xf numFmtId="0" fontId="24" fillId="5" borderId="22" xfId="1" applyFont="1" applyFill="1" applyBorder="1" applyAlignment="1">
      <alignment horizontal="center" vertical="center"/>
    </xf>
    <xf numFmtId="0" fontId="24" fillId="5" borderId="22" xfId="1" applyFont="1" applyFill="1" applyBorder="1" applyAlignment="1">
      <alignment horizontal="center" vertical="center" wrapText="1"/>
    </xf>
    <xf numFmtId="49" fontId="24" fillId="5" borderId="47" xfId="1" applyNumberFormat="1" applyFont="1" applyFill="1" applyBorder="1" applyAlignment="1" applyProtection="1">
      <alignment horizontal="center" vertical="center" wrapText="1"/>
    </xf>
    <xf numFmtId="49" fontId="24" fillId="5" borderId="48" xfId="1" applyNumberFormat="1" applyFont="1" applyFill="1" applyBorder="1" applyAlignment="1" applyProtection="1">
      <alignment horizontal="center" vertical="center" wrapText="1"/>
    </xf>
    <xf numFmtId="49" fontId="24" fillId="5" borderId="1" xfId="1" applyNumberFormat="1" applyFont="1" applyFill="1" applyBorder="1" applyAlignment="1" applyProtection="1">
      <alignment horizontal="center" vertical="center" wrapText="1"/>
    </xf>
    <xf numFmtId="0" fontId="23" fillId="5" borderId="20" xfId="1" applyFont="1" applyFill="1" applyBorder="1" applyAlignment="1">
      <alignment horizontal="center" vertical="center" wrapText="1"/>
    </xf>
    <xf numFmtId="0" fontId="23" fillId="5" borderId="10" xfId="1" applyFont="1" applyFill="1" applyBorder="1" applyAlignment="1">
      <alignment horizontal="center" vertical="center" wrapText="1"/>
    </xf>
    <xf numFmtId="0" fontId="23" fillId="5" borderId="2" xfId="1" applyFont="1" applyFill="1" applyBorder="1" applyAlignment="1">
      <alignment horizontal="center" vertical="center"/>
    </xf>
    <xf numFmtId="0" fontId="23" fillId="5" borderId="2" xfId="1" applyFont="1" applyFill="1" applyBorder="1" applyAlignment="1">
      <alignment horizontal="center" vertical="center" wrapText="1"/>
    </xf>
    <xf numFmtId="0" fontId="23" fillId="3" borderId="2" xfId="1" applyFont="1" applyFill="1" applyBorder="1" applyAlignment="1">
      <alignment horizontal="center" vertical="center" wrapText="1"/>
    </xf>
    <xf numFmtId="0" fontId="23" fillId="5" borderId="46" xfId="1" applyFont="1" applyFill="1" applyBorder="1" applyAlignment="1">
      <alignment horizontal="center" vertical="center" wrapText="1"/>
    </xf>
    <xf numFmtId="0" fontId="23" fillId="5" borderId="20" xfId="1" applyFont="1" applyFill="1" applyBorder="1" applyAlignment="1">
      <alignment horizontal="center" vertical="center"/>
    </xf>
    <xf numFmtId="0" fontId="23" fillId="3" borderId="20" xfId="1" applyFont="1" applyFill="1" applyBorder="1" applyAlignment="1">
      <alignment horizontal="center" vertical="center" wrapText="1"/>
    </xf>
    <xf numFmtId="49" fontId="3" fillId="4" borderId="9" xfId="1" applyNumberFormat="1" applyFont="1" applyFill="1" applyBorder="1" applyAlignment="1" applyProtection="1">
      <alignment horizontal="center" vertical="center" textRotation="90" wrapText="1"/>
    </xf>
    <xf numFmtId="49" fontId="3" fillId="5" borderId="0" xfId="1" applyNumberFormat="1" applyFont="1" applyFill="1" applyBorder="1" applyAlignment="1" applyProtection="1">
      <alignment horizontal="center" vertical="center" textRotation="90" wrapText="1"/>
    </xf>
    <xf numFmtId="49" fontId="24" fillId="2" borderId="32" xfId="1" applyNumberFormat="1" applyFont="1" applyFill="1" applyBorder="1" applyAlignment="1" applyProtection="1">
      <alignment vertical="center" wrapText="1"/>
    </xf>
    <xf numFmtId="49" fontId="24" fillId="2" borderId="26" xfId="1" applyNumberFormat="1" applyFont="1" applyFill="1" applyBorder="1" applyAlignment="1" applyProtection="1">
      <alignment vertical="center" wrapText="1"/>
    </xf>
    <xf numFmtId="49" fontId="24" fillId="2" borderId="48" xfId="1" applyNumberFormat="1" applyFont="1" applyFill="1" applyBorder="1" applyAlignment="1" applyProtection="1">
      <alignment horizontal="center" vertical="center" wrapText="1"/>
    </xf>
    <xf numFmtId="49" fontId="24" fillId="5" borderId="2" xfId="1" applyNumberFormat="1" applyFont="1" applyFill="1" applyBorder="1" applyAlignment="1" applyProtection="1">
      <alignment vertical="center" wrapText="1"/>
    </xf>
    <xf numFmtId="49" fontId="24" fillId="5" borderId="20" xfId="1" applyNumberFormat="1" applyFont="1" applyFill="1" applyBorder="1" applyAlignment="1" applyProtection="1">
      <alignment horizontal="center" vertical="center" wrapText="1"/>
    </xf>
    <xf numFmtId="49" fontId="24" fillId="5" borderId="37" xfId="1" applyNumberFormat="1" applyFont="1" applyFill="1" applyBorder="1" applyAlignment="1" applyProtection="1">
      <alignment vertical="center" wrapText="1"/>
    </xf>
    <xf numFmtId="0" fontId="28" fillId="5" borderId="47" xfId="1" applyFont="1" applyFill="1" applyBorder="1" applyAlignment="1">
      <alignment horizontal="center" vertical="center"/>
    </xf>
    <xf numFmtId="0" fontId="24" fillId="5" borderId="9" xfId="1" applyFont="1" applyFill="1" applyBorder="1" applyAlignment="1">
      <alignment horizontal="center" vertical="center" wrapText="1"/>
    </xf>
    <xf numFmtId="0" fontId="24" fillId="5" borderId="26" xfId="1" applyFont="1" applyFill="1" applyBorder="1" applyAlignment="1">
      <alignment horizontal="center" vertical="center"/>
    </xf>
    <xf numFmtId="3" fontId="27" fillId="0" borderId="0" xfId="1" applyNumberFormat="1" applyFont="1" applyFill="1" applyBorder="1" applyAlignment="1">
      <alignment horizontal="center" vertical="center"/>
    </xf>
    <xf numFmtId="0" fontId="21" fillId="8" borderId="0" xfId="1" applyFont="1" applyFill="1" applyAlignment="1">
      <alignment vertical="center"/>
    </xf>
    <xf numFmtId="165" fontId="25" fillId="0" borderId="9" xfId="1" applyNumberFormat="1" applyFont="1" applyBorder="1" applyAlignment="1">
      <alignment horizontal="center" vertical="center"/>
    </xf>
    <xf numFmtId="165" fontId="16" fillId="0" borderId="26" xfId="6" applyNumberFormat="1" applyFont="1" applyBorder="1" applyAlignment="1">
      <alignment horizontal="center" vertical="center" wrapText="1"/>
    </xf>
    <xf numFmtId="165" fontId="25" fillId="0" borderId="9" xfId="5" applyNumberFormat="1" applyFont="1" applyBorder="1" applyAlignment="1">
      <alignment horizontal="center" vertical="center"/>
    </xf>
    <xf numFmtId="165" fontId="25" fillId="0" borderId="8" xfId="1" applyNumberFormat="1" applyFont="1" applyBorder="1" applyAlignment="1">
      <alignment horizontal="center" vertical="center"/>
    </xf>
    <xf numFmtId="165" fontId="25" fillId="0" borderId="7" xfId="1" applyNumberFormat="1" applyFont="1" applyBorder="1" applyAlignment="1">
      <alignment horizontal="center" vertical="center"/>
    </xf>
    <xf numFmtId="165" fontId="25" fillId="0" borderId="9" xfId="1" quotePrefix="1" applyNumberFormat="1" applyFont="1" applyBorder="1" applyAlignment="1">
      <alignment horizontal="center" vertical="center"/>
    </xf>
    <xf numFmtId="165" fontId="25" fillId="2" borderId="9" xfId="1" applyNumberFormat="1" applyFont="1" applyFill="1" applyBorder="1" applyAlignment="1">
      <alignment horizontal="center" vertical="center"/>
    </xf>
    <xf numFmtId="165" fontId="16" fillId="0" borderId="22" xfId="6" applyNumberFormat="1" applyFont="1" applyBorder="1" applyAlignment="1">
      <alignment horizontal="center" vertical="center" wrapText="1"/>
    </xf>
    <xf numFmtId="164" fontId="24" fillId="2" borderId="9" xfId="5" applyFont="1" applyFill="1" applyBorder="1" applyAlignment="1" applyProtection="1">
      <alignment horizontal="center" vertical="center"/>
    </xf>
    <xf numFmtId="164" fontId="24" fillId="2" borderId="9" xfId="5" applyFont="1" applyFill="1" applyBorder="1" applyAlignment="1" applyProtection="1">
      <alignment horizontal="right" vertical="center"/>
    </xf>
    <xf numFmtId="164" fontId="23" fillId="0" borderId="0" xfId="5" applyFont="1" applyAlignment="1">
      <alignment vertical="center"/>
    </xf>
    <xf numFmtId="165" fontId="24" fillId="0" borderId="9" xfId="1" applyNumberFormat="1" applyFont="1" applyBorder="1" applyAlignment="1">
      <alignment horizontal="center" vertical="center"/>
    </xf>
    <xf numFmtId="165" fontId="3" fillId="0" borderId="9" xfId="1" applyNumberFormat="1" applyFont="1" applyBorder="1" applyAlignment="1">
      <alignment horizontal="center" vertical="center" wrapText="1"/>
    </xf>
    <xf numFmtId="165" fontId="24" fillId="0" borderId="9" xfId="5" applyNumberFormat="1" applyFont="1" applyBorder="1" applyAlignment="1">
      <alignment horizontal="center" vertical="center"/>
    </xf>
    <xf numFmtId="165" fontId="24" fillId="0" borderId="8" xfId="1" applyNumberFormat="1" applyFont="1" applyBorder="1" applyAlignment="1">
      <alignment horizontal="center" vertical="center"/>
    </xf>
    <xf numFmtId="165" fontId="24" fillId="0" borderId="7" xfId="1" applyNumberFormat="1" applyFont="1" applyBorder="1" applyAlignment="1">
      <alignment horizontal="center" vertical="center"/>
    </xf>
    <xf numFmtId="164" fontId="24" fillId="2" borderId="0" xfId="5" applyFont="1" applyFill="1" applyBorder="1" applyAlignment="1" applyProtection="1">
      <alignment horizontal="center" vertical="center"/>
    </xf>
    <xf numFmtId="164" fontId="24" fillId="2" borderId="0" xfId="5" applyFont="1" applyFill="1" applyBorder="1" applyAlignment="1" applyProtection="1">
      <alignment horizontal="right" vertical="center"/>
    </xf>
    <xf numFmtId="165" fontId="24" fillId="0" borderId="0" xfId="1" applyNumberFormat="1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 wrapText="1"/>
    </xf>
    <xf numFmtId="165" fontId="24" fillId="0" borderId="0" xfId="5" applyNumberFormat="1" applyFont="1" applyBorder="1" applyAlignment="1">
      <alignment horizontal="center" vertical="center"/>
    </xf>
    <xf numFmtId="164" fontId="24" fillId="2" borderId="0" xfId="5" applyFont="1" applyFill="1" applyBorder="1" applyAlignment="1" applyProtection="1">
      <alignment horizontal="center" vertical="center" wrapText="1"/>
    </xf>
    <xf numFmtId="165" fontId="25" fillId="0" borderId="0" xfId="1" applyNumberFormat="1" applyFont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43" fontId="21" fillId="0" borderId="0" xfId="1" applyNumberFormat="1" applyFont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applyFont="1" applyFill="1" applyAlignment="1">
      <alignment horizontal="center" vertical="center"/>
    </xf>
    <xf numFmtId="0" fontId="15" fillId="0" borderId="0" xfId="1" applyFont="1" applyFill="1" applyAlignment="1">
      <alignment horizontal="center" vertical="center"/>
    </xf>
    <xf numFmtId="4" fontId="16" fillId="0" borderId="0" xfId="1" applyNumberFormat="1" applyFont="1" applyFill="1" applyAlignment="1">
      <alignment horizontal="center" vertical="center"/>
    </xf>
    <xf numFmtId="4" fontId="3" fillId="0" borderId="0" xfId="1" applyNumberFormat="1" applyFont="1" applyFill="1" applyAlignment="1">
      <alignment horizontal="center" vertical="center"/>
    </xf>
    <xf numFmtId="4" fontId="32" fillId="0" borderId="0" xfId="1" applyNumberFormat="1" applyFont="1" applyFill="1" applyAlignment="1">
      <alignment horizontal="center" vertical="center"/>
    </xf>
    <xf numFmtId="3" fontId="16" fillId="0" borderId="0" xfId="1" applyNumberFormat="1" applyFont="1" applyFill="1" applyAlignment="1">
      <alignment horizontal="center" vertical="center"/>
    </xf>
    <xf numFmtId="4" fontId="33" fillId="0" borderId="0" xfId="1" applyNumberFormat="1" applyFont="1" applyFill="1" applyAlignment="1">
      <alignment horizontal="center" vertical="center"/>
    </xf>
    <xf numFmtId="165" fontId="3" fillId="0" borderId="0" xfId="1" applyNumberFormat="1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34" fillId="0" borderId="0" xfId="1" applyFont="1" applyFill="1" applyAlignment="1">
      <alignment horizontal="center" vertical="center"/>
    </xf>
    <xf numFmtId="165" fontId="16" fillId="0" borderId="0" xfId="1" applyNumberFormat="1" applyFont="1" applyFill="1" applyAlignment="1">
      <alignment vertical="center"/>
    </xf>
    <xf numFmtId="165" fontId="3" fillId="0" borderId="0" xfId="1" applyNumberFormat="1" applyFont="1" applyFill="1" applyAlignment="1">
      <alignment vertical="center"/>
    </xf>
    <xf numFmtId="0" fontId="35" fillId="0" borderId="0" xfId="1" applyFont="1" applyFill="1"/>
    <xf numFmtId="4" fontId="34" fillId="0" borderId="0" xfId="1" applyNumberFormat="1" applyFont="1" applyFill="1" applyAlignment="1">
      <alignment horizontal="center" vertical="center"/>
    </xf>
    <xf numFmtId="166" fontId="16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165" fontId="34" fillId="0" borderId="0" xfId="1" applyNumberFormat="1" applyFont="1" applyFill="1" applyAlignment="1">
      <alignment horizontal="center" vertical="center"/>
    </xf>
    <xf numFmtId="0" fontId="34" fillId="0" borderId="0" xfId="1" applyFont="1" applyFill="1" applyAlignment="1">
      <alignment vertical="center"/>
    </xf>
    <xf numFmtId="0" fontId="16" fillId="2" borderId="0" xfId="1" applyFont="1" applyFill="1" applyAlignment="1">
      <alignment vertical="center"/>
    </xf>
    <xf numFmtId="0" fontId="16" fillId="2" borderId="0" xfId="1" applyFont="1" applyFill="1" applyAlignment="1">
      <alignment horizontal="center" vertical="center"/>
    </xf>
    <xf numFmtId="0" fontId="3" fillId="0" borderId="0" xfId="1" applyFont="1" applyFill="1" applyBorder="1" applyAlignment="1">
      <alignment horizontal="left" vertical="center"/>
    </xf>
    <xf numFmtId="0" fontId="16" fillId="0" borderId="0" xfId="1" applyFont="1" applyFill="1" applyBorder="1" applyAlignment="1">
      <alignment vertical="center"/>
    </xf>
    <xf numFmtId="0" fontId="16" fillId="0" borderId="0" xfId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horizontal="center" vertical="center"/>
    </xf>
    <xf numFmtId="166" fontId="3" fillId="2" borderId="0" xfId="1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vertical="center" wrapText="1"/>
    </xf>
    <xf numFmtId="0" fontId="35" fillId="0" borderId="0" xfId="1" applyFont="1" applyFill="1" applyAlignment="1">
      <alignment vertical="center" wrapText="1"/>
    </xf>
    <xf numFmtId="2" fontId="3" fillId="2" borderId="0" xfId="1" applyNumberFormat="1" applyFont="1" applyFill="1" applyBorder="1" applyAlignment="1">
      <alignment horizontal="center" vertical="center"/>
    </xf>
    <xf numFmtId="0" fontId="32" fillId="0" borderId="0" xfId="1" applyFont="1" applyFill="1" applyAlignment="1">
      <alignment horizontal="center" vertical="center"/>
    </xf>
    <xf numFmtId="4" fontId="3" fillId="0" borderId="0" xfId="1" applyNumberFormat="1" applyFont="1" applyFill="1" applyAlignment="1">
      <alignment horizontal="left" vertical="center"/>
    </xf>
    <xf numFmtId="0" fontId="16" fillId="0" borderId="0" xfId="1" applyFont="1" applyFill="1" applyAlignment="1">
      <alignment horizontal="left" vertical="center"/>
    </xf>
    <xf numFmtId="0" fontId="26" fillId="2" borderId="0" xfId="1" applyFont="1" applyFill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0" borderId="0" xfId="1" applyFont="1" applyAlignment="1">
      <alignment vertical="center"/>
    </xf>
    <xf numFmtId="0" fontId="26" fillId="0" borderId="0" xfId="1" applyFont="1" applyFill="1" applyAlignment="1">
      <alignment vertical="center"/>
    </xf>
    <xf numFmtId="0" fontId="23" fillId="2" borderId="0" xfId="1" applyNumberFormat="1" applyFont="1" applyFill="1" applyBorder="1" applyAlignment="1" applyProtection="1">
      <alignment vertical="center"/>
    </xf>
    <xf numFmtId="0" fontId="26" fillId="2" borderId="0" xfId="1" applyNumberFormat="1" applyFont="1" applyFill="1" applyBorder="1" applyAlignment="1" applyProtection="1">
      <alignment vertical="center"/>
    </xf>
    <xf numFmtId="0" fontId="26" fillId="2" borderId="0" xfId="1" applyNumberFormat="1" applyFont="1" applyFill="1" applyBorder="1" applyAlignment="1" applyProtection="1">
      <alignment horizontal="center" vertical="center"/>
    </xf>
    <xf numFmtId="0" fontId="24" fillId="2" borderId="0" xfId="1" applyNumberFormat="1" applyFont="1" applyFill="1" applyBorder="1" applyAlignment="1" applyProtection="1">
      <alignment horizontal="center" vertical="center"/>
    </xf>
    <xf numFmtId="0" fontId="26" fillId="2" borderId="0" xfId="1" applyFont="1" applyFill="1" applyAlignment="1">
      <alignment horizontal="left" vertical="center"/>
    </xf>
    <xf numFmtId="165" fontId="26" fillId="2" borderId="0" xfId="1" applyNumberFormat="1" applyFont="1" applyFill="1" applyAlignment="1">
      <alignment vertical="center"/>
    </xf>
    <xf numFmtId="165" fontId="26" fillId="2" borderId="0" xfId="1" applyNumberFormat="1" applyFont="1" applyFill="1" applyAlignment="1">
      <alignment horizontal="left" vertical="center"/>
    </xf>
    <xf numFmtId="0" fontId="26" fillId="0" borderId="26" xfId="1" applyFont="1" applyBorder="1" applyAlignment="1">
      <alignment vertical="center"/>
    </xf>
    <xf numFmtId="3" fontId="3" fillId="6" borderId="17" xfId="1" applyNumberFormat="1" applyFont="1" applyFill="1" applyBorder="1" applyAlignment="1">
      <alignment horizontal="center" vertical="center" wrapText="1"/>
    </xf>
    <xf numFmtId="4" fontId="3" fillId="6" borderId="18" xfId="1" applyNumberFormat="1" applyFont="1" applyFill="1" applyBorder="1" applyAlignment="1">
      <alignment horizontal="center" vertical="center" wrapText="1"/>
    </xf>
    <xf numFmtId="4" fontId="34" fillId="2" borderId="18" xfId="1" applyNumberFormat="1" applyFont="1" applyFill="1" applyBorder="1" applyAlignment="1">
      <alignment horizontal="center" vertical="center" wrapText="1"/>
    </xf>
    <xf numFmtId="0" fontId="3" fillId="6" borderId="18" xfId="1" applyFont="1" applyFill="1" applyBorder="1" applyAlignment="1">
      <alignment horizontal="center" vertical="center" wrapText="1"/>
    </xf>
    <xf numFmtId="166" fontId="3" fillId="6" borderId="27" xfId="1" applyNumberFormat="1" applyFont="1" applyFill="1" applyBorder="1" applyAlignment="1">
      <alignment horizontal="center" vertical="center" wrapText="1"/>
    </xf>
    <xf numFmtId="4" fontId="3" fillId="6" borderId="19" xfId="1" applyNumberFormat="1" applyFont="1" applyFill="1" applyBorder="1" applyAlignment="1">
      <alignment horizontal="center" vertical="center" wrapText="1"/>
    </xf>
    <xf numFmtId="3" fontId="3" fillId="7" borderId="28" xfId="1" applyNumberFormat="1" applyFont="1" applyFill="1" applyBorder="1" applyAlignment="1">
      <alignment horizontal="center" vertical="center" wrapText="1"/>
    </xf>
    <xf numFmtId="4" fontId="3" fillId="7" borderId="29" xfId="1" applyNumberFormat="1" applyFont="1" applyFill="1" applyBorder="1" applyAlignment="1">
      <alignment horizontal="center" vertical="center" wrapText="1"/>
    </xf>
    <xf numFmtId="4" fontId="34" fillId="0" borderId="29" xfId="1" applyNumberFormat="1" applyFont="1" applyFill="1" applyBorder="1" applyAlignment="1">
      <alignment horizontal="center" vertical="center" wrapText="1"/>
    </xf>
    <xf numFmtId="0" fontId="3" fillId="7" borderId="29" xfId="1" applyFont="1" applyFill="1" applyBorder="1" applyAlignment="1">
      <alignment horizontal="center" vertical="center" wrapText="1"/>
    </xf>
    <xf numFmtId="166" fontId="3" fillId="7" borderId="27" xfId="1" applyNumberFormat="1" applyFont="1" applyFill="1" applyBorder="1" applyAlignment="1">
      <alignment horizontal="center" vertical="center" wrapText="1"/>
    </xf>
    <xf numFmtId="4" fontId="3" fillId="7" borderId="18" xfId="1" applyNumberFormat="1" applyFont="1" applyFill="1" applyBorder="1" applyAlignment="1">
      <alignment horizontal="center" vertical="center" wrapText="1"/>
    </xf>
    <xf numFmtId="4" fontId="3" fillId="7" borderId="27" xfId="1" applyNumberFormat="1" applyFont="1" applyFill="1" applyBorder="1" applyAlignment="1">
      <alignment horizontal="center" vertical="center" wrapText="1"/>
    </xf>
    <xf numFmtId="49" fontId="16" fillId="0" borderId="32" xfId="1" applyNumberFormat="1" applyFont="1" applyFill="1" applyBorder="1" applyAlignment="1" applyProtection="1">
      <alignment horizontal="center" vertical="center" textRotation="90" wrapText="1"/>
    </xf>
    <xf numFmtId="49" fontId="16" fillId="0" borderId="29" xfId="1" applyNumberFormat="1" applyFont="1" applyFill="1" applyBorder="1" applyAlignment="1" applyProtection="1">
      <alignment horizontal="center" vertical="center" textRotation="90" wrapText="1"/>
    </xf>
    <xf numFmtId="49" fontId="34" fillId="0" borderId="29" xfId="1" applyNumberFormat="1" applyFont="1" applyFill="1" applyBorder="1" applyAlignment="1" applyProtection="1">
      <alignment horizontal="center" vertical="center" textRotation="90" wrapText="1"/>
    </xf>
    <xf numFmtId="49" fontId="16" fillId="0" borderId="29" xfId="4" applyNumberFormat="1" applyFont="1" applyFill="1" applyBorder="1" applyAlignment="1" applyProtection="1">
      <alignment horizontal="center" vertical="center" textRotation="90" wrapText="1"/>
    </xf>
    <xf numFmtId="49" fontId="16" fillId="0" borderId="33" xfId="1" applyNumberFormat="1" applyFont="1" applyFill="1" applyBorder="1" applyAlignment="1" applyProtection="1">
      <alignment horizontal="center" vertical="center" textRotation="90" wrapText="1"/>
    </xf>
    <xf numFmtId="0" fontId="26" fillId="0" borderId="9" xfId="1" applyFont="1" applyBorder="1" applyAlignment="1">
      <alignment vertical="center"/>
    </xf>
    <xf numFmtId="3" fontId="38" fillId="6" borderId="21" xfId="1" applyNumberFormat="1" applyFont="1" applyFill="1" applyBorder="1" applyAlignment="1">
      <alignment horizontal="center" vertical="center"/>
    </xf>
    <xf numFmtId="4" fontId="38" fillId="6" borderId="22" xfId="1" applyNumberFormat="1" applyFont="1" applyFill="1" applyBorder="1" applyAlignment="1">
      <alignment horizontal="center" vertical="center"/>
    </xf>
    <xf numFmtId="4" fontId="39" fillId="2" borderId="22" xfId="1" applyNumberFormat="1" applyFont="1" applyFill="1" applyBorder="1" applyAlignment="1">
      <alignment horizontal="center" vertical="center"/>
    </xf>
    <xf numFmtId="3" fontId="38" fillId="6" borderId="22" xfId="1" applyNumberFormat="1" applyFont="1" applyFill="1" applyBorder="1" applyAlignment="1">
      <alignment horizontal="center" vertical="center"/>
    </xf>
    <xf numFmtId="166" fontId="38" fillId="6" borderId="31" xfId="1" applyNumberFormat="1" applyFont="1" applyFill="1" applyBorder="1" applyAlignment="1">
      <alignment horizontal="center" vertical="center"/>
    </xf>
    <xf numFmtId="3" fontId="38" fillId="6" borderId="36" xfId="1" applyNumberFormat="1" applyFont="1" applyFill="1" applyBorder="1" applyAlignment="1">
      <alignment horizontal="center" vertical="center"/>
    </xf>
    <xf numFmtId="3" fontId="38" fillId="7" borderId="30" xfId="1" applyNumberFormat="1" applyFont="1" applyFill="1" applyBorder="1" applyAlignment="1">
      <alignment horizontal="center" vertical="center"/>
    </xf>
    <xf numFmtId="4" fontId="38" fillId="7" borderId="22" xfId="1" applyNumberFormat="1" applyFont="1" applyFill="1" applyBorder="1" applyAlignment="1">
      <alignment horizontal="center" vertical="center"/>
    </xf>
    <xf numFmtId="4" fontId="39" fillId="0" borderId="22" xfId="1" applyNumberFormat="1" applyFont="1" applyFill="1" applyBorder="1" applyAlignment="1">
      <alignment horizontal="center" vertical="center"/>
    </xf>
    <xf numFmtId="3" fontId="38" fillId="7" borderId="22" xfId="1" applyNumberFormat="1" applyFont="1" applyFill="1" applyBorder="1" applyAlignment="1">
      <alignment horizontal="center" vertical="center"/>
    </xf>
    <xf numFmtId="3" fontId="38" fillId="7" borderId="31" xfId="1" applyNumberFormat="1" applyFont="1" applyFill="1" applyBorder="1" applyAlignment="1">
      <alignment horizontal="center" vertical="center"/>
    </xf>
    <xf numFmtId="3" fontId="3" fillId="0" borderId="3" xfId="1" applyNumberFormat="1" applyFont="1" applyFill="1" applyBorder="1" applyAlignment="1" applyProtection="1">
      <alignment horizontal="center" vertical="center" wrapText="1"/>
    </xf>
    <xf numFmtId="3" fontId="3" fillId="0" borderId="15" xfId="1" applyNumberFormat="1" applyFont="1" applyFill="1" applyBorder="1" applyAlignment="1" applyProtection="1">
      <alignment horizontal="center" vertical="center" wrapText="1"/>
    </xf>
    <xf numFmtId="3" fontId="15" fillId="0" borderId="15" xfId="1" applyNumberFormat="1" applyFont="1" applyFill="1" applyBorder="1" applyAlignment="1" applyProtection="1">
      <alignment horizontal="center" vertical="center" wrapText="1"/>
    </xf>
    <xf numFmtId="3" fontId="3" fillId="0" borderId="15" xfId="4" applyNumberFormat="1" applyFont="1" applyFill="1" applyBorder="1" applyAlignment="1" applyProtection="1">
      <alignment horizontal="center" vertical="center" wrapText="1"/>
    </xf>
    <xf numFmtId="3" fontId="3" fillId="0" borderId="16" xfId="1" applyNumberFormat="1" applyFont="1" applyFill="1" applyBorder="1" applyAlignment="1" applyProtection="1">
      <alignment horizontal="center" vertical="center" wrapText="1"/>
    </xf>
    <xf numFmtId="1" fontId="24" fillId="2" borderId="45" xfId="1" applyNumberFormat="1" applyFont="1" applyFill="1" applyBorder="1" applyAlignment="1" applyProtection="1">
      <alignment horizontal="center" vertical="center" wrapText="1"/>
    </xf>
    <xf numFmtId="2" fontId="24" fillId="2" borderId="45" xfId="1" applyNumberFormat="1" applyFont="1" applyFill="1" applyBorder="1" applyAlignment="1" applyProtection="1">
      <alignment horizontal="left" vertical="center" wrapText="1"/>
    </xf>
    <xf numFmtId="2" fontId="24" fillId="2" borderId="47" xfId="1" applyNumberFormat="1" applyFont="1" applyFill="1" applyBorder="1" applyAlignment="1" applyProtection="1">
      <alignment horizontal="center" vertical="center" wrapText="1"/>
    </xf>
    <xf numFmtId="2" fontId="24" fillId="2" borderId="9" xfId="1" applyNumberFormat="1" applyFont="1" applyFill="1" applyBorder="1" applyAlignment="1" applyProtection="1">
      <alignment horizontal="center" vertical="center" wrapText="1"/>
    </xf>
    <xf numFmtId="2" fontId="24" fillId="2" borderId="51" xfId="1" applyNumberFormat="1" applyFont="1" applyFill="1" applyBorder="1" applyAlignment="1" applyProtection="1">
      <alignment horizontal="center" vertical="center" wrapText="1"/>
    </xf>
    <xf numFmtId="167" fontId="24" fillId="2" borderId="51" xfId="1" applyNumberFormat="1" applyFont="1" applyFill="1" applyBorder="1" applyAlignment="1" applyProtection="1">
      <alignment horizontal="center" vertical="center" wrapText="1"/>
    </xf>
    <xf numFmtId="165" fontId="25" fillId="5" borderId="26" xfId="1" applyNumberFormat="1" applyFont="1" applyFill="1" applyBorder="1" applyAlignment="1" applyProtection="1">
      <alignment horizontal="center" vertical="center"/>
    </xf>
    <xf numFmtId="2" fontId="25" fillId="5" borderId="52" xfId="1" applyNumberFormat="1" applyFont="1" applyFill="1" applyBorder="1" applyAlignment="1" applyProtection="1">
      <alignment horizontal="right" vertical="center"/>
    </xf>
    <xf numFmtId="2" fontId="25" fillId="5" borderId="9" xfId="1" applyNumberFormat="1" applyFont="1" applyFill="1" applyBorder="1" applyAlignment="1" applyProtection="1">
      <alignment horizontal="right" vertical="center"/>
    </xf>
    <xf numFmtId="2" fontId="25" fillId="5" borderId="26" xfId="1" applyNumberFormat="1" applyFont="1" applyFill="1" applyBorder="1" applyAlignment="1" applyProtection="1">
      <alignment horizontal="right" vertical="center"/>
    </xf>
    <xf numFmtId="166" fontId="25" fillId="5" borderId="52" xfId="1" applyNumberFormat="1" applyFont="1" applyFill="1" applyBorder="1" applyAlignment="1" applyProtection="1">
      <alignment horizontal="right" vertical="center"/>
    </xf>
    <xf numFmtId="2" fontId="25" fillId="5" borderId="39" xfId="1" applyNumberFormat="1" applyFont="1" applyFill="1" applyBorder="1" applyAlignment="1" applyProtection="1">
      <alignment horizontal="right" vertical="center"/>
    </xf>
    <xf numFmtId="2" fontId="25" fillId="5" borderId="41" xfId="1" applyNumberFormat="1" applyFont="1" applyFill="1" applyBorder="1" applyAlignment="1" applyProtection="1">
      <alignment horizontal="right" vertical="center"/>
    </xf>
    <xf numFmtId="2" fontId="25" fillId="5" borderId="49" xfId="1" applyNumberFormat="1" applyFont="1" applyFill="1" applyBorder="1" applyAlignment="1" applyProtection="1">
      <alignment horizontal="right" vertical="center"/>
    </xf>
    <xf numFmtId="164" fontId="26" fillId="5" borderId="53" xfId="5" applyFont="1" applyFill="1" applyBorder="1" applyAlignment="1">
      <alignment vertical="center"/>
    </xf>
    <xf numFmtId="43" fontId="25" fillId="5" borderId="9" xfId="1" applyNumberFormat="1" applyFont="1" applyFill="1" applyBorder="1" applyAlignment="1">
      <alignment vertical="center"/>
    </xf>
    <xf numFmtId="2" fontId="25" fillId="5" borderId="9" xfId="1" applyNumberFormat="1" applyFont="1" applyFill="1" applyBorder="1" applyAlignment="1">
      <alignment vertical="center"/>
    </xf>
    <xf numFmtId="2" fontId="25" fillId="5" borderId="8" xfId="1" applyNumberFormat="1" applyFont="1" applyFill="1" applyBorder="1" applyAlignment="1">
      <alignment vertical="center"/>
    </xf>
    <xf numFmtId="2" fontId="26" fillId="5" borderId="54" xfId="1" applyNumberFormat="1" applyFont="1" applyFill="1" applyBorder="1" applyAlignment="1">
      <alignment vertical="center"/>
    </xf>
    <xf numFmtId="2" fontId="26" fillId="5" borderId="52" xfId="1" applyNumberFormat="1" applyFont="1" applyFill="1" applyBorder="1" applyAlignment="1">
      <alignment vertical="center"/>
    </xf>
    <xf numFmtId="2" fontId="26" fillId="5" borderId="39" xfId="1" applyNumberFormat="1" applyFont="1" applyFill="1" applyBorder="1" applyAlignment="1">
      <alignment vertical="center"/>
    </xf>
    <xf numFmtId="168" fontId="26" fillId="5" borderId="9" xfId="1" applyNumberFormat="1" applyFont="1" applyFill="1" applyBorder="1" applyAlignment="1">
      <alignment vertical="center"/>
    </xf>
    <xf numFmtId="168" fontId="26" fillId="3" borderId="51" xfId="1" applyNumberFormat="1" applyFont="1" applyFill="1" applyBorder="1" applyAlignment="1">
      <alignment vertical="center"/>
    </xf>
    <xf numFmtId="166" fontId="26" fillId="5" borderId="39" xfId="1" applyNumberFormat="1" applyFont="1" applyFill="1" applyBorder="1" applyAlignment="1">
      <alignment vertical="center"/>
    </xf>
    <xf numFmtId="168" fontId="26" fillId="3" borderId="26" xfId="1" applyNumberFormat="1" applyFont="1" applyFill="1" applyBorder="1" applyAlignment="1">
      <alignment vertical="center"/>
    </xf>
    <xf numFmtId="166" fontId="25" fillId="5" borderId="26" xfId="1" applyNumberFormat="1" applyFont="1" applyFill="1" applyBorder="1" applyAlignment="1" applyProtection="1">
      <alignment horizontal="center" vertical="center"/>
    </xf>
    <xf numFmtId="165" fontId="25" fillId="4" borderId="26" xfId="1" applyNumberFormat="1" applyFont="1" applyFill="1" applyBorder="1" applyAlignment="1" applyProtection="1">
      <alignment horizontal="center" vertical="center"/>
    </xf>
    <xf numFmtId="165" fontId="25" fillId="5" borderId="49" xfId="1" applyNumberFormat="1" applyFont="1" applyFill="1" applyBorder="1" applyAlignment="1" applyProtection="1">
      <alignment horizontal="center" vertical="center"/>
    </xf>
    <xf numFmtId="2" fontId="26" fillId="0" borderId="9" xfId="1" applyNumberFormat="1" applyFont="1" applyBorder="1" applyAlignment="1">
      <alignment vertical="center"/>
    </xf>
    <xf numFmtId="1" fontId="24" fillId="2" borderId="37" xfId="1" applyNumberFormat="1" applyFont="1" applyFill="1" applyBorder="1" applyAlignment="1" applyProtection="1">
      <alignment horizontal="center" vertical="center" wrapText="1"/>
    </xf>
    <xf numFmtId="2" fontId="24" fillId="2" borderId="37" xfId="1" applyNumberFormat="1" applyFont="1" applyFill="1" applyBorder="1" applyAlignment="1" applyProtection="1">
      <alignment horizontal="left" vertical="center" wrapText="1"/>
    </xf>
    <xf numFmtId="2" fontId="24" fillId="2" borderId="12" xfId="1" applyNumberFormat="1" applyFont="1" applyFill="1" applyBorder="1" applyAlignment="1" applyProtection="1">
      <alignment horizontal="center" vertical="center" wrapText="1"/>
    </xf>
    <xf numFmtId="167" fontId="24" fillId="2" borderId="7" xfId="1" applyNumberFormat="1" applyFont="1" applyFill="1" applyBorder="1" applyAlignment="1" applyProtection="1">
      <alignment horizontal="center" vertical="center" wrapText="1"/>
    </xf>
    <xf numFmtId="165" fontId="25" fillId="5" borderId="9" xfId="1" applyNumberFormat="1" applyFont="1" applyFill="1" applyBorder="1" applyAlignment="1" applyProtection="1">
      <alignment horizontal="center" vertical="center"/>
    </xf>
    <xf numFmtId="166" fontId="25" fillId="5" borderId="9" xfId="1" applyNumberFormat="1" applyFont="1" applyFill="1" applyBorder="1" applyAlignment="1" applyProtection="1">
      <alignment horizontal="right" vertical="center"/>
    </xf>
    <xf numFmtId="2" fontId="25" fillId="5" borderId="7" xfId="1" applyNumberFormat="1" applyFont="1" applyFill="1" applyBorder="1" applyAlignment="1" applyProtection="1">
      <alignment horizontal="right" vertical="center"/>
    </xf>
    <xf numFmtId="0" fontId="26" fillId="8" borderId="0" xfId="1" applyFont="1" applyFill="1" applyAlignment="1">
      <alignment vertical="center"/>
    </xf>
    <xf numFmtId="0" fontId="26" fillId="8" borderId="9" xfId="1" applyFont="1" applyFill="1" applyBorder="1" applyAlignment="1">
      <alignment vertical="center"/>
    </xf>
    <xf numFmtId="166" fontId="25" fillId="5" borderId="9" xfId="1" applyNumberFormat="1" applyFont="1" applyFill="1" applyBorder="1" applyAlignment="1" applyProtection="1">
      <alignment horizontal="center" vertical="center"/>
    </xf>
    <xf numFmtId="3" fontId="16" fillId="0" borderId="55" xfId="1" applyNumberFormat="1" applyFont="1" applyFill="1" applyBorder="1" applyAlignment="1" applyProtection="1">
      <alignment horizontal="center" vertical="center" wrapText="1"/>
    </xf>
    <xf numFmtId="1" fontId="16" fillId="2" borderId="9" xfId="1" applyNumberFormat="1" applyFont="1" applyFill="1" applyBorder="1" applyAlignment="1">
      <alignment horizontal="left"/>
    </xf>
    <xf numFmtId="49" fontId="16" fillId="2" borderId="9" xfId="1" applyNumberFormat="1" applyFont="1" applyFill="1" applyBorder="1" applyAlignment="1">
      <alignment horizontal="center"/>
    </xf>
    <xf numFmtId="2" fontId="40" fillId="9" borderId="9" xfId="1" applyNumberFormat="1" applyFont="1" applyFill="1" applyBorder="1" applyAlignment="1">
      <alignment horizontal="center"/>
    </xf>
    <xf numFmtId="2" fontId="25" fillId="5" borderId="15" xfId="1" applyNumberFormat="1" applyFont="1" applyFill="1" applyBorder="1" applyAlignment="1" applyProtection="1">
      <alignment horizontal="right" vertical="center"/>
    </xf>
    <xf numFmtId="2" fontId="26" fillId="3" borderId="51" xfId="1" applyNumberFormat="1" applyFont="1" applyFill="1" applyBorder="1" applyAlignment="1">
      <alignment vertical="center"/>
    </xf>
    <xf numFmtId="2" fontId="26" fillId="3" borderId="26" xfId="1" applyNumberFormat="1" applyFont="1" applyFill="1" applyBorder="1" applyAlignment="1">
      <alignment vertical="center"/>
    </xf>
    <xf numFmtId="164" fontId="26" fillId="0" borderId="9" xfId="5" applyFont="1" applyBorder="1" applyAlignment="1">
      <alignment vertical="center"/>
    </xf>
    <xf numFmtId="169" fontId="26" fillId="0" borderId="9" xfId="5" applyNumberFormat="1" applyFont="1" applyBorder="1" applyAlignment="1">
      <alignment vertical="center"/>
    </xf>
    <xf numFmtId="164" fontId="25" fillId="2" borderId="26" xfId="5" applyFont="1" applyFill="1" applyBorder="1" applyAlignment="1" applyProtection="1">
      <alignment horizontal="right" vertical="center"/>
    </xf>
    <xf numFmtId="169" fontId="26" fillId="0" borderId="9" xfId="1" applyNumberFormat="1" applyFont="1" applyBorder="1" applyAlignment="1">
      <alignment vertical="center"/>
    </xf>
    <xf numFmtId="2" fontId="25" fillId="0" borderId="15" xfId="1" applyNumberFormat="1" applyFont="1" applyFill="1" applyBorder="1" applyAlignment="1" applyProtection="1">
      <alignment horizontal="right" vertical="center"/>
    </xf>
    <xf numFmtId="2" fontId="40" fillId="9" borderId="26" xfId="1" applyNumberFormat="1" applyFont="1" applyFill="1" applyBorder="1" applyAlignment="1">
      <alignment horizontal="center"/>
    </xf>
    <xf numFmtId="2" fontId="25" fillId="0" borderId="9" xfId="1" applyNumberFormat="1" applyFont="1" applyFill="1" applyBorder="1" applyAlignment="1" applyProtection="1">
      <alignment horizontal="right" vertical="center"/>
    </xf>
    <xf numFmtId="0" fontId="16" fillId="2" borderId="9" xfId="1" applyFont="1" applyFill="1" applyBorder="1" applyAlignment="1">
      <alignment horizontal="center"/>
    </xf>
    <xf numFmtId="2" fontId="25" fillId="0" borderId="26" xfId="1" applyNumberFormat="1" applyFont="1" applyFill="1" applyBorder="1" applyAlignment="1" applyProtection="1">
      <alignment horizontal="right" vertical="center"/>
    </xf>
    <xf numFmtId="49" fontId="16" fillId="0" borderId="9" xfId="1" applyNumberFormat="1" applyFont="1" applyFill="1" applyBorder="1" applyAlignment="1">
      <alignment horizontal="center"/>
    </xf>
    <xf numFmtId="2" fontId="25" fillId="10" borderId="26" xfId="1" applyNumberFormat="1" applyFont="1" applyFill="1" applyBorder="1" applyAlignment="1" applyProtection="1">
      <alignment horizontal="right" vertical="center"/>
    </xf>
    <xf numFmtId="164" fontId="26" fillId="0" borderId="9" xfId="1" applyNumberFormat="1" applyFont="1" applyBorder="1" applyAlignment="1">
      <alignment vertical="center"/>
    </xf>
    <xf numFmtId="0" fontId="16" fillId="2" borderId="9" xfId="1" applyNumberFormat="1" applyFont="1" applyFill="1" applyBorder="1" applyAlignment="1">
      <alignment horizontal="left"/>
    </xf>
    <xf numFmtId="2" fontId="24" fillId="2" borderId="37" xfId="1" applyNumberFormat="1" applyFont="1" applyFill="1" applyBorder="1" applyAlignment="1" applyProtection="1">
      <alignment horizontal="center" vertical="center" wrapText="1"/>
    </xf>
    <xf numFmtId="2" fontId="24" fillId="2" borderId="7" xfId="1" applyNumberFormat="1" applyFont="1" applyFill="1" applyBorder="1" applyAlignment="1" applyProtection="1">
      <alignment horizontal="center" vertical="center" wrapText="1"/>
    </xf>
    <xf numFmtId="2" fontId="25" fillId="2" borderId="51" xfId="1" applyNumberFormat="1" applyFont="1" applyFill="1" applyBorder="1" applyAlignment="1" applyProtection="1">
      <alignment horizontal="center" vertical="center" wrapText="1"/>
    </xf>
    <xf numFmtId="0" fontId="16" fillId="2" borderId="9" xfId="1" applyFont="1" applyFill="1" applyBorder="1"/>
    <xf numFmtId="0" fontId="16" fillId="0" borderId="9" xfId="1" applyFont="1" applyFill="1" applyBorder="1" applyAlignment="1">
      <alignment horizontal="center"/>
    </xf>
    <xf numFmtId="164" fontId="24" fillId="5" borderId="9" xfId="5" applyFont="1" applyFill="1" applyBorder="1" applyAlignment="1" applyProtection="1">
      <alignment horizontal="center" vertical="center"/>
    </xf>
    <xf numFmtId="164" fontId="24" fillId="5" borderId="9" xfId="5" applyFont="1" applyFill="1" applyBorder="1" applyAlignment="1" applyProtection="1">
      <alignment horizontal="right" vertical="center"/>
    </xf>
    <xf numFmtId="164" fontId="23" fillId="5" borderId="9" xfId="5" applyFont="1" applyFill="1" applyBorder="1" applyAlignment="1">
      <alignment vertical="center"/>
    </xf>
    <xf numFmtId="170" fontId="23" fillId="5" borderId="9" xfId="5" applyNumberFormat="1" applyFont="1" applyFill="1" applyBorder="1" applyAlignment="1">
      <alignment vertical="center"/>
    </xf>
    <xf numFmtId="171" fontId="23" fillId="5" borderId="9" xfId="5" applyNumberFormat="1" applyFont="1" applyFill="1" applyBorder="1" applyAlignment="1">
      <alignment vertical="center"/>
    </xf>
    <xf numFmtId="164" fontId="23" fillId="3" borderId="51" xfId="5" applyFont="1" applyFill="1" applyBorder="1" applyAlignment="1">
      <alignment vertical="center"/>
    </xf>
    <xf numFmtId="164" fontId="23" fillId="3" borderId="26" xfId="5" applyFont="1" applyFill="1" applyBorder="1" applyAlignment="1">
      <alignment vertical="center"/>
    </xf>
    <xf numFmtId="170" fontId="24" fillId="5" borderId="9" xfId="5" applyNumberFormat="1" applyFont="1" applyFill="1" applyBorder="1" applyAlignment="1" applyProtection="1">
      <alignment horizontal="center" vertical="center"/>
    </xf>
    <xf numFmtId="165" fontId="24" fillId="4" borderId="26" xfId="1" applyNumberFormat="1" applyFont="1" applyFill="1" applyBorder="1" applyAlignment="1" applyProtection="1">
      <alignment horizontal="center" vertical="center"/>
    </xf>
    <xf numFmtId="170" fontId="24" fillId="4" borderId="26" xfId="1" applyNumberFormat="1" applyFont="1" applyFill="1" applyBorder="1" applyAlignment="1" applyProtection="1">
      <alignment horizontal="center" vertical="center"/>
    </xf>
    <xf numFmtId="169" fontId="24" fillId="5" borderId="9" xfId="5" applyNumberFormat="1" applyFont="1" applyFill="1" applyBorder="1" applyAlignment="1" applyProtection="1">
      <alignment horizontal="center" vertical="center"/>
    </xf>
    <xf numFmtId="164" fontId="23" fillId="0" borderId="9" xfId="5" applyFont="1" applyBorder="1" applyAlignment="1">
      <alignment vertical="center"/>
    </xf>
    <xf numFmtId="164" fontId="23" fillId="11" borderId="9" xfId="5" applyFont="1" applyFill="1" applyBorder="1" applyAlignment="1">
      <alignment vertical="center"/>
    </xf>
    <xf numFmtId="164" fontId="23" fillId="0" borderId="9" xfId="5" applyFont="1" applyBorder="1" applyAlignment="1">
      <alignment horizontal="center" vertical="center"/>
    </xf>
    <xf numFmtId="164" fontId="24" fillId="0" borderId="9" xfId="5" applyFont="1" applyFill="1" applyBorder="1" applyAlignment="1" applyProtection="1">
      <alignment horizontal="right" vertical="center"/>
    </xf>
    <xf numFmtId="164" fontId="24" fillId="5" borderId="0" xfId="5" applyFont="1" applyFill="1" applyBorder="1" applyAlignment="1" applyProtection="1">
      <alignment horizontal="center" vertical="center"/>
    </xf>
    <xf numFmtId="164" fontId="24" fillId="5" borderId="0" xfId="5" applyFont="1" applyFill="1" applyBorder="1" applyAlignment="1" applyProtection="1">
      <alignment horizontal="right" vertical="center"/>
    </xf>
    <xf numFmtId="164" fontId="23" fillId="5" borderId="0" xfId="5" applyFont="1" applyFill="1" applyBorder="1" applyAlignment="1">
      <alignment vertical="center"/>
    </xf>
    <xf numFmtId="170" fontId="23" fillId="5" borderId="0" xfId="5" applyNumberFormat="1" applyFont="1" applyFill="1" applyBorder="1" applyAlignment="1">
      <alignment vertical="center"/>
    </xf>
    <xf numFmtId="171" fontId="23" fillId="5" borderId="0" xfId="5" applyNumberFormat="1" applyFont="1" applyFill="1" applyBorder="1" applyAlignment="1">
      <alignment vertical="center"/>
    </xf>
    <xf numFmtId="164" fontId="23" fillId="3" borderId="0" xfId="5" applyFont="1" applyFill="1" applyBorder="1" applyAlignment="1">
      <alignment vertical="center"/>
    </xf>
    <xf numFmtId="170" fontId="24" fillId="5" borderId="0" xfId="5" applyNumberFormat="1" applyFont="1" applyFill="1" applyBorder="1" applyAlignment="1" applyProtection="1">
      <alignment horizontal="center" vertical="center"/>
    </xf>
    <xf numFmtId="165" fontId="24" fillId="4" borderId="0" xfId="1" applyNumberFormat="1" applyFont="1" applyFill="1" applyBorder="1" applyAlignment="1" applyProtection="1">
      <alignment horizontal="center" vertical="center"/>
    </xf>
    <xf numFmtId="170" fontId="24" fillId="4" borderId="0" xfId="1" applyNumberFormat="1" applyFont="1" applyFill="1" applyBorder="1" applyAlignment="1" applyProtection="1">
      <alignment horizontal="center" vertical="center"/>
    </xf>
    <xf numFmtId="169" fontId="24" fillId="5" borderId="0" xfId="5" applyNumberFormat="1" applyFont="1" applyFill="1" applyBorder="1" applyAlignment="1" applyProtection="1">
      <alignment horizontal="center" vertical="center"/>
    </xf>
    <xf numFmtId="164" fontId="23" fillId="0" borderId="0" xfId="5" applyFont="1" applyBorder="1" applyAlignment="1">
      <alignment vertical="center"/>
    </xf>
    <xf numFmtId="164" fontId="23" fillId="11" borderId="0" xfId="5" applyFont="1" applyFill="1" applyBorder="1" applyAlignment="1">
      <alignment vertical="center"/>
    </xf>
    <xf numFmtId="164" fontId="23" fillId="0" borderId="0" xfId="5" applyFont="1" applyBorder="1" applyAlignment="1">
      <alignment horizontal="center" vertical="center"/>
    </xf>
    <xf numFmtId="164" fontId="26" fillId="0" borderId="0" xfId="5" applyFont="1" applyBorder="1" applyAlignment="1">
      <alignment vertical="center"/>
    </xf>
    <xf numFmtId="169" fontId="26" fillId="0" borderId="0" xfId="5" applyNumberFormat="1" applyFont="1" applyBorder="1" applyAlignment="1">
      <alignment vertical="center"/>
    </xf>
    <xf numFmtId="169" fontId="26" fillId="0" borderId="0" xfId="1" applyNumberFormat="1" applyFont="1" applyBorder="1" applyAlignment="1">
      <alignment vertical="center"/>
    </xf>
    <xf numFmtId="164" fontId="26" fillId="0" borderId="0" xfId="1" applyNumberFormat="1" applyFont="1" applyBorder="1" applyAlignment="1">
      <alignment vertical="center"/>
    </xf>
    <xf numFmtId="164" fontId="24" fillId="0" borderId="0" xfId="5" applyFont="1" applyFill="1" applyBorder="1" applyAlignment="1" applyProtection="1">
      <alignment horizontal="right" vertical="center"/>
    </xf>
    <xf numFmtId="165" fontId="22" fillId="0" borderId="0" xfId="1" applyNumberFormat="1" applyFont="1" applyBorder="1" applyAlignment="1">
      <alignment horizontal="center" vertical="center"/>
    </xf>
    <xf numFmtId="0" fontId="41" fillId="0" borderId="0" xfId="1" applyFont="1" applyFill="1" applyAlignment="1">
      <alignment horizontal="left" vertical="center"/>
    </xf>
    <xf numFmtId="0" fontId="18" fillId="0" borderId="0" xfId="1" applyFont="1" applyFill="1" applyAlignment="1">
      <alignment vertical="center"/>
    </xf>
    <xf numFmtId="0" fontId="41" fillId="0" borderId="0" xfId="1" applyFont="1" applyFill="1" applyAlignment="1">
      <alignment horizontal="center" vertical="center"/>
    </xf>
    <xf numFmtId="4" fontId="18" fillId="0" borderId="0" xfId="1" applyNumberFormat="1" applyFont="1" applyFill="1" applyAlignment="1">
      <alignment horizontal="center" vertical="center"/>
    </xf>
    <xf numFmtId="4" fontId="19" fillId="0" borderId="0" xfId="1" applyNumberFormat="1" applyFont="1" applyFill="1" applyAlignment="1">
      <alignment horizontal="center" vertical="center"/>
    </xf>
    <xf numFmtId="4" fontId="20" fillId="0" borderId="0" xfId="1" applyNumberFormat="1" applyFont="1" applyFill="1" applyAlignment="1">
      <alignment horizontal="center" vertical="center"/>
    </xf>
    <xf numFmtId="3" fontId="18" fillId="0" borderId="0" xfId="1" applyNumberFormat="1" applyFont="1" applyFill="1" applyAlignment="1">
      <alignment horizontal="center" vertical="center"/>
    </xf>
    <xf numFmtId="4" fontId="42" fillId="0" borderId="0" xfId="1" applyNumberFormat="1" applyFont="1" applyFill="1" applyAlignment="1">
      <alignment horizontal="center" vertical="center"/>
    </xf>
    <xf numFmtId="165" fontId="19" fillId="0" borderId="0" xfId="1" applyNumberFormat="1" applyFont="1" applyFill="1" applyAlignment="1">
      <alignment horizontal="center" vertical="center"/>
    </xf>
    <xf numFmtId="165" fontId="18" fillId="0" borderId="0" xfId="1" applyNumberFormat="1" applyFont="1" applyFill="1" applyAlignment="1">
      <alignment horizontal="center" vertical="center"/>
    </xf>
    <xf numFmtId="0" fontId="43" fillId="0" borderId="0" xfId="1" applyFont="1" applyFill="1" applyAlignment="1">
      <alignment horizontal="center" vertical="center"/>
    </xf>
    <xf numFmtId="165" fontId="18" fillId="0" borderId="0" xfId="1" applyNumberFormat="1" applyFont="1" applyFill="1" applyAlignment="1">
      <alignment vertical="center"/>
    </xf>
    <xf numFmtId="165" fontId="19" fillId="0" borderId="0" xfId="1" applyNumberFormat="1" applyFont="1" applyFill="1" applyAlignment="1">
      <alignment vertical="center"/>
    </xf>
    <xf numFmtId="0" fontId="44" fillId="0" borderId="0" xfId="1" applyFont="1" applyFill="1"/>
    <xf numFmtId="4" fontId="43" fillId="0" borderId="0" xfId="1" applyNumberFormat="1" applyFont="1" applyFill="1" applyAlignment="1">
      <alignment horizontal="center" vertical="center"/>
    </xf>
    <xf numFmtId="166" fontId="18" fillId="0" borderId="0" xfId="1" applyNumberFormat="1" applyFont="1" applyFill="1" applyAlignment="1">
      <alignment horizontal="center" vertical="center"/>
    </xf>
    <xf numFmtId="165" fontId="43" fillId="0" borderId="0" xfId="1" applyNumberFormat="1" applyFont="1" applyFill="1" applyAlignment="1">
      <alignment horizontal="center" vertical="center"/>
    </xf>
    <xf numFmtId="0" fontId="19" fillId="0" borderId="0" xfId="1" applyFont="1" applyFill="1" applyAlignment="1">
      <alignment vertical="center"/>
    </xf>
    <xf numFmtId="0" fontId="43" fillId="0" borderId="0" xfId="1" applyFont="1" applyFill="1" applyAlignment="1">
      <alignment vertical="center"/>
    </xf>
    <xf numFmtId="0" fontId="18" fillId="2" borderId="0" xfId="1" applyFont="1" applyFill="1" applyAlignment="1">
      <alignment vertical="center"/>
    </xf>
    <xf numFmtId="0" fontId="18" fillId="0" borderId="0" xfId="2" applyFont="1" applyFill="1" applyAlignment="1">
      <alignment horizontal="left" vertical="center"/>
    </xf>
    <xf numFmtId="0" fontId="19" fillId="0" borderId="0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49" fontId="24" fillId="2" borderId="2" xfId="1" applyNumberFormat="1" applyFont="1" applyFill="1" applyBorder="1" applyAlignment="1" applyProtection="1">
      <alignment horizontal="center" vertical="center" wrapText="1"/>
    </xf>
    <xf numFmtId="49" fontId="24" fillId="2" borderId="20" xfId="1" applyNumberFormat="1" applyFont="1" applyFill="1" applyBorder="1" applyAlignment="1" applyProtection="1">
      <alignment horizontal="center" vertical="center" wrapText="1"/>
    </xf>
    <xf numFmtId="49" fontId="24" fillId="2" borderId="45" xfId="1" applyNumberFormat="1" applyFont="1" applyFill="1" applyBorder="1" applyAlignment="1" applyProtection="1">
      <alignment horizontal="center" vertical="center" wrapText="1"/>
    </xf>
    <xf numFmtId="49" fontId="24" fillId="2" borderId="2" xfId="1" applyNumberFormat="1" applyFont="1" applyFill="1" applyBorder="1" applyAlignment="1" applyProtection="1">
      <alignment horizontal="center" vertical="center" textRotation="90" wrapText="1"/>
    </xf>
    <xf numFmtId="49" fontId="24" fillId="2" borderId="20" xfId="1" applyNumberFormat="1" applyFont="1" applyFill="1" applyBorder="1" applyAlignment="1" applyProtection="1">
      <alignment horizontal="center" vertical="center" textRotation="90" wrapText="1"/>
    </xf>
    <xf numFmtId="49" fontId="24" fillId="2" borderId="45" xfId="1" applyNumberFormat="1" applyFont="1" applyFill="1" applyBorder="1" applyAlignment="1" applyProtection="1">
      <alignment horizontal="center" vertical="center" textRotation="90" wrapText="1"/>
    </xf>
    <xf numFmtId="49" fontId="24" fillId="2" borderId="4" xfId="1" applyNumberFormat="1" applyFont="1" applyFill="1" applyBorder="1" applyAlignment="1" applyProtection="1">
      <alignment horizontal="center" vertical="center" wrapText="1"/>
    </xf>
    <xf numFmtId="49" fontId="24" fillId="2" borderId="22" xfId="1" applyNumberFormat="1" applyFont="1" applyFill="1" applyBorder="1" applyAlignment="1" applyProtection="1">
      <alignment horizontal="center" vertical="center" wrapText="1"/>
    </xf>
    <xf numFmtId="49" fontId="24" fillId="2" borderId="26" xfId="1" applyNumberFormat="1" applyFont="1" applyFill="1" applyBorder="1" applyAlignment="1" applyProtection="1">
      <alignment horizontal="center" vertical="center" wrapText="1"/>
    </xf>
    <xf numFmtId="0" fontId="26" fillId="0" borderId="9" xfId="1" applyFont="1" applyBorder="1" applyAlignment="1">
      <alignment horizontal="center" vertical="center"/>
    </xf>
    <xf numFmtId="0" fontId="24" fillId="0" borderId="9" xfId="1" applyFont="1" applyBorder="1" applyAlignment="1">
      <alignment horizontal="center" vertical="center"/>
    </xf>
    <xf numFmtId="0" fontId="36" fillId="6" borderId="10" xfId="1" applyFont="1" applyFill="1" applyBorder="1" applyAlignment="1">
      <alignment horizontal="center" vertical="center" wrapText="1"/>
    </xf>
    <xf numFmtId="0" fontId="35" fillId="6" borderId="11" xfId="1" applyFont="1" applyFill="1" applyBorder="1" applyAlignment="1">
      <alignment horizontal="center" vertical="center" wrapText="1"/>
    </xf>
    <xf numFmtId="0" fontId="35" fillId="6" borderId="5" xfId="1" applyFont="1" applyFill="1" applyBorder="1" applyAlignment="1">
      <alignment horizontal="center" vertical="center" wrapText="1"/>
    </xf>
    <xf numFmtId="49" fontId="3" fillId="0" borderId="17" xfId="3" applyNumberFormat="1" applyFont="1" applyFill="1" applyBorder="1" applyAlignment="1" applyProtection="1">
      <alignment horizontal="center" vertical="center" wrapText="1"/>
    </xf>
    <xf numFmtId="49" fontId="3" fillId="0" borderId="18" xfId="3" applyNumberFormat="1" applyFont="1" applyFill="1" applyBorder="1" applyAlignment="1" applyProtection="1">
      <alignment horizontal="center" vertical="center" wrapText="1"/>
    </xf>
    <xf numFmtId="49" fontId="3" fillId="0" borderId="19" xfId="3" applyNumberFormat="1" applyFont="1" applyFill="1" applyBorder="1" applyAlignment="1" applyProtection="1">
      <alignment horizontal="center" vertical="center" wrapText="1"/>
    </xf>
    <xf numFmtId="49" fontId="3" fillId="5" borderId="4" xfId="1" applyNumberFormat="1" applyFont="1" applyFill="1" applyBorder="1" applyAlignment="1" applyProtection="1">
      <alignment horizontal="center" vertical="center" textRotation="90" wrapText="1"/>
    </xf>
    <xf numFmtId="49" fontId="3" fillId="5" borderId="22" xfId="1" applyNumberFormat="1" applyFont="1" applyFill="1" applyBorder="1" applyAlignment="1" applyProtection="1">
      <alignment horizontal="center" vertical="center" textRotation="90" wrapText="1"/>
    </xf>
    <xf numFmtId="49" fontId="3" fillId="5" borderId="26" xfId="1" applyNumberFormat="1" applyFont="1" applyFill="1" applyBorder="1" applyAlignment="1" applyProtection="1">
      <alignment horizontal="center" vertical="center" textRotation="90" wrapText="1"/>
    </xf>
    <xf numFmtId="49" fontId="3" fillId="5" borderId="42" xfId="1" applyNumberFormat="1" applyFont="1" applyFill="1" applyBorder="1" applyAlignment="1" applyProtection="1">
      <alignment horizontal="center" vertical="center" textRotation="90" wrapText="1"/>
    </xf>
    <xf numFmtId="49" fontId="3" fillId="5" borderId="31" xfId="1" applyNumberFormat="1" applyFont="1" applyFill="1" applyBorder="1" applyAlignment="1" applyProtection="1">
      <alignment horizontal="center" vertical="center" textRotation="90" wrapText="1"/>
    </xf>
    <xf numFmtId="49" fontId="3" fillId="5" borderId="49" xfId="1" applyNumberFormat="1" applyFont="1" applyFill="1" applyBorder="1" applyAlignment="1" applyProtection="1">
      <alignment horizontal="center" vertical="center" textRotation="90" wrapText="1"/>
    </xf>
    <xf numFmtId="49" fontId="3" fillId="5" borderId="9" xfId="1" applyNumberFormat="1" applyFont="1" applyFill="1" applyBorder="1" applyAlignment="1" applyProtection="1">
      <alignment horizontal="center" vertical="center" textRotation="90" wrapText="1"/>
    </xf>
    <xf numFmtId="0" fontId="36" fillId="7" borderId="12" xfId="1" applyFont="1" applyFill="1" applyBorder="1" applyAlignment="1">
      <alignment horizontal="center" vertical="center" wrapText="1"/>
    </xf>
    <xf numFmtId="0" fontId="35" fillId="7" borderId="13" xfId="1" applyFont="1" applyFill="1" applyBorder="1" applyAlignment="1">
      <alignment horizontal="center" vertical="center" wrapText="1"/>
    </xf>
    <xf numFmtId="0" fontId="3" fillId="0" borderId="14" xfId="1" applyFont="1" applyFill="1" applyBorder="1" applyAlignment="1">
      <alignment horizontal="center" vertical="center" textRotation="90" wrapText="1"/>
    </xf>
    <xf numFmtId="0" fontId="3" fillId="0" borderId="30" xfId="1" applyFont="1" applyFill="1" applyBorder="1" applyAlignment="1">
      <alignment horizontal="center" vertical="center" textRotation="90" wrapText="1"/>
    </xf>
    <xf numFmtId="0" fontId="3" fillId="0" borderId="51" xfId="1" applyFont="1" applyFill="1" applyBorder="1" applyAlignment="1">
      <alignment horizontal="center" vertical="center" textRotation="90" wrapText="1"/>
    </xf>
    <xf numFmtId="165" fontId="15" fillId="0" borderId="15" xfId="1" applyNumberFormat="1" applyFont="1" applyFill="1" applyBorder="1" applyAlignment="1">
      <alignment horizontal="center" vertical="center" textRotation="90" wrapText="1"/>
    </xf>
    <xf numFmtId="165" fontId="15" fillId="0" borderId="22" xfId="1" applyNumberFormat="1" applyFont="1" applyFill="1" applyBorder="1" applyAlignment="1">
      <alignment horizontal="center" vertical="center" textRotation="90" wrapText="1"/>
    </xf>
    <xf numFmtId="165" fontId="15" fillId="0" borderId="26" xfId="1" applyNumberFormat="1" applyFont="1" applyFill="1" applyBorder="1" applyAlignment="1">
      <alignment horizontal="center" vertical="center" textRotation="90" wrapText="1"/>
    </xf>
    <xf numFmtId="0" fontId="15" fillId="0" borderId="16" xfId="1" applyFont="1" applyFill="1" applyBorder="1" applyAlignment="1">
      <alignment horizontal="center" vertical="center" textRotation="90" wrapText="1"/>
    </xf>
    <xf numFmtId="0" fontId="15" fillId="0" borderId="31" xfId="1" applyFont="1" applyFill="1" applyBorder="1" applyAlignment="1">
      <alignment horizontal="center" vertical="center" textRotation="90" wrapText="1"/>
    </xf>
    <xf numFmtId="0" fontId="15" fillId="0" borderId="49" xfId="1" applyFont="1" applyFill="1" applyBorder="1" applyAlignment="1">
      <alignment horizontal="center" vertical="center" textRotation="90" wrapText="1"/>
    </xf>
    <xf numFmtId="49" fontId="3" fillId="5" borderId="43" xfId="1" applyNumberFormat="1" applyFont="1" applyFill="1" applyBorder="1" applyAlignment="1" applyProtection="1">
      <alignment horizontal="center" vertical="center" textRotation="90" wrapText="1"/>
    </xf>
    <xf numFmtId="49" fontId="3" fillId="5" borderId="0" xfId="1" applyNumberFormat="1" applyFont="1" applyFill="1" applyBorder="1" applyAlignment="1" applyProtection="1">
      <alignment horizontal="center" vertical="center" textRotation="90" wrapText="1"/>
    </xf>
    <xf numFmtId="49" fontId="3" fillId="5" borderId="50" xfId="1" applyNumberFormat="1" applyFont="1" applyFill="1" applyBorder="1" applyAlignment="1" applyProtection="1">
      <alignment horizontal="center" vertical="center" textRotation="90" wrapText="1"/>
    </xf>
    <xf numFmtId="4" fontId="3" fillId="6" borderId="9" xfId="1" applyNumberFormat="1" applyFont="1" applyFill="1" applyBorder="1" applyAlignment="1">
      <alignment horizontal="center" vertical="center" wrapText="1"/>
    </xf>
    <xf numFmtId="3" fontId="3" fillId="6" borderId="9" xfId="1" applyNumberFormat="1" applyFont="1" applyFill="1" applyBorder="1" applyAlignment="1">
      <alignment horizontal="center" vertical="center" wrapText="1"/>
    </xf>
    <xf numFmtId="0" fontId="3" fillId="7" borderId="9" xfId="1" applyFont="1" applyFill="1" applyBorder="1" applyAlignment="1">
      <alignment horizontal="center" vertical="center" wrapText="1"/>
    </xf>
    <xf numFmtId="4" fontId="34" fillId="6" borderId="9" xfId="1" applyNumberFormat="1" applyFont="1" applyFill="1" applyBorder="1" applyAlignment="1">
      <alignment horizontal="center" vertical="center" wrapText="1"/>
    </xf>
    <xf numFmtId="0" fontId="3" fillId="6" borderId="9" xfId="1" applyFont="1" applyFill="1" applyBorder="1" applyAlignment="1">
      <alignment horizontal="center" vertical="center" wrapText="1"/>
    </xf>
    <xf numFmtId="166" fontId="3" fillId="6" borderId="9" xfId="1" applyNumberFormat="1" applyFont="1" applyFill="1" applyBorder="1" applyAlignment="1">
      <alignment horizontal="center" vertical="center" wrapText="1"/>
    </xf>
    <xf numFmtId="3" fontId="3" fillId="7" borderId="9" xfId="1" applyNumberFormat="1" applyFont="1" applyFill="1" applyBorder="1" applyAlignment="1">
      <alignment horizontal="center" vertical="center" wrapText="1"/>
    </xf>
    <xf numFmtId="4" fontId="3" fillId="7" borderId="9" xfId="1" applyNumberFormat="1" applyFont="1" applyFill="1" applyBorder="1" applyAlignment="1">
      <alignment horizontal="center" vertical="center" wrapText="1"/>
    </xf>
    <xf numFmtId="4" fontId="34" fillId="7" borderId="9" xfId="1" applyNumberFormat="1" applyFont="1" applyFill="1" applyBorder="1" applyAlignment="1">
      <alignment horizontal="center" vertical="center" wrapText="1"/>
    </xf>
    <xf numFmtId="49" fontId="3" fillId="2" borderId="42" xfId="1" applyNumberFormat="1" applyFont="1" applyFill="1" applyBorder="1" applyAlignment="1" applyProtection="1">
      <alignment horizontal="center" vertical="center" textRotation="90" wrapText="1"/>
    </xf>
    <xf numFmtId="49" fontId="3" fillId="2" borderId="31" xfId="1" applyNumberFormat="1" applyFont="1" applyFill="1" applyBorder="1" applyAlignment="1" applyProtection="1">
      <alignment horizontal="center" vertical="center" textRotation="90" wrapText="1"/>
    </xf>
    <xf numFmtId="49" fontId="3" fillId="2" borderId="49" xfId="1" applyNumberFormat="1" applyFont="1" applyFill="1" applyBorder="1" applyAlignment="1" applyProtection="1">
      <alignment horizontal="center" vertical="center" textRotation="90" wrapText="1"/>
    </xf>
    <xf numFmtId="166" fontId="3" fillId="7" borderId="9" xfId="1" applyNumberFormat="1" applyFont="1" applyFill="1" applyBorder="1" applyAlignment="1">
      <alignment horizontal="center" vertical="center" wrapText="1"/>
    </xf>
    <xf numFmtId="49" fontId="3" fillId="2" borderId="4" xfId="1" applyNumberFormat="1" applyFont="1" applyFill="1" applyBorder="1" applyAlignment="1" applyProtection="1">
      <alignment horizontal="center" vertical="center" textRotation="90" wrapText="1"/>
    </xf>
    <xf numFmtId="49" fontId="3" fillId="2" borderId="22" xfId="1" applyNumberFormat="1" applyFont="1" applyFill="1" applyBorder="1" applyAlignment="1" applyProtection="1">
      <alignment horizontal="center" vertical="center" textRotation="90" wrapText="1"/>
    </xf>
    <xf numFmtId="49" fontId="3" fillId="2" borderId="26" xfId="1" applyNumberFormat="1" applyFont="1" applyFill="1" applyBorder="1" applyAlignment="1" applyProtection="1">
      <alignment horizontal="center" vertical="center" textRotation="90" wrapText="1"/>
    </xf>
    <xf numFmtId="49" fontId="3" fillId="0" borderId="42" xfId="1" applyNumberFormat="1" applyFont="1" applyFill="1" applyBorder="1" applyAlignment="1" applyProtection="1">
      <alignment horizontal="center" vertical="center" textRotation="90" wrapText="1"/>
    </xf>
    <xf numFmtId="49" fontId="3" fillId="0" borderId="31" xfId="1" applyNumberFormat="1" applyFont="1" applyFill="1" applyBorder="1" applyAlignment="1" applyProtection="1">
      <alignment horizontal="center" vertical="center" textRotation="90" wrapText="1"/>
    </xf>
    <xf numFmtId="49" fontId="3" fillId="0" borderId="49" xfId="1" applyNumberFormat="1" applyFont="1" applyFill="1" applyBorder="1" applyAlignment="1" applyProtection="1">
      <alignment horizontal="center" vertical="center" textRotation="90" wrapText="1"/>
    </xf>
    <xf numFmtId="49" fontId="3" fillId="0" borderId="22" xfId="3" applyNumberFormat="1" applyFont="1" applyFill="1" applyBorder="1" applyAlignment="1" applyProtection="1">
      <alignment horizontal="center" vertical="center" textRotation="90" wrapText="1"/>
    </xf>
    <xf numFmtId="49" fontId="3" fillId="0" borderId="26" xfId="3" applyNumberFormat="1" applyFont="1" applyFill="1" applyBorder="1" applyAlignment="1" applyProtection="1">
      <alignment horizontal="center" vertical="center" textRotation="90" wrapText="1"/>
    </xf>
    <xf numFmtId="164" fontId="24" fillId="2" borderId="8" xfId="5" applyFont="1" applyFill="1" applyBorder="1" applyAlignment="1" applyProtection="1">
      <alignment horizontal="center" vertical="center" wrapText="1"/>
    </xf>
    <xf numFmtId="164" fontId="24" fillId="2" borderId="6" xfId="5" applyFont="1" applyFill="1" applyBorder="1" applyAlignment="1" applyProtection="1">
      <alignment horizontal="center" vertical="center" wrapText="1"/>
    </xf>
    <xf numFmtId="164" fontId="24" fillId="2" borderId="7" xfId="5" applyFont="1" applyFill="1" applyBorder="1" applyAlignment="1" applyProtection="1">
      <alignment horizontal="center" vertical="center" wrapText="1"/>
    </xf>
    <xf numFmtId="164" fontId="22" fillId="2" borderId="0" xfId="5" applyFont="1" applyFill="1" applyBorder="1" applyAlignment="1" applyProtection="1">
      <alignment horizontal="center" vertical="center" wrapText="1"/>
    </xf>
    <xf numFmtId="49" fontId="3" fillId="2" borderId="9" xfId="1" applyNumberFormat="1" applyFont="1" applyFill="1" applyBorder="1" applyAlignment="1" applyProtection="1">
      <alignment horizontal="center" vertical="center" textRotation="90" wrapText="1"/>
    </xf>
    <xf numFmtId="49" fontId="3" fillId="2" borderId="44" xfId="1" applyNumberFormat="1" applyFont="1" applyFill="1" applyBorder="1" applyAlignment="1" applyProtection="1">
      <alignment horizontal="center" vertical="center" textRotation="90" wrapText="1"/>
    </xf>
    <xf numFmtId="49" fontId="3" fillId="2" borderId="30" xfId="1" applyNumberFormat="1" applyFont="1" applyFill="1" applyBorder="1" applyAlignment="1" applyProtection="1">
      <alignment horizontal="center" vertical="center" textRotation="90" wrapText="1"/>
    </xf>
    <xf numFmtId="49" fontId="3" fillId="2" borderId="51" xfId="1" applyNumberFormat="1" applyFont="1" applyFill="1" applyBorder="1" applyAlignment="1" applyProtection="1">
      <alignment horizontal="center" vertical="center" textRotation="90" wrapText="1"/>
    </xf>
    <xf numFmtId="49" fontId="3" fillId="2" borderId="4" xfId="4" applyNumberFormat="1" applyFont="1" applyFill="1" applyBorder="1" applyAlignment="1" applyProtection="1">
      <alignment horizontal="center" vertical="center" textRotation="90" wrapText="1"/>
    </xf>
    <xf numFmtId="49" fontId="3" fillId="2" borderId="22" xfId="4" applyNumberFormat="1" applyFont="1" applyFill="1" applyBorder="1" applyAlignment="1" applyProtection="1">
      <alignment horizontal="center" vertical="center" textRotation="90" wrapText="1"/>
    </xf>
    <xf numFmtId="49" fontId="3" fillId="2" borderId="26" xfId="4" applyNumberFormat="1" applyFont="1" applyFill="1" applyBorder="1" applyAlignment="1" applyProtection="1">
      <alignment horizontal="center" vertical="center" textRotation="90" wrapText="1"/>
    </xf>
    <xf numFmtId="49" fontId="15" fillId="2" borderId="4" xfId="1" applyNumberFormat="1" applyFont="1" applyFill="1" applyBorder="1" applyAlignment="1" applyProtection="1">
      <alignment horizontal="center" vertical="center" textRotation="90" wrapText="1"/>
    </xf>
    <xf numFmtId="49" fontId="15" fillId="2" borderId="22" xfId="1" applyNumberFormat="1" applyFont="1" applyFill="1" applyBorder="1" applyAlignment="1" applyProtection="1">
      <alignment horizontal="center" vertical="center" textRotation="90" wrapText="1"/>
    </xf>
    <xf numFmtId="49" fontId="15" fillId="2" borderId="26" xfId="1" applyNumberFormat="1" applyFont="1" applyFill="1" applyBorder="1" applyAlignment="1" applyProtection="1">
      <alignment horizontal="center" vertical="center" textRotation="90" wrapText="1"/>
    </xf>
  </cellXfs>
  <cellStyles count="7">
    <cellStyle name="Денежный 2" xfId="5"/>
    <cellStyle name="Обычный" xfId="0" builtinId="0"/>
    <cellStyle name="Обычный 2" xfId="2"/>
    <cellStyle name="Обычный 2 2" xfId="6"/>
    <cellStyle name="Обычный 2 4" xfId="4"/>
    <cellStyle name="Обычный 3" xfId="1"/>
    <cellStyle name="Обычный 9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72;&#1089;&#1095;&#1077;&#1090;%20&#1090;&#1072;&#1088;&#1080;&#1092;&#1072;%20&#1043;&#1056;&#1053;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івняння тарифу"/>
      <sheetName val="17% Управителю (Форма)"/>
      <sheetName val="Розрахунок"/>
      <sheetName val="Додаток "/>
      <sheetName val="Диспетчеризація"/>
    </sheetNames>
    <sheetDataSet>
      <sheetData sheetId="0"/>
      <sheetData sheetId="1">
        <row r="9">
          <cell r="J9">
            <v>0.54500000000000004</v>
          </cell>
          <cell r="W9">
            <v>0.7</v>
          </cell>
          <cell r="Y9">
            <v>0.52</v>
          </cell>
          <cell r="AA9">
            <v>0.51</v>
          </cell>
          <cell r="AB9">
            <v>0.46200000000000002</v>
          </cell>
          <cell r="AC9">
            <v>0.47199999999999998</v>
          </cell>
          <cell r="AD9">
            <v>0.51</v>
          </cell>
          <cell r="AE9">
            <v>0.48499999999999999</v>
          </cell>
          <cell r="AF9">
            <v>0.441</v>
          </cell>
          <cell r="AG9">
            <v>0.43099999999999999</v>
          </cell>
          <cell r="AH9">
            <v>0.46</v>
          </cell>
          <cell r="AP9">
            <v>0.69499999999999995</v>
          </cell>
          <cell r="AY9">
            <v>0.28999999999999998</v>
          </cell>
          <cell r="AZ9">
            <v>0.28999999999999998</v>
          </cell>
          <cell r="BA9">
            <v>0.28999999999999998</v>
          </cell>
          <cell r="BB9">
            <v>0.63900000000000001</v>
          </cell>
          <cell r="BC9">
            <v>0.65200000000000002</v>
          </cell>
          <cell r="BG9">
            <v>0.64</v>
          </cell>
          <cell r="BH9">
            <v>0.55400000000000005</v>
          </cell>
          <cell r="BQ9">
            <v>0.52700000000000002</v>
          </cell>
          <cell r="CC9">
            <v>0.49</v>
          </cell>
          <cell r="CD9">
            <v>0.54</v>
          </cell>
          <cell r="CE9">
            <v>0.53200000000000003</v>
          </cell>
          <cell r="CF9">
            <v>0.53</v>
          </cell>
          <cell r="CG9">
            <v>0.54</v>
          </cell>
          <cell r="CH9">
            <v>0.49</v>
          </cell>
          <cell r="CI9">
            <v>0.55900000000000005</v>
          </cell>
          <cell r="CL9">
            <v>0.73</v>
          </cell>
          <cell r="CM9">
            <v>0.66</v>
          </cell>
        </row>
        <row r="10">
          <cell r="J10">
            <v>0.24299999999999999</v>
          </cell>
          <cell r="W10">
            <v>0.34</v>
          </cell>
          <cell r="Y10">
            <v>0.188</v>
          </cell>
          <cell r="AA10">
            <v>0.25600000000000001</v>
          </cell>
          <cell r="AB10">
            <v>0.27</v>
          </cell>
          <cell r="AC10">
            <v>0.311</v>
          </cell>
          <cell r="AD10">
            <v>0.317</v>
          </cell>
          <cell r="AE10">
            <v>0.30599999999999999</v>
          </cell>
          <cell r="AF10">
            <v>0.28999999999999998</v>
          </cell>
          <cell r="AG10">
            <v>0.3</v>
          </cell>
          <cell r="AH10">
            <v>0.32200000000000001</v>
          </cell>
          <cell r="AP10">
            <v>0.16200000000000001</v>
          </cell>
          <cell r="AY10">
            <v>0.24</v>
          </cell>
          <cell r="AZ10">
            <v>0.25</v>
          </cell>
          <cell r="BA10">
            <v>0.25</v>
          </cell>
          <cell r="BB10">
            <v>0.312</v>
          </cell>
          <cell r="BC10">
            <v>0.316</v>
          </cell>
          <cell r="BG10">
            <v>0.48199999999999998</v>
          </cell>
          <cell r="BH10">
            <v>0.41</v>
          </cell>
          <cell r="BR10">
            <v>0.31</v>
          </cell>
          <cell r="CC10">
            <v>0.41</v>
          </cell>
          <cell r="CD10">
            <v>0.42</v>
          </cell>
          <cell r="CE10">
            <v>0.20699999999999999</v>
          </cell>
          <cell r="CF10">
            <v>0.246</v>
          </cell>
          <cell r="CG10">
            <v>0.249</v>
          </cell>
          <cell r="CH10">
            <v>0.26500000000000001</v>
          </cell>
          <cell r="CI10">
            <v>0.23300000000000001</v>
          </cell>
          <cell r="CL10">
            <v>0.37</v>
          </cell>
          <cell r="CM10">
            <v>0.371</v>
          </cell>
        </row>
        <row r="11">
          <cell r="J11">
            <v>0.375</v>
          </cell>
          <cell r="W11">
            <v>0.39</v>
          </cell>
          <cell r="Y11">
            <v>0.48299999999999998</v>
          </cell>
          <cell r="AA11">
            <v>0.33500000000000002</v>
          </cell>
          <cell r="AB11">
            <v>0.36199999999999999</v>
          </cell>
          <cell r="AC11">
            <v>0.35</v>
          </cell>
          <cell r="AD11">
            <v>0.35699999999999998</v>
          </cell>
          <cell r="AE11">
            <v>0.38100000000000001</v>
          </cell>
          <cell r="AF11">
            <v>0.4</v>
          </cell>
          <cell r="AG11">
            <v>0.39200000000000002</v>
          </cell>
          <cell r="AH11">
            <v>0.40500000000000003</v>
          </cell>
          <cell r="AP11">
            <v>0.74399999999999999</v>
          </cell>
          <cell r="AY11">
            <v>0.26600000000000001</v>
          </cell>
          <cell r="AZ11">
            <v>0.27100000000000002</v>
          </cell>
          <cell r="BA11">
            <v>0.26400000000000001</v>
          </cell>
          <cell r="BB11">
            <v>0.53400000000000003</v>
          </cell>
          <cell r="BC11">
            <v>0.38</v>
          </cell>
          <cell r="BG11">
            <v>0.33</v>
          </cell>
          <cell r="BH11">
            <v>0.41799999999999998</v>
          </cell>
          <cell r="BQ11">
            <v>0.53300000000000003</v>
          </cell>
          <cell r="CC11">
            <v>0.374</v>
          </cell>
          <cell r="CD11">
            <v>0.41</v>
          </cell>
          <cell r="CE11">
            <v>0.433</v>
          </cell>
          <cell r="CF11">
            <v>0.4</v>
          </cell>
          <cell r="CG11">
            <v>0.33700000000000002</v>
          </cell>
          <cell r="CH11">
            <v>0.68100000000000005</v>
          </cell>
          <cell r="CI11">
            <v>0.621</v>
          </cell>
          <cell r="CL11">
            <v>0.59</v>
          </cell>
          <cell r="CM11">
            <v>0.58799999999999997</v>
          </cell>
        </row>
        <row r="12">
          <cell r="J12">
            <v>8.0000000000000002E-3</v>
          </cell>
          <cell r="W12">
            <v>1.2999999999999999E-2</v>
          </cell>
          <cell r="Y12">
            <v>1.9E-2</v>
          </cell>
          <cell r="AA12">
            <v>1.4999999999999999E-2</v>
          </cell>
          <cell r="AC12">
            <v>1.4999999999999999E-2</v>
          </cell>
          <cell r="AD12">
            <v>1.2999999999999999E-2</v>
          </cell>
          <cell r="AE12">
            <v>1.4999999999999999E-2</v>
          </cell>
          <cell r="AF12">
            <v>1.2E-2</v>
          </cell>
          <cell r="AG12">
            <v>1.4999999999999999E-2</v>
          </cell>
          <cell r="AH12">
            <v>1.2999999999999999E-2</v>
          </cell>
          <cell r="AP12">
            <v>1.2999999999999999E-2</v>
          </cell>
          <cell r="AY12">
            <v>7.0000000000000001E-3</v>
          </cell>
          <cell r="AZ12">
            <v>7.0000000000000001E-3</v>
          </cell>
          <cell r="BA12">
            <v>7.0000000000000001E-3</v>
          </cell>
          <cell r="BG12">
            <v>8.9999999999999993E-3</v>
          </cell>
          <cell r="BH12">
            <v>8.0000000000000002E-3</v>
          </cell>
          <cell r="BR12">
            <v>1.7000000000000001E-2</v>
          </cell>
          <cell r="CC12">
            <v>1.7000000000000001E-2</v>
          </cell>
          <cell r="CD12">
            <v>1.7999999999999999E-2</v>
          </cell>
          <cell r="CE12">
            <v>1.2E-2</v>
          </cell>
          <cell r="CF12">
            <v>1.2999999999999999E-2</v>
          </cell>
          <cell r="CG12">
            <v>1.2E-2</v>
          </cell>
          <cell r="CH12">
            <v>1.0999999999999999E-2</v>
          </cell>
          <cell r="CL12">
            <v>1.4E-2</v>
          </cell>
          <cell r="CM12">
            <v>1.4E-2</v>
          </cell>
        </row>
        <row r="13">
          <cell r="J13">
            <v>0.61699999999999999</v>
          </cell>
          <cell r="W13">
            <v>0.41</v>
          </cell>
          <cell r="Y13">
            <v>0.189</v>
          </cell>
          <cell r="AA13">
            <v>0.247</v>
          </cell>
          <cell r="AB13">
            <v>0.26800000000000002</v>
          </cell>
          <cell r="AC13">
            <v>0.40799999999999997</v>
          </cell>
          <cell r="AD13">
            <v>0.25</v>
          </cell>
          <cell r="AE13">
            <v>0.37</v>
          </cell>
          <cell r="AF13">
            <v>0.252</v>
          </cell>
          <cell r="AG13">
            <v>0.376</v>
          </cell>
          <cell r="AH13">
            <v>0.34200000000000003</v>
          </cell>
          <cell r="AP13">
            <v>0.58399999999999996</v>
          </cell>
          <cell r="AY13">
            <v>0.17799999999999999</v>
          </cell>
          <cell r="AZ13">
            <v>0.20200000000000001</v>
          </cell>
          <cell r="BA13">
            <v>0.17699999999999999</v>
          </cell>
          <cell r="BB13">
            <v>0.55000000000000004</v>
          </cell>
          <cell r="BC13">
            <v>0.56599999999999995</v>
          </cell>
          <cell r="BG13">
            <v>0.33100000000000002</v>
          </cell>
          <cell r="BH13">
            <v>0.39800000000000002</v>
          </cell>
          <cell r="BR13">
            <v>0.30199999999999999</v>
          </cell>
          <cell r="CC13">
            <v>0.42599999999999999</v>
          </cell>
          <cell r="CD13">
            <v>0.25900000000000001</v>
          </cell>
          <cell r="CE13">
            <v>0.23</v>
          </cell>
          <cell r="CF13">
            <v>0.28899999999999998</v>
          </cell>
          <cell r="CG13">
            <v>0.27</v>
          </cell>
          <cell r="CH13">
            <v>0.36099999999999999</v>
          </cell>
          <cell r="CI13">
            <v>0.36499999999999999</v>
          </cell>
          <cell r="CL13">
            <v>0.36</v>
          </cell>
          <cell r="CM13">
            <v>0.36299999999999999</v>
          </cell>
        </row>
        <row r="14">
          <cell r="AB14">
            <v>1.6E-2</v>
          </cell>
          <cell r="AF14">
            <v>2.8000000000000001E-2</v>
          </cell>
          <cell r="AY14">
            <v>2.8000000000000001E-2</v>
          </cell>
          <cell r="AZ14">
            <v>3.2000000000000001E-2</v>
          </cell>
          <cell r="BA14">
            <v>2.8000000000000001E-2</v>
          </cell>
          <cell r="CD14">
            <v>2.8000000000000001E-2</v>
          </cell>
          <cell r="CE14">
            <v>2.5000000000000001E-2</v>
          </cell>
          <cell r="CF14">
            <v>2.8000000000000001E-2</v>
          </cell>
          <cell r="CG14">
            <v>0.03</v>
          </cell>
          <cell r="CH14">
            <v>0.03</v>
          </cell>
          <cell r="CI14">
            <v>0.03</v>
          </cell>
          <cell r="CL14">
            <v>0.03</v>
          </cell>
          <cell r="CM14">
            <v>0.03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W279"/>
  <sheetViews>
    <sheetView showGridLines="0" tabSelected="1" view="pageBreakPreview" topLeftCell="A5" zoomScale="66" zoomScaleNormal="90" zoomScaleSheetLayoutView="66" workbookViewId="0">
      <selection activeCell="VR13" sqref="VR13"/>
    </sheetView>
  </sheetViews>
  <sheetFormatPr defaultColWidth="11.33203125" defaultRowHeight="10.199999999999999" x14ac:dyDescent="0.3"/>
  <cols>
    <col min="1" max="1" width="6.77734375" style="32" customWidth="1"/>
    <col min="2" max="2" width="19.6640625" style="32" customWidth="1"/>
    <col min="3" max="3" width="6" style="32" customWidth="1"/>
    <col min="4" max="7" width="16.109375" style="151" hidden="1" customWidth="1"/>
    <col min="8" max="8" width="16.88671875" style="31" hidden="1" customWidth="1"/>
    <col min="9" max="10" width="16.21875" style="31" hidden="1" customWidth="1"/>
    <col min="11" max="11" width="16.109375" style="31" hidden="1" customWidth="1"/>
    <col min="12" max="28" width="15.109375" style="31" hidden="1" customWidth="1"/>
    <col min="29" max="29" width="14.88671875" style="31" hidden="1" customWidth="1"/>
    <col min="30" max="30" width="15.33203125" style="32" hidden="1" customWidth="1"/>
    <col min="31" max="33" width="14.88671875" style="32" hidden="1" customWidth="1"/>
    <col min="34" max="34" width="16.109375" style="32" hidden="1" customWidth="1"/>
    <col min="35" max="35" width="17.77734375" style="32" hidden="1" customWidth="1"/>
    <col min="36" max="36" width="14.88671875" style="32" hidden="1" customWidth="1"/>
    <col min="37" max="37" width="16.6640625" style="32" hidden="1" customWidth="1"/>
    <col min="38" max="38" width="16.33203125" style="32" hidden="1" customWidth="1"/>
    <col min="39" max="39" width="19.88671875" style="32" hidden="1" customWidth="1"/>
    <col min="40" max="40" width="19.6640625" style="32" hidden="1" customWidth="1"/>
    <col min="41" max="41" width="17.77734375" style="32" hidden="1" customWidth="1"/>
    <col min="42" max="43" width="14.88671875" style="32" hidden="1" customWidth="1"/>
    <col min="44" max="44" width="12.88671875" style="32" hidden="1" customWidth="1"/>
    <col min="45" max="45" width="18.109375" style="32" hidden="1" customWidth="1"/>
    <col min="46" max="46" width="18.88671875" style="32" hidden="1" customWidth="1"/>
    <col min="47" max="47" width="18.21875" style="32" hidden="1" customWidth="1"/>
    <col min="48" max="48" width="15.33203125" style="32" hidden="1" customWidth="1"/>
    <col min="49" max="49" width="18.21875" style="32" hidden="1" customWidth="1"/>
    <col min="50" max="50" width="12.88671875" style="32" hidden="1" customWidth="1"/>
    <col min="51" max="51" width="15.77734375" style="32" hidden="1" customWidth="1"/>
    <col min="52" max="52" width="12.88671875" style="32" hidden="1" customWidth="1"/>
    <col min="53" max="53" width="14.109375" style="32" hidden="1" customWidth="1"/>
    <col min="54" max="54" width="12.88671875" style="32" hidden="1" customWidth="1"/>
    <col min="55" max="56" width="12.88671875" style="31" hidden="1" customWidth="1"/>
    <col min="57" max="59" width="11.77734375" style="31" hidden="1" customWidth="1"/>
    <col min="60" max="62" width="14.6640625" style="31" hidden="1" customWidth="1"/>
    <col min="63" max="63" width="13.21875" style="31" hidden="1" customWidth="1"/>
    <col min="64" max="64" width="14.21875" style="31" hidden="1" customWidth="1"/>
    <col min="65" max="68" width="11.77734375" style="32" hidden="1" customWidth="1"/>
    <col min="69" max="69" width="12.88671875" style="32" hidden="1" customWidth="1"/>
    <col min="70" max="74" width="11.77734375" style="32" hidden="1" customWidth="1"/>
    <col min="75" max="75" width="14" style="32" hidden="1" customWidth="1"/>
    <col min="76" max="76" width="19.77734375" style="32" hidden="1" customWidth="1"/>
    <col min="77" max="77" width="18" style="32" hidden="1" customWidth="1"/>
    <col min="78" max="78" width="13.6640625" style="32" hidden="1" customWidth="1"/>
    <col min="79" max="79" width="16.109375" style="32" hidden="1" customWidth="1"/>
    <col min="80" max="80" width="16.33203125" style="32" hidden="1" customWidth="1"/>
    <col min="81" max="81" width="17.6640625" style="32" hidden="1" customWidth="1"/>
    <col min="82" max="82" width="19.77734375" style="32" hidden="1" customWidth="1"/>
    <col min="83" max="83" width="18" style="32" hidden="1" customWidth="1"/>
    <col min="84" max="84" width="14" style="32" hidden="1" customWidth="1"/>
    <col min="85" max="85" width="17.21875" style="32" hidden="1" customWidth="1"/>
    <col min="86" max="86" width="16.6640625" style="32" hidden="1" customWidth="1"/>
    <col min="87" max="87" width="17.6640625" style="32" hidden="1" customWidth="1"/>
    <col min="88" max="88" width="19.77734375" style="32" hidden="1" customWidth="1"/>
    <col min="89" max="89" width="18" style="32" hidden="1" customWidth="1"/>
    <col min="90" max="90" width="14" style="32" hidden="1" customWidth="1"/>
    <col min="91" max="91" width="17.21875" style="32" hidden="1" customWidth="1"/>
    <col min="92" max="92" width="16.6640625" style="32" hidden="1" customWidth="1"/>
    <col min="93" max="93" width="20" style="32" hidden="1" customWidth="1"/>
    <col min="94" max="94" width="18.21875" style="31" hidden="1" customWidth="1"/>
    <col min="95" max="95" width="14" style="32" hidden="1" customWidth="1"/>
    <col min="96" max="96" width="11.77734375" style="32" hidden="1" customWidth="1"/>
    <col min="97" max="97" width="13.33203125" style="32" hidden="1" customWidth="1"/>
    <col min="98" max="98" width="12.77734375" style="32" hidden="1" customWidth="1"/>
    <col min="99" max="99" width="16.109375" style="32" hidden="1" customWidth="1"/>
    <col min="100" max="100" width="18.21875" style="31" hidden="1" customWidth="1"/>
    <col min="101" max="101" width="14.77734375" style="32" hidden="1" customWidth="1"/>
    <col min="102" max="102" width="11.77734375" style="32" hidden="1" customWidth="1"/>
    <col min="103" max="103" width="14.21875" style="32" hidden="1" customWidth="1"/>
    <col min="104" max="104" width="14" style="32" hidden="1" customWidth="1"/>
    <col min="105" max="105" width="16.109375" style="32" hidden="1" customWidth="1"/>
    <col min="106" max="112" width="11.77734375" style="32" hidden="1" customWidth="1"/>
    <col min="113" max="113" width="14.6640625" style="32" hidden="1" customWidth="1"/>
    <col min="114" max="114" width="12.88671875" style="32" hidden="1" customWidth="1"/>
    <col min="115" max="115" width="11.77734375" style="32" hidden="1" customWidth="1"/>
    <col min="116" max="116" width="12.88671875" style="32" hidden="1" customWidth="1"/>
    <col min="117" max="120" width="11.77734375" style="32" hidden="1" customWidth="1"/>
    <col min="121" max="121" width="14.109375" style="32" hidden="1" customWidth="1"/>
    <col min="122" max="126" width="11.77734375" style="32" hidden="1" customWidth="1"/>
    <col min="127" max="127" width="14.21875" style="32" hidden="1" customWidth="1"/>
    <col min="128" max="128" width="11.77734375" style="32" hidden="1" customWidth="1"/>
    <col min="129" max="129" width="13.6640625" style="32" hidden="1" customWidth="1"/>
    <col min="130" max="130" width="12.88671875" style="32" hidden="1" customWidth="1"/>
    <col min="131" max="131" width="11.77734375" style="32" hidden="1" customWidth="1"/>
    <col min="132" max="132" width="12.88671875" style="32" hidden="1" customWidth="1"/>
    <col min="133" max="136" width="11.77734375" style="32" hidden="1" customWidth="1"/>
    <col min="137" max="137" width="14.33203125" style="32" hidden="1" customWidth="1"/>
    <col min="138" max="146" width="11.77734375" style="32" hidden="1" customWidth="1"/>
    <col min="147" max="147" width="12.88671875" style="32" hidden="1" customWidth="1"/>
    <col min="148" max="152" width="11.77734375" style="32" hidden="1" customWidth="1"/>
    <col min="153" max="153" width="13.21875" style="32" hidden="1" customWidth="1"/>
    <col min="154" max="154" width="11.77734375" style="32" hidden="1" customWidth="1"/>
    <col min="155" max="155" width="16" style="32" hidden="1" customWidth="1"/>
    <col min="156" max="165" width="14.6640625" style="32" hidden="1" customWidth="1"/>
    <col min="166" max="166" width="16.109375" style="32" hidden="1" customWidth="1"/>
    <col min="167" max="167" width="14" style="31" hidden="1" customWidth="1"/>
    <col min="168" max="168" width="13" style="32" hidden="1" customWidth="1"/>
    <col min="169" max="169" width="11.77734375" style="32" hidden="1" customWidth="1"/>
    <col min="170" max="170" width="12.21875" style="32" hidden="1" customWidth="1"/>
    <col min="171" max="171" width="11.77734375" style="32" hidden="1" customWidth="1"/>
    <col min="172" max="172" width="14.6640625" style="32" hidden="1" customWidth="1"/>
    <col min="173" max="178" width="11.77734375" style="32" hidden="1" customWidth="1"/>
    <col min="179" max="179" width="11.6640625" style="31" hidden="1" customWidth="1"/>
    <col min="180" max="180" width="13.6640625" style="31" hidden="1" customWidth="1"/>
    <col min="181" max="181" width="12.77734375" style="31" hidden="1" customWidth="1"/>
    <col min="182" max="184" width="13.6640625" style="31" hidden="1" customWidth="1"/>
    <col min="185" max="185" width="12.77734375" style="31" hidden="1" customWidth="1"/>
    <col min="186" max="189" width="13.109375" style="31" hidden="1" customWidth="1"/>
    <col min="190" max="190" width="13.77734375" style="31" hidden="1" customWidth="1"/>
    <col min="191" max="191" width="12.88671875" style="32" hidden="1" customWidth="1"/>
    <col min="192" max="192" width="15.88671875" style="32" hidden="1" customWidth="1"/>
    <col min="193" max="194" width="14.109375" style="32" hidden="1" customWidth="1"/>
    <col min="195" max="195" width="12.88671875" style="32" hidden="1" customWidth="1"/>
    <col min="196" max="196" width="14" style="32" hidden="1" customWidth="1"/>
    <col min="197" max="197" width="13.21875" style="32" hidden="1" customWidth="1"/>
    <col min="198" max="198" width="14.21875" style="32" hidden="1" customWidth="1"/>
    <col min="199" max="199" width="12.88671875" style="32" hidden="1" customWidth="1"/>
    <col min="200" max="200" width="14.109375" style="32" hidden="1" customWidth="1"/>
    <col min="201" max="203" width="11.77734375" style="32" hidden="1" customWidth="1"/>
    <col min="204" max="204" width="12.6640625" style="32" hidden="1" customWidth="1"/>
    <col min="205" max="205" width="11.77734375" style="32" hidden="1" customWidth="1"/>
    <col min="206" max="206" width="13" style="32" hidden="1" customWidth="1"/>
    <col min="207" max="207" width="13.6640625" style="32" hidden="1" customWidth="1"/>
    <col min="208" max="208" width="16" style="32" hidden="1" customWidth="1"/>
    <col min="209" max="209" width="11.77734375" style="32" hidden="1" customWidth="1"/>
    <col min="210" max="210" width="12.88671875" style="32" hidden="1" customWidth="1"/>
    <col min="211" max="212" width="11.77734375" style="32" hidden="1" customWidth="1"/>
    <col min="213" max="213" width="12.88671875" style="32" hidden="1" customWidth="1"/>
    <col min="214" max="214" width="11.77734375" style="32" hidden="1" customWidth="1"/>
    <col min="215" max="215" width="12.88671875" style="32" hidden="1" customWidth="1"/>
    <col min="216" max="216" width="11.77734375" style="32" hidden="1" customWidth="1"/>
    <col min="217" max="217" width="12.88671875" style="32" hidden="1" customWidth="1"/>
    <col min="218" max="219" width="11.77734375" style="32" hidden="1" customWidth="1"/>
    <col min="220" max="220" width="13.33203125" style="32" hidden="1" customWidth="1"/>
    <col min="221" max="221" width="12.88671875" style="32" hidden="1" customWidth="1"/>
    <col min="222" max="222" width="11.77734375" style="32" hidden="1" customWidth="1"/>
    <col min="223" max="223" width="12.88671875" style="32" hidden="1" customWidth="1"/>
    <col min="224" max="224" width="11.77734375" style="32" hidden="1" customWidth="1"/>
    <col min="225" max="225" width="12.88671875" style="32" hidden="1" customWidth="1"/>
    <col min="226" max="227" width="11.77734375" style="32" hidden="1" customWidth="1"/>
    <col min="228" max="229" width="12.88671875" style="32" hidden="1" customWidth="1"/>
    <col min="230" max="232" width="11.77734375" style="32" hidden="1" customWidth="1"/>
    <col min="233" max="233" width="12.88671875" style="32" hidden="1" customWidth="1"/>
    <col min="234" max="235" width="11.77734375" style="32" hidden="1" customWidth="1"/>
    <col min="236" max="236" width="13" style="32" hidden="1" customWidth="1"/>
    <col min="237" max="243" width="11.77734375" style="32" hidden="1" customWidth="1"/>
    <col min="244" max="244" width="13.33203125" style="32" hidden="1" customWidth="1"/>
    <col min="245" max="248" width="11.77734375" style="32" hidden="1" customWidth="1"/>
    <col min="249" max="249" width="12.88671875" style="32" hidden="1" customWidth="1"/>
    <col min="250" max="251" width="11.77734375" style="32" hidden="1" customWidth="1"/>
    <col min="252" max="252" width="12.88671875" style="32" hidden="1" customWidth="1"/>
    <col min="253" max="260" width="11.77734375" style="32" hidden="1" customWidth="1"/>
    <col min="261" max="261" width="14" style="32" hidden="1" customWidth="1"/>
    <col min="262" max="262" width="11.77734375" style="32" hidden="1" customWidth="1"/>
    <col min="263" max="263" width="12.88671875" style="32" hidden="1" customWidth="1"/>
    <col min="264" max="266" width="11.77734375" style="32" hidden="1" customWidth="1"/>
    <col min="267" max="267" width="14.109375" style="32" hidden="1" customWidth="1"/>
    <col min="268" max="268" width="12.88671875" style="32" hidden="1" customWidth="1"/>
    <col min="269" max="269" width="11.77734375" style="32" hidden="1" customWidth="1"/>
    <col min="270" max="270" width="12.88671875" style="32" hidden="1" customWidth="1"/>
    <col min="271" max="273" width="11.77734375" style="32" hidden="1" customWidth="1"/>
    <col min="274" max="274" width="13.77734375" style="32" hidden="1" customWidth="1"/>
    <col min="275" max="288" width="11.77734375" style="32" hidden="1" customWidth="1"/>
    <col min="289" max="289" width="12.88671875" style="32" hidden="1" customWidth="1"/>
    <col min="290" max="290" width="11.77734375" style="32" hidden="1" customWidth="1"/>
    <col min="291" max="292" width="12.88671875" style="32" hidden="1" customWidth="1"/>
    <col min="293" max="294" width="11.77734375" style="32" hidden="1" customWidth="1"/>
    <col min="295" max="295" width="13.88671875" style="32" hidden="1" customWidth="1"/>
    <col min="296" max="296" width="12.88671875" style="32" hidden="1" customWidth="1"/>
    <col min="297" max="297" width="11.77734375" style="32" hidden="1" customWidth="1"/>
    <col min="298" max="298" width="12.88671875" style="32" hidden="1" customWidth="1"/>
    <col min="299" max="301" width="11.77734375" style="32" hidden="1" customWidth="1"/>
    <col min="302" max="302" width="13.21875" style="32" hidden="1" customWidth="1"/>
    <col min="303" max="303" width="15" style="32" hidden="1" customWidth="1"/>
    <col min="304" max="305" width="14.6640625" style="32" hidden="1" customWidth="1"/>
    <col min="306" max="307" width="13.21875" style="32" hidden="1" customWidth="1"/>
    <col min="308" max="308" width="14.109375" style="32" hidden="1" customWidth="1"/>
    <col min="309" max="310" width="13.21875" style="32" hidden="1" customWidth="1"/>
    <col min="311" max="311" width="14.33203125" style="32" hidden="1" customWidth="1"/>
    <col min="312" max="312" width="13.21875" style="32" hidden="1" customWidth="1"/>
    <col min="313" max="313" width="14.88671875" style="32" hidden="1" customWidth="1"/>
    <col min="314" max="315" width="14" style="32" hidden="1" customWidth="1"/>
    <col min="316" max="318" width="12.88671875" style="32" hidden="1" customWidth="1"/>
    <col min="319" max="321" width="11.77734375" style="32" hidden="1" customWidth="1"/>
    <col min="322" max="322" width="12.6640625" style="32" hidden="1" customWidth="1"/>
    <col min="323" max="323" width="11.77734375" style="32" hidden="1" customWidth="1"/>
    <col min="324" max="324" width="14.77734375" style="32" hidden="1" customWidth="1"/>
    <col min="325" max="330" width="11.77734375" style="32" hidden="1" customWidth="1"/>
    <col min="331" max="331" width="15.21875" style="32" hidden="1" customWidth="1"/>
    <col min="332" max="332" width="13.6640625" style="32" hidden="1" customWidth="1"/>
    <col min="333" max="333" width="12.88671875" style="32" hidden="1" customWidth="1"/>
    <col min="334" max="334" width="13.6640625" style="32" hidden="1" customWidth="1"/>
    <col min="335" max="335" width="12.33203125" style="32" hidden="1" customWidth="1"/>
    <col min="336" max="336" width="15.33203125" style="32" hidden="1" customWidth="1"/>
    <col min="337" max="337" width="19.109375" style="32" hidden="1" customWidth="1"/>
    <col min="338" max="338" width="17.88671875" style="32" hidden="1" customWidth="1"/>
    <col min="339" max="339" width="15.21875" style="32" hidden="1" customWidth="1"/>
    <col min="340" max="340" width="17.88671875" style="32" hidden="1" customWidth="1"/>
    <col min="341" max="341" width="17.109375" style="32" hidden="1" customWidth="1"/>
    <col min="342" max="342" width="20.109375" style="32" hidden="1" customWidth="1"/>
    <col min="343" max="343" width="23.21875" style="32" hidden="1" customWidth="1"/>
    <col min="344" max="344" width="19.6640625" style="32" hidden="1" customWidth="1"/>
    <col min="345" max="345" width="14.21875" style="32" hidden="1" customWidth="1"/>
    <col min="346" max="346" width="13" style="32" hidden="1" customWidth="1"/>
    <col min="347" max="347" width="14" style="32" hidden="1" customWidth="1"/>
    <col min="348" max="348" width="13.33203125" style="32" hidden="1" customWidth="1"/>
    <col min="349" max="349" width="14.109375" style="32" hidden="1" customWidth="1"/>
    <col min="350" max="350" width="13" style="32" hidden="1" customWidth="1"/>
    <col min="351" max="351" width="15.88671875" style="32" hidden="1" customWidth="1"/>
    <col min="352" max="352" width="21" style="32" hidden="1" customWidth="1"/>
    <col min="353" max="353" width="19" style="32" hidden="1" customWidth="1"/>
    <col min="354" max="354" width="16" style="32" hidden="1" customWidth="1"/>
    <col min="355" max="355" width="14.33203125" style="32" hidden="1" customWidth="1"/>
    <col min="356" max="356" width="13.33203125" style="32" hidden="1" customWidth="1"/>
    <col min="357" max="357" width="14.33203125" style="32" hidden="1" customWidth="1"/>
    <col min="358" max="358" width="21.6640625" style="32" hidden="1" customWidth="1"/>
    <col min="359" max="359" width="15.88671875" style="32" hidden="1" customWidth="1"/>
    <col min="360" max="360" width="19.6640625" style="32" hidden="1" customWidth="1"/>
    <col min="361" max="361" width="17.88671875" style="32" hidden="1" customWidth="1"/>
    <col min="362" max="362" width="21.6640625" style="32" hidden="1" customWidth="1"/>
    <col min="363" max="363" width="25.21875" style="32" hidden="1" customWidth="1"/>
    <col min="364" max="364" width="19.88671875" style="32" hidden="1" customWidth="1"/>
    <col min="365" max="369" width="19" style="32" hidden="1" customWidth="1"/>
    <col min="370" max="370" width="13.109375" style="32" hidden="1" customWidth="1"/>
    <col min="371" max="371" width="13.6640625" style="32" hidden="1" customWidth="1"/>
    <col min="372" max="372" width="20.33203125" style="32" hidden="1" customWidth="1"/>
    <col min="373" max="373" width="19.6640625" style="32" hidden="1" customWidth="1"/>
    <col min="374" max="375" width="17.21875" style="32" hidden="1" customWidth="1"/>
    <col min="376" max="376" width="19.6640625" style="32" hidden="1" customWidth="1"/>
    <col min="377" max="378" width="17.21875" style="32" hidden="1" customWidth="1"/>
    <col min="379" max="379" width="14.21875" style="32" hidden="1" customWidth="1"/>
    <col min="380" max="384" width="20" style="32" hidden="1" customWidth="1"/>
    <col min="385" max="385" width="17.21875" style="32" hidden="1" customWidth="1"/>
    <col min="386" max="386" width="13.109375" style="32" hidden="1" customWidth="1"/>
    <col min="387" max="387" width="13.6640625" style="32" hidden="1" customWidth="1"/>
    <col min="388" max="388" width="16" style="32" hidden="1" customWidth="1"/>
    <col min="389" max="389" width="15.88671875" style="32" hidden="1" customWidth="1"/>
    <col min="390" max="390" width="14.109375" style="32" hidden="1" customWidth="1"/>
    <col min="391" max="391" width="15.21875" style="32" hidden="1" customWidth="1"/>
    <col min="392" max="392" width="17.109375" style="32" hidden="1" customWidth="1"/>
    <col min="393" max="393" width="12.6640625" style="32" hidden="1" customWidth="1"/>
    <col min="394" max="394" width="13.109375" style="32" hidden="1" customWidth="1"/>
    <col min="395" max="395" width="13.6640625" style="32" hidden="1" customWidth="1"/>
    <col min="396" max="396" width="16" style="32" hidden="1" customWidth="1"/>
    <col min="397" max="397" width="16.6640625" style="32" hidden="1" customWidth="1"/>
    <col min="398" max="398" width="14.109375" style="32" hidden="1" customWidth="1"/>
    <col min="399" max="399" width="15.21875" style="32" hidden="1" customWidth="1"/>
    <col min="400" max="400" width="17.33203125" style="32" hidden="1" customWidth="1"/>
    <col min="401" max="401" width="12.33203125" style="32" hidden="1" customWidth="1"/>
    <col min="402" max="402" width="13.109375" style="32" hidden="1" customWidth="1"/>
    <col min="403" max="403" width="17.77734375" style="32" hidden="1" customWidth="1"/>
    <col min="404" max="404" width="20" style="35" hidden="1" customWidth="1"/>
    <col min="405" max="405" width="16" style="32" hidden="1" customWidth="1"/>
    <col min="406" max="406" width="15" style="32" hidden="1" customWidth="1"/>
    <col min="407" max="407" width="14.109375" style="32" hidden="1" customWidth="1"/>
    <col min="408" max="408" width="15.21875" style="32" hidden="1" customWidth="1"/>
    <col min="409" max="409" width="16" style="32" hidden="1" customWidth="1"/>
    <col min="410" max="410" width="13" style="32" hidden="1" customWidth="1"/>
    <col min="411" max="411" width="13.109375" style="32" hidden="1" customWidth="1"/>
    <col min="412" max="412" width="17.6640625" style="32" hidden="1" customWidth="1"/>
    <col min="413" max="413" width="18.109375" style="35" hidden="1" customWidth="1"/>
    <col min="414" max="414" width="19.21875" style="32" hidden="1" customWidth="1"/>
    <col min="415" max="415" width="20.6640625" style="32" hidden="1" customWidth="1"/>
    <col min="416" max="416" width="14.109375" style="32" hidden="1" customWidth="1"/>
    <col min="417" max="417" width="15.21875" style="32" hidden="1" customWidth="1"/>
    <col min="418" max="418" width="20" style="32" hidden="1" customWidth="1"/>
    <col min="419" max="419" width="13.77734375" style="32" hidden="1" customWidth="1"/>
    <col min="420" max="420" width="13.109375" style="32" hidden="1" customWidth="1"/>
    <col min="421" max="421" width="13.6640625" style="32" hidden="1" customWidth="1"/>
    <col min="422" max="422" width="16" style="32" hidden="1" customWidth="1"/>
    <col min="423" max="423" width="17" style="32" hidden="1" customWidth="1"/>
    <col min="424" max="424" width="14.109375" style="32" hidden="1" customWidth="1"/>
    <col min="425" max="425" width="15.21875" style="32" hidden="1" customWidth="1"/>
    <col min="426" max="426" width="17.77734375" style="32" hidden="1" customWidth="1"/>
    <col min="427" max="427" width="13.21875" style="32" hidden="1" customWidth="1"/>
    <col min="428" max="428" width="13.109375" style="32" hidden="1" customWidth="1"/>
    <col min="429" max="429" width="13.6640625" style="32" hidden="1" customWidth="1"/>
    <col min="430" max="430" width="16" style="32" hidden="1" customWidth="1"/>
    <col min="431" max="431" width="15" style="32" hidden="1" customWidth="1"/>
    <col min="432" max="432" width="14.109375" style="32" hidden="1" customWidth="1"/>
    <col min="433" max="433" width="15.21875" style="32" hidden="1" customWidth="1"/>
    <col min="434" max="434" width="15.109375" style="32" hidden="1" customWidth="1"/>
    <col min="435" max="435" width="12" style="32" hidden="1" customWidth="1"/>
    <col min="436" max="436" width="13.109375" style="32" hidden="1" customWidth="1"/>
    <col min="437" max="437" width="13.6640625" style="32" hidden="1" customWidth="1"/>
    <col min="438" max="439" width="18.109375" style="32" hidden="1" customWidth="1"/>
    <col min="440" max="440" width="14.109375" style="32" hidden="1" customWidth="1"/>
    <col min="441" max="441" width="15.21875" style="32" hidden="1" customWidth="1"/>
    <col min="442" max="442" width="17.88671875" style="32" hidden="1" customWidth="1"/>
    <col min="443" max="443" width="12.33203125" style="32" hidden="1" customWidth="1"/>
    <col min="444" max="444" width="13.109375" style="32" hidden="1" customWidth="1"/>
    <col min="445" max="445" width="13.6640625" style="32" hidden="1" customWidth="1"/>
    <col min="446" max="446" width="19.33203125" style="32" hidden="1" customWidth="1"/>
    <col min="447" max="447" width="19.109375" style="32" hidden="1" customWidth="1"/>
    <col min="448" max="448" width="14.109375" style="32" hidden="1" customWidth="1"/>
    <col min="449" max="449" width="15.21875" style="32" hidden="1" customWidth="1"/>
    <col min="450" max="450" width="17.88671875" style="32" hidden="1" customWidth="1"/>
    <col min="451" max="451" width="13" style="32" hidden="1" customWidth="1"/>
    <col min="452" max="452" width="13.109375" style="32" hidden="1" customWidth="1"/>
    <col min="453" max="453" width="13.6640625" style="32" hidden="1" customWidth="1"/>
    <col min="454" max="454" width="20.77734375" style="32" hidden="1" customWidth="1"/>
    <col min="455" max="455" width="20.33203125" style="32" hidden="1" customWidth="1"/>
    <col min="456" max="457" width="18.21875" style="32" hidden="1" customWidth="1"/>
    <col min="458" max="458" width="19.77734375" style="32" hidden="1" customWidth="1"/>
    <col min="459" max="459" width="14.109375" style="32" hidden="1" customWidth="1"/>
    <col min="460" max="460" width="13.109375" style="32" hidden="1" customWidth="1"/>
    <col min="461" max="461" width="13.6640625" style="32" hidden="1" customWidth="1"/>
    <col min="462" max="462" width="18" style="32" hidden="1" customWidth="1"/>
    <col min="463" max="463" width="18.6640625" style="32" hidden="1" customWidth="1"/>
    <col min="464" max="464" width="14.109375" style="32" hidden="1" customWidth="1"/>
    <col min="465" max="465" width="15.21875" style="32" hidden="1" customWidth="1"/>
    <col min="466" max="466" width="18.77734375" style="32" hidden="1" customWidth="1"/>
    <col min="467" max="467" width="13.33203125" style="32" hidden="1" customWidth="1"/>
    <col min="468" max="468" width="13.109375" style="32" hidden="1" customWidth="1"/>
    <col min="469" max="469" width="13.6640625" style="32" hidden="1" customWidth="1"/>
    <col min="470" max="470" width="16" style="32" hidden="1" customWidth="1"/>
    <col min="471" max="471" width="15" style="32" hidden="1" customWidth="1"/>
    <col min="472" max="472" width="14.109375" style="32" hidden="1" customWidth="1"/>
    <col min="473" max="473" width="15.21875" style="32" hidden="1" customWidth="1"/>
    <col min="474" max="474" width="15.109375" style="32" hidden="1" customWidth="1"/>
    <col min="475" max="475" width="11.33203125" style="32" hidden="1" customWidth="1"/>
    <col min="476" max="476" width="13.109375" style="32" hidden="1" customWidth="1"/>
    <col min="477" max="477" width="13.6640625" style="32" hidden="1" customWidth="1"/>
    <col min="478" max="478" width="19.77734375" style="32" hidden="1" customWidth="1"/>
    <col min="479" max="479" width="18" style="32" hidden="1" customWidth="1"/>
    <col min="480" max="480" width="14.109375" style="32" hidden="1" customWidth="1"/>
    <col min="481" max="481" width="15.21875" style="32" hidden="1" customWidth="1"/>
    <col min="482" max="482" width="20" style="32" hidden="1" customWidth="1"/>
    <col min="483" max="483" width="14.109375" style="32" hidden="1" customWidth="1"/>
    <col min="484" max="484" width="13.109375" style="32" hidden="1" customWidth="1"/>
    <col min="485" max="485" width="13.6640625" style="32" hidden="1" customWidth="1"/>
    <col min="486" max="486" width="16" style="32" hidden="1" customWidth="1"/>
    <col min="487" max="487" width="17.33203125" style="32" hidden="1" customWidth="1"/>
    <col min="488" max="488" width="14.109375" style="32" hidden="1" customWidth="1"/>
    <col min="489" max="489" width="15.21875" style="32" hidden="1" customWidth="1"/>
    <col min="490" max="490" width="17.88671875" style="32" hidden="1" customWidth="1"/>
    <col min="491" max="491" width="14.109375" style="32" hidden="1" customWidth="1"/>
    <col min="492" max="492" width="13.109375" style="32" hidden="1" customWidth="1"/>
    <col min="493" max="493" width="17.21875" style="32" hidden="1" customWidth="1"/>
    <col min="494" max="494" width="21.88671875" style="35" hidden="1" customWidth="1"/>
    <col min="495" max="499" width="15.109375" style="31" hidden="1" customWidth="1"/>
    <col min="500" max="500" width="15.109375" style="36" hidden="1" customWidth="1"/>
    <col min="501" max="501" width="15.109375" style="31" hidden="1" customWidth="1"/>
    <col min="502" max="502" width="15.109375" style="36" hidden="1" customWidth="1"/>
    <col min="503" max="520" width="15.109375" style="31" hidden="1" customWidth="1"/>
    <col min="521" max="522" width="18.33203125" style="32" hidden="1" customWidth="1"/>
    <col min="523" max="523" width="14.21875" style="32" hidden="1" customWidth="1"/>
    <col min="524" max="524" width="13" style="32" hidden="1" customWidth="1"/>
    <col min="525" max="525" width="14.109375" style="32" hidden="1" customWidth="1"/>
    <col min="526" max="526" width="13" style="32" hidden="1" customWidth="1"/>
    <col min="527" max="527" width="14.109375" style="32" hidden="1" customWidth="1"/>
    <col min="528" max="528" width="13" style="32" hidden="1" customWidth="1"/>
    <col min="529" max="529" width="11.77734375" style="32" hidden="1" customWidth="1"/>
    <col min="530" max="530" width="13" style="32" hidden="1" customWidth="1"/>
    <col min="531" max="532" width="14.109375" style="32" hidden="1" customWidth="1"/>
    <col min="533" max="533" width="13" style="32" hidden="1" customWidth="1"/>
    <col min="534" max="534" width="11.77734375" style="32" hidden="1" customWidth="1"/>
    <col min="535" max="538" width="14.109375" style="32" hidden="1" customWidth="1"/>
    <col min="539" max="541" width="14" style="32" hidden="1" customWidth="1"/>
    <col min="542" max="543" width="12.88671875" style="32" hidden="1" customWidth="1"/>
    <col min="544" max="544" width="12.109375" style="32" hidden="1" customWidth="1"/>
    <col min="545" max="545" width="14" style="32" hidden="1" customWidth="1"/>
    <col min="546" max="546" width="12.88671875" style="32" hidden="1" customWidth="1"/>
    <col min="547" max="547" width="11.6640625" style="32" hidden="1" customWidth="1"/>
    <col min="548" max="548" width="12.88671875" style="32" hidden="1" customWidth="1"/>
    <col min="549" max="550" width="14" style="32" hidden="1" customWidth="1"/>
    <col min="551" max="551" width="12.88671875" style="32" hidden="1" customWidth="1"/>
    <col min="552" max="552" width="11.6640625" style="32" hidden="1" customWidth="1"/>
    <col min="553" max="554" width="14" style="32" hidden="1" customWidth="1"/>
    <col min="555" max="555" width="0" style="32" hidden="1" customWidth="1"/>
    <col min="556" max="556" width="13" style="32" hidden="1" customWidth="1"/>
    <col min="557" max="558" width="0" style="32" hidden="1" customWidth="1"/>
    <col min="559" max="559" width="20.6640625" style="31" hidden="1" customWidth="1"/>
    <col min="560" max="564" width="0" style="32" hidden="1" customWidth="1"/>
    <col min="565" max="565" width="13.21875" style="32" hidden="1" customWidth="1"/>
    <col min="566" max="567" width="0" style="32" hidden="1" customWidth="1"/>
    <col min="568" max="568" width="18.77734375" style="33" hidden="1" customWidth="1"/>
    <col min="569" max="569" width="14.88671875" style="32" hidden="1" customWidth="1"/>
    <col min="570" max="572" width="0" style="32" hidden="1" customWidth="1"/>
    <col min="573" max="573" width="15.33203125" style="32" hidden="1" customWidth="1"/>
    <col min="574" max="576" width="11.33203125" style="32"/>
    <col min="577" max="580" width="11.33203125" style="32" customWidth="1"/>
    <col min="581" max="581" width="11.33203125" style="32" hidden="1" customWidth="1"/>
    <col min="582" max="592" width="11.33203125" style="32" customWidth="1"/>
    <col min="593" max="593" width="10.77734375" style="32" customWidth="1"/>
    <col min="594" max="594" width="11.33203125" style="32" customWidth="1"/>
    <col min="595" max="16384" width="11.33203125" style="32"/>
  </cols>
  <sheetData>
    <row r="1" spans="1:594" s="2" customFormat="1" ht="17.399999999999999" hidden="1" x14ac:dyDescent="0.3">
      <c r="A1" s="1"/>
      <c r="C1" s="3"/>
      <c r="D1" s="3"/>
      <c r="E1" s="3"/>
      <c r="F1" s="4"/>
      <c r="G1" s="3"/>
      <c r="H1" s="3"/>
      <c r="I1" s="3"/>
      <c r="J1" s="3"/>
      <c r="K1" s="3"/>
      <c r="L1" s="3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5"/>
      <c r="AO1" s="5"/>
      <c r="AP1" s="5"/>
      <c r="AQ1" s="5"/>
      <c r="AR1" s="5"/>
      <c r="AS1" s="5"/>
      <c r="AT1" s="7"/>
      <c r="AU1" s="5"/>
      <c r="AV1" s="5"/>
      <c r="AW1" s="5"/>
      <c r="AX1" s="5"/>
      <c r="AY1" s="6"/>
      <c r="AZ1" s="8"/>
      <c r="BA1" s="5"/>
      <c r="BB1" s="5"/>
      <c r="BC1" s="7"/>
      <c r="BD1" s="7"/>
      <c r="BE1" s="5"/>
      <c r="BF1" s="7"/>
      <c r="BG1" s="7"/>
      <c r="BH1" s="5"/>
      <c r="BI1" s="7"/>
      <c r="BJ1" s="5"/>
      <c r="BK1" s="5"/>
      <c r="BL1" s="6"/>
      <c r="BM1" s="5"/>
      <c r="BN1" s="5"/>
      <c r="BO1" s="5"/>
      <c r="BP1" s="5"/>
      <c r="BQ1" s="5"/>
      <c r="BR1" s="5"/>
      <c r="BS1" s="5"/>
      <c r="BT1" s="5"/>
      <c r="BU1" s="5"/>
      <c r="BV1" s="5"/>
      <c r="BW1" s="6"/>
      <c r="BX1" s="5"/>
      <c r="BY1" s="5"/>
      <c r="BZ1" s="7"/>
      <c r="CA1" s="7"/>
      <c r="CB1" s="5"/>
      <c r="CC1" s="6"/>
      <c r="CD1" s="5"/>
      <c r="CE1" s="5"/>
      <c r="CF1" s="7"/>
      <c r="CG1" s="7"/>
      <c r="CH1" s="5"/>
      <c r="CI1" s="6"/>
      <c r="CJ1" s="6"/>
      <c r="CK1" s="6"/>
      <c r="CL1" s="6"/>
      <c r="CM1" s="6"/>
      <c r="CN1" s="9"/>
      <c r="CO1" s="6"/>
      <c r="CP1" s="9"/>
      <c r="CQ1" s="6"/>
      <c r="CR1" s="6"/>
      <c r="CS1" s="9"/>
      <c r="CT1" s="6"/>
      <c r="CU1" s="6"/>
      <c r="CV1" s="6"/>
      <c r="CW1" s="5"/>
      <c r="CX1" s="5"/>
      <c r="CY1" s="5"/>
      <c r="CZ1" s="5"/>
      <c r="DA1" s="5"/>
      <c r="DB1" s="6"/>
      <c r="DC1" s="5"/>
      <c r="DD1" s="5"/>
      <c r="DE1" s="5"/>
      <c r="DF1" s="5"/>
      <c r="DG1" s="5"/>
      <c r="DH1" s="6"/>
      <c r="DI1" s="5"/>
      <c r="DJ1" s="5"/>
      <c r="DK1" s="5"/>
      <c r="DL1" s="5"/>
      <c r="DM1" s="5"/>
      <c r="DN1" s="5"/>
      <c r="DO1" s="5"/>
      <c r="DP1" s="5"/>
      <c r="DQ1" s="5"/>
      <c r="DR1" s="5"/>
      <c r="DS1" s="6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5"/>
      <c r="ES1" s="5"/>
      <c r="ET1" s="5"/>
      <c r="EU1" s="5"/>
      <c r="EV1" s="5"/>
      <c r="EW1" s="5"/>
      <c r="EX1" s="5"/>
      <c r="EY1" s="5"/>
      <c r="EZ1" s="5"/>
      <c r="FA1" s="5"/>
      <c r="FB1" s="6"/>
      <c r="FC1" s="5"/>
      <c r="FD1" s="5"/>
      <c r="FE1" s="5"/>
      <c r="FF1" s="5"/>
      <c r="FG1" s="5"/>
      <c r="FH1" s="6"/>
      <c r="FI1" s="5"/>
      <c r="FJ1" s="5"/>
      <c r="FK1" s="5"/>
      <c r="FL1" s="5"/>
      <c r="FM1" s="5"/>
      <c r="FN1" s="6"/>
      <c r="FO1" s="5"/>
      <c r="FP1" s="5"/>
      <c r="FQ1" s="5"/>
      <c r="FR1" s="5"/>
      <c r="FS1" s="5"/>
      <c r="FT1" s="6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7"/>
      <c r="GG1" s="7"/>
      <c r="GH1" s="5"/>
      <c r="GI1" s="7"/>
      <c r="GJ1" s="7"/>
      <c r="GK1" s="5"/>
      <c r="GL1" s="6"/>
      <c r="GM1" s="6"/>
      <c r="GN1" s="6"/>
      <c r="GO1" s="6"/>
      <c r="GP1" s="6"/>
      <c r="GQ1" s="6"/>
      <c r="GR1" s="6"/>
      <c r="GS1" s="6"/>
      <c r="GT1" s="3"/>
      <c r="GU1" s="3"/>
      <c r="GV1" s="3"/>
      <c r="GW1" s="3"/>
      <c r="GX1" s="10"/>
      <c r="HD1" s="10"/>
      <c r="HJ1" s="11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12"/>
      <c r="MP1" s="12"/>
      <c r="MQ1" s="12"/>
      <c r="MR1" s="12"/>
      <c r="MS1" s="12"/>
      <c r="MT1" s="12"/>
      <c r="MU1" s="12"/>
      <c r="MV1" s="12"/>
      <c r="MW1" s="12"/>
      <c r="MX1" s="13"/>
      <c r="MY1" s="12"/>
      <c r="MZ1" s="12"/>
      <c r="NA1" s="14"/>
      <c r="NB1" s="14"/>
      <c r="NC1" s="14"/>
      <c r="ND1" s="14"/>
      <c r="NE1" s="15"/>
      <c r="NF1" s="15"/>
      <c r="NG1" s="15"/>
      <c r="NH1" s="15"/>
      <c r="NI1" s="15"/>
      <c r="NJ1" s="15"/>
      <c r="NK1" s="15"/>
      <c r="NL1" s="15"/>
      <c r="OI1" s="8"/>
      <c r="OJ1" s="6"/>
      <c r="OK1" s="5"/>
      <c r="OL1" s="16"/>
      <c r="OM1" s="6"/>
      <c r="ON1" s="3"/>
      <c r="OO1" s="17"/>
      <c r="OP1" s="3"/>
      <c r="OQ1" s="18"/>
      <c r="OR1" s="8"/>
      <c r="OS1" s="6"/>
      <c r="OT1" s="5"/>
      <c r="OU1" s="16"/>
      <c r="OV1" s="6"/>
      <c r="OW1" s="3"/>
      <c r="OX1" s="3"/>
      <c r="OY1" s="3"/>
      <c r="OZ1" s="18"/>
      <c r="PA1" s="3"/>
      <c r="PB1" s="19"/>
      <c r="PC1" s="4"/>
      <c r="PD1" s="3"/>
      <c r="PE1" s="3"/>
      <c r="PF1" s="3"/>
      <c r="PG1" s="3"/>
      <c r="PH1" s="20"/>
      <c r="PI1" s="20"/>
      <c r="PJ1" s="3"/>
      <c r="PK1" s="3"/>
      <c r="PL1" s="3"/>
      <c r="PM1" s="3"/>
      <c r="PN1" s="21"/>
      <c r="PO1" s="18"/>
      <c r="PP1" s="18"/>
      <c r="PQ1" s="18"/>
      <c r="PR1" s="18"/>
      <c r="PS1" s="18"/>
      <c r="PT1" s="18"/>
      <c r="PU1" s="22"/>
      <c r="PZ1" s="5"/>
      <c r="QA1" s="3"/>
      <c r="QB1" s="3"/>
      <c r="QC1" s="3"/>
      <c r="QE1" s="5"/>
      <c r="QG1" s="5"/>
      <c r="UM1" s="23"/>
    </row>
    <row r="2" spans="1:594" s="2" customFormat="1" ht="17.399999999999999" hidden="1" x14ac:dyDescent="0.3">
      <c r="A2" s="24"/>
      <c r="C2" s="3"/>
      <c r="D2" s="3"/>
      <c r="E2" s="3"/>
      <c r="F2" s="4"/>
      <c r="G2" s="3"/>
      <c r="H2" s="3"/>
      <c r="I2" s="3"/>
      <c r="J2" s="3"/>
      <c r="K2" s="3"/>
      <c r="L2" s="3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5"/>
      <c r="AO2" s="5"/>
      <c r="AP2" s="5"/>
      <c r="AQ2" s="5"/>
      <c r="AR2" s="5"/>
      <c r="AS2" s="5"/>
      <c r="AT2" s="7"/>
      <c r="AU2" s="5"/>
      <c r="AV2" s="5"/>
      <c r="AW2" s="5"/>
      <c r="AX2" s="5"/>
      <c r="AY2" s="6"/>
      <c r="AZ2" s="8"/>
      <c r="BA2" s="5"/>
      <c r="BB2" s="5"/>
      <c r="BC2" s="7"/>
      <c r="BD2" s="7"/>
      <c r="BE2" s="5"/>
      <c r="BF2" s="7"/>
      <c r="BG2" s="7"/>
      <c r="BH2" s="5"/>
      <c r="BI2" s="7"/>
      <c r="BJ2" s="5"/>
      <c r="BK2" s="5"/>
      <c r="BL2" s="6"/>
      <c r="BM2" s="5"/>
      <c r="BN2" s="5"/>
      <c r="BO2" s="5"/>
      <c r="BP2" s="5"/>
      <c r="BQ2" s="5"/>
      <c r="BR2" s="5"/>
      <c r="BS2" s="5"/>
      <c r="BT2" s="5"/>
      <c r="BU2" s="5"/>
      <c r="BV2" s="5"/>
      <c r="BW2" s="6"/>
      <c r="BX2" s="5"/>
      <c r="BY2" s="5"/>
      <c r="BZ2" s="7"/>
      <c r="CA2" s="7"/>
      <c r="CB2" s="5"/>
      <c r="CC2" s="6"/>
      <c r="CD2" s="5"/>
      <c r="CE2" s="5"/>
      <c r="CF2" s="7"/>
      <c r="CG2" s="7"/>
      <c r="CH2" s="5"/>
      <c r="CI2" s="6"/>
      <c r="CJ2" s="6"/>
      <c r="CK2" s="6"/>
      <c r="CL2" s="6"/>
      <c r="CM2" s="6"/>
      <c r="CN2" s="9"/>
      <c r="CO2" s="6"/>
      <c r="CP2" s="9"/>
      <c r="CQ2" s="6"/>
      <c r="CR2" s="6"/>
      <c r="CS2" s="9"/>
      <c r="CT2" s="6"/>
      <c r="CU2" s="6"/>
      <c r="CV2" s="6"/>
      <c r="CW2" s="5"/>
      <c r="CX2" s="5"/>
      <c r="CY2" s="5"/>
      <c r="CZ2" s="5"/>
      <c r="DA2" s="5"/>
      <c r="DB2" s="6"/>
      <c r="DC2" s="5"/>
      <c r="DD2" s="5"/>
      <c r="DE2" s="5"/>
      <c r="DF2" s="5"/>
      <c r="DG2" s="5"/>
      <c r="DH2" s="6"/>
      <c r="DI2" s="5"/>
      <c r="DJ2" s="5"/>
      <c r="DK2" s="5"/>
      <c r="DL2" s="5"/>
      <c r="DM2" s="5"/>
      <c r="DN2" s="5"/>
      <c r="DO2" s="5"/>
      <c r="DP2" s="5"/>
      <c r="DQ2" s="5"/>
      <c r="DR2" s="5"/>
      <c r="DS2" s="6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5"/>
      <c r="ES2" s="5"/>
      <c r="ET2" s="5"/>
      <c r="EU2" s="5"/>
      <c r="EV2" s="5"/>
      <c r="EW2" s="5"/>
      <c r="EX2" s="5"/>
      <c r="EY2" s="5"/>
      <c r="EZ2" s="5"/>
      <c r="FA2" s="5"/>
      <c r="FB2" s="6"/>
      <c r="FC2" s="5"/>
      <c r="FD2" s="5"/>
      <c r="FE2" s="5"/>
      <c r="FF2" s="5"/>
      <c r="FG2" s="5"/>
      <c r="FH2" s="6"/>
      <c r="FI2" s="5"/>
      <c r="FJ2" s="5"/>
      <c r="FK2" s="5"/>
      <c r="FL2" s="5"/>
      <c r="FM2" s="5"/>
      <c r="FN2" s="6"/>
      <c r="FO2" s="5"/>
      <c r="FP2" s="5"/>
      <c r="FQ2" s="5"/>
      <c r="FR2" s="5"/>
      <c r="FS2" s="5"/>
      <c r="FT2" s="6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7"/>
      <c r="GG2" s="7"/>
      <c r="GH2" s="5"/>
      <c r="GI2" s="7"/>
      <c r="GJ2" s="7"/>
      <c r="GK2" s="5"/>
      <c r="GL2" s="6"/>
      <c r="GM2" s="6"/>
      <c r="GN2" s="6"/>
      <c r="GO2" s="6"/>
      <c r="GP2" s="6"/>
      <c r="GQ2" s="6"/>
      <c r="GR2" s="6"/>
      <c r="GS2" s="6"/>
      <c r="GT2" s="3"/>
      <c r="GU2" s="3"/>
      <c r="GV2" s="3"/>
      <c r="GW2" s="3"/>
      <c r="GX2" s="10"/>
      <c r="HD2" s="10"/>
      <c r="HJ2" s="11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12"/>
      <c r="MP2" s="12"/>
      <c r="MQ2" s="12"/>
      <c r="MR2" s="12"/>
      <c r="MS2" s="12"/>
      <c r="MT2" s="12"/>
      <c r="MU2" s="12"/>
      <c r="MV2" s="12"/>
      <c r="MW2" s="12"/>
      <c r="MX2" s="13"/>
      <c r="MY2" s="12"/>
      <c r="MZ2" s="12"/>
      <c r="NA2" s="14"/>
      <c r="NB2" s="14"/>
      <c r="NC2" s="14"/>
      <c r="ND2" s="14"/>
      <c r="NE2" s="15"/>
      <c r="NF2" s="15"/>
      <c r="NG2" s="15"/>
      <c r="NH2" s="15"/>
      <c r="NI2" s="15"/>
      <c r="NJ2" s="15"/>
      <c r="NK2" s="15"/>
      <c r="NL2" s="15"/>
      <c r="OI2" s="8"/>
      <c r="OJ2" s="6"/>
      <c r="OK2" s="5"/>
      <c r="OL2" s="16"/>
      <c r="OM2" s="6"/>
      <c r="ON2" s="3"/>
      <c r="OO2" s="17"/>
      <c r="OP2" s="3"/>
      <c r="OQ2" s="18"/>
      <c r="OR2" s="8"/>
      <c r="OS2" s="6"/>
      <c r="OT2" s="5"/>
      <c r="OU2" s="16"/>
      <c r="OV2" s="6"/>
      <c r="OW2" s="3"/>
      <c r="OX2" s="3"/>
      <c r="OY2" s="3"/>
      <c r="OZ2" s="18"/>
      <c r="PA2" s="3"/>
      <c r="PB2" s="19"/>
      <c r="PC2" s="4"/>
      <c r="PD2" s="3"/>
      <c r="PE2" s="3"/>
      <c r="PF2" s="3"/>
      <c r="PG2" s="3"/>
      <c r="PH2" s="20"/>
      <c r="PI2" s="20"/>
      <c r="PJ2" s="3"/>
      <c r="PK2" s="3"/>
      <c r="PL2" s="3"/>
      <c r="PM2" s="3"/>
      <c r="PN2" s="21"/>
      <c r="PO2" s="18"/>
      <c r="PP2" s="18"/>
      <c r="PQ2" s="18"/>
      <c r="PR2" s="18"/>
      <c r="PS2" s="18"/>
      <c r="PT2" s="18"/>
      <c r="PU2" s="22"/>
      <c r="PZ2" s="5"/>
      <c r="QA2" s="3"/>
      <c r="QB2" s="3"/>
      <c r="QC2" s="3"/>
      <c r="QE2" s="5"/>
      <c r="QG2" s="5"/>
      <c r="UM2" s="23"/>
    </row>
    <row r="3" spans="1:594" s="2" customFormat="1" ht="17.850000000000001" hidden="1" customHeight="1" x14ac:dyDescent="0.3">
      <c r="A3" s="25"/>
      <c r="C3" s="3"/>
      <c r="D3" s="3"/>
      <c r="E3" s="3"/>
      <c r="F3" s="4"/>
      <c r="G3" s="3"/>
      <c r="H3" s="3"/>
      <c r="I3" s="3"/>
      <c r="J3" s="3"/>
      <c r="K3" s="3"/>
      <c r="L3" s="3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5"/>
      <c r="AO3" s="5"/>
      <c r="AP3" s="5"/>
      <c r="AQ3" s="5"/>
      <c r="AR3" s="5"/>
      <c r="AS3" s="5"/>
      <c r="AT3" s="7"/>
      <c r="AU3" s="5"/>
      <c r="AV3" s="5"/>
      <c r="AW3" s="5"/>
      <c r="AX3" s="5"/>
      <c r="AY3" s="6"/>
      <c r="AZ3" s="8"/>
      <c r="BA3" s="5"/>
      <c r="BB3" s="5"/>
      <c r="BC3" s="7"/>
      <c r="BD3" s="7"/>
      <c r="BE3" s="5"/>
      <c r="BF3" s="7"/>
      <c r="BG3" s="7"/>
      <c r="BH3" s="5"/>
      <c r="BI3" s="7"/>
      <c r="BJ3" s="5"/>
      <c r="BK3" s="5"/>
      <c r="BL3" s="6"/>
      <c r="BM3" s="5"/>
      <c r="BN3" s="5"/>
      <c r="BO3" s="5"/>
      <c r="BP3" s="5"/>
      <c r="BQ3" s="5"/>
      <c r="BR3" s="5"/>
      <c r="BS3" s="5"/>
      <c r="BT3" s="5"/>
      <c r="BU3" s="5"/>
      <c r="BV3" s="5"/>
      <c r="BW3" s="6"/>
      <c r="BX3" s="5"/>
      <c r="BY3" s="5"/>
      <c r="BZ3" s="7"/>
      <c r="CA3" s="7"/>
      <c r="CB3" s="5"/>
      <c r="CC3" s="6"/>
      <c r="CD3" s="5"/>
      <c r="CE3" s="5"/>
      <c r="CF3" s="7"/>
      <c r="CG3" s="7"/>
      <c r="CH3" s="5"/>
      <c r="CI3" s="6"/>
      <c r="CJ3" s="6"/>
      <c r="CK3" s="6"/>
      <c r="CL3" s="6"/>
      <c r="CM3" s="6"/>
      <c r="CN3" s="9"/>
      <c r="CO3" s="6"/>
      <c r="CP3" s="9"/>
      <c r="CQ3" s="6"/>
      <c r="CR3" s="6"/>
      <c r="CS3" s="9"/>
      <c r="CT3" s="6"/>
      <c r="CU3" s="6"/>
      <c r="CV3" s="6"/>
      <c r="CW3" s="5"/>
      <c r="CX3" s="5"/>
      <c r="CY3" s="5"/>
      <c r="CZ3" s="5"/>
      <c r="DA3" s="5"/>
      <c r="DB3" s="6"/>
      <c r="DC3" s="5"/>
      <c r="DD3" s="5"/>
      <c r="DE3" s="5"/>
      <c r="DF3" s="5"/>
      <c r="DG3" s="5"/>
      <c r="DH3" s="6"/>
      <c r="DI3" s="5"/>
      <c r="DJ3" s="5"/>
      <c r="DK3" s="5"/>
      <c r="DL3" s="5"/>
      <c r="DM3" s="5"/>
      <c r="DN3" s="5"/>
      <c r="DO3" s="5"/>
      <c r="DP3" s="5"/>
      <c r="DQ3" s="5"/>
      <c r="DR3" s="5"/>
      <c r="DS3" s="6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5"/>
      <c r="ES3" s="5"/>
      <c r="ET3" s="5"/>
      <c r="EU3" s="5"/>
      <c r="EV3" s="5"/>
      <c r="EW3" s="5"/>
      <c r="EX3" s="5"/>
      <c r="EY3" s="5"/>
      <c r="EZ3" s="5"/>
      <c r="FA3" s="5"/>
      <c r="FB3" s="6"/>
      <c r="FC3" s="5"/>
      <c r="FD3" s="5"/>
      <c r="FE3" s="5"/>
      <c r="FF3" s="5"/>
      <c r="FG3" s="5"/>
      <c r="FH3" s="6"/>
      <c r="FI3" s="5"/>
      <c r="FJ3" s="5"/>
      <c r="FK3" s="5"/>
      <c r="FL3" s="5"/>
      <c r="FM3" s="5"/>
      <c r="FN3" s="6"/>
      <c r="FO3" s="5"/>
      <c r="FP3" s="5"/>
      <c r="FQ3" s="5"/>
      <c r="FR3" s="5"/>
      <c r="FS3" s="5"/>
      <c r="FT3" s="6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7"/>
      <c r="GG3" s="7"/>
      <c r="GH3" s="5"/>
      <c r="GI3" s="7"/>
      <c r="GJ3" s="7"/>
      <c r="GK3" s="5"/>
      <c r="GL3" s="6"/>
      <c r="GM3" s="6"/>
      <c r="GN3" s="6"/>
      <c r="GO3" s="6"/>
      <c r="GP3" s="6"/>
      <c r="GQ3" s="6"/>
      <c r="GR3" s="6"/>
      <c r="GS3" s="6"/>
      <c r="GT3" s="3"/>
      <c r="GU3" s="3"/>
      <c r="GV3" s="3"/>
      <c r="GW3" s="3"/>
      <c r="GX3" s="10"/>
      <c r="HD3" s="10"/>
      <c r="HJ3" s="11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12"/>
      <c r="MP3" s="12"/>
      <c r="MQ3" s="12"/>
      <c r="MR3" s="12"/>
      <c r="MS3" s="12"/>
      <c r="MT3" s="12"/>
      <c r="MU3" s="12"/>
      <c r="MV3" s="12"/>
      <c r="MW3" s="12"/>
      <c r="MX3" s="13"/>
      <c r="MY3" s="12"/>
      <c r="MZ3" s="12"/>
      <c r="NA3" s="14"/>
      <c r="NB3" s="14"/>
      <c r="NC3" s="14"/>
      <c r="ND3" s="14"/>
      <c r="NE3" s="15"/>
      <c r="NF3" s="15"/>
      <c r="NG3" s="15"/>
      <c r="NH3" s="15"/>
      <c r="NI3" s="15"/>
      <c r="NJ3" s="15"/>
      <c r="NK3" s="15"/>
      <c r="NL3" s="15"/>
      <c r="OD3" s="26"/>
      <c r="OE3" s="26"/>
      <c r="OF3" s="26"/>
      <c r="OG3" s="26"/>
      <c r="OH3" s="26"/>
      <c r="OI3" s="8"/>
      <c r="OJ3" s="6"/>
      <c r="OK3" s="5"/>
      <c r="OL3" s="16"/>
      <c r="OM3" s="6"/>
      <c r="ON3" s="3"/>
      <c r="OO3" s="17"/>
      <c r="OP3" s="3"/>
      <c r="OQ3" s="18"/>
      <c r="OR3" s="8"/>
      <c r="OS3" s="6"/>
      <c r="OT3" s="5"/>
      <c r="OU3" s="16"/>
      <c r="OV3" s="6"/>
      <c r="OW3" s="3"/>
      <c r="OX3" s="3"/>
      <c r="OY3" s="3"/>
      <c r="OZ3" s="18"/>
      <c r="PA3" s="3"/>
      <c r="PB3" s="19"/>
      <c r="PC3" s="4"/>
      <c r="PD3" s="3"/>
      <c r="PE3" s="3"/>
      <c r="PF3" s="3"/>
      <c r="PG3" s="3"/>
      <c r="PH3" s="20"/>
      <c r="PI3" s="20"/>
      <c r="PJ3" s="3"/>
      <c r="PK3" s="3"/>
      <c r="PL3" s="3"/>
      <c r="PM3" s="3"/>
      <c r="PN3" s="21"/>
      <c r="PO3" s="18"/>
      <c r="PP3" s="18"/>
      <c r="PQ3" s="18"/>
      <c r="PR3" s="18"/>
      <c r="PS3" s="18"/>
      <c r="PT3" s="18"/>
      <c r="PU3" s="22"/>
      <c r="PZ3" s="5"/>
      <c r="QA3" s="3"/>
      <c r="QB3" s="3"/>
      <c r="QC3" s="3"/>
      <c r="QE3" s="5"/>
      <c r="QG3" s="5"/>
      <c r="UM3" s="23"/>
    </row>
    <row r="4" spans="1:594" s="2" customFormat="1" ht="17.850000000000001" hidden="1" customHeight="1" x14ac:dyDescent="0.3">
      <c r="A4" s="27"/>
      <c r="C4" s="3"/>
      <c r="D4" s="3"/>
      <c r="E4" s="3"/>
      <c r="F4" s="4"/>
      <c r="G4" s="3"/>
      <c r="H4" s="3"/>
      <c r="I4" s="3"/>
      <c r="J4" s="3"/>
      <c r="K4" s="3"/>
      <c r="L4" s="3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  <c r="AN4" s="5"/>
      <c r="AO4" s="5"/>
      <c r="AP4" s="5"/>
      <c r="AQ4" s="5"/>
      <c r="AR4" s="5"/>
      <c r="AS4" s="5"/>
      <c r="AT4" s="7"/>
      <c r="AU4" s="5"/>
      <c r="AV4" s="5"/>
      <c r="AW4" s="5"/>
      <c r="AX4" s="5"/>
      <c r="AY4" s="6"/>
      <c r="AZ4" s="8"/>
      <c r="BA4" s="5"/>
      <c r="BB4" s="5"/>
      <c r="BC4" s="7"/>
      <c r="BD4" s="7"/>
      <c r="BE4" s="5"/>
      <c r="BF4" s="7"/>
      <c r="BG4" s="7"/>
      <c r="BH4" s="5"/>
      <c r="BI4" s="7"/>
      <c r="BJ4" s="5"/>
      <c r="BK4" s="5"/>
      <c r="BL4" s="6"/>
      <c r="BM4" s="5"/>
      <c r="BN4" s="5"/>
      <c r="BO4" s="5"/>
      <c r="BP4" s="5"/>
      <c r="BQ4" s="5"/>
      <c r="BR4" s="5"/>
      <c r="BS4" s="5"/>
      <c r="BT4" s="5"/>
      <c r="BU4" s="5"/>
      <c r="BV4" s="5"/>
      <c r="BW4" s="6"/>
      <c r="BX4" s="5"/>
      <c r="BY4" s="5"/>
      <c r="BZ4" s="7"/>
      <c r="CA4" s="7"/>
      <c r="CB4" s="5"/>
      <c r="CC4" s="6"/>
      <c r="CD4" s="5"/>
      <c r="CE4" s="5"/>
      <c r="CF4" s="7"/>
      <c r="CG4" s="7"/>
      <c r="CH4" s="5"/>
      <c r="CI4" s="6"/>
      <c r="CJ4" s="6"/>
      <c r="CK4" s="6"/>
      <c r="CL4" s="6"/>
      <c r="CM4" s="6"/>
      <c r="CN4" s="9"/>
      <c r="CO4" s="6"/>
      <c r="CP4" s="9"/>
      <c r="CQ4" s="6"/>
      <c r="CR4" s="6"/>
      <c r="CS4" s="9"/>
      <c r="CT4" s="6"/>
      <c r="CU4" s="6"/>
      <c r="CV4" s="6"/>
      <c r="CW4" s="5"/>
      <c r="CX4" s="5"/>
      <c r="CY4" s="5"/>
      <c r="CZ4" s="5"/>
      <c r="DA4" s="5"/>
      <c r="DB4" s="6"/>
      <c r="DC4" s="5"/>
      <c r="DD4" s="5"/>
      <c r="DE4" s="5"/>
      <c r="DF4" s="5"/>
      <c r="DG4" s="5"/>
      <c r="DH4" s="6"/>
      <c r="DI4" s="5"/>
      <c r="DJ4" s="5"/>
      <c r="DK4" s="5"/>
      <c r="DL4" s="5"/>
      <c r="DM4" s="5"/>
      <c r="DN4" s="5"/>
      <c r="DO4" s="5"/>
      <c r="DP4" s="5"/>
      <c r="DQ4" s="5"/>
      <c r="DR4" s="5"/>
      <c r="DS4" s="6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5"/>
      <c r="ES4" s="5"/>
      <c r="ET4" s="5"/>
      <c r="EU4" s="5"/>
      <c r="EV4" s="5"/>
      <c r="EW4" s="5"/>
      <c r="EX4" s="5"/>
      <c r="EY4" s="5"/>
      <c r="EZ4" s="5"/>
      <c r="FA4" s="5"/>
      <c r="FB4" s="6"/>
      <c r="FC4" s="5"/>
      <c r="FD4" s="5"/>
      <c r="FE4" s="5"/>
      <c r="FF4" s="5"/>
      <c r="FG4" s="5"/>
      <c r="FH4" s="6"/>
      <c r="FI4" s="5"/>
      <c r="FJ4" s="5"/>
      <c r="FK4" s="5"/>
      <c r="FL4" s="5"/>
      <c r="FM4" s="5"/>
      <c r="FN4" s="6"/>
      <c r="FO4" s="5"/>
      <c r="FP4" s="5"/>
      <c r="FQ4" s="5"/>
      <c r="FR4" s="5"/>
      <c r="FS4" s="5"/>
      <c r="FT4" s="6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7"/>
      <c r="GG4" s="7"/>
      <c r="GH4" s="5"/>
      <c r="GI4" s="7"/>
      <c r="GJ4" s="7"/>
      <c r="GK4" s="5"/>
      <c r="GL4" s="6"/>
      <c r="GM4" s="6"/>
      <c r="GN4" s="6"/>
      <c r="GO4" s="6"/>
      <c r="GP4" s="6"/>
      <c r="GQ4" s="6"/>
      <c r="GR4" s="6"/>
      <c r="GS4" s="6"/>
      <c r="GT4" s="3"/>
      <c r="GU4" s="3"/>
      <c r="GV4" s="3"/>
      <c r="GW4" s="3"/>
      <c r="GX4" s="10"/>
      <c r="HD4" s="10"/>
      <c r="HJ4" s="11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12"/>
      <c r="MP4" s="12"/>
      <c r="MQ4" s="12"/>
      <c r="MR4" s="12"/>
      <c r="MS4" s="12"/>
      <c r="MT4" s="12"/>
      <c r="MU4" s="12"/>
      <c r="MV4" s="12"/>
      <c r="MW4" s="12"/>
      <c r="MX4" s="13"/>
      <c r="MY4" s="12"/>
      <c r="MZ4" s="12"/>
      <c r="NA4" s="14"/>
      <c r="NB4" s="14"/>
      <c r="NC4" s="14"/>
      <c r="ND4" s="14"/>
      <c r="NE4" s="15"/>
      <c r="NF4" s="15"/>
      <c r="NG4" s="15"/>
      <c r="NH4" s="15"/>
      <c r="NI4" s="15"/>
      <c r="NJ4" s="15"/>
      <c r="NK4" s="15"/>
      <c r="NL4" s="15"/>
      <c r="OD4" s="26"/>
      <c r="OE4" s="26"/>
      <c r="OF4" s="26"/>
      <c r="OG4" s="26"/>
      <c r="OH4" s="26"/>
      <c r="OI4" s="8"/>
      <c r="OJ4" s="6"/>
      <c r="OK4" s="5"/>
      <c r="OL4" s="16"/>
      <c r="OM4" s="6"/>
      <c r="ON4" s="3"/>
      <c r="OO4" s="17"/>
      <c r="OP4" s="3"/>
      <c r="OQ4" s="18"/>
      <c r="OR4" s="8"/>
      <c r="OS4" s="6"/>
      <c r="OT4" s="5"/>
      <c r="OU4" s="16"/>
      <c r="OV4" s="6"/>
      <c r="OW4" s="3"/>
      <c r="OX4" s="3"/>
      <c r="OY4" s="3"/>
      <c r="OZ4" s="18"/>
      <c r="PA4" s="3"/>
      <c r="PB4" s="19"/>
      <c r="PC4" s="4"/>
      <c r="PD4" s="3"/>
      <c r="PE4" s="3"/>
      <c r="PF4" s="3"/>
      <c r="PG4" s="3"/>
      <c r="PH4" s="20"/>
      <c r="PI4" s="20"/>
      <c r="PJ4" s="3"/>
      <c r="PK4" s="3"/>
      <c r="PL4" s="3"/>
      <c r="PM4" s="3"/>
      <c r="PN4" s="21"/>
      <c r="PO4" s="18"/>
      <c r="PP4" s="18"/>
      <c r="PQ4" s="18"/>
      <c r="PR4" s="18"/>
      <c r="PS4" s="18"/>
      <c r="PT4" s="18"/>
      <c r="PU4" s="22"/>
      <c r="PZ4" s="5"/>
      <c r="QA4" s="3"/>
      <c r="QB4" s="3"/>
      <c r="QC4" s="3"/>
      <c r="QE4" s="5"/>
      <c r="QG4" s="5"/>
      <c r="UM4" s="23"/>
    </row>
    <row r="5" spans="1:594" s="2" customFormat="1" ht="17.850000000000001" customHeight="1" x14ac:dyDescent="0.3">
      <c r="A5" s="27"/>
      <c r="C5" s="3"/>
      <c r="D5" s="3"/>
      <c r="E5" s="3"/>
      <c r="F5" s="4"/>
      <c r="G5" s="3"/>
      <c r="H5" s="3"/>
      <c r="I5" s="3"/>
      <c r="J5" s="3"/>
      <c r="K5" s="3"/>
      <c r="L5" s="3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  <c r="AN5" s="5"/>
      <c r="AO5" s="5"/>
      <c r="AP5" s="5"/>
      <c r="AQ5" s="5"/>
      <c r="AR5" s="5"/>
      <c r="AS5" s="5"/>
      <c r="AT5" s="7"/>
      <c r="AU5" s="5"/>
      <c r="AV5" s="5"/>
      <c r="AW5" s="5"/>
      <c r="AX5" s="5"/>
      <c r="AY5" s="6"/>
      <c r="AZ5" s="8"/>
      <c r="BA5" s="5"/>
      <c r="BB5" s="5"/>
      <c r="BC5" s="7"/>
      <c r="BD5" s="7"/>
      <c r="BE5" s="5"/>
      <c r="BF5" s="7"/>
      <c r="BG5" s="7"/>
      <c r="BH5" s="5"/>
      <c r="BI5" s="7"/>
      <c r="BJ5" s="5"/>
      <c r="BK5" s="5"/>
      <c r="BL5" s="6"/>
      <c r="BM5" s="5"/>
      <c r="BN5" s="5"/>
      <c r="BO5" s="5"/>
      <c r="BP5" s="5"/>
      <c r="BQ5" s="5"/>
      <c r="BR5" s="5"/>
      <c r="BS5" s="5"/>
      <c r="BT5" s="5"/>
      <c r="BU5" s="5"/>
      <c r="BV5" s="5"/>
      <c r="BW5" s="6"/>
      <c r="BX5" s="5"/>
      <c r="BY5" s="5"/>
      <c r="BZ5" s="7"/>
      <c r="CA5" s="7"/>
      <c r="CB5" s="5"/>
      <c r="CC5" s="6"/>
      <c r="CD5" s="5"/>
      <c r="CE5" s="5"/>
      <c r="CF5" s="7"/>
      <c r="CG5" s="7"/>
      <c r="CH5" s="5"/>
      <c r="CI5" s="6"/>
      <c r="CJ5" s="6"/>
      <c r="CK5" s="6"/>
      <c r="CL5" s="6"/>
      <c r="CM5" s="6"/>
      <c r="CN5" s="9"/>
      <c r="CO5" s="6"/>
      <c r="CP5" s="9"/>
      <c r="CQ5" s="6"/>
      <c r="CR5" s="6"/>
      <c r="CS5" s="9"/>
      <c r="CT5" s="6"/>
      <c r="CU5" s="6"/>
      <c r="CV5" s="6"/>
      <c r="CW5" s="5"/>
      <c r="CX5" s="5"/>
      <c r="CY5" s="5"/>
      <c r="CZ5" s="5"/>
      <c r="DA5" s="5"/>
      <c r="DB5" s="6"/>
      <c r="DC5" s="5"/>
      <c r="DD5" s="5"/>
      <c r="DE5" s="5"/>
      <c r="DF5" s="5"/>
      <c r="DG5" s="5"/>
      <c r="DH5" s="6"/>
      <c r="DI5" s="5"/>
      <c r="DJ5" s="5"/>
      <c r="DK5" s="5"/>
      <c r="DL5" s="5"/>
      <c r="DM5" s="5"/>
      <c r="DN5" s="5"/>
      <c r="DO5" s="5"/>
      <c r="DP5" s="5"/>
      <c r="DQ5" s="5"/>
      <c r="DR5" s="5"/>
      <c r="DS5" s="6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5"/>
      <c r="ES5" s="5"/>
      <c r="ET5" s="5"/>
      <c r="EU5" s="5"/>
      <c r="EV5" s="5"/>
      <c r="EW5" s="5"/>
      <c r="EX5" s="5"/>
      <c r="EY5" s="5"/>
      <c r="EZ5" s="5"/>
      <c r="FA5" s="5"/>
      <c r="FB5" s="6"/>
      <c r="FC5" s="5"/>
      <c r="FD5" s="5"/>
      <c r="FE5" s="5"/>
      <c r="FF5" s="5"/>
      <c r="FG5" s="5"/>
      <c r="FH5" s="6"/>
      <c r="FI5" s="5"/>
      <c r="FJ5" s="5"/>
      <c r="FK5" s="5"/>
      <c r="FL5" s="5"/>
      <c r="FM5" s="5"/>
      <c r="FN5" s="6"/>
      <c r="FO5" s="5"/>
      <c r="FP5" s="5"/>
      <c r="FQ5" s="5"/>
      <c r="FR5" s="5"/>
      <c r="FS5" s="5"/>
      <c r="FT5" s="6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7"/>
      <c r="GG5" s="7"/>
      <c r="GH5" s="5"/>
      <c r="GI5" s="7"/>
      <c r="GJ5" s="7"/>
      <c r="GK5" s="5"/>
      <c r="GL5" s="6"/>
      <c r="GM5" s="6"/>
      <c r="GN5" s="6"/>
      <c r="GO5" s="6"/>
      <c r="GP5" s="6"/>
      <c r="GQ5" s="6"/>
      <c r="GR5" s="6"/>
      <c r="GS5" s="6"/>
      <c r="GT5" s="3"/>
      <c r="GU5" s="3"/>
      <c r="GV5" s="3"/>
      <c r="GW5" s="3"/>
      <c r="GX5" s="10"/>
      <c r="HD5" s="10"/>
      <c r="HJ5" s="11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12"/>
      <c r="MP5" s="12"/>
      <c r="MQ5" s="12"/>
      <c r="MR5" s="12"/>
      <c r="MS5" s="12"/>
      <c r="MT5" s="12"/>
      <c r="MU5" s="12"/>
      <c r="MV5" s="12"/>
      <c r="MW5" s="12"/>
      <c r="MX5" s="13"/>
      <c r="MY5" s="12"/>
      <c r="MZ5" s="12"/>
      <c r="NA5" s="14"/>
      <c r="NB5" s="14"/>
      <c r="NC5" s="14"/>
      <c r="ND5" s="14"/>
      <c r="NE5" s="15"/>
      <c r="NF5" s="15"/>
      <c r="NG5" s="15"/>
      <c r="NH5" s="15"/>
      <c r="NI5" s="15"/>
      <c r="NJ5" s="15"/>
      <c r="NK5" s="15"/>
      <c r="NL5" s="15"/>
      <c r="OD5" s="26"/>
      <c r="OE5" s="26"/>
      <c r="OF5" s="26"/>
      <c r="OG5" s="26"/>
      <c r="OH5" s="26"/>
      <c r="OI5" s="8"/>
      <c r="OJ5" s="6"/>
      <c r="OK5" s="5"/>
      <c r="OL5" s="16"/>
      <c r="OM5" s="6"/>
      <c r="ON5" s="3"/>
      <c r="OO5" s="17"/>
      <c r="OP5" s="3"/>
      <c r="OQ5" s="18"/>
      <c r="OR5" s="8"/>
      <c r="OS5" s="6"/>
      <c r="OT5" s="5"/>
      <c r="OU5" s="16"/>
      <c r="OV5" s="6"/>
      <c r="OW5" s="3"/>
      <c r="OX5" s="3"/>
      <c r="OY5" s="3"/>
      <c r="OZ5" s="18"/>
      <c r="PA5" s="3"/>
      <c r="PB5" s="19"/>
      <c r="PC5" s="4"/>
      <c r="PD5" s="3"/>
      <c r="PE5" s="3"/>
      <c r="PF5" s="3"/>
      <c r="PG5" s="3"/>
      <c r="PH5" s="20"/>
      <c r="PI5" s="20"/>
      <c r="PJ5" s="3"/>
      <c r="PK5" s="3"/>
      <c r="PL5" s="3"/>
      <c r="PM5" s="3"/>
      <c r="PN5" s="21"/>
      <c r="PO5" s="18"/>
      <c r="PP5" s="18"/>
      <c r="PQ5" s="18"/>
      <c r="PR5" s="18"/>
      <c r="PS5" s="18"/>
      <c r="PT5" s="18"/>
      <c r="PU5" s="22"/>
      <c r="PZ5" s="5"/>
      <c r="QA5" s="3"/>
      <c r="QB5" s="3"/>
      <c r="QC5" s="3"/>
      <c r="QE5" s="5"/>
      <c r="QG5" s="5"/>
      <c r="UM5" s="23"/>
    </row>
    <row r="6" spans="1:594" s="2" customFormat="1" ht="17.850000000000001" customHeight="1" x14ac:dyDescent="0.3">
      <c r="A6" s="27"/>
      <c r="C6" s="3"/>
      <c r="D6" s="3"/>
      <c r="E6" s="3"/>
      <c r="F6" s="4"/>
      <c r="G6" s="3"/>
      <c r="H6" s="3"/>
      <c r="I6" s="3"/>
      <c r="J6" s="3"/>
      <c r="K6" s="3"/>
      <c r="L6" s="3"/>
      <c r="AC6" s="5"/>
      <c r="AD6" s="5"/>
      <c r="AE6" s="5"/>
      <c r="AF6" s="5"/>
      <c r="AG6" s="5"/>
      <c r="AH6" s="5"/>
      <c r="AI6" s="5"/>
      <c r="AJ6" s="5"/>
      <c r="AK6" s="5"/>
      <c r="AL6" s="5"/>
      <c r="AM6" s="6"/>
      <c r="AN6" s="5"/>
      <c r="AO6" s="5"/>
      <c r="AP6" s="5"/>
      <c r="AQ6" s="5"/>
      <c r="AR6" s="5"/>
      <c r="AS6" s="5"/>
      <c r="AT6" s="7"/>
      <c r="AU6" s="5"/>
      <c r="AV6" s="5"/>
      <c r="AW6" s="5"/>
      <c r="AX6" s="5"/>
      <c r="AY6" s="6"/>
      <c r="AZ6" s="8"/>
      <c r="BA6" s="5"/>
      <c r="BB6" s="5"/>
      <c r="BC6" s="7"/>
      <c r="BD6" s="7"/>
      <c r="BE6" s="5"/>
      <c r="BF6" s="7"/>
      <c r="BG6" s="7"/>
      <c r="BH6" s="5"/>
      <c r="BI6" s="7"/>
      <c r="BJ6" s="5"/>
      <c r="BK6" s="5"/>
      <c r="BL6" s="6"/>
      <c r="BM6" s="5"/>
      <c r="BN6" s="5"/>
      <c r="BO6" s="5"/>
      <c r="BP6" s="5"/>
      <c r="BQ6" s="5"/>
      <c r="BR6" s="5"/>
      <c r="BS6" s="5"/>
      <c r="BT6" s="5"/>
      <c r="BU6" s="5"/>
      <c r="BV6" s="5"/>
      <c r="BW6" s="6"/>
      <c r="BX6" s="5"/>
      <c r="BY6" s="5"/>
      <c r="BZ6" s="7"/>
      <c r="CA6" s="7"/>
      <c r="CB6" s="5"/>
      <c r="CC6" s="6"/>
      <c r="CD6" s="5"/>
      <c r="CE6" s="5"/>
      <c r="CF6" s="7"/>
      <c r="CG6" s="7"/>
      <c r="CH6" s="5"/>
      <c r="CI6" s="6"/>
      <c r="CJ6" s="6"/>
      <c r="CK6" s="6"/>
      <c r="CL6" s="6"/>
      <c r="CM6" s="6"/>
      <c r="CN6" s="9"/>
      <c r="CO6" s="6"/>
      <c r="CP6" s="9"/>
      <c r="CQ6" s="6"/>
      <c r="CR6" s="6"/>
      <c r="CS6" s="9"/>
      <c r="CT6" s="6"/>
      <c r="CU6" s="6"/>
      <c r="CV6" s="6"/>
      <c r="CW6" s="5"/>
      <c r="CX6" s="5"/>
      <c r="CY6" s="5"/>
      <c r="CZ6" s="5"/>
      <c r="DA6" s="5"/>
      <c r="DB6" s="6"/>
      <c r="DC6" s="5"/>
      <c r="DD6" s="5"/>
      <c r="DE6" s="5"/>
      <c r="DF6" s="5"/>
      <c r="DG6" s="5"/>
      <c r="DH6" s="6"/>
      <c r="DI6" s="5"/>
      <c r="DJ6" s="5"/>
      <c r="DK6" s="5"/>
      <c r="DL6" s="5"/>
      <c r="DM6" s="5"/>
      <c r="DN6" s="5"/>
      <c r="DO6" s="5"/>
      <c r="DP6" s="5"/>
      <c r="DQ6" s="5"/>
      <c r="DR6" s="5"/>
      <c r="DS6" s="6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5"/>
      <c r="ES6" s="5"/>
      <c r="ET6" s="5"/>
      <c r="EU6" s="5"/>
      <c r="EV6" s="5"/>
      <c r="EW6" s="5"/>
      <c r="EX6" s="5"/>
      <c r="EY6" s="5"/>
      <c r="EZ6" s="5"/>
      <c r="FA6" s="5"/>
      <c r="FB6" s="6"/>
      <c r="FC6" s="5"/>
      <c r="FD6" s="5"/>
      <c r="FE6" s="5"/>
      <c r="FF6" s="5"/>
      <c r="FG6" s="5"/>
      <c r="FH6" s="6"/>
      <c r="FI6" s="5"/>
      <c r="FJ6" s="5"/>
      <c r="FK6" s="5"/>
      <c r="FL6" s="5"/>
      <c r="FM6" s="5"/>
      <c r="FN6" s="6"/>
      <c r="FO6" s="5"/>
      <c r="FP6" s="5"/>
      <c r="FQ6" s="5"/>
      <c r="FR6" s="5"/>
      <c r="FS6" s="5"/>
      <c r="FT6" s="6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7"/>
      <c r="GG6" s="7"/>
      <c r="GH6" s="5"/>
      <c r="GI6" s="7"/>
      <c r="GJ6" s="7"/>
      <c r="GK6" s="5"/>
      <c r="GL6" s="6"/>
      <c r="GM6" s="6"/>
      <c r="GN6" s="6"/>
      <c r="GO6" s="6"/>
      <c r="GP6" s="6"/>
      <c r="GQ6" s="6"/>
      <c r="GR6" s="6"/>
      <c r="GS6" s="6"/>
      <c r="GT6" s="3"/>
      <c r="GU6" s="3"/>
      <c r="GV6" s="3"/>
      <c r="GW6" s="3"/>
      <c r="GX6" s="10"/>
      <c r="HD6" s="10"/>
      <c r="HJ6" s="11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12"/>
      <c r="MP6" s="12"/>
      <c r="MQ6" s="12"/>
      <c r="MR6" s="12"/>
      <c r="MS6" s="12"/>
      <c r="MT6" s="12"/>
      <c r="MU6" s="12"/>
      <c r="MV6" s="12"/>
      <c r="MW6" s="12"/>
      <c r="MX6" s="13"/>
      <c r="MY6" s="12"/>
      <c r="MZ6" s="12"/>
      <c r="NA6" s="14"/>
      <c r="NB6" s="14"/>
      <c r="NC6" s="14"/>
      <c r="ND6" s="14"/>
      <c r="NE6" s="15"/>
      <c r="NF6" s="15"/>
      <c r="NG6" s="15"/>
      <c r="NH6" s="15"/>
      <c r="NI6" s="15"/>
      <c r="NJ6" s="15"/>
      <c r="NK6" s="15"/>
      <c r="NL6" s="15"/>
      <c r="OD6" s="26"/>
      <c r="OE6" s="26"/>
      <c r="OF6" s="26"/>
      <c r="OG6" s="26"/>
      <c r="OH6" s="26"/>
      <c r="OI6" s="8"/>
      <c r="OJ6" s="6"/>
      <c r="OK6" s="5"/>
      <c r="OL6" s="16"/>
      <c r="OM6" s="6"/>
      <c r="ON6" s="3"/>
      <c r="OO6" s="17"/>
      <c r="OP6" s="3"/>
      <c r="OQ6" s="18"/>
      <c r="OR6" s="8"/>
      <c r="OS6" s="6"/>
      <c r="OT6" s="5"/>
      <c r="OU6" s="16"/>
      <c r="OV6" s="6"/>
      <c r="OW6" s="3"/>
      <c r="OX6" s="3"/>
      <c r="OY6" s="3"/>
      <c r="OZ6" s="18"/>
      <c r="PA6" s="3"/>
      <c r="PB6" s="19"/>
      <c r="PC6" s="4"/>
      <c r="PD6" s="3"/>
      <c r="PE6" s="3"/>
      <c r="PF6" s="3"/>
      <c r="PG6" s="3"/>
      <c r="PH6" s="20"/>
      <c r="PI6" s="20"/>
      <c r="PJ6" s="3"/>
      <c r="PK6" s="3"/>
      <c r="PL6" s="3"/>
      <c r="PM6" s="3"/>
      <c r="PN6" s="21"/>
      <c r="PO6" s="18"/>
      <c r="PP6" s="18"/>
      <c r="PQ6" s="18"/>
      <c r="PR6" s="18"/>
      <c r="PS6" s="18"/>
      <c r="PT6" s="18"/>
      <c r="PU6" s="22"/>
      <c r="PZ6" s="5"/>
      <c r="QA6" s="3"/>
      <c r="QB6" s="3"/>
      <c r="QC6" s="3"/>
      <c r="QE6" s="5"/>
      <c r="QG6" s="5"/>
      <c r="UM6" s="23"/>
    </row>
    <row r="7" spans="1:594" s="2" customFormat="1" ht="17.850000000000001" customHeight="1" x14ac:dyDescent="0.3">
      <c r="A7" s="27"/>
      <c r="C7" s="3"/>
      <c r="D7" s="3"/>
      <c r="E7" s="3"/>
      <c r="F7" s="4"/>
      <c r="G7" s="3"/>
      <c r="H7" s="3"/>
      <c r="I7" s="3"/>
      <c r="J7" s="3"/>
      <c r="K7" s="3"/>
      <c r="L7" s="3"/>
      <c r="AC7" s="5"/>
      <c r="AD7" s="5"/>
      <c r="AE7" s="5"/>
      <c r="AF7" s="5"/>
      <c r="AG7" s="5"/>
      <c r="AH7" s="5"/>
      <c r="AI7" s="5"/>
      <c r="AJ7" s="5"/>
      <c r="AK7" s="5"/>
      <c r="AL7" s="5"/>
      <c r="AM7" s="6"/>
      <c r="AN7" s="5"/>
      <c r="AO7" s="5"/>
      <c r="AP7" s="5"/>
      <c r="AQ7" s="5"/>
      <c r="AR7" s="5"/>
      <c r="AS7" s="5"/>
      <c r="AT7" s="7"/>
      <c r="AU7" s="5"/>
      <c r="AV7" s="5"/>
      <c r="AW7" s="5"/>
      <c r="AX7" s="5"/>
      <c r="AY7" s="6"/>
      <c r="AZ7" s="8"/>
      <c r="BA7" s="5"/>
      <c r="BB7" s="5"/>
      <c r="BC7" s="7"/>
      <c r="BD7" s="7"/>
      <c r="BE7" s="5"/>
      <c r="BF7" s="7"/>
      <c r="BG7" s="7"/>
      <c r="BH7" s="5"/>
      <c r="BI7" s="7"/>
      <c r="BJ7" s="5"/>
      <c r="BK7" s="5"/>
      <c r="BL7" s="6"/>
      <c r="BM7" s="5"/>
      <c r="BN7" s="5"/>
      <c r="BO7" s="5"/>
      <c r="BP7" s="5"/>
      <c r="BQ7" s="5"/>
      <c r="BR7" s="5"/>
      <c r="BS7" s="5"/>
      <c r="BT7" s="5"/>
      <c r="BU7" s="5"/>
      <c r="BV7" s="5"/>
      <c r="BW7" s="6"/>
      <c r="BX7" s="5"/>
      <c r="BY7" s="5"/>
      <c r="BZ7" s="7"/>
      <c r="CA7" s="7"/>
      <c r="CB7" s="5"/>
      <c r="CC7" s="6"/>
      <c r="CD7" s="5"/>
      <c r="CE7" s="5"/>
      <c r="CF7" s="7"/>
      <c r="CG7" s="7"/>
      <c r="CH7" s="5"/>
      <c r="CI7" s="6"/>
      <c r="CJ7" s="6"/>
      <c r="CK7" s="6"/>
      <c r="CL7" s="6"/>
      <c r="CM7" s="6"/>
      <c r="CN7" s="9"/>
      <c r="CO7" s="6"/>
      <c r="CP7" s="9"/>
      <c r="CQ7" s="6"/>
      <c r="CR7" s="6"/>
      <c r="CS7" s="9"/>
      <c r="CT7" s="6"/>
      <c r="CU7" s="6"/>
      <c r="CV7" s="6"/>
      <c r="CW7" s="5"/>
      <c r="CX7" s="5"/>
      <c r="CY7" s="5"/>
      <c r="CZ7" s="5"/>
      <c r="DA7" s="5"/>
      <c r="DB7" s="6"/>
      <c r="DC7" s="5"/>
      <c r="DD7" s="5"/>
      <c r="DE7" s="5"/>
      <c r="DF7" s="5"/>
      <c r="DG7" s="5"/>
      <c r="DH7" s="6"/>
      <c r="DI7" s="5"/>
      <c r="DJ7" s="5"/>
      <c r="DK7" s="5"/>
      <c r="DL7" s="5"/>
      <c r="DM7" s="5"/>
      <c r="DN7" s="5"/>
      <c r="DO7" s="5"/>
      <c r="DP7" s="5"/>
      <c r="DQ7" s="5"/>
      <c r="DR7" s="5"/>
      <c r="DS7" s="6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5"/>
      <c r="ES7" s="5"/>
      <c r="ET7" s="5"/>
      <c r="EU7" s="5"/>
      <c r="EV7" s="5"/>
      <c r="EW7" s="5"/>
      <c r="EX7" s="5"/>
      <c r="EY7" s="5"/>
      <c r="EZ7" s="5"/>
      <c r="FA7" s="5"/>
      <c r="FB7" s="6"/>
      <c r="FC7" s="5"/>
      <c r="FD7" s="5"/>
      <c r="FE7" s="5"/>
      <c r="FF7" s="5"/>
      <c r="FG7" s="5"/>
      <c r="FH7" s="6"/>
      <c r="FI7" s="5"/>
      <c r="FJ7" s="5"/>
      <c r="FK7" s="5"/>
      <c r="FL7" s="5"/>
      <c r="FM7" s="5"/>
      <c r="FN7" s="6"/>
      <c r="FO7" s="5"/>
      <c r="FP7" s="5"/>
      <c r="FQ7" s="5"/>
      <c r="FR7" s="5"/>
      <c r="FS7" s="5"/>
      <c r="FT7" s="6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7"/>
      <c r="GG7" s="7"/>
      <c r="GH7" s="5"/>
      <c r="GI7" s="7"/>
      <c r="GJ7" s="7"/>
      <c r="GK7" s="5"/>
      <c r="GL7" s="6"/>
      <c r="GM7" s="6"/>
      <c r="GN7" s="6"/>
      <c r="GO7" s="6"/>
      <c r="GP7" s="6"/>
      <c r="GQ7" s="6"/>
      <c r="GR7" s="6"/>
      <c r="GS7" s="6"/>
      <c r="GT7" s="3"/>
      <c r="GU7" s="3"/>
      <c r="GV7" s="3"/>
      <c r="GW7" s="3"/>
      <c r="GX7" s="10"/>
      <c r="HD7" s="10"/>
      <c r="HJ7" s="11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12"/>
      <c r="MP7" s="12"/>
      <c r="MQ7" s="12"/>
      <c r="MR7" s="12"/>
      <c r="MS7" s="12"/>
      <c r="MT7" s="12"/>
      <c r="MU7" s="12"/>
      <c r="MV7" s="12"/>
      <c r="MW7" s="12"/>
      <c r="MX7" s="13"/>
      <c r="MY7" s="12"/>
      <c r="MZ7" s="12"/>
      <c r="NA7" s="14"/>
      <c r="NB7" s="14"/>
      <c r="NC7" s="14"/>
      <c r="ND7" s="14"/>
      <c r="NE7" s="15"/>
      <c r="NF7" s="15"/>
      <c r="NG7" s="15"/>
      <c r="NH7" s="15"/>
      <c r="NI7" s="15"/>
      <c r="NJ7" s="15"/>
      <c r="NK7" s="15"/>
      <c r="NL7" s="15"/>
      <c r="OD7" s="26"/>
      <c r="OE7" s="26"/>
      <c r="OF7" s="26"/>
      <c r="OG7" s="26"/>
      <c r="OH7" s="26"/>
      <c r="OI7" s="8"/>
      <c r="OJ7" s="6"/>
      <c r="OK7" s="5"/>
      <c r="OL7" s="16"/>
      <c r="OM7" s="6"/>
      <c r="ON7" s="3"/>
      <c r="OO7" s="17"/>
      <c r="OP7" s="3"/>
      <c r="OQ7" s="18"/>
      <c r="OR7" s="8"/>
      <c r="OS7" s="6"/>
      <c r="OT7" s="5"/>
      <c r="OU7" s="16"/>
      <c r="OV7" s="6"/>
      <c r="OW7" s="3"/>
      <c r="OX7" s="3"/>
      <c r="OY7" s="3"/>
      <c r="OZ7" s="18"/>
      <c r="PA7" s="3"/>
      <c r="PB7" s="19"/>
      <c r="PC7" s="4"/>
      <c r="PD7" s="3"/>
      <c r="PE7" s="3"/>
      <c r="PF7" s="3"/>
      <c r="PG7" s="3"/>
      <c r="PH7" s="20"/>
      <c r="PI7" s="20"/>
      <c r="PJ7" s="3"/>
      <c r="PK7" s="3"/>
      <c r="PL7" s="3"/>
      <c r="PM7" s="3"/>
      <c r="PN7" s="21"/>
      <c r="PO7" s="18"/>
      <c r="PP7" s="18"/>
      <c r="PQ7" s="18"/>
      <c r="PR7" s="18"/>
      <c r="PS7" s="18"/>
      <c r="PT7" s="18"/>
      <c r="PU7" s="22"/>
      <c r="PZ7" s="5"/>
      <c r="QA7" s="3"/>
      <c r="QB7" s="3"/>
      <c r="QC7" s="3"/>
      <c r="QE7" s="5"/>
      <c r="QG7" s="5"/>
      <c r="UM7" s="23"/>
    </row>
    <row r="8" spans="1:594" s="2" customFormat="1" ht="17.850000000000001" customHeight="1" x14ac:dyDescent="0.3">
      <c r="A8" s="27"/>
      <c r="C8" s="3"/>
      <c r="D8" s="3"/>
      <c r="E8" s="3"/>
      <c r="F8" s="4"/>
      <c r="G8" s="3"/>
      <c r="H8" s="3"/>
      <c r="I8" s="3"/>
      <c r="J8" s="3"/>
      <c r="K8" s="3"/>
      <c r="L8" s="3"/>
      <c r="AC8" s="5"/>
      <c r="AD8" s="5"/>
      <c r="AE8" s="5"/>
      <c r="AF8" s="5"/>
      <c r="AG8" s="5"/>
      <c r="AH8" s="5"/>
      <c r="AI8" s="5"/>
      <c r="AJ8" s="5"/>
      <c r="AK8" s="5"/>
      <c r="AL8" s="5"/>
      <c r="AM8" s="6"/>
      <c r="AN8" s="5"/>
      <c r="AO8" s="5"/>
      <c r="AP8" s="5"/>
      <c r="AQ8" s="5"/>
      <c r="AR8" s="5"/>
      <c r="AS8" s="5"/>
      <c r="AT8" s="7"/>
      <c r="AU8" s="5"/>
      <c r="AV8" s="5"/>
      <c r="AW8" s="5"/>
      <c r="AX8" s="5"/>
      <c r="AY8" s="6"/>
      <c r="AZ8" s="8"/>
      <c r="BA8" s="5"/>
      <c r="BB8" s="5"/>
      <c r="BC8" s="7"/>
      <c r="BD8" s="7"/>
      <c r="BE8" s="5"/>
      <c r="BF8" s="7"/>
      <c r="BG8" s="7"/>
      <c r="BH8" s="5"/>
      <c r="BI8" s="7"/>
      <c r="BJ8" s="5"/>
      <c r="BK8" s="5"/>
      <c r="BL8" s="6"/>
      <c r="BM8" s="5"/>
      <c r="BN8" s="5"/>
      <c r="BO8" s="5"/>
      <c r="BP8" s="5"/>
      <c r="BQ8" s="5"/>
      <c r="BR8" s="5"/>
      <c r="BS8" s="5"/>
      <c r="BT8" s="5"/>
      <c r="BU8" s="5"/>
      <c r="BV8" s="5"/>
      <c r="BW8" s="6"/>
      <c r="BX8" s="5"/>
      <c r="BY8" s="5"/>
      <c r="BZ8" s="7"/>
      <c r="CA8" s="7"/>
      <c r="CB8" s="5"/>
      <c r="CC8" s="6"/>
      <c r="CD8" s="5"/>
      <c r="CE8" s="5"/>
      <c r="CF8" s="7"/>
      <c r="CG8" s="7"/>
      <c r="CH8" s="5"/>
      <c r="CI8" s="6"/>
      <c r="CJ8" s="6"/>
      <c r="CK8" s="6"/>
      <c r="CL8" s="6"/>
      <c r="CM8" s="6"/>
      <c r="CN8" s="9"/>
      <c r="CO8" s="6"/>
      <c r="CP8" s="9"/>
      <c r="CQ8" s="6"/>
      <c r="CR8" s="6"/>
      <c r="CS8" s="9"/>
      <c r="CT8" s="6"/>
      <c r="CU8" s="6"/>
      <c r="CV8" s="6"/>
      <c r="CW8" s="5"/>
      <c r="CX8" s="5"/>
      <c r="CY8" s="5"/>
      <c r="CZ8" s="5"/>
      <c r="DA8" s="5"/>
      <c r="DB8" s="6"/>
      <c r="DC8" s="5"/>
      <c r="DD8" s="5"/>
      <c r="DE8" s="5"/>
      <c r="DF8" s="5"/>
      <c r="DG8" s="5"/>
      <c r="DH8" s="6"/>
      <c r="DI8" s="5"/>
      <c r="DJ8" s="5"/>
      <c r="DK8" s="5"/>
      <c r="DL8" s="5"/>
      <c r="DM8" s="5"/>
      <c r="DN8" s="5"/>
      <c r="DO8" s="5"/>
      <c r="DP8" s="5"/>
      <c r="DQ8" s="5"/>
      <c r="DR8" s="5"/>
      <c r="DS8" s="6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5"/>
      <c r="ES8" s="5"/>
      <c r="ET8" s="5"/>
      <c r="EU8" s="5"/>
      <c r="EV8" s="5"/>
      <c r="EW8" s="5"/>
      <c r="EX8" s="5"/>
      <c r="EY8" s="5"/>
      <c r="EZ8" s="5"/>
      <c r="FA8" s="5"/>
      <c r="FB8" s="6"/>
      <c r="FC8" s="5"/>
      <c r="FD8" s="5"/>
      <c r="FE8" s="5"/>
      <c r="FF8" s="5"/>
      <c r="FG8" s="5"/>
      <c r="FH8" s="6"/>
      <c r="FI8" s="5"/>
      <c r="FJ8" s="5"/>
      <c r="FK8" s="5"/>
      <c r="FL8" s="5"/>
      <c r="FM8" s="5"/>
      <c r="FN8" s="6"/>
      <c r="FO8" s="5"/>
      <c r="FP8" s="5"/>
      <c r="FQ8" s="5"/>
      <c r="FR8" s="5"/>
      <c r="FS8" s="5"/>
      <c r="FT8" s="6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7"/>
      <c r="GG8" s="7"/>
      <c r="GH8" s="5"/>
      <c r="GI8" s="7"/>
      <c r="GJ8" s="7"/>
      <c r="GK8" s="5"/>
      <c r="GL8" s="6"/>
      <c r="GM8" s="6"/>
      <c r="GN8" s="6"/>
      <c r="GO8" s="6"/>
      <c r="GP8" s="6"/>
      <c r="GQ8" s="6"/>
      <c r="GR8" s="6"/>
      <c r="GS8" s="6"/>
      <c r="GT8" s="3"/>
      <c r="GU8" s="3"/>
      <c r="GV8" s="3"/>
      <c r="GW8" s="3"/>
      <c r="GX8" s="10"/>
      <c r="HD8" s="10"/>
      <c r="HJ8" s="11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12"/>
      <c r="MP8" s="12"/>
      <c r="MQ8" s="12"/>
      <c r="MR8" s="12"/>
      <c r="MS8" s="12"/>
      <c r="MT8" s="12"/>
      <c r="MU8" s="12"/>
      <c r="MV8" s="12"/>
      <c r="MW8" s="12"/>
      <c r="MX8" s="13"/>
      <c r="MY8" s="12"/>
      <c r="MZ8" s="12"/>
      <c r="NA8" s="14"/>
      <c r="NB8" s="14"/>
      <c r="NC8" s="14"/>
      <c r="ND8" s="14"/>
      <c r="NE8" s="15"/>
      <c r="NF8" s="15"/>
      <c r="NG8" s="15"/>
      <c r="NH8" s="15"/>
      <c r="NI8" s="15"/>
      <c r="NJ8" s="15"/>
      <c r="NK8" s="15"/>
      <c r="NL8" s="15"/>
      <c r="OD8" s="26"/>
      <c r="OE8" s="26"/>
      <c r="OF8" s="26"/>
      <c r="OG8" s="26"/>
      <c r="OH8" s="26"/>
      <c r="OI8" s="8"/>
      <c r="OJ8" s="6"/>
      <c r="OK8" s="5"/>
      <c r="OL8" s="16"/>
      <c r="OM8" s="6"/>
      <c r="ON8" s="3"/>
      <c r="OO8" s="17"/>
      <c r="OP8" s="3"/>
      <c r="OQ8" s="18"/>
      <c r="OR8" s="8"/>
      <c r="OS8" s="6"/>
      <c r="OT8" s="5"/>
      <c r="OU8" s="16"/>
      <c r="OV8" s="6"/>
      <c r="OW8" s="3"/>
      <c r="OX8" s="3"/>
      <c r="OY8" s="3"/>
      <c r="OZ8" s="18"/>
      <c r="PA8" s="3"/>
      <c r="PB8" s="19"/>
      <c r="PC8" s="4"/>
      <c r="PD8" s="3"/>
      <c r="PE8" s="3"/>
      <c r="PF8" s="3"/>
      <c r="PG8" s="3"/>
      <c r="PH8" s="20"/>
      <c r="PI8" s="20"/>
      <c r="PJ8" s="3"/>
      <c r="PK8" s="3"/>
      <c r="PL8" s="3"/>
      <c r="PM8" s="3"/>
      <c r="PN8" s="21"/>
      <c r="PO8" s="18"/>
      <c r="PP8" s="18"/>
      <c r="PQ8" s="18"/>
      <c r="PR8" s="18"/>
      <c r="PS8" s="18"/>
      <c r="PT8" s="18"/>
      <c r="PU8" s="22"/>
      <c r="PZ8" s="5"/>
      <c r="QA8" s="3"/>
      <c r="QB8" s="3"/>
      <c r="QC8" s="3"/>
      <c r="QE8" s="5"/>
      <c r="QG8" s="5"/>
      <c r="UM8" s="23"/>
    </row>
    <row r="9" spans="1:594" s="2" customFormat="1" ht="17.850000000000001" customHeight="1" x14ac:dyDescent="0.3">
      <c r="A9" s="27"/>
      <c r="C9" s="3"/>
      <c r="D9" s="3"/>
      <c r="E9" s="3"/>
      <c r="F9" s="4"/>
      <c r="G9" s="3"/>
      <c r="H9" s="3"/>
      <c r="I9" s="3"/>
      <c r="J9" s="3"/>
      <c r="K9" s="3"/>
      <c r="L9" s="3"/>
      <c r="AC9" s="5"/>
      <c r="AD9" s="5"/>
      <c r="AE9" s="5"/>
      <c r="AF9" s="5"/>
      <c r="AG9" s="5"/>
      <c r="AH9" s="5"/>
      <c r="AI9" s="5"/>
      <c r="AJ9" s="5"/>
      <c r="AK9" s="5"/>
      <c r="AL9" s="5"/>
      <c r="AM9" s="6"/>
      <c r="AN9" s="5"/>
      <c r="AO9" s="5"/>
      <c r="AP9" s="5"/>
      <c r="AQ9" s="5"/>
      <c r="AR9" s="5"/>
      <c r="AS9" s="5"/>
      <c r="AT9" s="7"/>
      <c r="AU9" s="5"/>
      <c r="AV9" s="5"/>
      <c r="AW9" s="5"/>
      <c r="AX9" s="5"/>
      <c r="AY9" s="6"/>
      <c r="AZ9" s="8"/>
      <c r="BA9" s="5"/>
      <c r="BB9" s="5"/>
      <c r="BC9" s="7"/>
      <c r="BD9" s="7"/>
      <c r="BE9" s="5"/>
      <c r="BF9" s="7"/>
      <c r="BG9" s="7"/>
      <c r="BH9" s="5"/>
      <c r="BI9" s="7"/>
      <c r="BJ9" s="5"/>
      <c r="BK9" s="5"/>
      <c r="BL9" s="6"/>
      <c r="BM9" s="5"/>
      <c r="BN9" s="5"/>
      <c r="BO9" s="5"/>
      <c r="BP9" s="5"/>
      <c r="BQ9" s="5"/>
      <c r="BR9" s="5"/>
      <c r="BS9" s="5"/>
      <c r="BT9" s="5"/>
      <c r="BU9" s="5"/>
      <c r="BV9" s="5"/>
      <c r="BW9" s="6"/>
      <c r="BX9" s="5"/>
      <c r="BY9" s="5"/>
      <c r="BZ9" s="7"/>
      <c r="CA9" s="7"/>
      <c r="CB9" s="5"/>
      <c r="CC9" s="6"/>
      <c r="CD9" s="5"/>
      <c r="CE9" s="5"/>
      <c r="CF9" s="7"/>
      <c r="CG9" s="7"/>
      <c r="CH9" s="5"/>
      <c r="CI9" s="6"/>
      <c r="CJ9" s="6"/>
      <c r="CK9" s="6"/>
      <c r="CL9" s="6"/>
      <c r="CM9" s="6"/>
      <c r="CN9" s="9"/>
      <c r="CO9" s="6"/>
      <c r="CP9" s="9"/>
      <c r="CQ9" s="6"/>
      <c r="CR9" s="6"/>
      <c r="CS9" s="9"/>
      <c r="CT9" s="6"/>
      <c r="CU9" s="6"/>
      <c r="CV9" s="6"/>
      <c r="CW9" s="5"/>
      <c r="CX9" s="5"/>
      <c r="CY9" s="5"/>
      <c r="CZ9" s="5"/>
      <c r="DA9" s="5"/>
      <c r="DB9" s="6"/>
      <c r="DC9" s="5"/>
      <c r="DD9" s="5"/>
      <c r="DE9" s="5"/>
      <c r="DF9" s="5"/>
      <c r="DG9" s="5"/>
      <c r="DH9" s="6"/>
      <c r="DI9" s="5"/>
      <c r="DJ9" s="5"/>
      <c r="DK9" s="5"/>
      <c r="DL9" s="5"/>
      <c r="DM9" s="5"/>
      <c r="DN9" s="5"/>
      <c r="DO9" s="5"/>
      <c r="DP9" s="5"/>
      <c r="DQ9" s="5"/>
      <c r="DR9" s="5"/>
      <c r="DS9" s="6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5"/>
      <c r="ES9" s="5"/>
      <c r="ET9" s="5"/>
      <c r="EU9" s="5"/>
      <c r="EV9" s="5"/>
      <c r="EW9" s="5"/>
      <c r="EX9" s="5"/>
      <c r="EY9" s="5"/>
      <c r="EZ9" s="5"/>
      <c r="FA9" s="5"/>
      <c r="FB9" s="6"/>
      <c r="FC9" s="5"/>
      <c r="FD9" s="5"/>
      <c r="FE9" s="5"/>
      <c r="FF9" s="5"/>
      <c r="FG9" s="5"/>
      <c r="FH9" s="6"/>
      <c r="FI9" s="5"/>
      <c r="FJ9" s="5"/>
      <c r="FK9" s="5"/>
      <c r="FL9" s="5"/>
      <c r="FM9" s="5"/>
      <c r="FN9" s="6"/>
      <c r="FO9" s="5"/>
      <c r="FP9" s="5"/>
      <c r="FQ9" s="5"/>
      <c r="FR9" s="5"/>
      <c r="FS9" s="5"/>
      <c r="FT9" s="6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7"/>
      <c r="GG9" s="7"/>
      <c r="GH9" s="5"/>
      <c r="GI9" s="7"/>
      <c r="GJ9" s="7"/>
      <c r="GK9" s="5"/>
      <c r="GL9" s="6"/>
      <c r="GM9" s="6"/>
      <c r="GN9" s="6"/>
      <c r="GO9" s="6"/>
      <c r="GP9" s="6"/>
      <c r="GQ9" s="6"/>
      <c r="GR9" s="6"/>
      <c r="GS9" s="6"/>
      <c r="GT9" s="3"/>
      <c r="GU9" s="3"/>
      <c r="GV9" s="3"/>
      <c r="GW9" s="3"/>
      <c r="GX9" s="10"/>
      <c r="HD9" s="10"/>
      <c r="HJ9" s="11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12"/>
      <c r="MP9" s="12"/>
      <c r="MQ9" s="12"/>
      <c r="MR9" s="12"/>
      <c r="MS9" s="12"/>
      <c r="MT9" s="12"/>
      <c r="MU9" s="12"/>
      <c r="MV9" s="12"/>
      <c r="MW9" s="12"/>
      <c r="MX9" s="13"/>
      <c r="MY9" s="12"/>
      <c r="MZ9" s="12"/>
      <c r="NA9" s="14"/>
      <c r="NB9" s="14"/>
      <c r="NC9" s="14"/>
      <c r="ND9" s="14"/>
      <c r="NE9" s="15"/>
      <c r="NF9" s="15"/>
      <c r="NG9" s="15"/>
      <c r="NH9" s="15"/>
      <c r="NI9" s="15"/>
      <c r="NJ9" s="15"/>
      <c r="NK9" s="15"/>
      <c r="NL9" s="15"/>
      <c r="OD9" s="26"/>
      <c r="OE9" s="26"/>
      <c r="OF9" s="26"/>
      <c r="OG9" s="26"/>
      <c r="OH9" s="26"/>
      <c r="OI9" s="8"/>
      <c r="OJ9" s="6"/>
      <c r="OK9" s="5"/>
      <c r="OL9" s="16"/>
      <c r="OM9" s="6"/>
      <c r="ON9" s="3"/>
      <c r="OO9" s="17"/>
      <c r="OP9" s="3"/>
      <c r="OQ9" s="18"/>
      <c r="OR9" s="8"/>
      <c r="OS9" s="6"/>
      <c r="OT9" s="5"/>
      <c r="OU9" s="16"/>
      <c r="OV9" s="6"/>
      <c r="OW9" s="3"/>
      <c r="OX9" s="3"/>
      <c r="OY9" s="3"/>
      <c r="OZ9" s="18"/>
      <c r="PA9" s="3"/>
      <c r="PB9" s="19"/>
      <c r="PC9" s="4"/>
      <c r="PD9" s="3"/>
      <c r="PE9" s="3"/>
      <c r="PF9" s="3"/>
      <c r="PG9" s="3"/>
      <c r="PH9" s="20"/>
      <c r="PI9" s="20"/>
      <c r="PJ9" s="3"/>
      <c r="PK9" s="3"/>
      <c r="PL9" s="3"/>
      <c r="PM9" s="3"/>
      <c r="PN9" s="21"/>
      <c r="PO9" s="18"/>
      <c r="PP9" s="18"/>
      <c r="PQ9" s="18"/>
      <c r="PR9" s="18"/>
      <c r="PS9" s="18"/>
      <c r="PT9" s="18"/>
      <c r="PU9" s="22"/>
      <c r="PZ9" s="5"/>
      <c r="QA9" s="3"/>
      <c r="QB9" s="3"/>
      <c r="QC9" s="3"/>
      <c r="QE9" s="5"/>
      <c r="QG9" s="5"/>
      <c r="UM9" s="23"/>
    </row>
    <row r="10" spans="1:594" s="2" customFormat="1" ht="17.850000000000001" customHeight="1" x14ac:dyDescent="0.4">
      <c r="A10" s="334"/>
      <c r="B10" s="335"/>
      <c r="C10" s="29"/>
      <c r="D10" s="29"/>
      <c r="E10" s="29"/>
      <c r="F10" s="336"/>
      <c r="G10" s="29"/>
      <c r="H10" s="29"/>
      <c r="I10" s="29"/>
      <c r="J10" s="29"/>
      <c r="K10" s="29"/>
      <c r="L10" s="29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7"/>
      <c r="AD10" s="337"/>
      <c r="AE10" s="337"/>
      <c r="AF10" s="337"/>
      <c r="AG10" s="337"/>
      <c r="AH10" s="337"/>
      <c r="AI10" s="337"/>
      <c r="AJ10" s="337"/>
      <c r="AK10" s="337"/>
      <c r="AL10" s="337"/>
      <c r="AM10" s="338"/>
      <c r="AN10" s="337"/>
      <c r="AO10" s="337"/>
      <c r="AP10" s="337"/>
      <c r="AQ10" s="337"/>
      <c r="AR10" s="337"/>
      <c r="AS10" s="337"/>
      <c r="AT10" s="339"/>
      <c r="AU10" s="337"/>
      <c r="AV10" s="337"/>
      <c r="AW10" s="337"/>
      <c r="AX10" s="337"/>
      <c r="AY10" s="338"/>
      <c r="AZ10" s="340"/>
      <c r="BA10" s="337"/>
      <c r="BB10" s="337"/>
      <c r="BC10" s="339"/>
      <c r="BD10" s="339"/>
      <c r="BE10" s="337"/>
      <c r="BF10" s="339"/>
      <c r="BG10" s="339"/>
      <c r="BH10" s="337"/>
      <c r="BI10" s="339"/>
      <c r="BJ10" s="337"/>
      <c r="BK10" s="337"/>
      <c r="BL10" s="338"/>
      <c r="BM10" s="337"/>
      <c r="BN10" s="337"/>
      <c r="BO10" s="337"/>
      <c r="BP10" s="337"/>
      <c r="BQ10" s="337"/>
      <c r="BR10" s="337"/>
      <c r="BS10" s="337"/>
      <c r="BT10" s="337"/>
      <c r="BU10" s="337"/>
      <c r="BV10" s="337"/>
      <c r="BW10" s="338"/>
      <c r="BX10" s="337"/>
      <c r="BY10" s="337"/>
      <c r="BZ10" s="339"/>
      <c r="CA10" s="339"/>
      <c r="CB10" s="337"/>
      <c r="CC10" s="338"/>
      <c r="CD10" s="337"/>
      <c r="CE10" s="337"/>
      <c r="CF10" s="339"/>
      <c r="CG10" s="339"/>
      <c r="CH10" s="337"/>
      <c r="CI10" s="338"/>
      <c r="CJ10" s="338"/>
      <c r="CK10" s="338"/>
      <c r="CL10" s="338"/>
      <c r="CM10" s="338"/>
      <c r="CN10" s="341"/>
      <c r="CO10" s="338"/>
      <c r="CP10" s="341"/>
      <c r="CQ10" s="338"/>
      <c r="CR10" s="338"/>
      <c r="CS10" s="341"/>
      <c r="CT10" s="338"/>
      <c r="CU10" s="338"/>
      <c r="CV10" s="338"/>
      <c r="CW10" s="337"/>
      <c r="CX10" s="337"/>
      <c r="CY10" s="337"/>
      <c r="CZ10" s="337"/>
      <c r="DA10" s="337"/>
      <c r="DB10" s="338"/>
      <c r="DC10" s="337"/>
      <c r="DD10" s="337"/>
      <c r="DE10" s="337"/>
      <c r="DF10" s="337"/>
      <c r="DG10" s="337"/>
      <c r="DH10" s="338"/>
      <c r="DI10" s="337"/>
      <c r="DJ10" s="337"/>
      <c r="DK10" s="337"/>
      <c r="DL10" s="337"/>
      <c r="DM10" s="337"/>
      <c r="DN10" s="337"/>
      <c r="DO10" s="337"/>
      <c r="DP10" s="337"/>
      <c r="DQ10" s="337"/>
      <c r="DR10" s="337"/>
      <c r="DS10" s="338"/>
      <c r="DT10" s="337"/>
      <c r="DU10" s="337"/>
      <c r="DV10" s="337"/>
      <c r="DW10" s="337"/>
      <c r="DX10" s="337"/>
      <c r="DY10" s="337"/>
      <c r="DZ10" s="337"/>
      <c r="EA10" s="337"/>
      <c r="EB10" s="337"/>
      <c r="EC10" s="337"/>
      <c r="ED10" s="337"/>
      <c r="EE10" s="337"/>
      <c r="EF10" s="338"/>
      <c r="EG10" s="338"/>
      <c r="EH10" s="338"/>
      <c r="EI10" s="338"/>
      <c r="EJ10" s="338"/>
      <c r="EK10" s="338"/>
      <c r="EL10" s="338"/>
      <c r="EM10" s="338"/>
      <c r="EN10" s="338"/>
      <c r="EO10" s="338"/>
      <c r="EP10" s="338"/>
      <c r="EQ10" s="338"/>
      <c r="ER10" s="337"/>
      <c r="ES10" s="337"/>
      <c r="ET10" s="337"/>
      <c r="EU10" s="337"/>
      <c r="EV10" s="337"/>
      <c r="EW10" s="337"/>
      <c r="EX10" s="337"/>
      <c r="EY10" s="337"/>
      <c r="EZ10" s="337"/>
      <c r="FA10" s="337"/>
      <c r="FB10" s="338"/>
      <c r="FC10" s="337"/>
      <c r="FD10" s="337"/>
      <c r="FE10" s="337"/>
      <c r="FF10" s="337"/>
      <c r="FG10" s="337"/>
      <c r="FH10" s="338"/>
      <c r="FI10" s="337"/>
      <c r="FJ10" s="337"/>
      <c r="FK10" s="337"/>
      <c r="FL10" s="337"/>
      <c r="FM10" s="337"/>
      <c r="FN10" s="338"/>
      <c r="FO10" s="337"/>
      <c r="FP10" s="337"/>
      <c r="FQ10" s="337"/>
      <c r="FR10" s="337"/>
      <c r="FS10" s="337"/>
      <c r="FT10" s="338"/>
      <c r="FU10" s="337"/>
      <c r="FV10" s="337"/>
      <c r="FW10" s="337"/>
      <c r="FX10" s="337"/>
      <c r="FY10" s="337"/>
      <c r="FZ10" s="337"/>
      <c r="GA10" s="337"/>
      <c r="GB10" s="337"/>
      <c r="GC10" s="337"/>
      <c r="GD10" s="337"/>
      <c r="GE10" s="337"/>
      <c r="GF10" s="339"/>
      <c r="GG10" s="339"/>
      <c r="GH10" s="337"/>
      <c r="GI10" s="339"/>
      <c r="GJ10" s="339"/>
      <c r="GK10" s="337"/>
      <c r="GL10" s="338"/>
      <c r="GM10" s="338"/>
      <c r="GN10" s="338"/>
      <c r="GO10" s="338"/>
      <c r="GP10" s="338"/>
      <c r="GQ10" s="338"/>
      <c r="GR10" s="338"/>
      <c r="GS10" s="338"/>
      <c r="GT10" s="29"/>
      <c r="GU10" s="29"/>
      <c r="GV10" s="29"/>
      <c r="GW10" s="29"/>
      <c r="GX10" s="342"/>
      <c r="GY10" s="335"/>
      <c r="GZ10" s="335"/>
      <c r="HA10" s="335"/>
      <c r="HB10" s="335"/>
      <c r="HC10" s="335"/>
      <c r="HD10" s="342"/>
      <c r="HE10" s="335"/>
      <c r="HF10" s="335"/>
      <c r="HG10" s="335"/>
      <c r="HH10" s="335"/>
      <c r="HI10" s="335"/>
      <c r="HJ10" s="343"/>
      <c r="HK10" s="335"/>
      <c r="HL10" s="335"/>
      <c r="HM10" s="335"/>
      <c r="HN10" s="335"/>
      <c r="HO10" s="335"/>
      <c r="HP10" s="335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344"/>
      <c r="MY10" s="29"/>
      <c r="MZ10" s="29"/>
      <c r="NA10" s="345"/>
      <c r="NB10" s="345"/>
      <c r="NC10" s="345"/>
      <c r="ND10" s="345"/>
      <c r="NE10" s="346"/>
      <c r="NF10" s="346"/>
      <c r="NG10" s="346"/>
      <c r="NH10" s="346"/>
      <c r="NI10" s="346"/>
      <c r="NJ10" s="346"/>
      <c r="NK10" s="346"/>
      <c r="NL10" s="346"/>
      <c r="NM10" s="335"/>
      <c r="NN10" s="335"/>
      <c r="NO10" s="335"/>
      <c r="NP10" s="335"/>
      <c r="NQ10" s="335"/>
      <c r="NR10" s="335"/>
      <c r="NS10" s="335"/>
      <c r="NT10" s="335"/>
      <c r="NU10" s="335"/>
      <c r="NV10" s="335"/>
      <c r="NW10" s="335"/>
      <c r="NX10" s="335"/>
      <c r="NY10" s="335"/>
      <c r="NZ10" s="335"/>
      <c r="OA10" s="335"/>
      <c r="OB10" s="335"/>
      <c r="OC10" s="335"/>
      <c r="OD10" s="347"/>
      <c r="OE10" s="347"/>
      <c r="OF10" s="347"/>
      <c r="OG10" s="347"/>
      <c r="OH10" s="347"/>
      <c r="OI10" s="340"/>
      <c r="OJ10" s="338"/>
      <c r="OK10" s="337"/>
      <c r="OL10" s="348"/>
      <c r="OM10" s="338"/>
      <c r="ON10" s="29"/>
      <c r="OO10" s="349"/>
      <c r="OP10" s="29"/>
      <c r="OQ10" s="30"/>
      <c r="OR10" s="340"/>
      <c r="OS10" s="338"/>
      <c r="OT10" s="337"/>
      <c r="OU10" s="348"/>
      <c r="OV10" s="338"/>
      <c r="OW10" s="29"/>
      <c r="OX10" s="29"/>
      <c r="OY10" s="29"/>
      <c r="OZ10" s="30"/>
      <c r="PA10" s="29"/>
      <c r="PB10" s="350"/>
      <c r="PC10" s="336"/>
      <c r="PD10" s="29"/>
      <c r="PE10" s="29"/>
      <c r="PF10" s="29"/>
      <c r="PG10" s="29"/>
      <c r="PH10" s="344"/>
      <c r="PI10" s="344"/>
      <c r="PJ10" s="29"/>
      <c r="PK10" s="29"/>
      <c r="PL10" s="29"/>
      <c r="PM10" s="29"/>
      <c r="PN10" s="351"/>
      <c r="PO10" s="30"/>
      <c r="PP10" s="30"/>
      <c r="PQ10" s="30"/>
      <c r="PR10" s="30"/>
      <c r="PS10" s="30"/>
      <c r="PT10" s="30"/>
      <c r="PU10" s="352"/>
      <c r="PV10" s="335"/>
      <c r="PW10" s="335"/>
      <c r="PX10" s="335"/>
      <c r="PY10" s="335"/>
      <c r="PZ10" s="337"/>
      <c r="QA10" s="29"/>
      <c r="QB10" s="29"/>
      <c r="QC10" s="29"/>
      <c r="QD10" s="335"/>
      <c r="QE10" s="337"/>
      <c r="QF10" s="335"/>
      <c r="QG10" s="337"/>
      <c r="QH10" s="335"/>
      <c r="QI10" s="335"/>
      <c r="QJ10" s="335"/>
      <c r="QK10" s="335"/>
      <c r="QL10" s="335"/>
      <c r="QM10" s="335"/>
      <c r="QN10" s="335"/>
      <c r="QO10" s="335"/>
      <c r="QP10" s="335"/>
      <c r="QQ10" s="335"/>
      <c r="QR10" s="335"/>
      <c r="QS10" s="335"/>
      <c r="QT10" s="335"/>
      <c r="QU10" s="335"/>
      <c r="QV10" s="335"/>
      <c r="QW10" s="335"/>
      <c r="QX10" s="335"/>
      <c r="QY10" s="335"/>
      <c r="QZ10" s="335"/>
      <c r="RA10" s="335"/>
      <c r="RB10" s="335"/>
      <c r="RC10" s="335"/>
      <c r="RD10" s="335"/>
      <c r="RE10" s="335"/>
      <c r="RF10" s="335"/>
      <c r="RG10" s="335"/>
      <c r="RH10" s="335"/>
      <c r="RI10" s="335"/>
      <c r="RJ10" s="335"/>
      <c r="RK10" s="335"/>
      <c r="RL10" s="335"/>
      <c r="RM10" s="335"/>
      <c r="RN10" s="335"/>
      <c r="RO10" s="335"/>
      <c r="RP10" s="335"/>
      <c r="RQ10" s="335"/>
      <c r="RR10" s="335"/>
      <c r="RS10" s="335"/>
      <c r="RT10" s="335"/>
      <c r="RU10" s="335"/>
      <c r="RV10" s="335"/>
      <c r="RW10" s="335"/>
      <c r="RX10" s="335"/>
      <c r="RY10" s="335"/>
      <c r="RZ10" s="335"/>
      <c r="SA10" s="335"/>
      <c r="SB10" s="335"/>
      <c r="SC10" s="335"/>
      <c r="SD10" s="335"/>
      <c r="SE10" s="335"/>
      <c r="SF10" s="335"/>
      <c r="SG10" s="335"/>
      <c r="SH10" s="335"/>
      <c r="SI10" s="335"/>
      <c r="SJ10" s="335"/>
      <c r="SK10" s="335"/>
      <c r="SL10" s="335"/>
      <c r="SM10" s="335"/>
      <c r="SN10" s="335"/>
      <c r="SO10" s="335"/>
      <c r="SP10" s="335"/>
      <c r="SQ10" s="335"/>
      <c r="SR10" s="335"/>
      <c r="SS10" s="335"/>
      <c r="ST10" s="335"/>
      <c r="SU10" s="335"/>
      <c r="SV10" s="335"/>
      <c r="SW10" s="335"/>
      <c r="SX10" s="335"/>
      <c r="SY10" s="335"/>
      <c r="SZ10" s="335"/>
      <c r="TA10" s="335"/>
      <c r="TB10" s="335"/>
      <c r="TC10" s="335"/>
      <c r="TD10" s="335"/>
      <c r="TE10" s="335"/>
      <c r="TF10" s="335"/>
      <c r="TG10" s="335"/>
      <c r="TH10" s="335"/>
      <c r="TI10" s="335"/>
      <c r="TJ10" s="335"/>
      <c r="TK10" s="335"/>
      <c r="TL10" s="335"/>
      <c r="TM10" s="335"/>
      <c r="TN10" s="335"/>
      <c r="TO10" s="335"/>
      <c r="TP10" s="335"/>
      <c r="TQ10" s="335"/>
      <c r="TR10" s="335"/>
      <c r="TS10" s="335"/>
      <c r="TT10" s="335"/>
      <c r="TU10" s="335"/>
      <c r="TV10" s="335"/>
      <c r="TW10" s="335"/>
      <c r="TX10" s="335"/>
      <c r="TY10" s="335"/>
      <c r="TZ10" s="335"/>
      <c r="UA10" s="335"/>
      <c r="UB10" s="335"/>
      <c r="UC10" s="335"/>
      <c r="UD10" s="335"/>
      <c r="UE10" s="335"/>
      <c r="UF10" s="335"/>
      <c r="UG10" s="335"/>
      <c r="UH10" s="335"/>
      <c r="UI10" s="335"/>
      <c r="UJ10" s="335"/>
      <c r="UK10" s="335"/>
      <c r="UL10" s="335"/>
      <c r="UM10" s="353"/>
      <c r="UN10" s="335"/>
      <c r="UO10" s="335"/>
      <c r="UP10" s="335"/>
      <c r="UQ10" s="335"/>
      <c r="UR10" s="335"/>
      <c r="US10" s="335"/>
      <c r="UT10" s="335"/>
      <c r="UU10" s="335"/>
      <c r="UV10" s="335"/>
      <c r="UW10" s="335"/>
      <c r="UX10" s="335"/>
      <c r="UY10" s="335"/>
      <c r="UZ10" s="335"/>
      <c r="VA10" s="335"/>
      <c r="VB10" s="335"/>
      <c r="VC10" s="335"/>
      <c r="VD10" s="335"/>
      <c r="VE10" s="335"/>
      <c r="VF10" s="335"/>
      <c r="VG10" s="335"/>
      <c r="VH10" s="335"/>
      <c r="VI10" s="335"/>
      <c r="VJ10" s="335"/>
      <c r="VK10" s="335"/>
      <c r="VL10" s="335"/>
      <c r="VM10" s="335"/>
      <c r="VN10" s="354"/>
      <c r="VO10" s="335"/>
      <c r="VP10" s="335"/>
      <c r="VQ10" s="335"/>
      <c r="VR10" s="354" t="s">
        <v>0</v>
      </c>
      <c r="VS10" s="335"/>
      <c r="VT10" s="335"/>
      <c r="VU10" s="335"/>
      <c r="VV10" s="153"/>
    </row>
    <row r="11" spans="1:594" s="2" customFormat="1" ht="17.850000000000001" customHeight="1" x14ac:dyDescent="0.4">
      <c r="A11" s="334"/>
      <c r="B11" s="335"/>
      <c r="C11" s="29"/>
      <c r="D11" s="29"/>
      <c r="E11" s="29"/>
      <c r="F11" s="336"/>
      <c r="G11" s="29"/>
      <c r="H11" s="29"/>
      <c r="I11" s="29"/>
      <c r="J11" s="29"/>
      <c r="K11" s="29"/>
      <c r="L11" s="29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7"/>
      <c r="AD11" s="337"/>
      <c r="AE11" s="337"/>
      <c r="AF11" s="337"/>
      <c r="AG11" s="337"/>
      <c r="AH11" s="337"/>
      <c r="AI11" s="337"/>
      <c r="AJ11" s="337"/>
      <c r="AK11" s="337"/>
      <c r="AL11" s="337"/>
      <c r="AM11" s="338"/>
      <c r="AN11" s="337"/>
      <c r="AO11" s="337"/>
      <c r="AP11" s="337"/>
      <c r="AQ11" s="337"/>
      <c r="AR11" s="337"/>
      <c r="AS11" s="337"/>
      <c r="AT11" s="339"/>
      <c r="AU11" s="337"/>
      <c r="AV11" s="337"/>
      <c r="AW11" s="337"/>
      <c r="AX11" s="337"/>
      <c r="AY11" s="338"/>
      <c r="AZ11" s="340"/>
      <c r="BA11" s="337"/>
      <c r="BB11" s="337"/>
      <c r="BC11" s="339"/>
      <c r="BD11" s="339"/>
      <c r="BE11" s="337"/>
      <c r="BF11" s="339"/>
      <c r="BG11" s="339"/>
      <c r="BH11" s="337"/>
      <c r="BI11" s="339"/>
      <c r="BJ11" s="337"/>
      <c r="BK11" s="337"/>
      <c r="BL11" s="338"/>
      <c r="BM11" s="337"/>
      <c r="BN11" s="337"/>
      <c r="BO11" s="337"/>
      <c r="BP11" s="337"/>
      <c r="BQ11" s="337"/>
      <c r="BR11" s="337"/>
      <c r="BS11" s="337"/>
      <c r="BT11" s="337"/>
      <c r="BU11" s="337"/>
      <c r="BV11" s="337"/>
      <c r="BW11" s="338"/>
      <c r="BX11" s="337"/>
      <c r="BY11" s="337"/>
      <c r="BZ11" s="339"/>
      <c r="CA11" s="339"/>
      <c r="CB11" s="337"/>
      <c r="CC11" s="338"/>
      <c r="CD11" s="337"/>
      <c r="CE11" s="337"/>
      <c r="CF11" s="339"/>
      <c r="CG11" s="339"/>
      <c r="CH11" s="337"/>
      <c r="CI11" s="338"/>
      <c r="CJ11" s="338"/>
      <c r="CK11" s="338"/>
      <c r="CL11" s="338"/>
      <c r="CM11" s="338"/>
      <c r="CN11" s="341"/>
      <c r="CO11" s="338"/>
      <c r="CP11" s="341"/>
      <c r="CQ11" s="338"/>
      <c r="CR11" s="338"/>
      <c r="CS11" s="341"/>
      <c r="CT11" s="338"/>
      <c r="CU11" s="338"/>
      <c r="CV11" s="338"/>
      <c r="CW11" s="337"/>
      <c r="CX11" s="337"/>
      <c r="CY11" s="337"/>
      <c r="CZ11" s="337"/>
      <c r="DA11" s="337"/>
      <c r="DB11" s="338"/>
      <c r="DC11" s="337"/>
      <c r="DD11" s="337"/>
      <c r="DE11" s="337"/>
      <c r="DF11" s="337"/>
      <c r="DG11" s="337"/>
      <c r="DH11" s="338"/>
      <c r="DI11" s="337"/>
      <c r="DJ11" s="337"/>
      <c r="DK11" s="337"/>
      <c r="DL11" s="337"/>
      <c r="DM11" s="337"/>
      <c r="DN11" s="337"/>
      <c r="DO11" s="337"/>
      <c r="DP11" s="337"/>
      <c r="DQ11" s="337"/>
      <c r="DR11" s="337"/>
      <c r="DS11" s="338"/>
      <c r="DT11" s="337"/>
      <c r="DU11" s="337"/>
      <c r="DV11" s="337"/>
      <c r="DW11" s="337"/>
      <c r="DX11" s="337"/>
      <c r="DY11" s="337"/>
      <c r="DZ11" s="337"/>
      <c r="EA11" s="337"/>
      <c r="EB11" s="337"/>
      <c r="EC11" s="337"/>
      <c r="ED11" s="337"/>
      <c r="EE11" s="337"/>
      <c r="EF11" s="338"/>
      <c r="EG11" s="338"/>
      <c r="EH11" s="338"/>
      <c r="EI11" s="338"/>
      <c r="EJ11" s="338"/>
      <c r="EK11" s="338"/>
      <c r="EL11" s="338"/>
      <c r="EM11" s="338"/>
      <c r="EN11" s="338"/>
      <c r="EO11" s="338"/>
      <c r="EP11" s="338"/>
      <c r="EQ11" s="338"/>
      <c r="ER11" s="337"/>
      <c r="ES11" s="337"/>
      <c r="ET11" s="337"/>
      <c r="EU11" s="337"/>
      <c r="EV11" s="337"/>
      <c r="EW11" s="337"/>
      <c r="EX11" s="337"/>
      <c r="EY11" s="337"/>
      <c r="EZ11" s="337"/>
      <c r="FA11" s="337"/>
      <c r="FB11" s="338"/>
      <c r="FC11" s="337"/>
      <c r="FD11" s="337"/>
      <c r="FE11" s="337"/>
      <c r="FF11" s="337"/>
      <c r="FG11" s="337"/>
      <c r="FH11" s="338"/>
      <c r="FI11" s="337"/>
      <c r="FJ11" s="337"/>
      <c r="FK11" s="337"/>
      <c r="FL11" s="337"/>
      <c r="FM11" s="337"/>
      <c r="FN11" s="338"/>
      <c r="FO11" s="337"/>
      <c r="FP11" s="337"/>
      <c r="FQ11" s="337"/>
      <c r="FR11" s="337"/>
      <c r="FS11" s="337"/>
      <c r="FT11" s="338"/>
      <c r="FU11" s="337"/>
      <c r="FV11" s="337"/>
      <c r="FW11" s="337"/>
      <c r="FX11" s="337"/>
      <c r="FY11" s="337"/>
      <c r="FZ11" s="337"/>
      <c r="GA11" s="337"/>
      <c r="GB11" s="337"/>
      <c r="GC11" s="337"/>
      <c r="GD11" s="337"/>
      <c r="GE11" s="337"/>
      <c r="GF11" s="339"/>
      <c r="GG11" s="339"/>
      <c r="GH11" s="337"/>
      <c r="GI11" s="339"/>
      <c r="GJ11" s="339"/>
      <c r="GK11" s="337"/>
      <c r="GL11" s="338"/>
      <c r="GM11" s="338"/>
      <c r="GN11" s="338"/>
      <c r="GO11" s="338"/>
      <c r="GP11" s="338"/>
      <c r="GQ11" s="338"/>
      <c r="GR11" s="338"/>
      <c r="GS11" s="338"/>
      <c r="GT11" s="29"/>
      <c r="GU11" s="29"/>
      <c r="GV11" s="29"/>
      <c r="GW11" s="29"/>
      <c r="GX11" s="342"/>
      <c r="GY11" s="335"/>
      <c r="GZ11" s="335"/>
      <c r="HA11" s="335"/>
      <c r="HB11" s="335"/>
      <c r="HC11" s="335"/>
      <c r="HD11" s="342"/>
      <c r="HE11" s="335"/>
      <c r="HF11" s="335"/>
      <c r="HG11" s="335"/>
      <c r="HH11" s="335"/>
      <c r="HI11" s="335"/>
      <c r="HJ11" s="343"/>
      <c r="HK11" s="335"/>
      <c r="HL11" s="335"/>
      <c r="HM11" s="335"/>
      <c r="HN11" s="335"/>
      <c r="HO11" s="335"/>
      <c r="HP11" s="335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344"/>
      <c r="MY11" s="29"/>
      <c r="MZ11" s="29"/>
      <c r="NA11" s="345"/>
      <c r="NB11" s="345"/>
      <c r="NC11" s="345"/>
      <c r="ND11" s="345"/>
      <c r="NE11" s="346"/>
      <c r="NF11" s="346"/>
      <c r="NG11" s="346"/>
      <c r="NH11" s="346"/>
      <c r="NI11" s="346"/>
      <c r="NJ11" s="346"/>
      <c r="NK11" s="346"/>
      <c r="NL11" s="346"/>
      <c r="NM11" s="335"/>
      <c r="NN11" s="335"/>
      <c r="NO11" s="335"/>
      <c r="NP11" s="335"/>
      <c r="NQ11" s="335"/>
      <c r="NR11" s="335"/>
      <c r="NS11" s="335"/>
      <c r="NT11" s="335"/>
      <c r="NU11" s="335"/>
      <c r="NV11" s="335"/>
      <c r="NW11" s="335"/>
      <c r="NX11" s="335"/>
      <c r="NY11" s="335"/>
      <c r="NZ11" s="335"/>
      <c r="OA11" s="335"/>
      <c r="OB11" s="335"/>
      <c r="OC11" s="335"/>
      <c r="OD11" s="347"/>
      <c r="OE11" s="347"/>
      <c r="OF11" s="347"/>
      <c r="OG11" s="347"/>
      <c r="OH11" s="347"/>
      <c r="OI11" s="340"/>
      <c r="OJ11" s="338"/>
      <c r="OK11" s="337"/>
      <c r="OL11" s="348"/>
      <c r="OM11" s="338"/>
      <c r="ON11" s="29"/>
      <c r="OO11" s="349"/>
      <c r="OP11" s="29"/>
      <c r="OQ11" s="30"/>
      <c r="OR11" s="340"/>
      <c r="OS11" s="338"/>
      <c r="OT11" s="337"/>
      <c r="OU11" s="348"/>
      <c r="OV11" s="338"/>
      <c r="OW11" s="29"/>
      <c r="OX11" s="29"/>
      <c r="OY11" s="29"/>
      <c r="OZ11" s="30"/>
      <c r="PA11" s="29"/>
      <c r="PB11" s="350"/>
      <c r="PC11" s="336"/>
      <c r="PD11" s="29"/>
      <c r="PE11" s="29"/>
      <c r="PF11" s="29"/>
      <c r="PG11" s="29"/>
      <c r="PH11" s="344"/>
      <c r="PI11" s="344"/>
      <c r="PJ11" s="29"/>
      <c r="PK11" s="29"/>
      <c r="PL11" s="29"/>
      <c r="PM11" s="29"/>
      <c r="PN11" s="351"/>
      <c r="PO11" s="30"/>
      <c r="PP11" s="30"/>
      <c r="PQ11" s="30"/>
      <c r="PR11" s="30"/>
      <c r="PS11" s="30"/>
      <c r="PT11" s="30"/>
      <c r="PU11" s="352"/>
      <c r="PV11" s="335"/>
      <c r="PW11" s="335"/>
      <c r="PX11" s="335"/>
      <c r="PY11" s="335"/>
      <c r="PZ11" s="337"/>
      <c r="QA11" s="29"/>
      <c r="QB11" s="29"/>
      <c r="QC11" s="29"/>
      <c r="QD11" s="335"/>
      <c r="QE11" s="337"/>
      <c r="QF11" s="335"/>
      <c r="QG11" s="337"/>
      <c r="QH11" s="335"/>
      <c r="QI11" s="335"/>
      <c r="QJ11" s="335"/>
      <c r="QK11" s="335"/>
      <c r="QL11" s="335"/>
      <c r="QM11" s="335"/>
      <c r="QN11" s="335"/>
      <c r="QO11" s="335"/>
      <c r="QP11" s="335"/>
      <c r="QQ11" s="335"/>
      <c r="QR11" s="335"/>
      <c r="QS11" s="335"/>
      <c r="QT11" s="335"/>
      <c r="QU11" s="335"/>
      <c r="QV11" s="335"/>
      <c r="QW11" s="335"/>
      <c r="QX11" s="335"/>
      <c r="QY11" s="335"/>
      <c r="QZ11" s="335"/>
      <c r="RA11" s="335"/>
      <c r="RB11" s="335"/>
      <c r="RC11" s="335"/>
      <c r="RD11" s="335"/>
      <c r="RE11" s="335"/>
      <c r="RF11" s="335"/>
      <c r="RG11" s="335"/>
      <c r="RH11" s="335"/>
      <c r="RI11" s="335"/>
      <c r="RJ11" s="335"/>
      <c r="RK11" s="335"/>
      <c r="RL11" s="335"/>
      <c r="RM11" s="335"/>
      <c r="RN11" s="335"/>
      <c r="RO11" s="335"/>
      <c r="RP11" s="335"/>
      <c r="RQ11" s="335"/>
      <c r="RR11" s="335"/>
      <c r="RS11" s="335"/>
      <c r="RT11" s="335"/>
      <c r="RU11" s="335"/>
      <c r="RV11" s="335"/>
      <c r="RW11" s="335"/>
      <c r="RX11" s="335"/>
      <c r="RY11" s="335"/>
      <c r="RZ11" s="335"/>
      <c r="SA11" s="335"/>
      <c r="SB11" s="335"/>
      <c r="SC11" s="335"/>
      <c r="SD11" s="335"/>
      <c r="SE11" s="335"/>
      <c r="SF11" s="335"/>
      <c r="SG11" s="335"/>
      <c r="SH11" s="335"/>
      <c r="SI11" s="335"/>
      <c r="SJ11" s="335"/>
      <c r="SK11" s="335"/>
      <c r="SL11" s="335"/>
      <c r="SM11" s="335"/>
      <c r="SN11" s="335"/>
      <c r="SO11" s="335"/>
      <c r="SP11" s="335"/>
      <c r="SQ11" s="335"/>
      <c r="SR11" s="335"/>
      <c r="SS11" s="335"/>
      <c r="ST11" s="335"/>
      <c r="SU11" s="335"/>
      <c r="SV11" s="335"/>
      <c r="SW11" s="335"/>
      <c r="SX11" s="335"/>
      <c r="SY11" s="335"/>
      <c r="SZ11" s="335"/>
      <c r="TA11" s="335"/>
      <c r="TB11" s="335"/>
      <c r="TC11" s="335"/>
      <c r="TD11" s="335"/>
      <c r="TE11" s="335"/>
      <c r="TF11" s="335"/>
      <c r="TG11" s="335"/>
      <c r="TH11" s="335"/>
      <c r="TI11" s="335"/>
      <c r="TJ11" s="335"/>
      <c r="TK11" s="335"/>
      <c r="TL11" s="335"/>
      <c r="TM11" s="335"/>
      <c r="TN11" s="335"/>
      <c r="TO11" s="335"/>
      <c r="TP11" s="335"/>
      <c r="TQ11" s="335"/>
      <c r="TR11" s="335"/>
      <c r="TS11" s="335"/>
      <c r="TT11" s="335"/>
      <c r="TU11" s="335"/>
      <c r="TV11" s="335"/>
      <c r="TW11" s="335"/>
      <c r="TX11" s="335"/>
      <c r="TY11" s="335"/>
      <c r="TZ11" s="335"/>
      <c r="UA11" s="335"/>
      <c r="UB11" s="335"/>
      <c r="UC11" s="335"/>
      <c r="UD11" s="335"/>
      <c r="UE11" s="335"/>
      <c r="UF11" s="335"/>
      <c r="UG11" s="335"/>
      <c r="UH11" s="335"/>
      <c r="UI11" s="335"/>
      <c r="UJ11" s="335"/>
      <c r="UK11" s="335"/>
      <c r="UL11" s="335"/>
      <c r="UM11" s="353"/>
      <c r="UN11" s="335"/>
      <c r="UO11" s="335"/>
      <c r="UP11" s="335"/>
      <c r="UQ11" s="335"/>
      <c r="UR11" s="335"/>
      <c r="US11" s="335"/>
      <c r="UT11" s="335"/>
      <c r="UU11" s="335"/>
      <c r="UV11" s="335"/>
      <c r="UW11" s="335"/>
      <c r="UX11" s="335"/>
      <c r="UY11" s="335"/>
      <c r="UZ11" s="335"/>
      <c r="VA11" s="335"/>
      <c r="VB11" s="335"/>
      <c r="VC11" s="335"/>
      <c r="VD11" s="335"/>
      <c r="VE11" s="335"/>
      <c r="VF11" s="335"/>
      <c r="VG11" s="335"/>
      <c r="VH11" s="335"/>
      <c r="VI11" s="335"/>
      <c r="VJ11" s="335"/>
      <c r="VK11" s="335"/>
      <c r="VL11" s="335"/>
      <c r="VM11" s="335"/>
      <c r="VN11" s="335"/>
      <c r="VO11" s="335"/>
      <c r="VP11" s="354"/>
      <c r="VQ11" s="354"/>
      <c r="VR11" s="354" t="s">
        <v>1</v>
      </c>
      <c r="VS11" s="335"/>
      <c r="VT11" s="335"/>
      <c r="VU11" s="335"/>
      <c r="VV11" s="153"/>
    </row>
    <row r="12" spans="1:594" s="2" customFormat="1" ht="17.850000000000001" customHeight="1" x14ac:dyDescent="0.4">
      <c r="A12" s="334"/>
      <c r="B12" s="335"/>
      <c r="C12" s="29"/>
      <c r="D12" s="29"/>
      <c r="E12" s="29"/>
      <c r="F12" s="336"/>
      <c r="G12" s="29"/>
      <c r="H12" s="29"/>
      <c r="I12" s="29"/>
      <c r="J12" s="29"/>
      <c r="K12" s="29"/>
      <c r="L12" s="29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338"/>
      <c r="AN12" s="337"/>
      <c r="AO12" s="337"/>
      <c r="AP12" s="337"/>
      <c r="AQ12" s="337"/>
      <c r="AR12" s="337"/>
      <c r="AS12" s="337"/>
      <c r="AT12" s="339"/>
      <c r="AU12" s="337"/>
      <c r="AV12" s="337"/>
      <c r="AW12" s="337"/>
      <c r="AX12" s="337"/>
      <c r="AY12" s="338"/>
      <c r="AZ12" s="340"/>
      <c r="BA12" s="337"/>
      <c r="BB12" s="337"/>
      <c r="BC12" s="339"/>
      <c r="BD12" s="339"/>
      <c r="BE12" s="337"/>
      <c r="BF12" s="339"/>
      <c r="BG12" s="339"/>
      <c r="BH12" s="337"/>
      <c r="BI12" s="339"/>
      <c r="BJ12" s="337"/>
      <c r="BK12" s="337"/>
      <c r="BL12" s="338"/>
      <c r="BM12" s="337"/>
      <c r="BN12" s="337"/>
      <c r="BO12" s="337"/>
      <c r="BP12" s="337"/>
      <c r="BQ12" s="337"/>
      <c r="BR12" s="337"/>
      <c r="BS12" s="337"/>
      <c r="BT12" s="337"/>
      <c r="BU12" s="337"/>
      <c r="BV12" s="337"/>
      <c r="BW12" s="338"/>
      <c r="BX12" s="337"/>
      <c r="BY12" s="337"/>
      <c r="BZ12" s="339"/>
      <c r="CA12" s="339"/>
      <c r="CB12" s="337"/>
      <c r="CC12" s="338"/>
      <c r="CD12" s="337"/>
      <c r="CE12" s="337"/>
      <c r="CF12" s="339"/>
      <c r="CG12" s="339"/>
      <c r="CH12" s="337"/>
      <c r="CI12" s="338"/>
      <c r="CJ12" s="338"/>
      <c r="CK12" s="338"/>
      <c r="CL12" s="338"/>
      <c r="CM12" s="338"/>
      <c r="CN12" s="341"/>
      <c r="CO12" s="338"/>
      <c r="CP12" s="341"/>
      <c r="CQ12" s="338"/>
      <c r="CR12" s="338"/>
      <c r="CS12" s="341"/>
      <c r="CT12" s="338"/>
      <c r="CU12" s="338"/>
      <c r="CV12" s="338"/>
      <c r="CW12" s="337"/>
      <c r="CX12" s="337"/>
      <c r="CY12" s="337"/>
      <c r="CZ12" s="337"/>
      <c r="DA12" s="337"/>
      <c r="DB12" s="338"/>
      <c r="DC12" s="337"/>
      <c r="DD12" s="337"/>
      <c r="DE12" s="337"/>
      <c r="DF12" s="337"/>
      <c r="DG12" s="337"/>
      <c r="DH12" s="338"/>
      <c r="DI12" s="337"/>
      <c r="DJ12" s="337"/>
      <c r="DK12" s="337"/>
      <c r="DL12" s="337"/>
      <c r="DM12" s="337"/>
      <c r="DN12" s="337"/>
      <c r="DO12" s="337"/>
      <c r="DP12" s="337"/>
      <c r="DQ12" s="337"/>
      <c r="DR12" s="337"/>
      <c r="DS12" s="338"/>
      <c r="DT12" s="337"/>
      <c r="DU12" s="337"/>
      <c r="DV12" s="337"/>
      <c r="DW12" s="337"/>
      <c r="DX12" s="337"/>
      <c r="DY12" s="337"/>
      <c r="DZ12" s="337"/>
      <c r="EA12" s="337"/>
      <c r="EB12" s="337"/>
      <c r="EC12" s="337"/>
      <c r="ED12" s="337"/>
      <c r="EE12" s="337"/>
      <c r="EF12" s="338"/>
      <c r="EG12" s="338"/>
      <c r="EH12" s="338"/>
      <c r="EI12" s="338"/>
      <c r="EJ12" s="338"/>
      <c r="EK12" s="338"/>
      <c r="EL12" s="338"/>
      <c r="EM12" s="338"/>
      <c r="EN12" s="338"/>
      <c r="EO12" s="338"/>
      <c r="EP12" s="338"/>
      <c r="EQ12" s="338"/>
      <c r="ER12" s="337"/>
      <c r="ES12" s="337"/>
      <c r="ET12" s="337"/>
      <c r="EU12" s="337"/>
      <c r="EV12" s="337"/>
      <c r="EW12" s="337"/>
      <c r="EX12" s="337"/>
      <c r="EY12" s="337"/>
      <c r="EZ12" s="337"/>
      <c r="FA12" s="337"/>
      <c r="FB12" s="338"/>
      <c r="FC12" s="337"/>
      <c r="FD12" s="337"/>
      <c r="FE12" s="337"/>
      <c r="FF12" s="337"/>
      <c r="FG12" s="337"/>
      <c r="FH12" s="338"/>
      <c r="FI12" s="337"/>
      <c r="FJ12" s="337"/>
      <c r="FK12" s="337"/>
      <c r="FL12" s="337"/>
      <c r="FM12" s="337"/>
      <c r="FN12" s="338"/>
      <c r="FO12" s="337"/>
      <c r="FP12" s="337"/>
      <c r="FQ12" s="337"/>
      <c r="FR12" s="337"/>
      <c r="FS12" s="337"/>
      <c r="FT12" s="338"/>
      <c r="FU12" s="337"/>
      <c r="FV12" s="337"/>
      <c r="FW12" s="337"/>
      <c r="FX12" s="337"/>
      <c r="FY12" s="337"/>
      <c r="FZ12" s="337"/>
      <c r="GA12" s="337"/>
      <c r="GB12" s="337"/>
      <c r="GC12" s="337"/>
      <c r="GD12" s="337"/>
      <c r="GE12" s="337"/>
      <c r="GF12" s="339"/>
      <c r="GG12" s="339"/>
      <c r="GH12" s="337"/>
      <c r="GI12" s="339"/>
      <c r="GJ12" s="339"/>
      <c r="GK12" s="337"/>
      <c r="GL12" s="338"/>
      <c r="GM12" s="338"/>
      <c r="GN12" s="338"/>
      <c r="GO12" s="338"/>
      <c r="GP12" s="338"/>
      <c r="GQ12" s="338"/>
      <c r="GR12" s="338"/>
      <c r="GS12" s="338"/>
      <c r="GT12" s="29"/>
      <c r="GU12" s="29"/>
      <c r="GV12" s="29"/>
      <c r="GW12" s="29"/>
      <c r="GX12" s="342"/>
      <c r="GY12" s="335"/>
      <c r="GZ12" s="335"/>
      <c r="HA12" s="335"/>
      <c r="HB12" s="335"/>
      <c r="HC12" s="335"/>
      <c r="HD12" s="342"/>
      <c r="HE12" s="335"/>
      <c r="HF12" s="335"/>
      <c r="HG12" s="335"/>
      <c r="HH12" s="335"/>
      <c r="HI12" s="335"/>
      <c r="HJ12" s="343"/>
      <c r="HK12" s="335"/>
      <c r="HL12" s="335"/>
      <c r="HM12" s="335"/>
      <c r="HN12" s="335"/>
      <c r="HO12" s="335"/>
      <c r="HP12" s="335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344"/>
      <c r="MY12" s="29"/>
      <c r="MZ12" s="29"/>
      <c r="NA12" s="345"/>
      <c r="NB12" s="345"/>
      <c r="NC12" s="345"/>
      <c r="ND12" s="345"/>
      <c r="NE12" s="346"/>
      <c r="NF12" s="346"/>
      <c r="NG12" s="346"/>
      <c r="NH12" s="346"/>
      <c r="NI12" s="346"/>
      <c r="NJ12" s="346"/>
      <c r="NK12" s="346"/>
      <c r="NL12" s="346"/>
      <c r="NM12" s="335"/>
      <c r="NN12" s="335"/>
      <c r="NO12" s="335"/>
      <c r="NP12" s="335"/>
      <c r="NQ12" s="335"/>
      <c r="NR12" s="335"/>
      <c r="NS12" s="335"/>
      <c r="NT12" s="335"/>
      <c r="NU12" s="335"/>
      <c r="NV12" s="335"/>
      <c r="NW12" s="335"/>
      <c r="NX12" s="335"/>
      <c r="NY12" s="335"/>
      <c r="NZ12" s="335"/>
      <c r="OA12" s="335"/>
      <c r="OB12" s="335"/>
      <c r="OC12" s="335"/>
      <c r="OD12" s="347"/>
      <c r="OE12" s="347"/>
      <c r="OF12" s="347"/>
      <c r="OG12" s="347"/>
      <c r="OH12" s="347"/>
      <c r="OI12" s="340"/>
      <c r="OJ12" s="338"/>
      <c r="OK12" s="337"/>
      <c r="OL12" s="348"/>
      <c r="OM12" s="338"/>
      <c r="ON12" s="29"/>
      <c r="OO12" s="349"/>
      <c r="OP12" s="29"/>
      <c r="OQ12" s="30"/>
      <c r="OR12" s="340"/>
      <c r="OS12" s="338"/>
      <c r="OT12" s="337"/>
      <c r="OU12" s="348"/>
      <c r="OV12" s="338"/>
      <c r="OW12" s="29"/>
      <c r="OX12" s="29"/>
      <c r="OY12" s="29"/>
      <c r="OZ12" s="30"/>
      <c r="PA12" s="29"/>
      <c r="PB12" s="350"/>
      <c r="PC12" s="336"/>
      <c r="PD12" s="29"/>
      <c r="PE12" s="29"/>
      <c r="PF12" s="29"/>
      <c r="PG12" s="29"/>
      <c r="PH12" s="344"/>
      <c r="PI12" s="344"/>
      <c r="PJ12" s="29"/>
      <c r="PK12" s="29"/>
      <c r="PL12" s="29"/>
      <c r="PM12" s="29"/>
      <c r="PN12" s="351"/>
      <c r="PO12" s="30"/>
      <c r="PP12" s="30"/>
      <c r="PQ12" s="30"/>
      <c r="PR12" s="30"/>
      <c r="PS12" s="30"/>
      <c r="PT12" s="30"/>
      <c r="PU12" s="352"/>
      <c r="PV12" s="335"/>
      <c r="PW12" s="335"/>
      <c r="PX12" s="335"/>
      <c r="PY12" s="335"/>
      <c r="PZ12" s="337"/>
      <c r="QA12" s="29"/>
      <c r="QB12" s="29"/>
      <c r="QC12" s="29"/>
      <c r="QD12" s="335"/>
      <c r="QE12" s="337"/>
      <c r="QF12" s="335"/>
      <c r="QG12" s="337"/>
      <c r="QH12" s="335"/>
      <c r="QI12" s="335"/>
      <c r="QJ12" s="335"/>
      <c r="QK12" s="335"/>
      <c r="QL12" s="335"/>
      <c r="QM12" s="335"/>
      <c r="QN12" s="335"/>
      <c r="QO12" s="335"/>
      <c r="QP12" s="335"/>
      <c r="QQ12" s="335"/>
      <c r="QR12" s="335"/>
      <c r="QS12" s="335"/>
      <c r="QT12" s="335"/>
      <c r="QU12" s="335"/>
      <c r="QV12" s="335"/>
      <c r="QW12" s="335"/>
      <c r="QX12" s="335"/>
      <c r="QY12" s="335"/>
      <c r="QZ12" s="335"/>
      <c r="RA12" s="335"/>
      <c r="RB12" s="335"/>
      <c r="RC12" s="335"/>
      <c r="RD12" s="335"/>
      <c r="RE12" s="335"/>
      <c r="RF12" s="335"/>
      <c r="RG12" s="335"/>
      <c r="RH12" s="335"/>
      <c r="RI12" s="335"/>
      <c r="RJ12" s="335"/>
      <c r="RK12" s="335"/>
      <c r="RL12" s="335"/>
      <c r="RM12" s="335"/>
      <c r="RN12" s="335"/>
      <c r="RO12" s="335"/>
      <c r="RP12" s="335"/>
      <c r="RQ12" s="335"/>
      <c r="RR12" s="335"/>
      <c r="RS12" s="335"/>
      <c r="RT12" s="335"/>
      <c r="RU12" s="335"/>
      <c r="RV12" s="335"/>
      <c r="RW12" s="335"/>
      <c r="RX12" s="335"/>
      <c r="RY12" s="335"/>
      <c r="RZ12" s="335"/>
      <c r="SA12" s="335"/>
      <c r="SB12" s="335"/>
      <c r="SC12" s="335"/>
      <c r="SD12" s="335"/>
      <c r="SE12" s="335"/>
      <c r="SF12" s="335"/>
      <c r="SG12" s="335"/>
      <c r="SH12" s="335"/>
      <c r="SI12" s="335"/>
      <c r="SJ12" s="335"/>
      <c r="SK12" s="335"/>
      <c r="SL12" s="335"/>
      <c r="SM12" s="335"/>
      <c r="SN12" s="335"/>
      <c r="SO12" s="335"/>
      <c r="SP12" s="335"/>
      <c r="SQ12" s="335"/>
      <c r="SR12" s="335"/>
      <c r="SS12" s="335"/>
      <c r="ST12" s="335"/>
      <c r="SU12" s="335"/>
      <c r="SV12" s="335"/>
      <c r="SW12" s="335"/>
      <c r="SX12" s="335"/>
      <c r="SY12" s="335"/>
      <c r="SZ12" s="335"/>
      <c r="TA12" s="335"/>
      <c r="TB12" s="335"/>
      <c r="TC12" s="335"/>
      <c r="TD12" s="335"/>
      <c r="TE12" s="335"/>
      <c r="TF12" s="335"/>
      <c r="TG12" s="335"/>
      <c r="TH12" s="335"/>
      <c r="TI12" s="335"/>
      <c r="TJ12" s="335"/>
      <c r="TK12" s="335"/>
      <c r="TL12" s="335"/>
      <c r="TM12" s="335"/>
      <c r="TN12" s="335"/>
      <c r="TO12" s="335"/>
      <c r="TP12" s="335"/>
      <c r="TQ12" s="335"/>
      <c r="TR12" s="335"/>
      <c r="TS12" s="335"/>
      <c r="TT12" s="335"/>
      <c r="TU12" s="335"/>
      <c r="TV12" s="335"/>
      <c r="TW12" s="335"/>
      <c r="TX12" s="335"/>
      <c r="TY12" s="335"/>
      <c r="TZ12" s="335"/>
      <c r="UA12" s="335"/>
      <c r="UB12" s="335"/>
      <c r="UC12" s="335"/>
      <c r="UD12" s="335"/>
      <c r="UE12" s="335"/>
      <c r="UF12" s="335"/>
      <c r="UG12" s="335"/>
      <c r="UH12" s="335"/>
      <c r="UI12" s="335"/>
      <c r="UJ12" s="335"/>
      <c r="UK12" s="335"/>
      <c r="UL12" s="335"/>
      <c r="UM12" s="353"/>
      <c r="UN12" s="335"/>
      <c r="UO12" s="335"/>
      <c r="UP12" s="335"/>
      <c r="UQ12" s="335"/>
      <c r="UR12" s="335"/>
      <c r="US12" s="335"/>
      <c r="UT12" s="335"/>
      <c r="UU12" s="335"/>
      <c r="UV12" s="335"/>
      <c r="UW12" s="335"/>
      <c r="UX12" s="335"/>
      <c r="UY12" s="335"/>
      <c r="UZ12" s="335"/>
      <c r="VA12" s="335"/>
      <c r="VB12" s="335"/>
      <c r="VC12" s="335"/>
      <c r="VD12" s="335"/>
      <c r="VE12" s="335"/>
      <c r="VF12" s="335"/>
      <c r="VG12" s="335"/>
      <c r="VH12" s="335"/>
      <c r="VI12" s="335"/>
      <c r="VJ12" s="335"/>
      <c r="VK12" s="335"/>
      <c r="VL12" s="335"/>
      <c r="VM12" s="354"/>
      <c r="VN12" s="354"/>
      <c r="VO12" s="335"/>
      <c r="VP12" s="335"/>
      <c r="VQ12" s="335"/>
      <c r="VR12" s="354" t="s">
        <v>2</v>
      </c>
      <c r="VS12" s="335"/>
      <c r="VT12" s="335"/>
      <c r="VU12" s="335"/>
      <c r="VV12" s="153"/>
    </row>
    <row r="13" spans="1:594" s="2" customFormat="1" ht="17.850000000000001" customHeight="1" x14ac:dyDescent="0.4">
      <c r="A13" s="334"/>
      <c r="B13" s="335"/>
      <c r="C13" s="29"/>
      <c r="D13" s="29"/>
      <c r="E13" s="29"/>
      <c r="F13" s="336"/>
      <c r="G13" s="29"/>
      <c r="H13" s="29"/>
      <c r="I13" s="29"/>
      <c r="J13" s="29"/>
      <c r="K13" s="29"/>
      <c r="L13" s="29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8"/>
      <c r="AN13" s="337"/>
      <c r="AO13" s="337"/>
      <c r="AP13" s="337"/>
      <c r="AQ13" s="337"/>
      <c r="AR13" s="337"/>
      <c r="AS13" s="337"/>
      <c r="AT13" s="339"/>
      <c r="AU13" s="337"/>
      <c r="AV13" s="337"/>
      <c r="AW13" s="337"/>
      <c r="AX13" s="337"/>
      <c r="AY13" s="338"/>
      <c r="AZ13" s="340"/>
      <c r="BA13" s="337"/>
      <c r="BB13" s="337"/>
      <c r="BC13" s="339"/>
      <c r="BD13" s="339"/>
      <c r="BE13" s="337"/>
      <c r="BF13" s="339"/>
      <c r="BG13" s="339"/>
      <c r="BH13" s="337"/>
      <c r="BI13" s="339"/>
      <c r="BJ13" s="337"/>
      <c r="BK13" s="337"/>
      <c r="BL13" s="338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8"/>
      <c r="BX13" s="337"/>
      <c r="BY13" s="337"/>
      <c r="BZ13" s="339"/>
      <c r="CA13" s="339"/>
      <c r="CB13" s="337"/>
      <c r="CC13" s="338"/>
      <c r="CD13" s="337"/>
      <c r="CE13" s="337"/>
      <c r="CF13" s="339"/>
      <c r="CG13" s="339"/>
      <c r="CH13" s="337"/>
      <c r="CI13" s="338"/>
      <c r="CJ13" s="338"/>
      <c r="CK13" s="338"/>
      <c r="CL13" s="338"/>
      <c r="CM13" s="338"/>
      <c r="CN13" s="341"/>
      <c r="CO13" s="338"/>
      <c r="CP13" s="341"/>
      <c r="CQ13" s="338"/>
      <c r="CR13" s="338"/>
      <c r="CS13" s="341"/>
      <c r="CT13" s="338"/>
      <c r="CU13" s="338"/>
      <c r="CV13" s="338"/>
      <c r="CW13" s="337"/>
      <c r="CX13" s="337"/>
      <c r="CY13" s="337"/>
      <c r="CZ13" s="337"/>
      <c r="DA13" s="337"/>
      <c r="DB13" s="338"/>
      <c r="DC13" s="337"/>
      <c r="DD13" s="337"/>
      <c r="DE13" s="337"/>
      <c r="DF13" s="337"/>
      <c r="DG13" s="337"/>
      <c r="DH13" s="338"/>
      <c r="DI13" s="337"/>
      <c r="DJ13" s="337"/>
      <c r="DK13" s="337"/>
      <c r="DL13" s="337"/>
      <c r="DM13" s="337"/>
      <c r="DN13" s="337"/>
      <c r="DO13" s="337"/>
      <c r="DP13" s="337"/>
      <c r="DQ13" s="337"/>
      <c r="DR13" s="337"/>
      <c r="DS13" s="338"/>
      <c r="DT13" s="337"/>
      <c r="DU13" s="337"/>
      <c r="DV13" s="337"/>
      <c r="DW13" s="337"/>
      <c r="DX13" s="337"/>
      <c r="DY13" s="337"/>
      <c r="DZ13" s="337"/>
      <c r="EA13" s="337"/>
      <c r="EB13" s="337"/>
      <c r="EC13" s="337"/>
      <c r="ED13" s="337"/>
      <c r="EE13" s="337"/>
      <c r="EF13" s="338"/>
      <c r="EG13" s="338"/>
      <c r="EH13" s="338"/>
      <c r="EI13" s="338"/>
      <c r="EJ13" s="338"/>
      <c r="EK13" s="338"/>
      <c r="EL13" s="338"/>
      <c r="EM13" s="338"/>
      <c r="EN13" s="338"/>
      <c r="EO13" s="338"/>
      <c r="EP13" s="338"/>
      <c r="EQ13" s="338"/>
      <c r="ER13" s="337"/>
      <c r="ES13" s="337"/>
      <c r="ET13" s="337"/>
      <c r="EU13" s="337"/>
      <c r="EV13" s="337"/>
      <c r="EW13" s="337"/>
      <c r="EX13" s="337"/>
      <c r="EY13" s="337"/>
      <c r="EZ13" s="337"/>
      <c r="FA13" s="337"/>
      <c r="FB13" s="338"/>
      <c r="FC13" s="337"/>
      <c r="FD13" s="337"/>
      <c r="FE13" s="337"/>
      <c r="FF13" s="337"/>
      <c r="FG13" s="337"/>
      <c r="FH13" s="338"/>
      <c r="FI13" s="337"/>
      <c r="FJ13" s="337"/>
      <c r="FK13" s="337"/>
      <c r="FL13" s="337"/>
      <c r="FM13" s="337"/>
      <c r="FN13" s="338"/>
      <c r="FO13" s="337"/>
      <c r="FP13" s="337"/>
      <c r="FQ13" s="337"/>
      <c r="FR13" s="337"/>
      <c r="FS13" s="337"/>
      <c r="FT13" s="338"/>
      <c r="FU13" s="337"/>
      <c r="FV13" s="337"/>
      <c r="FW13" s="337"/>
      <c r="FX13" s="337"/>
      <c r="FY13" s="337"/>
      <c r="FZ13" s="337"/>
      <c r="GA13" s="337"/>
      <c r="GB13" s="337"/>
      <c r="GC13" s="337"/>
      <c r="GD13" s="337"/>
      <c r="GE13" s="337"/>
      <c r="GF13" s="339"/>
      <c r="GG13" s="339"/>
      <c r="GH13" s="337"/>
      <c r="GI13" s="339"/>
      <c r="GJ13" s="339"/>
      <c r="GK13" s="337"/>
      <c r="GL13" s="338"/>
      <c r="GM13" s="338"/>
      <c r="GN13" s="338"/>
      <c r="GO13" s="338"/>
      <c r="GP13" s="338"/>
      <c r="GQ13" s="338"/>
      <c r="GR13" s="338"/>
      <c r="GS13" s="338"/>
      <c r="GT13" s="29"/>
      <c r="GU13" s="29"/>
      <c r="GV13" s="29"/>
      <c r="GW13" s="29"/>
      <c r="GX13" s="342"/>
      <c r="GY13" s="335"/>
      <c r="GZ13" s="335"/>
      <c r="HA13" s="335"/>
      <c r="HB13" s="335"/>
      <c r="HC13" s="335"/>
      <c r="HD13" s="342"/>
      <c r="HE13" s="335"/>
      <c r="HF13" s="335"/>
      <c r="HG13" s="335"/>
      <c r="HH13" s="335"/>
      <c r="HI13" s="335"/>
      <c r="HJ13" s="343"/>
      <c r="HK13" s="335"/>
      <c r="HL13" s="335"/>
      <c r="HM13" s="335"/>
      <c r="HN13" s="335"/>
      <c r="HO13" s="335"/>
      <c r="HP13" s="335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344"/>
      <c r="MY13" s="29"/>
      <c r="MZ13" s="29"/>
      <c r="NA13" s="345"/>
      <c r="NB13" s="345"/>
      <c r="NC13" s="345"/>
      <c r="ND13" s="345"/>
      <c r="NE13" s="346"/>
      <c r="NF13" s="346"/>
      <c r="NG13" s="346"/>
      <c r="NH13" s="346"/>
      <c r="NI13" s="346"/>
      <c r="NJ13" s="346"/>
      <c r="NK13" s="346"/>
      <c r="NL13" s="346"/>
      <c r="NM13" s="335"/>
      <c r="NN13" s="335"/>
      <c r="NO13" s="335"/>
      <c r="NP13" s="335"/>
      <c r="NQ13" s="335"/>
      <c r="NR13" s="335"/>
      <c r="NS13" s="335"/>
      <c r="NT13" s="335"/>
      <c r="NU13" s="335"/>
      <c r="NV13" s="335"/>
      <c r="NW13" s="335"/>
      <c r="NX13" s="335"/>
      <c r="NY13" s="335"/>
      <c r="NZ13" s="335"/>
      <c r="OA13" s="335"/>
      <c r="OB13" s="335"/>
      <c r="OC13" s="335"/>
      <c r="OD13" s="347"/>
      <c r="OE13" s="347"/>
      <c r="OF13" s="347"/>
      <c r="OG13" s="347"/>
      <c r="OH13" s="347"/>
      <c r="OI13" s="340"/>
      <c r="OJ13" s="338"/>
      <c r="OK13" s="337"/>
      <c r="OL13" s="348"/>
      <c r="OM13" s="338"/>
      <c r="ON13" s="29"/>
      <c r="OO13" s="349"/>
      <c r="OP13" s="29"/>
      <c r="OQ13" s="30"/>
      <c r="OR13" s="340"/>
      <c r="OS13" s="338"/>
      <c r="OT13" s="337"/>
      <c r="OU13" s="348"/>
      <c r="OV13" s="338"/>
      <c r="OW13" s="29"/>
      <c r="OX13" s="29"/>
      <c r="OY13" s="29"/>
      <c r="OZ13" s="30"/>
      <c r="PA13" s="29"/>
      <c r="PB13" s="350"/>
      <c r="PC13" s="336"/>
      <c r="PD13" s="29"/>
      <c r="PE13" s="29"/>
      <c r="PF13" s="29"/>
      <c r="PG13" s="29"/>
      <c r="PH13" s="344"/>
      <c r="PI13" s="344"/>
      <c r="PJ13" s="29"/>
      <c r="PK13" s="29"/>
      <c r="PL13" s="29"/>
      <c r="PM13" s="29"/>
      <c r="PN13" s="351"/>
      <c r="PO13" s="30"/>
      <c r="PP13" s="30"/>
      <c r="PQ13" s="30"/>
      <c r="PR13" s="30"/>
      <c r="PS13" s="30"/>
      <c r="PT13" s="30"/>
      <c r="PU13" s="352"/>
      <c r="PV13" s="335"/>
      <c r="PW13" s="335"/>
      <c r="PX13" s="335"/>
      <c r="PY13" s="335"/>
      <c r="PZ13" s="337"/>
      <c r="QA13" s="29"/>
      <c r="QB13" s="29"/>
      <c r="QC13" s="29"/>
      <c r="QD13" s="335"/>
      <c r="QE13" s="337"/>
      <c r="QF13" s="335"/>
      <c r="QG13" s="337"/>
      <c r="QH13" s="335"/>
      <c r="QI13" s="335"/>
      <c r="QJ13" s="335"/>
      <c r="QK13" s="335"/>
      <c r="QL13" s="335"/>
      <c r="QM13" s="335"/>
      <c r="QN13" s="335"/>
      <c r="QO13" s="335"/>
      <c r="QP13" s="335"/>
      <c r="QQ13" s="335"/>
      <c r="QR13" s="335"/>
      <c r="QS13" s="335"/>
      <c r="QT13" s="335"/>
      <c r="QU13" s="335"/>
      <c r="QV13" s="335"/>
      <c r="QW13" s="335"/>
      <c r="QX13" s="335"/>
      <c r="QY13" s="335"/>
      <c r="QZ13" s="335"/>
      <c r="RA13" s="335"/>
      <c r="RB13" s="335"/>
      <c r="RC13" s="335"/>
      <c r="RD13" s="335"/>
      <c r="RE13" s="335"/>
      <c r="RF13" s="335"/>
      <c r="RG13" s="335"/>
      <c r="RH13" s="335"/>
      <c r="RI13" s="335"/>
      <c r="RJ13" s="335"/>
      <c r="RK13" s="335"/>
      <c r="RL13" s="335"/>
      <c r="RM13" s="335"/>
      <c r="RN13" s="335"/>
      <c r="RO13" s="335"/>
      <c r="RP13" s="335"/>
      <c r="RQ13" s="335"/>
      <c r="RR13" s="335"/>
      <c r="RS13" s="335"/>
      <c r="RT13" s="335"/>
      <c r="RU13" s="335"/>
      <c r="RV13" s="335"/>
      <c r="RW13" s="335"/>
      <c r="RX13" s="335"/>
      <c r="RY13" s="335"/>
      <c r="RZ13" s="335"/>
      <c r="SA13" s="335"/>
      <c r="SB13" s="335"/>
      <c r="SC13" s="335"/>
      <c r="SD13" s="335"/>
      <c r="SE13" s="335"/>
      <c r="SF13" s="335"/>
      <c r="SG13" s="335"/>
      <c r="SH13" s="335"/>
      <c r="SI13" s="335"/>
      <c r="SJ13" s="335"/>
      <c r="SK13" s="335"/>
      <c r="SL13" s="335"/>
      <c r="SM13" s="335"/>
      <c r="SN13" s="335"/>
      <c r="SO13" s="335"/>
      <c r="SP13" s="335"/>
      <c r="SQ13" s="335"/>
      <c r="SR13" s="335"/>
      <c r="SS13" s="335"/>
      <c r="ST13" s="335"/>
      <c r="SU13" s="335"/>
      <c r="SV13" s="335"/>
      <c r="SW13" s="335"/>
      <c r="SX13" s="335"/>
      <c r="SY13" s="335"/>
      <c r="SZ13" s="335"/>
      <c r="TA13" s="335"/>
      <c r="TB13" s="335"/>
      <c r="TC13" s="335"/>
      <c r="TD13" s="335"/>
      <c r="TE13" s="335"/>
      <c r="TF13" s="335"/>
      <c r="TG13" s="335"/>
      <c r="TH13" s="335"/>
      <c r="TI13" s="335"/>
      <c r="TJ13" s="335"/>
      <c r="TK13" s="335"/>
      <c r="TL13" s="335"/>
      <c r="TM13" s="335"/>
      <c r="TN13" s="335"/>
      <c r="TO13" s="335"/>
      <c r="TP13" s="335"/>
      <c r="TQ13" s="335"/>
      <c r="TR13" s="335"/>
      <c r="TS13" s="335"/>
      <c r="TT13" s="335"/>
      <c r="TU13" s="335"/>
      <c r="TV13" s="335"/>
      <c r="TW13" s="335"/>
      <c r="TX13" s="335"/>
      <c r="TY13" s="335"/>
      <c r="TZ13" s="335"/>
      <c r="UA13" s="335"/>
      <c r="UB13" s="335"/>
      <c r="UC13" s="335"/>
      <c r="UD13" s="335"/>
      <c r="UE13" s="335"/>
      <c r="UF13" s="335"/>
      <c r="UG13" s="335"/>
      <c r="UH13" s="335"/>
      <c r="UI13" s="335"/>
      <c r="UJ13" s="335"/>
      <c r="UK13" s="335"/>
      <c r="UL13" s="335"/>
      <c r="UM13" s="353"/>
      <c r="UN13" s="335"/>
      <c r="UO13" s="335"/>
      <c r="UP13" s="335"/>
      <c r="UQ13" s="335"/>
      <c r="UR13" s="335"/>
      <c r="US13" s="335"/>
      <c r="UT13" s="335"/>
      <c r="UU13" s="335"/>
      <c r="UV13" s="335"/>
      <c r="UW13" s="335"/>
      <c r="UX13" s="335"/>
      <c r="UY13" s="335"/>
      <c r="UZ13" s="335"/>
      <c r="VA13" s="335"/>
      <c r="VB13" s="335"/>
      <c r="VC13" s="335"/>
      <c r="VD13" s="335"/>
      <c r="VE13" s="335"/>
      <c r="VF13" s="335"/>
      <c r="VG13" s="335"/>
      <c r="VH13" s="335"/>
      <c r="VI13" s="335"/>
      <c r="VJ13" s="335"/>
      <c r="VK13" s="335"/>
      <c r="VL13" s="335"/>
      <c r="VM13" s="354"/>
      <c r="VN13" s="354"/>
      <c r="VO13" s="335"/>
      <c r="VP13" s="335"/>
      <c r="VQ13" s="335"/>
      <c r="VR13" s="354" t="s">
        <v>256</v>
      </c>
      <c r="VS13" s="335"/>
      <c r="VT13" s="335"/>
      <c r="VU13" s="335"/>
      <c r="VV13" s="153"/>
    </row>
    <row r="14" spans="1:594" s="2" customFormat="1" ht="17.850000000000001" customHeight="1" x14ac:dyDescent="0.4">
      <c r="A14" s="334"/>
      <c r="B14" s="335"/>
      <c r="C14" s="29"/>
      <c r="D14" s="29"/>
      <c r="E14" s="29"/>
      <c r="F14" s="336"/>
      <c r="G14" s="29"/>
      <c r="H14" s="29"/>
      <c r="I14" s="29"/>
      <c r="J14" s="29"/>
      <c r="K14" s="29"/>
      <c r="L14" s="29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8"/>
      <c r="AN14" s="337"/>
      <c r="AO14" s="337"/>
      <c r="AP14" s="337"/>
      <c r="AQ14" s="337"/>
      <c r="AR14" s="337"/>
      <c r="AS14" s="337"/>
      <c r="AT14" s="339"/>
      <c r="AU14" s="337"/>
      <c r="AV14" s="337"/>
      <c r="AW14" s="337"/>
      <c r="AX14" s="337"/>
      <c r="AY14" s="338"/>
      <c r="AZ14" s="340"/>
      <c r="BA14" s="337"/>
      <c r="BB14" s="337"/>
      <c r="BC14" s="339"/>
      <c r="BD14" s="339"/>
      <c r="BE14" s="337"/>
      <c r="BF14" s="339"/>
      <c r="BG14" s="339"/>
      <c r="BH14" s="337"/>
      <c r="BI14" s="339"/>
      <c r="BJ14" s="337"/>
      <c r="BK14" s="337"/>
      <c r="BL14" s="338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8"/>
      <c r="BX14" s="337"/>
      <c r="BY14" s="337"/>
      <c r="BZ14" s="339"/>
      <c r="CA14" s="339"/>
      <c r="CB14" s="337"/>
      <c r="CC14" s="338"/>
      <c r="CD14" s="337"/>
      <c r="CE14" s="337"/>
      <c r="CF14" s="339"/>
      <c r="CG14" s="339"/>
      <c r="CH14" s="337"/>
      <c r="CI14" s="338"/>
      <c r="CJ14" s="338"/>
      <c r="CK14" s="338"/>
      <c r="CL14" s="338"/>
      <c r="CM14" s="338"/>
      <c r="CN14" s="341"/>
      <c r="CO14" s="338"/>
      <c r="CP14" s="341"/>
      <c r="CQ14" s="338"/>
      <c r="CR14" s="338"/>
      <c r="CS14" s="341"/>
      <c r="CT14" s="338"/>
      <c r="CU14" s="338"/>
      <c r="CV14" s="338"/>
      <c r="CW14" s="337"/>
      <c r="CX14" s="337"/>
      <c r="CY14" s="337"/>
      <c r="CZ14" s="337"/>
      <c r="DA14" s="337"/>
      <c r="DB14" s="338"/>
      <c r="DC14" s="337"/>
      <c r="DD14" s="337"/>
      <c r="DE14" s="337"/>
      <c r="DF14" s="337"/>
      <c r="DG14" s="337"/>
      <c r="DH14" s="338"/>
      <c r="DI14" s="337"/>
      <c r="DJ14" s="337"/>
      <c r="DK14" s="337"/>
      <c r="DL14" s="337"/>
      <c r="DM14" s="337"/>
      <c r="DN14" s="337"/>
      <c r="DO14" s="337"/>
      <c r="DP14" s="337"/>
      <c r="DQ14" s="337"/>
      <c r="DR14" s="337"/>
      <c r="DS14" s="338"/>
      <c r="DT14" s="337"/>
      <c r="DU14" s="337"/>
      <c r="DV14" s="337"/>
      <c r="DW14" s="337"/>
      <c r="DX14" s="337"/>
      <c r="DY14" s="337"/>
      <c r="DZ14" s="337"/>
      <c r="EA14" s="337"/>
      <c r="EB14" s="337"/>
      <c r="EC14" s="337"/>
      <c r="ED14" s="337"/>
      <c r="EE14" s="337"/>
      <c r="EF14" s="338"/>
      <c r="EG14" s="338"/>
      <c r="EH14" s="338"/>
      <c r="EI14" s="338"/>
      <c r="EJ14" s="338"/>
      <c r="EK14" s="338"/>
      <c r="EL14" s="338"/>
      <c r="EM14" s="338"/>
      <c r="EN14" s="338"/>
      <c r="EO14" s="338"/>
      <c r="EP14" s="338"/>
      <c r="EQ14" s="338"/>
      <c r="ER14" s="337"/>
      <c r="ES14" s="337"/>
      <c r="ET14" s="337"/>
      <c r="EU14" s="337"/>
      <c r="EV14" s="337"/>
      <c r="EW14" s="337"/>
      <c r="EX14" s="337"/>
      <c r="EY14" s="337"/>
      <c r="EZ14" s="337"/>
      <c r="FA14" s="337"/>
      <c r="FB14" s="338"/>
      <c r="FC14" s="337"/>
      <c r="FD14" s="337"/>
      <c r="FE14" s="337"/>
      <c r="FF14" s="337"/>
      <c r="FG14" s="337"/>
      <c r="FH14" s="338"/>
      <c r="FI14" s="337"/>
      <c r="FJ14" s="337"/>
      <c r="FK14" s="337"/>
      <c r="FL14" s="337"/>
      <c r="FM14" s="337"/>
      <c r="FN14" s="338"/>
      <c r="FO14" s="337"/>
      <c r="FP14" s="337"/>
      <c r="FQ14" s="337"/>
      <c r="FR14" s="337"/>
      <c r="FS14" s="337"/>
      <c r="FT14" s="338"/>
      <c r="FU14" s="337"/>
      <c r="FV14" s="337"/>
      <c r="FW14" s="337"/>
      <c r="FX14" s="337"/>
      <c r="FY14" s="337"/>
      <c r="FZ14" s="337"/>
      <c r="GA14" s="337"/>
      <c r="GB14" s="337"/>
      <c r="GC14" s="337"/>
      <c r="GD14" s="337"/>
      <c r="GE14" s="337"/>
      <c r="GF14" s="339"/>
      <c r="GG14" s="339"/>
      <c r="GH14" s="337"/>
      <c r="GI14" s="339"/>
      <c r="GJ14" s="339"/>
      <c r="GK14" s="337"/>
      <c r="GL14" s="338"/>
      <c r="GM14" s="338"/>
      <c r="GN14" s="338"/>
      <c r="GO14" s="338"/>
      <c r="GP14" s="338"/>
      <c r="GQ14" s="338"/>
      <c r="GR14" s="338"/>
      <c r="GS14" s="338"/>
      <c r="GT14" s="29"/>
      <c r="GU14" s="29"/>
      <c r="GV14" s="29"/>
      <c r="GW14" s="29"/>
      <c r="GX14" s="342"/>
      <c r="GY14" s="335"/>
      <c r="GZ14" s="335"/>
      <c r="HA14" s="335"/>
      <c r="HB14" s="335"/>
      <c r="HC14" s="335"/>
      <c r="HD14" s="342"/>
      <c r="HE14" s="335"/>
      <c r="HF14" s="335"/>
      <c r="HG14" s="335"/>
      <c r="HH14" s="335"/>
      <c r="HI14" s="335"/>
      <c r="HJ14" s="343"/>
      <c r="HK14" s="335"/>
      <c r="HL14" s="335"/>
      <c r="HM14" s="335"/>
      <c r="HN14" s="335"/>
      <c r="HO14" s="335"/>
      <c r="HP14" s="335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344"/>
      <c r="MY14" s="29"/>
      <c r="MZ14" s="29"/>
      <c r="NA14" s="345"/>
      <c r="NB14" s="345"/>
      <c r="NC14" s="345"/>
      <c r="ND14" s="345"/>
      <c r="NE14" s="346"/>
      <c r="NF14" s="346"/>
      <c r="NG14" s="346"/>
      <c r="NH14" s="346"/>
      <c r="NI14" s="346"/>
      <c r="NJ14" s="346"/>
      <c r="NK14" s="346"/>
      <c r="NL14" s="346"/>
      <c r="NM14" s="335"/>
      <c r="NN14" s="335"/>
      <c r="NO14" s="335"/>
      <c r="NP14" s="335"/>
      <c r="NQ14" s="335"/>
      <c r="NR14" s="335"/>
      <c r="NS14" s="335"/>
      <c r="NT14" s="335"/>
      <c r="NU14" s="335"/>
      <c r="NV14" s="335"/>
      <c r="NW14" s="335"/>
      <c r="NX14" s="335"/>
      <c r="NY14" s="335"/>
      <c r="NZ14" s="335"/>
      <c r="OA14" s="335"/>
      <c r="OB14" s="335"/>
      <c r="OC14" s="335"/>
      <c r="OD14" s="347"/>
      <c r="OE14" s="347"/>
      <c r="OF14" s="347"/>
      <c r="OG14" s="347"/>
      <c r="OH14" s="347"/>
      <c r="OI14" s="340"/>
      <c r="OJ14" s="338"/>
      <c r="OK14" s="337"/>
      <c r="OL14" s="348"/>
      <c r="OM14" s="338"/>
      <c r="ON14" s="29"/>
      <c r="OO14" s="349"/>
      <c r="OP14" s="29"/>
      <c r="OQ14" s="30"/>
      <c r="OR14" s="340"/>
      <c r="OS14" s="338"/>
      <c r="OT14" s="337"/>
      <c r="OU14" s="348"/>
      <c r="OV14" s="338"/>
      <c r="OW14" s="29"/>
      <c r="OX14" s="29"/>
      <c r="OY14" s="29"/>
      <c r="OZ14" s="30"/>
      <c r="PA14" s="29"/>
      <c r="PB14" s="350"/>
      <c r="PC14" s="336"/>
      <c r="PD14" s="29"/>
      <c r="PE14" s="29"/>
      <c r="PF14" s="29"/>
      <c r="PG14" s="29"/>
      <c r="PH14" s="344"/>
      <c r="PI14" s="344"/>
      <c r="PJ14" s="29"/>
      <c r="PK14" s="29"/>
      <c r="PL14" s="29"/>
      <c r="PM14" s="29"/>
      <c r="PN14" s="351"/>
      <c r="PO14" s="30"/>
      <c r="PP14" s="30"/>
      <c r="PQ14" s="30"/>
      <c r="PR14" s="30"/>
      <c r="PS14" s="30"/>
      <c r="PT14" s="30"/>
      <c r="PU14" s="352"/>
      <c r="PV14" s="335"/>
      <c r="PW14" s="335"/>
      <c r="PX14" s="335"/>
      <c r="PY14" s="335"/>
      <c r="PZ14" s="337"/>
      <c r="QA14" s="29"/>
      <c r="QB14" s="29"/>
      <c r="QC14" s="29"/>
      <c r="QD14" s="335"/>
      <c r="QE14" s="337"/>
      <c r="QF14" s="335"/>
      <c r="QG14" s="337"/>
      <c r="QH14" s="335"/>
      <c r="QI14" s="335"/>
      <c r="QJ14" s="335"/>
      <c r="QK14" s="335"/>
      <c r="QL14" s="335"/>
      <c r="QM14" s="335"/>
      <c r="QN14" s="335"/>
      <c r="QO14" s="335"/>
      <c r="QP14" s="335"/>
      <c r="QQ14" s="335"/>
      <c r="QR14" s="335"/>
      <c r="QS14" s="335"/>
      <c r="QT14" s="335"/>
      <c r="QU14" s="335"/>
      <c r="QV14" s="335"/>
      <c r="QW14" s="335"/>
      <c r="QX14" s="335"/>
      <c r="QY14" s="335"/>
      <c r="QZ14" s="335"/>
      <c r="RA14" s="335"/>
      <c r="RB14" s="335"/>
      <c r="RC14" s="335"/>
      <c r="RD14" s="335"/>
      <c r="RE14" s="335"/>
      <c r="RF14" s="335"/>
      <c r="RG14" s="335"/>
      <c r="RH14" s="335"/>
      <c r="RI14" s="335"/>
      <c r="RJ14" s="335"/>
      <c r="RK14" s="335"/>
      <c r="RL14" s="335"/>
      <c r="RM14" s="335"/>
      <c r="RN14" s="335"/>
      <c r="RO14" s="335"/>
      <c r="RP14" s="335"/>
      <c r="RQ14" s="335"/>
      <c r="RR14" s="335"/>
      <c r="RS14" s="335"/>
      <c r="RT14" s="335"/>
      <c r="RU14" s="335"/>
      <c r="RV14" s="335"/>
      <c r="RW14" s="335"/>
      <c r="RX14" s="335"/>
      <c r="RY14" s="335"/>
      <c r="RZ14" s="335"/>
      <c r="SA14" s="335"/>
      <c r="SB14" s="335"/>
      <c r="SC14" s="335"/>
      <c r="SD14" s="335"/>
      <c r="SE14" s="335"/>
      <c r="SF14" s="335"/>
      <c r="SG14" s="335"/>
      <c r="SH14" s="335"/>
      <c r="SI14" s="335"/>
      <c r="SJ14" s="335"/>
      <c r="SK14" s="335"/>
      <c r="SL14" s="335"/>
      <c r="SM14" s="335"/>
      <c r="SN14" s="335"/>
      <c r="SO14" s="335"/>
      <c r="SP14" s="335"/>
      <c r="SQ14" s="335"/>
      <c r="SR14" s="335"/>
      <c r="SS14" s="335"/>
      <c r="ST14" s="335"/>
      <c r="SU14" s="335"/>
      <c r="SV14" s="335"/>
      <c r="SW14" s="335"/>
      <c r="SX14" s="335"/>
      <c r="SY14" s="335"/>
      <c r="SZ14" s="335"/>
      <c r="TA14" s="335"/>
      <c r="TB14" s="335"/>
      <c r="TC14" s="335"/>
      <c r="TD14" s="335"/>
      <c r="TE14" s="335"/>
      <c r="TF14" s="335"/>
      <c r="TG14" s="335"/>
      <c r="TH14" s="335"/>
      <c r="TI14" s="335"/>
      <c r="TJ14" s="335"/>
      <c r="TK14" s="335"/>
      <c r="TL14" s="335"/>
      <c r="TM14" s="335"/>
      <c r="TN14" s="335"/>
      <c r="TO14" s="335"/>
      <c r="TP14" s="335"/>
      <c r="TQ14" s="335"/>
      <c r="TR14" s="335"/>
      <c r="TS14" s="335"/>
      <c r="TT14" s="335"/>
      <c r="TU14" s="335"/>
      <c r="TV14" s="335"/>
      <c r="TW14" s="335"/>
      <c r="TX14" s="335"/>
      <c r="TY14" s="335"/>
      <c r="TZ14" s="335"/>
      <c r="UA14" s="335"/>
      <c r="UB14" s="335"/>
      <c r="UC14" s="335"/>
      <c r="UD14" s="335"/>
      <c r="UE14" s="335"/>
      <c r="UF14" s="335"/>
      <c r="UG14" s="335"/>
      <c r="UH14" s="335"/>
      <c r="UI14" s="335"/>
      <c r="UJ14" s="335"/>
      <c r="UK14" s="335"/>
      <c r="UL14" s="335"/>
      <c r="UM14" s="353"/>
      <c r="UN14" s="335"/>
      <c r="UO14" s="335"/>
      <c r="UP14" s="335"/>
      <c r="UQ14" s="335"/>
      <c r="UR14" s="335"/>
      <c r="US14" s="335"/>
      <c r="UT14" s="335"/>
      <c r="UU14" s="335"/>
      <c r="UV14" s="335"/>
      <c r="UW14" s="335"/>
      <c r="UX14" s="335"/>
      <c r="UY14" s="335"/>
      <c r="UZ14" s="335"/>
      <c r="VA14" s="335"/>
      <c r="VB14" s="335"/>
      <c r="VC14" s="335"/>
      <c r="VD14" s="335"/>
      <c r="VE14" s="335"/>
      <c r="VF14" s="335"/>
      <c r="VG14" s="335"/>
      <c r="VH14" s="335"/>
      <c r="VI14" s="335"/>
      <c r="VJ14" s="335"/>
      <c r="VK14" s="335"/>
      <c r="VL14" s="335"/>
      <c r="VM14" s="335"/>
      <c r="VN14" s="335"/>
      <c r="VO14" s="335"/>
      <c r="VP14" s="335"/>
      <c r="VQ14" s="335"/>
      <c r="VR14" s="335"/>
      <c r="VS14" s="335"/>
      <c r="VT14" s="335"/>
      <c r="VU14" s="335"/>
      <c r="VV14" s="153"/>
    </row>
    <row r="15" spans="1:594" s="2" customFormat="1" ht="20.25" customHeight="1" x14ac:dyDescent="0.3">
      <c r="A15" s="355" t="s">
        <v>255</v>
      </c>
      <c r="B15" s="355"/>
      <c r="C15" s="355"/>
      <c r="D15" s="355"/>
      <c r="E15" s="355"/>
      <c r="F15" s="355"/>
      <c r="G15" s="355"/>
      <c r="H15" s="355"/>
      <c r="I15" s="355"/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355"/>
      <c r="AP15" s="355"/>
      <c r="AQ15" s="355"/>
      <c r="AR15" s="355"/>
      <c r="AS15" s="355"/>
      <c r="AT15" s="355"/>
      <c r="AU15" s="355"/>
      <c r="AV15" s="355"/>
      <c r="AW15" s="355"/>
      <c r="AX15" s="355"/>
      <c r="AY15" s="355"/>
      <c r="AZ15" s="355"/>
      <c r="BA15" s="355"/>
      <c r="BB15" s="355"/>
      <c r="BC15" s="355"/>
      <c r="BD15" s="355"/>
      <c r="BE15" s="355"/>
      <c r="BF15" s="355"/>
      <c r="BG15" s="355"/>
      <c r="BH15" s="355"/>
      <c r="BI15" s="355"/>
      <c r="BJ15" s="355"/>
      <c r="BK15" s="355"/>
      <c r="BL15" s="355"/>
      <c r="BM15" s="355"/>
      <c r="BN15" s="355"/>
      <c r="BO15" s="355"/>
      <c r="BP15" s="355"/>
      <c r="BQ15" s="355"/>
      <c r="BR15" s="355"/>
      <c r="BS15" s="355"/>
      <c r="BT15" s="355"/>
      <c r="BU15" s="355"/>
      <c r="BV15" s="355"/>
      <c r="BW15" s="355"/>
      <c r="BX15" s="355"/>
      <c r="BY15" s="355"/>
      <c r="BZ15" s="355"/>
      <c r="CA15" s="355"/>
      <c r="CB15" s="355"/>
      <c r="CC15" s="355"/>
      <c r="CD15" s="355"/>
      <c r="CE15" s="355"/>
      <c r="CF15" s="355"/>
      <c r="CG15" s="355"/>
      <c r="CH15" s="355"/>
      <c r="CI15" s="355"/>
      <c r="CJ15" s="355"/>
      <c r="CK15" s="355"/>
      <c r="CL15" s="355"/>
      <c r="CM15" s="355"/>
      <c r="CN15" s="355"/>
      <c r="CO15" s="355"/>
      <c r="CP15" s="355"/>
      <c r="CQ15" s="355"/>
      <c r="CR15" s="355"/>
      <c r="CS15" s="355"/>
      <c r="CT15" s="355"/>
      <c r="CU15" s="355"/>
      <c r="CV15" s="355"/>
      <c r="CW15" s="355"/>
      <c r="CX15" s="355"/>
      <c r="CY15" s="355"/>
      <c r="CZ15" s="355"/>
      <c r="DA15" s="355"/>
      <c r="DB15" s="355"/>
      <c r="DC15" s="355"/>
      <c r="DD15" s="355"/>
      <c r="DE15" s="355"/>
      <c r="DF15" s="355"/>
      <c r="DG15" s="355"/>
      <c r="DH15" s="355"/>
      <c r="DI15" s="355"/>
      <c r="DJ15" s="355"/>
      <c r="DK15" s="355"/>
      <c r="DL15" s="355"/>
      <c r="DM15" s="355"/>
      <c r="DN15" s="355"/>
      <c r="DO15" s="355"/>
      <c r="DP15" s="355"/>
      <c r="DQ15" s="355"/>
      <c r="DR15" s="355"/>
      <c r="DS15" s="355"/>
      <c r="DT15" s="355"/>
      <c r="DU15" s="355"/>
      <c r="DV15" s="355"/>
      <c r="DW15" s="355"/>
      <c r="DX15" s="355"/>
      <c r="DY15" s="355"/>
      <c r="DZ15" s="355"/>
      <c r="EA15" s="355"/>
      <c r="EB15" s="355"/>
      <c r="EC15" s="355"/>
      <c r="ED15" s="355"/>
      <c r="EE15" s="355"/>
      <c r="EF15" s="355"/>
      <c r="EG15" s="355"/>
      <c r="EH15" s="355"/>
      <c r="EI15" s="355"/>
      <c r="EJ15" s="355"/>
      <c r="EK15" s="355"/>
      <c r="EL15" s="355"/>
      <c r="EM15" s="355"/>
      <c r="EN15" s="355"/>
      <c r="EO15" s="355"/>
      <c r="EP15" s="355"/>
      <c r="EQ15" s="355"/>
      <c r="ER15" s="355"/>
      <c r="ES15" s="355"/>
      <c r="ET15" s="355"/>
      <c r="EU15" s="355"/>
      <c r="EV15" s="355"/>
      <c r="EW15" s="355"/>
      <c r="EX15" s="355"/>
      <c r="EY15" s="355"/>
      <c r="EZ15" s="355"/>
      <c r="FA15" s="355"/>
      <c r="FB15" s="355"/>
      <c r="FC15" s="355"/>
      <c r="FD15" s="355"/>
      <c r="FE15" s="355"/>
      <c r="FF15" s="355"/>
      <c r="FG15" s="355"/>
      <c r="FH15" s="355"/>
      <c r="FI15" s="355"/>
      <c r="FJ15" s="355"/>
      <c r="FK15" s="355"/>
      <c r="FL15" s="355"/>
      <c r="FM15" s="355"/>
      <c r="FN15" s="355"/>
      <c r="FO15" s="355"/>
      <c r="FP15" s="355"/>
      <c r="FQ15" s="355"/>
      <c r="FR15" s="355"/>
      <c r="FS15" s="355"/>
      <c r="FT15" s="355"/>
      <c r="FU15" s="355"/>
      <c r="FV15" s="355"/>
      <c r="FW15" s="355"/>
      <c r="FX15" s="355"/>
      <c r="FY15" s="355"/>
      <c r="FZ15" s="355"/>
      <c r="GA15" s="355"/>
      <c r="GB15" s="355"/>
      <c r="GC15" s="355"/>
      <c r="GD15" s="355"/>
      <c r="GE15" s="355"/>
      <c r="GF15" s="355"/>
      <c r="GG15" s="355"/>
      <c r="GH15" s="355"/>
      <c r="GI15" s="355"/>
      <c r="GJ15" s="355"/>
      <c r="GK15" s="355"/>
      <c r="GL15" s="355"/>
      <c r="GM15" s="355"/>
      <c r="GN15" s="355"/>
      <c r="GO15" s="355"/>
      <c r="GP15" s="355"/>
      <c r="GQ15" s="355"/>
      <c r="GR15" s="355"/>
      <c r="GS15" s="355"/>
      <c r="GT15" s="355"/>
      <c r="GU15" s="355"/>
      <c r="GV15" s="355"/>
      <c r="GW15" s="355"/>
      <c r="GX15" s="355"/>
      <c r="GY15" s="355"/>
      <c r="GZ15" s="355"/>
      <c r="HA15" s="355"/>
      <c r="HB15" s="355"/>
      <c r="HC15" s="355"/>
      <c r="HD15" s="355"/>
      <c r="HE15" s="355"/>
      <c r="HF15" s="355"/>
      <c r="HG15" s="355"/>
      <c r="HH15" s="355"/>
      <c r="HI15" s="355"/>
      <c r="HJ15" s="355"/>
      <c r="HK15" s="355"/>
      <c r="HL15" s="355"/>
      <c r="HM15" s="355"/>
      <c r="HN15" s="355"/>
      <c r="HO15" s="355"/>
      <c r="HP15" s="355"/>
      <c r="HQ15" s="355"/>
      <c r="HR15" s="355"/>
      <c r="HS15" s="355"/>
      <c r="HT15" s="355"/>
      <c r="HU15" s="355"/>
      <c r="HV15" s="355"/>
      <c r="HW15" s="355"/>
      <c r="HX15" s="355"/>
      <c r="HY15" s="355"/>
      <c r="HZ15" s="355"/>
      <c r="IA15" s="355"/>
      <c r="IB15" s="355"/>
      <c r="IC15" s="355"/>
      <c r="ID15" s="355"/>
      <c r="IE15" s="355"/>
      <c r="IF15" s="355"/>
      <c r="IG15" s="355"/>
      <c r="IH15" s="355"/>
      <c r="II15" s="355"/>
      <c r="IJ15" s="355"/>
      <c r="IK15" s="355"/>
      <c r="IL15" s="355"/>
      <c r="IM15" s="355"/>
      <c r="IN15" s="355"/>
      <c r="IO15" s="355"/>
      <c r="IP15" s="355"/>
      <c r="IQ15" s="355"/>
      <c r="IR15" s="355"/>
      <c r="IS15" s="355"/>
      <c r="IT15" s="355"/>
      <c r="IU15" s="355"/>
      <c r="IV15" s="355"/>
      <c r="IW15" s="355"/>
      <c r="IX15" s="355"/>
      <c r="IY15" s="355"/>
      <c r="IZ15" s="355"/>
      <c r="JA15" s="355"/>
      <c r="JB15" s="355"/>
      <c r="JC15" s="355"/>
      <c r="JD15" s="355"/>
      <c r="JE15" s="355"/>
      <c r="JF15" s="355"/>
      <c r="JG15" s="355"/>
      <c r="JH15" s="355"/>
      <c r="JI15" s="355"/>
      <c r="JJ15" s="355"/>
      <c r="JK15" s="355"/>
      <c r="JL15" s="355"/>
      <c r="JM15" s="355"/>
      <c r="JN15" s="355"/>
      <c r="JO15" s="355"/>
      <c r="JP15" s="355"/>
      <c r="JQ15" s="355"/>
      <c r="JR15" s="355"/>
      <c r="JS15" s="355"/>
      <c r="JT15" s="355"/>
      <c r="JU15" s="355"/>
      <c r="JV15" s="355"/>
      <c r="JW15" s="355"/>
      <c r="JX15" s="355"/>
      <c r="JY15" s="355"/>
      <c r="JZ15" s="355"/>
      <c r="KA15" s="355"/>
      <c r="KB15" s="355"/>
      <c r="KC15" s="355"/>
      <c r="KD15" s="355"/>
      <c r="KE15" s="355"/>
      <c r="KF15" s="355"/>
      <c r="KG15" s="355"/>
      <c r="KH15" s="355"/>
      <c r="KI15" s="355"/>
      <c r="KJ15" s="355"/>
      <c r="KK15" s="355"/>
      <c r="KL15" s="355"/>
      <c r="KM15" s="355"/>
      <c r="KN15" s="355"/>
      <c r="KO15" s="355"/>
      <c r="KP15" s="355"/>
      <c r="KQ15" s="355"/>
      <c r="KR15" s="355"/>
      <c r="KS15" s="355"/>
      <c r="KT15" s="355"/>
      <c r="KU15" s="355"/>
      <c r="KV15" s="355"/>
      <c r="KW15" s="355"/>
      <c r="KX15" s="355"/>
      <c r="KY15" s="355"/>
      <c r="KZ15" s="355"/>
      <c r="LA15" s="355"/>
      <c r="LB15" s="355"/>
      <c r="LC15" s="355"/>
      <c r="LD15" s="355"/>
      <c r="LE15" s="355"/>
      <c r="LF15" s="355"/>
      <c r="LG15" s="355"/>
      <c r="LH15" s="355"/>
      <c r="LI15" s="355"/>
      <c r="LJ15" s="355"/>
      <c r="LK15" s="355"/>
      <c r="LL15" s="355"/>
      <c r="LM15" s="355"/>
      <c r="LN15" s="355"/>
      <c r="LO15" s="355"/>
      <c r="LP15" s="355"/>
      <c r="LQ15" s="355"/>
      <c r="LR15" s="355"/>
      <c r="LS15" s="355"/>
      <c r="LT15" s="355"/>
      <c r="LU15" s="355"/>
      <c r="LV15" s="355"/>
      <c r="LW15" s="355"/>
      <c r="LX15" s="355"/>
      <c r="LY15" s="355"/>
      <c r="LZ15" s="355"/>
      <c r="MA15" s="355"/>
      <c r="MB15" s="355"/>
      <c r="MC15" s="355"/>
      <c r="MD15" s="355"/>
      <c r="ME15" s="355"/>
      <c r="MF15" s="355"/>
      <c r="MG15" s="355"/>
      <c r="MH15" s="355"/>
      <c r="MI15" s="355"/>
      <c r="MJ15" s="355"/>
      <c r="MK15" s="355"/>
      <c r="ML15" s="355"/>
      <c r="MM15" s="355"/>
      <c r="MN15" s="355"/>
      <c r="MO15" s="355"/>
      <c r="MP15" s="355"/>
      <c r="MQ15" s="355"/>
      <c r="MR15" s="355"/>
      <c r="MS15" s="355"/>
      <c r="MT15" s="355"/>
      <c r="MU15" s="355"/>
      <c r="MV15" s="355"/>
      <c r="MW15" s="355"/>
      <c r="MX15" s="355"/>
      <c r="MY15" s="355"/>
      <c r="MZ15" s="355"/>
      <c r="NA15" s="355"/>
      <c r="NB15" s="355"/>
      <c r="NC15" s="355"/>
      <c r="ND15" s="355"/>
      <c r="NE15" s="355"/>
      <c r="NF15" s="355"/>
      <c r="NG15" s="355"/>
      <c r="NH15" s="355"/>
      <c r="NI15" s="355"/>
      <c r="NJ15" s="355"/>
      <c r="NK15" s="355"/>
      <c r="NL15" s="355"/>
      <c r="NM15" s="355"/>
      <c r="NN15" s="355"/>
      <c r="NO15" s="355"/>
      <c r="NP15" s="355"/>
      <c r="NQ15" s="355"/>
      <c r="NR15" s="355"/>
      <c r="NS15" s="355"/>
      <c r="NT15" s="355"/>
      <c r="NU15" s="355"/>
      <c r="NV15" s="355"/>
      <c r="NW15" s="355"/>
      <c r="NX15" s="355"/>
      <c r="NY15" s="355"/>
      <c r="NZ15" s="355"/>
      <c r="OA15" s="355"/>
      <c r="OB15" s="355"/>
      <c r="OC15" s="355"/>
      <c r="OD15" s="355"/>
      <c r="OE15" s="355"/>
      <c r="OF15" s="355"/>
      <c r="OG15" s="355"/>
      <c r="OH15" s="355"/>
      <c r="OI15" s="355"/>
      <c r="OJ15" s="355"/>
      <c r="OK15" s="355"/>
      <c r="OL15" s="355"/>
      <c r="OM15" s="355"/>
      <c r="ON15" s="355"/>
      <c r="OO15" s="355"/>
      <c r="OP15" s="355"/>
      <c r="OQ15" s="355"/>
      <c r="OR15" s="355"/>
      <c r="OS15" s="355"/>
      <c r="OT15" s="355"/>
      <c r="OU15" s="355"/>
      <c r="OV15" s="355"/>
      <c r="OW15" s="355"/>
      <c r="OX15" s="355"/>
      <c r="OY15" s="355"/>
      <c r="OZ15" s="355"/>
      <c r="PA15" s="355"/>
      <c r="PB15" s="355"/>
      <c r="PC15" s="355"/>
      <c r="PD15" s="355"/>
      <c r="PE15" s="355"/>
      <c r="PF15" s="355"/>
      <c r="PG15" s="355"/>
      <c r="PH15" s="355"/>
      <c r="PI15" s="355"/>
      <c r="PJ15" s="355"/>
      <c r="PK15" s="355"/>
      <c r="PL15" s="355"/>
      <c r="PM15" s="355"/>
      <c r="PN15" s="355"/>
      <c r="PO15" s="355"/>
      <c r="PP15" s="355"/>
      <c r="PQ15" s="355"/>
      <c r="PR15" s="355"/>
      <c r="PS15" s="355"/>
      <c r="PT15" s="355"/>
      <c r="PU15" s="355"/>
      <c r="PV15" s="355"/>
      <c r="PW15" s="355"/>
      <c r="PX15" s="355"/>
      <c r="PY15" s="355"/>
      <c r="PZ15" s="355"/>
      <c r="QA15" s="355"/>
      <c r="QB15" s="355"/>
      <c r="QC15" s="355"/>
      <c r="QD15" s="355"/>
      <c r="QE15" s="355"/>
      <c r="QF15" s="355"/>
      <c r="QG15" s="355"/>
      <c r="QH15" s="355"/>
      <c r="QI15" s="355"/>
      <c r="QJ15" s="355"/>
      <c r="QK15" s="355"/>
      <c r="QL15" s="355"/>
      <c r="QM15" s="355"/>
      <c r="QN15" s="355"/>
      <c r="QO15" s="355"/>
      <c r="QP15" s="355"/>
      <c r="QQ15" s="355"/>
      <c r="QR15" s="355"/>
      <c r="QS15" s="355"/>
      <c r="QT15" s="355"/>
      <c r="QU15" s="355"/>
      <c r="QV15" s="355"/>
      <c r="QW15" s="355"/>
      <c r="QX15" s="355"/>
      <c r="QY15" s="355"/>
      <c r="QZ15" s="355"/>
      <c r="RA15" s="355"/>
      <c r="RB15" s="355"/>
      <c r="RC15" s="355"/>
      <c r="RD15" s="355"/>
      <c r="RE15" s="355"/>
      <c r="RF15" s="355"/>
      <c r="RG15" s="355"/>
      <c r="RH15" s="355"/>
      <c r="RI15" s="355"/>
      <c r="RJ15" s="355"/>
      <c r="RK15" s="355"/>
      <c r="RL15" s="355"/>
      <c r="RM15" s="355"/>
      <c r="RN15" s="355"/>
      <c r="RO15" s="355"/>
      <c r="RP15" s="355"/>
      <c r="RQ15" s="355"/>
      <c r="RR15" s="355"/>
      <c r="RS15" s="355"/>
      <c r="RT15" s="355"/>
      <c r="RU15" s="355"/>
      <c r="RV15" s="355"/>
      <c r="RW15" s="355"/>
      <c r="RX15" s="355"/>
      <c r="RY15" s="355"/>
      <c r="RZ15" s="355"/>
      <c r="SA15" s="355"/>
      <c r="SB15" s="355"/>
      <c r="SC15" s="355"/>
      <c r="SD15" s="355"/>
      <c r="SE15" s="355"/>
      <c r="SF15" s="355"/>
      <c r="SG15" s="355"/>
      <c r="SH15" s="355"/>
      <c r="SI15" s="355"/>
      <c r="SJ15" s="355"/>
      <c r="SK15" s="355"/>
      <c r="SL15" s="355"/>
      <c r="SM15" s="355"/>
      <c r="SN15" s="355"/>
      <c r="SO15" s="355"/>
      <c r="SP15" s="355"/>
      <c r="SQ15" s="355"/>
      <c r="SR15" s="355"/>
      <c r="SS15" s="355"/>
      <c r="ST15" s="355"/>
      <c r="SU15" s="355"/>
      <c r="SV15" s="355"/>
      <c r="SW15" s="355"/>
      <c r="SX15" s="355"/>
      <c r="SY15" s="355"/>
      <c r="SZ15" s="355"/>
      <c r="TA15" s="355"/>
      <c r="TB15" s="355"/>
      <c r="TC15" s="355"/>
      <c r="TD15" s="355"/>
      <c r="TE15" s="355"/>
      <c r="TF15" s="355"/>
      <c r="TG15" s="355"/>
      <c r="TH15" s="355"/>
      <c r="TI15" s="355"/>
      <c r="TJ15" s="355"/>
      <c r="TK15" s="355"/>
      <c r="TL15" s="355"/>
      <c r="TM15" s="355"/>
      <c r="TN15" s="355"/>
      <c r="TO15" s="355"/>
      <c r="TP15" s="355"/>
      <c r="TQ15" s="355"/>
      <c r="TR15" s="355"/>
      <c r="TS15" s="355"/>
      <c r="TT15" s="355"/>
      <c r="TU15" s="355"/>
      <c r="TV15" s="355"/>
      <c r="TW15" s="355"/>
      <c r="TX15" s="355"/>
      <c r="TY15" s="355"/>
      <c r="TZ15" s="355"/>
      <c r="UA15" s="355"/>
      <c r="UB15" s="355"/>
      <c r="UC15" s="355"/>
      <c r="UD15" s="355"/>
      <c r="UE15" s="355"/>
      <c r="UF15" s="355"/>
      <c r="UG15" s="355"/>
      <c r="UH15" s="355"/>
      <c r="UI15" s="355"/>
      <c r="UJ15" s="355"/>
      <c r="UK15" s="355"/>
      <c r="UL15" s="355"/>
      <c r="UM15" s="355"/>
      <c r="UN15" s="355"/>
      <c r="UO15" s="355"/>
      <c r="UP15" s="355"/>
      <c r="UQ15" s="355"/>
      <c r="UR15" s="355"/>
      <c r="US15" s="355"/>
      <c r="UT15" s="355"/>
      <c r="UU15" s="355"/>
      <c r="UV15" s="355"/>
      <c r="UW15" s="355"/>
      <c r="UX15" s="355"/>
      <c r="UY15" s="355"/>
      <c r="UZ15" s="355"/>
      <c r="VA15" s="355"/>
      <c r="VB15" s="355"/>
      <c r="VC15" s="355"/>
      <c r="VD15" s="355"/>
      <c r="VE15" s="355"/>
      <c r="VF15" s="355"/>
      <c r="VG15" s="355"/>
      <c r="VH15" s="355"/>
      <c r="VI15" s="355"/>
      <c r="VJ15" s="355"/>
      <c r="VK15" s="355"/>
      <c r="VL15" s="355"/>
      <c r="VM15" s="355"/>
      <c r="VN15" s="355"/>
      <c r="VO15" s="355"/>
      <c r="VP15" s="355"/>
      <c r="VQ15" s="355"/>
      <c r="VR15" s="355"/>
      <c r="VS15" s="355"/>
      <c r="VT15" s="355"/>
      <c r="VU15" s="355"/>
      <c r="VV15" s="28"/>
    </row>
    <row r="16" spans="1:594" s="2" customFormat="1" ht="20.25" customHeight="1" x14ac:dyDescent="0.3">
      <c r="A16" s="355" t="s">
        <v>4</v>
      </c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  <c r="BE16" s="355"/>
      <c r="BF16" s="355"/>
      <c r="BG16" s="355"/>
      <c r="BH16" s="355"/>
      <c r="BI16" s="355"/>
      <c r="BJ16" s="355"/>
      <c r="BK16" s="355"/>
      <c r="BL16" s="355"/>
      <c r="BM16" s="355"/>
      <c r="BN16" s="355"/>
      <c r="BO16" s="355"/>
      <c r="BP16" s="355"/>
      <c r="BQ16" s="355"/>
      <c r="BR16" s="355"/>
      <c r="BS16" s="355"/>
      <c r="BT16" s="355"/>
      <c r="BU16" s="355"/>
      <c r="BV16" s="355"/>
      <c r="BW16" s="355"/>
      <c r="BX16" s="355"/>
      <c r="BY16" s="355"/>
      <c r="BZ16" s="355"/>
      <c r="CA16" s="355"/>
      <c r="CB16" s="355"/>
      <c r="CC16" s="355"/>
      <c r="CD16" s="355"/>
      <c r="CE16" s="355"/>
      <c r="CF16" s="355"/>
      <c r="CG16" s="355"/>
      <c r="CH16" s="355"/>
      <c r="CI16" s="355"/>
      <c r="CJ16" s="355"/>
      <c r="CK16" s="355"/>
      <c r="CL16" s="355"/>
      <c r="CM16" s="355"/>
      <c r="CN16" s="355"/>
      <c r="CO16" s="355"/>
      <c r="CP16" s="355"/>
      <c r="CQ16" s="355"/>
      <c r="CR16" s="355"/>
      <c r="CS16" s="355"/>
      <c r="CT16" s="355"/>
      <c r="CU16" s="355"/>
      <c r="CV16" s="355"/>
      <c r="CW16" s="355"/>
      <c r="CX16" s="355"/>
      <c r="CY16" s="355"/>
      <c r="CZ16" s="355"/>
      <c r="DA16" s="355"/>
      <c r="DB16" s="355"/>
      <c r="DC16" s="355"/>
      <c r="DD16" s="355"/>
      <c r="DE16" s="355"/>
      <c r="DF16" s="355"/>
      <c r="DG16" s="355"/>
      <c r="DH16" s="355"/>
      <c r="DI16" s="355"/>
      <c r="DJ16" s="355"/>
      <c r="DK16" s="355"/>
      <c r="DL16" s="355"/>
      <c r="DM16" s="355"/>
      <c r="DN16" s="355"/>
      <c r="DO16" s="355"/>
      <c r="DP16" s="355"/>
      <c r="DQ16" s="355"/>
      <c r="DR16" s="355"/>
      <c r="DS16" s="355"/>
      <c r="DT16" s="355"/>
      <c r="DU16" s="355"/>
      <c r="DV16" s="355"/>
      <c r="DW16" s="355"/>
      <c r="DX16" s="355"/>
      <c r="DY16" s="355"/>
      <c r="DZ16" s="355"/>
      <c r="EA16" s="355"/>
      <c r="EB16" s="355"/>
      <c r="EC16" s="355"/>
      <c r="ED16" s="355"/>
      <c r="EE16" s="355"/>
      <c r="EF16" s="355"/>
      <c r="EG16" s="355"/>
      <c r="EH16" s="355"/>
      <c r="EI16" s="355"/>
      <c r="EJ16" s="355"/>
      <c r="EK16" s="355"/>
      <c r="EL16" s="355"/>
      <c r="EM16" s="355"/>
      <c r="EN16" s="355"/>
      <c r="EO16" s="355"/>
      <c r="EP16" s="355"/>
      <c r="EQ16" s="355"/>
      <c r="ER16" s="355"/>
      <c r="ES16" s="355"/>
      <c r="ET16" s="355"/>
      <c r="EU16" s="355"/>
      <c r="EV16" s="355"/>
      <c r="EW16" s="355"/>
      <c r="EX16" s="355"/>
      <c r="EY16" s="355"/>
      <c r="EZ16" s="355"/>
      <c r="FA16" s="355"/>
      <c r="FB16" s="355"/>
      <c r="FC16" s="355"/>
      <c r="FD16" s="355"/>
      <c r="FE16" s="355"/>
      <c r="FF16" s="355"/>
      <c r="FG16" s="355"/>
      <c r="FH16" s="355"/>
      <c r="FI16" s="355"/>
      <c r="FJ16" s="355"/>
      <c r="FK16" s="355"/>
      <c r="FL16" s="355"/>
      <c r="FM16" s="355"/>
      <c r="FN16" s="355"/>
      <c r="FO16" s="355"/>
      <c r="FP16" s="355"/>
      <c r="FQ16" s="355"/>
      <c r="FR16" s="355"/>
      <c r="FS16" s="355"/>
      <c r="FT16" s="355"/>
      <c r="FU16" s="355"/>
      <c r="FV16" s="355"/>
      <c r="FW16" s="355"/>
      <c r="FX16" s="355"/>
      <c r="FY16" s="355"/>
      <c r="FZ16" s="355"/>
      <c r="GA16" s="355"/>
      <c r="GB16" s="355"/>
      <c r="GC16" s="355"/>
      <c r="GD16" s="355"/>
      <c r="GE16" s="355"/>
      <c r="GF16" s="355"/>
      <c r="GG16" s="355"/>
      <c r="GH16" s="355"/>
      <c r="GI16" s="355"/>
      <c r="GJ16" s="355"/>
      <c r="GK16" s="355"/>
      <c r="GL16" s="355"/>
      <c r="GM16" s="355"/>
      <c r="GN16" s="355"/>
      <c r="GO16" s="355"/>
      <c r="GP16" s="355"/>
      <c r="GQ16" s="355"/>
      <c r="GR16" s="355"/>
      <c r="GS16" s="355"/>
      <c r="GT16" s="355"/>
      <c r="GU16" s="355"/>
      <c r="GV16" s="355"/>
      <c r="GW16" s="355"/>
      <c r="GX16" s="355"/>
      <c r="GY16" s="355"/>
      <c r="GZ16" s="355"/>
      <c r="HA16" s="355"/>
      <c r="HB16" s="355"/>
      <c r="HC16" s="355"/>
      <c r="HD16" s="355"/>
      <c r="HE16" s="355"/>
      <c r="HF16" s="355"/>
      <c r="HG16" s="355"/>
      <c r="HH16" s="355"/>
      <c r="HI16" s="355"/>
      <c r="HJ16" s="355"/>
      <c r="HK16" s="355"/>
      <c r="HL16" s="355"/>
      <c r="HM16" s="355"/>
      <c r="HN16" s="355"/>
      <c r="HO16" s="355"/>
      <c r="HP16" s="355"/>
      <c r="HQ16" s="355"/>
      <c r="HR16" s="355"/>
      <c r="HS16" s="355"/>
      <c r="HT16" s="355"/>
      <c r="HU16" s="355"/>
      <c r="HV16" s="355"/>
      <c r="HW16" s="355"/>
      <c r="HX16" s="355"/>
      <c r="HY16" s="355"/>
      <c r="HZ16" s="355"/>
      <c r="IA16" s="355"/>
      <c r="IB16" s="355"/>
      <c r="IC16" s="355"/>
      <c r="ID16" s="355"/>
      <c r="IE16" s="355"/>
      <c r="IF16" s="355"/>
      <c r="IG16" s="355"/>
      <c r="IH16" s="355"/>
      <c r="II16" s="355"/>
      <c r="IJ16" s="355"/>
      <c r="IK16" s="355"/>
      <c r="IL16" s="355"/>
      <c r="IM16" s="355"/>
      <c r="IN16" s="355"/>
      <c r="IO16" s="355"/>
      <c r="IP16" s="355"/>
      <c r="IQ16" s="355"/>
      <c r="IR16" s="355"/>
      <c r="IS16" s="355"/>
      <c r="IT16" s="355"/>
      <c r="IU16" s="355"/>
      <c r="IV16" s="355"/>
      <c r="IW16" s="355"/>
      <c r="IX16" s="355"/>
      <c r="IY16" s="355"/>
      <c r="IZ16" s="355"/>
      <c r="JA16" s="355"/>
      <c r="JB16" s="355"/>
      <c r="JC16" s="355"/>
      <c r="JD16" s="355"/>
      <c r="JE16" s="355"/>
      <c r="JF16" s="355"/>
      <c r="JG16" s="355"/>
      <c r="JH16" s="355"/>
      <c r="JI16" s="355"/>
      <c r="JJ16" s="355"/>
      <c r="JK16" s="355"/>
      <c r="JL16" s="355"/>
      <c r="JM16" s="355"/>
      <c r="JN16" s="355"/>
      <c r="JO16" s="355"/>
      <c r="JP16" s="355"/>
      <c r="JQ16" s="355"/>
      <c r="JR16" s="355"/>
      <c r="JS16" s="355"/>
      <c r="JT16" s="355"/>
      <c r="JU16" s="355"/>
      <c r="JV16" s="355"/>
      <c r="JW16" s="355"/>
      <c r="JX16" s="355"/>
      <c r="JY16" s="355"/>
      <c r="JZ16" s="355"/>
      <c r="KA16" s="355"/>
      <c r="KB16" s="355"/>
      <c r="KC16" s="355"/>
      <c r="KD16" s="355"/>
      <c r="KE16" s="355"/>
      <c r="KF16" s="355"/>
      <c r="KG16" s="355"/>
      <c r="KH16" s="355"/>
      <c r="KI16" s="355"/>
      <c r="KJ16" s="355"/>
      <c r="KK16" s="355"/>
      <c r="KL16" s="355"/>
      <c r="KM16" s="355"/>
      <c r="KN16" s="355"/>
      <c r="KO16" s="355"/>
      <c r="KP16" s="355"/>
      <c r="KQ16" s="355"/>
      <c r="KR16" s="355"/>
      <c r="KS16" s="355"/>
      <c r="KT16" s="355"/>
      <c r="KU16" s="355"/>
      <c r="KV16" s="355"/>
      <c r="KW16" s="355"/>
      <c r="KX16" s="355"/>
      <c r="KY16" s="355"/>
      <c r="KZ16" s="355"/>
      <c r="LA16" s="355"/>
      <c r="LB16" s="355"/>
      <c r="LC16" s="355"/>
      <c r="LD16" s="355"/>
      <c r="LE16" s="355"/>
      <c r="LF16" s="355"/>
      <c r="LG16" s="355"/>
      <c r="LH16" s="355"/>
      <c r="LI16" s="355"/>
      <c r="LJ16" s="355"/>
      <c r="LK16" s="355"/>
      <c r="LL16" s="355"/>
      <c r="LM16" s="355"/>
      <c r="LN16" s="355"/>
      <c r="LO16" s="355"/>
      <c r="LP16" s="355"/>
      <c r="LQ16" s="355"/>
      <c r="LR16" s="355"/>
      <c r="LS16" s="355"/>
      <c r="LT16" s="355"/>
      <c r="LU16" s="355"/>
      <c r="LV16" s="355"/>
      <c r="LW16" s="355"/>
      <c r="LX16" s="355"/>
      <c r="LY16" s="355"/>
      <c r="LZ16" s="355"/>
      <c r="MA16" s="355"/>
      <c r="MB16" s="355"/>
      <c r="MC16" s="355"/>
      <c r="MD16" s="355"/>
      <c r="ME16" s="355"/>
      <c r="MF16" s="355"/>
      <c r="MG16" s="355"/>
      <c r="MH16" s="355"/>
      <c r="MI16" s="355"/>
      <c r="MJ16" s="355"/>
      <c r="MK16" s="355"/>
      <c r="ML16" s="355"/>
      <c r="MM16" s="355"/>
      <c r="MN16" s="355"/>
      <c r="MO16" s="355"/>
      <c r="MP16" s="355"/>
      <c r="MQ16" s="355"/>
      <c r="MR16" s="355"/>
      <c r="MS16" s="355"/>
      <c r="MT16" s="355"/>
      <c r="MU16" s="355"/>
      <c r="MV16" s="355"/>
      <c r="MW16" s="355"/>
      <c r="MX16" s="355"/>
      <c r="MY16" s="355"/>
      <c r="MZ16" s="355"/>
      <c r="NA16" s="355"/>
      <c r="NB16" s="355"/>
      <c r="NC16" s="355"/>
      <c r="ND16" s="355"/>
      <c r="NE16" s="355"/>
      <c r="NF16" s="355"/>
      <c r="NG16" s="355"/>
      <c r="NH16" s="355"/>
      <c r="NI16" s="355"/>
      <c r="NJ16" s="355"/>
      <c r="NK16" s="355"/>
      <c r="NL16" s="355"/>
      <c r="NM16" s="355"/>
      <c r="NN16" s="355"/>
      <c r="NO16" s="355"/>
      <c r="NP16" s="355"/>
      <c r="NQ16" s="355"/>
      <c r="NR16" s="355"/>
      <c r="NS16" s="355"/>
      <c r="NT16" s="355"/>
      <c r="NU16" s="355"/>
      <c r="NV16" s="355"/>
      <c r="NW16" s="355"/>
      <c r="NX16" s="355"/>
      <c r="NY16" s="355"/>
      <c r="NZ16" s="355"/>
      <c r="OA16" s="355"/>
      <c r="OB16" s="355"/>
      <c r="OC16" s="355"/>
      <c r="OD16" s="355"/>
      <c r="OE16" s="355"/>
      <c r="OF16" s="355"/>
      <c r="OG16" s="355"/>
      <c r="OH16" s="355"/>
      <c r="OI16" s="355"/>
      <c r="OJ16" s="355"/>
      <c r="OK16" s="355"/>
      <c r="OL16" s="355"/>
      <c r="OM16" s="355"/>
      <c r="ON16" s="355"/>
      <c r="OO16" s="355"/>
      <c r="OP16" s="355"/>
      <c r="OQ16" s="355"/>
      <c r="OR16" s="355"/>
      <c r="OS16" s="355"/>
      <c r="OT16" s="355"/>
      <c r="OU16" s="355"/>
      <c r="OV16" s="355"/>
      <c r="OW16" s="355"/>
      <c r="OX16" s="355"/>
      <c r="OY16" s="355"/>
      <c r="OZ16" s="355"/>
      <c r="PA16" s="355"/>
      <c r="PB16" s="355"/>
      <c r="PC16" s="355"/>
      <c r="PD16" s="355"/>
      <c r="PE16" s="355"/>
      <c r="PF16" s="355"/>
      <c r="PG16" s="355"/>
      <c r="PH16" s="355"/>
      <c r="PI16" s="355"/>
      <c r="PJ16" s="355"/>
      <c r="PK16" s="355"/>
      <c r="PL16" s="355"/>
      <c r="PM16" s="355"/>
      <c r="PN16" s="355"/>
      <c r="PO16" s="355"/>
      <c r="PP16" s="355"/>
      <c r="PQ16" s="355"/>
      <c r="PR16" s="355"/>
      <c r="PS16" s="355"/>
      <c r="PT16" s="355"/>
      <c r="PU16" s="355"/>
      <c r="PV16" s="355"/>
      <c r="PW16" s="355"/>
      <c r="PX16" s="355"/>
      <c r="PY16" s="355"/>
      <c r="PZ16" s="355"/>
      <c r="QA16" s="355"/>
      <c r="QB16" s="355"/>
      <c r="QC16" s="355"/>
      <c r="QD16" s="355"/>
      <c r="QE16" s="355"/>
      <c r="QF16" s="355"/>
      <c r="QG16" s="355"/>
      <c r="QH16" s="355"/>
      <c r="QI16" s="355"/>
      <c r="QJ16" s="355"/>
      <c r="QK16" s="355"/>
      <c r="QL16" s="355"/>
      <c r="QM16" s="355"/>
      <c r="QN16" s="355"/>
      <c r="QO16" s="355"/>
      <c r="QP16" s="355"/>
      <c r="QQ16" s="355"/>
      <c r="QR16" s="355"/>
      <c r="QS16" s="355"/>
      <c r="QT16" s="355"/>
      <c r="QU16" s="355"/>
      <c r="QV16" s="355"/>
      <c r="QW16" s="355"/>
      <c r="QX16" s="355"/>
      <c r="QY16" s="355"/>
      <c r="QZ16" s="355"/>
      <c r="RA16" s="355"/>
      <c r="RB16" s="355"/>
      <c r="RC16" s="355"/>
      <c r="RD16" s="355"/>
      <c r="RE16" s="355"/>
      <c r="RF16" s="355"/>
      <c r="RG16" s="355"/>
      <c r="RH16" s="355"/>
      <c r="RI16" s="355"/>
      <c r="RJ16" s="355"/>
      <c r="RK16" s="355"/>
      <c r="RL16" s="355"/>
      <c r="RM16" s="355"/>
      <c r="RN16" s="355"/>
      <c r="RO16" s="355"/>
      <c r="RP16" s="355"/>
      <c r="RQ16" s="355"/>
      <c r="RR16" s="355"/>
      <c r="RS16" s="355"/>
      <c r="RT16" s="355"/>
      <c r="RU16" s="355"/>
      <c r="RV16" s="355"/>
      <c r="RW16" s="355"/>
      <c r="RX16" s="355"/>
      <c r="RY16" s="355"/>
      <c r="RZ16" s="355"/>
      <c r="SA16" s="355"/>
      <c r="SB16" s="355"/>
      <c r="SC16" s="355"/>
      <c r="SD16" s="355"/>
      <c r="SE16" s="355"/>
      <c r="SF16" s="355"/>
      <c r="SG16" s="355"/>
      <c r="SH16" s="355"/>
      <c r="SI16" s="355"/>
      <c r="SJ16" s="355"/>
      <c r="SK16" s="355"/>
      <c r="SL16" s="355"/>
      <c r="SM16" s="355"/>
      <c r="SN16" s="355"/>
      <c r="SO16" s="355"/>
      <c r="SP16" s="355"/>
      <c r="SQ16" s="355"/>
      <c r="SR16" s="355"/>
      <c r="SS16" s="355"/>
      <c r="ST16" s="355"/>
      <c r="SU16" s="355"/>
      <c r="SV16" s="355"/>
      <c r="SW16" s="355"/>
      <c r="SX16" s="355"/>
      <c r="SY16" s="355"/>
      <c r="SZ16" s="355"/>
      <c r="TA16" s="355"/>
      <c r="TB16" s="355"/>
      <c r="TC16" s="355"/>
      <c r="TD16" s="355"/>
      <c r="TE16" s="355"/>
      <c r="TF16" s="355"/>
      <c r="TG16" s="355"/>
      <c r="TH16" s="355"/>
      <c r="TI16" s="355"/>
      <c r="TJ16" s="355"/>
      <c r="TK16" s="355"/>
      <c r="TL16" s="355"/>
      <c r="TM16" s="355"/>
      <c r="TN16" s="355"/>
      <c r="TO16" s="355"/>
      <c r="TP16" s="355"/>
      <c r="TQ16" s="355"/>
      <c r="TR16" s="355"/>
      <c r="TS16" s="355"/>
      <c r="TT16" s="355"/>
      <c r="TU16" s="355"/>
      <c r="TV16" s="355"/>
      <c r="TW16" s="355"/>
      <c r="TX16" s="355"/>
      <c r="TY16" s="355"/>
      <c r="TZ16" s="355"/>
      <c r="UA16" s="355"/>
      <c r="UB16" s="355"/>
      <c r="UC16" s="355"/>
      <c r="UD16" s="355"/>
      <c r="UE16" s="355"/>
      <c r="UF16" s="355"/>
      <c r="UG16" s="355"/>
      <c r="UH16" s="355"/>
      <c r="UI16" s="355"/>
      <c r="UJ16" s="355"/>
      <c r="UK16" s="355"/>
      <c r="UL16" s="355"/>
      <c r="UM16" s="355"/>
      <c r="UN16" s="355"/>
      <c r="UO16" s="355"/>
      <c r="UP16" s="355"/>
      <c r="UQ16" s="355"/>
      <c r="UR16" s="355"/>
      <c r="US16" s="355"/>
      <c r="UT16" s="355"/>
      <c r="UU16" s="355"/>
      <c r="UV16" s="355"/>
      <c r="UW16" s="355"/>
      <c r="UX16" s="355"/>
      <c r="UY16" s="355"/>
      <c r="UZ16" s="355"/>
      <c r="VA16" s="355"/>
      <c r="VB16" s="355"/>
      <c r="VC16" s="355"/>
      <c r="VD16" s="355"/>
      <c r="VE16" s="355"/>
      <c r="VF16" s="355"/>
      <c r="VG16" s="355"/>
      <c r="VH16" s="355"/>
      <c r="VI16" s="355"/>
      <c r="VJ16" s="355"/>
      <c r="VK16" s="355"/>
      <c r="VL16" s="355"/>
      <c r="VM16" s="355"/>
      <c r="VN16" s="355"/>
      <c r="VO16" s="355"/>
      <c r="VP16" s="355"/>
      <c r="VQ16" s="355"/>
      <c r="VR16" s="355"/>
      <c r="VS16" s="355"/>
      <c r="VT16" s="355"/>
      <c r="VU16" s="355"/>
      <c r="VV16" s="28"/>
    </row>
    <row r="17" spans="1:595" s="2" customFormat="1" ht="16.2" hidden="1" x14ac:dyDescent="0.3">
      <c r="A17" s="154"/>
      <c r="B17" s="153"/>
      <c r="C17" s="154"/>
      <c r="D17" s="154"/>
      <c r="E17" s="154"/>
      <c r="F17" s="155"/>
      <c r="G17" s="173"/>
      <c r="H17" s="154"/>
      <c r="I17" s="154"/>
      <c r="J17" s="154"/>
      <c r="K17" s="154"/>
      <c r="L17" s="154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7"/>
      <c r="AN17" s="156"/>
      <c r="AO17" s="156"/>
      <c r="AP17" s="156"/>
      <c r="AQ17" s="156"/>
      <c r="AR17" s="156"/>
      <c r="AS17" s="156"/>
      <c r="AT17" s="158"/>
      <c r="AU17" s="156"/>
      <c r="AV17" s="156"/>
      <c r="AW17" s="156"/>
      <c r="AX17" s="156"/>
      <c r="AY17" s="157"/>
      <c r="AZ17" s="159"/>
      <c r="BA17" s="156"/>
      <c r="BB17" s="156"/>
      <c r="BC17" s="158"/>
      <c r="BD17" s="158"/>
      <c r="BE17" s="156"/>
      <c r="BF17" s="158"/>
      <c r="BG17" s="158"/>
      <c r="BH17" s="156"/>
      <c r="BI17" s="158"/>
      <c r="BJ17" s="156"/>
      <c r="BK17" s="156"/>
      <c r="BL17" s="157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7"/>
      <c r="BX17" s="156"/>
      <c r="BY17" s="156"/>
      <c r="BZ17" s="158"/>
      <c r="CA17" s="158"/>
      <c r="CB17" s="156"/>
      <c r="CC17" s="157"/>
      <c r="CD17" s="156"/>
      <c r="CE17" s="156"/>
      <c r="CF17" s="158"/>
      <c r="CG17" s="158"/>
      <c r="CH17" s="156"/>
      <c r="CI17" s="157"/>
      <c r="CJ17" s="157"/>
      <c r="CK17" s="157"/>
      <c r="CL17" s="157"/>
      <c r="CM17" s="157"/>
      <c r="CN17" s="160"/>
      <c r="CO17" s="157"/>
      <c r="CP17" s="160"/>
      <c r="CQ17" s="157"/>
      <c r="CR17" s="157"/>
      <c r="CS17" s="160"/>
      <c r="CT17" s="157"/>
      <c r="CU17" s="157"/>
      <c r="CV17" s="157"/>
      <c r="CW17" s="156"/>
      <c r="CX17" s="156"/>
      <c r="CY17" s="156"/>
      <c r="CZ17" s="156"/>
      <c r="DA17" s="156"/>
      <c r="DB17" s="157"/>
      <c r="DC17" s="156"/>
      <c r="DD17" s="156"/>
      <c r="DE17" s="156"/>
      <c r="DF17" s="156"/>
      <c r="DG17" s="156"/>
      <c r="DH17" s="157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7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7"/>
      <c r="FC17" s="156"/>
      <c r="FD17" s="156"/>
      <c r="FE17" s="156"/>
      <c r="FF17" s="156"/>
      <c r="FG17" s="156"/>
      <c r="FH17" s="157"/>
      <c r="FI17" s="156"/>
      <c r="FJ17" s="156"/>
      <c r="FK17" s="156"/>
      <c r="FL17" s="156"/>
      <c r="FM17" s="156"/>
      <c r="FN17" s="157"/>
      <c r="FO17" s="156"/>
      <c r="FP17" s="156"/>
      <c r="FQ17" s="156"/>
      <c r="FR17" s="156"/>
      <c r="FS17" s="156"/>
      <c r="FT17" s="157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8"/>
      <c r="GG17" s="158"/>
      <c r="GH17" s="156"/>
      <c r="GI17" s="158"/>
      <c r="GJ17" s="158"/>
      <c r="GK17" s="156"/>
      <c r="GL17" s="157"/>
      <c r="GM17" s="157"/>
      <c r="GN17" s="157"/>
      <c r="GO17" s="157"/>
      <c r="GP17" s="157"/>
      <c r="GQ17" s="157"/>
      <c r="GR17" s="157"/>
      <c r="GS17" s="157"/>
      <c r="GT17" s="154"/>
      <c r="GU17" s="154"/>
      <c r="GV17" s="154"/>
      <c r="GW17" s="154"/>
      <c r="GX17" s="161"/>
      <c r="GY17" s="153"/>
      <c r="GZ17" s="153"/>
      <c r="HA17" s="153"/>
      <c r="HB17" s="153"/>
      <c r="HC17" s="153"/>
      <c r="HD17" s="161"/>
      <c r="HE17" s="153"/>
      <c r="HF17" s="153"/>
      <c r="HG17" s="153"/>
      <c r="HH17" s="153"/>
      <c r="HI17" s="153"/>
      <c r="HJ17" s="162"/>
      <c r="HK17" s="153"/>
      <c r="HL17" s="153"/>
      <c r="HM17" s="153"/>
      <c r="HN17" s="153"/>
      <c r="HO17" s="153"/>
      <c r="HP17" s="153"/>
      <c r="HQ17" s="154"/>
      <c r="HR17" s="154"/>
      <c r="HS17" s="154"/>
      <c r="HT17" s="154"/>
      <c r="HU17" s="154"/>
      <c r="HV17" s="154"/>
      <c r="HW17" s="154"/>
      <c r="HX17" s="154"/>
      <c r="HY17" s="154"/>
      <c r="HZ17" s="154"/>
      <c r="IA17" s="154"/>
      <c r="IB17" s="154"/>
      <c r="IC17" s="154"/>
      <c r="ID17" s="154"/>
      <c r="IE17" s="154"/>
      <c r="IF17" s="154"/>
      <c r="IG17" s="154"/>
      <c r="IH17" s="154"/>
      <c r="II17" s="154"/>
      <c r="IJ17" s="154"/>
      <c r="IK17" s="154"/>
      <c r="IL17" s="154"/>
      <c r="IM17" s="154"/>
      <c r="IN17" s="154"/>
      <c r="IO17" s="154"/>
      <c r="IP17" s="154"/>
      <c r="IQ17" s="154"/>
      <c r="IR17" s="154"/>
      <c r="IS17" s="154"/>
      <c r="IT17" s="154"/>
      <c r="IU17" s="154"/>
      <c r="IV17" s="154"/>
      <c r="IW17" s="154"/>
      <c r="IX17" s="154"/>
      <c r="IY17" s="154"/>
      <c r="IZ17" s="154"/>
      <c r="JA17" s="154"/>
      <c r="JB17" s="154"/>
      <c r="JC17" s="154"/>
      <c r="JD17" s="154"/>
      <c r="JE17" s="154"/>
      <c r="JF17" s="154"/>
      <c r="JG17" s="154"/>
      <c r="JH17" s="154"/>
      <c r="JI17" s="154"/>
      <c r="JJ17" s="154"/>
      <c r="JK17" s="154"/>
      <c r="JL17" s="154"/>
      <c r="JM17" s="154"/>
      <c r="JN17" s="154"/>
      <c r="JO17" s="154"/>
      <c r="JP17" s="154"/>
      <c r="JQ17" s="154"/>
      <c r="JR17" s="154"/>
      <c r="JS17" s="154"/>
      <c r="JT17" s="154"/>
      <c r="JU17" s="154"/>
      <c r="JV17" s="154"/>
      <c r="JW17" s="154"/>
      <c r="JX17" s="154"/>
      <c r="JY17" s="154"/>
      <c r="JZ17" s="154"/>
      <c r="KA17" s="154"/>
      <c r="KB17" s="154"/>
      <c r="KC17" s="154"/>
      <c r="KD17" s="154"/>
      <c r="KE17" s="154"/>
      <c r="KF17" s="154"/>
      <c r="KG17" s="154"/>
      <c r="KH17" s="154"/>
      <c r="KI17" s="154"/>
      <c r="KJ17" s="154"/>
      <c r="KK17" s="154"/>
      <c r="KL17" s="154"/>
      <c r="KM17" s="154"/>
      <c r="KN17" s="154"/>
      <c r="KO17" s="154"/>
      <c r="KP17" s="154"/>
      <c r="KQ17" s="154"/>
      <c r="KR17" s="154"/>
      <c r="KS17" s="154"/>
      <c r="KT17" s="154"/>
      <c r="KU17" s="154"/>
      <c r="KV17" s="154"/>
      <c r="KW17" s="154"/>
      <c r="KX17" s="154"/>
      <c r="KY17" s="154"/>
      <c r="KZ17" s="154"/>
      <c r="LA17" s="154"/>
      <c r="LB17" s="154"/>
      <c r="LC17" s="154"/>
      <c r="LD17" s="154"/>
      <c r="LE17" s="154"/>
      <c r="LF17" s="154"/>
      <c r="LG17" s="154"/>
      <c r="LH17" s="154"/>
      <c r="LI17" s="154"/>
      <c r="LJ17" s="154"/>
      <c r="LK17" s="154"/>
      <c r="LL17" s="154"/>
      <c r="LM17" s="154"/>
      <c r="LN17" s="154"/>
      <c r="LO17" s="154"/>
      <c r="LP17" s="154"/>
      <c r="LQ17" s="154"/>
      <c r="LR17" s="154"/>
      <c r="LS17" s="154"/>
      <c r="LT17" s="154"/>
      <c r="LU17" s="154"/>
      <c r="LV17" s="154"/>
      <c r="LW17" s="154"/>
      <c r="LX17" s="154"/>
      <c r="LY17" s="154"/>
      <c r="LZ17" s="154"/>
      <c r="MA17" s="154"/>
      <c r="MB17" s="154"/>
      <c r="MC17" s="154"/>
      <c r="MD17" s="154"/>
      <c r="ME17" s="154"/>
      <c r="MF17" s="154"/>
      <c r="MG17" s="154"/>
      <c r="MH17" s="154"/>
      <c r="MI17" s="154"/>
      <c r="MJ17" s="154"/>
      <c r="MK17" s="154"/>
      <c r="ML17" s="154"/>
      <c r="MM17" s="154"/>
      <c r="MN17" s="154"/>
      <c r="MO17" s="154"/>
      <c r="MP17" s="154"/>
      <c r="MQ17" s="154"/>
      <c r="MR17" s="154"/>
      <c r="MS17" s="154"/>
      <c r="MT17" s="154"/>
      <c r="MU17" s="154"/>
      <c r="MV17" s="154"/>
      <c r="MW17" s="154"/>
      <c r="MX17" s="163"/>
      <c r="MY17" s="154"/>
      <c r="MZ17" s="154"/>
      <c r="NA17" s="164"/>
      <c r="NB17" s="164"/>
      <c r="NC17" s="164"/>
      <c r="ND17" s="164"/>
      <c r="NE17" s="165"/>
      <c r="NF17" s="165"/>
      <c r="NG17" s="165"/>
      <c r="NH17" s="165"/>
      <c r="NI17" s="165"/>
      <c r="NJ17" s="165"/>
      <c r="NK17" s="165"/>
      <c r="NL17" s="165"/>
      <c r="NM17" s="153"/>
      <c r="NN17" s="153"/>
      <c r="NO17" s="153"/>
      <c r="NP17" s="153"/>
      <c r="NQ17" s="153"/>
      <c r="NR17" s="153"/>
      <c r="NS17" s="153"/>
      <c r="NT17" s="153"/>
      <c r="NU17" s="153"/>
      <c r="NV17" s="153"/>
      <c r="NW17" s="153"/>
      <c r="NX17" s="153"/>
      <c r="NY17" s="153"/>
      <c r="NZ17" s="153"/>
      <c r="OA17" s="153"/>
      <c r="OB17" s="153"/>
      <c r="OC17" s="153"/>
      <c r="OD17" s="166"/>
      <c r="OE17" s="166"/>
      <c r="OF17" s="166"/>
      <c r="OG17" s="166"/>
      <c r="OH17" s="166"/>
      <c r="OI17" s="159"/>
      <c r="OJ17" s="157"/>
      <c r="OK17" s="156"/>
      <c r="OL17" s="167"/>
      <c r="OM17" s="157"/>
      <c r="ON17" s="154"/>
      <c r="OO17" s="168"/>
      <c r="OP17" s="154"/>
      <c r="OQ17" s="169"/>
      <c r="OR17" s="159"/>
      <c r="OS17" s="157"/>
      <c r="OT17" s="156"/>
      <c r="OU17" s="167"/>
      <c r="OV17" s="157"/>
      <c r="OW17" s="154"/>
      <c r="OX17" s="154"/>
      <c r="OY17" s="154"/>
      <c r="OZ17" s="169"/>
      <c r="PA17" s="154"/>
      <c r="PB17" s="170"/>
      <c r="PC17" s="155"/>
      <c r="PD17" s="154"/>
      <c r="PE17" s="154"/>
      <c r="PF17" s="154"/>
      <c r="PG17" s="154"/>
      <c r="PH17" s="163"/>
      <c r="PI17" s="163"/>
      <c r="PJ17" s="154"/>
      <c r="PK17" s="154"/>
      <c r="PL17" s="154"/>
      <c r="PM17" s="154"/>
      <c r="PN17" s="169"/>
      <c r="PO17" s="169"/>
      <c r="PP17" s="169"/>
      <c r="PQ17" s="169"/>
      <c r="PR17" s="169"/>
      <c r="PS17" s="169"/>
      <c r="PT17" s="169"/>
      <c r="PU17" s="171"/>
      <c r="PV17" s="153"/>
      <c r="PW17" s="153"/>
      <c r="PX17" s="153"/>
      <c r="PY17" s="153"/>
      <c r="PZ17" s="156"/>
      <c r="QA17" s="154"/>
      <c r="QB17" s="154"/>
      <c r="QC17" s="154"/>
      <c r="QD17" s="153"/>
      <c r="QE17" s="156"/>
      <c r="QF17" s="153"/>
      <c r="QG17" s="156"/>
      <c r="QH17" s="153"/>
      <c r="QI17" s="153"/>
      <c r="QJ17" s="153"/>
      <c r="QK17" s="153"/>
      <c r="QL17" s="153"/>
      <c r="QM17" s="153"/>
      <c r="QN17" s="153"/>
      <c r="QO17" s="153"/>
      <c r="QP17" s="153"/>
      <c r="QQ17" s="153"/>
      <c r="QR17" s="153"/>
      <c r="QS17" s="153"/>
      <c r="QT17" s="153"/>
      <c r="QU17" s="153"/>
      <c r="QV17" s="153"/>
      <c r="QW17" s="153"/>
      <c r="QX17" s="153"/>
      <c r="QY17" s="153"/>
      <c r="QZ17" s="153"/>
      <c r="RA17" s="153"/>
      <c r="RB17" s="153"/>
      <c r="RC17" s="153"/>
      <c r="RD17" s="153"/>
      <c r="RE17" s="153"/>
      <c r="RF17" s="153"/>
      <c r="RG17" s="153"/>
      <c r="RH17" s="153"/>
      <c r="RI17" s="153"/>
      <c r="RJ17" s="153"/>
      <c r="RK17" s="153"/>
      <c r="RL17" s="153"/>
      <c r="RM17" s="153"/>
      <c r="RN17" s="153"/>
      <c r="RO17" s="153"/>
      <c r="RP17" s="153"/>
      <c r="RQ17" s="153"/>
      <c r="RR17" s="153"/>
      <c r="RS17" s="153"/>
      <c r="RT17" s="153"/>
      <c r="RU17" s="153"/>
      <c r="RV17" s="153"/>
      <c r="RW17" s="153"/>
      <c r="RX17" s="153"/>
      <c r="RY17" s="153"/>
      <c r="RZ17" s="153"/>
      <c r="SA17" s="153"/>
      <c r="SB17" s="153"/>
      <c r="SC17" s="153"/>
      <c r="SD17" s="153"/>
      <c r="SE17" s="153"/>
      <c r="SF17" s="153"/>
      <c r="SG17" s="153"/>
      <c r="SH17" s="153"/>
      <c r="SI17" s="153"/>
      <c r="SJ17" s="153"/>
      <c r="SK17" s="153"/>
      <c r="SL17" s="153"/>
      <c r="SM17" s="153"/>
      <c r="SN17" s="153"/>
      <c r="SO17" s="153"/>
      <c r="SP17" s="153"/>
      <c r="SQ17" s="153"/>
      <c r="SR17" s="153"/>
      <c r="SS17" s="153"/>
      <c r="ST17" s="153"/>
      <c r="SU17" s="153"/>
      <c r="SV17" s="153"/>
      <c r="SW17" s="153"/>
      <c r="SX17" s="153"/>
      <c r="SY17" s="153"/>
      <c r="SZ17" s="153"/>
      <c r="TA17" s="153"/>
      <c r="TB17" s="153"/>
      <c r="TC17" s="153"/>
      <c r="TD17" s="153"/>
      <c r="TE17" s="153"/>
      <c r="TF17" s="153"/>
      <c r="TG17" s="153"/>
      <c r="TH17" s="153"/>
      <c r="TI17" s="153"/>
      <c r="TJ17" s="153"/>
      <c r="TK17" s="153"/>
      <c r="TL17" s="153"/>
      <c r="TM17" s="153"/>
      <c r="TN17" s="153"/>
      <c r="TO17" s="153"/>
      <c r="TP17" s="153"/>
      <c r="TQ17" s="153"/>
      <c r="TR17" s="153"/>
      <c r="TS17" s="153"/>
      <c r="TT17" s="153"/>
      <c r="TU17" s="153"/>
      <c r="TV17" s="153"/>
      <c r="TW17" s="153"/>
      <c r="TX17" s="153"/>
      <c r="TY17" s="153"/>
      <c r="TZ17" s="153"/>
      <c r="UA17" s="153"/>
      <c r="UB17" s="153"/>
      <c r="UC17" s="153"/>
      <c r="UD17" s="153"/>
      <c r="UE17" s="153"/>
      <c r="UF17" s="153"/>
      <c r="UG17" s="153"/>
      <c r="UH17" s="153"/>
      <c r="UI17" s="153"/>
      <c r="UJ17" s="153"/>
      <c r="UK17" s="153"/>
      <c r="UL17" s="153"/>
      <c r="UM17" s="172"/>
      <c r="UN17" s="153"/>
      <c r="UO17" s="153"/>
      <c r="UP17" s="153"/>
      <c r="UQ17" s="153"/>
      <c r="UR17" s="153"/>
      <c r="US17" s="153"/>
      <c r="UT17" s="153"/>
      <c r="UU17" s="153"/>
      <c r="UV17" s="153"/>
      <c r="UW17" s="153"/>
      <c r="UX17" s="153"/>
      <c r="UY17" s="153"/>
      <c r="UZ17" s="153"/>
      <c r="VA17" s="153"/>
      <c r="VB17" s="153"/>
      <c r="VC17" s="153"/>
      <c r="VD17" s="153"/>
      <c r="VE17" s="153"/>
      <c r="VF17" s="153"/>
      <c r="VG17" s="153"/>
      <c r="VH17" s="153"/>
      <c r="VI17" s="153"/>
      <c r="VJ17" s="153"/>
      <c r="VK17" s="153"/>
      <c r="VL17" s="153"/>
      <c r="VM17" s="153"/>
      <c r="VN17" s="153"/>
      <c r="VO17" s="153"/>
      <c r="VP17" s="153"/>
      <c r="VQ17" s="153"/>
      <c r="VR17" s="153"/>
      <c r="VS17" s="153"/>
      <c r="VT17" s="153"/>
      <c r="VU17" s="153"/>
      <c r="VV17" s="153"/>
    </row>
    <row r="18" spans="1:595" s="2" customFormat="1" ht="16.2" hidden="1" x14ac:dyDescent="0.3">
      <c r="A18" s="174"/>
      <c r="B18" s="175"/>
      <c r="C18" s="176"/>
      <c r="D18" s="176"/>
      <c r="E18" s="176"/>
      <c r="F18" s="28"/>
      <c r="G18" s="177"/>
      <c r="H18" s="154"/>
      <c r="I18" s="154"/>
      <c r="J18" s="154"/>
      <c r="K18" s="154"/>
      <c r="L18" s="154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7"/>
      <c r="AN18" s="156"/>
      <c r="AO18" s="156"/>
      <c r="AP18" s="156"/>
      <c r="AQ18" s="156"/>
      <c r="AR18" s="156"/>
      <c r="AS18" s="156"/>
      <c r="AT18" s="158"/>
      <c r="AU18" s="156"/>
      <c r="AV18" s="156"/>
      <c r="AW18" s="156"/>
      <c r="AX18" s="156"/>
      <c r="AY18" s="157"/>
      <c r="AZ18" s="159"/>
      <c r="BA18" s="156"/>
      <c r="BB18" s="156"/>
      <c r="BC18" s="158"/>
      <c r="BD18" s="158"/>
      <c r="BE18" s="156"/>
      <c r="BF18" s="158"/>
      <c r="BG18" s="158"/>
      <c r="BH18" s="156"/>
      <c r="BI18" s="158"/>
      <c r="BJ18" s="156"/>
      <c r="BK18" s="156"/>
      <c r="BL18" s="157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7"/>
      <c r="BX18" s="156"/>
      <c r="BY18" s="156"/>
      <c r="BZ18" s="158"/>
      <c r="CA18" s="158"/>
      <c r="CB18" s="156"/>
      <c r="CC18" s="157"/>
      <c r="CD18" s="156"/>
      <c r="CE18" s="156"/>
      <c r="CF18" s="158"/>
      <c r="CG18" s="158"/>
      <c r="CH18" s="156"/>
      <c r="CI18" s="157"/>
      <c r="CJ18" s="157"/>
      <c r="CK18" s="157"/>
      <c r="CL18" s="157"/>
      <c r="CM18" s="157"/>
      <c r="CN18" s="160"/>
      <c r="CO18" s="157"/>
      <c r="CP18" s="160"/>
      <c r="CQ18" s="157"/>
      <c r="CR18" s="157"/>
      <c r="CS18" s="160"/>
      <c r="CT18" s="157"/>
      <c r="CU18" s="157"/>
      <c r="CV18" s="157"/>
      <c r="CW18" s="156"/>
      <c r="CX18" s="156"/>
      <c r="CY18" s="156"/>
      <c r="CZ18" s="156"/>
      <c r="DA18" s="156"/>
      <c r="DB18" s="157"/>
      <c r="DC18" s="156"/>
      <c r="DD18" s="156"/>
      <c r="DE18" s="156"/>
      <c r="DF18" s="156"/>
      <c r="DG18" s="156"/>
      <c r="DH18" s="157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7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6"/>
      <c r="ES18" s="156"/>
      <c r="ET18" s="156"/>
      <c r="EU18" s="156"/>
      <c r="EV18" s="156"/>
      <c r="EW18" s="156"/>
      <c r="EX18" s="156"/>
      <c r="EY18" s="156"/>
      <c r="EZ18" s="156"/>
      <c r="FA18" s="156"/>
      <c r="FB18" s="157"/>
      <c r="FC18" s="156"/>
      <c r="FD18" s="156"/>
      <c r="FE18" s="156"/>
      <c r="FF18" s="156"/>
      <c r="FG18" s="156"/>
      <c r="FH18" s="157"/>
      <c r="FI18" s="156"/>
      <c r="FJ18" s="156"/>
      <c r="FK18" s="156"/>
      <c r="FL18" s="156"/>
      <c r="FM18" s="156"/>
      <c r="FN18" s="157"/>
      <c r="FO18" s="156"/>
      <c r="FP18" s="156"/>
      <c r="FQ18" s="156"/>
      <c r="FR18" s="156"/>
      <c r="FS18" s="156"/>
      <c r="FT18" s="157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8"/>
      <c r="GG18" s="158"/>
      <c r="GH18" s="156"/>
      <c r="GI18" s="158"/>
      <c r="GJ18" s="158"/>
      <c r="GK18" s="156"/>
      <c r="GL18" s="157"/>
      <c r="GM18" s="157"/>
      <c r="GN18" s="157"/>
      <c r="GO18" s="157"/>
      <c r="GP18" s="157"/>
      <c r="GQ18" s="157"/>
      <c r="GR18" s="157"/>
      <c r="GS18" s="157"/>
      <c r="GT18" s="154"/>
      <c r="GU18" s="154"/>
      <c r="GV18" s="154"/>
      <c r="GW18" s="154"/>
      <c r="GX18" s="161"/>
      <c r="GY18" s="153"/>
      <c r="GZ18" s="153"/>
      <c r="HA18" s="153"/>
      <c r="HB18" s="153"/>
      <c r="HC18" s="153"/>
      <c r="HD18" s="161"/>
      <c r="HE18" s="153"/>
      <c r="HF18" s="153"/>
      <c r="HG18" s="153"/>
      <c r="HH18" s="153"/>
      <c r="HI18" s="153"/>
      <c r="HJ18" s="162"/>
      <c r="HK18" s="153"/>
      <c r="HL18" s="153"/>
      <c r="HM18" s="153"/>
      <c r="HN18" s="153"/>
      <c r="HO18" s="153"/>
      <c r="HP18" s="153"/>
      <c r="HQ18" s="154"/>
      <c r="HR18" s="154"/>
      <c r="HS18" s="154"/>
      <c r="HT18" s="154"/>
      <c r="HU18" s="154"/>
      <c r="HV18" s="154"/>
      <c r="HW18" s="154"/>
      <c r="HX18" s="154"/>
      <c r="HY18" s="154"/>
      <c r="HZ18" s="154"/>
      <c r="IA18" s="154"/>
      <c r="IB18" s="154"/>
      <c r="IC18" s="154"/>
      <c r="ID18" s="154"/>
      <c r="IE18" s="154"/>
      <c r="IF18" s="154"/>
      <c r="IG18" s="154"/>
      <c r="IH18" s="154"/>
      <c r="II18" s="154"/>
      <c r="IJ18" s="154"/>
      <c r="IK18" s="154"/>
      <c r="IL18" s="154"/>
      <c r="IM18" s="154"/>
      <c r="IN18" s="154"/>
      <c r="IO18" s="154"/>
      <c r="IP18" s="154"/>
      <c r="IQ18" s="154"/>
      <c r="IR18" s="154"/>
      <c r="IS18" s="154"/>
      <c r="IT18" s="154"/>
      <c r="IU18" s="154"/>
      <c r="IV18" s="154"/>
      <c r="IW18" s="154"/>
      <c r="IX18" s="154"/>
      <c r="IY18" s="154"/>
      <c r="IZ18" s="154"/>
      <c r="JA18" s="154"/>
      <c r="JB18" s="154"/>
      <c r="JC18" s="154"/>
      <c r="JD18" s="154"/>
      <c r="JE18" s="154"/>
      <c r="JF18" s="154"/>
      <c r="JG18" s="154"/>
      <c r="JH18" s="154"/>
      <c r="JI18" s="154"/>
      <c r="JJ18" s="154"/>
      <c r="JK18" s="154"/>
      <c r="JL18" s="154"/>
      <c r="JM18" s="154"/>
      <c r="JN18" s="154"/>
      <c r="JO18" s="154"/>
      <c r="JP18" s="154"/>
      <c r="JQ18" s="154"/>
      <c r="JR18" s="154"/>
      <c r="JS18" s="154"/>
      <c r="JT18" s="154"/>
      <c r="JU18" s="154"/>
      <c r="JV18" s="154"/>
      <c r="JW18" s="154"/>
      <c r="JX18" s="154"/>
      <c r="JY18" s="154"/>
      <c r="JZ18" s="154"/>
      <c r="KA18" s="154"/>
      <c r="KB18" s="154"/>
      <c r="KC18" s="154"/>
      <c r="KD18" s="154"/>
      <c r="KE18" s="154"/>
      <c r="KF18" s="154"/>
      <c r="KG18" s="154"/>
      <c r="KH18" s="154"/>
      <c r="KI18" s="154"/>
      <c r="KJ18" s="154"/>
      <c r="KK18" s="154"/>
      <c r="KL18" s="154"/>
      <c r="KM18" s="154"/>
      <c r="KN18" s="154"/>
      <c r="KO18" s="154"/>
      <c r="KP18" s="154"/>
      <c r="KQ18" s="154"/>
      <c r="KR18" s="154"/>
      <c r="KS18" s="154"/>
      <c r="KT18" s="154"/>
      <c r="KU18" s="154"/>
      <c r="KV18" s="154"/>
      <c r="KW18" s="154"/>
      <c r="KX18" s="154"/>
      <c r="KY18" s="154"/>
      <c r="KZ18" s="154"/>
      <c r="LA18" s="154"/>
      <c r="LB18" s="154"/>
      <c r="LC18" s="154"/>
      <c r="LD18" s="154"/>
      <c r="LE18" s="154"/>
      <c r="LF18" s="154"/>
      <c r="LG18" s="154"/>
      <c r="LH18" s="154"/>
      <c r="LI18" s="154"/>
      <c r="LJ18" s="154"/>
      <c r="LK18" s="154"/>
      <c r="LL18" s="154"/>
      <c r="LM18" s="154"/>
      <c r="LN18" s="154"/>
      <c r="LO18" s="154"/>
      <c r="LP18" s="154"/>
      <c r="LQ18" s="154"/>
      <c r="LR18" s="154"/>
      <c r="LS18" s="154"/>
      <c r="LT18" s="154"/>
      <c r="LU18" s="154"/>
      <c r="LV18" s="154"/>
      <c r="LW18" s="154"/>
      <c r="LX18" s="154"/>
      <c r="LY18" s="154"/>
      <c r="LZ18" s="154"/>
      <c r="MA18" s="154"/>
      <c r="MB18" s="154"/>
      <c r="MC18" s="154"/>
      <c r="MD18" s="154"/>
      <c r="ME18" s="154"/>
      <c r="MF18" s="154"/>
      <c r="MG18" s="154"/>
      <c r="MH18" s="154"/>
      <c r="MI18" s="154"/>
      <c r="MJ18" s="154"/>
      <c r="MK18" s="154"/>
      <c r="ML18" s="154"/>
      <c r="MM18" s="154"/>
      <c r="MN18" s="154"/>
      <c r="MO18" s="154"/>
      <c r="MP18" s="154"/>
      <c r="MQ18" s="154"/>
      <c r="MR18" s="154"/>
      <c r="MS18" s="154"/>
      <c r="MT18" s="154"/>
      <c r="MU18" s="154"/>
      <c r="MV18" s="154"/>
      <c r="MW18" s="154"/>
      <c r="MX18" s="163"/>
      <c r="MY18" s="154"/>
      <c r="MZ18" s="154"/>
      <c r="NA18" s="164"/>
      <c r="NB18" s="164"/>
      <c r="NC18" s="164"/>
      <c r="ND18" s="164"/>
      <c r="NE18" s="165"/>
      <c r="NF18" s="165"/>
      <c r="NG18" s="165"/>
      <c r="NH18" s="165"/>
      <c r="NI18" s="165"/>
      <c r="NJ18" s="165"/>
      <c r="NK18" s="165"/>
      <c r="NL18" s="165"/>
      <c r="NM18" s="153"/>
      <c r="NN18" s="153"/>
      <c r="NO18" s="153"/>
      <c r="NP18" s="153"/>
      <c r="NQ18" s="153"/>
      <c r="NR18" s="153"/>
      <c r="NS18" s="153"/>
      <c r="NT18" s="153"/>
      <c r="NU18" s="153"/>
      <c r="NV18" s="153"/>
      <c r="NW18" s="153"/>
      <c r="NX18" s="153"/>
      <c r="NY18" s="153"/>
      <c r="NZ18" s="153"/>
      <c r="OA18" s="153"/>
      <c r="OB18" s="153"/>
      <c r="OC18" s="166"/>
      <c r="OD18" s="166"/>
      <c r="OE18" s="166"/>
      <c r="OF18" s="166"/>
      <c r="OG18" s="166"/>
      <c r="OH18" s="166"/>
      <c r="OI18" s="159"/>
      <c r="OJ18" s="157"/>
      <c r="OK18" s="156"/>
      <c r="OL18" s="167"/>
      <c r="OM18" s="157"/>
      <c r="ON18" s="154"/>
      <c r="OO18" s="168"/>
      <c r="OP18" s="154"/>
      <c r="OQ18" s="169"/>
      <c r="OR18" s="159"/>
      <c r="OS18" s="157"/>
      <c r="OT18" s="156"/>
      <c r="OU18" s="167"/>
      <c r="OV18" s="157"/>
      <c r="OW18" s="154"/>
      <c r="OX18" s="154"/>
      <c r="OY18" s="154"/>
      <c r="OZ18" s="169"/>
      <c r="PA18" s="154"/>
      <c r="PB18" s="170"/>
      <c r="PC18" s="155"/>
      <c r="PD18" s="154"/>
      <c r="PE18" s="154"/>
      <c r="PF18" s="154"/>
      <c r="PG18" s="154"/>
      <c r="PH18" s="163"/>
      <c r="PI18" s="163"/>
      <c r="PJ18" s="154"/>
      <c r="PK18" s="154"/>
      <c r="PL18" s="154"/>
      <c r="PM18" s="154"/>
      <c r="PN18" s="169"/>
      <c r="PO18" s="169"/>
      <c r="PP18" s="169"/>
      <c r="PQ18" s="169"/>
      <c r="PR18" s="169"/>
      <c r="PS18" s="169"/>
      <c r="PT18" s="169"/>
      <c r="PU18" s="171"/>
      <c r="PV18" s="153"/>
      <c r="PW18" s="153"/>
      <c r="PX18" s="153"/>
      <c r="PY18" s="153"/>
      <c r="PZ18" s="156"/>
      <c r="QA18" s="154"/>
      <c r="QB18" s="154"/>
      <c r="QC18" s="154"/>
      <c r="QD18" s="153"/>
      <c r="QE18" s="156"/>
      <c r="QF18" s="153"/>
      <c r="QG18" s="156"/>
      <c r="QH18" s="153"/>
      <c r="QI18" s="153"/>
      <c r="QJ18" s="153"/>
      <c r="QK18" s="153"/>
      <c r="QL18" s="153"/>
      <c r="QM18" s="153"/>
      <c r="QN18" s="153"/>
      <c r="QO18" s="153"/>
      <c r="QP18" s="153"/>
      <c r="QQ18" s="153"/>
      <c r="QR18" s="153"/>
      <c r="QS18" s="153"/>
      <c r="QT18" s="153"/>
      <c r="QU18" s="153"/>
      <c r="QV18" s="153"/>
      <c r="QW18" s="153"/>
      <c r="QX18" s="153"/>
      <c r="QY18" s="153"/>
      <c r="QZ18" s="153"/>
      <c r="RA18" s="153"/>
      <c r="RB18" s="153"/>
      <c r="RC18" s="153"/>
      <c r="RD18" s="153"/>
      <c r="RE18" s="153"/>
      <c r="RF18" s="153"/>
      <c r="RG18" s="153"/>
      <c r="RH18" s="153"/>
      <c r="RI18" s="153"/>
      <c r="RJ18" s="153"/>
      <c r="RK18" s="153"/>
      <c r="RL18" s="153"/>
      <c r="RM18" s="153"/>
      <c r="RN18" s="153"/>
      <c r="RO18" s="153"/>
      <c r="RP18" s="153"/>
      <c r="RQ18" s="153"/>
      <c r="RR18" s="153"/>
      <c r="RS18" s="153"/>
      <c r="RT18" s="153"/>
      <c r="RU18" s="153"/>
      <c r="RV18" s="153"/>
      <c r="RW18" s="153"/>
      <c r="RX18" s="153"/>
      <c r="RY18" s="153"/>
      <c r="RZ18" s="153"/>
      <c r="SA18" s="153"/>
      <c r="SB18" s="153"/>
      <c r="SC18" s="153"/>
      <c r="SD18" s="153"/>
      <c r="SE18" s="153"/>
      <c r="SF18" s="153"/>
      <c r="SG18" s="153"/>
      <c r="SH18" s="153"/>
      <c r="SI18" s="153"/>
      <c r="SJ18" s="153"/>
      <c r="SK18" s="153"/>
      <c r="SL18" s="153"/>
      <c r="SM18" s="153"/>
      <c r="SN18" s="153"/>
      <c r="SO18" s="153"/>
      <c r="SP18" s="153"/>
      <c r="SQ18" s="153"/>
      <c r="SR18" s="153"/>
      <c r="SS18" s="153"/>
      <c r="ST18" s="153"/>
      <c r="SU18" s="153"/>
      <c r="SV18" s="153"/>
      <c r="SW18" s="153"/>
      <c r="SX18" s="153"/>
      <c r="SY18" s="153"/>
      <c r="SZ18" s="153"/>
      <c r="TA18" s="153"/>
      <c r="TB18" s="153"/>
      <c r="TC18" s="153"/>
      <c r="TD18" s="153"/>
      <c r="TE18" s="153"/>
      <c r="TF18" s="153"/>
      <c r="TG18" s="153"/>
      <c r="TH18" s="153"/>
      <c r="TI18" s="153"/>
      <c r="TJ18" s="153"/>
      <c r="TK18" s="153"/>
      <c r="TL18" s="153"/>
      <c r="TM18" s="153"/>
      <c r="TN18" s="153"/>
      <c r="TO18" s="153"/>
      <c r="TP18" s="153"/>
      <c r="TQ18" s="153"/>
      <c r="TR18" s="153"/>
      <c r="TS18" s="153"/>
      <c r="TT18" s="153"/>
      <c r="TU18" s="153"/>
      <c r="TV18" s="153"/>
      <c r="TW18" s="153"/>
      <c r="TX18" s="153"/>
      <c r="TY18" s="153"/>
      <c r="TZ18" s="153"/>
      <c r="UA18" s="153"/>
      <c r="UB18" s="153"/>
      <c r="UC18" s="153"/>
      <c r="UD18" s="153"/>
      <c r="UE18" s="153"/>
      <c r="UF18" s="153"/>
      <c r="UG18" s="153"/>
      <c r="UH18" s="153"/>
      <c r="UI18" s="153"/>
      <c r="UJ18" s="153"/>
      <c r="UK18" s="153"/>
      <c r="UL18" s="153"/>
      <c r="UM18" s="172"/>
      <c r="UN18" s="153"/>
      <c r="UO18" s="153"/>
      <c r="UP18" s="153"/>
      <c r="UQ18" s="153"/>
      <c r="UR18" s="153"/>
      <c r="US18" s="153"/>
      <c r="UT18" s="153"/>
      <c r="UU18" s="153"/>
      <c r="UV18" s="153"/>
      <c r="UW18" s="153"/>
      <c r="UX18" s="153"/>
      <c r="UY18" s="153"/>
      <c r="UZ18" s="153"/>
      <c r="VA18" s="153"/>
      <c r="VB18" s="153"/>
      <c r="VC18" s="153"/>
      <c r="VD18" s="153"/>
      <c r="VE18" s="153"/>
      <c r="VF18" s="153"/>
      <c r="VG18" s="153"/>
      <c r="VH18" s="153"/>
      <c r="VI18" s="153"/>
      <c r="VJ18" s="153"/>
      <c r="VK18" s="153"/>
      <c r="VL18" s="153"/>
      <c r="VM18" s="153"/>
      <c r="VN18" s="153"/>
      <c r="VO18" s="153"/>
      <c r="VP18" s="153"/>
      <c r="VQ18" s="153"/>
      <c r="VR18" s="153"/>
      <c r="VS18" s="153"/>
      <c r="VT18" s="153"/>
      <c r="VU18" s="153"/>
      <c r="VV18" s="153"/>
    </row>
    <row r="19" spans="1:595" s="2" customFormat="1" ht="28.5" hidden="1" customHeight="1" x14ac:dyDescent="0.3">
      <c r="A19" s="28"/>
      <c r="B19" s="178"/>
      <c r="C19" s="178"/>
      <c r="D19" s="28"/>
      <c r="E19" s="28"/>
      <c r="F19" s="28"/>
      <c r="G19" s="179"/>
      <c r="H19" s="154"/>
      <c r="I19" s="154"/>
      <c r="J19" s="154"/>
      <c r="K19" s="154"/>
      <c r="L19" s="154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7"/>
      <c r="AN19" s="156"/>
      <c r="AO19" s="156"/>
      <c r="AP19" s="156"/>
      <c r="AQ19" s="156"/>
      <c r="AR19" s="156"/>
      <c r="AS19" s="156"/>
      <c r="AT19" s="158"/>
      <c r="AU19" s="156"/>
      <c r="AV19" s="156"/>
      <c r="AW19" s="156"/>
      <c r="AX19" s="156"/>
      <c r="AY19" s="157"/>
      <c r="AZ19" s="159"/>
      <c r="BA19" s="156"/>
      <c r="BB19" s="156"/>
      <c r="BC19" s="158"/>
      <c r="BD19" s="158"/>
      <c r="BE19" s="156"/>
      <c r="BF19" s="158"/>
      <c r="BG19" s="158"/>
      <c r="BH19" s="156"/>
      <c r="BI19" s="158"/>
      <c r="BJ19" s="156"/>
      <c r="BK19" s="156"/>
      <c r="BL19" s="157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7"/>
      <c r="BX19" s="156"/>
      <c r="BY19" s="156"/>
      <c r="BZ19" s="158"/>
      <c r="CA19" s="158"/>
      <c r="CB19" s="156"/>
      <c r="CC19" s="157"/>
      <c r="CD19" s="156"/>
      <c r="CE19" s="156"/>
      <c r="CF19" s="158"/>
      <c r="CG19" s="158"/>
      <c r="CH19" s="156"/>
      <c r="CI19" s="157"/>
      <c r="CJ19" s="157"/>
      <c r="CK19" s="157"/>
      <c r="CL19" s="157"/>
      <c r="CM19" s="157"/>
      <c r="CN19" s="160"/>
      <c r="CO19" s="157"/>
      <c r="CP19" s="160"/>
      <c r="CQ19" s="157"/>
      <c r="CR19" s="157"/>
      <c r="CS19" s="160"/>
      <c r="CT19" s="157"/>
      <c r="CU19" s="157"/>
      <c r="CV19" s="157"/>
      <c r="CW19" s="156"/>
      <c r="CX19" s="156"/>
      <c r="CY19" s="156"/>
      <c r="CZ19" s="156"/>
      <c r="DA19" s="156"/>
      <c r="DB19" s="157"/>
      <c r="DC19" s="156"/>
      <c r="DD19" s="156"/>
      <c r="DE19" s="156"/>
      <c r="DF19" s="156"/>
      <c r="DG19" s="156"/>
      <c r="DH19" s="157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7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7"/>
      <c r="FC19" s="156"/>
      <c r="FD19" s="156"/>
      <c r="FE19" s="156"/>
      <c r="FF19" s="156"/>
      <c r="FG19" s="156"/>
      <c r="FH19" s="157"/>
      <c r="FI19" s="156"/>
      <c r="FJ19" s="156"/>
      <c r="FK19" s="156"/>
      <c r="FL19" s="156"/>
      <c r="FM19" s="156"/>
      <c r="FN19" s="157"/>
      <c r="FO19" s="156"/>
      <c r="FP19" s="156"/>
      <c r="FQ19" s="156"/>
      <c r="FR19" s="156"/>
      <c r="FS19" s="156"/>
      <c r="FT19" s="157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8"/>
      <c r="GG19" s="158"/>
      <c r="GH19" s="156"/>
      <c r="GI19" s="158"/>
      <c r="GJ19" s="158"/>
      <c r="GK19" s="156"/>
      <c r="GL19" s="157"/>
      <c r="GM19" s="157"/>
      <c r="GN19" s="157"/>
      <c r="GO19" s="157"/>
      <c r="GP19" s="157"/>
      <c r="GQ19" s="157"/>
      <c r="GR19" s="157"/>
      <c r="GS19" s="157"/>
      <c r="GT19" s="154"/>
      <c r="GU19" s="154"/>
      <c r="GV19" s="154"/>
      <c r="GW19" s="154"/>
      <c r="GX19" s="161"/>
      <c r="GY19" s="153"/>
      <c r="GZ19" s="153"/>
      <c r="HA19" s="153"/>
      <c r="HB19" s="153"/>
      <c r="HC19" s="153"/>
      <c r="HD19" s="161"/>
      <c r="HE19" s="153"/>
      <c r="HF19" s="153"/>
      <c r="HG19" s="153"/>
      <c r="HH19" s="153"/>
      <c r="HI19" s="153"/>
      <c r="HJ19" s="162"/>
      <c r="HK19" s="153"/>
      <c r="HL19" s="153"/>
      <c r="HM19" s="153"/>
      <c r="HN19" s="153"/>
      <c r="HO19" s="153"/>
      <c r="HP19" s="153"/>
      <c r="HQ19" s="154"/>
      <c r="HR19" s="154"/>
      <c r="HS19" s="154"/>
      <c r="HT19" s="154"/>
      <c r="HU19" s="154"/>
      <c r="HV19" s="154"/>
      <c r="HW19" s="154"/>
      <c r="HX19" s="154"/>
      <c r="HY19" s="154"/>
      <c r="HZ19" s="154"/>
      <c r="IA19" s="154"/>
      <c r="IB19" s="154"/>
      <c r="IC19" s="154"/>
      <c r="ID19" s="154"/>
      <c r="IE19" s="154"/>
      <c r="IF19" s="154"/>
      <c r="IG19" s="154"/>
      <c r="IH19" s="154"/>
      <c r="II19" s="154"/>
      <c r="IJ19" s="154"/>
      <c r="IK19" s="154"/>
      <c r="IL19" s="154"/>
      <c r="IM19" s="154"/>
      <c r="IN19" s="154"/>
      <c r="IO19" s="154"/>
      <c r="IP19" s="154"/>
      <c r="IQ19" s="154"/>
      <c r="IR19" s="154"/>
      <c r="IS19" s="154"/>
      <c r="IT19" s="154"/>
      <c r="IU19" s="154"/>
      <c r="IV19" s="154"/>
      <c r="IW19" s="154"/>
      <c r="IX19" s="154"/>
      <c r="IY19" s="154"/>
      <c r="IZ19" s="154"/>
      <c r="JA19" s="154"/>
      <c r="JB19" s="154"/>
      <c r="JC19" s="154"/>
      <c r="JD19" s="154"/>
      <c r="JE19" s="154"/>
      <c r="JF19" s="154"/>
      <c r="JG19" s="154"/>
      <c r="JH19" s="154"/>
      <c r="JI19" s="154"/>
      <c r="JJ19" s="154"/>
      <c r="JK19" s="154"/>
      <c r="JL19" s="154"/>
      <c r="JM19" s="154"/>
      <c r="JN19" s="154"/>
      <c r="JO19" s="154"/>
      <c r="JP19" s="154"/>
      <c r="JQ19" s="154"/>
      <c r="JR19" s="154"/>
      <c r="JS19" s="154"/>
      <c r="JT19" s="154"/>
      <c r="JU19" s="154"/>
      <c r="JV19" s="154"/>
      <c r="JW19" s="154"/>
      <c r="JX19" s="154"/>
      <c r="JY19" s="154"/>
      <c r="JZ19" s="154"/>
      <c r="KA19" s="154"/>
      <c r="KB19" s="154"/>
      <c r="KC19" s="154"/>
      <c r="KD19" s="154"/>
      <c r="KE19" s="154"/>
      <c r="KF19" s="154"/>
      <c r="KG19" s="154"/>
      <c r="KH19" s="154"/>
      <c r="KI19" s="154"/>
      <c r="KJ19" s="154"/>
      <c r="KK19" s="154"/>
      <c r="KL19" s="154"/>
      <c r="KM19" s="154"/>
      <c r="KN19" s="154"/>
      <c r="KO19" s="154"/>
      <c r="KP19" s="154"/>
      <c r="KQ19" s="154"/>
      <c r="KR19" s="154"/>
      <c r="KS19" s="154"/>
      <c r="KT19" s="154"/>
      <c r="KU19" s="154"/>
      <c r="KV19" s="154"/>
      <c r="KW19" s="154"/>
      <c r="KX19" s="154"/>
      <c r="KY19" s="154"/>
      <c r="KZ19" s="154"/>
      <c r="LA19" s="154"/>
      <c r="LB19" s="154"/>
      <c r="LC19" s="154"/>
      <c r="LD19" s="154"/>
      <c r="LE19" s="154"/>
      <c r="LF19" s="154"/>
      <c r="LG19" s="154"/>
      <c r="LH19" s="154"/>
      <c r="LI19" s="154"/>
      <c r="LJ19" s="154"/>
      <c r="LK19" s="154"/>
      <c r="LL19" s="154"/>
      <c r="LM19" s="154"/>
      <c r="LN19" s="154"/>
      <c r="LO19" s="154"/>
      <c r="LP19" s="154"/>
      <c r="LQ19" s="154"/>
      <c r="LR19" s="154"/>
      <c r="LS19" s="154"/>
      <c r="LT19" s="154"/>
      <c r="LU19" s="154"/>
      <c r="LV19" s="154"/>
      <c r="LW19" s="154"/>
      <c r="LX19" s="154"/>
      <c r="LY19" s="154"/>
      <c r="LZ19" s="154"/>
      <c r="MA19" s="154"/>
      <c r="MB19" s="154"/>
      <c r="MC19" s="154"/>
      <c r="MD19" s="154"/>
      <c r="ME19" s="154"/>
      <c r="MF19" s="154"/>
      <c r="MG19" s="154"/>
      <c r="MH19" s="154"/>
      <c r="MI19" s="154"/>
      <c r="MJ19" s="154"/>
      <c r="MK19" s="154"/>
      <c r="ML19" s="154"/>
      <c r="MM19" s="154"/>
      <c r="MN19" s="154"/>
      <c r="MO19" s="154"/>
      <c r="MP19" s="154"/>
      <c r="MQ19" s="154"/>
      <c r="MR19" s="154"/>
      <c r="MS19" s="154"/>
      <c r="MT19" s="154"/>
      <c r="MU19" s="154"/>
      <c r="MV19" s="154"/>
      <c r="MW19" s="154"/>
      <c r="MX19" s="163"/>
      <c r="MY19" s="154"/>
      <c r="MZ19" s="154"/>
      <c r="NA19" s="164"/>
      <c r="NB19" s="164"/>
      <c r="NC19" s="164"/>
      <c r="ND19" s="164"/>
      <c r="NE19" s="165"/>
      <c r="NF19" s="165"/>
      <c r="NG19" s="165"/>
      <c r="NH19" s="165"/>
      <c r="NI19" s="165"/>
      <c r="NJ19" s="165"/>
      <c r="NK19" s="165"/>
      <c r="NL19" s="165"/>
      <c r="NM19" s="153"/>
      <c r="NN19" s="153"/>
      <c r="NO19" s="153"/>
      <c r="NP19" s="153"/>
      <c r="NQ19" s="153"/>
      <c r="NR19" s="153"/>
      <c r="NS19" s="153"/>
      <c r="NT19" s="153"/>
      <c r="NU19" s="153"/>
      <c r="NV19" s="153"/>
      <c r="NW19" s="153"/>
      <c r="NX19" s="153"/>
      <c r="NY19" s="153"/>
      <c r="NZ19" s="153"/>
      <c r="OA19" s="153"/>
      <c r="OB19" s="153"/>
      <c r="OC19" s="166"/>
      <c r="OD19" s="166"/>
      <c r="OE19" s="166"/>
      <c r="OF19" s="166"/>
      <c r="OG19" s="166"/>
      <c r="OH19" s="166"/>
      <c r="OI19" s="159"/>
      <c r="OJ19" s="157"/>
      <c r="OK19" s="156"/>
      <c r="OL19" s="167"/>
      <c r="OM19" s="157"/>
      <c r="ON19" s="154"/>
      <c r="OO19" s="168"/>
      <c r="OP19" s="154"/>
      <c r="OQ19" s="169"/>
      <c r="OR19" s="159"/>
      <c r="OS19" s="157"/>
      <c r="OT19" s="156"/>
      <c r="OU19" s="167"/>
      <c r="OV19" s="157"/>
      <c r="OW19" s="154"/>
      <c r="OX19" s="154"/>
      <c r="OY19" s="154"/>
      <c r="OZ19" s="169"/>
      <c r="PA19" s="154"/>
      <c r="PB19" s="170"/>
      <c r="PC19" s="155"/>
      <c r="PD19" s="154"/>
      <c r="PE19" s="154"/>
      <c r="PF19" s="154"/>
      <c r="PG19" s="154"/>
      <c r="PH19" s="163"/>
      <c r="PI19" s="163"/>
      <c r="PJ19" s="154"/>
      <c r="PK19" s="154"/>
      <c r="PL19" s="154"/>
      <c r="PM19" s="154"/>
      <c r="PN19" s="169"/>
      <c r="PO19" s="169"/>
      <c r="PP19" s="169"/>
      <c r="PQ19" s="169"/>
      <c r="PR19" s="169"/>
      <c r="PS19" s="169"/>
      <c r="PT19" s="169"/>
      <c r="PU19" s="171"/>
      <c r="PV19" s="153"/>
      <c r="PW19" s="153"/>
      <c r="PX19" s="153"/>
      <c r="PY19" s="153"/>
      <c r="PZ19" s="156"/>
      <c r="QA19" s="154"/>
      <c r="QB19" s="154"/>
      <c r="QC19" s="154"/>
      <c r="QD19" s="153"/>
      <c r="QE19" s="156"/>
      <c r="QF19" s="153"/>
      <c r="QG19" s="156"/>
      <c r="QH19" s="153"/>
      <c r="QI19" s="153"/>
      <c r="QJ19" s="153"/>
      <c r="QK19" s="153"/>
      <c r="QL19" s="153"/>
      <c r="QM19" s="153"/>
      <c r="QN19" s="153"/>
      <c r="QO19" s="153"/>
      <c r="QP19" s="153"/>
      <c r="QQ19" s="153"/>
      <c r="QR19" s="153"/>
      <c r="QS19" s="153"/>
      <c r="QT19" s="153"/>
      <c r="QU19" s="153"/>
      <c r="QV19" s="153"/>
      <c r="QW19" s="153"/>
      <c r="QX19" s="153"/>
      <c r="QY19" s="153"/>
      <c r="QZ19" s="153"/>
      <c r="RA19" s="153"/>
      <c r="RB19" s="153"/>
      <c r="RC19" s="153"/>
      <c r="RD19" s="153"/>
      <c r="RE19" s="153"/>
      <c r="RF19" s="153"/>
      <c r="RG19" s="153"/>
      <c r="RH19" s="153"/>
      <c r="RI19" s="153"/>
      <c r="RJ19" s="153"/>
      <c r="RK19" s="153"/>
      <c r="RL19" s="153"/>
      <c r="RM19" s="153"/>
      <c r="RN19" s="153"/>
      <c r="RO19" s="153"/>
      <c r="RP19" s="153"/>
      <c r="RQ19" s="153"/>
      <c r="RR19" s="153"/>
      <c r="RS19" s="153"/>
      <c r="RT19" s="153"/>
      <c r="RU19" s="153"/>
      <c r="RV19" s="153"/>
      <c r="RW19" s="153"/>
      <c r="RX19" s="153"/>
      <c r="RY19" s="153"/>
      <c r="RZ19" s="153"/>
      <c r="SA19" s="153"/>
      <c r="SB19" s="153"/>
      <c r="SC19" s="153"/>
      <c r="SD19" s="153"/>
      <c r="SE19" s="153"/>
      <c r="SF19" s="153"/>
      <c r="SG19" s="153"/>
      <c r="SH19" s="153"/>
      <c r="SI19" s="153"/>
      <c r="SJ19" s="153"/>
      <c r="SK19" s="153"/>
      <c r="SL19" s="153"/>
      <c r="SM19" s="153"/>
      <c r="SN19" s="153"/>
      <c r="SO19" s="153"/>
      <c r="SP19" s="153"/>
      <c r="SQ19" s="153"/>
      <c r="SR19" s="153"/>
      <c r="SS19" s="153"/>
      <c r="ST19" s="153"/>
      <c r="SU19" s="153"/>
      <c r="SV19" s="153"/>
      <c r="SW19" s="153"/>
      <c r="SX19" s="153"/>
      <c r="SY19" s="153"/>
      <c r="SZ19" s="153"/>
      <c r="TA19" s="153"/>
      <c r="TB19" s="153"/>
      <c r="TC19" s="153"/>
      <c r="TD19" s="153"/>
      <c r="TE19" s="153"/>
      <c r="TF19" s="153"/>
      <c r="TG19" s="153"/>
      <c r="TH19" s="153"/>
      <c r="TI19" s="153"/>
      <c r="TJ19" s="153"/>
      <c r="TK19" s="153"/>
      <c r="TL19" s="153"/>
      <c r="TM19" s="153"/>
      <c r="TN19" s="153"/>
      <c r="TO19" s="153"/>
      <c r="TP19" s="153"/>
      <c r="TQ19" s="153"/>
      <c r="TR19" s="153"/>
      <c r="TS19" s="153"/>
      <c r="TT19" s="153"/>
      <c r="TU19" s="153"/>
      <c r="TV19" s="153"/>
      <c r="TW19" s="153"/>
      <c r="TX19" s="153"/>
      <c r="TY19" s="153"/>
      <c r="TZ19" s="153"/>
      <c r="UA19" s="153"/>
      <c r="UB19" s="153"/>
      <c r="UC19" s="153"/>
      <c r="UD19" s="153"/>
      <c r="UE19" s="153"/>
      <c r="UF19" s="153"/>
      <c r="UG19" s="153"/>
      <c r="UH19" s="153"/>
      <c r="UI19" s="153"/>
      <c r="UJ19" s="153"/>
      <c r="UK19" s="153"/>
      <c r="UL19" s="153"/>
      <c r="UM19" s="172"/>
      <c r="UN19" s="153"/>
      <c r="UO19" s="153"/>
      <c r="UP19" s="153"/>
      <c r="UQ19" s="153"/>
      <c r="UR19" s="153"/>
      <c r="US19" s="153"/>
      <c r="UT19" s="153"/>
      <c r="UU19" s="153"/>
      <c r="UV19" s="153"/>
      <c r="UW19" s="153"/>
      <c r="UX19" s="153"/>
      <c r="UY19" s="153"/>
      <c r="UZ19" s="153"/>
      <c r="VA19" s="153"/>
      <c r="VB19" s="153"/>
      <c r="VC19" s="153"/>
      <c r="VD19" s="153"/>
      <c r="VE19" s="153"/>
      <c r="VF19" s="153"/>
      <c r="VG19" s="153"/>
      <c r="VH19" s="153"/>
      <c r="VI19" s="153"/>
      <c r="VJ19" s="153"/>
      <c r="VK19" s="153"/>
      <c r="VL19" s="153"/>
      <c r="VM19" s="153"/>
      <c r="VN19" s="153"/>
      <c r="VO19" s="153"/>
      <c r="VP19" s="153"/>
      <c r="VQ19" s="153"/>
      <c r="VR19" s="153"/>
      <c r="VS19" s="153"/>
      <c r="VT19" s="153"/>
      <c r="VU19" s="153"/>
      <c r="VV19" s="153"/>
    </row>
    <row r="20" spans="1:595" s="2" customFormat="1" ht="23.7" hidden="1" customHeight="1" x14ac:dyDescent="0.3">
      <c r="A20" s="28"/>
      <c r="B20" s="180"/>
      <c r="C20" s="28"/>
      <c r="D20" s="28"/>
      <c r="E20" s="28"/>
      <c r="F20" s="28"/>
      <c r="G20" s="179"/>
      <c r="H20" s="154"/>
      <c r="I20" s="154"/>
      <c r="J20" s="154"/>
      <c r="K20" s="154"/>
      <c r="L20" s="154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7"/>
      <c r="AN20" s="156"/>
      <c r="AO20" s="156"/>
      <c r="AP20" s="156"/>
      <c r="AQ20" s="156"/>
      <c r="AR20" s="156"/>
      <c r="AS20" s="156"/>
      <c r="AT20" s="158"/>
      <c r="AU20" s="156"/>
      <c r="AV20" s="156"/>
      <c r="AW20" s="156"/>
      <c r="AX20" s="156"/>
      <c r="AY20" s="157"/>
      <c r="AZ20" s="159"/>
      <c r="BA20" s="156"/>
      <c r="BB20" s="156"/>
      <c r="BC20" s="158"/>
      <c r="BD20" s="158"/>
      <c r="BE20" s="156"/>
      <c r="BF20" s="158"/>
      <c r="BG20" s="158"/>
      <c r="BH20" s="156"/>
      <c r="BI20" s="158"/>
      <c r="BJ20" s="156"/>
      <c r="BK20" s="156"/>
      <c r="BL20" s="157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7"/>
      <c r="BX20" s="156"/>
      <c r="BY20" s="156"/>
      <c r="BZ20" s="158"/>
      <c r="CA20" s="158"/>
      <c r="CB20" s="156"/>
      <c r="CC20" s="157"/>
      <c r="CD20" s="156"/>
      <c r="CE20" s="156"/>
      <c r="CF20" s="158"/>
      <c r="CG20" s="158"/>
      <c r="CH20" s="156"/>
      <c r="CI20" s="157"/>
      <c r="CJ20" s="157"/>
      <c r="CK20" s="157"/>
      <c r="CL20" s="157"/>
      <c r="CM20" s="157"/>
      <c r="CN20" s="160"/>
      <c r="CO20" s="157"/>
      <c r="CP20" s="160"/>
      <c r="CQ20" s="157"/>
      <c r="CR20" s="157"/>
      <c r="CS20" s="160"/>
      <c r="CT20" s="157"/>
      <c r="CU20" s="157"/>
      <c r="CV20" s="157"/>
      <c r="CW20" s="156"/>
      <c r="CX20" s="156"/>
      <c r="CY20" s="156"/>
      <c r="CZ20" s="156"/>
      <c r="DA20" s="156"/>
      <c r="DB20" s="157"/>
      <c r="DC20" s="156"/>
      <c r="DD20" s="156"/>
      <c r="DE20" s="156"/>
      <c r="DF20" s="156"/>
      <c r="DG20" s="156"/>
      <c r="DH20" s="157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7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6"/>
      <c r="ES20" s="156"/>
      <c r="ET20" s="156"/>
      <c r="EU20" s="156"/>
      <c r="EV20" s="156"/>
      <c r="EW20" s="156"/>
      <c r="EX20" s="156"/>
      <c r="EY20" s="156"/>
      <c r="EZ20" s="156"/>
      <c r="FA20" s="156"/>
      <c r="FB20" s="157"/>
      <c r="FC20" s="156"/>
      <c r="FD20" s="156"/>
      <c r="FE20" s="156"/>
      <c r="FF20" s="156"/>
      <c r="FG20" s="156"/>
      <c r="FH20" s="157"/>
      <c r="FI20" s="156"/>
      <c r="FJ20" s="156"/>
      <c r="FK20" s="156"/>
      <c r="FL20" s="156"/>
      <c r="FM20" s="156"/>
      <c r="FN20" s="157"/>
      <c r="FO20" s="156"/>
      <c r="FP20" s="156"/>
      <c r="FQ20" s="156"/>
      <c r="FR20" s="156"/>
      <c r="FS20" s="156"/>
      <c r="FT20" s="157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8"/>
      <c r="GG20" s="158"/>
      <c r="GH20" s="156"/>
      <c r="GI20" s="158"/>
      <c r="GJ20" s="158"/>
      <c r="GK20" s="156"/>
      <c r="GL20" s="157"/>
      <c r="GM20" s="157"/>
      <c r="GN20" s="157"/>
      <c r="GO20" s="157"/>
      <c r="GP20" s="157"/>
      <c r="GQ20" s="157"/>
      <c r="GR20" s="157"/>
      <c r="GS20" s="157"/>
      <c r="GT20" s="154"/>
      <c r="GU20" s="154"/>
      <c r="GV20" s="154"/>
      <c r="GW20" s="154"/>
      <c r="GX20" s="161"/>
      <c r="GY20" s="153"/>
      <c r="GZ20" s="153"/>
      <c r="HA20" s="153"/>
      <c r="HB20" s="153"/>
      <c r="HC20" s="153"/>
      <c r="HD20" s="161"/>
      <c r="HE20" s="153"/>
      <c r="HF20" s="153"/>
      <c r="HG20" s="153"/>
      <c r="HH20" s="153"/>
      <c r="HI20" s="153"/>
      <c r="HJ20" s="162"/>
      <c r="HK20" s="153"/>
      <c r="HL20" s="153"/>
      <c r="HM20" s="153"/>
      <c r="HN20" s="153"/>
      <c r="HO20" s="153"/>
      <c r="HP20" s="153"/>
      <c r="HQ20" s="154"/>
      <c r="HR20" s="154"/>
      <c r="HS20" s="154"/>
      <c r="HT20" s="154"/>
      <c r="HU20" s="154"/>
      <c r="HV20" s="154"/>
      <c r="HW20" s="154"/>
      <c r="HX20" s="154"/>
      <c r="HY20" s="154"/>
      <c r="HZ20" s="154"/>
      <c r="IA20" s="154"/>
      <c r="IB20" s="154"/>
      <c r="IC20" s="154"/>
      <c r="ID20" s="154"/>
      <c r="IE20" s="154"/>
      <c r="IF20" s="154"/>
      <c r="IG20" s="154"/>
      <c r="IH20" s="154"/>
      <c r="II20" s="154"/>
      <c r="IJ20" s="154"/>
      <c r="IK20" s="154"/>
      <c r="IL20" s="154"/>
      <c r="IM20" s="154"/>
      <c r="IN20" s="154"/>
      <c r="IO20" s="154"/>
      <c r="IP20" s="154"/>
      <c r="IQ20" s="154"/>
      <c r="IR20" s="154"/>
      <c r="IS20" s="154"/>
      <c r="IT20" s="154"/>
      <c r="IU20" s="154"/>
      <c r="IV20" s="154"/>
      <c r="IW20" s="154"/>
      <c r="IX20" s="154"/>
      <c r="IY20" s="154"/>
      <c r="IZ20" s="154"/>
      <c r="JA20" s="154"/>
      <c r="JB20" s="154"/>
      <c r="JC20" s="154"/>
      <c r="JD20" s="154"/>
      <c r="JE20" s="154"/>
      <c r="JF20" s="154"/>
      <c r="JG20" s="154"/>
      <c r="JH20" s="154"/>
      <c r="JI20" s="154"/>
      <c r="JJ20" s="154"/>
      <c r="JK20" s="154"/>
      <c r="JL20" s="154"/>
      <c r="JM20" s="154"/>
      <c r="JN20" s="154"/>
      <c r="JO20" s="154"/>
      <c r="JP20" s="154"/>
      <c r="JQ20" s="154"/>
      <c r="JR20" s="154"/>
      <c r="JS20" s="154"/>
      <c r="JT20" s="154"/>
      <c r="JU20" s="154"/>
      <c r="JV20" s="154"/>
      <c r="JW20" s="154"/>
      <c r="JX20" s="154"/>
      <c r="JY20" s="154"/>
      <c r="JZ20" s="154"/>
      <c r="KA20" s="154"/>
      <c r="KB20" s="154"/>
      <c r="KC20" s="154"/>
      <c r="KD20" s="154"/>
      <c r="KE20" s="154"/>
      <c r="KF20" s="154"/>
      <c r="KG20" s="154"/>
      <c r="KH20" s="154"/>
      <c r="KI20" s="154"/>
      <c r="KJ20" s="154"/>
      <c r="KK20" s="154"/>
      <c r="KL20" s="154"/>
      <c r="KM20" s="154"/>
      <c r="KN20" s="154"/>
      <c r="KO20" s="154"/>
      <c r="KP20" s="154"/>
      <c r="KQ20" s="154"/>
      <c r="KR20" s="154"/>
      <c r="KS20" s="154"/>
      <c r="KT20" s="154"/>
      <c r="KU20" s="154"/>
      <c r="KV20" s="154"/>
      <c r="KW20" s="154"/>
      <c r="KX20" s="154"/>
      <c r="KY20" s="154"/>
      <c r="KZ20" s="154"/>
      <c r="LA20" s="154"/>
      <c r="LB20" s="154"/>
      <c r="LC20" s="154"/>
      <c r="LD20" s="154"/>
      <c r="LE20" s="154"/>
      <c r="LF20" s="154"/>
      <c r="LG20" s="154"/>
      <c r="LH20" s="154"/>
      <c r="LI20" s="154"/>
      <c r="LJ20" s="154"/>
      <c r="LK20" s="154"/>
      <c r="LL20" s="154"/>
      <c r="LM20" s="154"/>
      <c r="LN20" s="154"/>
      <c r="LO20" s="154"/>
      <c r="LP20" s="154"/>
      <c r="LQ20" s="154"/>
      <c r="LR20" s="154"/>
      <c r="LS20" s="154"/>
      <c r="LT20" s="154"/>
      <c r="LU20" s="154"/>
      <c r="LV20" s="154"/>
      <c r="LW20" s="154"/>
      <c r="LX20" s="154"/>
      <c r="LY20" s="154"/>
      <c r="LZ20" s="154"/>
      <c r="MA20" s="154"/>
      <c r="MB20" s="154"/>
      <c r="MC20" s="154"/>
      <c r="MD20" s="154"/>
      <c r="ME20" s="154"/>
      <c r="MF20" s="154"/>
      <c r="MG20" s="154"/>
      <c r="MH20" s="154"/>
      <c r="MI20" s="154"/>
      <c r="MJ20" s="154"/>
      <c r="MK20" s="154"/>
      <c r="ML20" s="154"/>
      <c r="MM20" s="154"/>
      <c r="MN20" s="154"/>
      <c r="MO20" s="154"/>
      <c r="MP20" s="154"/>
      <c r="MQ20" s="154"/>
      <c r="MR20" s="154"/>
      <c r="MS20" s="154"/>
      <c r="MT20" s="154"/>
      <c r="MU20" s="154"/>
      <c r="MV20" s="154"/>
      <c r="MW20" s="154"/>
      <c r="MX20" s="163"/>
      <c r="MY20" s="154"/>
      <c r="MZ20" s="154"/>
      <c r="NA20" s="164"/>
      <c r="NB20" s="164"/>
      <c r="NC20" s="164"/>
      <c r="ND20" s="164"/>
      <c r="NE20" s="165"/>
      <c r="NF20" s="165"/>
      <c r="NG20" s="165"/>
      <c r="NH20" s="165"/>
      <c r="NI20" s="165"/>
      <c r="NJ20" s="165"/>
      <c r="NK20" s="165"/>
      <c r="NL20" s="165"/>
      <c r="NM20" s="153"/>
      <c r="NN20" s="153"/>
      <c r="NO20" s="153"/>
      <c r="NP20" s="153"/>
      <c r="NQ20" s="153"/>
      <c r="NR20" s="153"/>
      <c r="NS20" s="153"/>
      <c r="NT20" s="153"/>
      <c r="NU20" s="153"/>
      <c r="NV20" s="153"/>
      <c r="NW20" s="153"/>
      <c r="NX20" s="153"/>
      <c r="NY20" s="153"/>
      <c r="NZ20" s="153"/>
      <c r="OA20" s="153"/>
      <c r="OB20" s="153"/>
      <c r="OC20" s="166"/>
      <c r="OD20" s="166"/>
      <c r="OE20" s="166"/>
      <c r="OF20" s="166"/>
      <c r="OG20" s="166"/>
      <c r="OH20" s="166"/>
      <c r="OI20" s="159"/>
      <c r="OJ20" s="157"/>
      <c r="OK20" s="156"/>
      <c r="OL20" s="167"/>
      <c r="OM20" s="157"/>
      <c r="ON20" s="154"/>
      <c r="OO20" s="168"/>
      <c r="OP20" s="154"/>
      <c r="OQ20" s="169"/>
      <c r="OR20" s="159"/>
      <c r="OS20" s="157"/>
      <c r="OT20" s="156"/>
      <c r="OU20" s="167"/>
      <c r="OV20" s="157"/>
      <c r="OW20" s="154"/>
      <c r="OX20" s="154"/>
      <c r="OY20" s="154"/>
      <c r="OZ20" s="169"/>
      <c r="PA20" s="154"/>
      <c r="PB20" s="170"/>
      <c r="PC20" s="155"/>
      <c r="PD20" s="154"/>
      <c r="PE20" s="154"/>
      <c r="PF20" s="154"/>
      <c r="PG20" s="154"/>
      <c r="PH20" s="163"/>
      <c r="PI20" s="163"/>
      <c r="PJ20" s="154"/>
      <c r="PK20" s="154"/>
      <c r="PL20" s="154"/>
      <c r="PM20" s="154"/>
      <c r="PN20" s="169"/>
      <c r="PO20" s="169"/>
      <c r="PP20" s="169"/>
      <c r="PQ20" s="169"/>
      <c r="PR20" s="169"/>
      <c r="PS20" s="169"/>
      <c r="PT20" s="169"/>
      <c r="PU20" s="171"/>
      <c r="PV20" s="153"/>
      <c r="PW20" s="153"/>
      <c r="PX20" s="153"/>
      <c r="PY20" s="153"/>
      <c r="PZ20" s="156"/>
      <c r="QA20" s="154"/>
      <c r="QB20" s="154"/>
      <c r="QC20" s="154"/>
      <c r="QD20" s="153"/>
      <c r="QE20" s="156"/>
      <c r="QF20" s="153"/>
      <c r="QG20" s="156"/>
      <c r="QH20" s="153"/>
      <c r="QI20" s="153"/>
      <c r="QJ20" s="153"/>
      <c r="QK20" s="153"/>
      <c r="QL20" s="153"/>
      <c r="QM20" s="153"/>
      <c r="QN20" s="153"/>
      <c r="QO20" s="153"/>
      <c r="QP20" s="153"/>
      <c r="QQ20" s="153"/>
      <c r="QR20" s="153"/>
      <c r="QS20" s="153"/>
      <c r="QT20" s="153"/>
      <c r="QU20" s="153"/>
      <c r="QV20" s="153"/>
      <c r="QW20" s="153"/>
      <c r="QX20" s="153"/>
      <c r="QY20" s="153"/>
      <c r="QZ20" s="153"/>
      <c r="RA20" s="153"/>
      <c r="RB20" s="153"/>
      <c r="RC20" s="153"/>
      <c r="RD20" s="153"/>
      <c r="RE20" s="153"/>
      <c r="RF20" s="153"/>
      <c r="RG20" s="153"/>
      <c r="RH20" s="153"/>
      <c r="RI20" s="153"/>
      <c r="RJ20" s="153"/>
      <c r="RK20" s="153"/>
      <c r="RL20" s="153"/>
      <c r="RM20" s="153"/>
      <c r="RN20" s="153"/>
      <c r="RO20" s="153"/>
      <c r="RP20" s="153"/>
      <c r="RQ20" s="153"/>
      <c r="RR20" s="153"/>
      <c r="RS20" s="153"/>
      <c r="RT20" s="153"/>
      <c r="RU20" s="153"/>
      <c r="RV20" s="153"/>
      <c r="RW20" s="153"/>
      <c r="RX20" s="153"/>
      <c r="RY20" s="153"/>
      <c r="RZ20" s="153"/>
      <c r="SA20" s="153"/>
      <c r="SB20" s="153"/>
      <c r="SC20" s="153"/>
      <c r="SD20" s="153"/>
      <c r="SE20" s="153"/>
      <c r="SF20" s="153"/>
      <c r="SG20" s="153"/>
      <c r="SH20" s="153"/>
      <c r="SI20" s="153"/>
      <c r="SJ20" s="153"/>
      <c r="SK20" s="153"/>
      <c r="SL20" s="153"/>
      <c r="SM20" s="153"/>
      <c r="SN20" s="153"/>
      <c r="SO20" s="153"/>
      <c r="SP20" s="153"/>
      <c r="SQ20" s="153"/>
      <c r="SR20" s="153"/>
      <c r="SS20" s="153"/>
      <c r="ST20" s="153"/>
      <c r="SU20" s="153"/>
      <c r="SV20" s="153"/>
      <c r="SW20" s="153"/>
      <c r="SX20" s="153"/>
      <c r="SY20" s="153"/>
      <c r="SZ20" s="153"/>
      <c r="TA20" s="153"/>
      <c r="TB20" s="153"/>
      <c r="TC20" s="153"/>
      <c r="TD20" s="153"/>
      <c r="TE20" s="153"/>
      <c r="TF20" s="153"/>
      <c r="TG20" s="153"/>
      <c r="TH20" s="153"/>
      <c r="TI20" s="153"/>
      <c r="TJ20" s="153"/>
      <c r="TK20" s="153"/>
      <c r="TL20" s="153"/>
      <c r="TM20" s="153"/>
      <c r="TN20" s="153"/>
      <c r="TO20" s="153"/>
      <c r="TP20" s="153"/>
      <c r="TQ20" s="153"/>
      <c r="TR20" s="153"/>
      <c r="TS20" s="153"/>
      <c r="TT20" s="153"/>
      <c r="TU20" s="153"/>
      <c r="TV20" s="153"/>
      <c r="TW20" s="153"/>
      <c r="TX20" s="153"/>
      <c r="TY20" s="153"/>
      <c r="TZ20" s="153"/>
      <c r="UA20" s="153"/>
      <c r="UB20" s="153"/>
      <c r="UC20" s="153"/>
      <c r="UD20" s="153"/>
      <c r="UE20" s="153"/>
      <c r="UF20" s="153"/>
      <c r="UG20" s="153"/>
      <c r="UH20" s="153"/>
      <c r="UI20" s="153"/>
      <c r="UJ20" s="153"/>
      <c r="UK20" s="153"/>
      <c r="UL20" s="153"/>
      <c r="UM20" s="172"/>
      <c r="UN20" s="153"/>
      <c r="UO20" s="153"/>
      <c r="UP20" s="153"/>
      <c r="UQ20" s="153"/>
      <c r="UR20" s="153"/>
      <c r="US20" s="153"/>
      <c r="UT20" s="153"/>
      <c r="UU20" s="153"/>
      <c r="UV20" s="153"/>
      <c r="UW20" s="153"/>
      <c r="UX20" s="153"/>
      <c r="UY20" s="153"/>
      <c r="UZ20" s="153"/>
      <c r="VA20" s="153"/>
      <c r="VB20" s="153"/>
      <c r="VC20" s="153"/>
      <c r="VD20" s="153"/>
      <c r="VE20" s="153"/>
      <c r="VF20" s="153"/>
      <c r="VG20" s="153"/>
      <c r="VH20" s="153"/>
      <c r="VI20" s="153"/>
      <c r="VJ20" s="153"/>
      <c r="VK20" s="153"/>
      <c r="VL20" s="153"/>
      <c r="VM20" s="153"/>
      <c r="VN20" s="153"/>
      <c r="VO20" s="153"/>
      <c r="VP20" s="153"/>
      <c r="VQ20" s="153"/>
      <c r="VR20" s="153"/>
      <c r="VS20" s="153"/>
      <c r="VT20" s="153"/>
      <c r="VU20" s="153"/>
      <c r="VV20" s="153"/>
    </row>
    <row r="21" spans="1:595" s="2" customFormat="1" ht="33" hidden="1" customHeight="1" x14ac:dyDescent="0.3">
      <c r="A21" s="28"/>
      <c r="B21" s="178"/>
      <c r="C21" s="178"/>
      <c r="D21" s="28"/>
      <c r="E21" s="28"/>
      <c r="F21" s="28"/>
      <c r="G21" s="181"/>
      <c r="H21" s="154"/>
      <c r="I21" s="154"/>
      <c r="J21" s="154"/>
      <c r="K21" s="154"/>
      <c r="L21" s="154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7"/>
      <c r="AN21" s="156"/>
      <c r="AO21" s="156"/>
      <c r="AP21" s="156"/>
      <c r="AQ21" s="156"/>
      <c r="AR21" s="156"/>
      <c r="AS21" s="156"/>
      <c r="AT21" s="158"/>
      <c r="AU21" s="156"/>
      <c r="AV21" s="156"/>
      <c r="AW21" s="156"/>
      <c r="AX21" s="156"/>
      <c r="AY21" s="157"/>
      <c r="AZ21" s="159"/>
      <c r="BA21" s="156"/>
      <c r="BB21" s="156"/>
      <c r="BC21" s="158"/>
      <c r="BD21" s="158"/>
      <c r="BE21" s="156"/>
      <c r="BF21" s="158"/>
      <c r="BG21" s="158"/>
      <c r="BH21" s="156"/>
      <c r="BI21" s="158"/>
      <c r="BJ21" s="156"/>
      <c r="BK21" s="156"/>
      <c r="BL21" s="157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7"/>
      <c r="BX21" s="156"/>
      <c r="BY21" s="156"/>
      <c r="BZ21" s="158"/>
      <c r="CA21" s="158"/>
      <c r="CB21" s="156"/>
      <c r="CC21" s="157"/>
      <c r="CD21" s="156"/>
      <c r="CE21" s="156"/>
      <c r="CF21" s="158"/>
      <c r="CG21" s="158"/>
      <c r="CH21" s="156"/>
      <c r="CI21" s="157"/>
      <c r="CJ21" s="157"/>
      <c r="CK21" s="157"/>
      <c r="CL21" s="157"/>
      <c r="CM21" s="157"/>
      <c r="CN21" s="160"/>
      <c r="CO21" s="157"/>
      <c r="CP21" s="160"/>
      <c r="CQ21" s="157"/>
      <c r="CR21" s="157"/>
      <c r="CS21" s="160"/>
      <c r="CT21" s="157"/>
      <c r="CU21" s="157"/>
      <c r="CV21" s="157"/>
      <c r="CW21" s="156"/>
      <c r="CX21" s="156"/>
      <c r="CY21" s="156"/>
      <c r="CZ21" s="156"/>
      <c r="DA21" s="156"/>
      <c r="DB21" s="157"/>
      <c r="DC21" s="156"/>
      <c r="DD21" s="156"/>
      <c r="DE21" s="156"/>
      <c r="DF21" s="156"/>
      <c r="DG21" s="156"/>
      <c r="DH21" s="157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7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6"/>
      <c r="ES21" s="156"/>
      <c r="ET21" s="156"/>
      <c r="EU21" s="156"/>
      <c r="EV21" s="156"/>
      <c r="EW21" s="156"/>
      <c r="EX21" s="156"/>
      <c r="EY21" s="156"/>
      <c r="EZ21" s="156"/>
      <c r="FA21" s="156"/>
      <c r="FB21" s="157"/>
      <c r="FC21" s="156"/>
      <c r="FD21" s="156"/>
      <c r="FE21" s="156"/>
      <c r="FF21" s="156"/>
      <c r="FG21" s="156"/>
      <c r="FH21" s="157"/>
      <c r="FI21" s="156"/>
      <c r="FJ21" s="156"/>
      <c r="FK21" s="156"/>
      <c r="FL21" s="156"/>
      <c r="FM21" s="156"/>
      <c r="FN21" s="157"/>
      <c r="FO21" s="156"/>
      <c r="FP21" s="156"/>
      <c r="FQ21" s="156"/>
      <c r="FR21" s="156"/>
      <c r="FS21" s="156"/>
      <c r="FT21" s="157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8"/>
      <c r="GG21" s="158"/>
      <c r="GH21" s="156"/>
      <c r="GI21" s="158"/>
      <c r="GJ21" s="158"/>
      <c r="GK21" s="156"/>
      <c r="GL21" s="157"/>
      <c r="GM21" s="157"/>
      <c r="GN21" s="157"/>
      <c r="GO21" s="157"/>
      <c r="GP21" s="157"/>
      <c r="GQ21" s="157"/>
      <c r="GR21" s="157"/>
      <c r="GS21" s="157"/>
      <c r="GT21" s="154"/>
      <c r="GU21" s="154"/>
      <c r="GV21" s="154"/>
      <c r="GW21" s="154"/>
      <c r="GX21" s="161"/>
      <c r="GY21" s="153"/>
      <c r="GZ21" s="153"/>
      <c r="HA21" s="153"/>
      <c r="HB21" s="153"/>
      <c r="HC21" s="153"/>
      <c r="HD21" s="161"/>
      <c r="HE21" s="153"/>
      <c r="HF21" s="153"/>
      <c r="HG21" s="153"/>
      <c r="HH21" s="153"/>
      <c r="HI21" s="153"/>
      <c r="HJ21" s="162"/>
      <c r="HK21" s="153"/>
      <c r="HL21" s="153"/>
      <c r="HM21" s="153"/>
      <c r="HN21" s="153"/>
      <c r="HO21" s="153"/>
      <c r="HP21" s="153"/>
      <c r="HQ21" s="154"/>
      <c r="HR21" s="154"/>
      <c r="HS21" s="154"/>
      <c r="HT21" s="154"/>
      <c r="HU21" s="154"/>
      <c r="HV21" s="154"/>
      <c r="HW21" s="154"/>
      <c r="HX21" s="154"/>
      <c r="HY21" s="154"/>
      <c r="HZ21" s="154"/>
      <c r="IA21" s="154"/>
      <c r="IB21" s="154"/>
      <c r="IC21" s="154"/>
      <c r="ID21" s="154"/>
      <c r="IE21" s="154"/>
      <c r="IF21" s="154"/>
      <c r="IG21" s="154"/>
      <c r="IH21" s="154"/>
      <c r="II21" s="154"/>
      <c r="IJ21" s="154"/>
      <c r="IK21" s="154"/>
      <c r="IL21" s="154"/>
      <c r="IM21" s="154"/>
      <c r="IN21" s="154"/>
      <c r="IO21" s="154"/>
      <c r="IP21" s="154"/>
      <c r="IQ21" s="154"/>
      <c r="IR21" s="154"/>
      <c r="IS21" s="154"/>
      <c r="IT21" s="154"/>
      <c r="IU21" s="154"/>
      <c r="IV21" s="154"/>
      <c r="IW21" s="154"/>
      <c r="IX21" s="154"/>
      <c r="IY21" s="154"/>
      <c r="IZ21" s="154"/>
      <c r="JA21" s="154"/>
      <c r="JB21" s="154"/>
      <c r="JC21" s="154"/>
      <c r="JD21" s="154"/>
      <c r="JE21" s="154"/>
      <c r="JF21" s="154"/>
      <c r="JG21" s="154"/>
      <c r="JH21" s="154"/>
      <c r="JI21" s="154"/>
      <c r="JJ21" s="154"/>
      <c r="JK21" s="154"/>
      <c r="JL21" s="154"/>
      <c r="JM21" s="154"/>
      <c r="JN21" s="154"/>
      <c r="JO21" s="154"/>
      <c r="JP21" s="154"/>
      <c r="JQ21" s="154"/>
      <c r="JR21" s="154"/>
      <c r="JS21" s="154"/>
      <c r="JT21" s="154"/>
      <c r="JU21" s="154"/>
      <c r="JV21" s="154"/>
      <c r="JW21" s="154"/>
      <c r="JX21" s="154"/>
      <c r="JY21" s="154"/>
      <c r="JZ21" s="154"/>
      <c r="KA21" s="154"/>
      <c r="KB21" s="154"/>
      <c r="KC21" s="154"/>
      <c r="KD21" s="154"/>
      <c r="KE21" s="154"/>
      <c r="KF21" s="154"/>
      <c r="KG21" s="154"/>
      <c r="KH21" s="154"/>
      <c r="KI21" s="154"/>
      <c r="KJ21" s="154"/>
      <c r="KK21" s="154"/>
      <c r="KL21" s="154"/>
      <c r="KM21" s="154"/>
      <c r="KN21" s="154"/>
      <c r="KO21" s="154"/>
      <c r="KP21" s="154"/>
      <c r="KQ21" s="154"/>
      <c r="KR21" s="154"/>
      <c r="KS21" s="154"/>
      <c r="KT21" s="154"/>
      <c r="KU21" s="154"/>
      <c r="KV21" s="154"/>
      <c r="KW21" s="154"/>
      <c r="KX21" s="154"/>
      <c r="KY21" s="154"/>
      <c r="KZ21" s="154"/>
      <c r="LA21" s="154"/>
      <c r="LB21" s="154"/>
      <c r="LC21" s="154"/>
      <c r="LD21" s="154"/>
      <c r="LE21" s="154"/>
      <c r="LF21" s="154"/>
      <c r="LG21" s="154"/>
      <c r="LH21" s="154"/>
      <c r="LI21" s="154"/>
      <c r="LJ21" s="154"/>
      <c r="LK21" s="154"/>
      <c r="LL21" s="154"/>
      <c r="LM21" s="154"/>
      <c r="LN21" s="154"/>
      <c r="LO21" s="154"/>
      <c r="LP21" s="154"/>
      <c r="LQ21" s="154"/>
      <c r="LR21" s="154"/>
      <c r="LS21" s="154"/>
      <c r="LT21" s="154"/>
      <c r="LU21" s="154"/>
      <c r="LV21" s="154"/>
      <c r="LW21" s="154"/>
      <c r="LX21" s="154"/>
      <c r="LY21" s="154"/>
      <c r="LZ21" s="154"/>
      <c r="MA21" s="154"/>
      <c r="MB21" s="154"/>
      <c r="MC21" s="154"/>
      <c r="MD21" s="154"/>
      <c r="ME21" s="154"/>
      <c r="MF21" s="154"/>
      <c r="MG21" s="154"/>
      <c r="MH21" s="154"/>
      <c r="MI21" s="154"/>
      <c r="MJ21" s="154"/>
      <c r="MK21" s="154"/>
      <c r="ML21" s="154"/>
      <c r="MM21" s="154"/>
      <c r="MN21" s="154"/>
      <c r="MO21" s="154"/>
      <c r="MP21" s="154"/>
      <c r="MQ21" s="154"/>
      <c r="MR21" s="154"/>
      <c r="MS21" s="154"/>
      <c r="MT21" s="154"/>
      <c r="MU21" s="154"/>
      <c r="MV21" s="154"/>
      <c r="MW21" s="154"/>
      <c r="MX21" s="163"/>
      <c r="MY21" s="154"/>
      <c r="MZ21" s="154"/>
      <c r="NA21" s="164"/>
      <c r="NB21" s="164"/>
      <c r="NC21" s="164"/>
      <c r="ND21" s="164"/>
      <c r="NE21" s="165"/>
      <c r="NF21" s="165"/>
      <c r="NG21" s="165"/>
      <c r="NH21" s="165"/>
      <c r="NI21" s="165"/>
      <c r="NJ21" s="165"/>
      <c r="NK21" s="165"/>
      <c r="NL21" s="165"/>
      <c r="NM21" s="153"/>
      <c r="NN21" s="153"/>
      <c r="NO21" s="153"/>
      <c r="NP21" s="153"/>
      <c r="NQ21" s="153"/>
      <c r="NR21" s="153"/>
      <c r="NS21" s="153"/>
      <c r="NT21" s="153"/>
      <c r="NU21" s="153"/>
      <c r="NV21" s="153"/>
      <c r="NW21" s="153"/>
      <c r="NX21" s="153"/>
      <c r="NY21" s="153"/>
      <c r="NZ21" s="153"/>
      <c r="OA21" s="153"/>
      <c r="OB21" s="153"/>
      <c r="OC21" s="166"/>
      <c r="OD21" s="166"/>
      <c r="OE21" s="166"/>
      <c r="OF21" s="166"/>
      <c r="OG21" s="166"/>
      <c r="OH21" s="166"/>
      <c r="OI21" s="159"/>
      <c r="OJ21" s="157"/>
      <c r="OK21" s="156"/>
      <c r="OL21" s="167"/>
      <c r="OM21" s="157"/>
      <c r="ON21" s="154"/>
      <c r="OO21" s="168"/>
      <c r="OP21" s="154"/>
      <c r="OQ21" s="169"/>
      <c r="OR21" s="159"/>
      <c r="OS21" s="157"/>
      <c r="OT21" s="156"/>
      <c r="OU21" s="167"/>
      <c r="OV21" s="157"/>
      <c r="OW21" s="154"/>
      <c r="OX21" s="154"/>
      <c r="OY21" s="154"/>
      <c r="OZ21" s="169"/>
      <c r="PA21" s="154"/>
      <c r="PB21" s="170"/>
      <c r="PC21" s="155"/>
      <c r="PD21" s="154"/>
      <c r="PE21" s="154"/>
      <c r="PF21" s="154"/>
      <c r="PG21" s="154"/>
      <c r="PH21" s="163"/>
      <c r="PI21" s="163"/>
      <c r="PJ21" s="154"/>
      <c r="PK21" s="154"/>
      <c r="PL21" s="154"/>
      <c r="PM21" s="154"/>
      <c r="PN21" s="169"/>
      <c r="PO21" s="169"/>
      <c r="PP21" s="169"/>
      <c r="PQ21" s="169"/>
      <c r="PR21" s="169"/>
      <c r="PS21" s="169"/>
      <c r="PT21" s="169"/>
      <c r="PU21" s="171"/>
      <c r="PV21" s="153"/>
      <c r="PW21" s="153"/>
      <c r="PX21" s="153"/>
      <c r="PY21" s="153"/>
      <c r="PZ21" s="156"/>
      <c r="QA21" s="154"/>
      <c r="QB21" s="154"/>
      <c r="QC21" s="154"/>
      <c r="QD21" s="153"/>
      <c r="QE21" s="156"/>
      <c r="QF21" s="153"/>
      <c r="QG21" s="156"/>
      <c r="QH21" s="153"/>
      <c r="QI21" s="153"/>
      <c r="QJ21" s="153"/>
      <c r="QK21" s="153"/>
      <c r="QL21" s="153"/>
      <c r="QM21" s="153"/>
      <c r="QN21" s="153"/>
      <c r="QO21" s="153"/>
      <c r="QP21" s="153"/>
      <c r="QQ21" s="153"/>
      <c r="QR21" s="153"/>
      <c r="QS21" s="153"/>
      <c r="QT21" s="153"/>
      <c r="QU21" s="153"/>
      <c r="QV21" s="153"/>
      <c r="QW21" s="153"/>
      <c r="QX21" s="153"/>
      <c r="QY21" s="153"/>
      <c r="QZ21" s="153"/>
      <c r="RA21" s="153"/>
      <c r="RB21" s="153"/>
      <c r="RC21" s="153"/>
      <c r="RD21" s="153"/>
      <c r="RE21" s="153"/>
      <c r="RF21" s="153"/>
      <c r="RG21" s="153"/>
      <c r="RH21" s="153"/>
      <c r="RI21" s="153"/>
      <c r="RJ21" s="153"/>
      <c r="RK21" s="153"/>
      <c r="RL21" s="153"/>
      <c r="RM21" s="153"/>
      <c r="RN21" s="153"/>
      <c r="RO21" s="153"/>
      <c r="RP21" s="153"/>
      <c r="RQ21" s="153"/>
      <c r="RR21" s="153"/>
      <c r="RS21" s="153"/>
      <c r="RT21" s="153"/>
      <c r="RU21" s="153"/>
      <c r="RV21" s="153"/>
      <c r="RW21" s="153"/>
      <c r="RX21" s="153"/>
      <c r="RY21" s="153"/>
      <c r="RZ21" s="153"/>
      <c r="SA21" s="153"/>
      <c r="SB21" s="153"/>
      <c r="SC21" s="153"/>
      <c r="SD21" s="153"/>
      <c r="SE21" s="153"/>
      <c r="SF21" s="153"/>
      <c r="SG21" s="153"/>
      <c r="SH21" s="153"/>
      <c r="SI21" s="153"/>
      <c r="SJ21" s="153"/>
      <c r="SK21" s="153"/>
      <c r="SL21" s="153"/>
      <c r="SM21" s="153"/>
      <c r="SN21" s="153"/>
      <c r="SO21" s="153"/>
      <c r="SP21" s="153"/>
      <c r="SQ21" s="153"/>
      <c r="SR21" s="153"/>
      <c r="SS21" s="153"/>
      <c r="ST21" s="153"/>
      <c r="SU21" s="153"/>
      <c r="SV21" s="153"/>
      <c r="SW21" s="153"/>
      <c r="SX21" s="153"/>
      <c r="SY21" s="153"/>
      <c r="SZ21" s="153"/>
      <c r="TA21" s="153"/>
      <c r="TB21" s="153"/>
      <c r="TC21" s="153"/>
      <c r="TD21" s="153"/>
      <c r="TE21" s="153"/>
      <c r="TF21" s="153"/>
      <c r="TG21" s="153"/>
      <c r="TH21" s="153"/>
      <c r="TI21" s="153"/>
      <c r="TJ21" s="153"/>
      <c r="TK21" s="153"/>
      <c r="TL21" s="153"/>
      <c r="TM21" s="153"/>
      <c r="TN21" s="153"/>
      <c r="TO21" s="153"/>
      <c r="TP21" s="153"/>
      <c r="TQ21" s="153"/>
      <c r="TR21" s="153"/>
      <c r="TS21" s="153"/>
      <c r="TT21" s="153"/>
      <c r="TU21" s="153"/>
      <c r="TV21" s="153"/>
      <c r="TW21" s="153"/>
      <c r="TX21" s="153"/>
      <c r="TY21" s="153"/>
      <c r="TZ21" s="153"/>
      <c r="UA21" s="153"/>
      <c r="UB21" s="153"/>
      <c r="UC21" s="153"/>
      <c r="UD21" s="153"/>
      <c r="UE21" s="153"/>
      <c r="UF21" s="153"/>
      <c r="UG21" s="153"/>
      <c r="UH21" s="153"/>
      <c r="UI21" s="153"/>
      <c r="UJ21" s="153"/>
      <c r="UK21" s="153"/>
      <c r="UL21" s="153"/>
      <c r="UM21" s="172"/>
      <c r="UN21" s="153"/>
      <c r="UO21" s="153"/>
      <c r="UP21" s="153"/>
      <c r="UQ21" s="153"/>
      <c r="UR21" s="153"/>
      <c r="US21" s="153"/>
      <c r="UT21" s="153"/>
      <c r="UU21" s="153"/>
      <c r="UV21" s="153"/>
      <c r="UW21" s="153"/>
      <c r="UX21" s="153"/>
      <c r="UY21" s="153"/>
      <c r="UZ21" s="153"/>
      <c r="VA21" s="153"/>
      <c r="VB21" s="153"/>
      <c r="VC21" s="153"/>
      <c r="VD21" s="153"/>
      <c r="VE21" s="153"/>
      <c r="VF21" s="153"/>
      <c r="VG21" s="153"/>
      <c r="VH21" s="153"/>
      <c r="VI21" s="153"/>
      <c r="VJ21" s="153"/>
      <c r="VK21" s="153"/>
      <c r="VL21" s="153"/>
      <c r="VM21" s="153"/>
      <c r="VN21" s="153"/>
      <c r="VO21" s="153"/>
      <c r="VP21" s="153"/>
      <c r="VQ21" s="153"/>
      <c r="VR21" s="153"/>
      <c r="VS21" s="153"/>
      <c r="VT21" s="153"/>
      <c r="VU21" s="153"/>
      <c r="VV21" s="153"/>
    </row>
    <row r="22" spans="1:595" s="2" customFormat="1" ht="30.75" hidden="1" customHeight="1" x14ac:dyDescent="0.3">
      <c r="A22" s="28"/>
      <c r="B22" s="178"/>
      <c r="C22" s="178"/>
      <c r="D22" s="28"/>
      <c r="E22" s="28"/>
      <c r="F22" s="28"/>
      <c r="G22" s="182"/>
      <c r="H22" s="154"/>
      <c r="I22" s="154"/>
      <c r="J22" s="154"/>
      <c r="K22" s="154"/>
      <c r="L22" s="154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7"/>
      <c r="AN22" s="156"/>
      <c r="AO22" s="156"/>
      <c r="AP22" s="156"/>
      <c r="AQ22" s="156"/>
      <c r="AR22" s="156"/>
      <c r="AS22" s="156"/>
      <c r="AT22" s="158"/>
      <c r="AU22" s="156"/>
      <c r="AV22" s="156"/>
      <c r="AW22" s="156"/>
      <c r="AX22" s="156"/>
      <c r="AY22" s="157"/>
      <c r="AZ22" s="159"/>
      <c r="BA22" s="156"/>
      <c r="BB22" s="156"/>
      <c r="BC22" s="158"/>
      <c r="BD22" s="158"/>
      <c r="BE22" s="156"/>
      <c r="BF22" s="158"/>
      <c r="BG22" s="158"/>
      <c r="BH22" s="156"/>
      <c r="BI22" s="158"/>
      <c r="BJ22" s="156"/>
      <c r="BK22" s="156"/>
      <c r="BL22" s="157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7"/>
      <c r="BX22" s="156"/>
      <c r="BY22" s="156"/>
      <c r="BZ22" s="158"/>
      <c r="CA22" s="158"/>
      <c r="CB22" s="156"/>
      <c r="CC22" s="157"/>
      <c r="CD22" s="156"/>
      <c r="CE22" s="156"/>
      <c r="CF22" s="158"/>
      <c r="CG22" s="158"/>
      <c r="CH22" s="156"/>
      <c r="CI22" s="157"/>
      <c r="CJ22" s="157"/>
      <c r="CK22" s="157"/>
      <c r="CL22" s="157"/>
      <c r="CM22" s="157"/>
      <c r="CN22" s="160"/>
      <c r="CO22" s="157"/>
      <c r="CP22" s="160"/>
      <c r="CQ22" s="157"/>
      <c r="CR22" s="157"/>
      <c r="CS22" s="160"/>
      <c r="CT22" s="157"/>
      <c r="CU22" s="157"/>
      <c r="CV22" s="157"/>
      <c r="CW22" s="156"/>
      <c r="CX22" s="156"/>
      <c r="CY22" s="156"/>
      <c r="CZ22" s="156"/>
      <c r="DA22" s="156"/>
      <c r="DB22" s="157"/>
      <c r="DC22" s="156"/>
      <c r="DD22" s="156"/>
      <c r="DE22" s="156"/>
      <c r="DF22" s="156"/>
      <c r="DG22" s="156"/>
      <c r="DH22" s="157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7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6"/>
      <c r="ES22" s="156"/>
      <c r="ET22" s="156"/>
      <c r="EU22" s="156"/>
      <c r="EV22" s="156"/>
      <c r="EW22" s="156"/>
      <c r="EX22" s="156"/>
      <c r="EY22" s="156"/>
      <c r="EZ22" s="156"/>
      <c r="FA22" s="156"/>
      <c r="FB22" s="157"/>
      <c r="FC22" s="156"/>
      <c r="FD22" s="156"/>
      <c r="FE22" s="156"/>
      <c r="FF22" s="156"/>
      <c r="FG22" s="156"/>
      <c r="FH22" s="157"/>
      <c r="FI22" s="156"/>
      <c r="FJ22" s="156"/>
      <c r="FK22" s="156"/>
      <c r="FL22" s="156"/>
      <c r="FM22" s="156"/>
      <c r="FN22" s="157"/>
      <c r="FO22" s="156"/>
      <c r="FP22" s="156"/>
      <c r="FQ22" s="156"/>
      <c r="FR22" s="156"/>
      <c r="FS22" s="156"/>
      <c r="FT22" s="157"/>
      <c r="FU22" s="156"/>
      <c r="FV22" s="156"/>
      <c r="FW22" s="156"/>
      <c r="FX22" s="156"/>
      <c r="FY22" s="156"/>
      <c r="FZ22" s="156"/>
      <c r="GA22" s="156"/>
      <c r="GB22" s="156"/>
      <c r="GC22" s="156"/>
      <c r="GD22" s="156"/>
      <c r="GE22" s="156"/>
      <c r="GF22" s="158"/>
      <c r="GG22" s="158"/>
      <c r="GH22" s="156"/>
      <c r="GI22" s="158"/>
      <c r="GJ22" s="158"/>
      <c r="GK22" s="156"/>
      <c r="GL22" s="157"/>
      <c r="GM22" s="157"/>
      <c r="GN22" s="157"/>
      <c r="GO22" s="157"/>
      <c r="GP22" s="157"/>
      <c r="GQ22" s="157"/>
      <c r="GR22" s="157"/>
      <c r="GS22" s="157"/>
      <c r="GT22" s="154"/>
      <c r="GU22" s="154"/>
      <c r="GV22" s="154"/>
      <c r="GW22" s="154"/>
      <c r="GX22" s="161"/>
      <c r="GY22" s="153"/>
      <c r="GZ22" s="153"/>
      <c r="HA22" s="153"/>
      <c r="HB22" s="153"/>
      <c r="HC22" s="153"/>
      <c r="HD22" s="161"/>
      <c r="HE22" s="153"/>
      <c r="HF22" s="153"/>
      <c r="HG22" s="153"/>
      <c r="HH22" s="153"/>
      <c r="HI22" s="153"/>
      <c r="HJ22" s="162"/>
      <c r="HK22" s="153"/>
      <c r="HL22" s="153"/>
      <c r="HM22" s="153"/>
      <c r="HN22" s="153"/>
      <c r="HO22" s="153"/>
      <c r="HP22" s="153"/>
      <c r="HQ22" s="154"/>
      <c r="HR22" s="154"/>
      <c r="HS22" s="154"/>
      <c r="HT22" s="154"/>
      <c r="HU22" s="154"/>
      <c r="HV22" s="154"/>
      <c r="HW22" s="154"/>
      <c r="HX22" s="154"/>
      <c r="HY22" s="154"/>
      <c r="HZ22" s="154"/>
      <c r="IA22" s="154"/>
      <c r="IB22" s="154"/>
      <c r="IC22" s="154"/>
      <c r="ID22" s="154"/>
      <c r="IE22" s="154"/>
      <c r="IF22" s="154"/>
      <c r="IG22" s="154"/>
      <c r="IH22" s="154"/>
      <c r="II22" s="154"/>
      <c r="IJ22" s="154"/>
      <c r="IK22" s="154"/>
      <c r="IL22" s="154"/>
      <c r="IM22" s="154"/>
      <c r="IN22" s="154"/>
      <c r="IO22" s="154"/>
      <c r="IP22" s="154"/>
      <c r="IQ22" s="154"/>
      <c r="IR22" s="154"/>
      <c r="IS22" s="154"/>
      <c r="IT22" s="154"/>
      <c r="IU22" s="154"/>
      <c r="IV22" s="154"/>
      <c r="IW22" s="154"/>
      <c r="IX22" s="154"/>
      <c r="IY22" s="154"/>
      <c r="IZ22" s="154"/>
      <c r="JA22" s="154"/>
      <c r="JB22" s="154"/>
      <c r="JC22" s="154"/>
      <c r="JD22" s="154"/>
      <c r="JE22" s="154"/>
      <c r="JF22" s="154"/>
      <c r="JG22" s="154"/>
      <c r="JH22" s="154"/>
      <c r="JI22" s="154"/>
      <c r="JJ22" s="154"/>
      <c r="JK22" s="154"/>
      <c r="JL22" s="154"/>
      <c r="JM22" s="154"/>
      <c r="JN22" s="154"/>
      <c r="JO22" s="154"/>
      <c r="JP22" s="154"/>
      <c r="JQ22" s="154"/>
      <c r="JR22" s="154"/>
      <c r="JS22" s="154"/>
      <c r="JT22" s="154"/>
      <c r="JU22" s="154"/>
      <c r="JV22" s="154"/>
      <c r="JW22" s="154"/>
      <c r="JX22" s="154"/>
      <c r="JY22" s="154"/>
      <c r="JZ22" s="154"/>
      <c r="KA22" s="154"/>
      <c r="KB22" s="154"/>
      <c r="KC22" s="154"/>
      <c r="KD22" s="154"/>
      <c r="KE22" s="154"/>
      <c r="KF22" s="154"/>
      <c r="KG22" s="154"/>
      <c r="KH22" s="154"/>
      <c r="KI22" s="154"/>
      <c r="KJ22" s="154"/>
      <c r="KK22" s="154"/>
      <c r="KL22" s="154"/>
      <c r="KM22" s="154"/>
      <c r="KN22" s="154"/>
      <c r="KO22" s="154"/>
      <c r="KP22" s="154"/>
      <c r="KQ22" s="154"/>
      <c r="KR22" s="154"/>
      <c r="KS22" s="154"/>
      <c r="KT22" s="154"/>
      <c r="KU22" s="154"/>
      <c r="KV22" s="154"/>
      <c r="KW22" s="154"/>
      <c r="KX22" s="154"/>
      <c r="KY22" s="154"/>
      <c r="KZ22" s="154"/>
      <c r="LA22" s="154"/>
      <c r="LB22" s="154"/>
      <c r="LC22" s="154"/>
      <c r="LD22" s="154"/>
      <c r="LE22" s="154"/>
      <c r="LF22" s="154"/>
      <c r="LG22" s="154"/>
      <c r="LH22" s="154"/>
      <c r="LI22" s="154"/>
      <c r="LJ22" s="154"/>
      <c r="LK22" s="154"/>
      <c r="LL22" s="154"/>
      <c r="LM22" s="154"/>
      <c r="LN22" s="154"/>
      <c r="LO22" s="154"/>
      <c r="LP22" s="154"/>
      <c r="LQ22" s="154"/>
      <c r="LR22" s="154"/>
      <c r="LS22" s="154"/>
      <c r="LT22" s="154"/>
      <c r="LU22" s="154"/>
      <c r="LV22" s="154"/>
      <c r="LW22" s="154"/>
      <c r="LX22" s="154"/>
      <c r="LY22" s="154"/>
      <c r="LZ22" s="154"/>
      <c r="MA22" s="154"/>
      <c r="MB22" s="154"/>
      <c r="MC22" s="154"/>
      <c r="MD22" s="154"/>
      <c r="ME22" s="154"/>
      <c r="MF22" s="154"/>
      <c r="MG22" s="154"/>
      <c r="MH22" s="154"/>
      <c r="MI22" s="154"/>
      <c r="MJ22" s="154"/>
      <c r="MK22" s="154"/>
      <c r="ML22" s="154"/>
      <c r="MM22" s="154"/>
      <c r="MN22" s="154"/>
      <c r="MO22" s="154"/>
      <c r="MP22" s="154"/>
      <c r="MQ22" s="154"/>
      <c r="MR22" s="154"/>
      <c r="MS22" s="154"/>
      <c r="MT22" s="154"/>
      <c r="MU22" s="154"/>
      <c r="MV22" s="154"/>
      <c r="MW22" s="154"/>
      <c r="MX22" s="163"/>
      <c r="MY22" s="154"/>
      <c r="MZ22" s="154"/>
      <c r="NA22" s="164"/>
      <c r="NB22" s="164"/>
      <c r="NC22" s="164"/>
      <c r="ND22" s="164"/>
      <c r="NE22" s="165"/>
      <c r="NF22" s="165"/>
      <c r="NG22" s="165"/>
      <c r="NH22" s="165"/>
      <c r="NI22" s="165"/>
      <c r="NJ22" s="165"/>
      <c r="NK22" s="165"/>
      <c r="NL22" s="165"/>
      <c r="NM22" s="153"/>
      <c r="NN22" s="153"/>
      <c r="NO22" s="153"/>
      <c r="NP22" s="153"/>
      <c r="NQ22" s="153"/>
      <c r="NR22" s="153"/>
      <c r="NS22" s="153"/>
      <c r="NT22" s="153"/>
      <c r="NU22" s="153"/>
      <c r="NV22" s="153"/>
      <c r="NW22" s="153"/>
      <c r="NX22" s="153"/>
      <c r="NY22" s="153"/>
      <c r="NZ22" s="153"/>
      <c r="OA22" s="153"/>
      <c r="OB22" s="153"/>
      <c r="OC22" s="166"/>
      <c r="OD22" s="166"/>
      <c r="OE22" s="166"/>
      <c r="OF22" s="166"/>
      <c r="OG22" s="166"/>
      <c r="OH22" s="166"/>
      <c r="OI22" s="159"/>
      <c r="OJ22" s="157"/>
      <c r="OK22" s="156"/>
      <c r="OL22" s="167"/>
      <c r="OM22" s="157"/>
      <c r="ON22" s="154"/>
      <c r="OO22" s="168"/>
      <c r="OP22" s="154"/>
      <c r="OQ22" s="169"/>
      <c r="OR22" s="159"/>
      <c r="OS22" s="157"/>
      <c r="OT22" s="156"/>
      <c r="OU22" s="167"/>
      <c r="OV22" s="157"/>
      <c r="OW22" s="154"/>
      <c r="OX22" s="154"/>
      <c r="OY22" s="154"/>
      <c r="OZ22" s="169"/>
      <c r="PA22" s="154"/>
      <c r="PB22" s="170"/>
      <c r="PC22" s="155"/>
      <c r="PD22" s="154"/>
      <c r="PE22" s="154"/>
      <c r="PF22" s="154"/>
      <c r="PG22" s="154"/>
      <c r="PH22" s="163"/>
      <c r="PI22" s="163"/>
      <c r="PJ22" s="154"/>
      <c r="PK22" s="154"/>
      <c r="PL22" s="154"/>
      <c r="PM22" s="154"/>
      <c r="PN22" s="169"/>
      <c r="PO22" s="169"/>
      <c r="PP22" s="169"/>
      <c r="PQ22" s="169"/>
      <c r="PR22" s="169"/>
      <c r="PS22" s="169"/>
      <c r="PT22" s="169"/>
      <c r="PU22" s="171"/>
      <c r="PV22" s="153"/>
      <c r="PW22" s="153"/>
      <c r="PX22" s="153"/>
      <c r="PY22" s="153"/>
      <c r="PZ22" s="156"/>
      <c r="QA22" s="154"/>
      <c r="QB22" s="154"/>
      <c r="QC22" s="154"/>
      <c r="QD22" s="153"/>
      <c r="QE22" s="156"/>
      <c r="QF22" s="153"/>
      <c r="QG22" s="156"/>
      <c r="QH22" s="153"/>
      <c r="QI22" s="153"/>
      <c r="QJ22" s="153"/>
      <c r="QK22" s="153"/>
      <c r="QL22" s="153"/>
      <c r="QM22" s="153"/>
      <c r="QN22" s="153"/>
      <c r="QO22" s="153"/>
      <c r="QP22" s="153"/>
      <c r="QQ22" s="153"/>
      <c r="QR22" s="153"/>
      <c r="QS22" s="153"/>
      <c r="QT22" s="153"/>
      <c r="QU22" s="153"/>
      <c r="QV22" s="153"/>
      <c r="QW22" s="153"/>
      <c r="QX22" s="153"/>
      <c r="QY22" s="153"/>
      <c r="QZ22" s="153"/>
      <c r="RA22" s="153"/>
      <c r="RB22" s="153"/>
      <c r="RC22" s="153"/>
      <c r="RD22" s="153"/>
      <c r="RE22" s="153"/>
      <c r="RF22" s="153"/>
      <c r="RG22" s="153"/>
      <c r="RH22" s="153"/>
      <c r="RI22" s="153"/>
      <c r="RJ22" s="153"/>
      <c r="RK22" s="153"/>
      <c r="RL22" s="153"/>
      <c r="RM22" s="153"/>
      <c r="RN22" s="153"/>
      <c r="RO22" s="153"/>
      <c r="RP22" s="153"/>
      <c r="RQ22" s="153"/>
      <c r="RR22" s="153"/>
      <c r="RS22" s="153"/>
      <c r="RT22" s="153"/>
      <c r="RU22" s="153"/>
      <c r="RV22" s="153"/>
      <c r="RW22" s="153"/>
      <c r="RX22" s="153"/>
      <c r="RY22" s="153"/>
      <c r="RZ22" s="153"/>
      <c r="SA22" s="153"/>
      <c r="SB22" s="153"/>
      <c r="SC22" s="153"/>
      <c r="SD22" s="153"/>
      <c r="SE22" s="153"/>
      <c r="SF22" s="153"/>
      <c r="SG22" s="153"/>
      <c r="SH22" s="153"/>
      <c r="SI22" s="153"/>
      <c r="SJ22" s="153"/>
      <c r="SK22" s="153"/>
      <c r="SL22" s="153"/>
      <c r="SM22" s="153"/>
      <c r="SN22" s="153"/>
      <c r="SO22" s="153"/>
      <c r="SP22" s="153"/>
      <c r="SQ22" s="153"/>
      <c r="SR22" s="153"/>
      <c r="SS22" s="153"/>
      <c r="ST22" s="153"/>
      <c r="SU22" s="153"/>
      <c r="SV22" s="153"/>
      <c r="SW22" s="153"/>
      <c r="SX22" s="153"/>
      <c r="SY22" s="153"/>
      <c r="SZ22" s="153"/>
      <c r="TA22" s="153"/>
      <c r="TB22" s="153"/>
      <c r="TC22" s="153"/>
      <c r="TD22" s="153"/>
      <c r="TE22" s="153"/>
      <c r="TF22" s="153"/>
      <c r="TG22" s="153"/>
      <c r="TH22" s="153"/>
      <c r="TI22" s="153"/>
      <c r="TJ22" s="153"/>
      <c r="TK22" s="153"/>
      <c r="TL22" s="153"/>
      <c r="TM22" s="153"/>
      <c r="TN22" s="153"/>
      <c r="TO22" s="153"/>
      <c r="TP22" s="153"/>
      <c r="TQ22" s="153"/>
      <c r="TR22" s="153"/>
      <c r="TS22" s="153"/>
      <c r="TT22" s="153"/>
      <c r="TU22" s="153"/>
      <c r="TV22" s="153"/>
      <c r="TW22" s="153"/>
      <c r="TX22" s="153"/>
      <c r="TY22" s="153"/>
      <c r="TZ22" s="153"/>
      <c r="UA22" s="153"/>
      <c r="UB22" s="153"/>
      <c r="UC22" s="153"/>
      <c r="UD22" s="153"/>
      <c r="UE22" s="153"/>
      <c r="UF22" s="153"/>
      <c r="UG22" s="153"/>
      <c r="UH22" s="153"/>
      <c r="UI22" s="153"/>
      <c r="UJ22" s="153"/>
      <c r="UK22" s="153"/>
      <c r="UL22" s="153"/>
      <c r="UM22" s="172"/>
      <c r="UN22" s="153"/>
      <c r="UO22" s="153"/>
      <c r="UP22" s="153"/>
      <c r="UQ22" s="153"/>
      <c r="UR22" s="153"/>
      <c r="US22" s="153"/>
      <c r="UT22" s="153"/>
      <c r="UU22" s="153"/>
      <c r="UV22" s="153"/>
      <c r="UW22" s="153"/>
      <c r="UX22" s="153"/>
      <c r="UY22" s="153"/>
      <c r="UZ22" s="153"/>
      <c r="VA22" s="153"/>
      <c r="VB22" s="153"/>
      <c r="VC22" s="153"/>
      <c r="VD22" s="153"/>
      <c r="VE22" s="153"/>
      <c r="VF22" s="153"/>
      <c r="VG22" s="153"/>
      <c r="VH22" s="153"/>
      <c r="VI22" s="153"/>
      <c r="VJ22" s="153"/>
      <c r="VK22" s="153"/>
      <c r="VL22" s="153"/>
      <c r="VM22" s="153"/>
      <c r="VN22" s="153"/>
      <c r="VO22" s="153"/>
      <c r="VP22" s="153"/>
      <c r="VQ22" s="153"/>
      <c r="VR22" s="153"/>
      <c r="VS22" s="153"/>
      <c r="VT22" s="153"/>
      <c r="VU22" s="153"/>
      <c r="VV22" s="153"/>
    </row>
    <row r="23" spans="1:595" s="2" customFormat="1" ht="30.75" hidden="1" customHeight="1" x14ac:dyDescent="0.3">
      <c r="A23" s="28"/>
      <c r="B23" s="178"/>
      <c r="C23" s="178"/>
      <c r="D23" s="28"/>
      <c r="E23" s="28"/>
      <c r="F23" s="28"/>
      <c r="G23" s="181"/>
      <c r="H23" s="154"/>
      <c r="I23" s="154"/>
      <c r="J23" s="154"/>
      <c r="K23" s="154"/>
      <c r="L23" s="154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7"/>
      <c r="AN23" s="156"/>
      <c r="AO23" s="156"/>
      <c r="AP23" s="156"/>
      <c r="AQ23" s="156"/>
      <c r="AR23" s="156"/>
      <c r="AS23" s="156"/>
      <c r="AT23" s="158"/>
      <c r="AU23" s="156"/>
      <c r="AV23" s="156"/>
      <c r="AW23" s="156"/>
      <c r="AX23" s="156"/>
      <c r="AY23" s="157"/>
      <c r="AZ23" s="159"/>
      <c r="BA23" s="156"/>
      <c r="BB23" s="156"/>
      <c r="BC23" s="158"/>
      <c r="BD23" s="158"/>
      <c r="BE23" s="156"/>
      <c r="BF23" s="158"/>
      <c r="BG23" s="158"/>
      <c r="BH23" s="156"/>
      <c r="BI23" s="158"/>
      <c r="BJ23" s="156"/>
      <c r="BK23" s="156"/>
      <c r="BL23" s="157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7"/>
      <c r="BX23" s="156"/>
      <c r="BY23" s="156"/>
      <c r="BZ23" s="158"/>
      <c r="CA23" s="158"/>
      <c r="CB23" s="156"/>
      <c r="CC23" s="157"/>
      <c r="CD23" s="156"/>
      <c r="CE23" s="156"/>
      <c r="CF23" s="158"/>
      <c r="CG23" s="158"/>
      <c r="CH23" s="156"/>
      <c r="CI23" s="157"/>
      <c r="CJ23" s="157"/>
      <c r="CK23" s="157"/>
      <c r="CL23" s="157"/>
      <c r="CM23" s="157"/>
      <c r="CN23" s="160"/>
      <c r="CO23" s="157"/>
      <c r="CP23" s="160"/>
      <c r="CQ23" s="157"/>
      <c r="CR23" s="157"/>
      <c r="CS23" s="160"/>
      <c r="CT23" s="157"/>
      <c r="CU23" s="157"/>
      <c r="CV23" s="157"/>
      <c r="CW23" s="156"/>
      <c r="CX23" s="156"/>
      <c r="CY23" s="156"/>
      <c r="CZ23" s="156"/>
      <c r="DA23" s="156"/>
      <c r="DB23" s="157"/>
      <c r="DC23" s="156"/>
      <c r="DD23" s="156"/>
      <c r="DE23" s="156"/>
      <c r="DF23" s="156"/>
      <c r="DG23" s="156"/>
      <c r="DH23" s="157"/>
      <c r="DI23" s="156"/>
      <c r="DJ23" s="156"/>
      <c r="DK23" s="156"/>
      <c r="DL23" s="156"/>
      <c r="DM23" s="156"/>
      <c r="DN23" s="156"/>
      <c r="DO23" s="156"/>
      <c r="DP23" s="156"/>
      <c r="DQ23" s="156"/>
      <c r="DR23" s="156"/>
      <c r="DS23" s="157"/>
      <c r="DT23" s="156"/>
      <c r="DU23" s="156"/>
      <c r="DV23" s="156"/>
      <c r="DW23" s="156"/>
      <c r="DX23" s="156"/>
      <c r="DY23" s="156"/>
      <c r="DZ23" s="156"/>
      <c r="EA23" s="156"/>
      <c r="EB23" s="156"/>
      <c r="EC23" s="156"/>
      <c r="ED23" s="156"/>
      <c r="EE23" s="156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6"/>
      <c r="ES23" s="156"/>
      <c r="ET23" s="156"/>
      <c r="EU23" s="156"/>
      <c r="EV23" s="156"/>
      <c r="EW23" s="156"/>
      <c r="EX23" s="156"/>
      <c r="EY23" s="156"/>
      <c r="EZ23" s="156"/>
      <c r="FA23" s="156"/>
      <c r="FB23" s="157"/>
      <c r="FC23" s="156"/>
      <c r="FD23" s="156"/>
      <c r="FE23" s="156"/>
      <c r="FF23" s="156"/>
      <c r="FG23" s="156"/>
      <c r="FH23" s="157"/>
      <c r="FI23" s="156"/>
      <c r="FJ23" s="156"/>
      <c r="FK23" s="156"/>
      <c r="FL23" s="156"/>
      <c r="FM23" s="156"/>
      <c r="FN23" s="157"/>
      <c r="FO23" s="156"/>
      <c r="FP23" s="156"/>
      <c r="FQ23" s="156"/>
      <c r="FR23" s="156"/>
      <c r="FS23" s="156"/>
      <c r="FT23" s="157"/>
      <c r="FU23" s="156"/>
      <c r="FV23" s="156"/>
      <c r="FW23" s="156"/>
      <c r="FX23" s="156"/>
      <c r="FY23" s="156"/>
      <c r="FZ23" s="156"/>
      <c r="GA23" s="156"/>
      <c r="GB23" s="156"/>
      <c r="GC23" s="156"/>
      <c r="GD23" s="156"/>
      <c r="GE23" s="156"/>
      <c r="GF23" s="158"/>
      <c r="GG23" s="158"/>
      <c r="GH23" s="156"/>
      <c r="GI23" s="158"/>
      <c r="GJ23" s="158"/>
      <c r="GK23" s="156"/>
      <c r="GL23" s="157"/>
      <c r="GM23" s="157"/>
      <c r="GN23" s="157"/>
      <c r="GO23" s="157"/>
      <c r="GP23" s="157"/>
      <c r="GQ23" s="157"/>
      <c r="GR23" s="157"/>
      <c r="GS23" s="157"/>
      <c r="GT23" s="154"/>
      <c r="GU23" s="154"/>
      <c r="GV23" s="154"/>
      <c r="GW23" s="154"/>
      <c r="GX23" s="161"/>
      <c r="GY23" s="153"/>
      <c r="GZ23" s="153"/>
      <c r="HA23" s="153"/>
      <c r="HB23" s="153"/>
      <c r="HC23" s="153"/>
      <c r="HD23" s="161"/>
      <c r="HE23" s="153"/>
      <c r="HF23" s="153"/>
      <c r="HG23" s="153"/>
      <c r="HH23" s="153"/>
      <c r="HI23" s="153"/>
      <c r="HJ23" s="162"/>
      <c r="HK23" s="153"/>
      <c r="HL23" s="153"/>
      <c r="HM23" s="153"/>
      <c r="HN23" s="153"/>
      <c r="HO23" s="153"/>
      <c r="HP23" s="153"/>
      <c r="HQ23" s="154"/>
      <c r="HR23" s="154"/>
      <c r="HS23" s="154"/>
      <c r="HT23" s="154"/>
      <c r="HU23" s="154"/>
      <c r="HV23" s="154"/>
      <c r="HW23" s="154"/>
      <c r="HX23" s="154"/>
      <c r="HY23" s="154"/>
      <c r="HZ23" s="154"/>
      <c r="IA23" s="154"/>
      <c r="IB23" s="154"/>
      <c r="IC23" s="154"/>
      <c r="ID23" s="154"/>
      <c r="IE23" s="154"/>
      <c r="IF23" s="154"/>
      <c r="IG23" s="154"/>
      <c r="IH23" s="154"/>
      <c r="II23" s="154"/>
      <c r="IJ23" s="154"/>
      <c r="IK23" s="154"/>
      <c r="IL23" s="154"/>
      <c r="IM23" s="154"/>
      <c r="IN23" s="154"/>
      <c r="IO23" s="154"/>
      <c r="IP23" s="154"/>
      <c r="IQ23" s="154"/>
      <c r="IR23" s="154"/>
      <c r="IS23" s="154"/>
      <c r="IT23" s="154"/>
      <c r="IU23" s="154"/>
      <c r="IV23" s="154"/>
      <c r="IW23" s="154"/>
      <c r="IX23" s="154"/>
      <c r="IY23" s="154"/>
      <c r="IZ23" s="154"/>
      <c r="JA23" s="154"/>
      <c r="JB23" s="154"/>
      <c r="JC23" s="154"/>
      <c r="JD23" s="154"/>
      <c r="JE23" s="154"/>
      <c r="JF23" s="154"/>
      <c r="JG23" s="154"/>
      <c r="JH23" s="154"/>
      <c r="JI23" s="154"/>
      <c r="JJ23" s="154"/>
      <c r="JK23" s="154"/>
      <c r="JL23" s="154"/>
      <c r="JM23" s="154"/>
      <c r="JN23" s="154"/>
      <c r="JO23" s="154"/>
      <c r="JP23" s="154"/>
      <c r="JQ23" s="154"/>
      <c r="JR23" s="154"/>
      <c r="JS23" s="154"/>
      <c r="JT23" s="154"/>
      <c r="JU23" s="154"/>
      <c r="JV23" s="154"/>
      <c r="JW23" s="154"/>
      <c r="JX23" s="154"/>
      <c r="JY23" s="154"/>
      <c r="JZ23" s="154"/>
      <c r="KA23" s="154"/>
      <c r="KB23" s="154"/>
      <c r="KC23" s="154"/>
      <c r="KD23" s="154"/>
      <c r="KE23" s="154"/>
      <c r="KF23" s="154"/>
      <c r="KG23" s="154"/>
      <c r="KH23" s="154"/>
      <c r="KI23" s="154"/>
      <c r="KJ23" s="154"/>
      <c r="KK23" s="154"/>
      <c r="KL23" s="154"/>
      <c r="KM23" s="154"/>
      <c r="KN23" s="154"/>
      <c r="KO23" s="154"/>
      <c r="KP23" s="154"/>
      <c r="KQ23" s="154"/>
      <c r="KR23" s="154"/>
      <c r="KS23" s="154"/>
      <c r="KT23" s="154"/>
      <c r="KU23" s="154"/>
      <c r="KV23" s="154"/>
      <c r="KW23" s="154"/>
      <c r="KX23" s="154"/>
      <c r="KY23" s="154"/>
      <c r="KZ23" s="154"/>
      <c r="LA23" s="154"/>
      <c r="LB23" s="154"/>
      <c r="LC23" s="154"/>
      <c r="LD23" s="154"/>
      <c r="LE23" s="154"/>
      <c r="LF23" s="154"/>
      <c r="LG23" s="154"/>
      <c r="LH23" s="154"/>
      <c r="LI23" s="154"/>
      <c r="LJ23" s="154"/>
      <c r="LK23" s="154"/>
      <c r="LL23" s="154"/>
      <c r="LM23" s="154"/>
      <c r="LN23" s="154"/>
      <c r="LO23" s="154"/>
      <c r="LP23" s="154"/>
      <c r="LQ23" s="154"/>
      <c r="LR23" s="154"/>
      <c r="LS23" s="154"/>
      <c r="LT23" s="154"/>
      <c r="LU23" s="154"/>
      <c r="LV23" s="154"/>
      <c r="LW23" s="154"/>
      <c r="LX23" s="154"/>
      <c r="LY23" s="154"/>
      <c r="LZ23" s="154"/>
      <c r="MA23" s="154"/>
      <c r="MB23" s="154"/>
      <c r="MC23" s="154"/>
      <c r="MD23" s="154"/>
      <c r="ME23" s="154"/>
      <c r="MF23" s="154"/>
      <c r="MG23" s="154"/>
      <c r="MH23" s="154"/>
      <c r="MI23" s="154"/>
      <c r="MJ23" s="154"/>
      <c r="MK23" s="154"/>
      <c r="ML23" s="154"/>
      <c r="MM23" s="154"/>
      <c r="MN23" s="154"/>
      <c r="MO23" s="183"/>
      <c r="MP23" s="184"/>
      <c r="MQ23" s="184"/>
      <c r="MR23" s="184"/>
      <c r="MS23" s="184"/>
      <c r="MT23" s="184"/>
      <c r="MU23" s="184"/>
      <c r="MV23" s="184"/>
      <c r="MW23" s="184"/>
      <c r="MX23" s="184"/>
      <c r="MY23" s="184"/>
      <c r="MZ23" s="184"/>
      <c r="NA23" s="184"/>
      <c r="NB23" s="184"/>
      <c r="NC23" s="184"/>
      <c r="ND23" s="184"/>
      <c r="NE23" s="184"/>
      <c r="NF23" s="184"/>
      <c r="NG23" s="184"/>
      <c r="NH23" s="184"/>
      <c r="NI23" s="184"/>
      <c r="NJ23" s="184"/>
      <c r="NK23" s="184"/>
      <c r="NL23" s="184"/>
      <c r="NM23" s="184"/>
      <c r="NN23" s="184"/>
      <c r="NO23" s="184"/>
      <c r="NP23" s="184"/>
      <c r="NQ23" s="184"/>
      <c r="NR23" s="184"/>
      <c r="NS23" s="184"/>
      <c r="NT23" s="184"/>
      <c r="NU23" s="184"/>
      <c r="NV23" s="184"/>
      <c r="NW23" s="184"/>
      <c r="NX23" s="184"/>
      <c r="NY23" s="184"/>
      <c r="NZ23" s="184"/>
      <c r="OA23" s="184"/>
      <c r="OB23" s="184"/>
      <c r="OC23" s="153"/>
      <c r="OD23" s="153"/>
      <c r="OE23" s="153"/>
      <c r="OF23" s="153"/>
      <c r="OG23" s="153"/>
      <c r="OH23" s="153"/>
      <c r="OI23" s="159"/>
      <c r="OJ23" s="157"/>
      <c r="OK23" s="156"/>
      <c r="OL23" s="167"/>
      <c r="OM23" s="157"/>
      <c r="ON23" s="154"/>
      <c r="OO23" s="168"/>
      <c r="OP23" s="154"/>
      <c r="OQ23" s="169"/>
      <c r="OR23" s="159"/>
      <c r="OS23" s="157"/>
      <c r="OT23" s="156"/>
      <c r="OU23" s="167"/>
      <c r="OV23" s="157"/>
      <c r="OW23" s="154"/>
      <c r="OX23" s="154"/>
      <c r="OY23" s="154"/>
      <c r="OZ23" s="169"/>
      <c r="PA23" s="154"/>
      <c r="PB23" s="170"/>
      <c r="PC23" s="155"/>
      <c r="PD23" s="154"/>
      <c r="PE23" s="154"/>
      <c r="PF23" s="154"/>
      <c r="PG23" s="154"/>
      <c r="PH23" s="163"/>
      <c r="PI23" s="163"/>
      <c r="PJ23" s="154"/>
      <c r="PK23" s="154"/>
      <c r="PL23" s="154"/>
      <c r="PM23" s="154"/>
      <c r="PN23" s="169"/>
      <c r="PO23" s="169"/>
      <c r="PP23" s="169"/>
      <c r="PQ23" s="169"/>
      <c r="PR23" s="169"/>
      <c r="PS23" s="169"/>
      <c r="PT23" s="169"/>
      <c r="PU23" s="171"/>
      <c r="PV23" s="153"/>
      <c r="PW23" s="153"/>
      <c r="PX23" s="153"/>
      <c r="PY23" s="153"/>
      <c r="PZ23" s="156"/>
      <c r="QA23" s="154"/>
      <c r="QB23" s="154"/>
      <c r="QC23" s="154"/>
      <c r="QD23" s="153"/>
      <c r="QE23" s="156"/>
      <c r="QF23" s="153"/>
      <c r="QG23" s="156"/>
      <c r="QH23" s="153"/>
      <c r="QI23" s="153"/>
      <c r="QJ23" s="153"/>
      <c r="QK23" s="153"/>
      <c r="QL23" s="153"/>
      <c r="QM23" s="153"/>
      <c r="QN23" s="153"/>
      <c r="QO23" s="153"/>
      <c r="QP23" s="153"/>
      <c r="QQ23" s="153"/>
      <c r="QR23" s="153"/>
      <c r="QS23" s="153"/>
      <c r="QT23" s="153"/>
      <c r="QU23" s="153"/>
      <c r="QV23" s="153"/>
      <c r="QW23" s="153"/>
      <c r="QX23" s="153"/>
      <c r="QY23" s="153"/>
      <c r="QZ23" s="153"/>
      <c r="RA23" s="153"/>
      <c r="RB23" s="153"/>
      <c r="RC23" s="153"/>
      <c r="RD23" s="153"/>
      <c r="RE23" s="153"/>
      <c r="RF23" s="153"/>
      <c r="RG23" s="153"/>
      <c r="RH23" s="153"/>
      <c r="RI23" s="153"/>
      <c r="RJ23" s="153"/>
      <c r="RK23" s="153"/>
      <c r="RL23" s="153"/>
      <c r="RM23" s="153"/>
      <c r="RN23" s="153"/>
      <c r="RO23" s="153"/>
      <c r="RP23" s="153"/>
      <c r="RQ23" s="153"/>
      <c r="RR23" s="153"/>
      <c r="RS23" s="153"/>
      <c r="RT23" s="153"/>
      <c r="RU23" s="153"/>
      <c r="RV23" s="153"/>
      <c r="RW23" s="153"/>
      <c r="RX23" s="153"/>
      <c r="RY23" s="153"/>
      <c r="RZ23" s="153"/>
      <c r="SA23" s="153"/>
      <c r="SB23" s="153"/>
      <c r="SC23" s="153"/>
      <c r="SD23" s="153"/>
      <c r="SE23" s="153"/>
      <c r="SF23" s="153"/>
      <c r="SG23" s="153"/>
      <c r="SH23" s="153"/>
      <c r="SI23" s="153"/>
      <c r="SJ23" s="153"/>
      <c r="SK23" s="153"/>
      <c r="SL23" s="153"/>
      <c r="SM23" s="153"/>
      <c r="SN23" s="153"/>
      <c r="SO23" s="153"/>
      <c r="SP23" s="153"/>
      <c r="SQ23" s="153"/>
      <c r="SR23" s="153"/>
      <c r="SS23" s="153"/>
      <c r="ST23" s="153"/>
      <c r="SU23" s="153"/>
      <c r="SV23" s="153"/>
      <c r="SW23" s="153"/>
      <c r="SX23" s="153"/>
      <c r="SY23" s="153"/>
      <c r="SZ23" s="153"/>
      <c r="TA23" s="153"/>
      <c r="TB23" s="153"/>
      <c r="TC23" s="153"/>
      <c r="TD23" s="153"/>
      <c r="TE23" s="153"/>
      <c r="TF23" s="153"/>
      <c r="TG23" s="153"/>
      <c r="TH23" s="153"/>
      <c r="TI23" s="153"/>
      <c r="TJ23" s="153"/>
      <c r="TK23" s="153"/>
      <c r="TL23" s="153"/>
      <c r="TM23" s="153"/>
      <c r="TN23" s="153"/>
      <c r="TO23" s="153"/>
      <c r="TP23" s="153"/>
      <c r="TQ23" s="153"/>
      <c r="TR23" s="153"/>
      <c r="TS23" s="153"/>
      <c r="TT23" s="153"/>
      <c r="TU23" s="153"/>
      <c r="TV23" s="153"/>
      <c r="TW23" s="153"/>
      <c r="TX23" s="153"/>
      <c r="TY23" s="153"/>
      <c r="TZ23" s="153"/>
      <c r="UA23" s="153"/>
      <c r="UB23" s="153"/>
      <c r="UC23" s="153"/>
      <c r="UD23" s="153"/>
      <c r="UE23" s="153"/>
      <c r="UF23" s="153"/>
      <c r="UG23" s="153"/>
      <c r="UH23" s="153"/>
      <c r="UI23" s="153"/>
      <c r="UJ23" s="153"/>
      <c r="UK23" s="153"/>
      <c r="UL23" s="153"/>
      <c r="UM23" s="172"/>
      <c r="UN23" s="153"/>
      <c r="UO23" s="153"/>
      <c r="UP23" s="153"/>
      <c r="UQ23" s="153"/>
      <c r="UR23" s="153"/>
      <c r="US23" s="153"/>
      <c r="UT23" s="153"/>
      <c r="UU23" s="153"/>
      <c r="UV23" s="153"/>
      <c r="UW23" s="153"/>
      <c r="UX23" s="153"/>
      <c r="UY23" s="153"/>
      <c r="UZ23" s="153"/>
      <c r="VA23" s="153"/>
      <c r="VB23" s="153"/>
      <c r="VC23" s="153"/>
      <c r="VD23" s="153"/>
      <c r="VE23" s="153"/>
      <c r="VF23" s="153"/>
      <c r="VG23" s="153"/>
      <c r="VH23" s="153"/>
      <c r="VI23" s="153"/>
      <c r="VJ23" s="153"/>
      <c r="VK23" s="153"/>
      <c r="VL23" s="153"/>
      <c r="VM23" s="153"/>
      <c r="VN23" s="153"/>
      <c r="VO23" s="153"/>
      <c r="VP23" s="153"/>
      <c r="VQ23" s="153"/>
      <c r="VR23" s="153"/>
      <c r="VS23" s="153"/>
      <c r="VT23" s="153"/>
      <c r="VU23" s="153"/>
      <c r="VV23" s="153"/>
    </row>
    <row r="24" spans="1:595" s="2" customFormat="1" ht="15.6" hidden="1" x14ac:dyDescent="0.3">
      <c r="A24" s="28"/>
      <c r="B24" s="174"/>
      <c r="C24" s="28"/>
      <c r="D24" s="28"/>
      <c r="E24" s="28"/>
      <c r="F24" s="28"/>
      <c r="G24" s="185"/>
      <c r="H24" s="154"/>
      <c r="I24" s="154"/>
      <c r="J24" s="154"/>
      <c r="K24" s="154"/>
      <c r="L24" s="154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  <c r="BS24" s="154"/>
      <c r="BT24" s="154"/>
      <c r="BU24" s="154"/>
      <c r="BV24" s="154"/>
      <c r="BW24" s="154"/>
      <c r="BX24" s="154"/>
      <c r="BY24" s="154"/>
      <c r="BZ24" s="154"/>
      <c r="CA24" s="154"/>
      <c r="CB24" s="154"/>
      <c r="CC24" s="154"/>
      <c r="CD24" s="154"/>
      <c r="CE24" s="154"/>
      <c r="CF24" s="154"/>
      <c r="CG24" s="154"/>
      <c r="CH24" s="154"/>
      <c r="CI24" s="154"/>
      <c r="CJ24" s="154"/>
      <c r="CK24" s="154"/>
      <c r="CL24" s="154"/>
      <c r="CM24" s="169"/>
      <c r="CN24" s="186"/>
      <c r="CO24" s="154"/>
      <c r="CP24" s="186"/>
      <c r="CQ24" s="154"/>
      <c r="CR24" s="154"/>
      <c r="CS24" s="186"/>
      <c r="CT24" s="154"/>
      <c r="CU24" s="154"/>
      <c r="CV24" s="154"/>
      <c r="CW24" s="154"/>
      <c r="CX24" s="154"/>
      <c r="CY24" s="154"/>
      <c r="CZ24" s="154"/>
      <c r="DA24" s="154"/>
      <c r="DB24" s="154"/>
      <c r="DC24" s="154"/>
      <c r="DD24" s="154"/>
      <c r="DE24" s="154"/>
      <c r="DF24" s="154"/>
      <c r="DG24" s="154"/>
      <c r="DH24" s="154"/>
      <c r="DI24" s="154"/>
      <c r="DJ24" s="154"/>
      <c r="DK24" s="154"/>
      <c r="DL24" s="154"/>
      <c r="DM24" s="154"/>
      <c r="DN24" s="154"/>
      <c r="DO24" s="154"/>
      <c r="DP24" s="154"/>
      <c r="DQ24" s="154"/>
      <c r="DR24" s="154"/>
      <c r="DS24" s="154"/>
      <c r="DT24" s="154"/>
      <c r="DU24" s="154"/>
      <c r="DV24" s="154"/>
      <c r="DW24" s="154"/>
      <c r="DX24" s="154"/>
      <c r="DY24" s="154"/>
      <c r="DZ24" s="154"/>
      <c r="EA24" s="154"/>
      <c r="EB24" s="154"/>
      <c r="EC24" s="154"/>
      <c r="ED24" s="154"/>
      <c r="EE24" s="154"/>
      <c r="EF24" s="154"/>
      <c r="EG24" s="154"/>
      <c r="EH24" s="154"/>
      <c r="EI24" s="154"/>
      <c r="EJ24" s="154"/>
      <c r="EK24" s="154"/>
      <c r="EL24" s="154"/>
      <c r="EM24" s="154"/>
      <c r="EN24" s="154"/>
      <c r="EO24" s="154"/>
      <c r="EP24" s="154"/>
      <c r="EQ24" s="154"/>
      <c r="ER24" s="154"/>
      <c r="ES24" s="154"/>
      <c r="ET24" s="154"/>
      <c r="EU24" s="154"/>
      <c r="EV24" s="154"/>
      <c r="EW24" s="154"/>
      <c r="EX24" s="154"/>
      <c r="EY24" s="154"/>
      <c r="EZ24" s="154"/>
      <c r="FA24" s="154"/>
      <c r="FB24" s="154"/>
      <c r="FC24" s="154"/>
      <c r="FD24" s="154"/>
      <c r="FE24" s="154"/>
      <c r="FF24" s="154"/>
      <c r="FG24" s="154"/>
      <c r="FH24" s="154"/>
      <c r="FI24" s="154"/>
      <c r="FJ24" s="154"/>
      <c r="FK24" s="154"/>
      <c r="FL24" s="154"/>
      <c r="FM24" s="154"/>
      <c r="FN24" s="154"/>
      <c r="FO24" s="154"/>
      <c r="FP24" s="154"/>
      <c r="FQ24" s="154"/>
      <c r="FR24" s="154"/>
      <c r="FS24" s="154"/>
      <c r="FT24" s="154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8"/>
      <c r="GG24" s="158"/>
      <c r="GH24" s="156"/>
      <c r="GI24" s="158"/>
      <c r="GJ24" s="158"/>
      <c r="GK24" s="156"/>
      <c r="GL24" s="157"/>
      <c r="GM24" s="157"/>
      <c r="GN24" s="157"/>
      <c r="GO24" s="157"/>
      <c r="GP24" s="157" t="s">
        <v>5</v>
      </c>
      <c r="GQ24" s="157" t="s">
        <v>6</v>
      </c>
      <c r="GR24" s="157"/>
      <c r="GS24" s="157"/>
      <c r="GT24" s="154"/>
      <c r="GU24" s="154"/>
      <c r="GV24" s="157" t="s">
        <v>5</v>
      </c>
      <c r="GW24" s="187" t="s">
        <v>6</v>
      </c>
      <c r="GX24" s="161"/>
      <c r="GY24" s="153"/>
      <c r="GZ24" s="153"/>
      <c r="HA24" s="153"/>
      <c r="HB24" s="157" t="s">
        <v>5</v>
      </c>
      <c r="HC24" s="187" t="s">
        <v>6</v>
      </c>
      <c r="HD24" s="161"/>
      <c r="HE24" s="153"/>
      <c r="HF24" s="153"/>
      <c r="HG24" s="153"/>
      <c r="HH24" s="157" t="s">
        <v>5</v>
      </c>
      <c r="HI24" s="187" t="s">
        <v>6</v>
      </c>
      <c r="HJ24" s="162"/>
      <c r="HK24" s="153"/>
      <c r="HL24" s="153"/>
      <c r="HM24" s="153"/>
      <c r="HN24" s="153"/>
      <c r="HO24" s="153"/>
      <c r="HP24" s="153"/>
      <c r="HQ24" s="188" t="s">
        <v>7</v>
      </c>
      <c r="HR24" s="188"/>
      <c r="HS24" s="188" t="s">
        <v>8</v>
      </c>
      <c r="HT24" s="154"/>
      <c r="HU24" s="154"/>
      <c r="HV24" s="154"/>
      <c r="HW24" s="154"/>
      <c r="HX24" s="154"/>
      <c r="HY24" s="154"/>
      <c r="HZ24" s="154"/>
      <c r="IA24" s="154"/>
      <c r="IB24" s="154"/>
      <c r="IC24" s="154"/>
      <c r="ID24" s="154"/>
      <c r="IE24" s="154"/>
      <c r="IF24" s="154"/>
      <c r="IG24" s="154"/>
      <c r="IH24" s="154"/>
      <c r="II24" s="154"/>
      <c r="IJ24" s="154"/>
      <c r="IK24" s="154"/>
      <c r="IL24" s="154"/>
      <c r="IM24" s="154"/>
      <c r="IN24" s="154"/>
      <c r="IO24" s="154"/>
      <c r="IP24" s="154"/>
      <c r="IQ24" s="154"/>
      <c r="IR24" s="154"/>
      <c r="IS24" s="154"/>
      <c r="IT24" s="154"/>
      <c r="IU24" s="154"/>
      <c r="IV24" s="154"/>
      <c r="IW24" s="154"/>
      <c r="IX24" s="154"/>
      <c r="IY24" s="154"/>
      <c r="IZ24" s="154"/>
      <c r="JA24" s="154"/>
      <c r="JB24" s="154"/>
      <c r="JC24" s="154"/>
      <c r="JD24" s="154"/>
      <c r="JE24" s="154"/>
      <c r="JF24" s="154"/>
      <c r="JG24" s="154"/>
      <c r="JH24" s="154"/>
      <c r="JI24" s="154"/>
      <c r="JJ24" s="154"/>
      <c r="JK24" s="154"/>
      <c r="JL24" s="154"/>
      <c r="JM24" s="154"/>
      <c r="JN24" s="154"/>
      <c r="JO24" s="154"/>
      <c r="JP24" s="154"/>
      <c r="JQ24" s="154"/>
      <c r="JR24" s="154"/>
      <c r="JS24" s="154"/>
      <c r="JT24" s="154"/>
      <c r="JU24" s="154"/>
      <c r="JV24" s="154"/>
      <c r="JW24" s="154"/>
      <c r="JX24" s="154"/>
      <c r="JY24" s="154"/>
      <c r="JZ24" s="154"/>
      <c r="KA24" s="154"/>
      <c r="KB24" s="154"/>
      <c r="KC24" s="154"/>
      <c r="KD24" s="154"/>
      <c r="KE24" s="154"/>
      <c r="KF24" s="154"/>
      <c r="KG24" s="154"/>
      <c r="KH24" s="154"/>
      <c r="KI24" s="154"/>
      <c r="KJ24" s="154"/>
      <c r="KK24" s="154"/>
      <c r="KL24" s="154"/>
      <c r="KM24" s="154"/>
      <c r="KN24" s="154"/>
      <c r="KO24" s="154"/>
      <c r="KP24" s="154"/>
      <c r="KQ24" s="154"/>
      <c r="KR24" s="154"/>
      <c r="KS24" s="154"/>
      <c r="KT24" s="154"/>
      <c r="KU24" s="154"/>
      <c r="KV24" s="154"/>
      <c r="KW24" s="154"/>
      <c r="KX24" s="154"/>
      <c r="KY24" s="154"/>
      <c r="KZ24" s="154"/>
      <c r="LA24" s="154"/>
      <c r="LB24" s="154"/>
      <c r="LC24" s="154"/>
      <c r="LD24" s="154"/>
      <c r="LE24" s="154"/>
      <c r="LF24" s="154"/>
      <c r="LG24" s="154"/>
      <c r="LH24" s="154"/>
      <c r="LI24" s="154"/>
      <c r="LJ24" s="154"/>
      <c r="LK24" s="154"/>
      <c r="LL24" s="154"/>
      <c r="LM24" s="154"/>
      <c r="LN24" s="154"/>
      <c r="LO24" s="154"/>
      <c r="LP24" s="154"/>
      <c r="LQ24" s="154"/>
      <c r="LR24" s="154"/>
      <c r="LS24" s="154"/>
      <c r="LT24" s="154"/>
      <c r="LU24" s="154"/>
      <c r="LV24" s="154"/>
      <c r="LW24" s="154"/>
      <c r="LX24" s="154"/>
      <c r="LY24" s="154"/>
      <c r="LZ24" s="154"/>
      <c r="MA24" s="154"/>
      <c r="MB24" s="154"/>
      <c r="MC24" s="154"/>
      <c r="MD24" s="154"/>
      <c r="ME24" s="154"/>
      <c r="MF24" s="154"/>
      <c r="MG24" s="154"/>
      <c r="MH24" s="154"/>
      <c r="MI24" s="154"/>
      <c r="MJ24" s="154"/>
      <c r="MK24" s="154"/>
      <c r="ML24" s="154"/>
      <c r="MM24" s="154"/>
      <c r="MN24" s="154"/>
      <c r="MO24" s="1" t="s">
        <v>9</v>
      </c>
      <c r="MP24" s="154"/>
      <c r="MQ24" s="154"/>
      <c r="MR24" s="154"/>
      <c r="MS24" s="154"/>
      <c r="MT24" s="154"/>
      <c r="MU24" s="154"/>
      <c r="MV24" s="154"/>
      <c r="MW24" s="154"/>
      <c r="MX24" s="163"/>
      <c r="MY24" s="154"/>
      <c r="MZ24" s="154"/>
      <c r="NA24" s="164"/>
      <c r="NB24" s="164"/>
      <c r="NC24" s="164"/>
      <c r="ND24" s="164"/>
      <c r="NE24" s="165"/>
      <c r="NF24" s="165"/>
      <c r="NG24" s="165"/>
      <c r="NH24" s="165"/>
      <c r="NI24" s="165"/>
      <c r="NJ24" s="165"/>
      <c r="NK24" s="165"/>
      <c r="NL24" s="165"/>
      <c r="NM24" s="153"/>
      <c r="NN24" s="153"/>
      <c r="NO24" s="153"/>
      <c r="NP24" s="153"/>
      <c r="NQ24" s="153"/>
      <c r="NR24" s="153"/>
      <c r="NS24" s="153"/>
      <c r="NT24" s="153"/>
      <c r="NU24" s="153"/>
      <c r="NV24" s="153"/>
      <c r="NW24" s="153"/>
      <c r="NX24" s="153"/>
      <c r="NY24" s="153"/>
      <c r="NZ24" s="153"/>
      <c r="OA24" s="153"/>
      <c r="OB24" s="153"/>
      <c r="OC24" s="153"/>
      <c r="OD24" s="153"/>
      <c r="OE24" s="153"/>
      <c r="OF24" s="153"/>
      <c r="OG24" s="153"/>
      <c r="OH24" s="153"/>
      <c r="OI24" s="159"/>
      <c r="OJ24" s="157"/>
      <c r="OK24" s="156"/>
      <c r="OL24" s="167"/>
      <c r="OM24" s="157"/>
      <c r="ON24" s="154"/>
      <c r="OO24" s="168"/>
      <c r="OP24" s="154"/>
      <c r="OQ24" s="169"/>
      <c r="OR24" s="159"/>
      <c r="OS24" s="157"/>
      <c r="OT24" s="156"/>
      <c r="OU24" s="167"/>
      <c r="OV24" s="157"/>
      <c r="OW24" s="154"/>
      <c r="OX24" s="154"/>
      <c r="OY24" s="154"/>
      <c r="OZ24" s="169"/>
      <c r="PA24" s="1" t="s">
        <v>3</v>
      </c>
      <c r="PB24" s="170"/>
      <c r="PC24" s="155"/>
      <c r="PD24" s="154"/>
      <c r="PE24" s="154"/>
      <c r="PF24" s="154"/>
      <c r="PG24" s="154"/>
      <c r="PH24" s="163"/>
      <c r="PI24" s="163"/>
      <c r="PJ24" s="154"/>
      <c r="PK24" s="154"/>
      <c r="PL24" s="154"/>
      <c r="PM24" s="154"/>
      <c r="PN24" s="169"/>
      <c r="PO24" s="169"/>
      <c r="PP24" s="169"/>
      <c r="PQ24" s="169"/>
      <c r="PR24" s="169"/>
      <c r="PS24" s="169"/>
      <c r="PT24" s="169"/>
      <c r="PU24" s="171"/>
      <c r="PV24" s="153"/>
      <c r="PW24" s="153"/>
      <c r="PX24" s="153"/>
      <c r="PY24" s="153"/>
      <c r="PZ24" s="156"/>
      <c r="QA24" s="154"/>
      <c r="QB24" s="154"/>
      <c r="QC24" s="154"/>
      <c r="QD24" s="153"/>
      <c r="QE24" s="156"/>
      <c r="QF24" s="153"/>
      <c r="QG24" s="156"/>
      <c r="QH24" s="153"/>
      <c r="QI24" s="153"/>
      <c r="QJ24" s="153"/>
      <c r="QK24" s="153"/>
      <c r="QL24" s="153"/>
      <c r="QM24" s="153"/>
      <c r="QN24" s="153"/>
      <c r="QO24" s="153"/>
      <c r="QP24" s="153"/>
      <c r="QQ24" s="153"/>
      <c r="QR24" s="153"/>
      <c r="QS24" s="153"/>
      <c r="QT24" s="153"/>
      <c r="QU24" s="153"/>
      <c r="QV24" s="153"/>
      <c r="QW24" s="153"/>
      <c r="QX24" s="153"/>
      <c r="QY24" s="153"/>
      <c r="QZ24" s="153"/>
      <c r="RA24" s="153"/>
      <c r="RB24" s="153"/>
      <c r="RC24" s="153"/>
      <c r="RD24" s="153"/>
      <c r="RE24" s="153"/>
      <c r="RF24" s="153"/>
      <c r="RG24" s="153"/>
      <c r="RH24" s="153"/>
      <c r="RI24" s="153"/>
      <c r="RJ24" s="153"/>
      <c r="RK24" s="153"/>
      <c r="RL24" s="153"/>
      <c r="RM24" s="153"/>
      <c r="RN24" s="153"/>
      <c r="RO24" s="153"/>
      <c r="RP24" s="153"/>
      <c r="RQ24" s="153"/>
      <c r="RR24" s="153"/>
      <c r="RS24" s="153"/>
      <c r="RT24" s="153"/>
      <c r="RU24" s="153"/>
      <c r="RV24" s="153"/>
      <c r="RW24" s="153"/>
      <c r="RX24" s="153"/>
      <c r="RY24" s="153"/>
      <c r="RZ24" s="153"/>
      <c r="SA24" s="153"/>
      <c r="SB24" s="153"/>
      <c r="SC24" s="153"/>
      <c r="SD24" s="153"/>
      <c r="SE24" s="153"/>
      <c r="SF24" s="153"/>
      <c r="SG24" s="153"/>
      <c r="SH24" s="153"/>
      <c r="SI24" s="153"/>
      <c r="SJ24" s="153"/>
      <c r="SK24" s="153"/>
      <c r="SL24" s="153"/>
      <c r="SM24" s="153"/>
      <c r="SN24" s="153"/>
      <c r="SO24" s="153"/>
      <c r="SP24" s="153"/>
      <c r="SQ24" s="153"/>
      <c r="SR24" s="153"/>
      <c r="SS24" s="153"/>
      <c r="ST24" s="153"/>
      <c r="SU24" s="153"/>
      <c r="SV24" s="153"/>
      <c r="SW24" s="153"/>
      <c r="SX24" s="153"/>
      <c r="SY24" s="153"/>
      <c r="SZ24" s="153"/>
      <c r="TA24" s="153"/>
      <c r="TB24" s="153"/>
      <c r="TC24" s="153"/>
      <c r="TD24" s="153"/>
      <c r="TE24" s="153"/>
      <c r="TF24" s="153"/>
      <c r="TG24" s="153"/>
      <c r="TH24" s="153"/>
      <c r="TI24" s="153"/>
      <c r="TJ24" s="153"/>
      <c r="TK24" s="153"/>
      <c r="TL24" s="153"/>
      <c r="TM24" s="153"/>
      <c r="TN24" s="153"/>
      <c r="TO24" s="153"/>
      <c r="TP24" s="153"/>
      <c r="TQ24" s="153"/>
      <c r="TR24" s="153"/>
      <c r="TS24" s="153"/>
      <c r="TT24" s="153"/>
      <c r="TU24" s="153"/>
      <c r="TV24" s="153"/>
      <c r="TW24" s="153"/>
      <c r="TX24" s="153"/>
      <c r="TY24" s="153"/>
      <c r="TZ24" s="153"/>
      <c r="UA24" s="153"/>
      <c r="UB24" s="153"/>
      <c r="UC24" s="153"/>
      <c r="UD24" s="153"/>
      <c r="UE24" s="153"/>
      <c r="UF24" s="153"/>
      <c r="UG24" s="153"/>
      <c r="UH24" s="153"/>
      <c r="UI24" s="153"/>
      <c r="UJ24" s="153"/>
      <c r="UK24" s="153"/>
      <c r="UL24" s="153"/>
      <c r="UM24" s="172"/>
      <c r="UN24" s="153"/>
      <c r="UO24" s="153"/>
      <c r="UP24" s="153"/>
      <c r="UQ24" s="153"/>
      <c r="UR24" s="153"/>
      <c r="US24" s="153"/>
      <c r="UT24" s="153"/>
      <c r="UU24" s="153"/>
      <c r="UV24" s="153"/>
      <c r="UW24" s="153"/>
      <c r="UX24" s="153"/>
      <c r="UY24" s="153"/>
      <c r="UZ24" s="153"/>
      <c r="VA24" s="153"/>
      <c r="VB24" s="153"/>
      <c r="VC24" s="153"/>
      <c r="VD24" s="153"/>
      <c r="VE24" s="153"/>
      <c r="VF24" s="153"/>
      <c r="VG24" s="153"/>
      <c r="VH24" s="153"/>
      <c r="VI24" s="153"/>
      <c r="VJ24" s="153"/>
      <c r="VK24" s="153"/>
      <c r="VL24" s="153"/>
      <c r="VM24" s="153"/>
      <c r="VN24" s="153"/>
      <c r="VO24" s="153"/>
      <c r="VP24" s="153"/>
      <c r="VQ24" s="153"/>
      <c r="VR24" s="153"/>
      <c r="VS24" s="153"/>
      <c r="VT24" s="153"/>
      <c r="VU24" s="153"/>
      <c r="VV24" s="153"/>
    </row>
    <row r="25" spans="1:595" s="2" customFormat="1" ht="37.5" hidden="1" customHeight="1" x14ac:dyDescent="0.3">
      <c r="A25" s="28"/>
      <c r="B25" s="178"/>
      <c r="C25" s="178"/>
      <c r="D25" s="28"/>
      <c r="E25" s="28"/>
      <c r="F25" s="28"/>
      <c r="G25" s="182"/>
      <c r="H25" s="154"/>
      <c r="I25" s="154"/>
      <c r="J25" s="154"/>
      <c r="K25" s="154"/>
      <c r="L25" s="154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54"/>
      <c r="BL25" s="154"/>
      <c r="BM25" s="154"/>
      <c r="BN25" s="154"/>
      <c r="BO25" s="154"/>
      <c r="BP25" s="154"/>
      <c r="BQ25" s="154"/>
      <c r="BR25" s="154"/>
      <c r="BS25" s="154"/>
      <c r="BT25" s="154"/>
      <c r="BU25" s="154"/>
      <c r="BV25" s="154"/>
      <c r="BW25" s="154"/>
      <c r="BX25" s="154"/>
      <c r="BY25" s="154"/>
      <c r="BZ25" s="154"/>
      <c r="CA25" s="154"/>
      <c r="CB25" s="154"/>
      <c r="CC25" s="154"/>
      <c r="CD25" s="154"/>
      <c r="CE25" s="154"/>
      <c r="CF25" s="154"/>
      <c r="CG25" s="154"/>
      <c r="CH25" s="154"/>
      <c r="CI25" s="154"/>
      <c r="CJ25" s="154"/>
      <c r="CK25" s="154"/>
      <c r="CL25" s="154"/>
      <c r="CM25" s="169"/>
      <c r="CN25" s="186"/>
      <c r="CO25" s="154"/>
      <c r="CP25" s="186"/>
      <c r="CQ25" s="154"/>
      <c r="CR25" s="154"/>
      <c r="CS25" s="186"/>
      <c r="CT25" s="154"/>
      <c r="CU25" s="154"/>
      <c r="CV25" s="154"/>
      <c r="CW25" s="154"/>
      <c r="CX25" s="154"/>
      <c r="CY25" s="154"/>
      <c r="CZ25" s="154"/>
      <c r="DA25" s="154"/>
      <c r="DB25" s="154"/>
      <c r="DC25" s="154"/>
      <c r="DD25" s="154"/>
      <c r="DE25" s="154"/>
      <c r="DF25" s="154"/>
      <c r="DG25" s="154"/>
      <c r="DH25" s="154"/>
      <c r="DI25" s="154"/>
      <c r="DJ25" s="154"/>
      <c r="DK25" s="154"/>
      <c r="DL25" s="154"/>
      <c r="DM25" s="154"/>
      <c r="DN25" s="154"/>
      <c r="DO25" s="154"/>
      <c r="DP25" s="154"/>
      <c r="DQ25" s="154"/>
      <c r="DR25" s="154"/>
      <c r="DS25" s="154"/>
      <c r="DT25" s="154"/>
      <c r="DU25" s="154"/>
      <c r="DV25" s="154"/>
      <c r="DW25" s="154"/>
      <c r="DX25" s="154"/>
      <c r="DY25" s="154"/>
      <c r="DZ25" s="154"/>
      <c r="EA25" s="154"/>
      <c r="EB25" s="154"/>
      <c r="EC25" s="154"/>
      <c r="ED25" s="154"/>
      <c r="EE25" s="154"/>
      <c r="EF25" s="154"/>
      <c r="EG25" s="154"/>
      <c r="EH25" s="154"/>
      <c r="EI25" s="154"/>
      <c r="EJ25" s="154"/>
      <c r="EK25" s="154"/>
      <c r="EL25" s="154"/>
      <c r="EM25" s="154"/>
      <c r="EN25" s="154"/>
      <c r="EO25" s="154"/>
      <c r="EP25" s="154"/>
      <c r="EQ25" s="154"/>
      <c r="ER25" s="154"/>
      <c r="ES25" s="154"/>
      <c r="ET25" s="154"/>
      <c r="EU25" s="154"/>
      <c r="EV25" s="154"/>
      <c r="EW25" s="154"/>
      <c r="EX25" s="154"/>
      <c r="EY25" s="154"/>
      <c r="EZ25" s="154"/>
      <c r="FA25" s="154"/>
      <c r="FB25" s="154"/>
      <c r="FC25" s="154"/>
      <c r="FD25" s="154"/>
      <c r="FE25" s="154"/>
      <c r="FF25" s="154"/>
      <c r="FG25" s="154"/>
      <c r="FH25" s="154"/>
      <c r="FI25" s="154"/>
      <c r="FJ25" s="154"/>
      <c r="FK25" s="154"/>
      <c r="FL25" s="154"/>
      <c r="FM25" s="154"/>
      <c r="FN25" s="154"/>
      <c r="FO25" s="154"/>
      <c r="FP25" s="154"/>
      <c r="FQ25" s="154"/>
      <c r="FR25" s="154"/>
      <c r="FS25" s="154"/>
      <c r="FT25" s="154"/>
      <c r="FU25" s="156"/>
      <c r="FV25" s="156"/>
      <c r="FW25" s="156"/>
      <c r="FX25" s="156"/>
      <c r="FY25" s="156"/>
      <c r="FZ25" s="156"/>
      <c r="GA25" s="156"/>
      <c r="GB25" s="156"/>
      <c r="GC25" s="156"/>
      <c r="GD25" s="156"/>
      <c r="GE25" s="156"/>
      <c r="GF25" s="158"/>
      <c r="GG25" s="158"/>
      <c r="GH25" s="156"/>
      <c r="GI25" s="158"/>
      <c r="GJ25" s="158"/>
      <c r="GK25" s="156"/>
      <c r="GL25" s="157"/>
      <c r="GM25" s="157"/>
      <c r="GN25" s="157"/>
      <c r="GO25" s="157"/>
      <c r="GP25" s="157"/>
      <c r="GQ25" s="157"/>
      <c r="GR25" s="157"/>
      <c r="GS25" s="157"/>
      <c r="GT25" s="154"/>
      <c r="GU25" s="154"/>
      <c r="GV25" s="157"/>
      <c r="GW25" s="187"/>
      <c r="GX25" s="161"/>
      <c r="GY25" s="153"/>
      <c r="GZ25" s="153"/>
      <c r="HA25" s="153"/>
      <c r="HB25" s="157"/>
      <c r="HC25" s="187"/>
      <c r="HD25" s="161"/>
      <c r="HE25" s="153"/>
      <c r="HF25" s="153"/>
      <c r="HG25" s="153"/>
      <c r="HH25" s="157"/>
      <c r="HI25" s="187"/>
      <c r="HJ25" s="162"/>
      <c r="HK25" s="153"/>
      <c r="HL25" s="153"/>
      <c r="HM25" s="153"/>
      <c r="HN25" s="153"/>
      <c r="HO25" s="153"/>
      <c r="HP25" s="153"/>
      <c r="HQ25" s="188"/>
      <c r="HR25" s="188"/>
      <c r="HS25" s="188"/>
      <c r="HT25" s="154"/>
      <c r="HU25" s="154"/>
      <c r="HV25" s="154"/>
      <c r="HW25" s="154"/>
      <c r="HX25" s="154"/>
      <c r="HY25" s="154"/>
      <c r="HZ25" s="154"/>
      <c r="IA25" s="154"/>
      <c r="IB25" s="154"/>
      <c r="IC25" s="154"/>
      <c r="ID25" s="154"/>
      <c r="IE25" s="154"/>
      <c r="IF25" s="154"/>
      <c r="IG25" s="154"/>
      <c r="IH25" s="154"/>
      <c r="II25" s="154"/>
      <c r="IJ25" s="154"/>
      <c r="IK25" s="154"/>
      <c r="IL25" s="154"/>
      <c r="IM25" s="154"/>
      <c r="IN25" s="154"/>
      <c r="IO25" s="154"/>
      <c r="IP25" s="154"/>
      <c r="IQ25" s="154"/>
      <c r="IR25" s="154"/>
      <c r="IS25" s="154"/>
      <c r="IT25" s="154"/>
      <c r="IU25" s="154"/>
      <c r="IV25" s="154"/>
      <c r="IW25" s="154"/>
      <c r="IX25" s="154"/>
      <c r="IY25" s="154"/>
      <c r="IZ25" s="154"/>
      <c r="JA25" s="154"/>
      <c r="JB25" s="154"/>
      <c r="JC25" s="154"/>
      <c r="JD25" s="154"/>
      <c r="JE25" s="154"/>
      <c r="JF25" s="154"/>
      <c r="JG25" s="154"/>
      <c r="JH25" s="154"/>
      <c r="JI25" s="154"/>
      <c r="JJ25" s="154"/>
      <c r="JK25" s="154"/>
      <c r="JL25" s="154"/>
      <c r="JM25" s="154"/>
      <c r="JN25" s="154"/>
      <c r="JO25" s="154"/>
      <c r="JP25" s="154"/>
      <c r="JQ25" s="154"/>
      <c r="JR25" s="154"/>
      <c r="JS25" s="154"/>
      <c r="JT25" s="154"/>
      <c r="JU25" s="154"/>
      <c r="JV25" s="154"/>
      <c r="JW25" s="154"/>
      <c r="JX25" s="154"/>
      <c r="JY25" s="154"/>
      <c r="JZ25" s="154"/>
      <c r="KA25" s="154"/>
      <c r="KB25" s="154"/>
      <c r="KC25" s="154"/>
      <c r="KD25" s="154"/>
      <c r="KE25" s="154"/>
      <c r="KF25" s="154"/>
      <c r="KG25" s="154"/>
      <c r="KH25" s="154"/>
      <c r="KI25" s="154"/>
      <c r="KJ25" s="154"/>
      <c r="KK25" s="154"/>
      <c r="KL25" s="154"/>
      <c r="KM25" s="154"/>
      <c r="KN25" s="154"/>
      <c r="KO25" s="154"/>
      <c r="KP25" s="154"/>
      <c r="KQ25" s="154"/>
      <c r="KR25" s="154"/>
      <c r="KS25" s="154"/>
      <c r="KT25" s="154"/>
      <c r="KU25" s="154"/>
      <c r="KV25" s="154"/>
      <c r="KW25" s="154"/>
      <c r="KX25" s="154"/>
      <c r="KY25" s="154"/>
      <c r="KZ25" s="154"/>
      <c r="LA25" s="154"/>
      <c r="LB25" s="154"/>
      <c r="LC25" s="154"/>
      <c r="LD25" s="154"/>
      <c r="LE25" s="154"/>
      <c r="LF25" s="154"/>
      <c r="LG25" s="154"/>
      <c r="LH25" s="154"/>
      <c r="LI25" s="154"/>
      <c r="LJ25" s="154"/>
      <c r="LK25" s="154"/>
      <c r="LL25" s="154"/>
      <c r="LM25" s="154"/>
      <c r="LN25" s="154"/>
      <c r="LO25" s="154"/>
      <c r="LP25" s="154"/>
      <c r="LQ25" s="154"/>
      <c r="LR25" s="154"/>
      <c r="LS25" s="154"/>
      <c r="LT25" s="154"/>
      <c r="LU25" s="154"/>
      <c r="LV25" s="154"/>
      <c r="LW25" s="154"/>
      <c r="LX25" s="154"/>
      <c r="LY25" s="154"/>
      <c r="LZ25" s="154"/>
      <c r="MA25" s="154"/>
      <c r="MB25" s="154"/>
      <c r="MC25" s="154"/>
      <c r="MD25" s="154"/>
      <c r="ME25" s="154"/>
      <c r="MF25" s="154"/>
      <c r="MG25" s="154"/>
      <c r="MH25" s="154"/>
      <c r="MI25" s="154"/>
      <c r="MJ25" s="154"/>
      <c r="MK25" s="154"/>
      <c r="ML25" s="154"/>
      <c r="MM25" s="154"/>
      <c r="MN25" s="154"/>
      <c r="MO25" s="1"/>
      <c r="MP25" s="154"/>
      <c r="MQ25" s="154"/>
      <c r="MR25" s="154"/>
      <c r="MS25" s="154"/>
      <c r="MT25" s="154"/>
      <c r="MU25" s="154"/>
      <c r="MV25" s="154"/>
      <c r="MW25" s="154"/>
      <c r="MX25" s="163"/>
      <c r="MY25" s="154"/>
      <c r="MZ25" s="154"/>
      <c r="NA25" s="164"/>
      <c r="NB25" s="164"/>
      <c r="NC25" s="164"/>
      <c r="ND25" s="164"/>
      <c r="NE25" s="165"/>
      <c r="NF25" s="165"/>
      <c r="NG25" s="165"/>
      <c r="NH25" s="165"/>
      <c r="NI25" s="165"/>
      <c r="NJ25" s="165"/>
      <c r="NK25" s="165"/>
      <c r="NL25" s="165"/>
      <c r="NM25" s="153"/>
      <c r="NN25" s="153"/>
      <c r="NO25" s="153"/>
      <c r="NP25" s="153"/>
      <c r="NQ25" s="153"/>
      <c r="NR25" s="153"/>
      <c r="NS25" s="153"/>
      <c r="NT25" s="153"/>
      <c r="NU25" s="153"/>
      <c r="NV25" s="153"/>
      <c r="NW25" s="153"/>
      <c r="NX25" s="153"/>
      <c r="NY25" s="153"/>
      <c r="NZ25" s="153"/>
      <c r="OA25" s="153"/>
      <c r="OB25" s="153"/>
      <c r="OC25" s="153"/>
      <c r="OD25" s="153"/>
      <c r="OE25" s="153"/>
      <c r="OF25" s="153"/>
      <c r="OG25" s="153"/>
      <c r="OH25" s="153"/>
      <c r="OI25" s="159"/>
      <c r="OJ25" s="157"/>
      <c r="OK25" s="156"/>
      <c r="OL25" s="167"/>
      <c r="OM25" s="157"/>
      <c r="ON25" s="154"/>
      <c r="OO25" s="168"/>
      <c r="OP25" s="154"/>
      <c r="OQ25" s="169"/>
      <c r="OR25" s="159"/>
      <c r="OS25" s="157"/>
      <c r="OT25" s="156"/>
      <c r="OU25" s="167"/>
      <c r="OV25" s="157"/>
      <c r="OW25" s="154"/>
      <c r="OX25" s="154"/>
      <c r="OY25" s="154"/>
      <c r="OZ25" s="169"/>
      <c r="PA25" s="1"/>
      <c r="PB25" s="170"/>
      <c r="PC25" s="155"/>
      <c r="PD25" s="154"/>
      <c r="PE25" s="154"/>
      <c r="PF25" s="154"/>
      <c r="PG25" s="154"/>
      <c r="PH25" s="163"/>
      <c r="PI25" s="163"/>
      <c r="PJ25" s="154"/>
      <c r="PK25" s="154"/>
      <c r="PL25" s="154"/>
      <c r="PM25" s="154"/>
      <c r="PN25" s="169"/>
      <c r="PO25" s="169"/>
      <c r="PP25" s="169"/>
      <c r="PQ25" s="169"/>
      <c r="PR25" s="169"/>
      <c r="PS25" s="169"/>
      <c r="PT25" s="169"/>
      <c r="PU25" s="171"/>
      <c r="PV25" s="153"/>
      <c r="PW25" s="153"/>
      <c r="PX25" s="153"/>
      <c r="PY25" s="153"/>
      <c r="PZ25" s="156"/>
      <c r="QA25" s="154"/>
      <c r="QB25" s="154"/>
      <c r="QC25" s="154"/>
      <c r="QD25" s="153"/>
      <c r="QE25" s="156"/>
      <c r="QF25" s="153"/>
      <c r="QG25" s="156"/>
      <c r="QH25" s="153"/>
      <c r="QI25" s="153"/>
      <c r="QJ25" s="153"/>
      <c r="QK25" s="153"/>
      <c r="QL25" s="153"/>
      <c r="QM25" s="153"/>
      <c r="QN25" s="153"/>
      <c r="QO25" s="153"/>
      <c r="QP25" s="153"/>
      <c r="QQ25" s="153"/>
      <c r="QR25" s="153"/>
      <c r="QS25" s="153"/>
      <c r="QT25" s="153"/>
      <c r="QU25" s="153"/>
      <c r="QV25" s="153"/>
      <c r="QW25" s="153"/>
      <c r="QX25" s="153"/>
      <c r="QY25" s="153"/>
      <c r="QZ25" s="153"/>
      <c r="RA25" s="153"/>
      <c r="RB25" s="153"/>
      <c r="RC25" s="153"/>
      <c r="RD25" s="153"/>
      <c r="RE25" s="153"/>
      <c r="RF25" s="153"/>
      <c r="RG25" s="153"/>
      <c r="RH25" s="153"/>
      <c r="RI25" s="153"/>
      <c r="RJ25" s="153"/>
      <c r="RK25" s="153"/>
      <c r="RL25" s="153"/>
      <c r="RM25" s="153"/>
      <c r="RN25" s="153"/>
      <c r="RO25" s="153"/>
      <c r="RP25" s="153"/>
      <c r="RQ25" s="153"/>
      <c r="RR25" s="153"/>
      <c r="RS25" s="153"/>
      <c r="RT25" s="153"/>
      <c r="RU25" s="153"/>
      <c r="RV25" s="153"/>
      <c r="RW25" s="153"/>
      <c r="RX25" s="153"/>
      <c r="RY25" s="153"/>
      <c r="RZ25" s="153"/>
      <c r="SA25" s="153"/>
      <c r="SB25" s="153"/>
      <c r="SC25" s="153"/>
      <c r="SD25" s="153"/>
      <c r="SE25" s="153"/>
      <c r="SF25" s="153"/>
      <c r="SG25" s="153"/>
      <c r="SH25" s="153"/>
      <c r="SI25" s="153"/>
      <c r="SJ25" s="153"/>
      <c r="SK25" s="153"/>
      <c r="SL25" s="153"/>
      <c r="SM25" s="153"/>
      <c r="SN25" s="153"/>
      <c r="SO25" s="153"/>
      <c r="SP25" s="153"/>
      <c r="SQ25" s="153"/>
      <c r="SR25" s="153"/>
      <c r="SS25" s="153"/>
      <c r="ST25" s="153"/>
      <c r="SU25" s="153"/>
      <c r="SV25" s="153"/>
      <c r="SW25" s="153"/>
      <c r="SX25" s="153"/>
      <c r="SY25" s="153"/>
      <c r="SZ25" s="153"/>
      <c r="TA25" s="153"/>
      <c r="TB25" s="153"/>
      <c r="TC25" s="153"/>
      <c r="TD25" s="153"/>
      <c r="TE25" s="153"/>
      <c r="TF25" s="153"/>
      <c r="TG25" s="153"/>
      <c r="TH25" s="153"/>
      <c r="TI25" s="153"/>
      <c r="TJ25" s="153"/>
      <c r="TK25" s="153"/>
      <c r="TL25" s="153"/>
      <c r="TM25" s="153"/>
      <c r="TN25" s="153"/>
      <c r="TO25" s="153"/>
      <c r="TP25" s="153"/>
      <c r="TQ25" s="153"/>
      <c r="TR25" s="153"/>
      <c r="TS25" s="153"/>
      <c r="TT25" s="153"/>
      <c r="TU25" s="153"/>
      <c r="TV25" s="153"/>
      <c r="TW25" s="153"/>
      <c r="TX25" s="153"/>
      <c r="TY25" s="153"/>
      <c r="TZ25" s="153"/>
      <c r="UA25" s="153"/>
      <c r="UB25" s="153"/>
      <c r="UC25" s="153"/>
      <c r="UD25" s="153"/>
      <c r="UE25" s="153"/>
      <c r="UF25" s="153"/>
      <c r="UG25" s="153"/>
      <c r="UH25" s="153"/>
      <c r="UI25" s="153"/>
      <c r="UJ25" s="153"/>
      <c r="UK25" s="153"/>
      <c r="UL25" s="153"/>
      <c r="UM25" s="172"/>
      <c r="UN25" s="153"/>
      <c r="UO25" s="153"/>
      <c r="UP25" s="153"/>
      <c r="UQ25" s="153"/>
      <c r="UR25" s="153"/>
      <c r="US25" s="153"/>
      <c r="UT25" s="153"/>
      <c r="UU25" s="153"/>
      <c r="UV25" s="153"/>
      <c r="UW25" s="153"/>
      <c r="UX25" s="153"/>
      <c r="UY25" s="153"/>
      <c r="UZ25" s="153"/>
      <c r="VA25" s="153"/>
      <c r="VB25" s="153"/>
      <c r="VC25" s="153"/>
      <c r="VD25" s="153"/>
      <c r="VE25" s="153"/>
      <c r="VF25" s="153"/>
      <c r="VG25" s="153"/>
      <c r="VH25" s="153"/>
      <c r="VI25" s="153"/>
      <c r="VJ25" s="153"/>
      <c r="VK25" s="153"/>
      <c r="VL25" s="153"/>
      <c r="VM25" s="153"/>
      <c r="VN25" s="153"/>
      <c r="VO25" s="153"/>
      <c r="VP25" s="153"/>
      <c r="VQ25" s="153"/>
      <c r="VR25" s="153"/>
      <c r="VS25" s="153"/>
      <c r="VT25" s="153"/>
      <c r="VU25" s="153"/>
      <c r="VV25" s="153"/>
    </row>
    <row r="26" spans="1:595" ht="15.6" hidden="1" x14ac:dyDescent="0.3">
      <c r="A26" s="189"/>
      <c r="B26" s="189"/>
      <c r="C26" s="189"/>
      <c r="D26" s="190"/>
      <c r="E26" s="190"/>
      <c r="F26" s="190"/>
      <c r="G26" s="190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189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189"/>
      <c r="DP26" s="189"/>
      <c r="DQ26" s="189"/>
      <c r="DR26" s="189"/>
      <c r="DS26" s="189"/>
      <c r="DT26" s="189"/>
      <c r="DU26" s="189"/>
      <c r="DV26" s="189"/>
      <c r="DW26" s="189"/>
      <c r="DX26" s="189"/>
      <c r="DY26" s="189"/>
      <c r="DZ26" s="189"/>
      <c r="EA26" s="189"/>
      <c r="EB26" s="189"/>
      <c r="EC26" s="189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89"/>
      <c r="EP26" s="189"/>
      <c r="EQ26" s="189"/>
      <c r="ER26" s="189"/>
      <c r="ES26" s="189"/>
      <c r="ET26" s="189"/>
      <c r="EU26" s="189"/>
      <c r="EV26" s="189"/>
      <c r="EW26" s="189"/>
      <c r="EX26" s="189"/>
      <c r="EY26" s="189"/>
      <c r="EZ26" s="189"/>
      <c r="FA26" s="189"/>
      <c r="FB26" s="189"/>
      <c r="FC26" s="189"/>
      <c r="FD26" s="189"/>
      <c r="FE26" s="189"/>
      <c r="FF26" s="189"/>
      <c r="FG26" s="189"/>
      <c r="FH26" s="189"/>
      <c r="FI26" s="189"/>
      <c r="FJ26" s="189"/>
      <c r="FK26" s="189"/>
      <c r="FL26" s="189"/>
      <c r="FM26" s="189"/>
      <c r="FN26" s="189"/>
      <c r="FO26" s="189"/>
      <c r="FP26" s="189"/>
      <c r="FQ26" s="189"/>
      <c r="FR26" s="189"/>
      <c r="FS26" s="189"/>
      <c r="FT26" s="189"/>
      <c r="FU26" s="189"/>
      <c r="FV26" s="189"/>
      <c r="FW26" s="189"/>
      <c r="FX26" s="189"/>
      <c r="FY26" s="189"/>
      <c r="FZ26" s="189"/>
      <c r="GA26" s="189"/>
      <c r="GB26" s="189"/>
      <c r="GC26" s="189"/>
      <c r="GD26" s="189"/>
      <c r="GE26" s="189"/>
      <c r="GF26" s="189"/>
      <c r="GG26" s="189"/>
      <c r="GH26" s="189"/>
      <c r="GI26" s="189"/>
      <c r="GJ26" s="189"/>
      <c r="GK26" s="189"/>
      <c r="GL26" s="189"/>
      <c r="GM26" s="189"/>
      <c r="GN26" s="189"/>
      <c r="GO26" s="189"/>
      <c r="GP26" s="189"/>
      <c r="GQ26" s="189"/>
      <c r="GR26" s="189"/>
      <c r="GS26" s="189"/>
      <c r="GT26" s="189"/>
      <c r="GU26" s="189"/>
      <c r="GV26" s="189"/>
      <c r="GW26" s="189"/>
      <c r="GX26" s="189"/>
      <c r="GY26" s="189"/>
      <c r="GZ26" s="189"/>
      <c r="HA26" s="189"/>
      <c r="HB26" s="189"/>
      <c r="HC26" s="189"/>
      <c r="HD26" s="189"/>
      <c r="HE26" s="189"/>
      <c r="HF26" s="189"/>
      <c r="HG26" s="189"/>
      <c r="HH26" s="189"/>
      <c r="HI26" s="189"/>
      <c r="HJ26" s="189"/>
      <c r="HK26" s="189"/>
      <c r="HL26" s="189"/>
      <c r="HM26" s="189"/>
      <c r="HN26" s="189"/>
      <c r="HO26" s="189"/>
      <c r="HP26" s="189"/>
      <c r="HQ26" s="189"/>
      <c r="HR26" s="189"/>
      <c r="HS26" s="189"/>
      <c r="HT26" s="189"/>
      <c r="HU26" s="189"/>
      <c r="HV26" s="189"/>
      <c r="HW26" s="189"/>
      <c r="HX26" s="189"/>
      <c r="HY26" s="189"/>
      <c r="HZ26" s="189"/>
      <c r="IA26" s="189"/>
      <c r="IB26" s="189"/>
      <c r="IC26" s="189"/>
      <c r="ID26" s="189"/>
      <c r="IE26" s="189"/>
      <c r="IF26" s="189"/>
      <c r="IG26" s="189"/>
      <c r="IH26" s="189"/>
      <c r="II26" s="189"/>
      <c r="IJ26" s="189"/>
      <c r="IK26" s="189"/>
      <c r="IL26" s="189"/>
      <c r="IM26" s="189"/>
      <c r="IN26" s="189"/>
      <c r="IO26" s="189"/>
      <c r="IP26" s="189"/>
      <c r="IQ26" s="189"/>
      <c r="IR26" s="189"/>
      <c r="IS26" s="189"/>
      <c r="IT26" s="189"/>
      <c r="IU26" s="189"/>
      <c r="IV26" s="189"/>
      <c r="IW26" s="189"/>
      <c r="IX26" s="189"/>
      <c r="IY26" s="189"/>
      <c r="IZ26" s="189"/>
      <c r="JA26" s="189"/>
      <c r="JB26" s="189"/>
      <c r="JC26" s="189"/>
      <c r="JD26" s="189"/>
      <c r="JE26" s="189"/>
      <c r="JF26" s="189"/>
      <c r="JG26" s="189"/>
      <c r="JH26" s="189"/>
      <c r="JI26" s="189"/>
      <c r="JJ26" s="189"/>
      <c r="JK26" s="189"/>
      <c r="JL26" s="189"/>
      <c r="JM26" s="189"/>
      <c r="JN26" s="189"/>
      <c r="JO26" s="189"/>
      <c r="JP26" s="189"/>
      <c r="JQ26" s="189"/>
      <c r="JR26" s="189"/>
      <c r="JS26" s="189"/>
      <c r="JT26" s="189"/>
      <c r="JU26" s="189"/>
      <c r="JV26" s="189"/>
      <c r="JW26" s="189"/>
      <c r="JX26" s="189"/>
      <c r="JY26" s="189"/>
      <c r="JZ26" s="189"/>
      <c r="KA26" s="189"/>
      <c r="KB26" s="189"/>
      <c r="KC26" s="189"/>
      <c r="KD26" s="189"/>
      <c r="KE26" s="189"/>
      <c r="KF26" s="189"/>
      <c r="KG26" s="189"/>
      <c r="KH26" s="189"/>
      <c r="KI26" s="189"/>
      <c r="KJ26" s="189"/>
      <c r="KK26" s="189"/>
      <c r="KL26" s="189"/>
      <c r="KM26" s="189"/>
      <c r="KN26" s="189"/>
      <c r="KO26" s="189"/>
      <c r="KP26" s="189"/>
      <c r="KQ26" s="189"/>
      <c r="KR26" s="189"/>
      <c r="KS26" s="189"/>
      <c r="KT26" s="189"/>
      <c r="KU26" s="189"/>
      <c r="KV26" s="189"/>
      <c r="KW26" s="189"/>
      <c r="KX26" s="189"/>
      <c r="KY26" s="189"/>
      <c r="KZ26" s="189"/>
      <c r="LA26" s="189"/>
      <c r="LB26" s="189"/>
      <c r="LC26" s="189"/>
      <c r="LD26" s="189"/>
      <c r="LE26" s="189"/>
      <c r="LF26" s="189"/>
      <c r="LG26" s="189"/>
      <c r="LH26" s="189"/>
      <c r="LI26" s="189"/>
      <c r="LJ26" s="189"/>
      <c r="LK26" s="189"/>
      <c r="LL26" s="189"/>
      <c r="LM26" s="189"/>
      <c r="LN26" s="189"/>
      <c r="LO26" s="189"/>
      <c r="LP26" s="189"/>
      <c r="LQ26" s="189"/>
      <c r="LR26" s="189"/>
      <c r="LS26" s="189"/>
      <c r="LT26" s="189"/>
      <c r="LU26" s="189"/>
      <c r="LV26" s="189"/>
      <c r="LW26" s="189"/>
      <c r="LX26" s="189"/>
      <c r="LY26" s="189"/>
      <c r="LZ26" s="189"/>
      <c r="MA26" s="189"/>
      <c r="MB26" s="189"/>
      <c r="MC26" s="189"/>
      <c r="MD26" s="189"/>
      <c r="ME26" s="189"/>
      <c r="MF26" s="189"/>
      <c r="MG26" s="189"/>
      <c r="MH26" s="189"/>
      <c r="MI26" s="189"/>
      <c r="MJ26" s="189"/>
      <c r="MK26" s="189"/>
      <c r="ML26" s="189"/>
      <c r="MM26" s="189"/>
      <c r="MN26" s="189"/>
      <c r="MO26" s="189"/>
      <c r="MP26" s="189"/>
      <c r="MQ26" s="189"/>
      <c r="MR26" s="189"/>
      <c r="MS26" s="189"/>
      <c r="MT26" s="189"/>
      <c r="MU26" s="189"/>
      <c r="MV26" s="189"/>
      <c r="MW26" s="189"/>
      <c r="MX26" s="189"/>
      <c r="MY26" s="189"/>
      <c r="MZ26" s="189"/>
      <c r="NA26" s="189"/>
      <c r="NB26" s="189"/>
      <c r="NC26" s="189"/>
      <c r="ND26" s="189"/>
      <c r="NE26" s="189"/>
      <c r="NF26" s="189"/>
      <c r="NG26" s="189"/>
      <c r="NH26" s="189"/>
      <c r="NI26" s="189"/>
      <c r="NJ26" s="189"/>
      <c r="NK26" s="189"/>
      <c r="NL26" s="189"/>
      <c r="NM26" s="189"/>
      <c r="NN26" s="189"/>
      <c r="NO26" s="189"/>
      <c r="NP26" s="189"/>
      <c r="NQ26" s="189"/>
      <c r="NR26" s="189"/>
      <c r="NS26" s="189"/>
      <c r="NT26" s="189"/>
      <c r="NU26" s="189"/>
      <c r="NV26" s="189"/>
      <c r="NW26" s="189"/>
      <c r="NX26" s="189"/>
      <c r="NY26" s="189"/>
      <c r="NZ26" s="189"/>
      <c r="OA26" s="189"/>
      <c r="OB26" s="189"/>
      <c r="OC26" s="189"/>
      <c r="OD26" s="189"/>
      <c r="OE26" s="189"/>
      <c r="OF26" s="189"/>
      <c r="OG26" s="189"/>
      <c r="OH26" s="189"/>
      <c r="OI26" s="189"/>
      <c r="OJ26" s="189"/>
      <c r="OK26" s="189"/>
      <c r="OL26" s="189"/>
      <c r="OM26" s="189"/>
      <c r="ON26" s="59"/>
      <c r="OO26" s="189"/>
      <c r="OP26" s="189"/>
      <c r="OQ26" s="189"/>
      <c r="OR26" s="189"/>
      <c r="OS26" s="189"/>
      <c r="OT26" s="189"/>
      <c r="OU26" s="189"/>
      <c r="OV26" s="189"/>
      <c r="OW26" s="59"/>
      <c r="OX26" s="189"/>
      <c r="OY26" s="189"/>
      <c r="OZ26" s="189"/>
      <c r="PA26" s="189"/>
      <c r="PB26" s="189"/>
      <c r="PC26" s="189"/>
      <c r="PD26" s="189"/>
      <c r="PE26" s="189"/>
      <c r="PF26" s="189"/>
      <c r="PG26" s="189"/>
      <c r="PH26" s="189"/>
      <c r="PI26" s="189"/>
      <c r="PJ26" s="189"/>
      <c r="PK26" s="189"/>
      <c r="PL26" s="189"/>
      <c r="PM26" s="189"/>
      <c r="PN26" s="189"/>
      <c r="PO26" s="189"/>
      <c r="PP26" s="189"/>
      <c r="PQ26" s="189"/>
      <c r="PR26" s="189"/>
      <c r="PS26" s="189"/>
      <c r="PT26" s="189"/>
      <c r="PU26" s="189"/>
      <c r="PV26" s="189"/>
      <c r="PW26" s="189"/>
      <c r="PX26" s="189"/>
      <c r="PY26" s="189"/>
      <c r="PZ26" s="189"/>
      <c r="QA26" s="189"/>
      <c r="QB26" s="189"/>
      <c r="QC26" s="189"/>
      <c r="QD26" s="189"/>
      <c r="QE26" s="189"/>
      <c r="QF26" s="189"/>
      <c r="QG26" s="189"/>
      <c r="QH26" s="189"/>
      <c r="QI26" s="189"/>
      <c r="QJ26" s="189"/>
      <c r="QK26" s="189"/>
      <c r="QL26" s="189"/>
      <c r="QM26" s="189"/>
      <c r="QN26" s="189"/>
      <c r="QO26" s="189"/>
      <c r="QP26" s="189"/>
      <c r="QQ26" s="189"/>
      <c r="QR26" s="189"/>
      <c r="QS26" s="189"/>
      <c r="QT26" s="189"/>
      <c r="QU26" s="189"/>
      <c r="QV26" s="189"/>
      <c r="QW26" s="189"/>
      <c r="QX26" s="189"/>
      <c r="QY26" s="189"/>
      <c r="QZ26" s="189"/>
      <c r="RA26" s="189"/>
      <c r="RB26" s="189"/>
      <c r="RC26" s="189"/>
      <c r="RD26" s="189"/>
      <c r="RE26" s="189"/>
      <c r="RF26" s="189"/>
      <c r="RG26" s="189"/>
      <c r="RH26" s="189"/>
      <c r="RI26" s="189"/>
      <c r="RJ26" s="189"/>
      <c r="RK26" s="189"/>
      <c r="RL26" s="189"/>
      <c r="RM26" s="189"/>
      <c r="RN26" s="189"/>
      <c r="RO26" s="189"/>
      <c r="RP26" s="189"/>
      <c r="RQ26" s="189"/>
      <c r="RR26" s="189"/>
      <c r="RS26" s="189"/>
      <c r="RT26" s="189"/>
      <c r="RU26" s="189"/>
      <c r="RV26" s="189"/>
      <c r="RW26" s="189"/>
      <c r="RX26" s="189"/>
      <c r="RY26" s="189"/>
      <c r="RZ26" s="59"/>
      <c r="SA26" s="189"/>
      <c r="SB26" s="189"/>
      <c r="SC26" s="189"/>
      <c r="SD26" s="189"/>
      <c r="SE26" s="189"/>
      <c r="SF26" s="60"/>
      <c r="SG26" s="189"/>
      <c r="SH26" s="60"/>
      <c r="SI26" s="189"/>
      <c r="SJ26" s="189"/>
      <c r="SK26" s="189"/>
      <c r="SL26" s="189"/>
      <c r="SM26" s="189"/>
      <c r="SN26" s="189"/>
      <c r="SO26" s="189"/>
      <c r="SP26" s="189"/>
      <c r="SQ26" s="189"/>
      <c r="SR26" s="189"/>
      <c r="SS26" s="189"/>
      <c r="ST26" s="189"/>
      <c r="SU26" s="189"/>
      <c r="SV26" s="189"/>
      <c r="SW26" s="189"/>
      <c r="SX26" s="189"/>
      <c r="SY26" s="189"/>
      <c r="SZ26" s="189"/>
      <c r="TA26" s="191"/>
      <c r="TB26" s="191"/>
      <c r="TC26" s="191"/>
      <c r="TD26" s="191"/>
      <c r="TE26" s="191"/>
      <c r="TF26" s="191"/>
      <c r="TG26" s="191"/>
      <c r="TH26" s="191"/>
      <c r="TI26" s="191"/>
      <c r="TJ26" s="191"/>
      <c r="TK26" s="191"/>
      <c r="TL26" s="191"/>
      <c r="TM26" s="191"/>
      <c r="TN26" s="191"/>
      <c r="TO26" s="191"/>
      <c r="TP26" s="191"/>
      <c r="TQ26" s="191"/>
      <c r="TR26" s="191"/>
      <c r="TS26" s="191"/>
      <c r="TT26" s="191"/>
      <c r="TU26" s="191"/>
      <c r="TV26" s="191"/>
      <c r="TW26" s="191"/>
      <c r="TX26" s="191"/>
      <c r="TY26" s="191"/>
      <c r="TZ26" s="191"/>
      <c r="UA26" s="191"/>
      <c r="UB26" s="191"/>
      <c r="UC26" s="191"/>
      <c r="UD26" s="191"/>
      <c r="UE26" s="191"/>
      <c r="UF26" s="191"/>
      <c r="UG26" s="191"/>
      <c r="UH26" s="191"/>
      <c r="UI26" s="191"/>
      <c r="UJ26" s="191"/>
      <c r="UK26" s="191"/>
      <c r="UL26" s="191"/>
      <c r="UM26" s="189"/>
      <c r="UN26" s="191"/>
      <c r="UO26" s="191"/>
      <c r="UP26" s="191"/>
      <c r="UQ26" s="191"/>
      <c r="UR26" s="191"/>
      <c r="US26" s="191"/>
      <c r="UT26" s="191"/>
      <c r="UU26" s="191"/>
      <c r="UV26" s="192"/>
      <c r="UW26" s="191"/>
      <c r="UX26" s="191"/>
      <c r="UY26" s="191"/>
      <c r="UZ26" s="191"/>
      <c r="VA26" s="191"/>
      <c r="VB26" s="191"/>
      <c r="VC26" s="191"/>
      <c r="VD26" s="191"/>
      <c r="VE26" s="191"/>
      <c r="VF26" s="191"/>
      <c r="VG26" s="191"/>
      <c r="VH26" s="191"/>
      <c r="VI26" s="191"/>
      <c r="VJ26" s="191"/>
      <c r="VK26" s="191"/>
      <c r="VL26" s="191"/>
      <c r="VM26" s="191"/>
      <c r="VN26" s="191"/>
      <c r="VO26" s="191"/>
      <c r="VP26" s="191"/>
      <c r="VQ26" s="191"/>
      <c r="VR26" s="191"/>
      <c r="VS26" s="191"/>
      <c r="VT26" s="191"/>
      <c r="VU26" s="191"/>
      <c r="VV26" s="191"/>
    </row>
    <row r="27" spans="1:595" ht="18.75" hidden="1" customHeight="1" x14ac:dyDescent="0.3">
      <c r="A27" s="193"/>
      <c r="B27" s="194"/>
      <c r="C27" s="194"/>
      <c r="D27" s="195"/>
      <c r="E27" s="195"/>
      <c r="F27" s="195"/>
      <c r="G27" s="195"/>
      <c r="H27" s="194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89"/>
      <c r="DX27" s="189"/>
      <c r="DY27" s="189"/>
      <c r="DZ27" s="189"/>
      <c r="EA27" s="189"/>
      <c r="EB27" s="189"/>
      <c r="EC27" s="189"/>
      <c r="ED27" s="189"/>
      <c r="EE27" s="189"/>
      <c r="EF27" s="189"/>
      <c r="EG27" s="189"/>
      <c r="EH27" s="189"/>
      <c r="EI27" s="189"/>
      <c r="EJ27" s="189"/>
      <c r="EK27" s="189"/>
      <c r="EL27" s="189"/>
      <c r="EM27" s="189"/>
      <c r="EN27" s="189"/>
      <c r="EO27" s="189"/>
      <c r="EP27" s="189"/>
      <c r="EQ27" s="189"/>
      <c r="ER27" s="189"/>
      <c r="ES27" s="189"/>
      <c r="ET27" s="189"/>
      <c r="EU27" s="189"/>
      <c r="EV27" s="189"/>
      <c r="EW27" s="189"/>
      <c r="EX27" s="189"/>
      <c r="EY27" s="189"/>
      <c r="EZ27" s="189"/>
      <c r="FA27" s="189"/>
      <c r="FB27" s="189"/>
      <c r="FC27" s="189"/>
      <c r="FD27" s="189"/>
      <c r="FE27" s="189"/>
      <c r="FF27" s="189"/>
      <c r="FG27" s="189"/>
      <c r="FH27" s="189"/>
      <c r="FI27" s="189"/>
      <c r="FJ27" s="189"/>
      <c r="FK27" s="189"/>
      <c r="FL27" s="189"/>
      <c r="FM27" s="189"/>
      <c r="FN27" s="189"/>
      <c r="FO27" s="189"/>
      <c r="FP27" s="189"/>
      <c r="FQ27" s="189"/>
      <c r="FR27" s="189"/>
      <c r="FS27" s="189"/>
      <c r="FT27" s="189"/>
      <c r="FU27" s="189"/>
      <c r="FV27" s="189"/>
      <c r="FW27" s="189"/>
      <c r="FX27" s="189"/>
      <c r="FY27" s="189"/>
      <c r="FZ27" s="189"/>
      <c r="GA27" s="189"/>
      <c r="GB27" s="189"/>
      <c r="GC27" s="189"/>
      <c r="GD27" s="189"/>
      <c r="GE27" s="189"/>
      <c r="GF27" s="189"/>
      <c r="GG27" s="189"/>
      <c r="GH27" s="189"/>
      <c r="GI27" s="189"/>
      <c r="GJ27" s="189"/>
      <c r="GK27" s="189"/>
      <c r="GL27" s="189"/>
      <c r="GM27" s="189"/>
      <c r="GN27" s="189"/>
      <c r="GO27" s="189"/>
      <c r="GP27" s="189"/>
      <c r="GQ27" s="189"/>
      <c r="GR27" s="189"/>
      <c r="GS27" s="189"/>
      <c r="GT27" s="189"/>
      <c r="GU27" s="189"/>
      <c r="GV27" s="189"/>
      <c r="GW27" s="189"/>
      <c r="GX27" s="189"/>
      <c r="GY27" s="189"/>
      <c r="GZ27" s="189"/>
      <c r="HA27" s="189"/>
      <c r="HB27" s="189"/>
      <c r="HC27" s="189"/>
      <c r="HD27" s="189"/>
      <c r="HE27" s="189"/>
      <c r="HF27" s="189"/>
      <c r="HG27" s="189"/>
      <c r="HH27" s="189"/>
      <c r="HI27" s="189"/>
      <c r="HJ27" s="189"/>
      <c r="HK27" s="189"/>
      <c r="HL27" s="189"/>
      <c r="HM27" s="189"/>
      <c r="HN27" s="189"/>
      <c r="HO27" s="189"/>
      <c r="HP27" s="189"/>
      <c r="HQ27" s="189"/>
      <c r="HR27" s="189"/>
      <c r="HS27" s="189"/>
      <c r="HT27" s="189"/>
      <c r="HU27" s="189"/>
      <c r="HV27" s="189"/>
      <c r="HW27" s="189"/>
      <c r="HX27" s="189"/>
      <c r="HY27" s="189"/>
      <c r="HZ27" s="189"/>
      <c r="IA27" s="189"/>
      <c r="IB27" s="189"/>
      <c r="IC27" s="189"/>
      <c r="ID27" s="189"/>
      <c r="IE27" s="189"/>
      <c r="IF27" s="189"/>
      <c r="IG27" s="189"/>
      <c r="IH27" s="189"/>
      <c r="II27" s="189"/>
      <c r="IJ27" s="189"/>
      <c r="IK27" s="189"/>
      <c r="IL27" s="189"/>
      <c r="IM27" s="189"/>
      <c r="IN27" s="189"/>
      <c r="IO27" s="189"/>
      <c r="IP27" s="189"/>
      <c r="IQ27" s="189"/>
      <c r="IR27" s="189"/>
      <c r="IS27" s="189"/>
      <c r="IT27" s="189"/>
      <c r="IU27" s="189"/>
      <c r="IV27" s="189"/>
      <c r="IW27" s="189"/>
      <c r="IX27" s="189"/>
      <c r="IY27" s="189"/>
      <c r="IZ27" s="189"/>
      <c r="JA27" s="189"/>
      <c r="JB27" s="189"/>
      <c r="JC27" s="189"/>
      <c r="JD27" s="189"/>
      <c r="JE27" s="189"/>
      <c r="JF27" s="189"/>
      <c r="JG27" s="189"/>
      <c r="JH27" s="189"/>
      <c r="JI27" s="189"/>
      <c r="JJ27" s="189"/>
      <c r="JK27" s="189"/>
      <c r="JL27" s="189"/>
      <c r="JM27" s="189"/>
      <c r="JN27" s="189"/>
      <c r="JO27" s="189"/>
      <c r="JP27" s="189"/>
      <c r="JQ27" s="189"/>
      <c r="JR27" s="189"/>
      <c r="JS27" s="189"/>
      <c r="JT27" s="189"/>
      <c r="JU27" s="189"/>
      <c r="JV27" s="189"/>
      <c r="JW27" s="189"/>
      <c r="JX27" s="189"/>
      <c r="JY27" s="189"/>
      <c r="JZ27" s="189"/>
      <c r="KA27" s="189"/>
      <c r="KB27" s="189"/>
      <c r="KC27" s="189"/>
      <c r="KD27" s="189"/>
      <c r="KE27" s="189"/>
      <c r="KF27" s="189"/>
      <c r="KG27" s="189"/>
      <c r="KH27" s="189"/>
      <c r="KI27" s="189"/>
      <c r="KJ27" s="189"/>
      <c r="KK27" s="189"/>
      <c r="KL27" s="189"/>
      <c r="KM27" s="189"/>
      <c r="KN27" s="189"/>
      <c r="KO27" s="189"/>
      <c r="KP27" s="189"/>
      <c r="KQ27" s="189"/>
      <c r="KR27" s="189"/>
      <c r="KS27" s="189"/>
      <c r="KT27" s="189"/>
      <c r="KU27" s="189"/>
      <c r="KV27" s="189"/>
      <c r="KW27" s="189"/>
      <c r="KX27" s="189"/>
      <c r="KY27" s="189"/>
      <c r="KZ27" s="189"/>
      <c r="LA27" s="189"/>
      <c r="LB27" s="189"/>
      <c r="LC27" s="189"/>
      <c r="LD27" s="189"/>
      <c r="LE27" s="189"/>
      <c r="LF27" s="189"/>
      <c r="LG27" s="189"/>
      <c r="LH27" s="189"/>
      <c r="LI27" s="189"/>
      <c r="LJ27" s="189"/>
      <c r="LK27" s="189"/>
      <c r="LL27" s="189"/>
      <c r="LM27" s="189"/>
      <c r="LN27" s="189"/>
      <c r="LO27" s="189"/>
      <c r="LP27" s="189"/>
      <c r="LQ27" s="189"/>
      <c r="LR27" s="189"/>
      <c r="LS27" s="189"/>
      <c r="LT27" s="189"/>
      <c r="LU27" s="189"/>
      <c r="LV27" s="189"/>
      <c r="LW27" s="189"/>
      <c r="LX27" s="189"/>
      <c r="LY27" s="189"/>
      <c r="LZ27" s="189"/>
      <c r="MA27" s="189"/>
      <c r="MB27" s="189"/>
      <c r="MC27" s="189"/>
      <c r="MD27" s="189"/>
      <c r="ME27" s="189"/>
      <c r="MF27" s="189"/>
      <c r="MG27" s="189"/>
      <c r="MH27" s="189"/>
      <c r="MI27" s="189"/>
      <c r="MJ27" s="189"/>
      <c r="MK27" s="189"/>
      <c r="ML27" s="189"/>
      <c r="MM27" s="189"/>
      <c r="MN27" s="189"/>
      <c r="MO27" s="189"/>
      <c r="MP27" s="189"/>
      <c r="MQ27" s="189"/>
      <c r="MR27" s="189"/>
      <c r="MS27" s="189"/>
      <c r="MT27" s="189"/>
      <c r="MU27" s="189"/>
      <c r="MV27" s="189"/>
      <c r="MW27" s="189"/>
      <c r="MX27" s="189"/>
      <c r="MY27" s="189"/>
      <c r="MZ27" s="189"/>
      <c r="NA27" s="189"/>
      <c r="NB27" s="189"/>
      <c r="NC27" s="189"/>
      <c r="ND27" s="189"/>
      <c r="NE27" s="189"/>
      <c r="NF27" s="189"/>
      <c r="NG27" s="189"/>
      <c r="NH27" s="189"/>
      <c r="NI27" s="189"/>
      <c r="NJ27" s="189"/>
      <c r="NK27" s="189"/>
      <c r="NL27" s="189"/>
      <c r="NM27" s="189"/>
      <c r="NN27" s="189"/>
      <c r="NO27" s="189"/>
      <c r="NP27" s="189"/>
      <c r="NQ27" s="189"/>
      <c r="NR27" s="189"/>
      <c r="NS27" s="189"/>
      <c r="NT27" s="189"/>
      <c r="NU27" s="189"/>
      <c r="NV27" s="189"/>
      <c r="NW27" s="189"/>
      <c r="NX27" s="189"/>
      <c r="NY27" s="189"/>
      <c r="NZ27" s="189"/>
      <c r="OA27" s="189"/>
      <c r="OB27" s="189"/>
      <c r="OC27" s="189"/>
      <c r="OD27" s="189"/>
      <c r="OE27" s="189"/>
      <c r="OF27" s="189"/>
      <c r="OG27" s="189"/>
      <c r="OH27" s="189"/>
      <c r="OI27" s="189"/>
      <c r="OJ27" s="189"/>
      <c r="OK27" s="189"/>
      <c r="OL27" s="189"/>
      <c r="OM27" s="189"/>
      <c r="ON27" s="59"/>
      <c r="OO27" s="189"/>
      <c r="OP27" s="189"/>
      <c r="OQ27" s="189"/>
      <c r="OR27" s="189"/>
      <c r="OS27" s="189"/>
      <c r="OT27" s="189"/>
      <c r="OU27" s="189"/>
      <c r="OV27" s="189"/>
      <c r="OW27" s="59"/>
      <c r="OX27" s="189"/>
      <c r="OY27" s="189"/>
      <c r="OZ27" s="189"/>
      <c r="PA27" s="189"/>
      <c r="PB27" s="189"/>
      <c r="PC27" s="189"/>
      <c r="PD27" s="189"/>
      <c r="PE27" s="189"/>
      <c r="PF27" s="189"/>
      <c r="PG27" s="189"/>
      <c r="PH27" s="189"/>
      <c r="PI27" s="189"/>
      <c r="PJ27" s="189"/>
      <c r="PK27" s="189"/>
      <c r="PL27" s="189"/>
      <c r="PM27" s="189"/>
      <c r="PN27" s="189"/>
      <c r="PO27" s="189"/>
      <c r="PP27" s="189"/>
      <c r="PQ27" s="189"/>
      <c r="PR27" s="189"/>
      <c r="PS27" s="189"/>
      <c r="PT27" s="189"/>
      <c r="PU27" s="189"/>
      <c r="PV27" s="189"/>
      <c r="PW27" s="189"/>
      <c r="PX27" s="189"/>
      <c r="PY27" s="189"/>
      <c r="PZ27" s="189"/>
      <c r="QA27" s="189"/>
      <c r="QB27" s="189"/>
      <c r="QC27" s="189"/>
      <c r="QD27" s="189"/>
      <c r="QE27" s="189"/>
      <c r="QF27" s="189"/>
      <c r="QG27" s="189"/>
      <c r="QH27" s="189"/>
      <c r="QI27" s="189"/>
      <c r="QJ27" s="189"/>
      <c r="QK27" s="189"/>
      <c r="QL27" s="189"/>
      <c r="QM27" s="189"/>
      <c r="QN27" s="189"/>
      <c r="QO27" s="189"/>
      <c r="QP27" s="189"/>
      <c r="QQ27" s="189"/>
      <c r="QR27" s="189"/>
      <c r="QS27" s="189"/>
      <c r="QT27" s="189"/>
      <c r="QU27" s="189"/>
      <c r="QV27" s="189"/>
      <c r="QW27" s="189"/>
      <c r="QX27" s="189"/>
      <c r="QY27" s="189"/>
      <c r="QZ27" s="189"/>
      <c r="RA27" s="189"/>
      <c r="RB27" s="189"/>
      <c r="RC27" s="189"/>
      <c r="RD27" s="189"/>
      <c r="RE27" s="189"/>
      <c r="RF27" s="189"/>
      <c r="RG27" s="189"/>
      <c r="RH27" s="189"/>
      <c r="RI27" s="189"/>
      <c r="RJ27" s="189"/>
      <c r="RK27" s="189"/>
      <c r="RL27" s="189"/>
      <c r="RM27" s="189"/>
      <c r="RN27" s="189"/>
      <c r="RO27" s="189"/>
      <c r="RP27" s="189"/>
      <c r="RQ27" s="189"/>
      <c r="RR27" s="189"/>
      <c r="RS27" s="189"/>
      <c r="RT27" s="189"/>
      <c r="RU27" s="189"/>
      <c r="RV27" s="189"/>
      <c r="RW27" s="189"/>
      <c r="RX27" s="189"/>
      <c r="RY27" s="189"/>
      <c r="RZ27" s="59"/>
      <c r="SA27" s="189"/>
      <c r="SB27" s="189"/>
      <c r="SC27" s="189"/>
      <c r="SD27" s="189"/>
      <c r="SE27" s="189"/>
      <c r="SF27" s="60"/>
      <c r="SG27" s="189"/>
      <c r="SH27" s="60"/>
      <c r="SI27" s="189"/>
      <c r="SJ27" s="189"/>
      <c r="SK27" s="189"/>
      <c r="SL27" s="189"/>
      <c r="SM27" s="189"/>
      <c r="SN27" s="189"/>
      <c r="SO27" s="189"/>
      <c r="SP27" s="189"/>
      <c r="SQ27" s="189"/>
      <c r="SR27" s="189"/>
      <c r="SS27" s="189"/>
      <c r="ST27" s="189"/>
      <c r="SU27" s="189"/>
      <c r="SV27" s="189"/>
      <c r="SW27" s="189"/>
      <c r="SX27" s="189"/>
      <c r="SY27" s="189"/>
      <c r="SZ27" s="189"/>
      <c r="TA27" s="191"/>
      <c r="TB27" s="191"/>
      <c r="TC27" s="191"/>
      <c r="TD27" s="191"/>
      <c r="TE27" s="191"/>
      <c r="TF27" s="191"/>
      <c r="TG27" s="191"/>
      <c r="TH27" s="191"/>
      <c r="TI27" s="191"/>
      <c r="TJ27" s="191"/>
      <c r="TK27" s="191"/>
      <c r="TL27" s="191"/>
      <c r="TM27" s="191"/>
      <c r="TN27" s="191"/>
      <c r="TO27" s="191"/>
      <c r="TP27" s="191"/>
      <c r="TQ27" s="191"/>
      <c r="TR27" s="191"/>
      <c r="TS27" s="191"/>
      <c r="TT27" s="191"/>
      <c r="TU27" s="191"/>
      <c r="TV27" s="191"/>
      <c r="TW27" s="191"/>
      <c r="TX27" s="191"/>
      <c r="TY27" s="191"/>
      <c r="TZ27" s="191"/>
      <c r="UA27" s="191"/>
      <c r="UB27" s="191"/>
      <c r="UC27" s="191"/>
      <c r="UD27" s="191"/>
      <c r="UE27" s="191"/>
      <c r="UF27" s="191"/>
      <c r="UG27" s="191"/>
      <c r="UH27" s="191"/>
      <c r="UI27" s="191"/>
      <c r="UJ27" s="191"/>
      <c r="UK27" s="191"/>
      <c r="UL27" s="191"/>
      <c r="UM27" s="189"/>
      <c r="UN27" s="191"/>
      <c r="UO27" s="191"/>
      <c r="UP27" s="191"/>
      <c r="UQ27" s="191"/>
      <c r="UR27" s="191"/>
      <c r="US27" s="191"/>
      <c r="UT27" s="191"/>
      <c r="UU27" s="191"/>
      <c r="UV27" s="192"/>
      <c r="UW27" s="191"/>
      <c r="UX27" s="191"/>
      <c r="UY27" s="191"/>
      <c r="UZ27" s="191"/>
      <c r="VA27" s="191"/>
      <c r="VB27" s="191"/>
      <c r="VC27" s="191"/>
      <c r="VD27" s="191"/>
      <c r="VE27" s="191"/>
      <c r="VF27" s="191"/>
      <c r="VG27" s="191"/>
      <c r="VH27" s="191"/>
      <c r="VI27" s="191"/>
      <c r="VJ27" s="191"/>
      <c r="VK27" s="191"/>
      <c r="VL27" s="191"/>
      <c r="VM27" s="191"/>
      <c r="VN27" s="191"/>
      <c r="VO27" s="191"/>
      <c r="VP27" s="191"/>
      <c r="VQ27" s="191"/>
      <c r="VR27" s="191"/>
      <c r="VS27" s="191"/>
      <c r="VT27" s="191"/>
      <c r="VU27" s="191"/>
      <c r="VV27" s="191"/>
    </row>
    <row r="28" spans="1:595" ht="18.75" hidden="1" customHeight="1" x14ac:dyDescent="0.3">
      <c r="A28" s="196" t="s">
        <v>10</v>
      </c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6"/>
      <c r="BU28" s="196"/>
      <c r="BV28" s="196"/>
      <c r="BW28" s="196"/>
      <c r="BX28" s="196"/>
      <c r="BY28" s="196"/>
      <c r="BZ28" s="196"/>
      <c r="CA28" s="196"/>
      <c r="CB28" s="196"/>
      <c r="CC28" s="196"/>
      <c r="CD28" s="196"/>
      <c r="CE28" s="196"/>
      <c r="CF28" s="196"/>
      <c r="CG28" s="196"/>
      <c r="CH28" s="196"/>
      <c r="CI28" s="196"/>
      <c r="CJ28" s="196"/>
      <c r="CK28" s="196"/>
      <c r="CL28" s="196"/>
      <c r="CM28" s="196"/>
      <c r="CN28" s="196"/>
      <c r="CO28" s="196"/>
      <c r="CP28" s="196"/>
      <c r="CQ28" s="196"/>
      <c r="CR28" s="196"/>
      <c r="CS28" s="196"/>
      <c r="CT28" s="196"/>
      <c r="CU28" s="196"/>
      <c r="CV28" s="196"/>
      <c r="CW28" s="196"/>
      <c r="CX28" s="196"/>
      <c r="CY28" s="196"/>
      <c r="CZ28" s="196"/>
      <c r="DA28" s="196"/>
      <c r="DB28" s="196"/>
      <c r="DC28" s="196"/>
      <c r="DD28" s="196"/>
      <c r="DE28" s="196"/>
      <c r="DF28" s="196"/>
      <c r="DG28" s="196"/>
      <c r="DH28" s="196"/>
      <c r="DI28" s="196"/>
      <c r="DJ28" s="196"/>
      <c r="DK28" s="196"/>
      <c r="DL28" s="196"/>
      <c r="DM28" s="196"/>
      <c r="DN28" s="196"/>
      <c r="DO28" s="196"/>
      <c r="DP28" s="196"/>
      <c r="DQ28" s="196"/>
      <c r="DR28" s="196"/>
      <c r="DS28" s="196"/>
      <c r="DT28" s="196"/>
      <c r="DU28" s="196"/>
      <c r="DV28" s="196"/>
      <c r="DW28" s="196"/>
      <c r="DX28" s="196"/>
      <c r="DY28" s="196"/>
      <c r="DZ28" s="196"/>
      <c r="EA28" s="196"/>
      <c r="EB28" s="196"/>
      <c r="EC28" s="196"/>
      <c r="ED28" s="196"/>
      <c r="EE28" s="196"/>
      <c r="EF28" s="196"/>
      <c r="EG28" s="196"/>
      <c r="EH28" s="196"/>
      <c r="EI28" s="196"/>
      <c r="EJ28" s="196"/>
      <c r="EK28" s="196"/>
      <c r="EL28" s="196"/>
      <c r="EM28" s="196"/>
      <c r="EN28" s="196"/>
      <c r="EO28" s="196"/>
      <c r="EP28" s="196"/>
      <c r="EQ28" s="196"/>
      <c r="ER28" s="196"/>
      <c r="ES28" s="196"/>
      <c r="ET28" s="196"/>
      <c r="EU28" s="196"/>
      <c r="EV28" s="196"/>
      <c r="EW28" s="196"/>
      <c r="EX28" s="196"/>
      <c r="EY28" s="196"/>
      <c r="EZ28" s="196"/>
      <c r="FA28" s="196"/>
      <c r="FB28" s="196"/>
      <c r="FC28" s="196"/>
      <c r="FD28" s="196"/>
      <c r="FE28" s="196"/>
      <c r="FF28" s="196"/>
      <c r="FG28" s="196"/>
      <c r="FH28" s="196"/>
      <c r="FI28" s="196"/>
      <c r="FJ28" s="196"/>
      <c r="FK28" s="196"/>
      <c r="FL28" s="196"/>
      <c r="FM28" s="196"/>
      <c r="FN28" s="196"/>
      <c r="FO28" s="196"/>
      <c r="FP28" s="196"/>
      <c r="FQ28" s="196"/>
      <c r="FR28" s="196"/>
      <c r="FS28" s="196"/>
      <c r="FT28" s="196"/>
      <c r="FU28" s="196"/>
      <c r="FV28" s="196"/>
      <c r="FW28" s="196"/>
      <c r="FX28" s="196"/>
      <c r="FY28" s="196"/>
      <c r="FZ28" s="196"/>
      <c r="GA28" s="196"/>
      <c r="GB28" s="196"/>
      <c r="GC28" s="196"/>
      <c r="GD28" s="196"/>
      <c r="GE28" s="196"/>
      <c r="GF28" s="196"/>
      <c r="GG28" s="196"/>
      <c r="GH28" s="196"/>
      <c r="GI28" s="196"/>
      <c r="GJ28" s="196"/>
      <c r="GK28" s="196"/>
      <c r="GL28" s="196"/>
      <c r="GM28" s="196"/>
      <c r="GN28" s="196"/>
      <c r="GO28" s="196"/>
      <c r="GP28" s="196"/>
      <c r="GQ28" s="196"/>
      <c r="GR28" s="196"/>
      <c r="GS28" s="196"/>
      <c r="GT28" s="196"/>
      <c r="GU28" s="196"/>
      <c r="GV28" s="196"/>
      <c r="GW28" s="196"/>
      <c r="GX28" s="196"/>
      <c r="GY28" s="196"/>
      <c r="GZ28" s="196"/>
      <c r="HA28" s="196"/>
      <c r="HB28" s="196"/>
      <c r="HC28" s="196"/>
      <c r="HD28" s="196"/>
      <c r="HE28" s="196"/>
      <c r="HF28" s="196"/>
      <c r="HG28" s="196"/>
      <c r="HH28" s="196"/>
      <c r="HI28" s="196"/>
      <c r="HJ28" s="196"/>
      <c r="HK28" s="196"/>
      <c r="HL28" s="196"/>
      <c r="HM28" s="196"/>
      <c r="HN28" s="196"/>
      <c r="HO28" s="196"/>
      <c r="HP28" s="196"/>
      <c r="HQ28" s="196"/>
      <c r="HR28" s="196"/>
      <c r="HS28" s="196"/>
      <c r="HT28" s="196"/>
      <c r="HU28" s="196"/>
      <c r="HV28" s="196"/>
      <c r="HW28" s="196"/>
      <c r="HX28" s="196"/>
      <c r="HY28" s="196"/>
      <c r="HZ28" s="196"/>
      <c r="IA28" s="196"/>
      <c r="IB28" s="196"/>
      <c r="IC28" s="196"/>
      <c r="ID28" s="196"/>
      <c r="IE28" s="196"/>
      <c r="IF28" s="196"/>
      <c r="IG28" s="196"/>
      <c r="IH28" s="196"/>
      <c r="II28" s="196"/>
      <c r="IJ28" s="196"/>
      <c r="IK28" s="196"/>
      <c r="IL28" s="196"/>
      <c r="IM28" s="196"/>
      <c r="IN28" s="196"/>
      <c r="IO28" s="196"/>
      <c r="IP28" s="196"/>
      <c r="IQ28" s="196"/>
      <c r="IR28" s="196"/>
      <c r="IS28" s="196"/>
      <c r="IT28" s="196"/>
      <c r="IU28" s="196"/>
      <c r="IV28" s="196"/>
      <c r="IW28" s="196"/>
      <c r="IX28" s="196"/>
      <c r="IY28" s="196"/>
      <c r="IZ28" s="196"/>
      <c r="JA28" s="196"/>
      <c r="JB28" s="196"/>
      <c r="JC28" s="196"/>
      <c r="JD28" s="196"/>
      <c r="JE28" s="196"/>
      <c r="JF28" s="196"/>
      <c r="JG28" s="196"/>
      <c r="JH28" s="196"/>
      <c r="JI28" s="196"/>
      <c r="JJ28" s="196"/>
      <c r="JK28" s="196"/>
      <c r="JL28" s="196"/>
      <c r="JM28" s="196"/>
      <c r="JN28" s="196"/>
      <c r="JO28" s="196"/>
      <c r="JP28" s="196"/>
      <c r="JQ28" s="196"/>
      <c r="JR28" s="196"/>
      <c r="JS28" s="196"/>
      <c r="JT28" s="196"/>
      <c r="JU28" s="196"/>
      <c r="JV28" s="196"/>
      <c r="JW28" s="196"/>
      <c r="JX28" s="196"/>
      <c r="JY28" s="196"/>
      <c r="JZ28" s="196"/>
      <c r="KA28" s="196"/>
      <c r="KB28" s="196"/>
      <c r="KC28" s="196"/>
      <c r="KD28" s="196"/>
      <c r="KE28" s="196"/>
      <c r="KF28" s="196"/>
      <c r="KG28" s="196"/>
      <c r="KH28" s="196"/>
      <c r="KI28" s="196"/>
      <c r="KJ28" s="196"/>
      <c r="KK28" s="196"/>
      <c r="KL28" s="196"/>
      <c r="KM28" s="196"/>
      <c r="KN28" s="196"/>
      <c r="KO28" s="196"/>
      <c r="KP28" s="196"/>
      <c r="KQ28" s="196"/>
      <c r="KR28" s="196"/>
      <c r="KS28" s="196"/>
      <c r="KT28" s="196"/>
      <c r="KU28" s="196"/>
      <c r="KV28" s="196"/>
      <c r="KW28" s="196"/>
      <c r="KX28" s="196"/>
      <c r="KY28" s="196"/>
      <c r="KZ28" s="196"/>
      <c r="LA28" s="196"/>
      <c r="LB28" s="196"/>
      <c r="LC28" s="196"/>
      <c r="LD28" s="196"/>
      <c r="LE28" s="196"/>
      <c r="LF28" s="196"/>
      <c r="LG28" s="196"/>
      <c r="LH28" s="196"/>
      <c r="LI28" s="196"/>
      <c r="LJ28" s="196"/>
      <c r="LK28" s="196"/>
      <c r="LL28" s="196"/>
      <c r="LM28" s="196"/>
      <c r="LN28" s="196"/>
      <c r="LO28" s="196"/>
      <c r="LP28" s="196"/>
      <c r="LQ28" s="196"/>
      <c r="LR28" s="196"/>
      <c r="LS28" s="196"/>
      <c r="LT28" s="196"/>
      <c r="LU28" s="196"/>
      <c r="LV28" s="196"/>
      <c r="LW28" s="196"/>
      <c r="LX28" s="196"/>
      <c r="LY28" s="196"/>
      <c r="LZ28" s="196"/>
      <c r="MA28" s="196"/>
      <c r="MB28" s="196"/>
      <c r="MC28" s="196"/>
      <c r="MD28" s="196"/>
      <c r="ME28" s="196"/>
      <c r="MF28" s="196"/>
      <c r="MG28" s="196"/>
      <c r="MH28" s="196"/>
      <c r="MI28" s="196"/>
      <c r="MJ28" s="196"/>
      <c r="MK28" s="196"/>
      <c r="ML28" s="196"/>
      <c r="MM28" s="196"/>
      <c r="MN28" s="196"/>
      <c r="MO28" s="196"/>
      <c r="MP28" s="196"/>
      <c r="MQ28" s="196"/>
      <c r="MR28" s="196"/>
      <c r="MS28" s="196"/>
      <c r="MT28" s="196"/>
      <c r="MU28" s="196"/>
      <c r="MV28" s="196"/>
      <c r="MW28" s="196"/>
      <c r="MX28" s="196"/>
      <c r="MY28" s="196"/>
      <c r="MZ28" s="196"/>
      <c r="NA28" s="196"/>
      <c r="NB28" s="196"/>
      <c r="NC28" s="196"/>
      <c r="ND28" s="196"/>
      <c r="NE28" s="196"/>
      <c r="NF28" s="196"/>
      <c r="NG28" s="196"/>
      <c r="NH28" s="196"/>
      <c r="NI28" s="196"/>
      <c r="NJ28" s="196"/>
      <c r="NK28" s="196"/>
      <c r="NL28" s="196"/>
      <c r="NM28" s="196"/>
      <c r="NN28" s="196"/>
      <c r="NO28" s="196"/>
      <c r="NP28" s="196"/>
      <c r="NQ28" s="196"/>
      <c r="NR28" s="196"/>
      <c r="NS28" s="196"/>
      <c r="NT28" s="196"/>
      <c r="NU28" s="196"/>
      <c r="NV28" s="196"/>
      <c r="NW28" s="196"/>
      <c r="NX28" s="196"/>
      <c r="NY28" s="196"/>
      <c r="NZ28" s="196"/>
      <c r="OA28" s="196"/>
      <c r="OB28" s="196"/>
      <c r="OC28" s="196"/>
      <c r="OD28" s="196"/>
      <c r="OE28" s="196"/>
      <c r="OF28" s="196"/>
      <c r="OG28" s="196"/>
      <c r="OH28" s="196"/>
      <c r="OI28" s="196"/>
      <c r="OJ28" s="196"/>
      <c r="OK28" s="196"/>
      <c r="OL28" s="196"/>
      <c r="OM28" s="196"/>
      <c r="ON28" s="196"/>
      <c r="OO28" s="196"/>
      <c r="OP28" s="196"/>
      <c r="OQ28" s="196"/>
      <c r="OR28" s="196"/>
      <c r="OS28" s="196"/>
      <c r="OT28" s="196"/>
      <c r="OU28" s="196"/>
      <c r="OV28" s="196"/>
      <c r="OW28" s="196"/>
      <c r="OX28" s="196"/>
      <c r="OY28" s="196"/>
      <c r="OZ28" s="196"/>
      <c r="PA28" s="196"/>
      <c r="PB28" s="196"/>
      <c r="PC28" s="196"/>
      <c r="PD28" s="196"/>
      <c r="PE28" s="196"/>
      <c r="PF28" s="196"/>
      <c r="PG28" s="196"/>
      <c r="PH28" s="196"/>
      <c r="PI28" s="196"/>
      <c r="PJ28" s="196"/>
      <c r="PK28" s="196"/>
      <c r="PL28" s="196"/>
      <c r="PM28" s="196"/>
      <c r="PN28" s="196"/>
      <c r="PO28" s="196"/>
      <c r="PP28" s="196"/>
      <c r="PQ28" s="196"/>
      <c r="PR28" s="196"/>
      <c r="PS28" s="196"/>
      <c r="PT28" s="196"/>
      <c r="PU28" s="196"/>
      <c r="PV28" s="196"/>
      <c r="PW28" s="196"/>
      <c r="PX28" s="196"/>
      <c r="PY28" s="196"/>
      <c r="PZ28" s="196"/>
      <c r="QA28" s="196"/>
      <c r="QB28" s="196"/>
      <c r="QC28" s="196"/>
      <c r="QD28" s="196"/>
      <c r="QE28" s="196"/>
      <c r="QF28" s="196"/>
      <c r="QG28" s="196"/>
      <c r="QH28" s="196"/>
      <c r="QI28" s="196"/>
      <c r="QJ28" s="196"/>
      <c r="QK28" s="196"/>
      <c r="QL28" s="196"/>
      <c r="QM28" s="196"/>
      <c r="QN28" s="196"/>
      <c r="QO28" s="196"/>
      <c r="QP28" s="196"/>
      <c r="QQ28" s="196"/>
      <c r="QR28" s="196"/>
      <c r="QS28" s="196"/>
      <c r="QT28" s="196"/>
      <c r="QU28" s="196"/>
      <c r="QV28" s="196"/>
      <c r="QW28" s="196"/>
      <c r="QX28" s="196"/>
      <c r="QY28" s="196"/>
      <c r="QZ28" s="196"/>
      <c r="RA28" s="196"/>
      <c r="RB28" s="196"/>
      <c r="RC28" s="196"/>
      <c r="RD28" s="196"/>
      <c r="RE28" s="196"/>
      <c r="RF28" s="196"/>
      <c r="RG28" s="196"/>
      <c r="RH28" s="196"/>
      <c r="RI28" s="196"/>
      <c r="RJ28" s="196"/>
      <c r="RK28" s="196"/>
      <c r="RL28" s="196"/>
      <c r="RM28" s="196"/>
      <c r="RN28" s="196"/>
      <c r="RO28" s="196"/>
      <c r="RP28" s="196"/>
      <c r="RQ28" s="196"/>
      <c r="RR28" s="196"/>
      <c r="RS28" s="196"/>
      <c r="RT28" s="196"/>
      <c r="RU28" s="196"/>
      <c r="RV28" s="196"/>
      <c r="RW28" s="196"/>
      <c r="RX28" s="196"/>
      <c r="RY28" s="196"/>
      <c r="RZ28" s="196"/>
      <c r="SA28" s="196"/>
      <c r="SB28" s="196"/>
      <c r="SC28" s="196"/>
      <c r="SD28" s="196"/>
      <c r="SE28" s="196"/>
      <c r="SF28" s="196"/>
      <c r="SG28" s="196"/>
      <c r="SH28" s="196"/>
      <c r="SI28" s="196"/>
      <c r="SJ28" s="196"/>
      <c r="SK28" s="196"/>
      <c r="SL28" s="196"/>
      <c r="SM28" s="196"/>
      <c r="SN28" s="196"/>
      <c r="SO28" s="196"/>
      <c r="SP28" s="196"/>
      <c r="SQ28" s="196"/>
      <c r="SR28" s="196"/>
      <c r="SS28" s="196"/>
      <c r="ST28" s="196"/>
      <c r="SU28" s="196"/>
      <c r="SV28" s="196"/>
      <c r="SW28" s="196"/>
      <c r="SX28" s="196"/>
      <c r="SY28" s="196"/>
      <c r="SZ28" s="196"/>
      <c r="TA28" s="191"/>
      <c r="TB28" s="191"/>
      <c r="TC28" s="191"/>
      <c r="TD28" s="191"/>
      <c r="TE28" s="191"/>
      <c r="TF28" s="191"/>
      <c r="TG28" s="191"/>
      <c r="TH28" s="191"/>
      <c r="TI28" s="191"/>
      <c r="TJ28" s="191"/>
      <c r="TK28" s="191"/>
      <c r="TL28" s="191"/>
      <c r="TM28" s="191"/>
      <c r="TN28" s="191"/>
      <c r="TO28" s="191"/>
      <c r="TP28" s="191"/>
      <c r="TQ28" s="191"/>
      <c r="TR28" s="191"/>
      <c r="TS28" s="191"/>
      <c r="TT28" s="191"/>
      <c r="TU28" s="191"/>
      <c r="TV28" s="191"/>
      <c r="TW28" s="191"/>
      <c r="TX28" s="191"/>
      <c r="TY28" s="191"/>
      <c r="TZ28" s="191"/>
      <c r="UA28" s="191"/>
      <c r="UB28" s="191"/>
      <c r="UC28" s="191"/>
      <c r="UD28" s="191"/>
      <c r="UE28" s="191"/>
      <c r="UF28" s="191"/>
      <c r="UG28" s="191"/>
      <c r="UH28" s="191"/>
      <c r="UI28" s="191"/>
      <c r="UJ28" s="191"/>
      <c r="UK28" s="191"/>
      <c r="UL28" s="191"/>
      <c r="UM28" s="189"/>
      <c r="UN28" s="191"/>
      <c r="UO28" s="191"/>
      <c r="UP28" s="191"/>
      <c r="UQ28" s="191"/>
      <c r="UR28" s="191"/>
      <c r="US28" s="191"/>
      <c r="UT28" s="191"/>
      <c r="UU28" s="191"/>
      <c r="UV28" s="192"/>
      <c r="UW28" s="191"/>
      <c r="UX28" s="191"/>
      <c r="UY28" s="191"/>
      <c r="UZ28" s="191"/>
      <c r="VA28" s="191"/>
      <c r="VB28" s="191"/>
      <c r="VC28" s="191"/>
      <c r="VD28" s="191"/>
      <c r="VE28" s="191"/>
      <c r="VF28" s="191"/>
      <c r="VG28" s="191"/>
      <c r="VH28" s="191"/>
      <c r="VI28" s="191"/>
      <c r="VJ28" s="191"/>
      <c r="VK28" s="191"/>
      <c r="VL28" s="191"/>
      <c r="VM28" s="191"/>
      <c r="VN28" s="191"/>
      <c r="VO28" s="191"/>
      <c r="VP28" s="191"/>
      <c r="VQ28" s="191"/>
      <c r="VR28" s="191"/>
      <c r="VS28" s="191"/>
      <c r="VT28" s="191"/>
      <c r="VU28" s="191"/>
      <c r="VV28" s="191"/>
    </row>
    <row r="29" spans="1:595" ht="18.75" hidden="1" customHeight="1" x14ac:dyDescent="0.3">
      <c r="A29" s="193"/>
      <c r="B29" s="194"/>
      <c r="C29" s="194"/>
      <c r="D29" s="195"/>
      <c r="E29" s="195"/>
      <c r="F29" s="195"/>
      <c r="G29" s="195"/>
      <c r="H29" s="194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34" t="s">
        <v>11</v>
      </c>
      <c r="X29" s="189"/>
      <c r="Y29" s="189"/>
      <c r="Z29" s="189"/>
      <c r="AA29" s="189"/>
      <c r="AB29" s="34">
        <f>2421206.63/21309319.18</f>
        <v>0.1136219608682965</v>
      </c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 t="s">
        <v>12</v>
      </c>
      <c r="CF29" s="189"/>
      <c r="CG29" s="189"/>
      <c r="CH29" s="189"/>
      <c r="CI29" s="189"/>
      <c r="CJ29" s="189"/>
      <c r="CK29" s="189" t="s">
        <v>12</v>
      </c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  <c r="DG29" s="189"/>
      <c r="DH29" s="189"/>
      <c r="DI29" s="189"/>
      <c r="DJ29" s="189"/>
      <c r="DK29" s="189"/>
      <c r="DL29" s="189"/>
      <c r="DM29" s="189"/>
      <c r="DN29" s="189"/>
      <c r="DO29" s="189"/>
      <c r="DP29" s="189"/>
      <c r="DQ29" s="189"/>
      <c r="DR29" s="189"/>
      <c r="DS29" s="189"/>
      <c r="DT29" s="189"/>
      <c r="DU29" s="189"/>
      <c r="DV29" s="189"/>
      <c r="DW29" s="189"/>
      <c r="DX29" s="189"/>
      <c r="DY29" s="189"/>
      <c r="DZ29" s="189"/>
      <c r="EA29" s="189"/>
      <c r="EB29" s="189"/>
      <c r="EC29" s="189"/>
      <c r="ED29" s="189"/>
      <c r="EE29" s="189"/>
      <c r="EF29" s="189"/>
      <c r="EG29" s="189"/>
      <c r="EH29" s="189"/>
      <c r="EI29" s="189"/>
      <c r="EJ29" s="189"/>
      <c r="EK29" s="189"/>
      <c r="EL29" s="189"/>
      <c r="EM29" s="189"/>
      <c r="EN29" s="189"/>
      <c r="EO29" s="189"/>
      <c r="EP29" s="189"/>
      <c r="EQ29" s="189"/>
      <c r="ER29" s="189"/>
      <c r="ES29" s="189"/>
      <c r="ET29" s="189"/>
      <c r="EU29" s="189"/>
      <c r="EV29" s="189"/>
      <c r="EW29" s="189"/>
      <c r="EX29" s="189"/>
      <c r="EY29" s="189"/>
      <c r="EZ29" s="189"/>
      <c r="FA29" s="189"/>
      <c r="FB29" s="189"/>
      <c r="FC29" s="189"/>
      <c r="FD29" s="189"/>
      <c r="FE29" s="189"/>
      <c r="FF29" s="189"/>
      <c r="FG29" s="189"/>
      <c r="FH29" s="189"/>
      <c r="FI29" s="189"/>
      <c r="FJ29" s="189"/>
      <c r="FK29" s="189"/>
      <c r="FL29" s="189"/>
      <c r="FM29" s="189"/>
      <c r="FN29" s="189"/>
      <c r="FO29" s="189"/>
      <c r="FP29" s="189"/>
      <c r="FQ29" s="189"/>
      <c r="FR29" s="189"/>
      <c r="FS29" s="189"/>
      <c r="FT29" s="189"/>
      <c r="FU29" s="189"/>
      <c r="FV29" s="189"/>
      <c r="FW29" s="189"/>
      <c r="FX29" s="189"/>
      <c r="FY29" s="189"/>
      <c r="FZ29" s="189"/>
      <c r="GA29" s="189"/>
      <c r="GB29" s="189"/>
      <c r="GC29" s="189"/>
      <c r="GD29" s="189"/>
      <c r="GE29" s="189"/>
      <c r="GF29" s="189"/>
      <c r="GG29" s="189"/>
      <c r="GH29" s="189"/>
      <c r="GI29" s="189"/>
      <c r="GJ29" s="189"/>
      <c r="GK29" s="189"/>
      <c r="GL29" s="189"/>
      <c r="GM29" s="189"/>
      <c r="GN29" s="189"/>
      <c r="GO29" s="189"/>
      <c r="GP29" s="189"/>
      <c r="GQ29" s="189"/>
      <c r="GR29" s="189"/>
      <c r="GS29" s="189"/>
      <c r="GT29" s="189"/>
      <c r="GU29" s="189"/>
      <c r="GV29" s="189"/>
      <c r="GW29" s="189"/>
      <c r="GX29" s="189"/>
      <c r="GY29" s="189"/>
      <c r="GZ29" s="189"/>
      <c r="HA29" s="189"/>
      <c r="HB29" s="189"/>
      <c r="HC29" s="189"/>
      <c r="HD29" s="189"/>
      <c r="HE29" s="34" t="s">
        <v>11</v>
      </c>
      <c r="HF29" s="189"/>
      <c r="HG29" s="189"/>
      <c r="HH29" s="34">
        <f>2421206.63/21309319.18</f>
        <v>0.1136219608682965</v>
      </c>
      <c r="HI29" s="189"/>
      <c r="HJ29" s="189"/>
      <c r="HK29" s="189"/>
      <c r="HL29" s="189"/>
      <c r="HM29" s="189"/>
      <c r="HN29" s="189"/>
      <c r="HO29" s="189"/>
      <c r="HP29" s="189"/>
      <c r="HQ29" s="189"/>
      <c r="HR29" s="189"/>
      <c r="HS29" s="189"/>
      <c r="HT29" s="189"/>
      <c r="HU29" s="189"/>
      <c r="HV29" s="189"/>
      <c r="HW29" s="189"/>
      <c r="HX29" s="189"/>
      <c r="HY29" s="189"/>
      <c r="HZ29" s="189"/>
      <c r="IA29" s="189"/>
      <c r="IB29" s="189"/>
      <c r="IC29" s="189"/>
      <c r="ID29" s="189"/>
      <c r="IE29" s="189"/>
      <c r="IF29" s="189"/>
      <c r="IG29" s="189"/>
      <c r="IH29" s="189"/>
      <c r="II29" s="189"/>
      <c r="IJ29" s="189"/>
      <c r="IK29" s="189"/>
      <c r="IL29" s="189"/>
      <c r="IM29" s="189"/>
      <c r="IN29" s="189"/>
      <c r="IO29" s="189"/>
      <c r="IP29" s="189"/>
      <c r="IQ29" s="189"/>
      <c r="IR29" s="189"/>
      <c r="IS29" s="189"/>
      <c r="IT29" s="189"/>
      <c r="IU29" s="189"/>
      <c r="IV29" s="189"/>
      <c r="IW29" s="189"/>
      <c r="IX29" s="189"/>
      <c r="IY29" s="189"/>
      <c r="IZ29" s="189"/>
      <c r="JA29" s="189"/>
      <c r="JB29" s="189"/>
      <c r="JC29" s="189"/>
      <c r="JD29" s="189"/>
      <c r="JE29" s="189"/>
      <c r="JF29" s="189"/>
      <c r="JG29" s="189"/>
      <c r="JH29" s="189"/>
      <c r="JI29" s="189"/>
      <c r="JJ29" s="189"/>
      <c r="JK29" s="189"/>
      <c r="JL29" s="189"/>
      <c r="JM29" s="189"/>
      <c r="JN29" s="189"/>
      <c r="JO29" s="189"/>
      <c r="JP29" s="189"/>
      <c r="JQ29" s="189"/>
      <c r="JR29" s="189"/>
      <c r="JS29" s="189"/>
      <c r="JT29" s="189"/>
      <c r="JU29" s="189"/>
      <c r="JV29" s="189"/>
      <c r="JW29" s="189"/>
      <c r="JX29" s="189"/>
      <c r="JY29" s="189"/>
      <c r="JZ29" s="189"/>
      <c r="KA29" s="189"/>
      <c r="KB29" s="189"/>
      <c r="KC29" s="189"/>
      <c r="KD29" s="189"/>
      <c r="KE29" s="189"/>
      <c r="KF29" s="189"/>
      <c r="KG29" s="189"/>
      <c r="KH29" s="189"/>
      <c r="KI29" s="189"/>
      <c r="KJ29" s="189"/>
      <c r="KK29" s="189"/>
      <c r="KL29" s="189"/>
      <c r="KM29" s="189"/>
      <c r="KN29" s="189"/>
      <c r="KO29" s="189"/>
      <c r="KP29" s="189"/>
      <c r="KQ29" s="189"/>
      <c r="KR29" s="189"/>
      <c r="KS29" s="189"/>
      <c r="KT29" s="189"/>
      <c r="KU29" s="189"/>
      <c r="KV29" s="189"/>
      <c r="KW29" s="189"/>
      <c r="KX29" s="189"/>
      <c r="KY29" s="189"/>
      <c r="KZ29" s="189"/>
      <c r="LA29" s="189"/>
      <c r="LB29" s="189"/>
      <c r="LC29" s="189"/>
      <c r="LD29" s="189"/>
      <c r="LE29" s="189"/>
      <c r="LF29" s="189"/>
      <c r="LG29" s="189"/>
      <c r="LH29" s="189"/>
      <c r="LI29" s="189"/>
      <c r="LJ29" s="189"/>
      <c r="LK29" s="189"/>
      <c r="LL29" s="189"/>
      <c r="LM29" s="189"/>
      <c r="LN29" s="189"/>
      <c r="LO29" s="189"/>
      <c r="LP29" s="189"/>
      <c r="LQ29" s="189"/>
      <c r="LR29" s="189"/>
      <c r="LS29" s="189"/>
      <c r="LT29" s="189"/>
      <c r="LU29" s="189"/>
      <c r="LV29" s="189"/>
      <c r="LW29" s="189"/>
      <c r="LX29" s="189"/>
      <c r="LY29" s="189"/>
      <c r="LZ29" s="189"/>
      <c r="MA29" s="189"/>
      <c r="MB29" s="189"/>
      <c r="MC29" s="189"/>
      <c r="MD29" s="189"/>
      <c r="ME29" s="189"/>
      <c r="MF29" s="189"/>
      <c r="MG29" s="189"/>
      <c r="MH29" s="189"/>
      <c r="MI29" s="189"/>
      <c r="MJ29" s="189"/>
      <c r="MK29" s="189"/>
      <c r="ML29" s="189"/>
      <c r="MM29" s="189"/>
      <c r="MN29" s="189"/>
      <c r="MO29" s="189"/>
      <c r="MP29" s="189"/>
      <c r="MQ29" s="189"/>
      <c r="MR29" s="189"/>
      <c r="MS29" s="189"/>
      <c r="MT29" s="189"/>
      <c r="MU29" s="189"/>
      <c r="MV29" s="189"/>
      <c r="MW29" s="189"/>
      <c r="MX29" s="189"/>
      <c r="MY29" s="189"/>
      <c r="MZ29" s="189"/>
      <c r="NA29" s="189"/>
      <c r="NB29" s="189"/>
      <c r="NC29" s="189"/>
      <c r="ND29" s="189"/>
      <c r="NE29" s="189"/>
      <c r="NF29" s="189"/>
      <c r="NG29" s="189"/>
      <c r="NH29" s="189"/>
      <c r="NI29" s="189"/>
      <c r="NJ29" s="189"/>
      <c r="NK29" s="189"/>
      <c r="NL29" s="189"/>
      <c r="NM29" s="189"/>
      <c r="NN29" s="189"/>
      <c r="NO29" s="189"/>
      <c r="NP29" s="189"/>
      <c r="NQ29" s="189"/>
      <c r="NR29" s="189"/>
      <c r="NS29" s="189"/>
      <c r="NT29" s="189"/>
      <c r="NU29" s="189"/>
      <c r="NV29" s="189"/>
      <c r="NW29" s="189"/>
      <c r="NX29" s="189"/>
      <c r="NY29" s="189"/>
      <c r="NZ29" s="189"/>
      <c r="OA29" s="189"/>
      <c r="OB29" s="189"/>
      <c r="OC29" s="189"/>
      <c r="OD29" s="189"/>
      <c r="OE29" s="189"/>
      <c r="OF29" s="189"/>
      <c r="OG29" s="189"/>
      <c r="OH29" s="189"/>
      <c r="OI29" s="189"/>
      <c r="OJ29" s="189"/>
      <c r="OK29" s="189"/>
      <c r="OL29" s="189"/>
      <c r="OM29" s="189"/>
      <c r="ON29" s="59"/>
      <c r="OO29" s="189"/>
      <c r="OP29" s="189"/>
      <c r="OQ29" s="189"/>
      <c r="OR29" s="189"/>
      <c r="OS29" s="189"/>
      <c r="OT29" s="189"/>
      <c r="OU29" s="189"/>
      <c r="OV29" s="189"/>
      <c r="OW29" s="59"/>
      <c r="OX29" s="189"/>
      <c r="OY29" s="189"/>
      <c r="OZ29" s="189"/>
      <c r="PA29" s="189"/>
      <c r="PB29" s="189"/>
      <c r="PC29" s="189"/>
      <c r="PD29" s="189"/>
      <c r="PE29" s="189"/>
      <c r="PF29" s="189"/>
      <c r="PG29" s="189"/>
      <c r="PH29" s="189"/>
      <c r="PI29" s="189"/>
      <c r="PJ29" s="189"/>
      <c r="PK29" s="189"/>
      <c r="PL29" s="189"/>
      <c r="PM29" s="189"/>
      <c r="PN29" s="189"/>
      <c r="PO29" s="189"/>
      <c r="PP29" s="189"/>
      <c r="PQ29" s="189"/>
      <c r="PR29" s="189"/>
      <c r="PS29" s="189"/>
      <c r="PT29" s="189"/>
      <c r="PU29" s="189"/>
      <c r="PV29" s="189"/>
      <c r="PW29" s="189"/>
      <c r="PX29" s="189"/>
      <c r="PY29" s="189"/>
      <c r="PZ29" s="189"/>
      <c r="QA29" s="189"/>
      <c r="QB29" s="189"/>
      <c r="QC29" s="189"/>
      <c r="QD29" s="189"/>
      <c r="QE29" s="189"/>
      <c r="QF29" s="189"/>
      <c r="QG29" s="189"/>
      <c r="QH29" s="189"/>
      <c r="QI29" s="189"/>
      <c r="QJ29" s="189"/>
      <c r="QK29" s="189"/>
      <c r="QL29" s="189"/>
      <c r="QM29" s="189"/>
      <c r="QN29" s="189"/>
      <c r="QO29" s="189"/>
      <c r="QP29" s="189"/>
      <c r="QQ29" s="189"/>
      <c r="QR29" s="189"/>
      <c r="QS29" s="189"/>
      <c r="QT29" s="189"/>
      <c r="QU29" s="189"/>
      <c r="QV29" s="189"/>
      <c r="QW29" s="189"/>
      <c r="QX29" s="189"/>
      <c r="QY29" s="189"/>
      <c r="QZ29" s="189"/>
      <c r="RA29" s="189"/>
      <c r="RB29" s="189"/>
      <c r="RC29" s="189"/>
      <c r="RD29" s="189"/>
      <c r="RE29" s="189"/>
      <c r="RF29" s="189"/>
      <c r="RG29" s="189"/>
      <c r="RH29" s="189"/>
      <c r="RI29" s="189"/>
      <c r="RJ29" s="189"/>
      <c r="RK29" s="189"/>
      <c r="RL29" s="189"/>
      <c r="RM29" s="189"/>
      <c r="RN29" s="189"/>
      <c r="RO29" s="189"/>
      <c r="RP29" s="189"/>
      <c r="RQ29" s="189"/>
      <c r="RR29" s="189"/>
      <c r="RS29" s="189"/>
      <c r="RT29" s="189"/>
      <c r="RU29" s="189"/>
      <c r="RV29" s="189"/>
      <c r="RW29" s="189"/>
      <c r="RX29" s="189"/>
      <c r="RY29" s="189"/>
      <c r="RZ29" s="59"/>
      <c r="SA29" s="189"/>
      <c r="SB29" s="189"/>
      <c r="SC29" s="189"/>
      <c r="SD29" s="189"/>
      <c r="SE29" s="189"/>
      <c r="SF29" s="60"/>
      <c r="SG29" s="189"/>
      <c r="SH29" s="60"/>
      <c r="SI29" s="189"/>
      <c r="SJ29" s="189"/>
      <c r="SK29" s="189"/>
      <c r="SL29" s="189"/>
      <c r="SM29" s="34" t="s">
        <v>11</v>
      </c>
      <c r="SN29" s="189"/>
      <c r="SO29" s="189"/>
      <c r="SP29" s="189"/>
      <c r="SQ29" s="189"/>
      <c r="SR29" s="34">
        <f>2421206.63/21309319.18</f>
        <v>0.1136219608682965</v>
      </c>
      <c r="SS29" s="189"/>
      <c r="ST29" s="189"/>
      <c r="SU29" s="189"/>
      <c r="SV29" s="189"/>
      <c r="SW29" s="189"/>
      <c r="SX29" s="189"/>
      <c r="SY29" s="189"/>
      <c r="SZ29" s="189"/>
      <c r="TA29" s="191"/>
      <c r="TB29" s="191"/>
      <c r="TC29" s="191"/>
      <c r="TD29" s="191"/>
      <c r="TE29" s="191"/>
      <c r="TF29" s="191"/>
      <c r="TG29" s="191"/>
      <c r="TH29" s="191"/>
      <c r="TI29" s="191"/>
      <c r="TJ29" s="191"/>
      <c r="TK29" s="191"/>
      <c r="TL29" s="191"/>
      <c r="TM29" s="191"/>
      <c r="TN29" s="191"/>
      <c r="TO29" s="191"/>
      <c r="TP29" s="191"/>
      <c r="TQ29" s="191"/>
      <c r="TR29" s="191"/>
      <c r="TS29" s="191"/>
      <c r="TT29" s="191"/>
      <c r="TU29" s="191"/>
      <c r="TV29" s="191"/>
      <c r="TW29" s="191"/>
      <c r="TX29" s="191"/>
      <c r="TY29" s="191"/>
      <c r="TZ29" s="191"/>
      <c r="UA29" s="191"/>
      <c r="UB29" s="191"/>
      <c r="UC29" s="191"/>
      <c r="UD29" s="191"/>
      <c r="UE29" s="191"/>
      <c r="UF29" s="191"/>
      <c r="UG29" s="191"/>
      <c r="UH29" s="191"/>
      <c r="UI29" s="191"/>
      <c r="UJ29" s="191"/>
      <c r="UK29" s="191"/>
      <c r="UL29" s="191"/>
      <c r="UM29" s="189"/>
      <c r="UN29" s="191"/>
      <c r="UO29" s="191"/>
      <c r="UP29" s="191"/>
      <c r="UQ29" s="191"/>
      <c r="UR29" s="191"/>
      <c r="US29" s="191"/>
      <c r="UT29" s="191"/>
      <c r="UU29" s="191"/>
      <c r="UV29" s="192"/>
      <c r="UW29" s="191"/>
      <c r="UX29" s="191"/>
      <c r="UY29" s="191"/>
      <c r="UZ29" s="191"/>
      <c r="VA29" s="191"/>
      <c r="VB29" s="191"/>
      <c r="VC29" s="191"/>
      <c r="VD29" s="191"/>
      <c r="VE29" s="191"/>
      <c r="VF29" s="191"/>
      <c r="VG29" s="191"/>
      <c r="VH29" s="191"/>
      <c r="VI29" s="191"/>
      <c r="VJ29" s="191"/>
      <c r="VK29" s="191"/>
      <c r="VL29" s="191"/>
      <c r="VM29" s="191"/>
      <c r="VN29" s="191"/>
      <c r="VO29" s="191"/>
      <c r="VP29" s="191"/>
      <c r="VQ29" s="191"/>
      <c r="VR29" s="191"/>
      <c r="VS29" s="191"/>
      <c r="VT29" s="191"/>
      <c r="VU29" s="191"/>
      <c r="VV29" s="191"/>
    </row>
    <row r="30" spans="1:595" ht="15.6" hidden="1" x14ac:dyDescent="0.3">
      <c r="A30" s="189"/>
      <c r="B30" s="189"/>
      <c r="C30" s="189"/>
      <c r="D30" s="190"/>
      <c r="E30" s="190"/>
      <c r="F30" s="190"/>
      <c r="G30" s="190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34" t="s">
        <v>13</v>
      </c>
      <c r="X30" s="189"/>
      <c r="Y30" s="189"/>
      <c r="Z30" s="189"/>
      <c r="AA30" s="189"/>
      <c r="AB30" s="34">
        <v>0.05</v>
      </c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>
        <v>0.1295</v>
      </c>
      <c r="CF30" s="189"/>
      <c r="CG30" s="189"/>
      <c r="CH30" s="189"/>
      <c r="CI30" s="189"/>
      <c r="CJ30" s="189"/>
      <c r="CK30" s="189">
        <v>0.1295</v>
      </c>
      <c r="CL30" s="189"/>
      <c r="CM30" s="189"/>
      <c r="CN30" s="189"/>
      <c r="CO30" s="189"/>
      <c r="CP30" s="189"/>
      <c r="CQ30" s="189"/>
      <c r="CR30" s="189"/>
      <c r="CS30" s="189"/>
      <c r="CT30" s="189"/>
      <c r="CU30" s="189"/>
      <c r="CV30" s="189"/>
      <c r="CW30" s="189"/>
      <c r="CX30" s="189"/>
      <c r="CY30" s="189"/>
      <c r="CZ30" s="189"/>
      <c r="DA30" s="189"/>
      <c r="DB30" s="189"/>
      <c r="DC30" s="189"/>
      <c r="DD30" s="189"/>
      <c r="DE30" s="189"/>
      <c r="DF30" s="189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89"/>
      <c r="DV30" s="189"/>
      <c r="DW30" s="189"/>
      <c r="DX30" s="189"/>
      <c r="DY30" s="189"/>
      <c r="DZ30" s="189"/>
      <c r="EA30" s="189"/>
      <c r="EB30" s="189"/>
      <c r="EC30" s="189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89"/>
      <c r="ER30" s="189"/>
      <c r="ES30" s="189"/>
      <c r="ET30" s="189"/>
      <c r="EU30" s="189"/>
      <c r="EV30" s="189"/>
      <c r="EW30" s="189"/>
      <c r="EX30" s="189"/>
      <c r="EY30" s="189"/>
      <c r="EZ30" s="189"/>
      <c r="FA30" s="189"/>
      <c r="FB30" s="189"/>
      <c r="FC30" s="189"/>
      <c r="FD30" s="189"/>
      <c r="FE30" s="189"/>
      <c r="FF30" s="189"/>
      <c r="FG30" s="189"/>
      <c r="FH30" s="189"/>
      <c r="FI30" s="189"/>
      <c r="FJ30" s="189"/>
      <c r="FK30" s="189"/>
      <c r="FL30" s="189"/>
      <c r="FM30" s="189"/>
      <c r="FN30" s="189"/>
      <c r="FO30" s="189"/>
      <c r="FP30" s="189"/>
      <c r="FQ30" s="189"/>
      <c r="FR30" s="189"/>
      <c r="FS30" s="189"/>
      <c r="FT30" s="189"/>
      <c r="FU30" s="189"/>
      <c r="FV30" s="189"/>
      <c r="FW30" s="189"/>
      <c r="FX30" s="189"/>
      <c r="FY30" s="189"/>
      <c r="FZ30" s="189"/>
      <c r="GA30" s="189"/>
      <c r="GB30" s="189"/>
      <c r="GC30" s="189"/>
      <c r="GD30" s="189"/>
      <c r="GE30" s="189"/>
      <c r="GF30" s="189"/>
      <c r="GG30" s="189"/>
      <c r="GH30" s="189"/>
      <c r="GI30" s="189"/>
      <c r="GJ30" s="189"/>
      <c r="GK30" s="189"/>
      <c r="GL30" s="189"/>
      <c r="GM30" s="189"/>
      <c r="GN30" s="189"/>
      <c r="GO30" s="189"/>
      <c r="GP30" s="189"/>
      <c r="GQ30" s="189"/>
      <c r="GR30" s="189"/>
      <c r="GS30" s="189"/>
      <c r="GT30" s="189"/>
      <c r="GU30" s="189"/>
      <c r="GV30" s="189"/>
      <c r="GW30" s="189"/>
      <c r="GX30" s="189"/>
      <c r="GY30" s="189"/>
      <c r="GZ30" s="189"/>
      <c r="HA30" s="189"/>
      <c r="HB30" s="189"/>
      <c r="HC30" s="189"/>
      <c r="HD30" s="189"/>
      <c r="HE30" s="34" t="s">
        <v>13</v>
      </c>
      <c r="HF30" s="189"/>
      <c r="HG30" s="189"/>
      <c r="HH30" s="34">
        <v>0.05</v>
      </c>
      <c r="HI30" s="189"/>
      <c r="HJ30" s="189"/>
      <c r="HK30" s="189"/>
      <c r="HL30" s="189"/>
      <c r="HM30" s="189"/>
      <c r="HN30" s="189"/>
      <c r="HO30" s="189"/>
      <c r="HP30" s="189"/>
      <c r="HQ30" s="189"/>
      <c r="HR30" s="189"/>
      <c r="HS30" s="189"/>
      <c r="HT30" s="189"/>
      <c r="HU30" s="189"/>
      <c r="HV30" s="189"/>
      <c r="HW30" s="189"/>
      <c r="HX30" s="189"/>
      <c r="HY30" s="189"/>
      <c r="HZ30" s="189"/>
      <c r="IA30" s="189"/>
      <c r="IB30" s="189"/>
      <c r="IC30" s="189"/>
      <c r="ID30" s="189"/>
      <c r="IE30" s="189"/>
      <c r="IF30" s="189"/>
      <c r="IG30" s="189"/>
      <c r="IH30" s="189"/>
      <c r="II30" s="189"/>
      <c r="IJ30" s="189"/>
      <c r="IK30" s="189"/>
      <c r="IL30" s="189"/>
      <c r="IM30" s="189"/>
      <c r="IN30" s="189"/>
      <c r="IO30" s="189"/>
      <c r="IP30" s="189"/>
      <c r="IQ30" s="189"/>
      <c r="IR30" s="189"/>
      <c r="IS30" s="189"/>
      <c r="IT30" s="189"/>
      <c r="IU30" s="189"/>
      <c r="IV30" s="189"/>
      <c r="IW30" s="189"/>
      <c r="IX30" s="189"/>
      <c r="IY30" s="189"/>
      <c r="IZ30" s="189"/>
      <c r="JA30" s="189"/>
      <c r="JB30" s="189"/>
      <c r="JC30" s="189"/>
      <c r="JD30" s="189"/>
      <c r="JE30" s="189"/>
      <c r="JF30" s="189"/>
      <c r="JG30" s="189"/>
      <c r="JH30" s="189"/>
      <c r="JI30" s="189"/>
      <c r="JJ30" s="189"/>
      <c r="JK30" s="189"/>
      <c r="JL30" s="189"/>
      <c r="JM30" s="189"/>
      <c r="JN30" s="189"/>
      <c r="JO30" s="189"/>
      <c r="JP30" s="189"/>
      <c r="JQ30" s="189"/>
      <c r="JR30" s="189"/>
      <c r="JS30" s="189"/>
      <c r="JT30" s="189"/>
      <c r="JU30" s="189"/>
      <c r="JV30" s="189"/>
      <c r="JW30" s="189"/>
      <c r="JX30" s="189"/>
      <c r="JY30" s="189"/>
      <c r="JZ30" s="189"/>
      <c r="KA30" s="189"/>
      <c r="KB30" s="189"/>
      <c r="KC30" s="189"/>
      <c r="KD30" s="189"/>
      <c r="KE30" s="189"/>
      <c r="KF30" s="189"/>
      <c r="KG30" s="189"/>
      <c r="KH30" s="189"/>
      <c r="KI30" s="189"/>
      <c r="KJ30" s="189"/>
      <c r="KK30" s="189"/>
      <c r="KL30" s="189"/>
      <c r="KM30" s="189"/>
      <c r="KN30" s="189"/>
      <c r="KO30" s="189"/>
      <c r="KP30" s="189"/>
      <c r="KQ30" s="189"/>
      <c r="KR30" s="189"/>
      <c r="KS30" s="189"/>
      <c r="KT30" s="189"/>
      <c r="KU30" s="189"/>
      <c r="KV30" s="189"/>
      <c r="KW30" s="189"/>
      <c r="KX30" s="189"/>
      <c r="KY30" s="189"/>
      <c r="KZ30" s="189"/>
      <c r="LA30" s="189"/>
      <c r="LB30" s="189"/>
      <c r="LC30" s="189"/>
      <c r="LD30" s="189"/>
      <c r="LE30" s="189"/>
      <c r="LF30" s="189"/>
      <c r="LG30" s="189"/>
      <c r="LH30" s="189"/>
      <c r="LI30" s="189"/>
      <c r="LJ30" s="189"/>
      <c r="LK30" s="189"/>
      <c r="LL30" s="189"/>
      <c r="LM30" s="189"/>
      <c r="LN30" s="189"/>
      <c r="LO30" s="189"/>
      <c r="LP30" s="189"/>
      <c r="LQ30" s="189"/>
      <c r="LR30" s="189"/>
      <c r="LS30" s="189"/>
      <c r="LT30" s="189"/>
      <c r="LU30" s="189"/>
      <c r="LV30" s="189"/>
      <c r="LW30" s="189"/>
      <c r="LX30" s="189"/>
      <c r="LY30" s="189"/>
      <c r="LZ30" s="189"/>
      <c r="MA30" s="189"/>
      <c r="MB30" s="189"/>
      <c r="MC30" s="189"/>
      <c r="MD30" s="189"/>
      <c r="ME30" s="189"/>
      <c r="MF30" s="189"/>
      <c r="MG30" s="189"/>
      <c r="MH30" s="189"/>
      <c r="MI30" s="189"/>
      <c r="MJ30" s="189"/>
      <c r="MK30" s="189"/>
      <c r="ML30" s="189"/>
      <c r="MM30" s="189"/>
      <c r="MN30" s="189"/>
      <c r="MO30" s="189"/>
      <c r="MP30" s="189"/>
      <c r="MQ30" s="189"/>
      <c r="MR30" s="189"/>
      <c r="MS30" s="189"/>
      <c r="MT30" s="189"/>
      <c r="MU30" s="189"/>
      <c r="MV30" s="189"/>
      <c r="MW30" s="189"/>
      <c r="MX30" s="189"/>
      <c r="MY30" s="189" t="s">
        <v>14</v>
      </c>
      <c r="MZ30" s="189"/>
      <c r="NA30" s="197">
        <v>1.127</v>
      </c>
      <c r="NB30" s="189"/>
      <c r="NC30" s="189"/>
      <c r="ND30" s="189"/>
      <c r="NE30" s="189"/>
      <c r="NF30" s="189"/>
      <c r="NG30" s="189"/>
      <c r="NH30" s="189"/>
      <c r="NI30" s="197"/>
      <c r="NJ30" s="189"/>
      <c r="NK30" s="189"/>
      <c r="NL30" s="189"/>
      <c r="NM30" s="189"/>
      <c r="NN30" s="189"/>
      <c r="NO30" s="189"/>
      <c r="NP30" s="189"/>
      <c r="NQ30" s="197"/>
      <c r="NR30" s="189"/>
      <c r="NS30" s="189"/>
      <c r="NT30" s="189"/>
      <c r="NU30" s="189"/>
      <c r="NV30" s="189"/>
      <c r="NW30" s="189"/>
      <c r="NX30" s="189"/>
      <c r="NY30" s="197"/>
      <c r="NZ30" s="189"/>
      <c r="OA30" s="189"/>
      <c r="OB30" s="189"/>
      <c r="OC30" s="189"/>
      <c r="OD30" s="189"/>
      <c r="OE30" s="189"/>
      <c r="OF30" s="189"/>
      <c r="OG30" s="197"/>
      <c r="OH30" s="189"/>
      <c r="OI30" s="189"/>
      <c r="OJ30" s="189"/>
      <c r="OK30" s="189"/>
      <c r="OL30" s="189"/>
      <c r="OM30" s="189"/>
      <c r="ON30" s="59"/>
      <c r="OO30" s="189"/>
      <c r="OP30" s="197"/>
      <c r="OQ30" s="189"/>
      <c r="OR30" s="189"/>
      <c r="OS30" s="189"/>
      <c r="OT30" s="189"/>
      <c r="OU30" s="189"/>
      <c r="OV30" s="189"/>
      <c r="OW30" s="59"/>
      <c r="OX30" s="189"/>
      <c r="OY30" s="197"/>
      <c r="OZ30" s="189"/>
      <c r="PA30" s="189"/>
      <c r="PB30" s="189"/>
      <c r="PC30" s="189"/>
      <c r="PD30" s="189"/>
      <c r="PE30" s="189"/>
      <c r="PF30" s="189"/>
      <c r="PG30" s="197"/>
      <c r="PH30" s="189"/>
      <c r="PI30" s="189"/>
      <c r="PJ30" s="189"/>
      <c r="PK30" s="189"/>
      <c r="PL30" s="189"/>
      <c r="PM30" s="189"/>
      <c r="PN30" s="189"/>
      <c r="PO30" s="197"/>
      <c r="PP30" s="189"/>
      <c r="PQ30" s="189"/>
      <c r="PR30" s="189"/>
      <c r="PS30" s="189"/>
      <c r="PT30" s="189"/>
      <c r="PU30" s="189"/>
      <c r="PV30" s="189"/>
      <c r="PW30" s="197"/>
      <c r="PX30" s="189"/>
      <c r="PY30" s="189"/>
      <c r="PZ30" s="189"/>
      <c r="QA30" s="189"/>
      <c r="QB30" s="189"/>
      <c r="QC30" s="189"/>
      <c r="QD30" s="189"/>
      <c r="QE30" s="197"/>
      <c r="QF30" s="189"/>
      <c r="QG30" s="189"/>
      <c r="QH30" s="189"/>
      <c r="QI30" s="189"/>
      <c r="QJ30" s="189"/>
      <c r="QK30" s="189"/>
      <c r="QL30" s="189"/>
      <c r="QM30" s="197"/>
      <c r="QN30" s="189"/>
      <c r="QO30" s="189"/>
      <c r="QP30" s="189"/>
      <c r="QQ30" s="189"/>
      <c r="QR30" s="189"/>
      <c r="QS30" s="189"/>
      <c r="QT30" s="189"/>
      <c r="QU30" s="197"/>
      <c r="QV30" s="189"/>
      <c r="QW30" s="189"/>
      <c r="QX30" s="189"/>
      <c r="QY30" s="189"/>
      <c r="QZ30" s="189"/>
      <c r="RA30" s="189"/>
      <c r="RB30" s="189"/>
      <c r="RC30" s="197"/>
      <c r="RD30" s="189"/>
      <c r="RE30" s="189"/>
      <c r="RF30" s="189"/>
      <c r="RG30" s="189"/>
      <c r="RH30" s="189"/>
      <c r="RI30" s="189"/>
      <c r="RJ30" s="189"/>
      <c r="RK30" s="197"/>
      <c r="RL30" s="189"/>
      <c r="RM30" s="189"/>
      <c r="RN30" s="189"/>
      <c r="RO30" s="189"/>
      <c r="RP30" s="189"/>
      <c r="RQ30" s="189"/>
      <c r="RR30" s="189"/>
      <c r="RS30" s="197"/>
      <c r="RT30" s="189"/>
      <c r="RU30" s="189"/>
      <c r="RV30" s="189"/>
      <c r="RW30" s="189"/>
      <c r="RX30" s="189"/>
      <c r="RY30" s="189"/>
      <c r="RZ30" s="59"/>
      <c r="SA30" s="189"/>
      <c r="SB30" s="189"/>
      <c r="SC30" s="189"/>
      <c r="SD30" s="189"/>
      <c r="SE30" s="189"/>
      <c r="SF30" s="60"/>
      <c r="SG30" s="189"/>
      <c r="SH30" s="60"/>
      <c r="SI30" s="189"/>
      <c r="SJ30" s="189"/>
      <c r="SK30" s="189"/>
      <c r="SL30" s="189"/>
      <c r="SM30" s="34" t="s">
        <v>13</v>
      </c>
      <c r="SN30" s="189"/>
      <c r="SO30" s="189"/>
      <c r="SP30" s="189"/>
      <c r="SQ30" s="189"/>
      <c r="SR30" s="34">
        <v>0.05</v>
      </c>
      <c r="SS30" s="198" t="e">
        <f>MAX(#REF!)</f>
        <v>#REF!</v>
      </c>
      <c r="ST30" s="189"/>
      <c r="SU30" s="189"/>
      <c r="SV30" s="189"/>
      <c r="SW30" s="189"/>
      <c r="SX30" s="189"/>
      <c r="SY30" s="189"/>
      <c r="SZ30" s="189"/>
      <c r="TA30" s="191"/>
      <c r="TB30" s="191"/>
      <c r="TC30" s="191"/>
      <c r="TD30" s="191"/>
      <c r="TE30" s="191"/>
      <c r="TF30" s="191"/>
      <c r="TG30" s="191"/>
      <c r="TH30" s="191"/>
      <c r="TI30" s="191"/>
      <c r="TJ30" s="191"/>
      <c r="TK30" s="191"/>
      <c r="TL30" s="191"/>
      <c r="TM30" s="191"/>
      <c r="TN30" s="191"/>
      <c r="TO30" s="191"/>
      <c r="TP30" s="191"/>
      <c r="TQ30" s="191"/>
      <c r="TR30" s="191"/>
      <c r="TS30" s="191"/>
      <c r="TT30" s="191"/>
      <c r="TU30" s="191"/>
      <c r="TV30" s="191"/>
      <c r="TW30" s="191"/>
      <c r="TX30" s="191"/>
      <c r="TY30" s="191"/>
      <c r="TZ30" s="191"/>
      <c r="UA30" s="191"/>
      <c r="UB30" s="191"/>
      <c r="UC30" s="191"/>
      <c r="UD30" s="191"/>
      <c r="UE30" s="191"/>
      <c r="UF30" s="191"/>
      <c r="UG30" s="191"/>
      <c r="UH30" s="191"/>
      <c r="UI30" s="191"/>
      <c r="UJ30" s="191"/>
      <c r="UK30" s="191"/>
      <c r="UL30" s="191"/>
      <c r="UM30" s="189"/>
      <c r="UN30" s="191"/>
      <c r="UO30" s="191"/>
      <c r="UP30" s="191"/>
      <c r="UQ30" s="191"/>
      <c r="UR30" s="191"/>
      <c r="US30" s="191"/>
      <c r="UT30" s="191"/>
      <c r="UU30" s="191"/>
      <c r="UV30" s="192"/>
      <c r="UW30" s="191"/>
      <c r="UX30" s="191"/>
      <c r="UY30" s="191"/>
      <c r="UZ30" s="191"/>
      <c r="VA30" s="191"/>
      <c r="VB30" s="191"/>
      <c r="VC30" s="191"/>
      <c r="VD30" s="191"/>
      <c r="VE30" s="191"/>
      <c r="VF30" s="191"/>
      <c r="VG30" s="191"/>
      <c r="VH30" s="191"/>
      <c r="VI30" s="191"/>
      <c r="VJ30" s="191"/>
      <c r="VK30" s="191"/>
      <c r="VL30" s="191"/>
      <c r="VM30" s="191"/>
      <c r="VN30" s="191"/>
      <c r="VO30" s="191"/>
      <c r="VP30" s="191"/>
      <c r="VQ30" s="191"/>
      <c r="VR30" s="191"/>
      <c r="VS30" s="191"/>
      <c r="VT30" s="191"/>
      <c r="VU30" s="191"/>
      <c r="VV30" s="191"/>
    </row>
    <row r="31" spans="1:595" ht="19.5" customHeight="1" thickBot="1" x14ac:dyDescent="0.35">
      <c r="A31" s="195"/>
      <c r="B31" s="194"/>
      <c r="C31" s="194"/>
      <c r="D31" s="194"/>
      <c r="E31" s="194"/>
      <c r="F31" s="194"/>
      <c r="G31" s="194"/>
      <c r="H31" s="194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  <c r="CS31" s="189"/>
      <c r="CT31" s="189"/>
      <c r="CU31" s="189"/>
      <c r="CV31" s="189"/>
      <c r="CW31" s="189"/>
      <c r="CX31" s="189"/>
      <c r="CY31" s="189"/>
      <c r="CZ31" s="189"/>
      <c r="DA31" s="189"/>
      <c r="DB31" s="189"/>
      <c r="DC31" s="189"/>
      <c r="DD31" s="189"/>
      <c r="DE31" s="189"/>
      <c r="DF31" s="189"/>
      <c r="DG31" s="189"/>
      <c r="DH31" s="189"/>
      <c r="DI31" s="189"/>
      <c r="DJ31" s="189"/>
      <c r="DK31" s="189"/>
      <c r="DL31" s="189"/>
      <c r="DM31" s="189"/>
      <c r="DN31" s="189"/>
      <c r="DO31" s="189"/>
      <c r="DP31" s="189"/>
      <c r="DQ31" s="189"/>
      <c r="DR31" s="189"/>
      <c r="DS31" s="189"/>
      <c r="DT31" s="189"/>
      <c r="DU31" s="189"/>
      <c r="DV31" s="189"/>
      <c r="DW31" s="189"/>
      <c r="DX31" s="189"/>
      <c r="DY31" s="189"/>
      <c r="DZ31" s="189"/>
      <c r="EA31" s="189"/>
      <c r="EB31" s="189"/>
      <c r="EC31" s="189"/>
      <c r="ED31" s="189"/>
      <c r="EE31" s="189"/>
      <c r="EF31" s="189"/>
      <c r="EG31" s="189"/>
      <c r="EH31" s="189"/>
      <c r="EI31" s="189"/>
      <c r="EJ31" s="189"/>
      <c r="EK31" s="189"/>
      <c r="EL31" s="189"/>
      <c r="EM31" s="189"/>
      <c r="EN31" s="189"/>
      <c r="EO31" s="189"/>
      <c r="EP31" s="189"/>
      <c r="EQ31" s="189"/>
      <c r="ER31" s="189"/>
      <c r="ES31" s="189"/>
      <c r="ET31" s="189"/>
      <c r="EU31" s="189"/>
      <c r="EV31" s="189"/>
      <c r="EW31" s="189"/>
      <c r="EX31" s="189"/>
      <c r="EY31" s="189"/>
      <c r="EZ31" s="189"/>
      <c r="FA31" s="189"/>
      <c r="FB31" s="189"/>
      <c r="FC31" s="189"/>
      <c r="FD31" s="189"/>
      <c r="FE31" s="189"/>
      <c r="FF31" s="189"/>
      <c r="FG31" s="189"/>
      <c r="FH31" s="189"/>
      <c r="FI31" s="189"/>
      <c r="FJ31" s="189"/>
      <c r="FK31" s="189"/>
      <c r="FL31" s="189"/>
      <c r="FM31" s="189"/>
      <c r="FN31" s="189"/>
      <c r="FO31" s="189"/>
      <c r="FP31" s="189"/>
      <c r="FQ31" s="189"/>
      <c r="FR31" s="189"/>
      <c r="FS31" s="189"/>
      <c r="FT31" s="189"/>
      <c r="FU31" s="189"/>
      <c r="FV31" s="189"/>
      <c r="FW31" s="189"/>
      <c r="FX31" s="189"/>
      <c r="FY31" s="189"/>
      <c r="FZ31" s="189"/>
      <c r="GA31" s="189"/>
      <c r="GB31" s="189"/>
      <c r="GC31" s="189"/>
      <c r="GD31" s="189"/>
      <c r="GE31" s="189"/>
      <c r="GF31" s="189"/>
      <c r="GG31" s="189"/>
      <c r="GH31" s="189"/>
      <c r="GI31" s="189"/>
      <c r="GJ31" s="189"/>
      <c r="GK31" s="189"/>
      <c r="GL31" s="189"/>
      <c r="GM31" s="189"/>
      <c r="GN31" s="189"/>
      <c r="GO31" s="189"/>
      <c r="GP31" s="189"/>
      <c r="GQ31" s="189"/>
      <c r="GR31" s="189"/>
      <c r="GS31" s="189"/>
      <c r="GT31" s="189"/>
      <c r="GU31" s="189"/>
      <c r="GV31" s="189"/>
      <c r="GW31" s="189"/>
      <c r="GX31" s="189"/>
      <c r="GY31" s="189"/>
      <c r="GZ31" s="189"/>
      <c r="HA31" s="189"/>
      <c r="HB31" s="189"/>
      <c r="HC31" s="189"/>
      <c r="HD31" s="189"/>
      <c r="HE31" s="189"/>
      <c r="HF31" s="189"/>
      <c r="HG31" s="189"/>
      <c r="HH31" s="189"/>
      <c r="HI31" s="189"/>
      <c r="HJ31" s="189"/>
      <c r="HK31" s="189"/>
      <c r="HL31" s="189"/>
      <c r="HM31" s="189"/>
      <c r="HN31" s="189"/>
      <c r="HO31" s="189"/>
      <c r="HP31" s="189"/>
      <c r="HQ31" s="189"/>
      <c r="HR31" s="189"/>
      <c r="HS31" s="189"/>
      <c r="HT31" s="189"/>
      <c r="HU31" s="189"/>
      <c r="HV31" s="189"/>
      <c r="HW31" s="189"/>
      <c r="HX31" s="189"/>
      <c r="HY31" s="189"/>
      <c r="HZ31" s="189"/>
      <c r="IA31" s="189"/>
      <c r="IB31" s="189"/>
      <c r="IC31" s="189"/>
      <c r="ID31" s="189"/>
      <c r="IE31" s="189"/>
      <c r="IF31" s="189"/>
      <c r="IG31" s="189"/>
      <c r="IH31" s="189"/>
      <c r="II31" s="189"/>
      <c r="IJ31" s="189"/>
      <c r="IK31" s="189"/>
      <c r="IL31" s="189"/>
      <c r="IM31" s="189"/>
      <c r="IN31" s="189"/>
      <c r="IO31" s="189"/>
      <c r="IP31" s="189"/>
      <c r="IQ31" s="189"/>
      <c r="IR31" s="189"/>
      <c r="IS31" s="189"/>
      <c r="IT31" s="189"/>
      <c r="IU31" s="189"/>
      <c r="IV31" s="189"/>
      <c r="IW31" s="189"/>
      <c r="IX31" s="189"/>
      <c r="IY31" s="189"/>
      <c r="IZ31" s="189"/>
      <c r="JA31" s="189"/>
      <c r="JB31" s="189"/>
      <c r="JC31" s="189"/>
      <c r="JD31" s="189"/>
      <c r="JE31" s="189"/>
      <c r="JF31" s="189"/>
      <c r="JG31" s="189"/>
      <c r="JH31" s="189"/>
      <c r="JI31" s="189"/>
      <c r="JJ31" s="189"/>
      <c r="JK31" s="189"/>
      <c r="JL31" s="189"/>
      <c r="JM31" s="189"/>
      <c r="JN31" s="189"/>
      <c r="JO31" s="189"/>
      <c r="JP31" s="189"/>
      <c r="JQ31" s="189"/>
      <c r="JR31" s="189"/>
      <c r="JS31" s="189"/>
      <c r="JT31" s="189"/>
      <c r="JU31" s="189"/>
      <c r="JV31" s="189"/>
      <c r="JW31" s="189"/>
      <c r="JX31" s="189"/>
      <c r="JY31" s="189"/>
      <c r="JZ31" s="189"/>
      <c r="KA31" s="189"/>
      <c r="KB31" s="189"/>
      <c r="KC31" s="189"/>
      <c r="KD31" s="189"/>
      <c r="KE31" s="189"/>
      <c r="KF31" s="189"/>
      <c r="KG31" s="189"/>
      <c r="KH31" s="189"/>
      <c r="KI31" s="189"/>
      <c r="KJ31" s="189"/>
      <c r="KK31" s="189"/>
      <c r="KL31" s="189"/>
      <c r="KM31" s="189"/>
      <c r="KN31" s="189"/>
      <c r="KO31" s="189"/>
      <c r="KP31" s="189"/>
      <c r="KQ31" s="189"/>
      <c r="KR31" s="189"/>
      <c r="KS31" s="189"/>
      <c r="KT31" s="189"/>
      <c r="KU31" s="189"/>
      <c r="KV31" s="189"/>
      <c r="KW31" s="189"/>
      <c r="KX31" s="189"/>
      <c r="KY31" s="189"/>
      <c r="KZ31" s="189"/>
      <c r="LA31" s="189"/>
      <c r="LB31" s="189"/>
      <c r="LC31" s="189"/>
      <c r="LD31" s="189"/>
      <c r="LE31" s="189"/>
      <c r="LF31" s="189"/>
      <c r="LG31" s="189"/>
      <c r="LH31" s="189"/>
      <c r="LI31" s="189"/>
      <c r="LJ31" s="189"/>
      <c r="LK31" s="189"/>
      <c r="LL31" s="189"/>
      <c r="LM31" s="189"/>
      <c r="LN31" s="189"/>
      <c r="LO31" s="189"/>
      <c r="LP31" s="189"/>
      <c r="LQ31" s="189"/>
      <c r="LR31" s="189"/>
      <c r="LS31" s="189"/>
      <c r="LT31" s="189"/>
      <c r="LU31" s="189"/>
      <c r="LV31" s="189"/>
      <c r="LW31" s="189"/>
      <c r="LX31" s="189"/>
      <c r="LY31" s="189"/>
      <c r="LZ31" s="189"/>
      <c r="MA31" s="189"/>
      <c r="MB31" s="189"/>
      <c r="MC31" s="189"/>
      <c r="MD31" s="189"/>
      <c r="ME31" s="189"/>
      <c r="MF31" s="189"/>
      <c r="MG31" s="189"/>
      <c r="MH31" s="189"/>
      <c r="MI31" s="189"/>
      <c r="MJ31" s="189"/>
      <c r="MK31" s="189"/>
      <c r="ML31" s="189"/>
      <c r="MM31" s="189"/>
      <c r="MN31" s="189"/>
      <c r="MO31" s="189"/>
      <c r="MP31" s="189"/>
      <c r="MQ31" s="189"/>
      <c r="MR31" s="189"/>
      <c r="MS31" s="189"/>
      <c r="MT31" s="189"/>
      <c r="MU31" s="189"/>
      <c r="MV31" s="189"/>
      <c r="MW31" s="189"/>
      <c r="MX31" s="189"/>
      <c r="MY31" s="189" t="s">
        <v>15</v>
      </c>
      <c r="MZ31" s="189"/>
      <c r="NA31" s="199">
        <v>1.24</v>
      </c>
      <c r="NB31" s="189"/>
      <c r="NC31" s="189"/>
      <c r="ND31" s="189"/>
      <c r="NE31" s="189"/>
      <c r="NF31" s="189"/>
      <c r="NG31" s="189"/>
      <c r="NH31" s="189"/>
      <c r="NI31" s="199"/>
      <c r="NJ31" s="189"/>
      <c r="NK31" s="189"/>
      <c r="NL31" s="189"/>
      <c r="NM31" s="189"/>
      <c r="NN31" s="189"/>
      <c r="NO31" s="189"/>
      <c r="NP31" s="189"/>
      <c r="NQ31" s="199"/>
      <c r="NR31" s="189"/>
      <c r="NS31" s="189"/>
      <c r="NT31" s="189"/>
      <c r="NU31" s="189"/>
      <c r="NV31" s="189"/>
      <c r="NW31" s="189"/>
      <c r="NX31" s="189"/>
      <c r="NY31" s="199"/>
      <c r="NZ31" s="189"/>
      <c r="OA31" s="189"/>
      <c r="OB31" s="189"/>
      <c r="OC31" s="189"/>
      <c r="OD31" s="189"/>
      <c r="OE31" s="189"/>
      <c r="OF31" s="189"/>
      <c r="OG31" s="199"/>
      <c r="OH31" s="189"/>
      <c r="OI31" s="189"/>
      <c r="OJ31" s="189"/>
      <c r="OK31" s="189"/>
      <c r="OL31" s="189"/>
      <c r="OM31" s="189"/>
      <c r="ON31" s="59"/>
      <c r="OO31" s="189"/>
      <c r="OP31" s="199"/>
      <c r="OQ31" s="189"/>
      <c r="OR31" s="189"/>
      <c r="OS31" s="189"/>
      <c r="OT31" s="189"/>
      <c r="OU31" s="189"/>
      <c r="OV31" s="189"/>
      <c r="OW31" s="59"/>
      <c r="OX31" s="189"/>
      <c r="OY31" s="199"/>
      <c r="OZ31" s="189"/>
      <c r="PA31" s="189"/>
      <c r="PB31" s="189"/>
      <c r="PC31" s="189"/>
      <c r="PD31" s="189"/>
      <c r="PE31" s="189"/>
      <c r="PF31" s="189"/>
      <c r="PG31" s="199"/>
      <c r="PH31" s="189"/>
      <c r="PI31" s="189"/>
      <c r="PJ31" s="189"/>
      <c r="PK31" s="189"/>
      <c r="PL31" s="189"/>
      <c r="PM31" s="189"/>
      <c r="PN31" s="189"/>
      <c r="PO31" s="199"/>
      <c r="PP31" s="189"/>
      <c r="PQ31" s="189"/>
      <c r="PR31" s="189"/>
      <c r="PS31" s="189"/>
      <c r="PT31" s="189"/>
      <c r="PU31" s="189"/>
      <c r="PV31" s="189"/>
      <c r="PW31" s="199"/>
      <c r="PX31" s="189"/>
      <c r="PY31" s="189"/>
      <c r="PZ31" s="189"/>
      <c r="QA31" s="189"/>
      <c r="QB31" s="189"/>
      <c r="QC31" s="189"/>
      <c r="QD31" s="189"/>
      <c r="QE31" s="199"/>
      <c r="QF31" s="189"/>
      <c r="QG31" s="189"/>
      <c r="QH31" s="189"/>
      <c r="QI31" s="189"/>
      <c r="QJ31" s="189"/>
      <c r="QK31" s="189"/>
      <c r="QL31" s="189"/>
      <c r="QM31" s="199"/>
      <c r="QN31" s="189"/>
      <c r="QO31" s="189"/>
      <c r="QP31" s="189"/>
      <c r="QQ31" s="189"/>
      <c r="QR31" s="189"/>
      <c r="QS31" s="189"/>
      <c r="QT31" s="189"/>
      <c r="QU31" s="199"/>
      <c r="QV31" s="189"/>
      <c r="QW31" s="189"/>
      <c r="QX31" s="189"/>
      <c r="QY31" s="189"/>
      <c r="QZ31" s="189"/>
      <c r="RA31" s="189"/>
      <c r="RB31" s="189"/>
      <c r="RC31" s="199"/>
      <c r="RD31" s="189"/>
      <c r="RE31" s="189"/>
      <c r="RF31" s="189"/>
      <c r="RG31" s="189"/>
      <c r="RH31" s="189"/>
      <c r="RI31" s="189"/>
      <c r="RJ31" s="189"/>
      <c r="RK31" s="199"/>
      <c r="RL31" s="189"/>
      <c r="RM31" s="189"/>
      <c r="RN31" s="189"/>
      <c r="RO31" s="189"/>
      <c r="RP31" s="189"/>
      <c r="RQ31" s="189"/>
      <c r="RR31" s="189"/>
      <c r="RS31" s="199"/>
      <c r="RT31" s="189"/>
      <c r="RU31" s="189"/>
      <c r="RV31" s="189"/>
      <c r="RW31" s="189"/>
      <c r="RX31" s="189"/>
      <c r="RY31" s="189"/>
      <c r="RZ31" s="59"/>
      <c r="SA31" s="189"/>
      <c r="SB31" s="189"/>
      <c r="SC31" s="189"/>
      <c r="SD31" s="189"/>
      <c r="SE31" s="189"/>
      <c r="SF31" s="60"/>
      <c r="SG31" s="189"/>
      <c r="SH31" s="60"/>
      <c r="SI31" s="189"/>
      <c r="SJ31" s="189"/>
      <c r="SK31" s="189"/>
      <c r="SL31" s="189"/>
      <c r="SM31" s="189"/>
      <c r="SN31" s="189"/>
      <c r="SO31" s="189"/>
      <c r="SP31" s="189"/>
      <c r="SQ31" s="189"/>
      <c r="SR31" s="189"/>
      <c r="SS31" s="189"/>
      <c r="ST31" s="189"/>
      <c r="SU31" s="189"/>
      <c r="SV31" s="189"/>
      <c r="SW31" s="189"/>
      <c r="SX31" s="189"/>
      <c r="SY31" s="189"/>
      <c r="SZ31" s="189"/>
      <c r="TA31" s="191"/>
      <c r="TB31" s="191"/>
      <c r="TC31" s="191"/>
      <c r="TD31" s="191"/>
      <c r="TE31" s="191"/>
      <c r="TF31" s="191"/>
      <c r="TG31" s="191"/>
      <c r="TH31" s="191"/>
      <c r="TI31" s="191"/>
      <c r="TJ31" s="191"/>
      <c r="TK31" s="191"/>
      <c r="TL31" s="191"/>
      <c r="TM31" s="191"/>
      <c r="TN31" s="191"/>
      <c r="TO31" s="191"/>
      <c r="TP31" s="191"/>
      <c r="TQ31" s="191"/>
      <c r="TR31" s="191"/>
      <c r="TS31" s="191"/>
      <c r="TT31" s="191"/>
      <c r="TU31" s="191"/>
      <c r="TV31" s="191"/>
      <c r="TW31" s="191"/>
      <c r="TX31" s="191"/>
      <c r="TY31" s="191"/>
      <c r="TZ31" s="191"/>
      <c r="UA31" s="191"/>
      <c r="UB31" s="191"/>
      <c r="UC31" s="191"/>
      <c r="UD31" s="191"/>
      <c r="UE31" s="191"/>
      <c r="UF31" s="191"/>
      <c r="UG31" s="191"/>
      <c r="UH31" s="191"/>
      <c r="UI31" s="191"/>
      <c r="UJ31" s="191"/>
      <c r="UK31" s="191"/>
      <c r="UL31" s="191"/>
      <c r="UM31" s="189"/>
      <c r="UN31" s="191"/>
      <c r="UO31" s="191"/>
      <c r="UP31" s="191"/>
      <c r="UQ31" s="191"/>
      <c r="UR31" s="191"/>
      <c r="US31" s="191"/>
      <c r="UT31" s="191"/>
      <c r="UU31" s="191"/>
      <c r="UV31" s="192"/>
      <c r="UW31" s="191"/>
      <c r="UX31" s="191"/>
      <c r="UY31" s="191"/>
      <c r="UZ31" s="191"/>
      <c r="VA31" s="191"/>
      <c r="VB31" s="191"/>
      <c r="VC31" s="191"/>
      <c r="VD31" s="191"/>
      <c r="VE31" s="191"/>
      <c r="VF31" s="191"/>
      <c r="VG31" s="191"/>
      <c r="VH31" s="191"/>
      <c r="VI31" s="191"/>
      <c r="VJ31" s="191"/>
      <c r="VK31" s="191"/>
      <c r="VL31" s="191"/>
      <c r="VM31" s="191"/>
      <c r="VN31" s="191"/>
      <c r="VO31" s="191"/>
      <c r="VP31" s="191"/>
      <c r="VQ31" s="191"/>
      <c r="VR31" s="191"/>
      <c r="VS31" s="191"/>
      <c r="VT31" s="356" t="s">
        <v>16</v>
      </c>
      <c r="VU31" s="356"/>
      <c r="VV31" s="28"/>
    </row>
    <row r="32" spans="1:595" ht="21" customHeight="1" thickBot="1" x14ac:dyDescent="0.35">
      <c r="A32" s="357" t="s">
        <v>17</v>
      </c>
      <c r="B32" s="357" t="s">
        <v>18</v>
      </c>
      <c r="C32" s="360" t="s">
        <v>19</v>
      </c>
      <c r="D32" s="37" t="s">
        <v>20</v>
      </c>
      <c r="E32" s="38" t="s">
        <v>21</v>
      </c>
      <c r="F32" s="38" t="s">
        <v>22</v>
      </c>
      <c r="G32" s="363" t="s">
        <v>23</v>
      </c>
      <c r="H32" s="39" t="s">
        <v>24</v>
      </c>
      <c r="I32" s="40" t="s">
        <v>25</v>
      </c>
      <c r="J32" s="40"/>
      <c r="K32" s="40"/>
      <c r="L32" s="40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3"/>
      <c r="AD32" s="43"/>
      <c r="AE32" s="43"/>
      <c r="AF32" s="43">
        <f>(486730.96*0.95)/3928929.79</f>
        <v>0.11768966021660571</v>
      </c>
      <c r="AG32" s="43">
        <f>(1550805.14+341177.13)*0.95/3928929.79</f>
        <v>0.45747398211969575</v>
      </c>
      <c r="AH32" s="43"/>
      <c r="AI32" s="43"/>
      <c r="AJ32" s="43">
        <f>(69421.44*0.95)/2046010.06</f>
        <v>3.2233647961633187E-2</v>
      </c>
      <c r="AK32" s="43">
        <f>(42133.65+9269.4+1463679+322009.38)*0.95/2046010.06</f>
        <v>0.85299524798035453</v>
      </c>
      <c r="AL32" s="43"/>
      <c r="AM32" s="43"/>
      <c r="AN32" s="43"/>
      <c r="AO32" s="43"/>
      <c r="AP32" s="43"/>
      <c r="AQ32" s="43">
        <f>(486730.96*0.95)/3928929.79</f>
        <v>0.11768966021660571</v>
      </c>
      <c r="AR32" s="43">
        <f>(1550805.14+341177.13)*0.95/3928929.79</f>
        <v>0.45747398211969575</v>
      </c>
      <c r="AS32" s="43"/>
      <c r="AT32" s="43"/>
      <c r="AU32" s="43"/>
      <c r="AV32" s="43">
        <f>(69421.44*0.95)/2046010.06</f>
        <v>3.2233647961633187E-2</v>
      </c>
      <c r="AW32" s="43">
        <f>(42133.65+9269.4+1463679+322009.38)*0.95/2046010.06</f>
        <v>0.85299524798035453</v>
      </c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>
        <f>(69421.44*0.95)/2046010.06</f>
        <v>3.2233647961633187E-2</v>
      </c>
      <c r="BJ32" s="43">
        <f>(42133.65+9269.4+1463679+322009.38)*0.95/2046010.06</f>
        <v>0.85299524798035453</v>
      </c>
      <c r="BK32" s="43"/>
      <c r="BL32" s="43"/>
      <c r="BM32" s="43"/>
      <c r="BN32" s="43"/>
      <c r="BO32" s="43"/>
      <c r="BP32" s="43">
        <f>(486730.96*0.95)/3928929.79</f>
        <v>0.11768966021660571</v>
      </c>
      <c r="BQ32" s="43">
        <f>(1550805.14+341177.13)*0.95/3928929.79</f>
        <v>0.45747398211969575</v>
      </c>
      <c r="BR32" s="43"/>
      <c r="BS32" s="43"/>
      <c r="BT32" s="43">
        <f>(69421.44*0.95)/2046010.06</f>
        <v>3.2233647961633187E-2</v>
      </c>
      <c r="BU32" s="43">
        <f>(42133.65+9269.4+1463679+322009.38)*0.95/2046010.06</f>
        <v>0.85299524798035453</v>
      </c>
      <c r="BV32" s="43"/>
      <c r="BW32" s="43"/>
      <c r="BX32" s="43"/>
      <c r="BY32" s="43"/>
      <c r="BZ32" s="43">
        <f>(69421.44*0.95)/2046010.06</f>
        <v>3.2233647961633187E-2</v>
      </c>
      <c r="CA32" s="43">
        <f>(42133.65+9269.4+1463679+322009.38)*0.95/2046010.06</f>
        <v>0.85299524798035453</v>
      </c>
      <c r="CB32" s="43"/>
      <c r="CC32" s="43"/>
      <c r="CD32" s="43"/>
      <c r="CE32" s="43"/>
      <c r="CF32" s="43">
        <f>(69421.44*0.95)/2046010.06</f>
        <v>3.2233647961633187E-2</v>
      </c>
      <c r="CG32" s="43">
        <f>(42133.65+9269.4+1463679+322009.38)*0.95/2046010.06</f>
        <v>0.85299524798035453</v>
      </c>
      <c r="CH32" s="43"/>
      <c r="CI32" s="43"/>
      <c r="CJ32" s="43"/>
      <c r="CK32" s="43"/>
      <c r="CL32" s="43">
        <f>(69421.44*0.95)/2046010.06</f>
        <v>3.2233647961633187E-2</v>
      </c>
      <c r="CM32" s="43">
        <f>(42133.65+9269.4+1463679+322009.38)*0.95/2046010.06</f>
        <v>0.85299524798035453</v>
      </c>
      <c r="CN32" s="43"/>
      <c r="CO32" s="43"/>
      <c r="CP32" s="43"/>
      <c r="CQ32" s="43"/>
      <c r="CR32" s="43">
        <f>(69421.44*0.95)/2046010.06</f>
        <v>3.2233647961633187E-2</v>
      </c>
      <c r="CS32" s="43">
        <f>(42133.65+9269.4+1463679+322009.38)*0.95/2046010.06</f>
        <v>0.85299524798035453</v>
      </c>
      <c r="CT32" s="43"/>
      <c r="CU32" s="43"/>
      <c r="CV32" s="43"/>
      <c r="CW32" s="43"/>
      <c r="CX32" s="43">
        <f>(69421.44*0.95)/2046010.06</f>
        <v>3.2233647961633187E-2</v>
      </c>
      <c r="CY32" s="43">
        <f>(42133.65+9269.4+1463679+322009.38)*0.95/2046010.06</f>
        <v>0.85299524798035453</v>
      </c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>
        <f>(69421.44*0.95)/2046010.06</f>
        <v>3.2233647961633187E-2</v>
      </c>
      <c r="EW32" s="43">
        <f>(42133.65+9269.4+1463679+322009.38)*0.95/2046010.06</f>
        <v>0.85299524798035453</v>
      </c>
      <c r="EX32" s="43"/>
      <c r="EY32" s="43"/>
      <c r="EZ32" s="43"/>
      <c r="FA32" s="43"/>
      <c r="FB32" s="43"/>
      <c r="FC32" s="43">
        <f>(486730.96*0.95)/3928929.79</f>
        <v>0.11768966021660571</v>
      </c>
      <c r="FD32" s="43">
        <f>(1550805.14+341177.13)*0.95/3928929.79</f>
        <v>0.45747398211969575</v>
      </c>
      <c r="FE32" s="43"/>
      <c r="FF32" s="43"/>
      <c r="FG32" s="43">
        <f>(69421.44*0.95)/2046010.06</f>
        <v>3.2233647961633187E-2</v>
      </c>
      <c r="FH32" s="43">
        <f>(42133.65+9269.4+1463679+322009.38)*0.95/2046010.06</f>
        <v>0.85299524798035453</v>
      </c>
      <c r="FI32" s="43"/>
      <c r="FJ32" s="43"/>
      <c r="FK32" s="43"/>
      <c r="FL32" s="43"/>
      <c r="FM32" s="43">
        <f>(69421.44*0.95)/2046010.06</f>
        <v>3.2233647961633187E-2</v>
      </c>
      <c r="FN32" s="43">
        <f>(42133.65+9269.4+1463679+322009.38)*0.95/2046010.06</f>
        <v>0.85299524798035453</v>
      </c>
      <c r="FO32" s="43"/>
      <c r="FP32" s="43"/>
      <c r="FQ32" s="43"/>
      <c r="FR32" s="43"/>
      <c r="FS32" s="43">
        <f>(69421.44*0.95)/2046010.06</f>
        <v>3.2233647961633187E-2</v>
      </c>
      <c r="FT32" s="43">
        <f>(42133.65+9269.4+1463679+322009.38)*0.95/2046010.06</f>
        <v>0.85299524798035453</v>
      </c>
      <c r="FU32" s="43"/>
      <c r="FV32" s="43"/>
      <c r="FW32" s="43"/>
      <c r="FX32" s="43"/>
      <c r="FY32" s="43"/>
      <c r="FZ32" s="43"/>
      <c r="GA32" s="43">
        <f>(486730.96*0.95)/3928929.79</f>
        <v>0.11768966021660571</v>
      </c>
      <c r="GB32" s="43">
        <f>(1550805.14+341177.13)*0.95/3928929.79</f>
        <v>0.45747398211969575</v>
      </c>
      <c r="GC32" s="43"/>
      <c r="GD32" s="43"/>
      <c r="GE32" s="43">
        <f>(69421.44*0.95)/2046010.06</f>
        <v>3.2233647961633187E-2</v>
      </c>
      <c r="GF32" s="43">
        <f>(42133.65+9269.4+1463679+322009.38)*0.95/2046010.06</f>
        <v>0.85299524798035453</v>
      </c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>
        <f>(486730.96*0.95)/3928929.79</f>
        <v>0.11768966021660571</v>
      </c>
      <c r="GR32" s="43">
        <f>(1550805.14+341177.13)*0.95/3928929.79</f>
        <v>0.45747398211969575</v>
      </c>
      <c r="GS32" s="43"/>
      <c r="GT32" s="43"/>
      <c r="GU32" s="43"/>
      <c r="GV32" s="43"/>
      <c r="GW32" s="43">
        <f>(69421.44*0.95)/2046010.06</f>
        <v>3.2233647961633187E-2</v>
      </c>
      <c r="GX32" s="43">
        <f>(42133.65+9269.4+1463679+322009.38)*0.95/2046010.06</f>
        <v>0.85299524798035453</v>
      </c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>
        <f>(486730.96*0.95)/3928929.79</f>
        <v>0.11768966021660571</v>
      </c>
      <c r="KV32" s="43">
        <f>(1550805.14+341177.13)*0.95/3928929.79</f>
        <v>0.45747398211969575</v>
      </c>
      <c r="KW32" s="43"/>
      <c r="KX32" s="43">
        <f>(69421.44*0.95)/2046010.06</f>
        <v>3.2233647961633187E-2</v>
      </c>
      <c r="KY32" s="43">
        <f>(42133.65+9269.4+1463679+322009.38)*0.95/2046010.06</f>
        <v>0.85299524798035453</v>
      </c>
      <c r="KZ32" s="43"/>
      <c r="LA32" s="43"/>
      <c r="LB32" s="43"/>
      <c r="LC32" s="43"/>
      <c r="LD32" s="43"/>
      <c r="LE32" s="43">
        <f>(486730.96*0.95)/3928929.79</f>
        <v>0.11768966021660571</v>
      </c>
      <c r="LF32" s="43">
        <f>(1550805.14+341177.13)*0.95/3928929.79</f>
        <v>0.45747398211969575</v>
      </c>
      <c r="LG32" s="43"/>
      <c r="LH32" s="43"/>
      <c r="LI32" s="43">
        <f>(69421.44*0.95)/2046010.06</f>
        <v>3.2233647961633187E-2</v>
      </c>
      <c r="LJ32" s="43">
        <f>(42133.65+9269.4+1463679+322009.38)*0.95/2046010.06</f>
        <v>0.85299524798035453</v>
      </c>
      <c r="LK32" s="43"/>
      <c r="LL32" s="43"/>
      <c r="LM32" s="43"/>
      <c r="LN32" s="43"/>
      <c r="LO32" s="43">
        <f>(69421.44*0.95)/2046010.06</f>
        <v>3.2233647961633187E-2</v>
      </c>
      <c r="LP32" s="43">
        <f>(42133.65+9269.4+1463679+322009.38)*0.95/2046010.06</f>
        <v>0.85299524798035453</v>
      </c>
      <c r="LQ32" s="43"/>
      <c r="LR32" s="43"/>
      <c r="LS32" s="43"/>
      <c r="LT32" s="43"/>
      <c r="LU32" s="43">
        <f>(69421.44*0.95)/2046010.06</f>
        <v>3.2233647961633187E-2</v>
      </c>
      <c r="LV32" s="43">
        <f>(42133.65+9269.4+1463679+322009.38)*0.95/2046010.06</f>
        <v>0.85299524798035453</v>
      </c>
      <c r="LW32" s="43"/>
      <c r="LX32" s="43"/>
      <c r="LY32" s="43"/>
      <c r="LZ32" s="43"/>
      <c r="MA32" s="43">
        <f>(69421.44*0.95)/2046010.06</f>
        <v>3.2233647961633187E-2</v>
      </c>
      <c r="MB32" s="43">
        <f>(42133.65+9269.4+1463679+322009.38)*0.95/2046010.06</f>
        <v>0.85299524798035453</v>
      </c>
      <c r="MC32" s="43"/>
      <c r="MD32" s="44"/>
      <c r="ME32" s="44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>
        <f>(486730.96*0.95)/3928929.79</f>
        <v>0.11768966021660571</v>
      </c>
      <c r="MS32" s="43">
        <f>(1550805.14+341177.13)*0.95/3928929.79</f>
        <v>0.45747398211969575</v>
      </c>
      <c r="MT32" s="43"/>
      <c r="MU32" s="43">
        <f>(69421.44*0.95)/2046010.06</f>
        <v>3.2233647961633187E-2</v>
      </c>
      <c r="MV32" s="43">
        <f>(42133.65+9269.4+1463679+322009.38)*0.95/2046010.06</f>
        <v>0.85299524798035453</v>
      </c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5"/>
      <c r="OO32" s="43"/>
      <c r="OP32" s="43"/>
      <c r="OQ32" s="43"/>
      <c r="OR32" s="43"/>
      <c r="OS32" s="43"/>
      <c r="OT32" s="43"/>
      <c r="OU32" s="43"/>
      <c r="OV32" s="43"/>
      <c r="OW32" s="45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43"/>
      <c r="RJ32" s="43"/>
      <c r="RK32" s="43"/>
      <c r="RL32" s="43"/>
      <c r="RM32" s="43"/>
      <c r="RN32" s="43"/>
      <c r="RO32" s="43"/>
      <c r="RP32" s="43"/>
      <c r="RQ32" s="43"/>
      <c r="RR32" s="43"/>
      <c r="RS32" s="43"/>
      <c r="RT32" s="43"/>
      <c r="RU32" s="43"/>
      <c r="RV32" s="43"/>
      <c r="RW32" s="43"/>
      <c r="RX32" s="43"/>
      <c r="RY32" s="43"/>
      <c r="RZ32" s="45"/>
      <c r="SA32" s="46" t="s">
        <v>26</v>
      </c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7"/>
      <c r="SS32" s="48" t="s">
        <v>27</v>
      </c>
      <c r="ST32" s="40"/>
      <c r="SU32" s="40"/>
      <c r="SV32" s="49"/>
      <c r="SW32" s="50" t="s">
        <v>28</v>
      </c>
      <c r="SX32" s="50"/>
      <c r="SY32" s="50"/>
      <c r="SZ32" s="51"/>
      <c r="TA32" s="366" t="s">
        <v>29</v>
      </c>
      <c r="TB32" s="366"/>
      <c r="TC32" s="366"/>
      <c r="TD32" s="366"/>
      <c r="TE32" s="366"/>
      <c r="TF32" s="366"/>
      <c r="TG32" s="366"/>
      <c r="TH32" s="366"/>
      <c r="TI32" s="366"/>
      <c r="TJ32" s="366"/>
      <c r="TK32" s="366"/>
      <c r="TL32" s="366"/>
      <c r="TM32" s="366"/>
      <c r="TN32" s="366"/>
      <c r="TO32" s="366"/>
      <c r="TP32" s="366"/>
      <c r="TQ32" s="52"/>
      <c r="TR32" s="52"/>
      <c r="TS32" s="367" t="s">
        <v>30</v>
      </c>
      <c r="TT32" s="367"/>
      <c r="TU32" s="367"/>
      <c r="TV32" s="367"/>
      <c r="TW32" s="367"/>
      <c r="TX32" s="367"/>
      <c r="TY32" s="367"/>
      <c r="TZ32" s="367"/>
      <c r="UA32" s="367"/>
      <c r="UB32" s="367"/>
      <c r="UC32" s="367"/>
      <c r="UD32" s="367"/>
      <c r="UE32" s="367"/>
      <c r="UF32" s="367"/>
      <c r="UG32" s="367"/>
      <c r="UH32" s="367"/>
      <c r="UI32" s="191"/>
      <c r="UJ32" s="368" t="s">
        <v>31</v>
      </c>
      <c r="UK32" s="369"/>
      <c r="UL32" s="369"/>
      <c r="UM32" s="369"/>
      <c r="UN32" s="369"/>
      <c r="UO32" s="369"/>
      <c r="UP32" s="369"/>
      <c r="UQ32" s="369"/>
      <c r="UR32" s="370"/>
      <c r="US32" s="381" t="s">
        <v>32</v>
      </c>
      <c r="UT32" s="382"/>
      <c r="UU32" s="382"/>
      <c r="UV32" s="382"/>
      <c r="UW32" s="382"/>
      <c r="UX32" s="382"/>
      <c r="UY32" s="382"/>
      <c r="UZ32" s="382"/>
      <c r="VA32" s="382"/>
      <c r="VB32" s="383" t="s">
        <v>246</v>
      </c>
      <c r="VC32" s="386" t="s">
        <v>247</v>
      </c>
      <c r="VD32" s="389" t="s">
        <v>248</v>
      </c>
      <c r="VE32" s="371" t="s">
        <v>33</v>
      </c>
      <c r="VF32" s="372"/>
      <c r="VG32" s="372"/>
      <c r="VH32" s="372"/>
      <c r="VI32" s="372"/>
      <c r="VJ32" s="372"/>
      <c r="VK32" s="372"/>
      <c r="VL32" s="372"/>
      <c r="VM32" s="372"/>
      <c r="VN32" s="372"/>
      <c r="VO32" s="372"/>
      <c r="VP32" s="372"/>
      <c r="VQ32" s="372"/>
      <c r="VR32" s="372"/>
      <c r="VS32" s="372"/>
      <c r="VT32" s="372"/>
      <c r="VU32" s="372"/>
      <c r="VV32" s="373"/>
      <c r="VW32" s="22"/>
    </row>
    <row r="33" spans="1:595" ht="24.75" hidden="1" customHeight="1" thickBot="1" x14ac:dyDescent="0.35">
      <c r="A33" s="358"/>
      <c r="B33" s="358"/>
      <c r="C33" s="361"/>
      <c r="D33" s="53"/>
      <c r="E33" s="54"/>
      <c r="F33" s="54"/>
      <c r="G33" s="364"/>
      <c r="H33" s="55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7"/>
      <c r="ME33" s="58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9"/>
      <c r="OO33" s="56"/>
      <c r="OP33" s="56"/>
      <c r="OQ33" s="56"/>
      <c r="OR33" s="56"/>
      <c r="OS33" s="56"/>
      <c r="OT33" s="56"/>
      <c r="OU33" s="56"/>
      <c r="OV33" s="56"/>
      <c r="OW33" s="59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9"/>
      <c r="SA33" s="56"/>
      <c r="SB33" s="56"/>
      <c r="SC33" s="56"/>
      <c r="SD33" s="56"/>
      <c r="SE33" s="56"/>
      <c r="SF33" s="60"/>
      <c r="SG33" s="56"/>
      <c r="SH33" s="60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200"/>
      <c r="TB33" s="200"/>
      <c r="TC33" s="200"/>
      <c r="TD33" s="191"/>
      <c r="TE33" s="191"/>
      <c r="TF33" s="191"/>
      <c r="TG33" s="191"/>
      <c r="TH33" s="191"/>
      <c r="TI33" s="191"/>
      <c r="TJ33" s="191"/>
      <c r="TK33" s="191"/>
      <c r="TL33" s="191"/>
      <c r="TM33" s="191"/>
      <c r="TN33" s="191"/>
      <c r="TO33" s="191"/>
      <c r="TP33" s="191"/>
      <c r="TQ33" s="191"/>
      <c r="TR33" s="191"/>
      <c r="TS33" s="191"/>
      <c r="TT33" s="191"/>
      <c r="TU33" s="191"/>
      <c r="TV33" s="191"/>
      <c r="TW33" s="191"/>
      <c r="TX33" s="191"/>
      <c r="TY33" s="191"/>
      <c r="TZ33" s="191"/>
      <c r="UA33" s="191"/>
      <c r="UB33" s="191"/>
      <c r="UC33" s="191"/>
      <c r="UD33" s="191"/>
      <c r="UE33" s="191"/>
      <c r="UF33" s="191"/>
      <c r="UG33" s="191"/>
      <c r="UH33" s="191"/>
      <c r="UI33" s="191"/>
      <c r="UJ33" s="201" t="s">
        <v>34</v>
      </c>
      <c r="UK33" s="202" t="s">
        <v>249</v>
      </c>
      <c r="UL33" s="202" t="s">
        <v>250</v>
      </c>
      <c r="UM33" s="203" t="s">
        <v>35</v>
      </c>
      <c r="UN33" s="202" t="s">
        <v>251</v>
      </c>
      <c r="UO33" s="204" t="s">
        <v>36</v>
      </c>
      <c r="UP33" s="205" t="s">
        <v>37</v>
      </c>
      <c r="UQ33" s="202" t="s">
        <v>38</v>
      </c>
      <c r="UR33" s="206" t="s">
        <v>39</v>
      </c>
      <c r="US33" s="207" t="s">
        <v>34</v>
      </c>
      <c r="UT33" s="208" t="s">
        <v>252</v>
      </c>
      <c r="UU33" s="208" t="s">
        <v>253</v>
      </c>
      <c r="UV33" s="209" t="s">
        <v>40</v>
      </c>
      <c r="UW33" s="208" t="s">
        <v>254</v>
      </c>
      <c r="UX33" s="210" t="s">
        <v>41</v>
      </c>
      <c r="UY33" s="211" t="s">
        <v>37</v>
      </c>
      <c r="UZ33" s="212" t="s">
        <v>42</v>
      </c>
      <c r="VA33" s="213" t="s">
        <v>43</v>
      </c>
      <c r="VB33" s="384"/>
      <c r="VC33" s="387"/>
      <c r="VD33" s="390"/>
      <c r="VE33" s="214" t="s">
        <v>44</v>
      </c>
      <c r="VF33" s="215" t="s">
        <v>45</v>
      </c>
      <c r="VG33" s="215" t="s">
        <v>46</v>
      </c>
      <c r="VH33" s="215" t="s">
        <v>47</v>
      </c>
      <c r="VI33" s="216" t="s">
        <v>48</v>
      </c>
      <c r="VJ33" s="216"/>
      <c r="VK33" s="216" t="s">
        <v>49</v>
      </c>
      <c r="VL33" s="215" t="s">
        <v>50</v>
      </c>
      <c r="VM33" s="215" t="s">
        <v>51</v>
      </c>
      <c r="VN33" s="215" t="s">
        <v>52</v>
      </c>
      <c r="VO33" s="215" t="s">
        <v>53</v>
      </c>
      <c r="VP33" s="215" t="s">
        <v>54</v>
      </c>
      <c r="VQ33" s="217" t="s">
        <v>55</v>
      </c>
      <c r="VR33" s="215" t="s">
        <v>56</v>
      </c>
      <c r="VS33" s="215" t="s">
        <v>57</v>
      </c>
      <c r="VT33" s="215" t="s">
        <v>58</v>
      </c>
      <c r="VU33" s="218" t="s">
        <v>59</v>
      </c>
      <c r="VV33" s="61"/>
      <c r="VW33" s="62" t="s">
        <v>60</v>
      </c>
    </row>
    <row r="34" spans="1:595" ht="24.75" hidden="1" customHeight="1" thickBot="1" x14ac:dyDescent="0.35">
      <c r="A34" s="358"/>
      <c r="B34" s="358"/>
      <c r="C34" s="361"/>
      <c r="D34" s="53"/>
      <c r="E34" s="54"/>
      <c r="F34" s="54"/>
      <c r="G34" s="364"/>
      <c r="H34" s="55"/>
      <c r="I34" s="63"/>
      <c r="J34" s="63"/>
      <c r="K34" s="63"/>
      <c r="L34" s="63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3"/>
      <c r="GJ34" s="63"/>
      <c r="GK34" s="63"/>
      <c r="GL34" s="63"/>
      <c r="GM34" s="63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56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4"/>
      <c r="LC34" s="64"/>
      <c r="LD34" s="64"/>
      <c r="LE34" s="64"/>
      <c r="LF34" s="64"/>
      <c r="LG34" s="64"/>
      <c r="LH34" s="64"/>
      <c r="LI34" s="64"/>
      <c r="LJ34" s="64"/>
      <c r="LK34" s="64"/>
      <c r="LL34" s="64"/>
      <c r="LM34" s="64"/>
      <c r="LN34" s="64"/>
      <c r="LO34" s="64"/>
      <c r="LP34" s="64"/>
      <c r="LQ34" s="64"/>
      <c r="LR34" s="64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5"/>
      <c r="ME34" s="6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9"/>
      <c r="OO34" s="56"/>
      <c r="OP34" s="56"/>
      <c r="OQ34" s="56"/>
      <c r="OR34" s="56"/>
      <c r="OS34" s="56"/>
      <c r="OT34" s="56"/>
      <c r="OU34" s="56"/>
      <c r="OV34" s="56"/>
      <c r="OW34" s="59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9"/>
      <c r="SA34" s="64"/>
      <c r="SB34" s="64"/>
      <c r="SC34" s="64"/>
      <c r="SD34" s="64"/>
      <c r="SE34" s="64"/>
      <c r="SF34" s="67"/>
      <c r="SG34" s="64"/>
      <c r="SH34" s="67"/>
      <c r="SI34" s="64"/>
      <c r="SJ34" s="64"/>
      <c r="SK34" s="64"/>
      <c r="SL34" s="64"/>
      <c r="SM34" s="64"/>
      <c r="SN34" s="64"/>
      <c r="SO34" s="64"/>
      <c r="SP34" s="64"/>
      <c r="SQ34" s="64"/>
      <c r="SR34" s="64"/>
      <c r="SS34" s="63"/>
      <c r="ST34" s="63"/>
      <c r="SU34" s="63"/>
      <c r="SV34" s="63"/>
      <c r="SW34" s="63"/>
      <c r="SX34" s="63"/>
      <c r="SY34" s="63"/>
      <c r="SZ34" s="63"/>
      <c r="TA34" s="219"/>
      <c r="TB34" s="219"/>
      <c r="TC34" s="219"/>
      <c r="TD34" s="191"/>
      <c r="TE34" s="191"/>
      <c r="TF34" s="191"/>
      <c r="TG34" s="191"/>
      <c r="TH34" s="191"/>
      <c r="TI34" s="191"/>
      <c r="TJ34" s="191"/>
      <c r="TK34" s="191"/>
      <c r="TL34" s="191"/>
      <c r="TM34" s="191"/>
      <c r="TN34" s="191"/>
      <c r="TO34" s="191"/>
      <c r="TP34" s="191"/>
      <c r="TQ34" s="191"/>
      <c r="TR34" s="191"/>
      <c r="TS34" s="191"/>
      <c r="TT34" s="191"/>
      <c r="TU34" s="191"/>
      <c r="TV34" s="191"/>
      <c r="TW34" s="191"/>
      <c r="TX34" s="191"/>
      <c r="TY34" s="191"/>
      <c r="TZ34" s="191"/>
      <c r="UA34" s="191"/>
      <c r="UB34" s="191"/>
      <c r="UC34" s="191"/>
      <c r="UD34" s="191"/>
      <c r="UE34" s="191"/>
      <c r="UF34" s="191"/>
      <c r="UG34" s="191"/>
      <c r="UH34" s="191"/>
      <c r="UI34" s="191"/>
      <c r="UJ34" s="220"/>
      <c r="UK34" s="221"/>
      <c r="UL34" s="221"/>
      <c r="UM34" s="222"/>
      <c r="UN34" s="221"/>
      <c r="UO34" s="223"/>
      <c r="UP34" s="224"/>
      <c r="UQ34" s="223"/>
      <c r="UR34" s="225"/>
      <c r="US34" s="226"/>
      <c r="UT34" s="227"/>
      <c r="UU34" s="227"/>
      <c r="UV34" s="228"/>
      <c r="UW34" s="227"/>
      <c r="UX34" s="229"/>
      <c r="UY34" s="229"/>
      <c r="UZ34" s="229"/>
      <c r="VA34" s="230"/>
      <c r="VB34" s="384"/>
      <c r="VC34" s="387"/>
      <c r="VD34" s="390"/>
      <c r="VE34" s="231">
        <v>15</v>
      </c>
      <c r="VF34" s="232">
        <v>16</v>
      </c>
      <c r="VG34" s="232">
        <v>17</v>
      </c>
      <c r="VH34" s="232">
        <v>18</v>
      </c>
      <c r="VI34" s="233">
        <v>19</v>
      </c>
      <c r="VJ34" s="233"/>
      <c r="VK34" s="233">
        <v>20</v>
      </c>
      <c r="VL34" s="232">
        <v>21</v>
      </c>
      <c r="VM34" s="232">
        <v>22</v>
      </c>
      <c r="VN34" s="232">
        <v>23</v>
      </c>
      <c r="VO34" s="232">
        <v>24</v>
      </c>
      <c r="VP34" s="232">
        <v>25</v>
      </c>
      <c r="VQ34" s="234">
        <v>26</v>
      </c>
      <c r="VR34" s="232">
        <v>27</v>
      </c>
      <c r="VS34" s="232">
        <v>28</v>
      </c>
      <c r="VT34" s="232">
        <v>29</v>
      </c>
      <c r="VU34" s="235">
        <v>30</v>
      </c>
      <c r="VV34" s="61"/>
      <c r="VW34" s="68"/>
    </row>
    <row r="35" spans="1:595" ht="65.25" customHeight="1" thickBot="1" x14ac:dyDescent="0.35">
      <c r="A35" s="358"/>
      <c r="B35" s="358"/>
      <c r="C35" s="361"/>
      <c r="D35" s="53"/>
      <c r="E35" s="54"/>
      <c r="F35" s="54"/>
      <c r="G35" s="364"/>
      <c r="H35" s="55"/>
      <c r="I35" s="69" t="s">
        <v>61</v>
      </c>
      <c r="J35" s="88" t="s">
        <v>62</v>
      </c>
      <c r="K35" s="88" t="s">
        <v>63</v>
      </c>
      <c r="L35" s="88" t="s">
        <v>64</v>
      </c>
      <c r="M35" s="70" t="s">
        <v>65</v>
      </c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1" t="s">
        <v>66</v>
      </c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 t="s">
        <v>45</v>
      </c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2" t="s">
        <v>67</v>
      </c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4"/>
      <c r="BM35" s="71" t="s">
        <v>68</v>
      </c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3" t="s">
        <v>69</v>
      </c>
      <c r="BY35" s="73"/>
      <c r="BZ35" s="73"/>
      <c r="CA35" s="73"/>
      <c r="CB35" s="73"/>
      <c r="CC35" s="74"/>
      <c r="CD35" s="75" t="s">
        <v>70</v>
      </c>
      <c r="CE35" s="75"/>
      <c r="CF35" s="75"/>
      <c r="CG35" s="75"/>
      <c r="CH35" s="75"/>
      <c r="CI35" s="76"/>
      <c r="CJ35" s="77" t="s">
        <v>71</v>
      </c>
      <c r="CK35" s="77"/>
      <c r="CL35" s="77"/>
      <c r="CM35" s="77"/>
      <c r="CN35" s="77"/>
      <c r="CO35" s="78"/>
      <c r="CP35" s="73" t="s">
        <v>72</v>
      </c>
      <c r="CQ35" s="73"/>
      <c r="CR35" s="73"/>
      <c r="CS35" s="73"/>
      <c r="CT35" s="73"/>
      <c r="CU35" s="74"/>
      <c r="CV35" s="75" t="s">
        <v>73</v>
      </c>
      <c r="CW35" s="75"/>
      <c r="CX35" s="75"/>
      <c r="CY35" s="75"/>
      <c r="CZ35" s="75"/>
      <c r="DA35" s="76"/>
      <c r="DB35" s="72" t="s">
        <v>74</v>
      </c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4"/>
      <c r="EZ35" s="72" t="s">
        <v>75</v>
      </c>
      <c r="FA35" s="73"/>
      <c r="FB35" s="73"/>
      <c r="FC35" s="73"/>
      <c r="FD35" s="73"/>
      <c r="FE35" s="73"/>
      <c r="FF35" s="73"/>
      <c r="FG35" s="73"/>
      <c r="FH35" s="73"/>
      <c r="FI35" s="73"/>
      <c r="FJ35" s="74"/>
      <c r="FK35" s="72" t="s">
        <v>51</v>
      </c>
      <c r="FL35" s="73"/>
      <c r="FM35" s="73"/>
      <c r="FN35" s="73"/>
      <c r="FO35" s="73"/>
      <c r="FP35" s="74"/>
      <c r="FQ35" s="72" t="s">
        <v>52</v>
      </c>
      <c r="FR35" s="73"/>
      <c r="FS35" s="73"/>
      <c r="FT35" s="73"/>
      <c r="FU35" s="73"/>
      <c r="FV35" s="74"/>
      <c r="FW35" s="72" t="s">
        <v>76</v>
      </c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9" t="s">
        <v>77</v>
      </c>
      <c r="GJ35" s="79"/>
      <c r="GK35" s="79"/>
      <c r="GL35" s="79"/>
      <c r="GM35" s="79"/>
      <c r="GN35" s="73" t="s">
        <v>78</v>
      </c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9"/>
      <c r="HB35" s="79"/>
      <c r="HC35" s="79"/>
      <c r="HD35" s="79"/>
      <c r="HE35" s="72" t="s">
        <v>79</v>
      </c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  <c r="JD35" s="73"/>
      <c r="JE35" s="73"/>
      <c r="JF35" s="73"/>
      <c r="JG35" s="73"/>
      <c r="JH35" s="73"/>
      <c r="JI35" s="73"/>
      <c r="JJ35" s="73"/>
      <c r="JK35" s="73"/>
      <c r="JL35" s="73"/>
      <c r="JM35" s="73"/>
      <c r="JN35" s="73"/>
      <c r="JO35" s="73"/>
      <c r="JP35" s="73"/>
      <c r="JQ35" s="73"/>
      <c r="JR35" s="73"/>
      <c r="JS35" s="73"/>
      <c r="JT35" s="73"/>
      <c r="JU35" s="73"/>
      <c r="JV35" s="73"/>
      <c r="JW35" s="73"/>
      <c r="JX35" s="73"/>
      <c r="JY35" s="73"/>
      <c r="JZ35" s="73"/>
      <c r="KA35" s="73"/>
      <c r="KB35" s="73"/>
      <c r="KC35" s="73"/>
      <c r="KD35" s="73"/>
      <c r="KE35" s="73"/>
      <c r="KF35" s="73"/>
      <c r="KG35" s="73"/>
      <c r="KH35" s="73"/>
      <c r="KI35" s="73"/>
      <c r="KJ35" s="73"/>
      <c r="KK35" s="73"/>
      <c r="KL35" s="73"/>
      <c r="KM35" s="73"/>
      <c r="KN35" s="73"/>
      <c r="KO35" s="73"/>
      <c r="KP35" s="73"/>
      <c r="KQ35" s="73" t="s">
        <v>80</v>
      </c>
      <c r="KR35" s="73"/>
      <c r="KS35" s="73"/>
      <c r="KT35" s="73"/>
      <c r="KU35" s="73"/>
      <c r="KV35" s="73"/>
      <c r="KW35" s="73"/>
      <c r="KX35" s="73"/>
      <c r="KY35" s="73"/>
      <c r="KZ35" s="73"/>
      <c r="LA35" s="74"/>
      <c r="LB35" s="71" t="s">
        <v>81</v>
      </c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2" t="s">
        <v>82</v>
      </c>
      <c r="LN35" s="73"/>
      <c r="LO35" s="73"/>
      <c r="LP35" s="73"/>
      <c r="LQ35" s="73"/>
      <c r="LR35" s="74"/>
      <c r="LS35" s="72" t="s">
        <v>83</v>
      </c>
      <c r="LT35" s="73"/>
      <c r="LU35" s="73"/>
      <c r="LV35" s="73"/>
      <c r="LW35" s="73"/>
      <c r="LX35" s="74"/>
      <c r="LY35" s="72" t="s">
        <v>59</v>
      </c>
      <c r="LZ35" s="73"/>
      <c r="MA35" s="73"/>
      <c r="MB35" s="73"/>
      <c r="MC35" s="73"/>
      <c r="MD35" s="73"/>
      <c r="ME35" s="80" t="s">
        <v>84</v>
      </c>
      <c r="MF35" s="81" t="s">
        <v>85</v>
      </c>
      <c r="MG35" s="82"/>
      <c r="MH35" s="82"/>
      <c r="MI35" s="82"/>
      <c r="MJ35" s="82"/>
      <c r="MK35" s="82"/>
      <c r="ML35" s="82"/>
      <c r="MM35" s="82"/>
      <c r="MN35" s="82"/>
      <c r="MO35" s="82"/>
      <c r="MP35" s="82"/>
      <c r="MQ35" s="82"/>
      <c r="MR35" s="82"/>
      <c r="MS35" s="82"/>
      <c r="MT35" s="82"/>
      <c r="MU35" s="82"/>
      <c r="MV35" s="82"/>
      <c r="MW35" s="82"/>
      <c r="MX35" s="82"/>
      <c r="MY35" s="83"/>
      <c r="MZ35" s="72" t="s">
        <v>66</v>
      </c>
      <c r="NA35" s="73"/>
      <c r="NB35" s="73"/>
      <c r="NC35" s="73"/>
      <c r="ND35" s="73"/>
      <c r="NE35" s="73"/>
      <c r="NF35" s="73"/>
      <c r="NG35" s="73"/>
      <c r="NH35" s="72" t="s">
        <v>45</v>
      </c>
      <c r="NI35" s="73"/>
      <c r="NJ35" s="73"/>
      <c r="NK35" s="73"/>
      <c r="NL35" s="73"/>
      <c r="NM35" s="73"/>
      <c r="NN35" s="73"/>
      <c r="NO35" s="73"/>
      <c r="NP35" s="72" t="s">
        <v>67</v>
      </c>
      <c r="NQ35" s="73"/>
      <c r="NR35" s="73"/>
      <c r="NS35" s="73"/>
      <c r="NT35" s="73"/>
      <c r="NU35" s="73"/>
      <c r="NV35" s="73"/>
      <c r="NW35" s="74"/>
      <c r="NX35" s="72" t="s">
        <v>68</v>
      </c>
      <c r="NY35" s="73"/>
      <c r="NZ35" s="73"/>
      <c r="OA35" s="73"/>
      <c r="OB35" s="73"/>
      <c r="OC35" s="73"/>
      <c r="OD35" s="73"/>
      <c r="OE35" s="74"/>
      <c r="OF35" s="72" t="s">
        <v>69</v>
      </c>
      <c r="OG35" s="73"/>
      <c r="OH35" s="73"/>
      <c r="OI35" s="73"/>
      <c r="OJ35" s="73"/>
      <c r="OK35" s="73"/>
      <c r="OL35" s="73"/>
      <c r="OM35" s="73"/>
      <c r="ON35" s="74"/>
      <c r="OO35" s="72" t="s">
        <v>72</v>
      </c>
      <c r="OP35" s="73"/>
      <c r="OQ35" s="73"/>
      <c r="OR35" s="73"/>
      <c r="OS35" s="73"/>
      <c r="OT35" s="73"/>
      <c r="OU35" s="73"/>
      <c r="OV35" s="73"/>
      <c r="OW35" s="74"/>
      <c r="OX35" s="72" t="s">
        <v>74</v>
      </c>
      <c r="OY35" s="73"/>
      <c r="OZ35" s="73"/>
      <c r="PA35" s="73"/>
      <c r="PB35" s="73"/>
      <c r="PC35" s="73"/>
      <c r="PD35" s="73"/>
      <c r="PE35" s="74"/>
      <c r="PF35" s="72" t="s">
        <v>51</v>
      </c>
      <c r="PG35" s="73"/>
      <c r="PH35" s="73"/>
      <c r="PI35" s="73"/>
      <c r="PJ35" s="73"/>
      <c r="PK35" s="73"/>
      <c r="PL35" s="73"/>
      <c r="PM35" s="74"/>
      <c r="PN35" s="72" t="s">
        <v>52</v>
      </c>
      <c r="PO35" s="73"/>
      <c r="PP35" s="73"/>
      <c r="PQ35" s="73"/>
      <c r="PR35" s="73"/>
      <c r="PS35" s="73"/>
      <c r="PT35" s="73"/>
      <c r="PU35" s="74"/>
      <c r="PV35" s="72" t="s">
        <v>76</v>
      </c>
      <c r="PW35" s="73"/>
      <c r="PX35" s="73"/>
      <c r="PY35" s="73"/>
      <c r="PZ35" s="73"/>
      <c r="QA35" s="73"/>
      <c r="QB35" s="73"/>
      <c r="QC35" s="74"/>
      <c r="QD35" s="72" t="s">
        <v>78</v>
      </c>
      <c r="QE35" s="73"/>
      <c r="QF35" s="73"/>
      <c r="QG35" s="73"/>
      <c r="QH35" s="73"/>
      <c r="QI35" s="73"/>
      <c r="QJ35" s="73"/>
      <c r="QK35" s="74"/>
      <c r="QL35" s="72" t="s">
        <v>79</v>
      </c>
      <c r="QM35" s="73"/>
      <c r="QN35" s="73"/>
      <c r="QO35" s="73"/>
      <c r="QP35" s="73"/>
      <c r="QQ35" s="73"/>
      <c r="QR35" s="73"/>
      <c r="QS35" s="74"/>
      <c r="QT35" s="72" t="s">
        <v>81</v>
      </c>
      <c r="QU35" s="73"/>
      <c r="QV35" s="73"/>
      <c r="QW35" s="73"/>
      <c r="QX35" s="73"/>
      <c r="QY35" s="73"/>
      <c r="QZ35" s="73"/>
      <c r="RA35" s="74"/>
      <c r="RB35" s="72" t="s">
        <v>82</v>
      </c>
      <c r="RC35" s="73"/>
      <c r="RD35" s="73"/>
      <c r="RE35" s="73"/>
      <c r="RF35" s="73"/>
      <c r="RG35" s="73"/>
      <c r="RH35" s="73"/>
      <c r="RI35" s="74"/>
      <c r="RJ35" s="72" t="s">
        <v>83</v>
      </c>
      <c r="RK35" s="73"/>
      <c r="RL35" s="73"/>
      <c r="RM35" s="73"/>
      <c r="RN35" s="73"/>
      <c r="RO35" s="73"/>
      <c r="RP35" s="73"/>
      <c r="RQ35" s="73"/>
      <c r="RR35" s="79" t="s">
        <v>59</v>
      </c>
      <c r="RS35" s="79"/>
      <c r="RT35" s="79"/>
      <c r="RU35" s="79"/>
      <c r="RV35" s="79"/>
      <c r="RW35" s="79"/>
      <c r="RX35" s="79"/>
      <c r="RY35" s="79"/>
      <c r="RZ35" s="79"/>
      <c r="SA35" s="84" t="s">
        <v>65</v>
      </c>
      <c r="SB35" s="85"/>
      <c r="SC35" s="85"/>
      <c r="SD35" s="85"/>
      <c r="SE35" s="85"/>
      <c r="SF35" s="85"/>
      <c r="SG35" s="85"/>
      <c r="SH35" s="85"/>
      <c r="SI35" s="85"/>
      <c r="SJ35" s="85"/>
      <c r="SK35" s="85"/>
      <c r="SL35" s="85"/>
      <c r="SM35" s="85"/>
      <c r="SN35" s="85"/>
      <c r="SO35" s="85"/>
      <c r="SP35" s="85"/>
      <c r="SQ35" s="85"/>
      <c r="SR35" s="86"/>
      <c r="SS35" s="88" t="s">
        <v>61</v>
      </c>
      <c r="ST35" s="88" t="s">
        <v>62</v>
      </c>
      <c r="SU35" s="88" t="s">
        <v>63</v>
      </c>
      <c r="SV35" s="88" t="s">
        <v>64</v>
      </c>
      <c r="SW35" s="88" t="s">
        <v>61</v>
      </c>
      <c r="SX35" s="88" t="s">
        <v>62</v>
      </c>
      <c r="SY35" s="88" t="s">
        <v>63</v>
      </c>
      <c r="SZ35" s="87" t="s">
        <v>64</v>
      </c>
      <c r="TA35" s="374" t="s">
        <v>86</v>
      </c>
      <c r="TB35" s="374" t="s">
        <v>44</v>
      </c>
      <c r="TC35" s="374" t="s">
        <v>46</v>
      </c>
      <c r="TD35" s="377" t="s">
        <v>47</v>
      </c>
      <c r="TE35" s="380" t="s">
        <v>48</v>
      </c>
      <c r="TF35" s="380" t="s">
        <v>49</v>
      </c>
      <c r="TG35" s="380" t="s">
        <v>87</v>
      </c>
      <c r="TH35" s="380" t="s">
        <v>51</v>
      </c>
      <c r="TI35" s="380" t="s">
        <v>52</v>
      </c>
      <c r="TJ35" s="380" t="s">
        <v>53</v>
      </c>
      <c r="TK35" s="380" t="s">
        <v>54</v>
      </c>
      <c r="TL35" s="380" t="s">
        <v>55</v>
      </c>
      <c r="TM35" s="380" t="s">
        <v>56</v>
      </c>
      <c r="TN35" s="380" t="s">
        <v>57</v>
      </c>
      <c r="TO35" s="380" t="s">
        <v>58</v>
      </c>
      <c r="TP35" s="380" t="s">
        <v>59</v>
      </c>
      <c r="TQ35" s="89"/>
      <c r="TR35" s="89"/>
      <c r="TS35" s="392" t="s">
        <v>86</v>
      </c>
      <c r="TT35" s="380" t="s">
        <v>44</v>
      </c>
      <c r="TU35" s="380" t="s">
        <v>46</v>
      </c>
      <c r="TV35" s="380" t="s">
        <v>47</v>
      </c>
      <c r="TW35" s="380" t="s">
        <v>48</v>
      </c>
      <c r="TX35" s="380" t="s">
        <v>49</v>
      </c>
      <c r="TY35" s="380" t="s">
        <v>87</v>
      </c>
      <c r="TZ35" s="380" t="s">
        <v>51</v>
      </c>
      <c r="UA35" s="380" t="s">
        <v>52</v>
      </c>
      <c r="UB35" s="380" t="s">
        <v>53</v>
      </c>
      <c r="UC35" s="380" t="s">
        <v>54</v>
      </c>
      <c r="UD35" s="380" t="s">
        <v>55</v>
      </c>
      <c r="UE35" s="380" t="s">
        <v>56</v>
      </c>
      <c r="UF35" s="380" t="s">
        <v>57</v>
      </c>
      <c r="UG35" s="380" t="s">
        <v>58</v>
      </c>
      <c r="UH35" s="380" t="s">
        <v>59</v>
      </c>
      <c r="UI35" s="191"/>
      <c r="UJ35" s="396" t="s">
        <v>34</v>
      </c>
      <c r="UK35" s="395" t="s">
        <v>249</v>
      </c>
      <c r="UL35" s="395" t="s">
        <v>250</v>
      </c>
      <c r="UM35" s="398" t="s">
        <v>35</v>
      </c>
      <c r="UN35" s="395" t="s">
        <v>251</v>
      </c>
      <c r="UO35" s="399" t="s">
        <v>36</v>
      </c>
      <c r="UP35" s="400" t="s">
        <v>37</v>
      </c>
      <c r="UQ35" s="395" t="s">
        <v>38</v>
      </c>
      <c r="UR35" s="395" t="s">
        <v>39</v>
      </c>
      <c r="US35" s="401" t="s">
        <v>34</v>
      </c>
      <c r="UT35" s="402" t="s">
        <v>252</v>
      </c>
      <c r="UU35" s="402" t="s">
        <v>253</v>
      </c>
      <c r="UV35" s="403" t="s">
        <v>40</v>
      </c>
      <c r="UW35" s="402" t="s">
        <v>254</v>
      </c>
      <c r="UX35" s="397" t="s">
        <v>41</v>
      </c>
      <c r="UY35" s="407" t="s">
        <v>37</v>
      </c>
      <c r="UZ35" s="402" t="s">
        <v>42</v>
      </c>
      <c r="VA35" s="402" t="s">
        <v>43</v>
      </c>
      <c r="VB35" s="384"/>
      <c r="VC35" s="387"/>
      <c r="VD35" s="390"/>
      <c r="VE35" s="408" t="s">
        <v>45</v>
      </c>
      <c r="VF35" s="408" t="s">
        <v>44</v>
      </c>
      <c r="VG35" s="408" t="s">
        <v>46</v>
      </c>
      <c r="VH35" s="408" t="s">
        <v>47</v>
      </c>
      <c r="VI35" s="427" t="s">
        <v>48</v>
      </c>
      <c r="VJ35" s="427" t="s">
        <v>48</v>
      </c>
      <c r="VK35" s="427" t="s">
        <v>49</v>
      </c>
      <c r="VL35" s="408" t="s">
        <v>50</v>
      </c>
      <c r="VM35" s="404" t="s">
        <v>51</v>
      </c>
      <c r="VN35" s="420" t="s">
        <v>52</v>
      </c>
      <c r="VO35" s="421" t="s">
        <v>53</v>
      </c>
      <c r="VP35" s="408" t="s">
        <v>54</v>
      </c>
      <c r="VQ35" s="424" t="s">
        <v>55</v>
      </c>
      <c r="VR35" s="408" t="s">
        <v>56</v>
      </c>
      <c r="VS35" s="408" t="s">
        <v>57</v>
      </c>
      <c r="VT35" s="408" t="s">
        <v>58</v>
      </c>
      <c r="VU35" s="411" t="s">
        <v>59</v>
      </c>
      <c r="VV35" s="414" t="s">
        <v>88</v>
      </c>
      <c r="VW35" s="22"/>
    </row>
    <row r="36" spans="1:595" ht="53.25" customHeight="1" thickBot="1" x14ac:dyDescent="0.35">
      <c r="A36" s="358"/>
      <c r="B36" s="358"/>
      <c r="C36" s="361"/>
      <c r="D36" s="53"/>
      <c r="E36" s="54"/>
      <c r="F36" s="54"/>
      <c r="G36" s="364"/>
      <c r="H36" s="55"/>
      <c r="I36" s="69"/>
      <c r="J36" s="88"/>
      <c r="K36" s="88"/>
      <c r="L36" s="88"/>
      <c r="M36" s="88" t="s">
        <v>86</v>
      </c>
      <c r="N36" s="88" t="s">
        <v>44</v>
      </c>
      <c r="O36" s="88" t="s">
        <v>46</v>
      </c>
      <c r="P36" s="88" t="s">
        <v>47</v>
      </c>
      <c r="Q36" s="88" t="s">
        <v>48</v>
      </c>
      <c r="R36" s="88" t="s">
        <v>49</v>
      </c>
      <c r="S36" s="88" t="s">
        <v>87</v>
      </c>
      <c r="T36" s="88" t="s">
        <v>51</v>
      </c>
      <c r="U36" s="88" t="s">
        <v>52</v>
      </c>
      <c r="V36" s="88" t="s">
        <v>53</v>
      </c>
      <c r="W36" s="88" t="s">
        <v>54</v>
      </c>
      <c r="X36" s="88" t="s">
        <v>55</v>
      </c>
      <c r="Y36" s="88" t="s">
        <v>56</v>
      </c>
      <c r="Z36" s="88" t="s">
        <v>57</v>
      </c>
      <c r="AA36" s="88" t="s">
        <v>58</v>
      </c>
      <c r="AB36" s="88" t="s">
        <v>59</v>
      </c>
      <c r="AC36" s="74" t="s">
        <v>89</v>
      </c>
      <c r="AD36" s="71" t="s">
        <v>90</v>
      </c>
      <c r="AE36" s="71" t="s">
        <v>91</v>
      </c>
      <c r="AF36" s="72" t="s">
        <v>92</v>
      </c>
      <c r="AG36" s="74"/>
      <c r="AH36" s="71" t="s">
        <v>93</v>
      </c>
      <c r="AI36" s="71" t="s">
        <v>94</v>
      </c>
      <c r="AJ36" s="72" t="s">
        <v>92</v>
      </c>
      <c r="AK36" s="74"/>
      <c r="AL36" s="71" t="s">
        <v>95</v>
      </c>
      <c r="AM36" s="71" t="s">
        <v>96</v>
      </c>
      <c r="AN36" s="71" t="s">
        <v>89</v>
      </c>
      <c r="AO36" s="71" t="s">
        <v>90</v>
      </c>
      <c r="AP36" s="71" t="s">
        <v>91</v>
      </c>
      <c r="AQ36" s="72" t="s">
        <v>92</v>
      </c>
      <c r="AR36" s="74"/>
      <c r="AS36" s="71" t="s">
        <v>93</v>
      </c>
      <c r="AT36" s="71" t="s">
        <v>97</v>
      </c>
      <c r="AU36" s="71" t="s">
        <v>94</v>
      </c>
      <c r="AV36" s="72" t="s">
        <v>92</v>
      </c>
      <c r="AW36" s="74"/>
      <c r="AX36" s="71" t="s">
        <v>95</v>
      </c>
      <c r="AY36" s="71" t="s">
        <v>96</v>
      </c>
      <c r="AZ36" s="71" t="s">
        <v>98</v>
      </c>
      <c r="BA36" s="71" t="s">
        <v>99</v>
      </c>
      <c r="BB36" s="71" t="s">
        <v>100</v>
      </c>
      <c r="BC36" s="72" t="s">
        <v>92</v>
      </c>
      <c r="BD36" s="74"/>
      <c r="BE36" s="71" t="s">
        <v>101</v>
      </c>
      <c r="BF36" s="72" t="s">
        <v>92</v>
      </c>
      <c r="BG36" s="74"/>
      <c r="BH36" s="71" t="s">
        <v>94</v>
      </c>
      <c r="BI36" s="72" t="s">
        <v>97</v>
      </c>
      <c r="BJ36" s="74"/>
      <c r="BK36" s="71" t="s">
        <v>95</v>
      </c>
      <c r="BL36" s="71" t="s">
        <v>96</v>
      </c>
      <c r="BM36" s="71" t="s">
        <v>89</v>
      </c>
      <c r="BN36" s="71" t="s">
        <v>90</v>
      </c>
      <c r="BO36" s="71" t="s">
        <v>91</v>
      </c>
      <c r="BP36" s="72" t="s">
        <v>97</v>
      </c>
      <c r="BQ36" s="74"/>
      <c r="BR36" s="71" t="s">
        <v>93</v>
      </c>
      <c r="BS36" s="71" t="s">
        <v>94</v>
      </c>
      <c r="BT36" s="72" t="s">
        <v>97</v>
      </c>
      <c r="BU36" s="74"/>
      <c r="BV36" s="71" t="s">
        <v>95</v>
      </c>
      <c r="BW36" s="71" t="s">
        <v>102</v>
      </c>
      <c r="BX36" s="71" t="s">
        <v>103</v>
      </c>
      <c r="BY36" s="71"/>
      <c r="BZ36" s="71"/>
      <c r="CA36" s="71"/>
      <c r="CB36" s="71"/>
      <c r="CC36" s="71" t="s">
        <v>96</v>
      </c>
      <c r="CD36" s="71" t="s">
        <v>103</v>
      </c>
      <c r="CE36" s="71"/>
      <c r="CF36" s="71"/>
      <c r="CG36" s="71"/>
      <c r="CH36" s="71"/>
      <c r="CI36" s="71" t="s">
        <v>96</v>
      </c>
      <c r="CJ36" s="71" t="s">
        <v>103</v>
      </c>
      <c r="CK36" s="71"/>
      <c r="CL36" s="71"/>
      <c r="CM36" s="71"/>
      <c r="CN36" s="71"/>
      <c r="CO36" s="71" t="s">
        <v>96</v>
      </c>
      <c r="CP36" s="71" t="s">
        <v>103</v>
      </c>
      <c r="CQ36" s="71"/>
      <c r="CR36" s="71"/>
      <c r="CS36" s="71"/>
      <c r="CT36" s="71"/>
      <c r="CU36" s="71" t="s">
        <v>96</v>
      </c>
      <c r="CV36" s="71" t="s">
        <v>103</v>
      </c>
      <c r="CW36" s="71"/>
      <c r="CX36" s="71"/>
      <c r="CY36" s="71"/>
      <c r="CZ36" s="71"/>
      <c r="DA36" s="71" t="s">
        <v>96</v>
      </c>
      <c r="DB36" s="72" t="s">
        <v>104</v>
      </c>
      <c r="DC36" s="73"/>
      <c r="DD36" s="73"/>
      <c r="DE36" s="73"/>
      <c r="DF36" s="73"/>
      <c r="DG36" s="73"/>
      <c r="DH36" s="73"/>
      <c r="DI36" s="74"/>
      <c r="DJ36" s="72" t="s">
        <v>105</v>
      </c>
      <c r="DK36" s="73"/>
      <c r="DL36" s="73"/>
      <c r="DM36" s="73"/>
      <c r="DN36" s="73"/>
      <c r="DO36" s="73"/>
      <c r="DP36" s="73"/>
      <c r="DQ36" s="74"/>
      <c r="DR36" s="72" t="s">
        <v>106</v>
      </c>
      <c r="DS36" s="73"/>
      <c r="DT36" s="73"/>
      <c r="DU36" s="73"/>
      <c r="DV36" s="73"/>
      <c r="DW36" s="73"/>
      <c r="DX36" s="73"/>
      <c r="DY36" s="74"/>
      <c r="DZ36" s="72" t="s">
        <v>107</v>
      </c>
      <c r="EA36" s="73"/>
      <c r="EB36" s="73"/>
      <c r="EC36" s="73"/>
      <c r="ED36" s="73"/>
      <c r="EE36" s="73"/>
      <c r="EF36" s="73"/>
      <c r="EG36" s="74"/>
      <c r="EH36" s="72" t="s">
        <v>108</v>
      </c>
      <c r="EI36" s="73"/>
      <c r="EJ36" s="73"/>
      <c r="EK36" s="73"/>
      <c r="EL36" s="73"/>
      <c r="EM36" s="73"/>
      <c r="EN36" s="73"/>
      <c r="EO36" s="74"/>
      <c r="EP36" s="72" t="s">
        <v>109</v>
      </c>
      <c r="EQ36" s="73"/>
      <c r="ER36" s="73"/>
      <c r="ES36" s="73"/>
      <c r="ET36" s="73"/>
      <c r="EU36" s="73"/>
      <c r="EV36" s="73"/>
      <c r="EW36" s="73"/>
      <c r="EX36" s="73"/>
      <c r="EY36" s="74"/>
      <c r="EZ36" s="90" t="s">
        <v>89</v>
      </c>
      <c r="FA36" s="90" t="s">
        <v>90</v>
      </c>
      <c r="FB36" s="90" t="s">
        <v>91</v>
      </c>
      <c r="FC36" s="72" t="s">
        <v>92</v>
      </c>
      <c r="FD36" s="74"/>
      <c r="FE36" s="91" t="s">
        <v>110</v>
      </c>
      <c r="FF36" s="90" t="s">
        <v>94</v>
      </c>
      <c r="FG36" s="72" t="s">
        <v>92</v>
      </c>
      <c r="FH36" s="74"/>
      <c r="FI36" s="90" t="s">
        <v>95</v>
      </c>
      <c r="FJ36" s="90" t="s">
        <v>96</v>
      </c>
      <c r="FK36" s="90" t="s">
        <v>111</v>
      </c>
      <c r="FL36" s="71" t="s">
        <v>103</v>
      </c>
      <c r="FM36" s="71"/>
      <c r="FN36" s="71"/>
      <c r="FO36" s="71"/>
      <c r="FP36" s="90" t="s">
        <v>96</v>
      </c>
      <c r="FQ36" s="90" t="s">
        <v>111</v>
      </c>
      <c r="FR36" s="71" t="s">
        <v>103</v>
      </c>
      <c r="FS36" s="71"/>
      <c r="FT36" s="71"/>
      <c r="FU36" s="71"/>
      <c r="FV36" s="90" t="s">
        <v>96</v>
      </c>
      <c r="FW36" s="71" t="s">
        <v>112</v>
      </c>
      <c r="FX36" s="90" t="s">
        <v>89</v>
      </c>
      <c r="FY36" s="90" t="s">
        <v>90</v>
      </c>
      <c r="FZ36" s="90" t="s">
        <v>91</v>
      </c>
      <c r="GA36" s="91" t="s">
        <v>92</v>
      </c>
      <c r="GB36" s="92"/>
      <c r="GC36" s="90" t="s">
        <v>110</v>
      </c>
      <c r="GD36" s="90" t="s">
        <v>94</v>
      </c>
      <c r="GE36" s="91" t="s">
        <v>92</v>
      </c>
      <c r="GF36" s="92"/>
      <c r="GG36" s="90" t="s">
        <v>95</v>
      </c>
      <c r="GH36" s="91" t="s">
        <v>96</v>
      </c>
      <c r="GI36" s="79" t="s">
        <v>113</v>
      </c>
      <c r="GJ36" s="79" t="s">
        <v>114</v>
      </c>
      <c r="GK36" s="79" t="s">
        <v>115</v>
      </c>
      <c r="GL36" s="79" t="s">
        <v>116</v>
      </c>
      <c r="GM36" s="79" t="s">
        <v>117</v>
      </c>
      <c r="GN36" s="74" t="s">
        <v>103</v>
      </c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90" t="s">
        <v>96</v>
      </c>
      <c r="HA36" s="93" t="s">
        <v>118</v>
      </c>
      <c r="HB36" s="93" t="s">
        <v>119</v>
      </c>
      <c r="HC36" s="93" t="s">
        <v>103</v>
      </c>
      <c r="HD36" s="93"/>
      <c r="HE36" s="72" t="s">
        <v>104</v>
      </c>
      <c r="HF36" s="73"/>
      <c r="HG36" s="73"/>
      <c r="HH36" s="73"/>
      <c r="HI36" s="73"/>
      <c r="HJ36" s="73"/>
      <c r="HK36" s="73"/>
      <c r="HL36" s="74"/>
      <c r="HM36" s="72" t="s">
        <v>105</v>
      </c>
      <c r="HN36" s="73"/>
      <c r="HO36" s="73"/>
      <c r="HP36" s="73"/>
      <c r="HQ36" s="73"/>
      <c r="HR36" s="73"/>
      <c r="HS36" s="73"/>
      <c r="HT36" s="74"/>
      <c r="HU36" s="72" t="s">
        <v>106</v>
      </c>
      <c r="HV36" s="73"/>
      <c r="HW36" s="73"/>
      <c r="HX36" s="73"/>
      <c r="HY36" s="73"/>
      <c r="HZ36" s="73"/>
      <c r="IA36" s="73"/>
      <c r="IB36" s="74"/>
      <c r="IC36" s="72" t="s">
        <v>107</v>
      </c>
      <c r="ID36" s="73"/>
      <c r="IE36" s="73"/>
      <c r="IF36" s="73"/>
      <c r="IG36" s="73"/>
      <c r="IH36" s="73"/>
      <c r="II36" s="73"/>
      <c r="IJ36" s="74"/>
      <c r="IK36" s="72" t="s">
        <v>108</v>
      </c>
      <c r="IL36" s="73"/>
      <c r="IM36" s="73"/>
      <c r="IN36" s="73"/>
      <c r="IO36" s="73"/>
      <c r="IP36" s="73"/>
      <c r="IQ36" s="73"/>
      <c r="IR36" s="74"/>
      <c r="IS36" s="72" t="s">
        <v>120</v>
      </c>
      <c r="IT36" s="73"/>
      <c r="IU36" s="73"/>
      <c r="IV36" s="73"/>
      <c r="IW36" s="73"/>
      <c r="IX36" s="73"/>
      <c r="IY36" s="73"/>
      <c r="IZ36" s="74"/>
      <c r="JA36" s="72" t="s">
        <v>121</v>
      </c>
      <c r="JB36" s="73"/>
      <c r="JC36" s="73"/>
      <c r="JD36" s="73"/>
      <c r="JE36" s="73"/>
      <c r="JF36" s="73"/>
      <c r="JG36" s="74"/>
      <c r="JH36" s="72" t="s">
        <v>122</v>
      </c>
      <c r="JI36" s="73"/>
      <c r="JJ36" s="73"/>
      <c r="JK36" s="73"/>
      <c r="JL36" s="73"/>
      <c r="JM36" s="73"/>
      <c r="JN36" s="74"/>
      <c r="JO36" s="72" t="s">
        <v>123</v>
      </c>
      <c r="JP36" s="73"/>
      <c r="JQ36" s="73"/>
      <c r="JR36" s="73"/>
      <c r="JS36" s="73"/>
      <c r="JT36" s="73"/>
      <c r="JU36" s="74"/>
      <c r="JV36" s="72" t="s">
        <v>124</v>
      </c>
      <c r="JW36" s="73"/>
      <c r="JX36" s="73"/>
      <c r="JY36" s="73"/>
      <c r="JZ36" s="73"/>
      <c r="KA36" s="73"/>
      <c r="KB36" s="74"/>
      <c r="KC36" s="94" t="s">
        <v>125</v>
      </c>
      <c r="KD36" s="95"/>
      <c r="KE36" s="95"/>
      <c r="KF36" s="95"/>
      <c r="KG36" s="95"/>
      <c r="KH36" s="95"/>
      <c r="KI36" s="96"/>
      <c r="KJ36" s="72" t="s">
        <v>126</v>
      </c>
      <c r="KK36" s="73"/>
      <c r="KL36" s="73"/>
      <c r="KM36" s="73"/>
      <c r="KN36" s="73"/>
      <c r="KO36" s="73"/>
      <c r="KP36" s="74"/>
      <c r="KQ36" s="90" t="s">
        <v>89</v>
      </c>
      <c r="KR36" s="90" t="s">
        <v>90</v>
      </c>
      <c r="KS36" s="90" t="s">
        <v>127</v>
      </c>
      <c r="KT36" s="90" t="s">
        <v>128</v>
      </c>
      <c r="KU36" s="72" t="s">
        <v>97</v>
      </c>
      <c r="KV36" s="74"/>
      <c r="KW36" s="90" t="s">
        <v>94</v>
      </c>
      <c r="KX36" s="72" t="s">
        <v>97</v>
      </c>
      <c r="KY36" s="74"/>
      <c r="KZ36" s="90" t="s">
        <v>95</v>
      </c>
      <c r="LA36" s="90" t="s">
        <v>96</v>
      </c>
      <c r="LB36" s="71" t="s">
        <v>89</v>
      </c>
      <c r="LC36" s="71" t="s">
        <v>90</v>
      </c>
      <c r="LD36" s="71" t="s">
        <v>128</v>
      </c>
      <c r="LE36" s="72" t="s">
        <v>97</v>
      </c>
      <c r="LF36" s="74"/>
      <c r="LG36" s="71" t="s">
        <v>93</v>
      </c>
      <c r="LH36" s="71" t="s">
        <v>94</v>
      </c>
      <c r="LI36" s="72" t="s">
        <v>97</v>
      </c>
      <c r="LJ36" s="74"/>
      <c r="LK36" s="71" t="s">
        <v>95</v>
      </c>
      <c r="LL36" s="71" t="s">
        <v>96</v>
      </c>
      <c r="LM36" s="90" t="s">
        <v>129</v>
      </c>
      <c r="LN36" s="71" t="s">
        <v>103</v>
      </c>
      <c r="LO36" s="71"/>
      <c r="LP36" s="71"/>
      <c r="LQ36" s="71"/>
      <c r="LR36" s="71" t="s">
        <v>96</v>
      </c>
      <c r="LS36" s="90" t="s">
        <v>130</v>
      </c>
      <c r="LT36" s="72" t="s">
        <v>103</v>
      </c>
      <c r="LU36" s="73"/>
      <c r="LV36" s="73"/>
      <c r="LW36" s="74"/>
      <c r="LX36" s="71" t="s">
        <v>96</v>
      </c>
      <c r="LY36" s="97" t="s">
        <v>130</v>
      </c>
      <c r="LZ36" s="98" t="s">
        <v>103</v>
      </c>
      <c r="MA36" s="73"/>
      <c r="MB36" s="73"/>
      <c r="MC36" s="99"/>
      <c r="MD36" s="72" t="s">
        <v>96</v>
      </c>
      <c r="ME36" s="100"/>
      <c r="MF36" s="101" t="s">
        <v>131</v>
      </c>
      <c r="MG36" s="102" t="s">
        <v>132</v>
      </c>
      <c r="MH36" s="102" t="s">
        <v>133</v>
      </c>
      <c r="MI36" s="103" t="s">
        <v>134</v>
      </c>
      <c r="MJ36" s="103" t="s">
        <v>135</v>
      </c>
      <c r="MK36" s="103" t="s">
        <v>136</v>
      </c>
      <c r="ML36" s="102" t="s">
        <v>137</v>
      </c>
      <c r="MM36" s="102" t="s">
        <v>138</v>
      </c>
      <c r="MN36" s="103" t="s">
        <v>109</v>
      </c>
      <c r="MO36" s="102" t="s">
        <v>139</v>
      </c>
      <c r="MP36" s="102" t="s">
        <v>140</v>
      </c>
      <c r="MQ36" s="93" t="s">
        <v>128</v>
      </c>
      <c r="MR36" s="104" t="s">
        <v>97</v>
      </c>
      <c r="MS36" s="105"/>
      <c r="MT36" s="93" t="s">
        <v>94</v>
      </c>
      <c r="MU36" s="104" t="s">
        <v>97</v>
      </c>
      <c r="MV36" s="106"/>
      <c r="MW36" s="107" t="s">
        <v>13</v>
      </c>
      <c r="MX36" s="107" t="s">
        <v>141</v>
      </c>
      <c r="MY36" s="107" t="s">
        <v>142</v>
      </c>
      <c r="MZ36" s="108" t="s">
        <v>143</v>
      </c>
      <c r="NA36" s="108" t="s">
        <v>144</v>
      </c>
      <c r="NB36" s="109" t="s">
        <v>145</v>
      </c>
      <c r="NC36" s="109" t="s">
        <v>146</v>
      </c>
      <c r="ND36" s="110" t="s">
        <v>147</v>
      </c>
      <c r="NE36" s="110" t="s">
        <v>148</v>
      </c>
      <c r="NF36" s="110" t="s">
        <v>149</v>
      </c>
      <c r="NG36" s="110" t="s">
        <v>150</v>
      </c>
      <c r="NH36" s="108" t="s">
        <v>143</v>
      </c>
      <c r="NI36" s="108" t="s">
        <v>144</v>
      </c>
      <c r="NJ36" s="109" t="s">
        <v>145</v>
      </c>
      <c r="NK36" s="109" t="s">
        <v>146</v>
      </c>
      <c r="NL36" s="110" t="s">
        <v>147</v>
      </c>
      <c r="NM36" s="110" t="s">
        <v>148</v>
      </c>
      <c r="NN36" s="110" t="s">
        <v>149</v>
      </c>
      <c r="NO36" s="110" t="s">
        <v>150</v>
      </c>
      <c r="NP36" s="108" t="s">
        <v>143</v>
      </c>
      <c r="NQ36" s="108" t="s">
        <v>144</v>
      </c>
      <c r="NR36" s="109" t="s">
        <v>145</v>
      </c>
      <c r="NS36" s="109" t="s">
        <v>146</v>
      </c>
      <c r="NT36" s="110" t="s">
        <v>147</v>
      </c>
      <c r="NU36" s="110" t="s">
        <v>148</v>
      </c>
      <c r="NV36" s="110" t="s">
        <v>149</v>
      </c>
      <c r="NW36" s="110" t="s">
        <v>150</v>
      </c>
      <c r="NX36" s="108" t="s">
        <v>143</v>
      </c>
      <c r="NY36" s="108" t="s">
        <v>144</v>
      </c>
      <c r="NZ36" s="109" t="s">
        <v>145</v>
      </c>
      <c r="OA36" s="109" t="s">
        <v>146</v>
      </c>
      <c r="OB36" s="110" t="s">
        <v>147</v>
      </c>
      <c r="OC36" s="110" t="s">
        <v>148</v>
      </c>
      <c r="OD36" s="110" t="s">
        <v>149</v>
      </c>
      <c r="OE36" s="110" t="s">
        <v>150</v>
      </c>
      <c r="OF36" s="108" t="s">
        <v>143</v>
      </c>
      <c r="OG36" s="108" t="s">
        <v>144</v>
      </c>
      <c r="OH36" s="109" t="s">
        <v>145</v>
      </c>
      <c r="OI36" s="109" t="s">
        <v>146</v>
      </c>
      <c r="OJ36" s="110" t="s">
        <v>147</v>
      </c>
      <c r="OK36" s="110" t="s">
        <v>148</v>
      </c>
      <c r="OL36" s="110" t="s">
        <v>149</v>
      </c>
      <c r="OM36" s="110" t="s">
        <v>150</v>
      </c>
      <c r="ON36" s="111" t="s">
        <v>151</v>
      </c>
      <c r="OO36" s="108" t="s">
        <v>143</v>
      </c>
      <c r="OP36" s="108" t="s">
        <v>144</v>
      </c>
      <c r="OQ36" s="109" t="s">
        <v>145</v>
      </c>
      <c r="OR36" s="109" t="s">
        <v>146</v>
      </c>
      <c r="OS36" s="110" t="s">
        <v>147</v>
      </c>
      <c r="OT36" s="110" t="s">
        <v>148</v>
      </c>
      <c r="OU36" s="110" t="s">
        <v>149</v>
      </c>
      <c r="OV36" s="110" t="s">
        <v>150</v>
      </c>
      <c r="OW36" s="111" t="s">
        <v>151</v>
      </c>
      <c r="OX36" s="108" t="s">
        <v>143</v>
      </c>
      <c r="OY36" s="108" t="s">
        <v>144</v>
      </c>
      <c r="OZ36" s="109" t="s">
        <v>145</v>
      </c>
      <c r="PA36" s="109" t="s">
        <v>146</v>
      </c>
      <c r="PB36" s="110" t="s">
        <v>147</v>
      </c>
      <c r="PC36" s="110" t="s">
        <v>148</v>
      </c>
      <c r="PD36" s="110" t="s">
        <v>149</v>
      </c>
      <c r="PE36" s="110" t="s">
        <v>150</v>
      </c>
      <c r="PF36" s="108" t="s">
        <v>143</v>
      </c>
      <c r="PG36" s="108" t="s">
        <v>144</v>
      </c>
      <c r="PH36" s="109" t="s">
        <v>145</v>
      </c>
      <c r="PI36" s="109" t="s">
        <v>146</v>
      </c>
      <c r="PJ36" s="110" t="s">
        <v>147</v>
      </c>
      <c r="PK36" s="110" t="s">
        <v>148</v>
      </c>
      <c r="PL36" s="110" t="s">
        <v>149</v>
      </c>
      <c r="PM36" s="110" t="s">
        <v>150</v>
      </c>
      <c r="PN36" s="108" t="s">
        <v>143</v>
      </c>
      <c r="PO36" s="108" t="s">
        <v>144</v>
      </c>
      <c r="PP36" s="109" t="s">
        <v>145</v>
      </c>
      <c r="PQ36" s="109" t="s">
        <v>146</v>
      </c>
      <c r="PR36" s="110" t="s">
        <v>147</v>
      </c>
      <c r="PS36" s="110" t="s">
        <v>148</v>
      </c>
      <c r="PT36" s="110" t="s">
        <v>149</v>
      </c>
      <c r="PU36" s="110" t="s">
        <v>150</v>
      </c>
      <c r="PV36" s="108" t="s">
        <v>143</v>
      </c>
      <c r="PW36" s="108" t="s">
        <v>144</v>
      </c>
      <c r="PX36" s="109" t="s">
        <v>145</v>
      </c>
      <c r="PY36" s="109" t="s">
        <v>146</v>
      </c>
      <c r="PZ36" s="110" t="s">
        <v>147</v>
      </c>
      <c r="QA36" s="110" t="s">
        <v>148</v>
      </c>
      <c r="QB36" s="110" t="s">
        <v>149</v>
      </c>
      <c r="QC36" s="110" t="s">
        <v>150</v>
      </c>
      <c r="QD36" s="108" t="s">
        <v>143</v>
      </c>
      <c r="QE36" s="108" t="s">
        <v>144</v>
      </c>
      <c r="QF36" s="109" t="s">
        <v>145</v>
      </c>
      <c r="QG36" s="109" t="s">
        <v>146</v>
      </c>
      <c r="QH36" s="110" t="s">
        <v>147</v>
      </c>
      <c r="QI36" s="110" t="s">
        <v>148</v>
      </c>
      <c r="QJ36" s="110" t="s">
        <v>149</v>
      </c>
      <c r="QK36" s="110" t="s">
        <v>150</v>
      </c>
      <c r="QL36" s="108" t="s">
        <v>143</v>
      </c>
      <c r="QM36" s="108" t="s">
        <v>144</v>
      </c>
      <c r="QN36" s="109" t="s">
        <v>145</v>
      </c>
      <c r="QO36" s="109" t="s">
        <v>146</v>
      </c>
      <c r="QP36" s="110" t="s">
        <v>147</v>
      </c>
      <c r="QQ36" s="110" t="s">
        <v>148</v>
      </c>
      <c r="QR36" s="110" t="s">
        <v>149</v>
      </c>
      <c r="QS36" s="110" t="s">
        <v>150</v>
      </c>
      <c r="QT36" s="108" t="s">
        <v>143</v>
      </c>
      <c r="QU36" s="108" t="s">
        <v>144</v>
      </c>
      <c r="QV36" s="109" t="s">
        <v>145</v>
      </c>
      <c r="QW36" s="109" t="s">
        <v>146</v>
      </c>
      <c r="QX36" s="110" t="s">
        <v>147</v>
      </c>
      <c r="QY36" s="110" t="s">
        <v>148</v>
      </c>
      <c r="QZ36" s="110" t="s">
        <v>149</v>
      </c>
      <c r="RA36" s="110" t="s">
        <v>150</v>
      </c>
      <c r="RB36" s="108" t="s">
        <v>143</v>
      </c>
      <c r="RC36" s="108" t="s">
        <v>144</v>
      </c>
      <c r="RD36" s="109" t="s">
        <v>145</v>
      </c>
      <c r="RE36" s="109" t="s">
        <v>146</v>
      </c>
      <c r="RF36" s="110" t="s">
        <v>147</v>
      </c>
      <c r="RG36" s="110" t="s">
        <v>148</v>
      </c>
      <c r="RH36" s="110" t="s">
        <v>149</v>
      </c>
      <c r="RI36" s="110" t="s">
        <v>150</v>
      </c>
      <c r="RJ36" s="108" t="s">
        <v>143</v>
      </c>
      <c r="RK36" s="108" t="s">
        <v>144</v>
      </c>
      <c r="RL36" s="109" t="s">
        <v>145</v>
      </c>
      <c r="RM36" s="109" t="s">
        <v>146</v>
      </c>
      <c r="RN36" s="110" t="s">
        <v>147</v>
      </c>
      <c r="RO36" s="110" t="s">
        <v>148</v>
      </c>
      <c r="RP36" s="110" t="s">
        <v>149</v>
      </c>
      <c r="RQ36" s="110" t="s">
        <v>150</v>
      </c>
      <c r="RR36" s="112" t="s">
        <v>143</v>
      </c>
      <c r="RS36" s="112" t="s">
        <v>144</v>
      </c>
      <c r="RT36" s="113" t="s">
        <v>145</v>
      </c>
      <c r="RU36" s="113" t="s">
        <v>146</v>
      </c>
      <c r="RV36" s="107" t="s">
        <v>147</v>
      </c>
      <c r="RW36" s="107" t="s">
        <v>148</v>
      </c>
      <c r="RX36" s="107" t="s">
        <v>149</v>
      </c>
      <c r="RY36" s="107" t="s">
        <v>150</v>
      </c>
      <c r="RZ36" s="114" t="s">
        <v>151</v>
      </c>
      <c r="SA36" s="88" t="s">
        <v>86</v>
      </c>
      <c r="SB36" s="88" t="s">
        <v>44</v>
      </c>
      <c r="SC36" s="88" t="s">
        <v>46</v>
      </c>
      <c r="SD36" s="88" t="s">
        <v>47</v>
      </c>
      <c r="SE36" s="88" t="s">
        <v>48</v>
      </c>
      <c r="SF36" s="115" t="s">
        <v>152</v>
      </c>
      <c r="SG36" s="88" t="s">
        <v>49</v>
      </c>
      <c r="SH36" s="115" t="s">
        <v>153</v>
      </c>
      <c r="SI36" s="88" t="s">
        <v>87</v>
      </c>
      <c r="SJ36" s="88" t="s">
        <v>51</v>
      </c>
      <c r="SK36" s="88" t="s">
        <v>52</v>
      </c>
      <c r="SL36" s="88" t="s">
        <v>53</v>
      </c>
      <c r="SM36" s="88" t="s">
        <v>54</v>
      </c>
      <c r="SN36" s="88" t="s">
        <v>55</v>
      </c>
      <c r="SO36" s="88" t="s">
        <v>56</v>
      </c>
      <c r="SP36" s="88" t="s">
        <v>57</v>
      </c>
      <c r="SQ36" s="88" t="s">
        <v>58</v>
      </c>
      <c r="SR36" s="88" t="s">
        <v>59</v>
      </c>
      <c r="SS36" s="88"/>
      <c r="ST36" s="88"/>
      <c r="SU36" s="88"/>
      <c r="SV36" s="88"/>
      <c r="SW36" s="88"/>
      <c r="SX36" s="88"/>
      <c r="SY36" s="88"/>
      <c r="SZ36" s="87"/>
      <c r="TA36" s="375"/>
      <c r="TB36" s="375"/>
      <c r="TC36" s="375"/>
      <c r="TD36" s="378"/>
      <c r="TE36" s="380"/>
      <c r="TF36" s="380"/>
      <c r="TG36" s="380"/>
      <c r="TH36" s="380"/>
      <c r="TI36" s="380"/>
      <c r="TJ36" s="380"/>
      <c r="TK36" s="380"/>
      <c r="TL36" s="380"/>
      <c r="TM36" s="380"/>
      <c r="TN36" s="380"/>
      <c r="TO36" s="380"/>
      <c r="TP36" s="380"/>
      <c r="TQ36" s="116"/>
      <c r="TR36" s="116"/>
      <c r="TS36" s="393"/>
      <c r="TT36" s="380"/>
      <c r="TU36" s="380"/>
      <c r="TV36" s="380"/>
      <c r="TW36" s="380"/>
      <c r="TX36" s="380"/>
      <c r="TY36" s="380"/>
      <c r="TZ36" s="380"/>
      <c r="UA36" s="380"/>
      <c r="UB36" s="380"/>
      <c r="UC36" s="380"/>
      <c r="UD36" s="380"/>
      <c r="UE36" s="380"/>
      <c r="UF36" s="380"/>
      <c r="UG36" s="380"/>
      <c r="UH36" s="380"/>
      <c r="UI36" s="191"/>
      <c r="UJ36" s="396"/>
      <c r="UK36" s="395"/>
      <c r="UL36" s="395"/>
      <c r="UM36" s="398"/>
      <c r="UN36" s="395"/>
      <c r="UO36" s="399"/>
      <c r="UP36" s="400"/>
      <c r="UQ36" s="395"/>
      <c r="UR36" s="395"/>
      <c r="US36" s="401"/>
      <c r="UT36" s="402"/>
      <c r="UU36" s="402"/>
      <c r="UV36" s="403"/>
      <c r="UW36" s="402"/>
      <c r="UX36" s="397"/>
      <c r="UY36" s="407"/>
      <c r="UZ36" s="402"/>
      <c r="VA36" s="402"/>
      <c r="VB36" s="384"/>
      <c r="VC36" s="387"/>
      <c r="VD36" s="390"/>
      <c r="VE36" s="409"/>
      <c r="VF36" s="409"/>
      <c r="VG36" s="409"/>
      <c r="VH36" s="409"/>
      <c r="VI36" s="428"/>
      <c r="VJ36" s="428"/>
      <c r="VK36" s="428"/>
      <c r="VL36" s="409"/>
      <c r="VM36" s="405"/>
      <c r="VN36" s="420"/>
      <c r="VO36" s="422"/>
      <c r="VP36" s="409"/>
      <c r="VQ36" s="425"/>
      <c r="VR36" s="409"/>
      <c r="VS36" s="409"/>
      <c r="VT36" s="409"/>
      <c r="VU36" s="412"/>
      <c r="VV36" s="414"/>
    </row>
    <row r="37" spans="1:595" ht="74.25" customHeight="1" thickBot="1" x14ac:dyDescent="0.35">
      <c r="A37" s="359"/>
      <c r="B37" s="359"/>
      <c r="C37" s="362"/>
      <c r="D37" s="117"/>
      <c r="E37" s="118"/>
      <c r="F37" s="118"/>
      <c r="G37" s="365"/>
      <c r="H37" s="119"/>
      <c r="I37" s="69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74"/>
      <c r="AD37" s="71"/>
      <c r="AE37" s="71"/>
      <c r="AF37" s="71" t="s">
        <v>133</v>
      </c>
      <c r="AG37" s="71" t="s">
        <v>154</v>
      </c>
      <c r="AH37" s="71"/>
      <c r="AI37" s="71"/>
      <c r="AJ37" s="71" t="s">
        <v>133</v>
      </c>
      <c r="AK37" s="71" t="s">
        <v>154</v>
      </c>
      <c r="AL37" s="71"/>
      <c r="AM37" s="71"/>
      <c r="AN37" s="71"/>
      <c r="AO37" s="71"/>
      <c r="AP37" s="71"/>
      <c r="AQ37" s="71" t="s">
        <v>133</v>
      </c>
      <c r="AR37" s="71" t="s">
        <v>154</v>
      </c>
      <c r="AS37" s="71"/>
      <c r="AT37" s="71" t="s">
        <v>155</v>
      </c>
      <c r="AU37" s="71"/>
      <c r="AV37" s="71" t="s">
        <v>133</v>
      </c>
      <c r="AW37" s="71" t="s">
        <v>154</v>
      </c>
      <c r="AX37" s="71"/>
      <c r="AY37" s="71"/>
      <c r="AZ37" s="71"/>
      <c r="BA37" s="71"/>
      <c r="BB37" s="71"/>
      <c r="BC37" s="71" t="s">
        <v>133</v>
      </c>
      <c r="BD37" s="71" t="s">
        <v>156</v>
      </c>
      <c r="BE37" s="71"/>
      <c r="BF37" s="71" t="s">
        <v>133</v>
      </c>
      <c r="BG37" s="71" t="s">
        <v>156</v>
      </c>
      <c r="BH37" s="71"/>
      <c r="BI37" s="71" t="s">
        <v>133</v>
      </c>
      <c r="BJ37" s="71" t="s">
        <v>154</v>
      </c>
      <c r="BK37" s="71"/>
      <c r="BL37" s="71"/>
      <c r="BM37" s="71"/>
      <c r="BN37" s="71"/>
      <c r="BO37" s="71"/>
      <c r="BP37" s="71" t="s">
        <v>133</v>
      </c>
      <c r="BQ37" s="71" t="s">
        <v>154</v>
      </c>
      <c r="BR37" s="71"/>
      <c r="BS37" s="71"/>
      <c r="BT37" s="71" t="s">
        <v>133</v>
      </c>
      <c r="BU37" s="71" t="s">
        <v>154</v>
      </c>
      <c r="BV37" s="71"/>
      <c r="BW37" s="71"/>
      <c r="BX37" s="71" t="s">
        <v>157</v>
      </c>
      <c r="BY37" s="71" t="s">
        <v>94</v>
      </c>
      <c r="BZ37" s="71" t="s">
        <v>158</v>
      </c>
      <c r="CA37" s="71" t="s">
        <v>159</v>
      </c>
      <c r="CB37" s="71" t="s">
        <v>95</v>
      </c>
      <c r="CC37" s="71"/>
      <c r="CD37" s="71" t="s">
        <v>160</v>
      </c>
      <c r="CE37" s="71" t="s">
        <v>94</v>
      </c>
      <c r="CF37" s="71" t="s">
        <v>158</v>
      </c>
      <c r="CG37" s="71" t="s">
        <v>159</v>
      </c>
      <c r="CH37" s="71" t="s">
        <v>95</v>
      </c>
      <c r="CI37" s="71"/>
      <c r="CJ37" s="71" t="s">
        <v>161</v>
      </c>
      <c r="CK37" s="71" t="s">
        <v>94</v>
      </c>
      <c r="CL37" s="71" t="s">
        <v>158</v>
      </c>
      <c r="CM37" s="71" t="s">
        <v>159</v>
      </c>
      <c r="CN37" s="71" t="s">
        <v>95</v>
      </c>
      <c r="CO37" s="71"/>
      <c r="CP37" s="71" t="s">
        <v>162</v>
      </c>
      <c r="CQ37" s="71" t="s">
        <v>94</v>
      </c>
      <c r="CR37" s="71" t="s">
        <v>158</v>
      </c>
      <c r="CS37" s="71" t="s">
        <v>159</v>
      </c>
      <c r="CT37" s="71" t="s">
        <v>95</v>
      </c>
      <c r="CU37" s="71"/>
      <c r="CV37" s="71" t="s">
        <v>163</v>
      </c>
      <c r="CW37" s="71" t="s">
        <v>94</v>
      </c>
      <c r="CX37" s="71" t="s">
        <v>158</v>
      </c>
      <c r="CY37" s="71" t="s">
        <v>159</v>
      </c>
      <c r="CZ37" s="71" t="s">
        <v>95</v>
      </c>
      <c r="DA37" s="71"/>
      <c r="DB37" s="71" t="s">
        <v>89</v>
      </c>
      <c r="DC37" s="71" t="s">
        <v>90</v>
      </c>
      <c r="DD37" s="90" t="s">
        <v>91</v>
      </c>
      <c r="DE37" s="71" t="s">
        <v>164</v>
      </c>
      <c r="DF37" s="71" t="s">
        <v>165</v>
      </c>
      <c r="DG37" s="71" t="s">
        <v>94</v>
      </c>
      <c r="DH37" s="71" t="s">
        <v>95</v>
      </c>
      <c r="DI37" s="71" t="s">
        <v>96</v>
      </c>
      <c r="DJ37" s="71" t="s">
        <v>89</v>
      </c>
      <c r="DK37" s="71" t="s">
        <v>90</v>
      </c>
      <c r="DL37" s="120" t="s">
        <v>91</v>
      </c>
      <c r="DM37" s="71" t="s">
        <v>164</v>
      </c>
      <c r="DN37" s="71" t="s">
        <v>165</v>
      </c>
      <c r="DO37" s="71" t="s">
        <v>94</v>
      </c>
      <c r="DP37" s="71" t="s">
        <v>95</v>
      </c>
      <c r="DQ37" s="71" t="s">
        <v>96</v>
      </c>
      <c r="DR37" s="71" t="s">
        <v>89</v>
      </c>
      <c r="DS37" s="71" t="s">
        <v>90</v>
      </c>
      <c r="DT37" s="90" t="s">
        <v>91</v>
      </c>
      <c r="DU37" s="71" t="s">
        <v>164</v>
      </c>
      <c r="DV37" s="71" t="s">
        <v>165</v>
      </c>
      <c r="DW37" s="71" t="s">
        <v>94</v>
      </c>
      <c r="DX37" s="71" t="s">
        <v>95</v>
      </c>
      <c r="DY37" s="71" t="s">
        <v>96</v>
      </c>
      <c r="DZ37" s="71" t="s">
        <v>89</v>
      </c>
      <c r="EA37" s="71" t="s">
        <v>90</v>
      </c>
      <c r="EB37" s="90" t="s">
        <v>91</v>
      </c>
      <c r="EC37" s="71" t="s">
        <v>164</v>
      </c>
      <c r="ED37" s="71" t="s">
        <v>165</v>
      </c>
      <c r="EE37" s="71" t="s">
        <v>94</v>
      </c>
      <c r="EF37" s="71" t="s">
        <v>95</v>
      </c>
      <c r="EG37" s="71" t="s">
        <v>96</v>
      </c>
      <c r="EH37" s="71" t="s">
        <v>89</v>
      </c>
      <c r="EI37" s="71" t="s">
        <v>90</v>
      </c>
      <c r="EJ37" s="90" t="s">
        <v>91</v>
      </c>
      <c r="EK37" s="71" t="s">
        <v>164</v>
      </c>
      <c r="EL37" s="71" t="s">
        <v>165</v>
      </c>
      <c r="EM37" s="71" t="s">
        <v>94</v>
      </c>
      <c r="EN37" s="71" t="s">
        <v>95</v>
      </c>
      <c r="EO37" s="71" t="s">
        <v>96</v>
      </c>
      <c r="EP37" s="71" t="s">
        <v>107</v>
      </c>
      <c r="EQ37" s="71" t="s">
        <v>166</v>
      </c>
      <c r="ER37" s="71" t="s">
        <v>104</v>
      </c>
      <c r="ES37" s="71" t="s">
        <v>106</v>
      </c>
      <c r="ET37" s="71" t="s">
        <v>167</v>
      </c>
      <c r="EU37" s="90" t="s">
        <v>94</v>
      </c>
      <c r="EV37" s="71" t="s">
        <v>158</v>
      </c>
      <c r="EW37" s="71" t="s">
        <v>159</v>
      </c>
      <c r="EX37" s="90" t="s">
        <v>95</v>
      </c>
      <c r="EY37" s="90" t="s">
        <v>96</v>
      </c>
      <c r="EZ37" s="93"/>
      <c r="FA37" s="93"/>
      <c r="FB37" s="121"/>
      <c r="FC37" s="71" t="s">
        <v>133</v>
      </c>
      <c r="FD37" s="71" t="s">
        <v>154</v>
      </c>
      <c r="FE37" s="104"/>
      <c r="FF37" s="93"/>
      <c r="FG37" s="71" t="s">
        <v>133</v>
      </c>
      <c r="FH37" s="71" t="s">
        <v>154</v>
      </c>
      <c r="FI37" s="93"/>
      <c r="FJ37" s="93"/>
      <c r="FK37" s="93"/>
      <c r="FL37" s="71" t="s">
        <v>94</v>
      </c>
      <c r="FM37" s="71" t="s">
        <v>158</v>
      </c>
      <c r="FN37" s="71" t="s">
        <v>159</v>
      </c>
      <c r="FO37" s="71" t="s">
        <v>95</v>
      </c>
      <c r="FP37" s="93"/>
      <c r="FQ37" s="93"/>
      <c r="FR37" s="71" t="s">
        <v>94</v>
      </c>
      <c r="FS37" s="71" t="s">
        <v>158</v>
      </c>
      <c r="FT37" s="71" t="s">
        <v>159</v>
      </c>
      <c r="FU37" s="71" t="s">
        <v>95</v>
      </c>
      <c r="FV37" s="93"/>
      <c r="FW37" s="71"/>
      <c r="FX37" s="93"/>
      <c r="FY37" s="93"/>
      <c r="FZ37" s="93"/>
      <c r="GA37" s="71" t="s">
        <v>158</v>
      </c>
      <c r="GB37" s="71" t="s">
        <v>159</v>
      </c>
      <c r="GC37" s="93"/>
      <c r="GD37" s="93"/>
      <c r="GE37" s="71" t="s">
        <v>158</v>
      </c>
      <c r="GF37" s="71" t="s">
        <v>159</v>
      </c>
      <c r="GG37" s="93"/>
      <c r="GH37" s="104"/>
      <c r="GI37" s="79"/>
      <c r="GJ37" s="79"/>
      <c r="GK37" s="79"/>
      <c r="GL37" s="79"/>
      <c r="GM37" s="79"/>
      <c r="GN37" s="74" t="s">
        <v>89</v>
      </c>
      <c r="GO37" s="71" t="s">
        <v>90</v>
      </c>
      <c r="GP37" s="71" t="s">
        <v>128</v>
      </c>
      <c r="GQ37" s="71" t="s">
        <v>158</v>
      </c>
      <c r="GR37" s="71" t="s">
        <v>159</v>
      </c>
      <c r="GS37" s="71" t="s">
        <v>164</v>
      </c>
      <c r="GT37" s="71" t="s">
        <v>165</v>
      </c>
      <c r="GU37" s="71" t="s">
        <v>168</v>
      </c>
      <c r="GV37" s="71" t="s">
        <v>94</v>
      </c>
      <c r="GW37" s="71" t="s">
        <v>158</v>
      </c>
      <c r="GX37" s="71" t="s">
        <v>159</v>
      </c>
      <c r="GY37" s="71" t="s">
        <v>95</v>
      </c>
      <c r="GZ37" s="93"/>
      <c r="HA37" s="71"/>
      <c r="HB37" s="71"/>
      <c r="HC37" s="71" t="s">
        <v>169</v>
      </c>
      <c r="HD37" s="71" t="s">
        <v>170</v>
      </c>
      <c r="HE37" s="71" t="s">
        <v>89</v>
      </c>
      <c r="HF37" s="71" t="s">
        <v>90</v>
      </c>
      <c r="HG37" s="71" t="s">
        <v>128</v>
      </c>
      <c r="HH37" s="71" t="s">
        <v>164</v>
      </c>
      <c r="HI37" s="71" t="s">
        <v>165</v>
      </c>
      <c r="HJ37" s="71" t="s">
        <v>94</v>
      </c>
      <c r="HK37" s="71" t="s">
        <v>95</v>
      </c>
      <c r="HL37" s="122" t="s">
        <v>96</v>
      </c>
      <c r="HM37" s="71" t="s">
        <v>89</v>
      </c>
      <c r="HN37" s="71" t="s">
        <v>90</v>
      </c>
      <c r="HO37" s="71" t="s">
        <v>128</v>
      </c>
      <c r="HP37" s="71" t="s">
        <v>164</v>
      </c>
      <c r="HQ37" s="71" t="s">
        <v>165</v>
      </c>
      <c r="HR37" s="71" t="s">
        <v>94</v>
      </c>
      <c r="HS37" s="71" t="s">
        <v>95</v>
      </c>
      <c r="HT37" s="122" t="s">
        <v>96</v>
      </c>
      <c r="HU37" s="71" t="s">
        <v>89</v>
      </c>
      <c r="HV37" s="71" t="s">
        <v>90</v>
      </c>
      <c r="HW37" s="71" t="s">
        <v>128</v>
      </c>
      <c r="HX37" s="71" t="s">
        <v>164</v>
      </c>
      <c r="HY37" s="71" t="s">
        <v>165</v>
      </c>
      <c r="HZ37" s="71" t="s">
        <v>94</v>
      </c>
      <c r="IA37" s="71" t="s">
        <v>95</v>
      </c>
      <c r="IB37" s="122" t="s">
        <v>96</v>
      </c>
      <c r="IC37" s="71" t="s">
        <v>89</v>
      </c>
      <c r="ID37" s="71" t="s">
        <v>90</v>
      </c>
      <c r="IE37" s="71" t="s">
        <v>128</v>
      </c>
      <c r="IF37" s="71" t="s">
        <v>164</v>
      </c>
      <c r="IG37" s="71" t="s">
        <v>165</v>
      </c>
      <c r="IH37" s="71" t="s">
        <v>94</v>
      </c>
      <c r="II37" s="71" t="s">
        <v>95</v>
      </c>
      <c r="IJ37" s="122" t="s">
        <v>96</v>
      </c>
      <c r="IK37" s="71" t="s">
        <v>89</v>
      </c>
      <c r="IL37" s="71" t="s">
        <v>90</v>
      </c>
      <c r="IM37" s="71" t="s">
        <v>128</v>
      </c>
      <c r="IN37" s="71" t="s">
        <v>164</v>
      </c>
      <c r="IO37" s="71" t="s">
        <v>165</v>
      </c>
      <c r="IP37" s="71" t="s">
        <v>94</v>
      </c>
      <c r="IQ37" s="71" t="s">
        <v>95</v>
      </c>
      <c r="IR37" s="122" t="s">
        <v>96</v>
      </c>
      <c r="IS37" s="71" t="s">
        <v>89</v>
      </c>
      <c r="IT37" s="71" t="s">
        <v>90</v>
      </c>
      <c r="IU37" s="71" t="s">
        <v>128</v>
      </c>
      <c r="IV37" s="71" t="s">
        <v>164</v>
      </c>
      <c r="IW37" s="71" t="s">
        <v>165</v>
      </c>
      <c r="IX37" s="71" t="s">
        <v>94</v>
      </c>
      <c r="IY37" s="71" t="s">
        <v>95</v>
      </c>
      <c r="IZ37" s="122" t="s">
        <v>96</v>
      </c>
      <c r="JA37" s="71" t="s">
        <v>89</v>
      </c>
      <c r="JB37" s="71" t="s">
        <v>90</v>
      </c>
      <c r="JC37" s="71" t="s">
        <v>127</v>
      </c>
      <c r="JD37" s="71" t="s">
        <v>128</v>
      </c>
      <c r="JE37" s="71" t="s">
        <v>94</v>
      </c>
      <c r="JF37" s="71" t="s">
        <v>95</v>
      </c>
      <c r="JG37" s="122" t="s">
        <v>96</v>
      </c>
      <c r="JH37" s="71" t="s">
        <v>89</v>
      </c>
      <c r="JI37" s="71" t="s">
        <v>90</v>
      </c>
      <c r="JJ37" s="71" t="s">
        <v>127</v>
      </c>
      <c r="JK37" s="71" t="s">
        <v>128</v>
      </c>
      <c r="JL37" s="71" t="s">
        <v>94</v>
      </c>
      <c r="JM37" s="71" t="s">
        <v>95</v>
      </c>
      <c r="JN37" s="122" t="s">
        <v>96</v>
      </c>
      <c r="JO37" s="71" t="s">
        <v>89</v>
      </c>
      <c r="JP37" s="71" t="s">
        <v>90</v>
      </c>
      <c r="JQ37" s="71" t="s">
        <v>127</v>
      </c>
      <c r="JR37" s="71" t="s">
        <v>128</v>
      </c>
      <c r="JS37" s="71" t="s">
        <v>94</v>
      </c>
      <c r="JT37" s="71" t="s">
        <v>95</v>
      </c>
      <c r="JU37" s="122" t="s">
        <v>96</v>
      </c>
      <c r="JV37" s="71" t="s">
        <v>89</v>
      </c>
      <c r="JW37" s="71" t="s">
        <v>90</v>
      </c>
      <c r="JX37" s="71" t="s">
        <v>127</v>
      </c>
      <c r="JY37" s="71" t="s">
        <v>128</v>
      </c>
      <c r="JZ37" s="71" t="s">
        <v>94</v>
      </c>
      <c r="KA37" s="71" t="s">
        <v>95</v>
      </c>
      <c r="KB37" s="122" t="s">
        <v>96</v>
      </c>
      <c r="KC37" s="71" t="s">
        <v>89</v>
      </c>
      <c r="KD37" s="71" t="s">
        <v>90</v>
      </c>
      <c r="KE37" s="71" t="s">
        <v>127</v>
      </c>
      <c r="KF37" s="71" t="s">
        <v>128</v>
      </c>
      <c r="KG37" s="71" t="s">
        <v>94</v>
      </c>
      <c r="KH37" s="71" t="s">
        <v>95</v>
      </c>
      <c r="KI37" s="122" t="s">
        <v>96</v>
      </c>
      <c r="KJ37" s="71" t="s">
        <v>89</v>
      </c>
      <c r="KK37" s="71" t="s">
        <v>90</v>
      </c>
      <c r="KL37" s="71" t="s">
        <v>127</v>
      </c>
      <c r="KM37" s="71" t="s">
        <v>128</v>
      </c>
      <c r="KN37" s="71" t="s">
        <v>94</v>
      </c>
      <c r="KO37" s="71" t="s">
        <v>95</v>
      </c>
      <c r="KP37" s="122" t="s">
        <v>96</v>
      </c>
      <c r="KQ37" s="93"/>
      <c r="KR37" s="93"/>
      <c r="KS37" s="93"/>
      <c r="KT37" s="93"/>
      <c r="KU37" s="71" t="s">
        <v>133</v>
      </c>
      <c r="KV37" s="71" t="s">
        <v>154</v>
      </c>
      <c r="KW37" s="93"/>
      <c r="KX37" s="71" t="s">
        <v>133</v>
      </c>
      <c r="KY37" s="71" t="s">
        <v>154</v>
      </c>
      <c r="KZ37" s="93"/>
      <c r="LA37" s="93"/>
      <c r="LB37" s="71"/>
      <c r="LC37" s="71"/>
      <c r="LD37" s="71"/>
      <c r="LE37" s="71" t="s">
        <v>133</v>
      </c>
      <c r="LF37" s="71" t="s">
        <v>154</v>
      </c>
      <c r="LG37" s="71"/>
      <c r="LH37" s="71"/>
      <c r="LI37" s="71" t="s">
        <v>133</v>
      </c>
      <c r="LJ37" s="71" t="s">
        <v>154</v>
      </c>
      <c r="LK37" s="71"/>
      <c r="LL37" s="71"/>
      <c r="LM37" s="93"/>
      <c r="LN37" s="71" t="s">
        <v>94</v>
      </c>
      <c r="LO37" s="71" t="s">
        <v>158</v>
      </c>
      <c r="LP37" s="71" t="s">
        <v>159</v>
      </c>
      <c r="LQ37" s="71" t="s">
        <v>95</v>
      </c>
      <c r="LR37" s="71"/>
      <c r="LS37" s="93"/>
      <c r="LT37" s="71" t="s">
        <v>94</v>
      </c>
      <c r="LU37" s="71" t="s">
        <v>158</v>
      </c>
      <c r="LV37" s="71" t="s">
        <v>159</v>
      </c>
      <c r="LW37" s="72" t="s">
        <v>95</v>
      </c>
      <c r="LX37" s="71"/>
      <c r="LY37" s="106"/>
      <c r="LZ37" s="71" t="s">
        <v>94</v>
      </c>
      <c r="MA37" s="71" t="s">
        <v>158</v>
      </c>
      <c r="MB37" s="71" t="s">
        <v>159</v>
      </c>
      <c r="MC37" s="106" t="s">
        <v>95</v>
      </c>
      <c r="MD37" s="72"/>
      <c r="ME37" s="123"/>
      <c r="MF37" s="124"/>
      <c r="MG37" s="125"/>
      <c r="MH37" s="125"/>
      <c r="MI37" s="101"/>
      <c r="MJ37" s="101"/>
      <c r="MK37" s="101"/>
      <c r="ML37" s="125"/>
      <c r="MM37" s="125"/>
      <c r="MN37" s="101"/>
      <c r="MO37" s="125"/>
      <c r="MP37" s="125"/>
      <c r="MQ37" s="90"/>
      <c r="MR37" s="90" t="s">
        <v>133</v>
      </c>
      <c r="MS37" s="90" t="s">
        <v>171</v>
      </c>
      <c r="MT37" s="90"/>
      <c r="MU37" s="90" t="s">
        <v>133</v>
      </c>
      <c r="MV37" s="90" t="s">
        <v>171</v>
      </c>
      <c r="MW37" s="107"/>
      <c r="MX37" s="107"/>
      <c r="MY37" s="107"/>
      <c r="MZ37" s="112"/>
      <c r="NA37" s="112"/>
      <c r="NB37" s="113"/>
      <c r="NC37" s="113"/>
      <c r="ND37" s="107"/>
      <c r="NE37" s="107"/>
      <c r="NF37" s="107"/>
      <c r="NG37" s="107"/>
      <c r="NH37" s="112"/>
      <c r="NI37" s="112"/>
      <c r="NJ37" s="113"/>
      <c r="NK37" s="113"/>
      <c r="NL37" s="107"/>
      <c r="NM37" s="107"/>
      <c r="NN37" s="107"/>
      <c r="NO37" s="107"/>
      <c r="NP37" s="112"/>
      <c r="NQ37" s="112"/>
      <c r="NR37" s="113"/>
      <c r="NS37" s="113"/>
      <c r="NT37" s="107"/>
      <c r="NU37" s="107"/>
      <c r="NV37" s="107"/>
      <c r="NW37" s="107"/>
      <c r="NX37" s="112"/>
      <c r="NY37" s="112"/>
      <c r="NZ37" s="113"/>
      <c r="OA37" s="113"/>
      <c r="OB37" s="107"/>
      <c r="OC37" s="107"/>
      <c r="OD37" s="107"/>
      <c r="OE37" s="107"/>
      <c r="OF37" s="112"/>
      <c r="OG37" s="112"/>
      <c r="OH37" s="113"/>
      <c r="OI37" s="113"/>
      <c r="OJ37" s="107"/>
      <c r="OK37" s="107"/>
      <c r="OL37" s="107"/>
      <c r="OM37" s="107"/>
      <c r="ON37" s="114"/>
      <c r="OO37" s="112"/>
      <c r="OP37" s="112"/>
      <c r="OQ37" s="113"/>
      <c r="OR37" s="113"/>
      <c r="OS37" s="107"/>
      <c r="OT37" s="107"/>
      <c r="OU37" s="107"/>
      <c r="OV37" s="107"/>
      <c r="OW37" s="114"/>
      <c r="OX37" s="112"/>
      <c r="OY37" s="112"/>
      <c r="OZ37" s="113"/>
      <c r="PA37" s="113"/>
      <c r="PB37" s="107"/>
      <c r="PC37" s="107"/>
      <c r="PD37" s="107"/>
      <c r="PE37" s="107"/>
      <c r="PF37" s="112"/>
      <c r="PG37" s="112"/>
      <c r="PH37" s="113"/>
      <c r="PI37" s="113"/>
      <c r="PJ37" s="107"/>
      <c r="PK37" s="107"/>
      <c r="PL37" s="107"/>
      <c r="PM37" s="107"/>
      <c r="PN37" s="112"/>
      <c r="PO37" s="112"/>
      <c r="PP37" s="113"/>
      <c r="PQ37" s="113"/>
      <c r="PR37" s="107"/>
      <c r="PS37" s="107"/>
      <c r="PT37" s="107"/>
      <c r="PU37" s="107"/>
      <c r="PV37" s="112"/>
      <c r="PW37" s="112"/>
      <c r="PX37" s="113"/>
      <c r="PY37" s="113"/>
      <c r="PZ37" s="107"/>
      <c r="QA37" s="107"/>
      <c r="QB37" s="107"/>
      <c r="QC37" s="107"/>
      <c r="QD37" s="112"/>
      <c r="QE37" s="112"/>
      <c r="QF37" s="113"/>
      <c r="QG37" s="113"/>
      <c r="QH37" s="107"/>
      <c r="QI37" s="107"/>
      <c r="QJ37" s="107"/>
      <c r="QK37" s="107"/>
      <c r="QL37" s="112"/>
      <c r="QM37" s="112"/>
      <c r="QN37" s="113"/>
      <c r="QO37" s="113"/>
      <c r="QP37" s="107"/>
      <c r="QQ37" s="107"/>
      <c r="QR37" s="107"/>
      <c r="QS37" s="107"/>
      <c r="QT37" s="112"/>
      <c r="QU37" s="112"/>
      <c r="QV37" s="113"/>
      <c r="QW37" s="113"/>
      <c r="QX37" s="107"/>
      <c r="QY37" s="107"/>
      <c r="QZ37" s="107"/>
      <c r="RA37" s="107"/>
      <c r="RB37" s="112"/>
      <c r="RC37" s="112"/>
      <c r="RD37" s="113"/>
      <c r="RE37" s="113"/>
      <c r="RF37" s="107"/>
      <c r="RG37" s="107"/>
      <c r="RH37" s="107"/>
      <c r="RI37" s="107"/>
      <c r="RJ37" s="112"/>
      <c r="RK37" s="112"/>
      <c r="RL37" s="113"/>
      <c r="RM37" s="113"/>
      <c r="RN37" s="107"/>
      <c r="RO37" s="107"/>
      <c r="RP37" s="107"/>
      <c r="RQ37" s="107"/>
      <c r="RR37" s="112"/>
      <c r="RS37" s="112"/>
      <c r="RT37" s="113"/>
      <c r="RU37" s="113"/>
      <c r="RV37" s="107"/>
      <c r="RW37" s="107"/>
      <c r="RX37" s="107"/>
      <c r="RY37" s="107"/>
      <c r="RZ37" s="114"/>
      <c r="SA37" s="88"/>
      <c r="SB37" s="88"/>
      <c r="SC37" s="88"/>
      <c r="SD37" s="88"/>
      <c r="SE37" s="88"/>
      <c r="SF37" s="115"/>
      <c r="SG37" s="88"/>
      <c r="SH37" s="115"/>
      <c r="SI37" s="88"/>
      <c r="SJ37" s="88"/>
      <c r="SK37" s="88"/>
      <c r="SL37" s="88"/>
      <c r="SM37" s="88"/>
      <c r="SN37" s="88"/>
      <c r="SO37" s="88"/>
      <c r="SP37" s="88"/>
      <c r="SQ37" s="88"/>
      <c r="SR37" s="88"/>
      <c r="SS37" s="88"/>
      <c r="ST37" s="88"/>
      <c r="SU37" s="88"/>
      <c r="SV37" s="88"/>
      <c r="SW37" s="88"/>
      <c r="SX37" s="88"/>
      <c r="SY37" s="88"/>
      <c r="SZ37" s="87"/>
      <c r="TA37" s="376"/>
      <c r="TB37" s="376"/>
      <c r="TC37" s="376"/>
      <c r="TD37" s="379"/>
      <c r="TE37" s="191"/>
      <c r="TF37" s="191"/>
      <c r="TG37" s="191"/>
      <c r="TH37" s="191"/>
      <c r="TI37" s="191"/>
      <c r="TJ37" s="191"/>
      <c r="TK37" s="191"/>
      <c r="TL37" s="191"/>
      <c r="TM37" s="191"/>
      <c r="TN37" s="191"/>
      <c r="TO37" s="191"/>
      <c r="TP37" s="191"/>
      <c r="TQ37" s="191"/>
      <c r="TR37" s="191"/>
      <c r="TS37" s="394"/>
      <c r="TT37" s="191"/>
      <c r="TU37" s="191"/>
      <c r="TV37" s="191"/>
      <c r="TW37" s="191"/>
      <c r="TX37" s="191"/>
      <c r="TY37" s="191"/>
      <c r="TZ37" s="191"/>
      <c r="UA37" s="191"/>
      <c r="UB37" s="191"/>
      <c r="UC37" s="191"/>
      <c r="UD37" s="191"/>
      <c r="UE37" s="191"/>
      <c r="UF37" s="191"/>
      <c r="UG37" s="191"/>
      <c r="UH37" s="191"/>
      <c r="UI37" s="191"/>
      <c r="UJ37" s="396"/>
      <c r="UK37" s="395"/>
      <c r="UL37" s="395"/>
      <c r="UM37" s="398"/>
      <c r="UN37" s="395"/>
      <c r="UO37" s="399"/>
      <c r="UP37" s="400"/>
      <c r="UQ37" s="395"/>
      <c r="UR37" s="395"/>
      <c r="US37" s="401"/>
      <c r="UT37" s="402"/>
      <c r="UU37" s="402"/>
      <c r="UV37" s="403"/>
      <c r="UW37" s="402"/>
      <c r="UX37" s="397"/>
      <c r="UY37" s="407"/>
      <c r="UZ37" s="402"/>
      <c r="VA37" s="402"/>
      <c r="VB37" s="385"/>
      <c r="VC37" s="388"/>
      <c r="VD37" s="391"/>
      <c r="VE37" s="410"/>
      <c r="VF37" s="410"/>
      <c r="VG37" s="410"/>
      <c r="VH37" s="410"/>
      <c r="VI37" s="429"/>
      <c r="VJ37" s="429"/>
      <c r="VK37" s="429"/>
      <c r="VL37" s="410"/>
      <c r="VM37" s="406"/>
      <c r="VN37" s="420"/>
      <c r="VO37" s="423"/>
      <c r="VP37" s="410"/>
      <c r="VQ37" s="426"/>
      <c r="VR37" s="410"/>
      <c r="VS37" s="410"/>
      <c r="VT37" s="410"/>
      <c r="VU37" s="413"/>
      <c r="VV37" s="415"/>
      <c r="VW37" s="126"/>
    </row>
    <row r="38" spans="1:595" ht="23.1" hidden="1" customHeight="1" thickBot="1" x14ac:dyDescent="0.35">
      <c r="A38" s="236">
        <v>1</v>
      </c>
      <c r="B38" s="237" t="s">
        <v>172</v>
      </c>
      <c r="C38" s="236">
        <v>1</v>
      </c>
      <c r="D38" s="238">
        <v>329</v>
      </c>
      <c r="E38" s="239"/>
      <c r="F38" s="240">
        <f>D38-E38</f>
        <v>329</v>
      </c>
      <c r="G38" s="240"/>
      <c r="H38" s="241">
        <v>0</v>
      </c>
      <c r="I38" s="242">
        <v>1.0919000000000001</v>
      </c>
      <c r="J38" s="242">
        <v>1.0919000000000001</v>
      </c>
      <c r="K38" s="242"/>
      <c r="L38" s="242"/>
      <c r="M38" s="242">
        <v>0</v>
      </c>
      <c r="N38" s="242">
        <v>0</v>
      </c>
      <c r="O38" s="242">
        <v>0.44740000000000002</v>
      </c>
      <c r="P38" s="242">
        <v>0</v>
      </c>
      <c r="Q38" s="242">
        <v>0</v>
      </c>
      <c r="R38" s="242">
        <v>0</v>
      </c>
      <c r="S38" s="242">
        <v>0.1338</v>
      </c>
      <c r="T38" s="242">
        <v>0</v>
      </c>
      <c r="U38" s="242">
        <v>0</v>
      </c>
      <c r="V38" s="242">
        <v>9.2499999999999999E-2</v>
      </c>
      <c r="W38" s="242">
        <v>0</v>
      </c>
      <c r="X38" s="242">
        <v>0.41820000000000002</v>
      </c>
      <c r="Y38" s="242">
        <v>0</v>
      </c>
      <c r="Z38" s="242">
        <v>0</v>
      </c>
      <c r="AA38" s="242">
        <v>0</v>
      </c>
      <c r="AB38" s="242">
        <v>0</v>
      </c>
      <c r="AC38" s="243">
        <v>0</v>
      </c>
      <c r="AD38" s="243">
        <f>AC38*0.22</f>
        <v>0</v>
      </c>
      <c r="AE38" s="243">
        <f t="shared" ref="AE38:AE101" si="0">AC38*$AB$28</f>
        <v>0</v>
      </c>
      <c r="AF38" s="243">
        <f>AE38*$AF$32</f>
        <v>0</v>
      </c>
      <c r="AG38" s="243">
        <f>AE38*$AG$32</f>
        <v>0</v>
      </c>
      <c r="AH38" s="243">
        <v>0</v>
      </c>
      <c r="AI38" s="243">
        <f t="shared" ref="AI38:AI101" si="1">(AC38+AD38+AE38+AH38)*$AB$29</f>
        <v>0</v>
      </c>
      <c r="AJ38" s="243">
        <f>AI38*$AJ$32</f>
        <v>0</v>
      </c>
      <c r="AK38" s="243">
        <f>AI38*$AK$32</f>
        <v>0</v>
      </c>
      <c r="AL38" s="243">
        <f t="shared" ref="AL38:AL101" si="2">(AC38+AD38+AE38+AH38+AI38)*$AB$30</f>
        <v>0</v>
      </c>
      <c r="AM38" s="243">
        <f>(AC38+AD38+AE38+AH38+AI38+AL38)*1.2</f>
        <v>0</v>
      </c>
      <c r="AN38" s="243">
        <v>0</v>
      </c>
      <c r="AO38" s="243">
        <v>0</v>
      </c>
      <c r="AP38" s="243">
        <f>AN38*$AB$29</f>
        <v>0</v>
      </c>
      <c r="AQ38" s="243">
        <f>AP38*$AQ$32</f>
        <v>0</v>
      </c>
      <c r="AR38" s="243">
        <f>AP38*$AR$32</f>
        <v>0</v>
      </c>
      <c r="AS38" s="243">
        <v>0</v>
      </c>
      <c r="AT38" s="244" t="e">
        <f t="shared" ref="AT38:AT101" si="3">$AT$278*H38</f>
        <v>#REF!</v>
      </c>
      <c r="AU38" s="243">
        <f t="shared" ref="AU38:AU101" si="4">(AN38+AO38+AP38+AS38)*$AB$29</f>
        <v>0</v>
      </c>
      <c r="AV38" s="243">
        <f>AU38*$AV$32</f>
        <v>0</v>
      </c>
      <c r="AW38" s="243">
        <f>AU38*$AW$32</f>
        <v>0</v>
      </c>
      <c r="AX38" s="243">
        <f t="shared" ref="AX38:AX101" si="5">(AN38+AO38+AP38+AS38+AU38)*$AB$30</f>
        <v>0</v>
      </c>
      <c r="AY38" s="243">
        <f>(AN38+AO38+AP38+AS38+AU38+AX38)*1.2</f>
        <v>0</v>
      </c>
      <c r="AZ38" s="243">
        <v>18</v>
      </c>
      <c r="BA38" s="243">
        <f>AZ38*43.69*1.4/12</f>
        <v>91.748999999999981</v>
      </c>
      <c r="BB38" s="243">
        <f>AZ38*43.69*0.146/12</f>
        <v>9.568109999999999</v>
      </c>
      <c r="BC38" s="243">
        <f>BB38*0.8</f>
        <v>7.6544879999999997</v>
      </c>
      <c r="BD38" s="243">
        <f>BB38-BC38</f>
        <v>1.9136219999999993</v>
      </c>
      <c r="BE38" s="243">
        <v>3.5880412499999998</v>
      </c>
      <c r="BF38" s="243">
        <f>BE38*0.8</f>
        <v>2.8704330000000002</v>
      </c>
      <c r="BG38" s="243">
        <f>BE38-BF38</f>
        <v>0.71760824999999961</v>
      </c>
      <c r="BH38" s="243">
        <f t="shared" ref="BH38:BH101" si="6">(BA38+BB38+BE38)*$AB$29</f>
        <v>11.919528990210225</v>
      </c>
      <c r="BI38" s="243">
        <f>BH38*$BI$32</f>
        <v>0.38420990133891747</v>
      </c>
      <c r="BJ38" s="243">
        <f>BH38*$BJ$32</f>
        <v>10.167301586813396</v>
      </c>
      <c r="BK38" s="243">
        <f t="shared" ref="BK38:BK101" si="7">(BA38+BB38+BE38+BH38)*$AB$30</f>
        <v>5.8412340120105108</v>
      </c>
      <c r="BL38" s="243">
        <f>(BA38+BB38+BE38+BH38+BK38)*1.2</f>
        <v>147.19909710266487</v>
      </c>
      <c r="BM38" s="243">
        <v>0</v>
      </c>
      <c r="BN38" s="243">
        <f>BM38*0.22</f>
        <v>0</v>
      </c>
      <c r="BO38" s="243">
        <f t="shared" ref="BO38:BO101" si="8">BM38*$AB$28</f>
        <v>0</v>
      </c>
      <c r="BP38" s="243">
        <f>BO38*$BP$32</f>
        <v>0</v>
      </c>
      <c r="BQ38" s="243">
        <f>BO38*$BQ$32</f>
        <v>0</v>
      </c>
      <c r="BR38" s="243">
        <v>0</v>
      </c>
      <c r="BS38" s="243">
        <f t="shared" ref="BS38:BS101" si="9">(BM38+BN38+BO38+BR38)*$AB$29</f>
        <v>0</v>
      </c>
      <c r="BT38" s="243">
        <f>BS38*$BT$32</f>
        <v>0</v>
      </c>
      <c r="BU38" s="243">
        <f>BS38*$BU$32</f>
        <v>0</v>
      </c>
      <c r="BV38" s="243">
        <f t="shared" ref="BV38:BV101" si="10">(BM38+BN38+BO38+BR38+BS38)*$AB$30</f>
        <v>0</v>
      </c>
      <c r="BW38" s="243">
        <f>(BM38+BN38+BO38+BR38+BS38+BV38)*1.2</f>
        <v>0</v>
      </c>
      <c r="BX38" s="243">
        <v>0</v>
      </c>
      <c r="BY38" s="243">
        <f t="shared" ref="BY38:BY101" si="11">BX38*$AB$29</f>
        <v>0</v>
      </c>
      <c r="BZ38" s="243">
        <f>BY38*$BZ$32</f>
        <v>0</v>
      </c>
      <c r="CA38" s="243">
        <f>BY38*$CA$32</f>
        <v>0</v>
      </c>
      <c r="CB38" s="243">
        <f t="shared" ref="CB38:CB101" si="12">(BX38+BY38)*$AB$30</f>
        <v>0</v>
      </c>
      <c r="CC38" s="243">
        <f>(BX38+BY38+CB38)*1.2</f>
        <v>0</v>
      </c>
      <c r="CD38" s="243"/>
      <c r="CE38" s="243">
        <f t="shared" ref="CE38:CE101" si="13">BX38*$CE$30</f>
        <v>0</v>
      </c>
      <c r="CF38" s="243">
        <f>CE38*$BZ$32</f>
        <v>0</v>
      </c>
      <c r="CG38" s="243">
        <f>CE38*$CA$32</f>
        <v>0</v>
      </c>
      <c r="CH38" s="243">
        <f t="shared" ref="CH38:CH101" si="14">(CD38+CE38)*$AB$30</f>
        <v>0</v>
      </c>
      <c r="CI38" s="243">
        <f>(CD38+CE38+CH38)*1.2</f>
        <v>0</v>
      </c>
      <c r="CJ38" s="243"/>
      <c r="CK38" s="243">
        <f t="shared" ref="CK38:CK101" si="15">BX38*$CE$30</f>
        <v>0</v>
      </c>
      <c r="CL38" s="243">
        <f>CK38*$BZ$32</f>
        <v>0</v>
      </c>
      <c r="CM38" s="243">
        <f>CK38*$CA$32</f>
        <v>0</v>
      </c>
      <c r="CN38" s="243">
        <f t="shared" ref="CN38:CN101" si="16">(CJ38+CK38)*$AB$30</f>
        <v>0</v>
      </c>
      <c r="CO38" s="243">
        <f>(CJ38+CK38+CN38)*1.2</f>
        <v>0</v>
      </c>
      <c r="CP38" s="243">
        <v>0</v>
      </c>
      <c r="CQ38" s="243">
        <f t="shared" ref="CQ38:CQ101" si="17">CP38*$AB$29</f>
        <v>0</v>
      </c>
      <c r="CR38" s="243">
        <f>CQ38*$BZ$32</f>
        <v>0</v>
      </c>
      <c r="CS38" s="243">
        <f>CQ38*$CS$32</f>
        <v>0</v>
      </c>
      <c r="CT38" s="243">
        <f t="shared" ref="CT38:CT101" si="18">(CP38+CQ38)*$AB$30</f>
        <v>0</v>
      </c>
      <c r="CU38" s="243">
        <f>(CP38+CQ38+CT38)*1.2</f>
        <v>0</v>
      </c>
      <c r="CV38" s="243"/>
      <c r="CW38" s="243">
        <f t="shared" ref="CW38:CW101" si="19">CP38*$CK$30</f>
        <v>0</v>
      </c>
      <c r="CX38" s="243">
        <f>CW38*$BZ$32</f>
        <v>0</v>
      </c>
      <c r="CY38" s="243">
        <f>CW38*$CS$32</f>
        <v>0</v>
      </c>
      <c r="CZ38" s="243">
        <f t="shared" ref="CZ38:CZ101" si="20">(CV38+CW38)*$AB$30</f>
        <v>0</v>
      </c>
      <c r="DA38" s="243">
        <f>(CV38+CW38+CZ38)*1.2</f>
        <v>0</v>
      </c>
      <c r="DB38" s="243">
        <v>0</v>
      </c>
      <c r="DC38" s="243">
        <f>DB38*0.22</f>
        <v>0</v>
      </c>
      <c r="DD38" s="243">
        <f t="shared" ref="DD38:DD101" si="21">DB38*$AB$28</f>
        <v>0</v>
      </c>
      <c r="DE38" s="243">
        <v>0</v>
      </c>
      <c r="DF38" s="243">
        <v>0</v>
      </c>
      <c r="DG38" s="243">
        <f t="shared" ref="DG38:DG101" si="22">(DB38+DC38+DD38+DE38+DF38)*$AB$29</f>
        <v>0</v>
      </c>
      <c r="DH38" s="243">
        <f t="shared" ref="DH38:DH101" si="23">(DB38+DC38+DD38+DE38+DF38+DG38)*$AB$30</f>
        <v>0</v>
      </c>
      <c r="DI38" s="243">
        <f>(DB38+DC38+DD38+DE38+DF38+DG38+DH38)*1.2</f>
        <v>0</v>
      </c>
      <c r="DJ38" s="243">
        <v>0</v>
      </c>
      <c r="DK38" s="243">
        <f>DJ38*0.22</f>
        <v>0</v>
      </c>
      <c r="DL38" s="243">
        <f t="shared" ref="DL38:DL101" si="24">DJ38*$AB$28</f>
        <v>0</v>
      </c>
      <c r="DM38" s="243">
        <v>0</v>
      </c>
      <c r="DN38" s="243">
        <v>0</v>
      </c>
      <c r="DO38" s="243">
        <f t="shared" ref="DO38:DO101" si="25">(DJ38+DK38+DL38+DM38+DN38)*$AB$29</f>
        <v>0</v>
      </c>
      <c r="DP38" s="243">
        <f t="shared" ref="DP38:DP101" si="26">(DJ38+DK38+DL38+DM38+DN38+DO38)*$AB$30</f>
        <v>0</v>
      </c>
      <c r="DQ38" s="243">
        <f>(DJ38+DK38+DL38+DM38+DN38+DO38+DP38)*1.2</f>
        <v>0</v>
      </c>
      <c r="DR38" s="243">
        <v>0</v>
      </c>
      <c r="DS38" s="243">
        <f>DR38*0.22</f>
        <v>0</v>
      </c>
      <c r="DT38" s="243">
        <f t="shared" ref="DT38:DT101" si="27">DR38*$AB$28</f>
        <v>0</v>
      </c>
      <c r="DU38" s="243">
        <v>0</v>
      </c>
      <c r="DV38" s="243">
        <v>0</v>
      </c>
      <c r="DW38" s="243">
        <f t="shared" ref="DW38:DW101" si="28">(DR38+DS38+DT38+DU38+DV38)*$AB$29</f>
        <v>0</v>
      </c>
      <c r="DX38" s="243">
        <f t="shared" ref="DX38:DX101" si="29">(DR38+DS38+DT38+DU38+DV38+DW38)*$AB$30</f>
        <v>0</v>
      </c>
      <c r="DY38" s="243">
        <f t="shared" ref="DY38:DY101" si="30">(DR38+DS38+DT38+DU38+DV38+DW38+DX38)*1.2</f>
        <v>0</v>
      </c>
      <c r="DZ38" s="243">
        <v>16.73</v>
      </c>
      <c r="EA38" s="243">
        <f>DZ38*0.22</f>
        <v>3.6806000000000001</v>
      </c>
      <c r="EB38" s="243">
        <f t="shared" ref="EB38:EB101" si="31">DZ38*$AB$28</f>
        <v>0</v>
      </c>
      <c r="EC38" s="243">
        <v>0.69331402943000098</v>
      </c>
      <c r="ED38" s="243">
        <v>5.9211083750000002E-3</v>
      </c>
      <c r="EE38" s="243">
        <f t="shared" ref="EE38:EE101" si="32">(DZ38+EA38+EB38+EC38+ED38)*$AB$29</f>
        <v>2.3985408619638706</v>
      </c>
      <c r="EF38" s="243">
        <f t="shared" ref="EF38:EF101" si="33">(DZ38+EA38+EB38+EC38+ED38+EE38)*$AB$30</f>
        <v>1.1754187999884438</v>
      </c>
      <c r="EG38" s="243">
        <f t="shared" ref="EG38:EG101" si="34">(DZ38+EA38+EB38+EC38+ED38+EE38+EF38)*1.2</f>
        <v>29.620553759708777</v>
      </c>
      <c r="EH38" s="243">
        <v>0</v>
      </c>
      <c r="EI38" s="243">
        <f>EH38*0.22</f>
        <v>0</v>
      </c>
      <c r="EJ38" s="243">
        <f t="shared" ref="EJ38:EJ101" si="35">EH38*$AB$28</f>
        <v>0</v>
      </c>
      <c r="EK38" s="243">
        <v>0</v>
      </c>
      <c r="EL38" s="243">
        <v>0</v>
      </c>
      <c r="EM38" s="243">
        <f t="shared" ref="EM38:EM101" si="36">(EH38+EI38+EJ38+EK38+EL38)*$AB$29</f>
        <v>0</v>
      </c>
      <c r="EN38" s="243">
        <f t="shared" ref="EN38:EN101" si="37">(EH38+EI38+EJ38+EK38+EL38+EM38)*$AB$30</f>
        <v>0</v>
      </c>
      <c r="EO38" s="243">
        <f>(EH38+EI38+EJ38+EK38+EL38+EM38+EN38)*1.2</f>
        <v>0</v>
      </c>
      <c r="EP38" s="243">
        <v>0</v>
      </c>
      <c r="EQ38" s="243">
        <v>0</v>
      </c>
      <c r="ER38" s="243">
        <v>0</v>
      </c>
      <c r="ES38" s="243">
        <v>0</v>
      </c>
      <c r="ET38" s="243">
        <v>0</v>
      </c>
      <c r="EU38" s="243">
        <f t="shared" ref="EU38:EU101" si="38">EQ38*$AB$29</f>
        <v>0</v>
      </c>
      <c r="EV38" s="243">
        <f>EU38*$EV$32</f>
        <v>0</v>
      </c>
      <c r="EW38" s="243">
        <f>EU38*$EW$32</f>
        <v>0</v>
      </c>
      <c r="EX38" s="243">
        <f t="shared" ref="EX38:EX101" si="39">(EQ38+EU38)*$AB$30</f>
        <v>0</v>
      </c>
      <c r="EY38" s="243">
        <f>(EQ38+EU38+EX38)*1.2</f>
        <v>0</v>
      </c>
      <c r="EZ38" s="245">
        <f>DB38+DJ38+DR38+DZ38+EH38</f>
        <v>16.73</v>
      </c>
      <c r="FA38" s="245">
        <f>DC38+DK38+DS38+EA38+EI38</f>
        <v>3.6806000000000001</v>
      </c>
      <c r="FB38" s="245">
        <f>DD38+DL38+DT38+EB38+EJ38</f>
        <v>0</v>
      </c>
      <c r="FC38" s="245">
        <f>FB38*$FC$32</f>
        <v>0</v>
      </c>
      <c r="FD38" s="245">
        <f>FB38*$FD$32</f>
        <v>0</v>
      </c>
      <c r="FE38" s="245">
        <f>DE38+DF38+DM38+DN38+DU38+DV38+EC38+ED38+EK38+EL38</f>
        <v>0.69923513780500102</v>
      </c>
      <c r="FF38" s="245">
        <f>DG38+DO38+DW38+EE38+EM38+EU38</f>
        <v>2.3985408619638706</v>
      </c>
      <c r="FG38" s="245">
        <f>FF38*$FG$32</f>
        <v>7.7313721766135629E-2</v>
      </c>
      <c r="FH38" s="245">
        <f>FF38*$FH$32</f>
        <v>2.0459439573418852</v>
      </c>
      <c r="FI38" s="245">
        <f>DH38+DP38+DX38+EF38+EN38+EX38</f>
        <v>1.1754187999884438</v>
      </c>
      <c r="FJ38" s="245">
        <f>DI38+DQ38+DY38+EG38+EO38+EY38</f>
        <v>29.620553759708777</v>
      </c>
      <c r="FK38" s="244">
        <f t="shared" ref="FK38:FK101" si="40">FL38/$AB$29</f>
        <v>0</v>
      </c>
      <c r="FL38" s="243">
        <v>0</v>
      </c>
      <c r="FM38" s="243">
        <f>FL38*$FM$32</f>
        <v>0</v>
      </c>
      <c r="FN38" s="243">
        <f>FL38*$FN$32</f>
        <v>0</v>
      </c>
      <c r="FO38" s="243">
        <v>0</v>
      </c>
      <c r="FP38" s="244">
        <f>(FK38+FL38+FO38)*1.2</f>
        <v>0</v>
      </c>
      <c r="FQ38" s="244">
        <f t="shared" ref="FQ38:FQ101" si="41">FR38/$AB$29</f>
        <v>0</v>
      </c>
      <c r="FR38" s="243">
        <v>0</v>
      </c>
      <c r="FS38" s="243">
        <f>FR38*$FS$32</f>
        <v>0</v>
      </c>
      <c r="FT38" s="243">
        <f>FR38*$FT$32</f>
        <v>0</v>
      </c>
      <c r="FU38" s="243">
        <v>0</v>
      </c>
      <c r="FV38" s="244">
        <f>(FQ38+FR38+FU38)*1.2</f>
        <v>0</v>
      </c>
      <c r="FW38" s="246">
        <v>2.63E-3</v>
      </c>
      <c r="FX38" s="243">
        <f>FW38*GJ38*1.096386</f>
        <v>11.722186450398601</v>
      </c>
      <c r="FY38" s="243">
        <f>FX38*0.22</f>
        <v>2.5788810190876923</v>
      </c>
      <c r="FZ38" s="243">
        <f t="shared" ref="FZ38:FZ101" si="42">FX38*$AB$28</f>
        <v>0</v>
      </c>
      <c r="GA38" s="243">
        <f>FZ38*$GA$32</f>
        <v>0</v>
      </c>
      <c r="GB38" s="243">
        <f>FZ38*$GB$32</f>
        <v>0</v>
      </c>
      <c r="GC38" s="243">
        <f>FW38*GM38*1.096386</f>
        <v>0.20479161870308643</v>
      </c>
      <c r="GD38" s="243">
        <f t="shared" ref="GD38:GD101" si="43">(FX38+FY38+FZ38+GC38)*$AB$29</f>
        <v>1.648184153679277</v>
      </c>
      <c r="GE38" s="243">
        <f>GD38*$GE$32</f>
        <v>5.3126987785640144E-2</v>
      </c>
      <c r="GF38" s="243">
        <f>GD38*$GF$32</f>
        <v>1.4058932508849455</v>
      </c>
      <c r="GG38" s="243">
        <f t="shared" ref="GG38:GG101" si="44">(FX38+FY38+FZ38+GC38+GD38)*$AB$30</f>
        <v>0.80770216209343282</v>
      </c>
      <c r="GH38" s="247">
        <f>(FX38+FZ38+FY38+GC38+GD38+GG38)*1.2</f>
        <v>20.354094484754508</v>
      </c>
      <c r="GI38" s="244">
        <v>14</v>
      </c>
      <c r="GJ38" s="244">
        <v>4065.27</v>
      </c>
      <c r="GK38" s="244">
        <v>894.35940000000005</v>
      </c>
      <c r="GL38" s="244">
        <v>2493.5285150610798</v>
      </c>
      <c r="GM38" s="244">
        <v>71.022008333333304</v>
      </c>
      <c r="GN38" s="248">
        <v>0</v>
      </c>
      <c r="GO38" s="243">
        <f>GN38*0.22</f>
        <v>0</v>
      </c>
      <c r="GP38" s="243">
        <f t="shared" ref="GP38:GP101" si="45">GN38*$AB$28</f>
        <v>0</v>
      </c>
      <c r="GQ38" s="243">
        <f>GP38*$GQ$32</f>
        <v>0</v>
      </c>
      <c r="GR38" s="243">
        <f>GP38*$GR$32</f>
        <v>0</v>
      </c>
      <c r="GS38" s="243">
        <v>0</v>
      </c>
      <c r="GT38" s="243">
        <v>0</v>
      </c>
      <c r="GU38" s="243"/>
      <c r="GV38" s="243">
        <f t="shared" ref="GV38:GV101" si="46">(GN38+GO38+GP38+GS38+GT38)*$AB$29</f>
        <v>0</v>
      </c>
      <c r="GW38" s="243">
        <f>GV38*$GW$32</f>
        <v>0</v>
      </c>
      <c r="GX38" s="243">
        <f>GV38*$GX$32</f>
        <v>0</v>
      </c>
      <c r="GY38" s="243">
        <f t="shared" ref="GY38:GY101" si="47">(GN38+GO38+GP38+GS38+GT38+GV38)*$AB$30</f>
        <v>0</v>
      </c>
      <c r="GZ38" s="243">
        <f>(GN38+GO38+GP38+GS38+GT38+GU38+GV38+GY38)*1.2</f>
        <v>0</v>
      </c>
      <c r="HA38" s="243">
        <v>0</v>
      </c>
      <c r="HB38" s="243">
        <v>44</v>
      </c>
      <c r="HC38" s="243">
        <v>0</v>
      </c>
      <c r="HD38" s="243">
        <v>0</v>
      </c>
      <c r="HE38" s="243">
        <v>0</v>
      </c>
      <c r="HF38" s="243">
        <f>HE38*0.22</f>
        <v>0</v>
      </c>
      <c r="HG38" s="243">
        <f t="shared" ref="HG38:HG101" si="48">HE38*$HH$28</f>
        <v>0</v>
      </c>
      <c r="HH38" s="243">
        <v>0</v>
      </c>
      <c r="HI38" s="243">
        <v>0</v>
      </c>
      <c r="HJ38" s="243">
        <f t="shared" ref="HJ38:HJ101" si="49">(HE38+HF38+HG38+HH38+HI38)*$HH$29</f>
        <v>0</v>
      </c>
      <c r="HK38" s="243">
        <f t="shared" ref="HK38:HK101" si="50">(HE38+HF38+HG38+HH38+HI38+HJ38)*$HH$30</f>
        <v>0</v>
      </c>
      <c r="HL38" s="243">
        <f t="shared" ref="HL38:HL101" si="51">(HE38+HF38+HG38+HH38+HI38+HJ38+HK38)*1.2</f>
        <v>0</v>
      </c>
      <c r="HM38" s="243">
        <v>0</v>
      </c>
      <c r="HN38" s="243">
        <f>HM38*0.22</f>
        <v>0</v>
      </c>
      <c r="HO38" s="243">
        <f t="shared" ref="HO38:HO101" si="52">HM38*$HH$28</f>
        <v>0</v>
      </c>
      <c r="HP38" s="243">
        <v>0</v>
      </c>
      <c r="HQ38" s="243">
        <v>0</v>
      </c>
      <c r="HR38" s="243">
        <f t="shared" ref="HR38:HR101" si="53">(HM38+HN38+HO38+HP38+HQ38)*$HH$29</f>
        <v>0</v>
      </c>
      <c r="HS38" s="243">
        <f t="shared" ref="HS38:HS101" si="54">(HM38+HN38+HO38+HP38+HQ38+HR38)*$HH$30</f>
        <v>0</v>
      </c>
      <c r="HT38" s="243">
        <f t="shared" ref="HT38:HT101" si="55">(HM38+HN38+HO38+HP38+HQ38+HR38+HS38)*1.2</f>
        <v>0</v>
      </c>
      <c r="HU38" s="243">
        <v>0</v>
      </c>
      <c r="HV38" s="243">
        <f>HU38*0.22</f>
        <v>0</v>
      </c>
      <c r="HW38" s="243">
        <f t="shared" ref="HW38:HW101" si="56">HU38*$HH$28</f>
        <v>0</v>
      </c>
      <c r="HX38" s="243">
        <v>0</v>
      </c>
      <c r="HY38" s="243">
        <v>0</v>
      </c>
      <c r="HZ38" s="243">
        <f t="shared" ref="HZ38:HZ101" si="57">(HU38+HV38+HW38+HX38+HY38)*$HH$29</f>
        <v>0</v>
      </c>
      <c r="IA38" s="243">
        <f t="shared" ref="IA38:IA101" si="58">(HU38+HV38+HW38+HX38+HY38+HZ38)*$HH$30</f>
        <v>0</v>
      </c>
      <c r="IB38" s="243">
        <f t="shared" ref="IB38:IB101" si="59">(HU38+HV38+HW38+HX38+HY38+HZ38+IA38)*1.2</f>
        <v>0</v>
      </c>
      <c r="IC38" s="243">
        <v>3.26</v>
      </c>
      <c r="ID38" s="243">
        <f>IC38*0.22</f>
        <v>0.71719999999999995</v>
      </c>
      <c r="IE38" s="243">
        <f t="shared" ref="IE38:IE101" si="60">IC38*$HH$28</f>
        <v>0</v>
      </c>
      <c r="IF38" s="243">
        <v>0.14460939590499999</v>
      </c>
      <c r="IG38" s="243">
        <v>0.18131363184583299</v>
      </c>
      <c r="IH38" s="243">
        <f t="shared" ref="IH38:IH101" si="61">(IC38+ID38+IE38+IF38+IG38)*$HH$29</f>
        <v>0.4889292762705707</v>
      </c>
      <c r="II38" s="243">
        <f t="shared" ref="II38:II101" si="62">(IC38+ID38+IE38+IF38+IG38+IH38)*$HH$30</f>
        <v>0.23960261520107018</v>
      </c>
      <c r="IJ38" s="243">
        <f>(IC38+ID38+IE38+IF38+IG38+IH38+II38)*1.2</f>
        <v>6.0379859030669687</v>
      </c>
      <c r="IK38" s="243">
        <v>0</v>
      </c>
      <c r="IL38" s="243">
        <f>IK38*0.22</f>
        <v>0</v>
      </c>
      <c r="IM38" s="243">
        <f t="shared" ref="IM38:IM101" si="63">IK38*$HH$28</f>
        <v>0</v>
      </c>
      <c r="IN38" s="243">
        <v>0</v>
      </c>
      <c r="IO38" s="243">
        <v>0</v>
      </c>
      <c r="IP38" s="243">
        <f t="shared" ref="IP38:IP101" si="64">(IK38+IL38+IM38+IN38+IO38)*$HH$29</f>
        <v>0</v>
      </c>
      <c r="IQ38" s="243">
        <f t="shared" ref="IQ38:IQ101" si="65">(IK38+IL38+IM38+IN38+IO38+IP38)*$HH$30</f>
        <v>0</v>
      </c>
      <c r="IR38" s="243">
        <f>(IK38+IL38+IM38+IN38+IO38+IP38+IQ38)*1.2</f>
        <v>0</v>
      </c>
      <c r="IS38" s="243">
        <v>1.64</v>
      </c>
      <c r="IT38" s="243">
        <f>IS38*0.22</f>
        <v>0.36079999999999995</v>
      </c>
      <c r="IU38" s="243">
        <f t="shared" ref="IU38:IU101" si="66">IS38*$HH$28</f>
        <v>0</v>
      </c>
      <c r="IV38" s="243">
        <v>7.1802516194999999E-2</v>
      </c>
      <c r="IW38" s="243">
        <v>0.17035285948891701</v>
      </c>
      <c r="IX38" s="243">
        <f t="shared" ref="IX38:IX101" si="67">(IS38+IT38+IU38+IV38+IW38)*$HH$29</f>
        <v>0.25484898792529331</v>
      </c>
      <c r="IY38" s="243">
        <f t="shared" ref="IY38:IY101" si="68">(IS38+IT38+IU38+IV38+IW38+IX38)*$HH$30</f>
        <v>0.12489021818046053</v>
      </c>
      <c r="IZ38" s="243">
        <f>(IS38+IT38+IU38+IV38+IW38+IX38+IY38)*1.2</f>
        <v>3.1472334981476053</v>
      </c>
      <c r="JA38" s="243">
        <v>20.123066666666599</v>
      </c>
      <c r="JB38" s="243">
        <f>JA38*0.22</f>
        <v>4.4270746666666518</v>
      </c>
      <c r="JC38" s="243">
        <v>51.612533333333197</v>
      </c>
      <c r="JD38" s="243">
        <f t="shared" ref="JD38:JD101" si="69">JA38*$HH$28</f>
        <v>0</v>
      </c>
      <c r="JE38" s="243">
        <f t="shared" ref="JE38:JE101" si="70">(JA38+JB38+JC38+JD38)*$HH$29</f>
        <v>8.6537524406007726</v>
      </c>
      <c r="JF38" s="243">
        <f t="shared" ref="JF38:JF101" si="71">(JA38+JB38+JC38+JD38+JE38)*$HH$30</f>
        <v>4.2408213553633614</v>
      </c>
      <c r="JG38" s="243">
        <f>(JA38+JB38+JC38+JD38+JE38+JF38)*1.2</f>
        <v>106.86869815515669</v>
      </c>
      <c r="JH38" s="243">
        <v>0</v>
      </c>
      <c r="JI38" s="243">
        <f>JH38*0.22</f>
        <v>0</v>
      </c>
      <c r="JJ38" s="243">
        <v>0</v>
      </c>
      <c r="JK38" s="243">
        <f t="shared" ref="JK38:JK101" si="72">JH38*$HH$28</f>
        <v>0</v>
      </c>
      <c r="JL38" s="243">
        <f t="shared" ref="JL38:JL101" si="73">(JH38+JI38+JJ38+JK38)*$HH$29</f>
        <v>0</v>
      </c>
      <c r="JM38" s="243">
        <f t="shared" ref="JM38:JM101" si="74">(JH38+JI38+JJ38+JK38+JL38)*$HH$30</f>
        <v>0</v>
      </c>
      <c r="JN38" s="243">
        <f>(JH38+JI38+JJ38+JK38+JL38+JM38)*1.2</f>
        <v>0</v>
      </c>
      <c r="JO38" s="243">
        <v>0</v>
      </c>
      <c r="JP38" s="243">
        <f>JO38*0.22</f>
        <v>0</v>
      </c>
      <c r="JQ38" s="243">
        <v>0</v>
      </c>
      <c r="JR38" s="243">
        <f t="shared" ref="JR38:JR101" si="75">JO38*$HH$28</f>
        <v>0</v>
      </c>
      <c r="JS38" s="243">
        <f t="shared" ref="JS38:JS101" si="76">(JO38+JP38+JQ38+JR38)*$HH$29</f>
        <v>0</v>
      </c>
      <c r="JT38" s="243">
        <f t="shared" ref="JT38:JT101" si="77">(JO38+JP38+JQ38+JR38+JS38)*$HH$30</f>
        <v>0</v>
      </c>
      <c r="JU38" s="243">
        <f>(JO38+JP38+JQ38+JR38+JS38+JT38)*1.2</f>
        <v>0</v>
      </c>
      <c r="JV38" s="243">
        <v>0</v>
      </c>
      <c r="JW38" s="243">
        <f>JV38*0.22</f>
        <v>0</v>
      </c>
      <c r="JX38" s="243">
        <v>0</v>
      </c>
      <c r="JY38" s="243">
        <f t="shared" ref="JY38:JY101" si="78">JV38*$HH$28</f>
        <v>0</v>
      </c>
      <c r="JZ38" s="243">
        <f t="shared" ref="JZ38:JZ101" si="79">(JV38+JW38+JX38+JY38)*$HH$29</f>
        <v>0</v>
      </c>
      <c r="KA38" s="243">
        <f t="shared" ref="KA38:KA101" si="80">(JV38+JW38+JX38+JY38+JZ38)*$HH$30</f>
        <v>0</v>
      </c>
      <c r="KB38" s="243">
        <f>(JV38+JW38+JX38+JY38+JZ38+KA38)*1.2</f>
        <v>0</v>
      </c>
      <c r="KC38" s="243">
        <v>0</v>
      </c>
      <c r="KD38" s="243">
        <f>KC38*0.22</f>
        <v>0</v>
      </c>
      <c r="KE38" s="243">
        <v>0</v>
      </c>
      <c r="KF38" s="243">
        <f t="shared" ref="KF38:KF101" si="81">KC38*$HH$28</f>
        <v>0</v>
      </c>
      <c r="KG38" s="243">
        <f t="shared" ref="KG38:KG101" si="82">(KC38+KD38+KE38+KF38)*$HH$29</f>
        <v>0</v>
      </c>
      <c r="KH38" s="243">
        <f t="shared" ref="KH38:KH101" si="83">(KC38+KD38+KE38+KF38+KG38)*$HH$30</f>
        <v>0</v>
      </c>
      <c r="KI38" s="243">
        <f>(KC38+KD38+KE38+KF38+KG38+KH38)*1.2</f>
        <v>0</v>
      </c>
      <c r="KJ38" s="243">
        <v>0</v>
      </c>
      <c r="KK38" s="243">
        <f>KJ38*0.22</f>
        <v>0</v>
      </c>
      <c r="KL38" s="243">
        <v>0</v>
      </c>
      <c r="KM38" s="243">
        <f t="shared" ref="KM38:KM101" si="84">KJ38*$HH$28</f>
        <v>0</v>
      </c>
      <c r="KN38" s="243">
        <f t="shared" ref="KN38:KN101" si="85">(KJ38+KK38+KL38+KM38)*$HH$29</f>
        <v>0</v>
      </c>
      <c r="KO38" s="243">
        <f t="shared" ref="KO38:KO101" si="86">(KJ38+KK38+KL38+KM38+KN38)*$HH$30</f>
        <v>0</v>
      </c>
      <c r="KP38" s="243">
        <f>(KJ38+KK38+KL38+KM38+KN38+KO38)*1.2</f>
        <v>0</v>
      </c>
      <c r="KQ38" s="243">
        <f>HE38+HM38+HU38+IC38+IK38+IS38+JA38+JH38+JO38+JV38+KC38+KJ38</f>
        <v>25.023066666666598</v>
      </c>
      <c r="KR38" s="243">
        <f t="shared" ref="KR38:KR53" si="87">HF38+HN38+HV38+ID38+IL38+IT38+JB38+JI38+JP38+JW38+KD38+KK38</f>
        <v>5.5050746666666512</v>
      </c>
      <c r="KS38" s="243">
        <f>HH38+HI38++HP38+HQ38++HX38+HY38+IF38+IG38++IN38+IO38+IV38+IW38+JC38+JJ38+JQ38+JX38+KE38+KL38</f>
        <v>52.180611736767943</v>
      </c>
      <c r="KT38" s="243">
        <f>HG38+HO38+HW38+IE38+IM38+IU38+JD38+JK38+JR38+JY38+KF38+KM38</f>
        <v>0</v>
      </c>
      <c r="KU38" s="243">
        <f>KT38*$KU$32</f>
        <v>0</v>
      </c>
      <c r="KV38" s="243">
        <f>KT38*$KV$32</f>
        <v>0</v>
      </c>
      <c r="KW38" s="243">
        <f>HJ38+HR38+HZ38+IH38+IP38+IX38+JE38+JL38+JS38+JZ38+KG38+KN38</f>
        <v>9.3975307047966368</v>
      </c>
      <c r="KX38" s="243">
        <f>KW38*$KX$32</f>
        <v>0.30291669644705338</v>
      </c>
      <c r="KY38" s="243">
        <f>KW38*$KY$32</f>
        <v>8.0160490339410035</v>
      </c>
      <c r="KZ38" s="243">
        <f>HK38+HS38+IA38+II38+IQ38+IY38+JF38+JM38+JT38+KA38+KH38+KO38</f>
        <v>4.6053141887448916</v>
      </c>
      <c r="LA38" s="243">
        <f>HL38+HT38+IB38+IJ38+IR38+IZ38+JG38+JN38+JU38+KB38+KI38+KP38</f>
        <v>116.05391755637126</v>
      </c>
      <c r="LB38" s="243">
        <v>0</v>
      </c>
      <c r="LC38" s="243">
        <f>LB38*0.22</f>
        <v>0</v>
      </c>
      <c r="LD38" s="243">
        <f t="shared" ref="LD38:LD101" si="88">LB38*$HH$28</f>
        <v>0</v>
      </c>
      <c r="LE38" s="243">
        <f>LD38*$LE$32</f>
        <v>0</v>
      </c>
      <c r="LF38" s="243">
        <f>LD38*$LF$32</f>
        <v>0</v>
      </c>
      <c r="LG38" s="243">
        <v>0</v>
      </c>
      <c r="LH38" s="243">
        <f t="shared" ref="LH38:LH101" si="89">(LB38+LC38+LD38+LG38)*$HH$29</f>
        <v>0</v>
      </c>
      <c r="LI38" s="243">
        <f>LH38*$LI$32</f>
        <v>0</v>
      </c>
      <c r="LJ38" s="243">
        <f>LH38*$LJ$32</f>
        <v>0</v>
      </c>
      <c r="LK38" s="243">
        <f t="shared" ref="LK38:LK101" si="90">(LB38+LC38+LD38+LG38+LH38)*$HH$30</f>
        <v>0</v>
      </c>
      <c r="LL38" s="243">
        <f>(LB38+LC38+LD38+LG38+LH38+LK38)*1.2</f>
        <v>0</v>
      </c>
      <c r="LM38" s="243">
        <f t="shared" ref="LM38:LM101" si="91">LN38/$HH$29</f>
        <v>0</v>
      </c>
      <c r="LN38" s="243">
        <v>0</v>
      </c>
      <c r="LO38" s="243">
        <f>LN38*$LO$32</f>
        <v>0</v>
      </c>
      <c r="LP38" s="243">
        <f>LN38*$LP$32</f>
        <v>0</v>
      </c>
      <c r="LQ38" s="243">
        <f t="shared" ref="LQ38:LQ101" si="92">(LM38+LN38)*$HH$30</f>
        <v>0</v>
      </c>
      <c r="LR38" s="243">
        <f>(LM38+LN38+LQ38)*1.2</f>
        <v>0</v>
      </c>
      <c r="LS38" s="243">
        <v>0</v>
      </c>
      <c r="LT38" s="243">
        <f t="shared" ref="LT38:LT101" si="93">LS38*$HH$29</f>
        <v>0</v>
      </c>
      <c r="LU38" s="243">
        <f>LT38*$LU$32</f>
        <v>0</v>
      </c>
      <c r="LV38" s="243">
        <f>LT38*$LV$32</f>
        <v>0</v>
      </c>
      <c r="LW38" s="243">
        <f t="shared" ref="LW38:LW101" si="94">(LS38+LT38)*$HH$30</f>
        <v>0</v>
      </c>
      <c r="LX38" s="243">
        <f>(LS38+LT38+LW38)*1.2</f>
        <v>0</v>
      </c>
      <c r="LY38" s="245">
        <f t="shared" ref="LY38:LY101" si="95">LZ38/$HH$29</f>
        <v>0</v>
      </c>
      <c r="LZ38" s="245">
        <v>0</v>
      </c>
      <c r="MA38" s="249">
        <f>LZ38*$MA$32</f>
        <v>0</v>
      </c>
      <c r="MB38" s="249">
        <f>LZ38*$MB$32</f>
        <v>0</v>
      </c>
      <c r="MC38" s="249">
        <f t="shared" ref="MC38:MC101" si="96">(LY38+LZ38)*$HH$30</f>
        <v>0</v>
      </c>
      <c r="MD38" s="247">
        <f>(LY38+LZ38+MC38)*1.2</f>
        <v>0</v>
      </c>
      <c r="ME38" s="250">
        <f>AM38+AY38+BL38+BW38+CC38+CU38+FJ38+FP38+FV38+GH38+GZ38+LA38+LL38+LR38+LX38+MD38</f>
        <v>313.22766290349944</v>
      </c>
      <c r="MF38" s="251">
        <f>AC38+AD38+AN38+AO38+BM38+BN38+EZ38+FA38+FX38+FY38+GN38+GO38+KQ38+KR38+LB38+LC38</f>
        <v>65.239808802819539</v>
      </c>
      <c r="MG38" s="252" t="e">
        <f>AH38+AS38-AT38+BD38+BG38+BR38+FE38+GC38+GS38+GT38+KS38+LG38+LM38</f>
        <v>#REF!</v>
      </c>
      <c r="MH38" s="252" t="e">
        <f>AT38+BC38+BF38</f>
        <v>#REF!</v>
      </c>
      <c r="MI38" s="252">
        <f>LS38</f>
        <v>0</v>
      </c>
      <c r="MJ38" s="252">
        <f>LY38</f>
        <v>0</v>
      </c>
      <c r="MK38" s="252">
        <f>BA38</f>
        <v>91.748999999999981</v>
      </c>
      <c r="ML38" s="252">
        <f>BX38</f>
        <v>0</v>
      </c>
      <c r="MM38" s="252">
        <f>CP38</f>
        <v>0</v>
      </c>
      <c r="MN38" s="252">
        <f>EQ38</f>
        <v>0</v>
      </c>
      <c r="MO38" s="252">
        <f>FK38</f>
        <v>0</v>
      </c>
      <c r="MP38" s="253">
        <f>FQ38</f>
        <v>0</v>
      </c>
      <c r="MQ38" s="254">
        <f>AE38+AP38+BO38+FB38+FZ38+GP38+KT38+LD38</f>
        <v>0</v>
      </c>
      <c r="MR38" s="255">
        <f>MQ38*$MR$32</f>
        <v>0</v>
      </c>
      <c r="MS38" s="255">
        <f>(MQ38*$MS$32)*1.22</f>
        <v>0</v>
      </c>
      <c r="MT38" s="255">
        <f>AI38+AU38+BH38+BS38+BY38+CQ38+EU38+FF38+FL38+FR38+GD38+GV38+KW38+LH38+LN38+LT38+LZ38</f>
        <v>25.363784710650009</v>
      </c>
      <c r="MU38" s="255">
        <f t="shared" ref="MU38:MU101" si="97">MT38*$MU$32</f>
        <v>0.81756730733774663</v>
      </c>
      <c r="MV38" s="255">
        <f>(MT38*$MV$32)*1.22</f>
        <v>26.3949291513571</v>
      </c>
      <c r="MW38" s="255" t="e">
        <f t="shared" ref="MW38:MW101" si="98">(MF38+MG38+MH38+MI38+MJ38+MK38+ML38+MM38+MN38+MO38+MP38+MQ38+MT38)*0.05</f>
        <v>#REF!</v>
      </c>
      <c r="MX38" s="255" t="e">
        <f t="shared" ref="MX38:MX101" si="99">MF38+MG38+MH38+MI38+MJ38+MK38+ML38+MM38+MN38+MO38+MP38+MQ38+MT38+MW38</f>
        <v>#REF!</v>
      </c>
      <c r="MY38" s="256" t="e">
        <f>MX38*1.2</f>
        <v>#REF!</v>
      </c>
      <c r="MZ38" s="254">
        <f>AC38+AD38+(AG38*1.22)+(AK38*1.22)</f>
        <v>0</v>
      </c>
      <c r="NA38" s="255">
        <f t="shared" ref="NA38:NA101" si="100">MZ38*$NA$30</f>
        <v>0</v>
      </c>
      <c r="NB38" s="255">
        <f>AF38+AJ38</f>
        <v>0</v>
      </c>
      <c r="NC38" s="255">
        <f t="shared" ref="NC38:NC101" si="101">NB38*$NA$31</f>
        <v>0</v>
      </c>
      <c r="ND38" s="255">
        <f>AM38/1.05/1.2</f>
        <v>0</v>
      </c>
      <c r="NE38" s="255"/>
      <c r="NF38" s="256"/>
      <c r="NG38" s="257"/>
      <c r="NH38" s="254">
        <f>AN38+AO38+(AR38*1.22)+(AW38*1.22)</f>
        <v>0</v>
      </c>
      <c r="NI38" s="255">
        <f t="shared" ref="NI38:NI101" si="102">NH38*$NA$30</f>
        <v>0</v>
      </c>
      <c r="NJ38" s="255" t="e">
        <f>AQ38+AV38+AT38</f>
        <v>#REF!</v>
      </c>
      <c r="NK38" s="255" t="e">
        <f t="shared" ref="NK38:NK101" si="103">NJ38*$NA$31</f>
        <v>#REF!</v>
      </c>
      <c r="NL38" s="255">
        <f>AY38/1.05/1.2</f>
        <v>0</v>
      </c>
      <c r="NM38" s="255"/>
      <c r="NN38" s="256"/>
      <c r="NO38" s="257"/>
      <c r="NP38" s="254">
        <f>BJ38*1.22</f>
        <v>12.404107935912343</v>
      </c>
      <c r="NQ38" s="255">
        <f t="shared" ref="NQ38:NQ101" si="104">NP38*$NA$30</f>
        <v>13.97942964377321</v>
      </c>
      <c r="NR38" s="255">
        <f>BC38+BF38+BI38</f>
        <v>10.909130901338916</v>
      </c>
      <c r="NS38" s="255">
        <f t="shared" ref="NS38:NS101" si="105">NR38*$NA$31</f>
        <v>13.527322317660255</v>
      </c>
      <c r="NT38" s="255">
        <f>BL38/1.05/1.2</f>
        <v>116.8246802402102</v>
      </c>
      <c r="NU38" s="255">
        <f>NP38/NT38</f>
        <v>0.10617711865684132</v>
      </c>
      <c r="NV38" s="256">
        <f>NR38/NT38</f>
        <v>9.3380361742981019E-2</v>
      </c>
      <c r="NW38" s="257">
        <f t="shared" ref="NW38:NW101" si="106">1+NU38*(NQ38-NP38)/NP38+NV38*(NS38-NR38)/NR38</f>
        <v>1.0358957808877343</v>
      </c>
      <c r="NX38" s="254">
        <f>BM38+BN38+(BQ38*1.22)+(BU38*1.22)</f>
        <v>0</v>
      </c>
      <c r="NY38" s="255">
        <f t="shared" ref="NY38:NY101" si="107">NX38*$NA$30</f>
        <v>0</v>
      </c>
      <c r="NZ38" s="255">
        <f>BP38+BT38</f>
        <v>0</v>
      </c>
      <c r="OA38" s="255">
        <f t="shared" ref="OA38:OA101" si="108">NZ38*$NA$31</f>
        <v>0</v>
      </c>
      <c r="OB38" s="255">
        <f>BW38/1.05/1.2</f>
        <v>0</v>
      </c>
      <c r="OC38" s="255"/>
      <c r="OD38" s="256"/>
      <c r="OE38" s="257"/>
      <c r="OF38" s="254">
        <f>CA38*1.22</f>
        <v>0</v>
      </c>
      <c r="OG38" s="255">
        <f t="shared" ref="OG38:OG101" si="109">OF38*$NA$30</f>
        <v>0</v>
      </c>
      <c r="OH38" s="255">
        <f>BZ38</f>
        <v>0</v>
      </c>
      <c r="OI38" s="255">
        <f t="shared" ref="OI38:OI101" si="110">OH38*$NA$31</f>
        <v>0</v>
      </c>
      <c r="OJ38" s="255">
        <f>CC38/1.05/1.2</f>
        <v>0</v>
      </c>
      <c r="OK38" s="255"/>
      <c r="OL38" s="256"/>
      <c r="OM38" s="257"/>
      <c r="ON38" s="258"/>
      <c r="OO38" s="254">
        <f>CS38*1.22</f>
        <v>0</v>
      </c>
      <c r="OP38" s="255">
        <f t="shared" ref="OP38:OP101" si="111">OO38*$NA$30</f>
        <v>0</v>
      </c>
      <c r="OQ38" s="255">
        <f>CR38</f>
        <v>0</v>
      </c>
      <c r="OR38" s="255">
        <f t="shared" ref="OR38:OR101" si="112">OQ38*$NA$31</f>
        <v>0</v>
      </c>
      <c r="OS38" s="255">
        <f>CU38/1.05/1.2</f>
        <v>0</v>
      </c>
      <c r="OT38" s="255"/>
      <c r="OU38" s="256"/>
      <c r="OV38" s="257"/>
      <c r="OW38" s="258"/>
      <c r="OX38" s="254">
        <f>EZ38+FA38+(FD38*1.22)+(FH38*1.22)</f>
        <v>22.906651627957103</v>
      </c>
      <c r="OY38" s="255">
        <f t="shared" ref="OY38:OY101" si="113">OX38*$NA$30</f>
        <v>25.815796384707657</v>
      </c>
      <c r="OZ38" s="255">
        <f>FC38+FG38</f>
        <v>7.7313721766135629E-2</v>
      </c>
      <c r="PA38" s="255">
        <f t="shared" ref="PA38:PA101" si="114">OZ38*$NA$31</f>
        <v>9.5869014990008175E-2</v>
      </c>
      <c r="PB38" s="255">
        <f>(FJ38)/1.05/1.2</f>
        <v>23.508375999768869</v>
      </c>
      <c r="PC38" s="255">
        <f>OX38/PB38</f>
        <v>0.97440383071048031</v>
      </c>
      <c r="PD38" s="259">
        <f t="shared" ref="PD38:PD66" si="115">OZ38/PB38</f>
        <v>3.2887734042919749E-3</v>
      </c>
      <c r="PE38" s="257">
        <f>1+PC38*(OY38-OX38)/OX38+PD38*(PA38-OZ38)/OZ38</f>
        <v>1.124538592117261</v>
      </c>
      <c r="PF38" s="254">
        <f t="shared" ref="PF38:PF101" si="116">FN38*1.22</f>
        <v>0</v>
      </c>
      <c r="PG38" s="255">
        <f t="shared" ref="PG38:PG101" si="117">PF38*$NA$30</f>
        <v>0</v>
      </c>
      <c r="PH38" s="255">
        <f>FM38</f>
        <v>0</v>
      </c>
      <c r="PI38" s="255">
        <f t="shared" ref="PI38:PI101" si="118">PH38*$NA$31</f>
        <v>0</v>
      </c>
      <c r="PJ38" s="255">
        <f t="shared" ref="PJ38:PJ101" si="119">FP38/1.05/1.2</f>
        <v>0</v>
      </c>
      <c r="PK38" s="255"/>
      <c r="PL38" s="259"/>
      <c r="PM38" s="257"/>
      <c r="PN38" s="254">
        <f t="shared" ref="PN38:PN101" si="120">FT38*1.22</f>
        <v>0</v>
      </c>
      <c r="PO38" s="255">
        <f t="shared" ref="PO38:PO101" si="121">PN38*$NA$30</f>
        <v>0</v>
      </c>
      <c r="PP38" s="255">
        <f>FS38</f>
        <v>0</v>
      </c>
      <c r="PQ38" s="255">
        <f t="shared" ref="PQ38:PQ101" si="122">PP38*$NA$31</f>
        <v>0</v>
      </c>
      <c r="PR38" s="255">
        <f t="shared" ref="PR38:PR101" si="123">FV38/1.05/1.2</f>
        <v>0</v>
      </c>
      <c r="PS38" s="255"/>
      <c r="PT38" s="259"/>
      <c r="PU38" s="257"/>
      <c r="PV38" s="254">
        <f t="shared" ref="PV38:PV101" si="124">FX38+FY38+(GB38*1.22)+(GF38*1.22)</f>
        <v>16.016257235565927</v>
      </c>
      <c r="PW38" s="255">
        <f t="shared" ref="PW38:PW101" si="125">PV38*$NA$30</f>
        <v>18.0503219044828</v>
      </c>
      <c r="PX38" s="255">
        <f t="shared" ref="PX38:PX101" si="126">GA38+GE38</f>
        <v>5.3126987785640144E-2</v>
      </c>
      <c r="PY38" s="255">
        <f t="shared" ref="PY38:PY101" si="127">PX38*$NA$31</f>
        <v>6.5877464854193782E-2</v>
      </c>
      <c r="PZ38" s="255">
        <f t="shared" ref="PZ38:PZ101" si="128">GH38/1.05/1.2</f>
        <v>16.154043241868656</v>
      </c>
      <c r="QA38" s="255">
        <f>PV38/PZ38</f>
        <v>0.99147049415185351</v>
      </c>
      <c r="QB38" s="259">
        <f t="shared" ref="QB38:QB101" si="129">PX38/PZ38</f>
        <v>3.2887734042919745E-3</v>
      </c>
      <c r="QC38" s="257">
        <f>1+QA38*(PW38-PV38)/PV38+QB38*(PY38-PX38)/PX38</f>
        <v>1.1267060583743154</v>
      </c>
      <c r="QD38" s="254">
        <f t="shared" ref="QD38:QD101" si="130">GN38+GO38+(GR38*1.22)+(GX38*1.22)</f>
        <v>0</v>
      </c>
      <c r="QE38" s="255">
        <f t="shared" ref="QE38:QE101" si="131">QD38*$NA$30</f>
        <v>0</v>
      </c>
      <c r="QF38" s="255">
        <f t="shared" ref="QF38:QF101" si="132">GQ38+GW38</f>
        <v>0</v>
      </c>
      <c r="QG38" s="255">
        <f t="shared" ref="QG38:QG101" si="133">QF38*$NA$31</f>
        <v>0</v>
      </c>
      <c r="QH38" s="255">
        <f t="shared" ref="QH38:QH101" si="134">GZ38/1.05/1.2</f>
        <v>0</v>
      </c>
      <c r="QI38" s="255"/>
      <c r="QJ38" s="259"/>
      <c r="QK38" s="257"/>
      <c r="QL38" s="254">
        <f t="shared" ref="QL38:QL101" si="135">KQ38+KR38+(KV38*1.22)+(KY38*1.22)</f>
        <v>40.307721154741273</v>
      </c>
      <c r="QM38" s="255">
        <f t="shared" ref="QM38:QM101" si="136">QL38*$NA$30</f>
        <v>45.426801741393412</v>
      </c>
      <c r="QN38" s="255">
        <f t="shared" ref="QN38:QN101" si="137">KU38+KX38</f>
        <v>0.30291669644705338</v>
      </c>
      <c r="QO38" s="255">
        <f t="shared" ref="QO38:QO101" si="138">QN38*$NA$31</f>
        <v>0.37561670359434618</v>
      </c>
      <c r="QP38" s="255">
        <f>LA38/1.05/1.2</f>
        <v>92.106283774897818</v>
      </c>
      <c r="QQ38" s="255">
        <f>QL38/QP38</f>
        <v>0.43762183754206069</v>
      </c>
      <c r="QR38" s="259">
        <f t="shared" ref="QR38:QR101" si="139">QN38/QP38</f>
        <v>3.2887734042919749E-3</v>
      </c>
      <c r="QS38" s="257">
        <f>1+QQ38*(QM38-QL38)/QL38+QR38*(QO38-QN38)/QN38</f>
        <v>1.0563672789848717</v>
      </c>
      <c r="QT38" s="254">
        <f t="shared" ref="QT38:QT101" si="140">LB38+LC38+(LF38*1.22)+(LJ38*1.22)</f>
        <v>0</v>
      </c>
      <c r="QU38" s="255">
        <f t="shared" ref="QU38:QU101" si="141">QT38*$NA$30</f>
        <v>0</v>
      </c>
      <c r="QV38" s="255">
        <f t="shared" ref="QV38:QV101" si="142">LE38+LI38</f>
        <v>0</v>
      </c>
      <c r="QW38" s="255">
        <f t="shared" ref="QW38:QW101" si="143">QV38*$NA$31</f>
        <v>0</v>
      </c>
      <c r="QX38" s="255">
        <f t="shared" ref="QX38:QX101" si="144">LL38/1.05/1.2</f>
        <v>0</v>
      </c>
      <c r="QY38" s="255"/>
      <c r="QZ38" s="259"/>
      <c r="RA38" s="257"/>
      <c r="RB38" s="254">
        <f t="shared" ref="RB38:RB101" si="145">LP38*1.22</f>
        <v>0</v>
      </c>
      <c r="RC38" s="255">
        <f t="shared" ref="RC38:RC101" si="146">RB38*$NA$30</f>
        <v>0</v>
      </c>
      <c r="RD38" s="255">
        <f>LO38</f>
        <v>0</v>
      </c>
      <c r="RE38" s="255">
        <f t="shared" ref="RE38:RE101" si="147">RD38*$NA$31</f>
        <v>0</v>
      </c>
      <c r="RF38" s="255">
        <f t="shared" ref="RF38:RF101" si="148">LR38/1.05/1.2</f>
        <v>0</v>
      </c>
      <c r="RG38" s="255"/>
      <c r="RH38" s="259"/>
      <c r="RI38" s="257"/>
      <c r="RJ38" s="254">
        <f t="shared" ref="RJ38:RJ101" si="149">LV38*1.22</f>
        <v>0</v>
      </c>
      <c r="RK38" s="255">
        <f t="shared" ref="RK38:RK101" si="150">RJ38*$NA$30</f>
        <v>0</v>
      </c>
      <c r="RL38" s="255">
        <f>LU38</f>
        <v>0</v>
      </c>
      <c r="RM38" s="255">
        <f t="shared" ref="RM38:RM101" si="151">RL38*$NA$31</f>
        <v>0</v>
      </c>
      <c r="RN38" s="255">
        <f t="shared" ref="RN38:RN101" si="152">LX38/1.05/1.2</f>
        <v>0</v>
      </c>
      <c r="RO38" s="255"/>
      <c r="RP38" s="259"/>
      <c r="RQ38" s="257"/>
      <c r="RR38" s="254">
        <f t="shared" ref="RR38:RR101" si="153">MB38*1.22</f>
        <v>0</v>
      </c>
      <c r="RS38" s="255">
        <f t="shared" ref="RS38:RS101" si="154">RR38*$NA$30</f>
        <v>0</v>
      </c>
      <c r="RT38" s="255">
        <f>MA38</f>
        <v>0</v>
      </c>
      <c r="RU38" s="255">
        <f t="shared" ref="RU38:RU101" si="155">RT38*$NA$31</f>
        <v>0</v>
      </c>
      <c r="RV38" s="255">
        <f t="shared" ref="RV38:RV101" si="156">MD38/1.05/1.2</f>
        <v>0</v>
      </c>
      <c r="RW38" s="255"/>
      <c r="RX38" s="259"/>
      <c r="RY38" s="257"/>
      <c r="RZ38" s="260"/>
      <c r="SA38" s="242">
        <f t="shared" ref="SA38:SA101" si="157">M38*NO38</f>
        <v>0</v>
      </c>
      <c r="SB38" s="242">
        <f t="shared" ref="SB38:SB101" si="158">N38*NG38</f>
        <v>0</v>
      </c>
      <c r="SC38" s="261">
        <f t="shared" ref="SC38:SC101" si="159">O38*NW38</f>
        <v>0.46345977236917235</v>
      </c>
      <c r="SD38" s="242">
        <f t="shared" ref="SD38:SD101" si="160">P38*OE38</f>
        <v>0</v>
      </c>
      <c r="SE38" s="242">
        <f t="shared" ref="SE38:SE101" si="161">Q38*OM38</f>
        <v>0</v>
      </c>
      <c r="SF38" s="262">
        <v>0</v>
      </c>
      <c r="SG38" s="242">
        <f t="shared" ref="SG38:SG101" si="162">R38*OV38</f>
        <v>0</v>
      </c>
      <c r="SH38" s="262">
        <v>0</v>
      </c>
      <c r="SI38" s="242">
        <f t="shared" ref="SI38:SI101" si="163">S38*PE38</f>
        <v>0.15046326362528953</v>
      </c>
      <c r="SJ38" s="242">
        <f t="shared" ref="SJ38:SJ101" si="164">T38*PU38</f>
        <v>0</v>
      </c>
      <c r="SK38" s="242">
        <f t="shared" ref="SK38:SK101" si="165">U38*PU38</f>
        <v>0</v>
      </c>
      <c r="SL38" s="242">
        <f t="shared" ref="SL38:SL101" si="166">V38*QC38</f>
        <v>0.10422031039962416</v>
      </c>
      <c r="SM38" s="242">
        <f t="shared" ref="SM38:SM101" si="167">W38*QK38</f>
        <v>0</v>
      </c>
      <c r="SN38" s="242">
        <f t="shared" ref="SN38:SN101" si="168">X38*QS38</f>
        <v>0.44177279607147335</v>
      </c>
      <c r="SO38" s="242">
        <f t="shared" ref="SO38:SO101" si="169">Y38*RA38</f>
        <v>0</v>
      </c>
      <c r="SP38" s="242">
        <f t="shared" ref="SP38:SP101" si="170">Z38*RI38</f>
        <v>0</v>
      </c>
      <c r="SQ38" s="242">
        <f t="shared" ref="SQ38:SQ101" si="171">AA38*RQ38</f>
        <v>0</v>
      </c>
      <c r="SR38" s="242">
        <f t="shared" ref="SR38:SR101" si="172">AB38*RY38</f>
        <v>0</v>
      </c>
      <c r="SS38" s="242">
        <f t="shared" ref="SS38:SS101" si="173">SA38+SB38+SC38+SD38+SI38+SJ38+SK38+SL38+SM38+SN38+SO38+SP38+SQ38</f>
        <v>1.1599161424655593</v>
      </c>
      <c r="ST38" s="242">
        <f t="shared" ref="ST38:ST101" si="174">SA38+SB38+SC38+SD38+SE38+SG38+SI38+SJ38+SK38+SL38+SM38+SN38+SO38+SP38+SQ38+SR38</f>
        <v>1.1599161424655593</v>
      </c>
      <c r="SU38" s="242"/>
      <c r="SV38" s="242"/>
      <c r="SW38" s="242">
        <f t="shared" ref="SW38:SX101" si="175">SS38/I38</f>
        <v>1.0622915491029941</v>
      </c>
      <c r="SX38" s="242">
        <f t="shared" si="175"/>
        <v>1.0622915491029941</v>
      </c>
      <c r="SY38" s="242"/>
      <c r="SZ38" s="263"/>
      <c r="TA38" s="264">
        <f t="shared" ref="TA38:TA101" si="176">F38*M38</f>
        <v>0</v>
      </c>
      <c r="TB38" s="264">
        <f t="shared" ref="TB38:TB101" si="177">F38*N38</f>
        <v>0</v>
      </c>
      <c r="TC38" s="264">
        <f t="shared" ref="TC38:TC101" si="178">F38*O38</f>
        <v>147.19460000000001</v>
      </c>
      <c r="TD38" s="264">
        <f t="shared" ref="TD38:TD101" si="179">F38*P38</f>
        <v>0</v>
      </c>
      <c r="TE38" s="264">
        <f t="shared" ref="TE38:TF101" si="180">F38*Q38</f>
        <v>0</v>
      </c>
      <c r="TF38" s="264">
        <f t="shared" si="180"/>
        <v>0</v>
      </c>
      <c r="TG38" s="264">
        <f t="shared" ref="TG38:TG101" si="181">F38*S38</f>
        <v>44.020200000000003</v>
      </c>
      <c r="TH38" s="264">
        <f t="shared" ref="TH38:TH101" si="182">F38*T38</f>
        <v>0</v>
      </c>
      <c r="TI38" s="264">
        <f t="shared" ref="TI38:TI101" si="183">F38*U38</f>
        <v>0</v>
      </c>
      <c r="TJ38" s="264">
        <f t="shared" ref="TJ38:TJ101" si="184">F38*V38</f>
        <v>30.432500000000001</v>
      </c>
      <c r="TK38" s="264">
        <f t="shared" ref="TK38:TK101" si="185">F38*W38</f>
        <v>0</v>
      </c>
      <c r="TL38" s="264">
        <f t="shared" ref="TL38:TL101" si="186">F38*X38</f>
        <v>137.58780000000002</v>
      </c>
      <c r="TM38" s="264">
        <f t="shared" ref="TM38:TM101" si="187">F38*Y38</f>
        <v>0</v>
      </c>
      <c r="TN38" s="264">
        <f t="shared" ref="TN38:TN101" si="188">F38*Z38</f>
        <v>0</v>
      </c>
      <c r="TO38" s="264">
        <f t="shared" ref="TO38:TP101" si="189">F38*AA38</f>
        <v>0</v>
      </c>
      <c r="TP38" s="264">
        <f t="shared" si="189"/>
        <v>0</v>
      </c>
      <c r="TQ38" s="264"/>
      <c r="TR38" s="264"/>
      <c r="TS38" s="264">
        <f t="shared" ref="TS38:TS101" si="190">F38*SA38</f>
        <v>0</v>
      </c>
      <c r="TT38" s="264">
        <f t="shared" ref="TT38:TT101" si="191">F38*SB38</f>
        <v>0</v>
      </c>
      <c r="TU38" s="264">
        <f t="shared" ref="TU38:TU101" si="192">F38*SC38</f>
        <v>152.47826510945771</v>
      </c>
      <c r="TV38" s="264">
        <f t="shared" ref="TV38:TW101" si="193">F38*SD38</f>
        <v>0</v>
      </c>
      <c r="TW38" s="264">
        <f t="shared" si="193"/>
        <v>0</v>
      </c>
      <c r="TX38" s="264">
        <f t="shared" ref="TX38:TX101" si="194">G38*SG38</f>
        <v>0</v>
      </c>
      <c r="TY38" s="264">
        <f t="shared" ref="TY38:TY101" si="195">F38*SI38</f>
        <v>49.502413732720257</v>
      </c>
      <c r="TZ38" s="264">
        <f t="shared" ref="TZ38:TZ101" si="196">F38*SJ38</f>
        <v>0</v>
      </c>
      <c r="UA38" s="264">
        <f t="shared" ref="UA38:UA101" si="197">F38*SK38</f>
        <v>0</v>
      </c>
      <c r="UB38" s="264">
        <f t="shared" ref="UB38:UB101" si="198">F38*SL38</f>
        <v>34.288482121476349</v>
      </c>
      <c r="UC38" s="264">
        <f t="shared" ref="UC38:UC101" si="199">F38*SM38</f>
        <v>0</v>
      </c>
      <c r="UD38" s="264">
        <f t="shared" ref="UD38:UD101" si="200">F38*SN38</f>
        <v>145.34324990751475</v>
      </c>
      <c r="UE38" s="264">
        <f t="shared" ref="UE38:UE101" si="201">F38*SO38</f>
        <v>0</v>
      </c>
      <c r="UF38" s="264">
        <f t="shared" ref="UF38:UF101" si="202">F38*SP38</f>
        <v>0</v>
      </c>
      <c r="UG38" s="264">
        <f t="shared" ref="UG38:UH101" si="203">F38*SQ38</f>
        <v>0</v>
      </c>
      <c r="UH38" s="264">
        <f t="shared" si="203"/>
        <v>0</v>
      </c>
      <c r="UI38" s="191"/>
      <c r="UJ38" s="191"/>
      <c r="UK38" s="191"/>
      <c r="UL38" s="191"/>
      <c r="UM38" s="189"/>
      <c r="UN38" s="191"/>
      <c r="UO38" s="191"/>
      <c r="UP38" s="191"/>
      <c r="UQ38" s="191"/>
      <c r="UR38" s="191"/>
      <c r="US38" s="191"/>
      <c r="UT38" s="191"/>
      <c r="UU38" s="191"/>
      <c r="UV38" s="192"/>
      <c r="UW38" s="191"/>
      <c r="UX38" s="191"/>
      <c r="UY38" s="191"/>
      <c r="UZ38" s="191"/>
      <c r="VA38" s="191"/>
      <c r="VB38" s="191"/>
      <c r="VC38" s="191"/>
      <c r="VD38" s="191"/>
      <c r="VE38" s="191"/>
      <c r="VF38" s="191"/>
      <c r="VG38" s="191"/>
      <c r="VH38" s="191"/>
      <c r="VI38" s="191"/>
      <c r="VJ38" s="191"/>
      <c r="VK38" s="191"/>
      <c r="VL38" s="191"/>
      <c r="VM38" s="191"/>
      <c r="VN38" s="219"/>
      <c r="VO38" s="191"/>
      <c r="VP38" s="191"/>
      <c r="VQ38" s="191"/>
      <c r="VR38" s="191"/>
      <c r="VS38" s="191"/>
      <c r="VT38" s="191"/>
      <c r="VU38" s="191"/>
      <c r="VV38" s="191"/>
    </row>
    <row r="39" spans="1:595" ht="23.1" hidden="1" customHeight="1" thickBot="1" x14ac:dyDescent="0.35">
      <c r="A39" s="265">
        <v>2</v>
      </c>
      <c r="B39" s="266" t="s">
        <v>173</v>
      </c>
      <c r="C39" s="265">
        <v>1</v>
      </c>
      <c r="D39" s="267">
        <v>102.2</v>
      </c>
      <c r="E39" s="239"/>
      <c r="F39" s="240">
        <f t="shared" ref="F39:F102" si="204">D39-E39</f>
        <v>102.2</v>
      </c>
      <c r="G39" s="240"/>
      <c r="H39" s="268">
        <v>0</v>
      </c>
      <c r="I39" s="269">
        <v>0.68479999999999996</v>
      </c>
      <c r="J39" s="269">
        <v>0.68479999999999996</v>
      </c>
      <c r="K39" s="269"/>
      <c r="L39" s="269"/>
      <c r="M39" s="269">
        <v>0</v>
      </c>
      <c r="N39" s="269">
        <v>0</v>
      </c>
      <c r="O39" s="269">
        <v>0.24</v>
      </c>
      <c r="P39" s="269">
        <v>0</v>
      </c>
      <c r="Q39" s="269">
        <v>0</v>
      </c>
      <c r="R39" s="269">
        <v>0</v>
      </c>
      <c r="S39" s="269">
        <v>0</v>
      </c>
      <c r="T39" s="269">
        <v>0</v>
      </c>
      <c r="U39" s="269">
        <v>0</v>
      </c>
      <c r="V39" s="269">
        <v>4.4600000000000001E-2</v>
      </c>
      <c r="W39" s="269">
        <v>0</v>
      </c>
      <c r="X39" s="269">
        <v>0.4002</v>
      </c>
      <c r="Y39" s="269">
        <v>0</v>
      </c>
      <c r="Z39" s="269">
        <v>0</v>
      </c>
      <c r="AA39" s="269">
        <v>0</v>
      </c>
      <c r="AB39" s="269">
        <v>0</v>
      </c>
      <c r="AC39" s="244">
        <v>0</v>
      </c>
      <c r="AD39" s="243">
        <f t="shared" ref="AD39:AD102" si="205">AC39*0.22</f>
        <v>0</v>
      </c>
      <c r="AE39" s="243">
        <f t="shared" si="0"/>
        <v>0</v>
      </c>
      <c r="AF39" s="243">
        <f t="shared" ref="AF39:AF102" si="206">AE39*$AF$32</f>
        <v>0</v>
      </c>
      <c r="AG39" s="243">
        <f t="shared" ref="AG39:AG102" si="207">AE39*$AG$32</f>
        <v>0</v>
      </c>
      <c r="AH39" s="244">
        <v>0</v>
      </c>
      <c r="AI39" s="243">
        <f t="shared" si="1"/>
        <v>0</v>
      </c>
      <c r="AJ39" s="243">
        <f t="shared" ref="AJ39:AJ102" si="208">AI39*$AJ$32</f>
        <v>0</v>
      </c>
      <c r="AK39" s="243">
        <f t="shared" ref="AK39:AK102" si="209">AI39*$AK$32</f>
        <v>0</v>
      </c>
      <c r="AL39" s="243">
        <f t="shared" si="2"/>
        <v>0</v>
      </c>
      <c r="AM39" s="243">
        <f t="shared" ref="AM39:AM102" si="210">(AC39+AD39+AE39+AH39+AI39+AL39)*1.2</f>
        <v>0</v>
      </c>
      <c r="AN39" s="244">
        <v>0</v>
      </c>
      <c r="AO39" s="244">
        <v>0</v>
      </c>
      <c r="AP39" s="243">
        <f t="shared" ref="AP39:AP102" si="211">AN39*$AB$28</f>
        <v>0</v>
      </c>
      <c r="AQ39" s="243">
        <f t="shared" ref="AQ39:AQ102" si="212">AP39*$AQ$32</f>
        <v>0</v>
      </c>
      <c r="AR39" s="243">
        <f t="shared" ref="AR39:AR102" si="213">AP39*$AR$32</f>
        <v>0</v>
      </c>
      <c r="AS39" s="244">
        <v>0</v>
      </c>
      <c r="AT39" s="244" t="e">
        <f t="shared" si="3"/>
        <v>#REF!</v>
      </c>
      <c r="AU39" s="243">
        <f t="shared" si="4"/>
        <v>0</v>
      </c>
      <c r="AV39" s="243">
        <f t="shared" ref="AV39:AV102" si="214">AU39*$AV$32</f>
        <v>0</v>
      </c>
      <c r="AW39" s="243">
        <f t="shared" ref="AW39:AW102" si="215">AU39*$AW$32</f>
        <v>0</v>
      </c>
      <c r="AX39" s="243">
        <f t="shared" si="5"/>
        <v>0</v>
      </c>
      <c r="AY39" s="243">
        <f t="shared" ref="AY39:AY102" si="216">(AN39+AO39+AP39+AS39+AU39+AX39)*1.2</f>
        <v>0</v>
      </c>
      <c r="AZ39" s="244">
        <v>3</v>
      </c>
      <c r="BA39" s="243">
        <f t="shared" ref="BA39:BA102" si="217">AZ39*43.69*1.4/12</f>
        <v>15.291499999999999</v>
      </c>
      <c r="BB39" s="243">
        <f t="shared" ref="BB39:BB102" si="218">AZ39*43.69*0.146/12</f>
        <v>1.5946849999999999</v>
      </c>
      <c r="BC39" s="243">
        <f t="shared" ref="BC39:BC102" si="219">BB39*0.8</f>
        <v>1.2757480000000001</v>
      </c>
      <c r="BD39" s="243">
        <f t="shared" ref="BD39:BD102" si="220">BB39-BC39</f>
        <v>0.3189369999999998</v>
      </c>
      <c r="BE39" s="244">
        <v>0.59800687500000005</v>
      </c>
      <c r="BF39" s="243">
        <f t="shared" ref="BF39:BF102" si="221">BE39*0.8</f>
        <v>0.47840550000000004</v>
      </c>
      <c r="BG39" s="243">
        <f t="shared" ref="BG39:BG102" si="222">BE39-BF39</f>
        <v>0.11960137500000001</v>
      </c>
      <c r="BH39" s="243">
        <f t="shared" si="6"/>
        <v>1.9865881650350372</v>
      </c>
      <c r="BI39" s="243">
        <f t="shared" ref="BI39:BI102" si="223">BH39*$BI$32</f>
        <v>6.4034983556486236E-2</v>
      </c>
      <c r="BJ39" s="243">
        <f t="shared" ref="BJ39:BJ102" si="224">BH39*$BJ$32</f>
        <v>1.694550264468899</v>
      </c>
      <c r="BK39" s="243">
        <f t="shared" si="7"/>
        <v>0.97353900200175181</v>
      </c>
      <c r="BL39" s="243">
        <f t="shared" ref="BL39:BL102" si="225">(BA39+BB39+BE39+BH39+BK39)*1.2</f>
        <v>24.533182850444142</v>
      </c>
      <c r="BM39" s="244">
        <v>0</v>
      </c>
      <c r="BN39" s="243">
        <f t="shared" ref="BN39:BN102" si="226">BM39*0.22</f>
        <v>0</v>
      </c>
      <c r="BO39" s="243">
        <f t="shared" si="8"/>
        <v>0</v>
      </c>
      <c r="BP39" s="243">
        <f t="shared" ref="BP39:BP102" si="227">BO39*$BP$32</f>
        <v>0</v>
      </c>
      <c r="BQ39" s="243">
        <f t="shared" ref="BQ39:BQ102" si="228">BO39*$BQ$32</f>
        <v>0</v>
      </c>
      <c r="BR39" s="244">
        <v>0</v>
      </c>
      <c r="BS39" s="243">
        <f t="shared" si="9"/>
        <v>0</v>
      </c>
      <c r="BT39" s="243">
        <f t="shared" ref="BT39:BT102" si="229">BS39*$BT$32</f>
        <v>0</v>
      </c>
      <c r="BU39" s="243">
        <f t="shared" ref="BU39:BU102" si="230">BS39*$BU$32</f>
        <v>0</v>
      </c>
      <c r="BV39" s="243">
        <f t="shared" si="10"/>
        <v>0</v>
      </c>
      <c r="BW39" s="243">
        <f t="shared" ref="BW39:BW102" si="231">(BM39+BN39+BO39+BR39+BS39+BV39)*1.2</f>
        <v>0</v>
      </c>
      <c r="BX39" s="244">
        <v>0</v>
      </c>
      <c r="BY39" s="243">
        <f t="shared" si="11"/>
        <v>0</v>
      </c>
      <c r="BZ39" s="243">
        <f t="shared" ref="BZ39:BZ102" si="232">BY39*$BZ$32</f>
        <v>0</v>
      </c>
      <c r="CA39" s="243">
        <f t="shared" ref="CA39:CA102" si="233">BY39*$CA$32</f>
        <v>0</v>
      </c>
      <c r="CB39" s="243">
        <f t="shared" si="12"/>
        <v>0</v>
      </c>
      <c r="CC39" s="243">
        <f t="shared" ref="CC39:CC102" si="234">(BX39+BY39+CB39)*1.2</f>
        <v>0</v>
      </c>
      <c r="CD39" s="245"/>
      <c r="CE39" s="243">
        <f t="shared" si="13"/>
        <v>0</v>
      </c>
      <c r="CF39" s="243">
        <f t="shared" ref="CF39:CF102" si="235">CE39*$BZ$32</f>
        <v>0</v>
      </c>
      <c r="CG39" s="243">
        <f t="shared" ref="CG39:CG102" si="236">CE39*$CA$32</f>
        <v>0</v>
      </c>
      <c r="CH39" s="243">
        <f t="shared" si="14"/>
        <v>0</v>
      </c>
      <c r="CI39" s="243">
        <f t="shared" ref="CI39:CI102" si="237">(CD39+CE39+CH39)*1.2</f>
        <v>0</v>
      </c>
      <c r="CJ39" s="245"/>
      <c r="CK39" s="243">
        <f t="shared" si="15"/>
        <v>0</v>
      </c>
      <c r="CL39" s="243">
        <f t="shared" ref="CL39:CL102" si="238">CK39*$BZ$32</f>
        <v>0</v>
      </c>
      <c r="CM39" s="243">
        <f t="shared" ref="CM39:CM102" si="239">CK39*$CA$32</f>
        <v>0</v>
      </c>
      <c r="CN39" s="243">
        <f t="shared" si="16"/>
        <v>0</v>
      </c>
      <c r="CO39" s="243">
        <f t="shared" ref="CO39:CO102" si="240">(CJ39+CK39+CN39)*1.2</f>
        <v>0</v>
      </c>
      <c r="CP39" s="243">
        <v>0</v>
      </c>
      <c r="CQ39" s="243">
        <f t="shared" si="17"/>
        <v>0</v>
      </c>
      <c r="CR39" s="243">
        <f>CQ39*$CR$32</f>
        <v>0</v>
      </c>
      <c r="CS39" s="243">
        <f t="shared" ref="CS39:CS102" si="241">CQ39*$CS$32</f>
        <v>0</v>
      </c>
      <c r="CT39" s="243">
        <f t="shared" si="18"/>
        <v>0</v>
      </c>
      <c r="CU39" s="243">
        <f t="shared" ref="CU39:CU102" si="242">(CP39+CQ39+CT39)*1.2</f>
        <v>0</v>
      </c>
      <c r="CV39" s="243"/>
      <c r="CW39" s="243">
        <f t="shared" si="19"/>
        <v>0</v>
      </c>
      <c r="CX39" s="243">
        <f>CW39*$CR$32</f>
        <v>0</v>
      </c>
      <c r="CY39" s="243">
        <f t="shared" ref="CY39:CY102" si="243">CW39*$CS$32</f>
        <v>0</v>
      </c>
      <c r="CZ39" s="243">
        <f t="shared" si="20"/>
        <v>0</v>
      </c>
      <c r="DA39" s="243">
        <f t="shared" ref="DA39:DA102" si="244">(CV39+CW39+CZ39)*1.2</f>
        <v>0</v>
      </c>
      <c r="DB39" s="244">
        <v>0</v>
      </c>
      <c r="DC39" s="243">
        <f t="shared" ref="DC39:DC102" si="245">DB39*0.22</f>
        <v>0</v>
      </c>
      <c r="DD39" s="243">
        <f t="shared" si="21"/>
        <v>0</v>
      </c>
      <c r="DE39" s="244">
        <v>0</v>
      </c>
      <c r="DF39" s="244">
        <v>0</v>
      </c>
      <c r="DG39" s="243">
        <f t="shared" si="22"/>
        <v>0</v>
      </c>
      <c r="DH39" s="243">
        <f t="shared" si="23"/>
        <v>0</v>
      </c>
      <c r="DI39" s="243">
        <f t="shared" ref="DI39:DI102" si="246">(DB39+DC39+DD39+DE39+DF39+DG39+DH39)*1.2</f>
        <v>0</v>
      </c>
      <c r="DJ39" s="244">
        <v>0</v>
      </c>
      <c r="DK39" s="243">
        <f t="shared" ref="DK39:DK102" si="247">DJ39*0.22</f>
        <v>0</v>
      </c>
      <c r="DL39" s="243">
        <f t="shared" si="24"/>
        <v>0</v>
      </c>
      <c r="DM39" s="244">
        <v>0</v>
      </c>
      <c r="DN39" s="244">
        <v>0</v>
      </c>
      <c r="DO39" s="243">
        <f t="shared" si="25"/>
        <v>0</v>
      </c>
      <c r="DP39" s="243">
        <f t="shared" si="26"/>
        <v>0</v>
      </c>
      <c r="DQ39" s="243">
        <f t="shared" ref="DQ39:DQ102" si="248">(DJ39+DK39+DL39+DM39+DN39+DO39+DP39)*1.2</f>
        <v>0</v>
      </c>
      <c r="DR39" s="244">
        <v>0</v>
      </c>
      <c r="DS39" s="243">
        <f t="shared" ref="DS39:DS102" si="249">DR39*0.22</f>
        <v>0</v>
      </c>
      <c r="DT39" s="243">
        <f t="shared" si="27"/>
        <v>0</v>
      </c>
      <c r="DU39" s="244">
        <v>0</v>
      </c>
      <c r="DV39" s="244">
        <v>0</v>
      </c>
      <c r="DW39" s="243">
        <f t="shared" si="28"/>
        <v>0</v>
      </c>
      <c r="DX39" s="243">
        <f t="shared" si="29"/>
        <v>0</v>
      </c>
      <c r="DY39" s="243">
        <f t="shared" si="30"/>
        <v>0</v>
      </c>
      <c r="DZ39" s="244">
        <v>0</v>
      </c>
      <c r="EA39" s="243">
        <f t="shared" ref="EA39:EA102" si="250">DZ39*0.22</f>
        <v>0</v>
      </c>
      <c r="EB39" s="243">
        <f t="shared" si="31"/>
        <v>0</v>
      </c>
      <c r="EC39" s="244">
        <v>0</v>
      </c>
      <c r="ED39" s="244">
        <v>0</v>
      </c>
      <c r="EE39" s="243">
        <f t="shared" si="32"/>
        <v>0</v>
      </c>
      <c r="EF39" s="243">
        <f t="shared" si="33"/>
        <v>0</v>
      </c>
      <c r="EG39" s="243">
        <f t="shared" si="34"/>
        <v>0</v>
      </c>
      <c r="EH39" s="244">
        <v>0</v>
      </c>
      <c r="EI39" s="243">
        <f t="shared" ref="EI39:EI102" si="251">EH39*0.22</f>
        <v>0</v>
      </c>
      <c r="EJ39" s="243">
        <f t="shared" si="35"/>
        <v>0</v>
      </c>
      <c r="EK39" s="244">
        <v>0</v>
      </c>
      <c r="EL39" s="244">
        <v>0</v>
      </c>
      <c r="EM39" s="243">
        <f t="shared" si="36"/>
        <v>0</v>
      </c>
      <c r="EN39" s="243">
        <f t="shared" si="37"/>
        <v>0</v>
      </c>
      <c r="EO39" s="243">
        <f t="shared" ref="EO39:EO102" si="252">(EH39+EI39+EJ39+EK39+EL39+EM39+EN39)*1.2</f>
        <v>0</v>
      </c>
      <c r="EP39" s="244">
        <v>0</v>
      </c>
      <c r="EQ39" s="244">
        <v>0</v>
      </c>
      <c r="ER39" s="244">
        <v>0</v>
      </c>
      <c r="ES39" s="244">
        <v>0</v>
      </c>
      <c r="ET39" s="244">
        <v>0</v>
      </c>
      <c r="EU39" s="243">
        <f t="shared" si="38"/>
        <v>0</v>
      </c>
      <c r="EV39" s="243">
        <f t="shared" ref="EV39:EV102" si="253">EU39*$EV$32</f>
        <v>0</v>
      </c>
      <c r="EW39" s="243">
        <f t="shared" ref="EW39:EW102" si="254">EU39*$EW$32</f>
        <v>0</v>
      </c>
      <c r="EX39" s="243">
        <f t="shared" si="39"/>
        <v>0</v>
      </c>
      <c r="EY39" s="243">
        <f t="shared" ref="EY39:EY102" si="255">(EQ39+EU39+EX39)*1.2</f>
        <v>0</v>
      </c>
      <c r="EZ39" s="245">
        <f t="shared" ref="EZ39:FB102" si="256">DB39+DJ39+DR39+DZ39+EH39</f>
        <v>0</v>
      </c>
      <c r="FA39" s="245">
        <f t="shared" si="256"/>
        <v>0</v>
      </c>
      <c r="FB39" s="245">
        <f t="shared" si="256"/>
        <v>0</v>
      </c>
      <c r="FC39" s="245">
        <f t="shared" ref="FC39:FC102" si="257">FB39*$FC$32</f>
        <v>0</v>
      </c>
      <c r="FD39" s="245">
        <f t="shared" ref="FD39:FD102" si="258">FB39*$FD$32</f>
        <v>0</v>
      </c>
      <c r="FE39" s="245">
        <f t="shared" ref="FE39:FE102" si="259">DE39+DF39+DM39+DN39+DU39+DV39+EC39+ED39+EK39+EL39</f>
        <v>0</v>
      </c>
      <c r="FF39" s="245">
        <f t="shared" ref="FF39:FF102" si="260">DG39+DO39+DW39+EE39+EM39+EU39</f>
        <v>0</v>
      </c>
      <c r="FG39" s="245">
        <f t="shared" ref="FG39:FG102" si="261">FF39*$FG$32</f>
        <v>0</v>
      </c>
      <c r="FH39" s="245">
        <f t="shared" ref="FH39:FH102" si="262">FF39*$FH$32</f>
        <v>0</v>
      </c>
      <c r="FI39" s="245">
        <f t="shared" ref="FI39:FJ102" si="263">DH39+DP39+DX39+EF39+EN39+EX39</f>
        <v>0</v>
      </c>
      <c r="FJ39" s="245">
        <f t="shared" si="263"/>
        <v>0</v>
      </c>
      <c r="FK39" s="244">
        <f t="shared" si="40"/>
        <v>0</v>
      </c>
      <c r="FL39" s="244">
        <v>0</v>
      </c>
      <c r="FM39" s="243">
        <f t="shared" ref="FM39:FM102" si="264">FL39*$FM$32</f>
        <v>0</v>
      </c>
      <c r="FN39" s="243">
        <f t="shared" ref="FN39:FN102" si="265">FL39*$FN$32</f>
        <v>0</v>
      </c>
      <c r="FO39" s="244">
        <v>0</v>
      </c>
      <c r="FP39" s="244">
        <f t="shared" ref="FP39:FP102" si="266">(FK39+FL39+FO39)*1.2</f>
        <v>0</v>
      </c>
      <c r="FQ39" s="244">
        <f t="shared" si="41"/>
        <v>0</v>
      </c>
      <c r="FR39" s="244">
        <v>0</v>
      </c>
      <c r="FS39" s="243">
        <f t="shared" ref="FS39:FS102" si="267">FR39*$FS$32</f>
        <v>0</v>
      </c>
      <c r="FT39" s="243">
        <f t="shared" ref="FT39:FT102" si="268">FR39*$FT$32</f>
        <v>0</v>
      </c>
      <c r="FU39" s="244">
        <v>0</v>
      </c>
      <c r="FV39" s="244">
        <f t="shared" ref="FV39:FV102" si="269">(FQ39+FR39+FU39)*1.2</f>
        <v>0</v>
      </c>
      <c r="FW39" s="270">
        <v>3.8699999999999997E-4</v>
      </c>
      <c r="FX39" s="243">
        <f t="shared" ref="FX39:FX102" si="270">FW39*GJ39*1.096386</f>
        <v>1.75752421246512</v>
      </c>
      <c r="FY39" s="243">
        <f t="shared" ref="FY39:FY102" si="271">FX39*0.22</f>
        <v>0.38665532674232639</v>
      </c>
      <c r="FZ39" s="243">
        <f t="shared" si="42"/>
        <v>0</v>
      </c>
      <c r="GA39" s="243">
        <f t="shared" ref="GA39:GA102" si="272">FZ39*$GA$32</f>
        <v>0</v>
      </c>
      <c r="GB39" s="243">
        <f t="shared" ref="GB39:GB102" si="273">FZ39*$GB$32</f>
        <v>0</v>
      </c>
      <c r="GC39" s="243">
        <f t="shared" ref="GC39:GC102" si="274">FW39*GM39*1.096386</f>
        <v>3.013473628824884E-2</v>
      </c>
      <c r="GD39" s="243">
        <f t="shared" si="43"/>
        <v>0.24704985152575035</v>
      </c>
      <c r="GE39" s="243">
        <f t="shared" ref="GE39:GE102" si="275">GD39*$GE$32</f>
        <v>7.9633179430547846E-3</v>
      </c>
      <c r="GF39" s="243">
        <f t="shared" ref="GF39:GF102" si="276">GD39*$GF$32</f>
        <v>0.21073234936571719</v>
      </c>
      <c r="GG39" s="243">
        <f t="shared" si="44"/>
        <v>0.12106820635107229</v>
      </c>
      <c r="GH39" s="247">
        <f t="shared" ref="GH39:GH102" si="277">(FX39+FZ39+FY39+GC39+GD39+GG39)*1.2</f>
        <v>3.0509188000470218</v>
      </c>
      <c r="GI39" s="244">
        <v>6</v>
      </c>
      <c r="GJ39" s="244">
        <v>4142.16</v>
      </c>
      <c r="GK39" s="244">
        <v>911.27520000000004</v>
      </c>
      <c r="GL39" s="244">
        <v>2540.6907964158299</v>
      </c>
      <c r="GM39" s="244">
        <v>71.022008333333304</v>
      </c>
      <c r="GN39" s="271">
        <v>0</v>
      </c>
      <c r="GO39" s="243">
        <f t="shared" ref="GO39:GO102" si="278">GN39*0.22</f>
        <v>0</v>
      </c>
      <c r="GP39" s="243">
        <f t="shared" si="45"/>
        <v>0</v>
      </c>
      <c r="GQ39" s="243">
        <f t="shared" ref="GQ39:GQ102" si="279">GP39*$GQ$32</f>
        <v>0</v>
      </c>
      <c r="GR39" s="243">
        <f t="shared" ref="GR39:GR102" si="280">GP39*$GR$32</f>
        <v>0</v>
      </c>
      <c r="GS39" s="244">
        <v>0</v>
      </c>
      <c r="GT39" s="244">
        <v>0</v>
      </c>
      <c r="GU39" s="245"/>
      <c r="GV39" s="243">
        <f t="shared" si="46"/>
        <v>0</v>
      </c>
      <c r="GW39" s="243">
        <f t="shared" ref="GW39:GW102" si="281">GV39*$GW$32</f>
        <v>0</v>
      </c>
      <c r="GX39" s="243">
        <f t="shared" ref="GX39:GX102" si="282">GV39*$GX$32</f>
        <v>0</v>
      </c>
      <c r="GY39" s="243">
        <f t="shared" si="47"/>
        <v>0</v>
      </c>
      <c r="GZ39" s="243">
        <f t="shared" ref="GZ39:GZ102" si="283">(GN39+GO39+GP39+GS39+GT39+GU39+GV39+GY39)*1.2</f>
        <v>0</v>
      </c>
      <c r="HA39" s="244">
        <v>0</v>
      </c>
      <c r="HB39" s="244">
        <v>44</v>
      </c>
      <c r="HC39" s="244">
        <v>0</v>
      </c>
      <c r="HD39" s="244">
        <v>0</v>
      </c>
      <c r="HE39" s="244">
        <v>0</v>
      </c>
      <c r="HF39" s="243">
        <f t="shared" ref="HF39:HF102" si="284">HE39*0.22</f>
        <v>0</v>
      </c>
      <c r="HG39" s="243">
        <f t="shared" si="48"/>
        <v>0</v>
      </c>
      <c r="HH39" s="244">
        <v>0</v>
      </c>
      <c r="HI39" s="244">
        <v>0</v>
      </c>
      <c r="HJ39" s="243">
        <f t="shared" si="49"/>
        <v>0</v>
      </c>
      <c r="HK39" s="243">
        <f t="shared" si="50"/>
        <v>0</v>
      </c>
      <c r="HL39" s="243">
        <f t="shared" si="51"/>
        <v>0</v>
      </c>
      <c r="HM39" s="244">
        <v>0</v>
      </c>
      <c r="HN39" s="243">
        <f t="shared" ref="HN39:HN102" si="285">HM39*0.22</f>
        <v>0</v>
      </c>
      <c r="HO39" s="243">
        <f t="shared" si="52"/>
        <v>0</v>
      </c>
      <c r="HP39" s="244">
        <v>0</v>
      </c>
      <c r="HQ39" s="244">
        <v>0</v>
      </c>
      <c r="HR39" s="243">
        <f t="shared" si="53"/>
        <v>0</v>
      </c>
      <c r="HS39" s="243">
        <f t="shared" si="54"/>
        <v>0</v>
      </c>
      <c r="HT39" s="243">
        <f t="shared" si="55"/>
        <v>0</v>
      </c>
      <c r="HU39" s="244">
        <v>0</v>
      </c>
      <c r="HV39" s="243">
        <f t="shared" ref="HV39:HV102" si="286">HU39*0.22</f>
        <v>0</v>
      </c>
      <c r="HW39" s="243">
        <f t="shared" si="56"/>
        <v>0</v>
      </c>
      <c r="HX39" s="244">
        <v>0</v>
      </c>
      <c r="HY39" s="244">
        <v>0</v>
      </c>
      <c r="HZ39" s="243">
        <f t="shared" si="57"/>
        <v>0</v>
      </c>
      <c r="IA39" s="243">
        <f t="shared" si="58"/>
        <v>0</v>
      </c>
      <c r="IB39" s="243">
        <f t="shared" si="59"/>
        <v>0</v>
      </c>
      <c r="IC39" s="244">
        <v>0</v>
      </c>
      <c r="ID39" s="243">
        <f t="shared" ref="ID39:ID102" si="287">IC39*0.22</f>
        <v>0</v>
      </c>
      <c r="IE39" s="243">
        <f t="shared" si="60"/>
        <v>0</v>
      </c>
      <c r="IF39" s="244">
        <v>0</v>
      </c>
      <c r="IG39" s="244">
        <v>0</v>
      </c>
      <c r="IH39" s="243">
        <f t="shared" si="61"/>
        <v>0</v>
      </c>
      <c r="II39" s="243">
        <f t="shared" si="62"/>
        <v>0</v>
      </c>
      <c r="IJ39" s="243">
        <f t="shared" ref="IJ39:IJ102" si="288">(IC39+ID39+IE39+IF39+IG39+IH39+II39)*1.2</f>
        <v>0</v>
      </c>
      <c r="IK39" s="244">
        <v>0</v>
      </c>
      <c r="IL39" s="243">
        <f t="shared" ref="IL39:IL102" si="289">IK39*0.22</f>
        <v>0</v>
      </c>
      <c r="IM39" s="243">
        <f t="shared" si="63"/>
        <v>0</v>
      </c>
      <c r="IN39" s="244">
        <v>0</v>
      </c>
      <c r="IO39" s="244">
        <v>0</v>
      </c>
      <c r="IP39" s="243">
        <f t="shared" si="64"/>
        <v>0</v>
      </c>
      <c r="IQ39" s="243">
        <f t="shared" si="65"/>
        <v>0</v>
      </c>
      <c r="IR39" s="243">
        <f t="shared" ref="IR39:IR102" si="290">(IK39+IL39+IM39+IN39+IO39+IP39+IQ39)*1.2</f>
        <v>0</v>
      </c>
      <c r="IS39" s="244">
        <v>0.83</v>
      </c>
      <c r="IT39" s="243">
        <f t="shared" ref="IT39:IT102" si="291">IS39*0.22</f>
        <v>0.18259999999999998</v>
      </c>
      <c r="IU39" s="243">
        <f t="shared" si="66"/>
        <v>0</v>
      </c>
      <c r="IV39" s="244">
        <v>3.6138136284999997E-2</v>
      </c>
      <c r="IW39" s="244">
        <v>8.5734648154082493E-2</v>
      </c>
      <c r="IX39" s="243">
        <f t="shared" si="67"/>
        <v>0.12890102231968478</v>
      </c>
      <c r="IY39" s="243">
        <f t="shared" si="68"/>
        <v>6.3168690337938357E-2</v>
      </c>
      <c r="IZ39" s="243">
        <f t="shared" ref="IZ39:IZ102" si="292">(IS39+IT39+IU39+IV39+IW39+IX39+IY39)*1.2</f>
        <v>1.5918509965160463</v>
      </c>
      <c r="JA39" s="244">
        <v>6.2544666666666702</v>
      </c>
      <c r="JB39" s="243">
        <f t="shared" ref="JB39:JB102" si="293">JA39*0.22</f>
        <v>1.3759826666666675</v>
      </c>
      <c r="JC39" s="244">
        <v>16.041733333333301</v>
      </c>
      <c r="JD39" s="243">
        <f t="shared" si="69"/>
        <v>0</v>
      </c>
      <c r="JE39" s="243">
        <f t="shared" si="70"/>
        <v>2.6896798126191634</v>
      </c>
      <c r="JF39" s="243">
        <f t="shared" si="71"/>
        <v>1.3180931239642903</v>
      </c>
      <c r="JG39" s="243">
        <f t="shared" ref="JG39:JG102" si="294">(JA39+JB39+JC39+JD39+JE39+JF39)*1.2</f>
        <v>33.21594672390011</v>
      </c>
      <c r="JH39" s="244">
        <v>0</v>
      </c>
      <c r="JI39" s="243">
        <f t="shared" ref="JI39:JI102" si="295">JH39*0.22</f>
        <v>0</v>
      </c>
      <c r="JJ39" s="244">
        <v>0</v>
      </c>
      <c r="JK39" s="243">
        <f t="shared" si="72"/>
        <v>0</v>
      </c>
      <c r="JL39" s="243">
        <f t="shared" si="73"/>
        <v>0</v>
      </c>
      <c r="JM39" s="243">
        <f t="shared" si="74"/>
        <v>0</v>
      </c>
      <c r="JN39" s="243">
        <f t="shared" ref="JN39:JN102" si="296">(JH39+JI39+JJ39+JK39+JL39+JM39)*1.2</f>
        <v>0</v>
      </c>
      <c r="JO39" s="244">
        <v>0</v>
      </c>
      <c r="JP39" s="243">
        <f t="shared" ref="JP39:JP102" si="297">JO39*0.22</f>
        <v>0</v>
      </c>
      <c r="JQ39" s="244">
        <v>0</v>
      </c>
      <c r="JR39" s="243">
        <f t="shared" si="75"/>
        <v>0</v>
      </c>
      <c r="JS39" s="243">
        <f t="shared" si="76"/>
        <v>0</v>
      </c>
      <c r="JT39" s="243">
        <f t="shared" si="77"/>
        <v>0</v>
      </c>
      <c r="JU39" s="243">
        <f t="shared" ref="JU39:JU102" si="298">(JO39+JP39+JQ39+JR39+JS39+JT39)*1.2</f>
        <v>0</v>
      </c>
      <c r="JV39" s="244">
        <v>0</v>
      </c>
      <c r="JW39" s="243">
        <f t="shared" ref="JW39:JW102" si="299">JV39*0.22</f>
        <v>0</v>
      </c>
      <c r="JX39" s="244">
        <v>0</v>
      </c>
      <c r="JY39" s="243">
        <f t="shared" si="78"/>
        <v>0</v>
      </c>
      <c r="JZ39" s="243">
        <f t="shared" si="79"/>
        <v>0</v>
      </c>
      <c r="KA39" s="243">
        <f t="shared" si="80"/>
        <v>0</v>
      </c>
      <c r="KB39" s="243">
        <f t="shared" ref="KB39:KB102" si="300">(JV39+JW39+JX39+JY39+JZ39+KA39)*1.2</f>
        <v>0</v>
      </c>
      <c r="KC39" s="244">
        <v>0</v>
      </c>
      <c r="KD39" s="243">
        <f t="shared" ref="KD39:KD102" si="301">KC39*0.22</f>
        <v>0</v>
      </c>
      <c r="KE39" s="244">
        <v>0</v>
      </c>
      <c r="KF39" s="243">
        <f t="shared" si="81"/>
        <v>0</v>
      </c>
      <c r="KG39" s="243">
        <f t="shared" si="82"/>
        <v>0</v>
      </c>
      <c r="KH39" s="243">
        <f t="shared" si="83"/>
        <v>0</v>
      </c>
      <c r="KI39" s="243">
        <f t="shared" ref="KI39:KI102" si="302">(KC39+KD39+KE39+KF39+KG39+KH39)*1.2</f>
        <v>0</v>
      </c>
      <c r="KJ39" s="244">
        <v>0</v>
      </c>
      <c r="KK39" s="243">
        <f t="shared" ref="KK39:KK102" si="303">KJ39*0.22</f>
        <v>0</v>
      </c>
      <c r="KL39" s="244">
        <v>0</v>
      </c>
      <c r="KM39" s="243">
        <f t="shared" si="84"/>
        <v>0</v>
      </c>
      <c r="KN39" s="243">
        <f t="shared" si="85"/>
        <v>0</v>
      </c>
      <c r="KO39" s="243">
        <f t="shared" si="86"/>
        <v>0</v>
      </c>
      <c r="KP39" s="243">
        <f t="shared" ref="KP39:KP102" si="304">(KJ39+KK39+KL39+KM39+KN39+KO39)*1.2</f>
        <v>0</v>
      </c>
      <c r="KQ39" s="243">
        <f t="shared" ref="KQ39:KR102" si="305">HE39+HM39+HU39+IC39+IK39+IS39+JA39+JH39+JO39+JV39+KC39+KJ39</f>
        <v>7.0844666666666702</v>
      </c>
      <c r="KR39" s="243">
        <f t="shared" si="87"/>
        <v>1.5585826666666676</v>
      </c>
      <c r="KS39" s="243">
        <f t="shared" ref="KS39:KS102" si="306">HH39+HI39++HP39+HQ39++HX39+HY39+IF39+IG39++IN39+IO39+IV39+IW39+JC39+JJ39+JQ39+JX39+KE39+KL39</f>
        <v>16.163606117772385</v>
      </c>
      <c r="KT39" s="243">
        <f t="shared" ref="KT39:KT102" si="307">HG39+HO39+HW39+IE39+IM39+IU39+JD39+JK39+JR39+JY39+KF39+KM39</f>
        <v>0</v>
      </c>
      <c r="KU39" s="243">
        <f t="shared" ref="KU39:KU102" si="308">KT39*$KU$32</f>
        <v>0</v>
      </c>
      <c r="KV39" s="243">
        <f t="shared" ref="KV39:KV102" si="309">KT39*$KV$32</f>
        <v>0</v>
      </c>
      <c r="KW39" s="243">
        <f t="shared" ref="KW39:KW102" si="310">HJ39+HR39+HZ39+IH39+IP39+IX39+JE39+JL39+JS39+JZ39+KG39+KN39</f>
        <v>2.8185808349388481</v>
      </c>
      <c r="KX39" s="243">
        <f t="shared" ref="KX39:KX102" si="311">KW39*$KX$32</f>
        <v>9.0853142384824975E-2</v>
      </c>
      <c r="KY39" s="243">
        <f t="shared" ref="KY39:KY102" si="312">KW39*$KY$32</f>
        <v>2.4042360582513376</v>
      </c>
      <c r="KZ39" s="243">
        <f t="shared" ref="KZ39:LA102" si="313">HK39+HS39+IA39+II39+IQ39+IY39+JF39+JM39+JT39+KA39+KH39+KO39</f>
        <v>1.3812618143022286</v>
      </c>
      <c r="LA39" s="243">
        <f t="shared" si="313"/>
        <v>34.807797720416154</v>
      </c>
      <c r="LB39" s="244">
        <v>0</v>
      </c>
      <c r="LC39" s="243">
        <f t="shared" ref="LC39:LC102" si="314">LB39*0.22</f>
        <v>0</v>
      </c>
      <c r="LD39" s="243">
        <f t="shared" si="88"/>
        <v>0</v>
      </c>
      <c r="LE39" s="243">
        <f t="shared" ref="LE39:LE102" si="315">LD39*$LE$32</f>
        <v>0</v>
      </c>
      <c r="LF39" s="243">
        <f t="shared" ref="LF39:LF102" si="316">LD39*$LF$32</f>
        <v>0</v>
      </c>
      <c r="LG39" s="244">
        <v>0</v>
      </c>
      <c r="LH39" s="243">
        <f t="shared" si="89"/>
        <v>0</v>
      </c>
      <c r="LI39" s="243">
        <f t="shared" ref="LI39:LI102" si="317">LH39*$LI$32</f>
        <v>0</v>
      </c>
      <c r="LJ39" s="243">
        <f t="shared" ref="LJ39:LJ102" si="318">LH39*$LJ$32</f>
        <v>0</v>
      </c>
      <c r="LK39" s="243">
        <f t="shared" si="90"/>
        <v>0</v>
      </c>
      <c r="LL39" s="243">
        <f t="shared" ref="LL39:LL102" si="319">(LB39+LC39+LD39+LG39+LH39+LK39)*1.2</f>
        <v>0</v>
      </c>
      <c r="LM39" s="243">
        <f t="shared" si="91"/>
        <v>0</v>
      </c>
      <c r="LN39" s="244">
        <v>0</v>
      </c>
      <c r="LO39" s="243">
        <f t="shared" ref="LO39:LO102" si="320">LN39*$LO$32</f>
        <v>0</v>
      </c>
      <c r="LP39" s="243">
        <f t="shared" ref="LP39:LP102" si="321">LN39*$LP$32</f>
        <v>0</v>
      </c>
      <c r="LQ39" s="243">
        <f t="shared" si="92"/>
        <v>0</v>
      </c>
      <c r="LR39" s="243">
        <f t="shared" ref="LR39:LR102" si="322">(LM39+LN39+LQ39)*1.2</f>
        <v>0</v>
      </c>
      <c r="LS39" s="244">
        <v>0</v>
      </c>
      <c r="LT39" s="243">
        <f t="shared" si="93"/>
        <v>0</v>
      </c>
      <c r="LU39" s="243">
        <f t="shared" ref="LU39:LU102" si="323">LT39*$LU$32</f>
        <v>0</v>
      </c>
      <c r="LV39" s="243">
        <f t="shared" ref="LV39:LV102" si="324">LT39*$LV$32</f>
        <v>0</v>
      </c>
      <c r="LW39" s="243">
        <f t="shared" si="94"/>
        <v>0</v>
      </c>
      <c r="LX39" s="243">
        <f t="shared" ref="LX39:LX102" si="325">(LS39+LT39+LW39)*1.2</f>
        <v>0</v>
      </c>
      <c r="LY39" s="245">
        <f t="shared" si="95"/>
        <v>0</v>
      </c>
      <c r="LZ39" s="244">
        <v>0</v>
      </c>
      <c r="MA39" s="249">
        <f t="shared" ref="MA39:MA102" si="326">LZ39*$MA$32</f>
        <v>0</v>
      </c>
      <c r="MB39" s="249">
        <f t="shared" ref="MB39:MB102" si="327">LZ39*$MB$32</f>
        <v>0</v>
      </c>
      <c r="MC39" s="249">
        <f t="shared" si="96"/>
        <v>0</v>
      </c>
      <c r="MD39" s="247">
        <f t="shared" ref="MD39:MD102" si="328">(LY39+LZ39+MC39)*1.2</f>
        <v>0</v>
      </c>
      <c r="ME39" s="250">
        <f t="shared" ref="ME39:ME102" si="329">AM39+AY39+BL39+BW39+CC39+CU39+FJ39+FP39+FV39+GH39+GZ39+LA39+LL39+LR39+LX39+MD39</f>
        <v>62.391899370907318</v>
      </c>
      <c r="MF39" s="251">
        <f>AC39+AD39+AN39+AO39+BM39+BN39+EZ39+FA39+FX39+FY39+GN39+GO39+KQ39+KR39+LB39+LC39</f>
        <v>10.787228872540785</v>
      </c>
      <c r="MG39" s="252" t="e">
        <f t="shared" ref="MG39:MG102" si="330">AH39+AS39-AT39+BD39+BG39+BR39+FE39+GC39+GS39+GT39+KS39+LG39+LM39</f>
        <v>#REF!</v>
      </c>
      <c r="MH39" s="252" t="e">
        <f>AT39+BC39+BF39</f>
        <v>#REF!</v>
      </c>
      <c r="MI39" s="252">
        <f t="shared" ref="MI39:MI102" si="331">LS39</f>
        <v>0</v>
      </c>
      <c r="MJ39" s="252">
        <f t="shared" ref="MJ39:MJ102" si="332">LY39</f>
        <v>0</v>
      </c>
      <c r="MK39" s="252">
        <f>BA39</f>
        <v>15.291499999999999</v>
      </c>
      <c r="ML39" s="252">
        <f t="shared" ref="ML39:ML102" si="333">BX39</f>
        <v>0</v>
      </c>
      <c r="MM39" s="252">
        <f t="shared" ref="MM39:MM102" si="334">CP39</f>
        <v>0</v>
      </c>
      <c r="MN39" s="252">
        <f t="shared" ref="MN39:MN102" si="335">EQ39</f>
        <v>0</v>
      </c>
      <c r="MO39" s="252">
        <f t="shared" ref="MO39:MO102" si="336">FK39</f>
        <v>0</v>
      </c>
      <c r="MP39" s="253">
        <f t="shared" ref="MP39:MP102" si="337">FQ39</f>
        <v>0</v>
      </c>
      <c r="MQ39" s="254">
        <f>AE39+AP39+BO39+FB39+FZ39+GP39+KT39+LD39</f>
        <v>0</v>
      </c>
      <c r="MR39" s="255">
        <f t="shared" ref="MR39:MR102" si="338">MQ39*$MR$32</f>
        <v>0</v>
      </c>
      <c r="MS39" s="255">
        <f>(MQ39*$MS$32)*1.22</f>
        <v>0</v>
      </c>
      <c r="MT39" s="255">
        <f>AI39+AU39+BH39+BS39+BY39+CQ39+EU39+FF39+FL39+FR39+GD39+GV39+KW39+LH39+LN39+LT39+LZ39</f>
        <v>5.0522188514996351</v>
      </c>
      <c r="MU39" s="255">
        <f t="shared" si="97"/>
        <v>0.16285144388436598</v>
      </c>
      <c r="MV39" s="255">
        <f t="shared" ref="MV39:MV102" si="339">(MT39*$MV$32)*1.22</f>
        <v>5.2576127799448624</v>
      </c>
      <c r="MW39" s="255" t="e">
        <f t="shared" si="98"/>
        <v>#REF!</v>
      </c>
      <c r="MX39" s="255" t="e">
        <f t="shared" si="99"/>
        <v>#REF!</v>
      </c>
      <c r="MY39" s="256" t="e">
        <f t="shared" ref="MY39:MY102" si="340">MX39*1.2</f>
        <v>#REF!</v>
      </c>
      <c r="MZ39" s="254">
        <f t="shared" ref="MZ39:MZ102" si="341">AC39+AD39+(AG39*1.22)+(AK39*1.22)</f>
        <v>0</v>
      </c>
      <c r="NA39" s="255">
        <f t="shared" si="100"/>
        <v>0</v>
      </c>
      <c r="NB39" s="255">
        <f t="shared" ref="NB39:NB102" si="342">AF39+AJ39</f>
        <v>0</v>
      </c>
      <c r="NC39" s="255">
        <f t="shared" si="101"/>
        <v>0</v>
      </c>
      <c r="ND39" s="255">
        <f t="shared" ref="ND39:ND102" si="343">AM39/1.05/1.2</f>
        <v>0</v>
      </c>
      <c r="NE39" s="255"/>
      <c r="NF39" s="256"/>
      <c r="NG39" s="257"/>
      <c r="NH39" s="254">
        <f t="shared" ref="NH39:NH102" si="344">AN39+AO39+(AR39*1.22)+(AW39*1.22)</f>
        <v>0</v>
      </c>
      <c r="NI39" s="255">
        <f t="shared" si="102"/>
        <v>0</v>
      </c>
      <c r="NJ39" s="255" t="e">
        <f t="shared" ref="NJ39:NJ102" si="345">AQ39+AV39+AT39</f>
        <v>#REF!</v>
      </c>
      <c r="NK39" s="255" t="e">
        <f t="shared" si="103"/>
        <v>#REF!</v>
      </c>
      <c r="NL39" s="255">
        <f t="shared" ref="NL39:NL102" si="346">AY39/1.05/1.2</f>
        <v>0</v>
      </c>
      <c r="NM39" s="255"/>
      <c r="NN39" s="256"/>
      <c r="NO39" s="257"/>
      <c r="NP39" s="254">
        <f t="shared" ref="NP39:NP102" si="347">BJ39*1.22</f>
        <v>2.0673513226520566</v>
      </c>
      <c r="NQ39" s="255">
        <f t="shared" si="104"/>
        <v>2.3299049406288677</v>
      </c>
      <c r="NR39" s="255">
        <f t="shared" ref="NR39:NR102" si="348">BC39+BF39+BI39</f>
        <v>1.8181884835564863</v>
      </c>
      <c r="NS39" s="255">
        <f t="shared" si="105"/>
        <v>2.2545537196100431</v>
      </c>
      <c r="NT39" s="255">
        <f t="shared" ref="NT39:NT102" si="349">BL39/1.05/1.2</f>
        <v>19.470780040035034</v>
      </c>
      <c r="NU39" s="255">
        <f t="shared" ref="NU39:NU102" si="350">NP39/NT39</f>
        <v>0.10617711865684128</v>
      </c>
      <c r="NV39" s="256">
        <f t="shared" ref="NV39:NV102" si="351">NR39/NT39</f>
        <v>9.3380361742981033E-2</v>
      </c>
      <c r="NW39" s="257">
        <f t="shared" si="106"/>
        <v>1.0358957808877343</v>
      </c>
      <c r="NX39" s="254">
        <f t="shared" ref="NX39:NX102" si="352">BM39+BN39+(BQ39*1.22)+(BU39*1.22)</f>
        <v>0</v>
      </c>
      <c r="NY39" s="255">
        <f t="shared" si="107"/>
        <v>0</v>
      </c>
      <c r="NZ39" s="255">
        <f t="shared" ref="NZ39:NZ102" si="353">BP39+BT39</f>
        <v>0</v>
      </c>
      <c r="OA39" s="255">
        <f t="shared" si="108"/>
        <v>0</v>
      </c>
      <c r="OB39" s="255">
        <f t="shared" ref="OB39:OB102" si="354">BW39/1.05/1.2</f>
        <v>0</v>
      </c>
      <c r="OC39" s="255"/>
      <c r="OD39" s="256"/>
      <c r="OE39" s="257"/>
      <c r="OF39" s="254">
        <f t="shared" ref="OF39:OF102" si="355">CA39*1.22</f>
        <v>0</v>
      </c>
      <c r="OG39" s="255">
        <f t="shared" si="109"/>
        <v>0</v>
      </c>
      <c r="OH39" s="255">
        <f t="shared" ref="OH39:OH102" si="356">BZ39</f>
        <v>0</v>
      </c>
      <c r="OI39" s="255">
        <f t="shared" si="110"/>
        <v>0</v>
      </c>
      <c r="OJ39" s="255">
        <f t="shared" ref="OJ39:OJ102" si="357">CC39/1.05/1.2</f>
        <v>0</v>
      </c>
      <c r="OK39" s="255"/>
      <c r="OL39" s="256"/>
      <c r="OM39" s="257"/>
      <c r="ON39" s="258"/>
      <c r="OO39" s="254">
        <f t="shared" ref="OO39:OO102" si="358">CS39*1.22</f>
        <v>0</v>
      </c>
      <c r="OP39" s="255">
        <f t="shared" si="111"/>
        <v>0</v>
      </c>
      <c r="OQ39" s="255">
        <f t="shared" ref="OQ39:OQ102" si="359">CR39</f>
        <v>0</v>
      </c>
      <c r="OR39" s="255">
        <f t="shared" si="112"/>
        <v>0</v>
      </c>
      <c r="OS39" s="255">
        <f t="shared" ref="OS39:OS102" si="360">CU39/1.05/1.2</f>
        <v>0</v>
      </c>
      <c r="OT39" s="255"/>
      <c r="OU39" s="256"/>
      <c r="OV39" s="257"/>
      <c r="OW39" s="258"/>
      <c r="OX39" s="254">
        <f t="shared" ref="OX39:OX102" si="361">EZ39+FA39+(FD39*1.22)+(FH39*1.22)</f>
        <v>0</v>
      </c>
      <c r="OY39" s="255">
        <f t="shared" si="113"/>
        <v>0</v>
      </c>
      <c r="OZ39" s="255">
        <f t="shared" ref="OZ39:OZ102" si="362">FC39+FG39</f>
        <v>0</v>
      </c>
      <c r="PA39" s="255">
        <f t="shared" si="114"/>
        <v>0</v>
      </c>
      <c r="PB39" s="255">
        <f t="shared" ref="PB39:PB102" si="363">(FJ39)/1.05/1.2</f>
        <v>0</v>
      </c>
      <c r="PC39" s="255"/>
      <c r="PD39" s="259"/>
      <c r="PE39" s="257"/>
      <c r="PF39" s="254">
        <f t="shared" si="116"/>
        <v>0</v>
      </c>
      <c r="PG39" s="255">
        <f t="shared" si="117"/>
        <v>0</v>
      </c>
      <c r="PH39" s="255">
        <f t="shared" ref="PH39:PH102" si="364">FM39</f>
        <v>0</v>
      </c>
      <c r="PI39" s="255">
        <f t="shared" si="118"/>
        <v>0</v>
      </c>
      <c r="PJ39" s="255">
        <f t="shared" si="119"/>
        <v>0</v>
      </c>
      <c r="PK39" s="255"/>
      <c r="PL39" s="259"/>
      <c r="PM39" s="257"/>
      <c r="PN39" s="254">
        <f t="shared" si="120"/>
        <v>0</v>
      </c>
      <c r="PO39" s="255">
        <f t="shared" si="121"/>
        <v>0</v>
      </c>
      <c r="PP39" s="255">
        <f t="shared" ref="PP39:PP102" si="365">FS39</f>
        <v>0</v>
      </c>
      <c r="PQ39" s="255">
        <f t="shared" si="122"/>
        <v>0</v>
      </c>
      <c r="PR39" s="255">
        <f t="shared" si="123"/>
        <v>0</v>
      </c>
      <c r="PS39" s="255"/>
      <c r="PT39" s="259"/>
      <c r="PU39" s="257"/>
      <c r="PV39" s="254">
        <f t="shared" si="124"/>
        <v>2.4012730054336213</v>
      </c>
      <c r="PW39" s="255">
        <f t="shared" si="125"/>
        <v>2.7062346771236911</v>
      </c>
      <c r="PX39" s="255">
        <f t="shared" si="126"/>
        <v>7.9633179430547846E-3</v>
      </c>
      <c r="PY39" s="255">
        <f t="shared" si="127"/>
        <v>9.8745142493879331E-3</v>
      </c>
      <c r="PZ39" s="255">
        <f t="shared" si="128"/>
        <v>2.4213641270214459</v>
      </c>
      <c r="QA39" s="255">
        <f t="shared" ref="QA39:QA102" si="366">PV39/PZ39</f>
        <v>0.99170256081536201</v>
      </c>
      <c r="QB39" s="259">
        <f t="shared" si="129"/>
        <v>3.2887734042919741E-3</v>
      </c>
      <c r="QC39" s="257">
        <f t="shared" ref="QC39:QC102" si="367">1+QA39*(PW39-PV39)/PV39+QB39*(PY39-PX39)/PX39</f>
        <v>1.1267355308405809</v>
      </c>
      <c r="QD39" s="254">
        <f t="shared" si="130"/>
        <v>0</v>
      </c>
      <c r="QE39" s="255">
        <f t="shared" si="131"/>
        <v>0</v>
      </c>
      <c r="QF39" s="255">
        <f t="shared" si="132"/>
        <v>0</v>
      </c>
      <c r="QG39" s="255">
        <f t="shared" si="133"/>
        <v>0</v>
      </c>
      <c r="QH39" s="255">
        <f t="shared" si="134"/>
        <v>0</v>
      </c>
      <c r="QI39" s="255"/>
      <c r="QJ39" s="259"/>
      <c r="QK39" s="257"/>
      <c r="QL39" s="254">
        <f t="shared" si="135"/>
        <v>11.57621732439997</v>
      </c>
      <c r="QM39" s="255">
        <f t="shared" si="136"/>
        <v>13.046396924598765</v>
      </c>
      <c r="QN39" s="255">
        <f t="shared" si="137"/>
        <v>9.0853142384824975E-2</v>
      </c>
      <c r="QO39" s="255">
        <f t="shared" si="138"/>
        <v>0.11265789655718297</v>
      </c>
      <c r="QP39" s="255">
        <f t="shared" ref="QP39:QP102" si="368">LA39/1.05/1.2</f>
        <v>27.625236286044569</v>
      </c>
      <c r="QQ39" s="255">
        <f t="shared" ref="QQ39:QQ102" si="369">QL39/QP39</f>
        <v>0.41904500669367756</v>
      </c>
      <c r="QR39" s="259">
        <f t="shared" si="139"/>
        <v>3.2887734042919745E-3</v>
      </c>
      <c r="QS39" s="257">
        <f t="shared" ref="QS39:QS102" si="370">1+QQ39*(QM39-QL39)/QL39+QR39*(QO39-QN39)/QN39</f>
        <v>1.054008021467127</v>
      </c>
      <c r="QT39" s="254">
        <f t="shared" si="140"/>
        <v>0</v>
      </c>
      <c r="QU39" s="255">
        <f t="shared" si="141"/>
        <v>0</v>
      </c>
      <c r="QV39" s="255">
        <f t="shared" si="142"/>
        <v>0</v>
      </c>
      <c r="QW39" s="255">
        <f t="shared" si="143"/>
        <v>0</v>
      </c>
      <c r="QX39" s="255">
        <f t="shared" si="144"/>
        <v>0</v>
      </c>
      <c r="QY39" s="255"/>
      <c r="QZ39" s="259"/>
      <c r="RA39" s="257"/>
      <c r="RB39" s="254">
        <f t="shared" si="145"/>
        <v>0</v>
      </c>
      <c r="RC39" s="255">
        <f t="shared" si="146"/>
        <v>0</v>
      </c>
      <c r="RD39" s="255">
        <f t="shared" ref="RD39:RD102" si="371">LO39</f>
        <v>0</v>
      </c>
      <c r="RE39" s="255">
        <f t="shared" si="147"/>
        <v>0</v>
      </c>
      <c r="RF39" s="255">
        <f t="shared" si="148"/>
        <v>0</v>
      </c>
      <c r="RG39" s="255"/>
      <c r="RH39" s="259"/>
      <c r="RI39" s="257"/>
      <c r="RJ39" s="254">
        <f t="shared" si="149"/>
        <v>0</v>
      </c>
      <c r="RK39" s="255">
        <f t="shared" si="150"/>
        <v>0</v>
      </c>
      <c r="RL39" s="255">
        <f t="shared" ref="RL39:RL102" si="372">LU39</f>
        <v>0</v>
      </c>
      <c r="RM39" s="255">
        <f t="shared" si="151"/>
        <v>0</v>
      </c>
      <c r="RN39" s="255">
        <f t="shared" si="152"/>
        <v>0</v>
      </c>
      <c r="RO39" s="255"/>
      <c r="RP39" s="259"/>
      <c r="RQ39" s="257"/>
      <c r="RR39" s="254">
        <f t="shared" si="153"/>
        <v>0</v>
      </c>
      <c r="RS39" s="255">
        <f t="shared" si="154"/>
        <v>0</v>
      </c>
      <c r="RT39" s="255">
        <f t="shared" ref="RT39:RT102" si="373">MA39</f>
        <v>0</v>
      </c>
      <c r="RU39" s="255">
        <f t="shared" si="155"/>
        <v>0</v>
      </c>
      <c r="RV39" s="255">
        <f t="shared" si="156"/>
        <v>0</v>
      </c>
      <c r="RW39" s="255"/>
      <c r="RX39" s="259"/>
      <c r="RY39" s="257"/>
      <c r="RZ39" s="260"/>
      <c r="SA39" s="242">
        <f t="shared" si="157"/>
        <v>0</v>
      </c>
      <c r="SB39" s="242">
        <f t="shared" si="158"/>
        <v>0</v>
      </c>
      <c r="SC39" s="242">
        <f t="shared" si="159"/>
        <v>0.24861498741305621</v>
      </c>
      <c r="SD39" s="242">
        <f t="shared" si="160"/>
        <v>0</v>
      </c>
      <c r="SE39" s="242">
        <f t="shared" si="161"/>
        <v>0</v>
      </c>
      <c r="SF39" s="262">
        <v>0</v>
      </c>
      <c r="SG39" s="242">
        <f t="shared" si="162"/>
        <v>0</v>
      </c>
      <c r="SH39" s="262">
        <v>0</v>
      </c>
      <c r="SI39" s="242">
        <f t="shared" si="163"/>
        <v>0</v>
      </c>
      <c r="SJ39" s="242">
        <f t="shared" si="164"/>
        <v>0</v>
      </c>
      <c r="SK39" s="242">
        <f t="shared" si="165"/>
        <v>0</v>
      </c>
      <c r="SL39" s="242">
        <f t="shared" si="166"/>
        <v>5.0252404675489908E-2</v>
      </c>
      <c r="SM39" s="242">
        <f t="shared" si="167"/>
        <v>0</v>
      </c>
      <c r="SN39" s="242">
        <f t="shared" si="168"/>
        <v>0.42181401019114423</v>
      </c>
      <c r="SO39" s="242">
        <f t="shared" si="169"/>
        <v>0</v>
      </c>
      <c r="SP39" s="242">
        <f t="shared" si="170"/>
        <v>0</v>
      </c>
      <c r="SQ39" s="242">
        <f t="shared" si="171"/>
        <v>0</v>
      </c>
      <c r="SR39" s="242">
        <f t="shared" si="172"/>
        <v>0</v>
      </c>
      <c r="SS39" s="242">
        <f t="shared" si="173"/>
        <v>0.72068140227969035</v>
      </c>
      <c r="ST39" s="242">
        <f t="shared" si="174"/>
        <v>0.72068140227969035</v>
      </c>
      <c r="SU39" s="242"/>
      <c r="SV39" s="242"/>
      <c r="SW39" s="242">
        <f t="shared" si="175"/>
        <v>1.0523969075345947</v>
      </c>
      <c r="SX39" s="242">
        <f t="shared" si="175"/>
        <v>1.0523969075345947</v>
      </c>
      <c r="SY39" s="242"/>
      <c r="SZ39" s="263"/>
      <c r="TA39" s="264">
        <f t="shared" si="176"/>
        <v>0</v>
      </c>
      <c r="TB39" s="264">
        <f t="shared" si="177"/>
        <v>0</v>
      </c>
      <c r="TC39" s="264">
        <f t="shared" si="178"/>
        <v>24.527999999999999</v>
      </c>
      <c r="TD39" s="264">
        <f t="shared" si="179"/>
        <v>0</v>
      </c>
      <c r="TE39" s="264">
        <f t="shared" si="180"/>
        <v>0</v>
      </c>
      <c r="TF39" s="264">
        <f t="shared" si="180"/>
        <v>0</v>
      </c>
      <c r="TG39" s="264">
        <f t="shared" si="181"/>
        <v>0</v>
      </c>
      <c r="TH39" s="264">
        <f t="shared" si="182"/>
        <v>0</v>
      </c>
      <c r="TI39" s="264">
        <f t="shared" si="183"/>
        <v>0</v>
      </c>
      <c r="TJ39" s="264">
        <f t="shared" si="184"/>
        <v>4.5581200000000006</v>
      </c>
      <c r="TK39" s="264">
        <f t="shared" si="185"/>
        <v>0</v>
      </c>
      <c r="TL39" s="264">
        <f t="shared" si="186"/>
        <v>40.900440000000003</v>
      </c>
      <c r="TM39" s="264">
        <f t="shared" si="187"/>
        <v>0</v>
      </c>
      <c r="TN39" s="264">
        <f t="shared" si="188"/>
        <v>0</v>
      </c>
      <c r="TO39" s="264">
        <f t="shared" si="189"/>
        <v>0</v>
      </c>
      <c r="TP39" s="264">
        <f t="shared" si="189"/>
        <v>0</v>
      </c>
      <c r="TQ39" s="264"/>
      <c r="TR39" s="264"/>
      <c r="TS39" s="264">
        <f t="shared" si="190"/>
        <v>0</v>
      </c>
      <c r="TT39" s="264">
        <f t="shared" si="191"/>
        <v>0</v>
      </c>
      <c r="TU39" s="264">
        <f t="shared" si="192"/>
        <v>25.408451713614344</v>
      </c>
      <c r="TV39" s="264">
        <f t="shared" si="193"/>
        <v>0</v>
      </c>
      <c r="TW39" s="264">
        <f t="shared" si="193"/>
        <v>0</v>
      </c>
      <c r="TX39" s="264">
        <f t="shared" si="194"/>
        <v>0</v>
      </c>
      <c r="TY39" s="264">
        <f t="shared" si="195"/>
        <v>0</v>
      </c>
      <c r="TZ39" s="264">
        <f t="shared" si="196"/>
        <v>0</v>
      </c>
      <c r="UA39" s="264">
        <f t="shared" si="197"/>
        <v>0</v>
      </c>
      <c r="UB39" s="264">
        <f t="shared" si="198"/>
        <v>5.1357957578350684</v>
      </c>
      <c r="UC39" s="264">
        <f t="shared" si="199"/>
        <v>0</v>
      </c>
      <c r="UD39" s="264">
        <f t="shared" si="200"/>
        <v>43.109391841534944</v>
      </c>
      <c r="UE39" s="264">
        <f t="shared" si="201"/>
        <v>0</v>
      </c>
      <c r="UF39" s="264">
        <f t="shared" si="202"/>
        <v>0</v>
      </c>
      <c r="UG39" s="264">
        <f t="shared" si="203"/>
        <v>0</v>
      </c>
      <c r="UH39" s="264">
        <f t="shared" si="203"/>
        <v>0</v>
      </c>
      <c r="UI39" s="191"/>
      <c r="UJ39" s="191"/>
      <c r="UK39" s="191"/>
      <c r="UL39" s="191"/>
      <c r="UM39" s="189"/>
      <c r="UN39" s="191"/>
      <c r="UO39" s="191"/>
      <c r="UP39" s="191"/>
      <c r="UQ39" s="191"/>
      <c r="UR39" s="191"/>
      <c r="US39" s="191"/>
      <c r="UT39" s="191"/>
      <c r="UU39" s="191"/>
      <c r="UV39" s="192"/>
      <c r="UW39" s="191"/>
      <c r="UX39" s="191"/>
      <c r="UY39" s="191"/>
      <c r="UZ39" s="191"/>
      <c r="VA39" s="191"/>
      <c r="VB39" s="191"/>
      <c r="VC39" s="191"/>
      <c r="VD39" s="191"/>
      <c r="VE39" s="191"/>
      <c r="VF39" s="191"/>
      <c r="VG39" s="191"/>
      <c r="VH39" s="191"/>
      <c r="VI39" s="191"/>
      <c r="VJ39" s="191"/>
      <c r="VK39" s="191"/>
      <c r="VL39" s="191"/>
      <c r="VM39" s="191"/>
      <c r="VN39" s="219"/>
      <c r="VO39" s="191"/>
      <c r="VP39" s="191"/>
      <c r="VQ39" s="191"/>
      <c r="VR39" s="191"/>
      <c r="VS39" s="191"/>
      <c r="VT39" s="191"/>
      <c r="VU39" s="191"/>
      <c r="VV39" s="191"/>
    </row>
    <row r="40" spans="1:595" ht="23.1" hidden="1" customHeight="1" thickBot="1" x14ac:dyDescent="0.35">
      <c r="A40" s="265">
        <v>3</v>
      </c>
      <c r="B40" s="266" t="s">
        <v>174</v>
      </c>
      <c r="C40" s="265">
        <v>1</v>
      </c>
      <c r="D40" s="267">
        <v>160.69999999999999</v>
      </c>
      <c r="E40" s="239"/>
      <c r="F40" s="240">
        <f t="shared" si="204"/>
        <v>160.69999999999999</v>
      </c>
      <c r="G40" s="240"/>
      <c r="H40" s="268">
        <v>0</v>
      </c>
      <c r="I40" s="269">
        <v>1.7888999999999999</v>
      </c>
      <c r="J40" s="269">
        <v>1.7888999999999999</v>
      </c>
      <c r="K40" s="269"/>
      <c r="L40" s="269"/>
      <c r="M40" s="269">
        <v>8.7900000000000006E-2</v>
      </c>
      <c r="N40" s="269">
        <v>0</v>
      </c>
      <c r="O40" s="269">
        <v>0.76329999999999998</v>
      </c>
      <c r="P40" s="269">
        <v>0</v>
      </c>
      <c r="Q40" s="269">
        <v>0</v>
      </c>
      <c r="R40" s="269">
        <v>0</v>
      </c>
      <c r="S40" s="269">
        <v>0</v>
      </c>
      <c r="T40" s="269">
        <v>0</v>
      </c>
      <c r="U40" s="269">
        <v>0</v>
      </c>
      <c r="V40" s="269">
        <v>0.17349999999999999</v>
      </c>
      <c r="W40" s="269">
        <v>0</v>
      </c>
      <c r="X40" s="269">
        <v>0.68579999999999997</v>
      </c>
      <c r="Y40" s="269">
        <v>7.8399999999999997E-2</v>
      </c>
      <c r="Z40" s="269">
        <v>0</v>
      </c>
      <c r="AA40" s="269">
        <v>0</v>
      </c>
      <c r="AB40" s="269">
        <v>0</v>
      </c>
      <c r="AC40" s="244">
        <v>0</v>
      </c>
      <c r="AD40" s="243">
        <f t="shared" si="205"/>
        <v>0</v>
      </c>
      <c r="AE40" s="243">
        <f t="shared" si="0"/>
        <v>0</v>
      </c>
      <c r="AF40" s="243">
        <f t="shared" si="206"/>
        <v>0</v>
      </c>
      <c r="AG40" s="243">
        <f t="shared" si="207"/>
        <v>0</v>
      </c>
      <c r="AH40" s="244">
        <v>0</v>
      </c>
      <c r="AI40" s="243">
        <f t="shared" si="1"/>
        <v>0</v>
      </c>
      <c r="AJ40" s="243">
        <f t="shared" si="208"/>
        <v>0</v>
      </c>
      <c r="AK40" s="243">
        <f t="shared" si="209"/>
        <v>0</v>
      </c>
      <c r="AL40" s="243">
        <f t="shared" si="2"/>
        <v>0</v>
      </c>
      <c r="AM40" s="243">
        <f t="shared" si="210"/>
        <v>0</v>
      </c>
      <c r="AN40" s="244">
        <v>5.26</v>
      </c>
      <c r="AO40" s="244">
        <v>1.1572</v>
      </c>
      <c r="AP40" s="243">
        <f t="shared" si="211"/>
        <v>0</v>
      </c>
      <c r="AQ40" s="243">
        <f t="shared" si="212"/>
        <v>0</v>
      </c>
      <c r="AR40" s="243">
        <f t="shared" si="213"/>
        <v>0</v>
      </c>
      <c r="AS40" s="244">
        <v>0.42178008821666702</v>
      </c>
      <c r="AT40" s="244" t="e">
        <f t="shared" si="3"/>
        <v>#REF!</v>
      </c>
      <c r="AU40" s="243">
        <f t="shared" si="4"/>
        <v>0.77705832796241303</v>
      </c>
      <c r="AV40" s="243">
        <f t="shared" si="214"/>
        <v>2.5047424589195726E-2</v>
      </c>
      <c r="AW40" s="243">
        <f t="shared" si="215"/>
        <v>0.66282706115549817</v>
      </c>
      <c r="AX40" s="243">
        <f t="shared" si="5"/>
        <v>0.38080192080895398</v>
      </c>
      <c r="AY40" s="243">
        <f t="shared" si="216"/>
        <v>9.5962084043856404</v>
      </c>
      <c r="AZ40" s="244">
        <v>15</v>
      </c>
      <c r="BA40" s="243">
        <f t="shared" si="217"/>
        <v>76.457499999999982</v>
      </c>
      <c r="BB40" s="243">
        <f t="shared" si="218"/>
        <v>7.9734249999999989</v>
      </c>
      <c r="BC40" s="243">
        <f t="shared" si="219"/>
        <v>6.3787399999999996</v>
      </c>
      <c r="BD40" s="243">
        <f t="shared" si="220"/>
        <v>1.5946849999999992</v>
      </c>
      <c r="BE40" s="244">
        <v>2.990034375</v>
      </c>
      <c r="BF40" s="243">
        <f t="shared" si="221"/>
        <v>2.3920275000000002</v>
      </c>
      <c r="BG40" s="243">
        <f t="shared" si="222"/>
        <v>0.59800687499999983</v>
      </c>
      <c r="BH40" s="243">
        <f t="shared" si="6"/>
        <v>9.9329408251751836</v>
      </c>
      <c r="BI40" s="243">
        <f t="shared" si="223"/>
        <v>0.32017491778243112</v>
      </c>
      <c r="BJ40" s="243">
        <f t="shared" si="224"/>
        <v>8.472751322344493</v>
      </c>
      <c r="BK40" s="243">
        <f t="shared" si="7"/>
        <v>4.8676950100087577</v>
      </c>
      <c r="BL40" s="243">
        <f t="shared" si="225"/>
        <v>122.66591425222069</v>
      </c>
      <c r="BM40" s="244">
        <v>0</v>
      </c>
      <c r="BN40" s="243">
        <f t="shared" si="226"/>
        <v>0</v>
      </c>
      <c r="BO40" s="243">
        <f t="shared" si="8"/>
        <v>0</v>
      </c>
      <c r="BP40" s="243">
        <f t="shared" si="227"/>
        <v>0</v>
      </c>
      <c r="BQ40" s="243">
        <f t="shared" si="228"/>
        <v>0</v>
      </c>
      <c r="BR40" s="244">
        <v>0</v>
      </c>
      <c r="BS40" s="243">
        <f t="shared" si="9"/>
        <v>0</v>
      </c>
      <c r="BT40" s="243">
        <f t="shared" si="229"/>
        <v>0</v>
      </c>
      <c r="BU40" s="243">
        <f t="shared" si="230"/>
        <v>0</v>
      </c>
      <c r="BV40" s="243">
        <f t="shared" si="10"/>
        <v>0</v>
      </c>
      <c r="BW40" s="243">
        <f t="shared" si="231"/>
        <v>0</v>
      </c>
      <c r="BX40" s="244">
        <v>0</v>
      </c>
      <c r="BY40" s="243">
        <f t="shared" si="11"/>
        <v>0</v>
      </c>
      <c r="BZ40" s="243">
        <f t="shared" si="232"/>
        <v>0</v>
      </c>
      <c r="CA40" s="243">
        <f t="shared" si="233"/>
        <v>0</v>
      </c>
      <c r="CB40" s="243">
        <f t="shared" si="12"/>
        <v>0</v>
      </c>
      <c r="CC40" s="243">
        <f t="shared" si="234"/>
        <v>0</v>
      </c>
      <c r="CD40" s="245"/>
      <c r="CE40" s="243">
        <f t="shared" si="13"/>
        <v>0</v>
      </c>
      <c r="CF40" s="243">
        <f t="shared" si="235"/>
        <v>0</v>
      </c>
      <c r="CG40" s="243">
        <f t="shared" si="236"/>
        <v>0</v>
      </c>
      <c r="CH40" s="243">
        <f t="shared" si="14"/>
        <v>0</v>
      </c>
      <c r="CI40" s="243">
        <f t="shared" si="237"/>
        <v>0</v>
      </c>
      <c r="CJ40" s="245"/>
      <c r="CK40" s="243">
        <f t="shared" si="15"/>
        <v>0</v>
      </c>
      <c r="CL40" s="243">
        <f t="shared" si="238"/>
        <v>0</v>
      </c>
      <c r="CM40" s="243">
        <f t="shared" si="239"/>
        <v>0</v>
      </c>
      <c r="CN40" s="243">
        <f t="shared" si="16"/>
        <v>0</v>
      </c>
      <c r="CO40" s="243">
        <f t="shared" si="240"/>
        <v>0</v>
      </c>
      <c r="CP40" s="243">
        <v>0</v>
      </c>
      <c r="CQ40" s="243">
        <f t="shared" si="17"/>
        <v>0</v>
      </c>
      <c r="CR40" s="243">
        <f t="shared" ref="CR40:CR103" si="374">CQ40*$CR$32</f>
        <v>0</v>
      </c>
      <c r="CS40" s="243">
        <f t="shared" si="241"/>
        <v>0</v>
      </c>
      <c r="CT40" s="243">
        <f t="shared" si="18"/>
        <v>0</v>
      </c>
      <c r="CU40" s="243">
        <f t="shared" si="242"/>
        <v>0</v>
      </c>
      <c r="CV40" s="243"/>
      <c r="CW40" s="243">
        <f t="shared" si="19"/>
        <v>0</v>
      </c>
      <c r="CX40" s="243">
        <f t="shared" ref="CX40:CX103" si="375">CW40*$CR$32</f>
        <v>0</v>
      </c>
      <c r="CY40" s="243">
        <f t="shared" si="243"/>
        <v>0</v>
      </c>
      <c r="CZ40" s="243">
        <f t="shared" si="20"/>
        <v>0</v>
      </c>
      <c r="DA40" s="243">
        <f t="shared" si="244"/>
        <v>0</v>
      </c>
      <c r="DB40" s="244">
        <v>0</v>
      </c>
      <c r="DC40" s="243">
        <f t="shared" si="245"/>
        <v>0</v>
      </c>
      <c r="DD40" s="243">
        <f t="shared" si="21"/>
        <v>0</v>
      </c>
      <c r="DE40" s="244">
        <v>0</v>
      </c>
      <c r="DF40" s="244">
        <v>0</v>
      </c>
      <c r="DG40" s="243">
        <f t="shared" si="22"/>
        <v>0</v>
      </c>
      <c r="DH40" s="243">
        <f t="shared" si="23"/>
        <v>0</v>
      </c>
      <c r="DI40" s="243">
        <f t="shared" si="246"/>
        <v>0</v>
      </c>
      <c r="DJ40" s="244">
        <v>0</v>
      </c>
      <c r="DK40" s="243">
        <f t="shared" si="247"/>
        <v>0</v>
      </c>
      <c r="DL40" s="243">
        <f t="shared" si="24"/>
        <v>0</v>
      </c>
      <c r="DM40" s="244">
        <v>0</v>
      </c>
      <c r="DN40" s="244">
        <v>0</v>
      </c>
      <c r="DO40" s="243">
        <f t="shared" si="25"/>
        <v>0</v>
      </c>
      <c r="DP40" s="243">
        <f t="shared" si="26"/>
        <v>0</v>
      </c>
      <c r="DQ40" s="243">
        <f t="shared" si="248"/>
        <v>0</v>
      </c>
      <c r="DR40" s="244">
        <v>0</v>
      </c>
      <c r="DS40" s="243">
        <f t="shared" si="249"/>
        <v>0</v>
      </c>
      <c r="DT40" s="243">
        <f t="shared" si="27"/>
        <v>0</v>
      </c>
      <c r="DU40" s="244">
        <v>0</v>
      </c>
      <c r="DV40" s="244">
        <v>0</v>
      </c>
      <c r="DW40" s="243">
        <f t="shared" si="28"/>
        <v>0</v>
      </c>
      <c r="DX40" s="243">
        <f t="shared" si="29"/>
        <v>0</v>
      </c>
      <c r="DY40" s="243">
        <f t="shared" si="30"/>
        <v>0</v>
      </c>
      <c r="DZ40" s="244">
        <v>0</v>
      </c>
      <c r="EA40" s="243">
        <f t="shared" si="250"/>
        <v>0</v>
      </c>
      <c r="EB40" s="243">
        <f t="shared" si="31"/>
        <v>0</v>
      </c>
      <c r="EC40" s="244">
        <v>0</v>
      </c>
      <c r="ED40" s="244">
        <v>0</v>
      </c>
      <c r="EE40" s="243">
        <f t="shared" si="32"/>
        <v>0</v>
      </c>
      <c r="EF40" s="243">
        <f t="shared" si="33"/>
        <v>0</v>
      </c>
      <c r="EG40" s="243">
        <f t="shared" si="34"/>
        <v>0</v>
      </c>
      <c r="EH40" s="244">
        <v>0</v>
      </c>
      <c r="EI40" s="243">
        <f t="shared" si="251"/>
        <v>0</v>
      </c>
      <c r="EJ40" s="243">
        <f t="shared" si="35"/>
        <v>0</v>
      </c>
      <c r="EK40" s="244">
        <v>0</v>
      </c>
      <c r="EL40" s="244">
        <v>0</v>
      </c>
      <c r="EM40" s="243">
        <f t="shared" si="36"/>
        <v>0</v>
      </c>
      <c r="EN40" s="243">
        <f t="shared" si="37"/>
        <v>0</v>
      </c>
      <c r="EO40" s="243">
        <f t="shared" si="252"/>
        <v>0</v>
      </c>
      <c r="EP40" s="244">
        <v>0</v>
      </c>
      <c r="EQ40" s="244">
        <v>0</v>
      </c>
      <c r="ER40" s="244">
        <v>0</v>
      </c>
      <c r="ES40" s="244">
        <v>0</v>
      </c>
      <c r="ET40" s="244">
        <v>0</v>
      </c>
      <c r="EU40" s="243">
        <f t="shared" si="38"/>
        <v>0</v>
      </c>
      <c r="EV40" s="243">
        <f t="shared" si="253"/>
        <v>0</v>
      </c>
      <c r="EW40" s="243">
        <f t="shared" si="254"/>
        <v>0</v>
      </c>
      <c r="EX40" s="243">
        <f t="shared" si="39"/>
        <v>0</v>
      </c>
      <c r="EY40" s="243">
        <f t="shared" si="255"/>
        <v>0</v>
      </c>
      <c r="EZ40" s="245">
        <f t="shared" si="256"/>
        <v>0</v>
      </c>
      <c r="FA40" s="245">
        <f t="shared" si="256"/>
        <v>0</v>
      </c>
      <c r="FB40" s="245">
        <f t="shared" si="256"/>
        <v>0</v>
      </c>
      <c r="FC40" s="245">
        <f t="shared" si="257"/>
        <v>0</v>
      </c>
      <c r="FD40" s="245">
        <f t="shared" si="258"/>
        <v>0</v>
      </c>
      <c r="FE40" s="245">
        <f t="shared" si="259"/>
        <v>0</v>
      </c>
      <c r="FF40" s="245">
        <f t="shared" si="260"/>
        <v>0</v>
      </c>
      <c r="FG40" s="245">
        <f t="shared" si="261"/>
        <v>0</v>
      </c>
      <c r="FH40" s="245">
        <f t="shared" si="262"/>
        <v>0</v>
      </c>
      <c r="FI40" s="245">
        <f t="shared" si="263"/>
        <v>0</v>
      </c>
      <c r="FJ40" s="245">
        <f t="shared" si="263"/>
        <v>0</v>
      </c>
      <c r="FK40" s="244">
        <f t="shared" si="40"/>
        <v>0</v>
      </c>
      <c r="FL40" s="244">
        <v>0</v>
      </c>
      <c r="FM40" s="243">
        <f t="shared" si="264"/>
        <v>0</v>
      </c>
      <c r="FN40" s="243">
        <f t="shared" si="265"/>
        <v>0</v>
      </c>
      <c r="FO40" s="244">
        <v>0</v>
      </c>
      <c r="FP40" s="244">
        <f t="shared" si="266"/>
        <v>0</v>
      </c>
      <c r="FQ40" s="244">
        <f t="shared" si="41"/>
        <v>0</v>
      </c>
      <c r="FR40" s="244">
        <v>0</v>
      </c>
      <c r="FS40" s="243">
        <f t="shared" si="267"/>
        <v>0</v>
      </c>
      <c r="FT40" s="243">
        <f t="shared" si="268"/>
        <v>0</v>
      </c>
      <c r="FU40" s="244">
        <v>0</v>
      </c>
      <c r="FV40" s="244">
        <f t="shared" si="269"/>
        <v>0</v>
      </c>
      <c r="FW40" s="270">
        <v>2.4169999999999999E-3</v>
      </c>
      <c r="FX40" s="243">
        <f t="shared" si="270"/>
        <v>10.736041547397178</v>
      </c>
      <c r="FY40" s="243">
        <f t="shared" si="271"/>
        <v>2.3619291404273794</v>
      </c>
      <c r="FZ40" s="243">
        <f t="shared" si="42"/>
        <v>0</v>
      </c>
      <c r="GA40" s="243">
        <f t="shared" si="272"/>
        <v>0</v>
      </c>
      <c r="GB40" s="243">
        <f t="shared" si="273"/>
        <v>0</v>
      </c>
      <c r="GC40" s="243">
        <f t="shared" si="274"/>
        <v>0.18820583361420526</v>
      </c>
      <c r="GD40" s="243">
        <f t="shared" si="43"/>
        <v>1.5096014288081949</v>
      </c>
      <c r="GE40" s="243">
        <f t="shared" si="275"/>
        <v>4.8659961018581818E-2</v>
      </c>
      <c r="GF40" s="243">
        <f t="shared" si="276"/>
        <v>1.2876828451177438</v>
      </c>
      <c r="GG40" s="243">
        <f t="shared" si="44"/>
        <v>0.73978889751234789</v>
      </c>
      <c r="GH40" s="247">
        <f t="shared" si="277"/>
        <v>18.642680217311167</v>
      </c>
      <c r="GI40" s="244">
        <v>9</v>
      </c>
      <c r="GJ40" s="244">
        <v>4051.39</v>
      </c>
      <c r="GK40" s="244">
        <v>891.30579999999998</v>
      </c>
      <c r="GL40" s="244">
        <v>2485.0148921555801</v>
      </c>
      <c r="GM40" s="244">
        <v>71.022008333333304</v>
      </c>
      <c r="GN40" s="271">
        <v>0</v>
      </c>
      <c r="GO40" s="243">
        <f t="shared" si="278"/>
        <v>0</v>
      </c>
      <c r="GP40" s="243">
        <f t="shared" si="45"/>
        <v>0</v>
      </c>
      <c r="GQ40" s="243">
        <f t="shared" si="279"/>
        <v>0</v>
      </c>
      <c r="GR40" s="243">
        <f t="shared" si="280"/>
        <v>0</v>
      </c>
      <c r="GS40" s="244">
        <v>0</v>
      </c>
      <c r="GT40" s="244">
        <v>0</v>
      </c>
      <c r="GU40" s="245"/>
      <c r="GV40" s="243">
        <f t="shared" si="46"/>
        <v>0</v>
      </c>
      <c r="GW40" s="243">
        <f t="shared" si="281"/>
        <v>0</v>
      </c>
      <c r="GX40" s="243">
        <f t="shared" si="282"/>
        <v>0</v>
      </c>
      <c r="GY40" s="243">
        <f t="shared" si="47"/>
        <v>0</v>
      </c>
      <c r="GZ40" s="243">
        <f t="shared" si="283"/>
        <v>0</v>
      </c>
      <c r="HA40" s="244">
        <v>0</v>
      </c>
      <c r="HB40" s="244">
        <v>44</v>
      </c>
      <c r="HC40" s="244">
        <v>0</v>
      </c>
      <c r="HD40" s="244">
        <v>0</v>
      </c>
      <c r="HE40" s="244">
        <v>0</v>
      </c>
      <c r="HF40" s="243">
        <f t="shared" si="284"/>
        <v>0</v>
      </c>
      <c r="HG40" s="243">
        <f t="shared" si="48"/>
        <v>0</v>
      </c>
      <c r="HH40" s="244">
        <v>0</v>
      </c>
      <c r="HI40" s="244">
        <v>0</v>
      </c>
      <c r="HJ40" s="243">
        <f t="shared" si="49"/>
        <v>0</v>
      </c>
      <c r="HK40" s="243">
        <f t="shared" si="50"/>
        <v>0</v>
      </c>
      <c r="HL40" s="243">
        <f t="shared" si="51"/>
        <v>0</v>
      </c>
      <c r="HM40" s="244">
        <v>0</v>
      </c>
      <c r="HN40" s="243">
        <f t="shared" si="285"/>
        <v>0</v>
      </c>
      <c r="HO40" s="243">
        <f t="shared" si="52"/>
        <v>0</v>
      </c>
      <c r="HP40" s="244">
        <v>0</v>
      </c>
      <c r="HQ40" s="244">
        <v>0</v>
      </c>
      <c r="HR40" s="243">
        <f t="shared" si="53"/>
        <v>0</v>
      </c>
      <c r="HS40" s="243">
        <f t="shared" si="54"/>
        <v>0</v>
      </c>
      <c r="HT40" s="243">
        <f t="shared" si="55"/>
        <v>0</v>
      </c>
      <c r="HU40" s="244">
        <v>0</v>
      </c>
      <c r="HV40" s="243">
        <f t="shared" si="286"/>
        <v>0</v>
      </c>
      <c r="HW40" s="243">
        <f t="shared" si="56"/>
        <v>0</v>
      </c>
      <c r="HX40" s="244">
        <v>0</v>
      </c>
      <c r="HY40" s="244">
        <v>0</v>
      </c>
      <c r="HZ40" s="243">
        <f t="shared" si="57"/>
        <v>0</v>
      </c>
      <c r="IA40" s="243">
        <f t="shared" si="58"/>
        <v>0</v>
      </c>
      <c r="IB40" s="243">
        <f t="shared" si="59"/>
        <v>0</v>
      </c>
      <c r="IC40" s="244">
        <v>0</v>
      </c>
      <c r="ID40" s="243">
        <f t="shared" si="287"/>
        <v>0</v>
      </c>
      <c r="IE40" s="243">
        <f t="shared" si="60"/>
        <v>0</v>
      </c>
      <c r="IF40" s="244">
        <v>0</v>
      </c>
      <c r="IG40" s="244">
        <v>0</v>
      </c>
      <c r="IH40" s="243">
        <f t="shared" si="61"/>
        <v>0</v>
      </c>
      <c r="II40" s="243">
        <f t="shared" si="62"/>
        <v>0</v>
      </c>
      <c r="IJ40" s="243">
        <f t="shared" si="288"/>
        <v>0</v>
      </c>
      <c r="IK40" s="244">
        <v>0</v>
      </c>
      <c r="IL40" s="243">
        <f t="shared" si="289"/>
        <v>0</v>
      </c>
      <c r="IM40" s="243">
        <f t="shared" si="63"/>
        <v>0</v>
      </c>
      <c r="IN40" s="244">
        <v>0</v>
      </c>
      <c r="IO40" s="244">
        <v>0</v>
      </c>
      <c r="IP40" s="243">
        <f t="shared" si="64"/>
        <v>0</v>
      </c>
      <c r="IQ40" s="243">
        <f t="shared" si="65"/>
        <v>0</v>
      </c>
      <c r="IR40" s="243">
        <f t="shared" si="290"/>
        <v>0</v>
      </c>
      <c r="IS40" s="244">
        <v>0</v>
      </c>
      <c r="IT40" s="243">
        <f t="shared" si="291"/>
        <v>0</v>
      </c>
      <c r="IU40" s="243">
        <f t="shared" si="66"/>
        <v>0</v>
      </c>
      <c r="IV40" s="244">
        <v>0</v>
      </c>
      <c r="IW40" s="244">
        <v>0</v>
      </c>
      <c r="IX40" s="243">
        <f t="shared" si="67"/>
        <v>0</v>
      </c>
      <c r="IY40" s="243">
        <f t="shared" si="68"/>
        <v>0</v>
      </c>
      <c r="IZ40" s="243">
        <f t="shared" si="292"/>
        <v>0</v>
      </c>
      <c r="JA40" s="244">
        <v>17.856955555555501</v>
      </c>
      <c r="JB40" s="243">
        <f t="shared" si="293"/>
        <v>3.9285302222222103</v>
      </c>
      <c r="JC40" s="244">
        <v>45.800311111111</v>
      </c>
      <c r="JD40" s="243">
        <f t="shared" si="69"/>
        <v>0</v>
      </c>
      <c r="JE40" s="243">
        <f t="shared" si="70"/>
        <v>7.6792307693619479</v>
      </c>
      <c r="JF40" s="243">
        <f t="shared" si="71"/>
        <v>3.7632513829125331</v>
      </c>
      <c r="JG40" s="243">
        <f t="shared" si="294"/>
        <v>94.833934849395817</v>
      </c>
      <c r="JH40" s="244">
        <v>0</v>
      </c>
      <c r="JI40" s="243">
        <f t="shared" si="295"/>
        <v>0</v>
      </c>
      <c r="JJ40" s="244">
        <v>0</v>
      </c>
      <c r="JK40" s="243">
        <f t="shared" si="72"/>
        <v>0</v>
      </c>
      <c r="JL40" s="243">
        <f t="shared" si="73"/>
        <v>0</v>
      </c>
      <c r="JM40" s="243">
        <f t="shared" si="74"/>
        <v>0</v>
      </c>
      <c r="JN40" s="243">
        <f t="shared" si="296"/>
        <v>0</v>
      </c>
      <c r="JO40" s="244">
        <v>0</v>
      </c>
      <c r="JP40" s="243">
        <f t="shared" si="297"/>
        <v>0</v>
      </c>
      <c r="JQ40" s="244">
        <v>0</v>
      </c>
      <c r="JR40" s="243">
        <f t="shared" si="75"/>
        <v>0</v>
      </c>
      <c r="JS40" s="243">
        <f t="shared" si="76"/>
        <v>0</v>
      </c>
      <c r="JT40" s="243">
        <f t="shared" si="77"/>
        <v>0</v>
      </c>
      <c r="JU40" s="243">
        <f t="shared" si="298"/>
        <v>0</v>
      </c>
      <c r="JV40" s="244">
        <v>0</v>
      </c>
      <c r="JW40" s="243">
        <f t="shared" si="299"/>
        <v>0</v>
      </c>
      <c r="JX40" s="244">
        <v>0</v>
      </c>
      <c r="JY40" s="243">
        <f t="shared" si="78"/>
        <v>0</v>
      </c>
      <c r="JZ40" s="243">
        <f t="shared" si="79"/>
        <v>0</v>
      </c>
      <c r="KA40" s="243">
        <f t="shared" si="80"/>
        <v>0</v>
      </c>
      <c r="KB40" s="243">
        <f t="shared" si="300"/>
        <v>0</v>
      </c>
      <c r="KC40" s="244">
        <v>0</v>
      </c>
      <c r="KD40" s="243">
        <f t="shared" si="301"/>
        <v>0</v>
      </c>
      <c r="KE40" s="244">
        <v>0</v>
      </c>
      <c r="KF40" s="243">
        <f t="shared" si="81"/>
        <v>0</v>
      </c>
      <c r="KG40" s="243">
        <f t="shared" si="82"/>
        <v>0</v>
      </c>
      <c r="KH40" s="243">
        <f t="shared" si="83"/>
        <v>0</v>
      </c>
      <c r="KI40" s="243">
        <f t="shared" si="302"/>
        <v>0</v>
      </c>
      <c r="KJ40" s="244">
        <v>0</v>
      </c>
      <c r="KK40" s="243">
        <f t="shared" si="303"/>
        <v>0</v>
      </c>
      <c r="KL40" s="244">
        <v>0</v>
      </c>
      <c r="KM40" s="243">
        <f t="shared" si="84"/>
        <v>0</v>
      </c>
      <c r="KN40" s="243">
        <f t="shared" si="85"/>
        <v>0</v>
      </c>
      <c r="KO40" s="243">
        <f t="shared" si="86"/>
        <v>0</v>
      </c>
      <c r="KP40" s="243">
        <f t="shared" si="304"/>
        <v>0</v>
      </c>
      <c r="KQ40" s="243">
        <f t="shared" si="305"/>
        <v>17.856955555555501</v>
      </c>
      <c r="KR40" s="243">
        <f t="shared" si="87"/>
        <v>3.9285302222222103</v>
      </c>
      <c r="KS40" s="243">
        <f t="shared" si="306"/>
        <v>45.800311111111</v>
      </c>
      <c r="KT40" s="243">
        <f t="shared" si="307"/>
        <v>0</v>
      </c>
      <c r="KU40" s="243">
        <f t="shared" si="308"/>
        <v>0</v>
      </c>
      <c r="KV40" s="243">
        <f t="shared" si="309"/>
        <v>0</v>
      </c>
      <c r="KW40" s="243">
        <f t="shared" si="310"/>
        <v>7.6792307693619479</v>
      </c>
      <c r="KX40" s="243">
        <f t="shared" si="311"/>
        <v>0.24752962123575462</v>
      </c>
      <c r="KY40" s="243">
        <f t="shared" si="312"/>
        <v>6.5503473544102633</v>
      </c>
      <c r="KZ40" s="243">
        <f t="shared" si="313"/>
        <v>3.7632513829125331</v>
      </c>
      <c r="LA40" s="243">
        <f t="shared" si="313"/>
        <v>94.833934849395817</v>
      </c>
      <c r="LB40" s="244">
        <v>4.6900000000000004</v>
      </c>
      <c r="LC40" s="243">
        <f t="shared" si="314"/>
        <v>1.0318000000000001</v>
      </c>
      <c r="LD40" s="243">
        <f t="shared" si="88"/>
        <v>0</v>
      </c>
      <c r="LE40" s="243">
        <f t="shared" si="315"/>
        <v>0</v>
      </c>
      <c r="LF40" s="243">
        <f t="shared" si="316"/>
        <v>0</v>
      </c>
      <c r="LG40" s="244">
        <v>0.37616702126666701</v>
      </c>
      <c r="LH40" s="243">
        <f t="shared" si="89"/>
        <v>0.69286297026652377</v>
      </c>
      <c r="LI40" s="243">
        <f t="shared" si="317"/>
        <v>2.2333501069222651E-2</v>
      </c>
      <c r="LJ40" s="243">
        <f t="shared" si="318"/>
        <v>0.59100882113889841</v>
      </c>
      <c r="LK40" s="243">
        <f t="shared" si="90"/>
        <v>0.33954149957665958</v>
      </c>
      <c r="LL40" s="243">
        <f t="shared" si="319"/>
        <v>8.5564457893318213</v>
      </c>
      <c r="LM40" s="243">
        <f t="shared" si="91"/>
        <v>0</v>
      </c>
      <c r="LN40" s="244">
        <v>0</v>
      </c>
      <c r="LO40" s="243">
        <f t="shared" si="320"/>
        <v>0</v>
      </c>
      <c r="LP40" s="243">
        <f t="shared" si="321"/>
        <v>0</v>
      </c>
      <c r="LQ40" s="243">
        <f t="shared" si="92"/>
        <v>0</v>
      </c>
      <c r="LR40" s="243">
        <f t="shared" si="322"/>
        <v>0</v>
      </c>
      <c r="LS40" s="244">
        <v>0</v>
      </c>
      <c r="LT40" s="243">
        <f t="shared" si="93"/>
        <v>0</v>
      </c>
      <c r="LU40" s="243">
        <f t="shared" si="323"/>
        <v>0</v>
      </c>
      <c r="LV40" s="243">
        <f t="shared" si="324"/>
        <v>0</v>
      </c>
      <c r="LW40" s="243">
        <f t="shared" si="94"/>
        <v>0</v>
      </c>
      <c r="LX40" s="243">
        <f t="shared" si="325"/>
        <v>0</v>
      </c>
      <c r="LY40" s="245">
        <f t="shared" si="95"/>
        <v>0</v>
      </c>
      <c r="LZ40" s="244">
        <v>0</v>
      </c>
      <c r="MA40" s="249">
        <f t="shared" si="326"/>
        <v>0</v>
      </c>
      <c r="MB40" s="249">
        <f t="shared" si="327"/>
        <v>0</v>
      </c>
      <c r="MC40" s="249">
        <f t="shared" si="96"/>
        <v>0</v>
      </c>
      <c r="MD40" s="247">
        <f t="shared" si="328"/>
        <v>0</v>
      </c>
      <c r="ME40" s="250">
        <f t="shared" si="329"/>
        <v>254.29518351264514</v>
      </c>
      <c r="MF40" s="251">
        <f t="shared" ref="MF40:MF103" si="376">AC40+AD40+AN40+AO40+BM40+BN40+EZ40+FA40+FX40+FY40+GN40+GO40+KQ40+KR40+LB40+LC40</f>
        <v>47.022456465602261</v>
      </c>
      <c r="MG40" s="252" t="e">
        <f t="shared" si="330"/>
        <v>#REF!</v>
      </c>
      <c r="MH40" s="252" t="e">
        <f t="shared" ref="MH40:MH103" si="377">AT40+BC40+BF40</f>
        <v>#REF!</v>
      </c>
      <c r="MI40" s="252">
        <f t="shared" si="331"/>
        <v>0</v>
      </c>
      <c r="MJ40" s="252">
        <f t="shared" si="332"/>
        <v>0</v>
      </c>
      <c r="MK40" s="252">
        <f t="shared" ref="MK40:MK103" si="378">BA40</f>
        <v>76.457499999999982</v>
      </c>
      <c r="ML40" s="252">
        <f t="shared" si="333"/>
        <v>0</v>
      </c>
      <c r="MM40" s="252">
        <f t="shared" si="334"/>
        <v>0</v>
      </c>
      <c r="MN40" s="252">
        <f t="shared" si="335"/>
        <v>0</v>
      </c>
      <c r="MO40" s="252">
        <f t="shared" si="336"/>
        <v>0</v>
      </c>
      <c r="MP40" s="253">
        <f t="shared" si="337"/>
        <v>0</v>
      </c>
      <c r="MQ40" s="254">
        <f t="shared" ref="MQ40:MQ103" si="379">AE40+AP40+BO40+FB40+FZ40+GP40+KT40+LD40</f>
        <v>0</v>
      </c>
      <c r="MR40" s="255">
        <f t="shared" si="338"/>
        <v>0</v>
      </c>
      <c r="MS40" s="255">
        <f t="shared" ref="MS40:MS103" si="380">(MQ40*$MS$32)*1.22</f>
        <v>0</v>
      </c>
      <c r="MT40" s="255">
        <f t="shared" ref="MT40:MT103" si="381">AI40+AU40+BH40+BS40+BY40+CQ40+EU40+FF40+FL40+FR40+GD40+GV40+KW40+LH40+LN40+LT40+LZ40</f>
        <v>20.591694321574263</v>
      </c>
      <c r="MU40" s="255">
        <f t="shared" si="97"/>
        <v>0.66374542569518591</v>
      </c>
      <c r="MV40" s="255">
        <f t="shared" si="339"/>
        <v>21.428833233083612</v>
      </c>
      <c r="MW40" s="255" t="e">
        <f t="shared" si="98"/>
        <v>#REF!</v>
      </c>
      <c r="MX40" s="255" t="e">
        <f t="shared" si="99"/>
        <v>#REF!</v>
      </c>
      <c r="MY40" s="256" t="e">
        <f t="shared" si="340"/>
        <v>#REF!</v>
      </c>
      <c r="MZ40" s="254">
        <f t="shared" si="341"/>
        <v>0</v>
      </c>
      <c r="NA40" s="255">
        <f t="shared" si="100"/>
        <v>0</v>
      </c>
      <c r="NB40" s="255">
        <f t="shared" si="342"/>
        <v>0</v>
      </c>
      <c r="NC40" s="255">
        <f t="shared" si="101"/>
        <v>0</v>
      </c>
      <c r="ND40" s="255">
        <f t="shared" si="343"/>
        <v>0</v>
      </c>
      <c r="NE40" s="255"/>
      <c r="NF40" s="256"/>
      <c r="NG40" s="257"/>
      <c r="NH40" s="254">
        <f t="shared" si="344"/>
        <v>7.2258490146097074</v>
      </c>
      <c r="NI40" s="255">
        <f t="shared" si="102"/>
        <v>8.1435318394651404</v>
      </c>
      <c r="NJ40" s="255" t="e">
        <f t="shared" si="345"/>
        <v>#REF!</v>
      </c>
      <c r="NK40" s="255" t="e">
        <f t="shared" si="103"/>
        <v>#REF!</v>
      </c>
      <c r="NL40" s="255">
        <f t="shared" si="346"/>
        <v>7.6160384161790802</v>
      </c>
      <c r="NM40" s="255">
        <f t="shared" ref="NM40:NM101" si="382">NH40/NL40</f>
        <v>0.94876740632761558</v>
      </c>
      <c r="NN40" s="256" t="e">
        <f t="shared" ref="NN40:NN101" si="383">NJ40/NL40</f>
        <v>#REF!</v>
      </c>
      <c r="NO40" s="257" t="e">
        <f t="shared" ref="NO40:NO101" si="384">1+NM40*(NI40-NH40)/NH40+NN40*(NK40-NJ40)/NJ40</f>
        <v>#REF!</v>
      </c>
      <c r="NP40" s="254">
        <f t="shared" si="347"/>
        <v>10.336756613260281</v>
      </c>
      <c r="NQ40" s="255">
        <f t="shared" si="104"/>
        <v>11.649524703144337</v>
      </c>
      <c r="NR40" s="255">
        <f t="shared" si="348"/>
        <v>9.090942417782431</v>
      </c>
      <c r="NS40" s="255">
        <f t="shared" si="105"/>
        <v>11.272768598050215</v>
      </c>
      <c r="NT40" s="255">
        <f t="shared" si="349"/>
        <v>97.353900200175147</v>
      </c>
      <c r="NU40" s="255">
        <f>NP40/NT40</f>
        <v>0.10617711865684129</v>
      </c>
      <c r="NV40" s="256">
        <f>NR40/NT40</f>
        <v>9.3380361742981061E-2</v>
      </c>
      <c r="NW40" s="257">
        <f t="shared" si="106"/>
        <v>1.0358957808877343</v>
      </c>
      <c r="NX40" s="254">
        <f t="shared" si="352"/>
        <v>0</v>
      </c>
      <c r="NY40" s="255">
        <f t="shared" si="107"/>
        <v>0</v>
      </c>
      <c r="NZ40" s="255">
        <f t="shared" si="353"/>
        <v>0</v>
      </c>
      <c r="OA40" s="255">
        <f t="shared" si="108"/>
        <v>0</v>
      </c>
      <c r="OB40" s="255">
        <f t="shared" si="354"/>
        <v>0</v>
      </c>
      <c r="OC40" s="255"/>
      <c r="OD40" s="256"/>
      <c r="OE40" s="257"/>
      <c r="OF40" s="254">
        <f t="shared" si="355"/>
        <v>0</v>
      </c>
      <c r="OG40" s="255">
        <f t="shared" si="109"/>
        <v>0</v>
      </c>
      <c r="OH40" s="255">
        <f t="shared" si="356"/>
        <v>0</v>
      </c>
      <c r="OI40" s="255">
        <f t="shared" si="110"/>
        <v>0</v>
      </c>
      <c r="OJ40" s="255">
        <f t="shared" si="357"/>
        <v>0</v>
      </c>
      <c r="OK40" s="255"/>
      <c r="OL40" s="256"/>
      <c r="OM40" s="257"/>
      <c r="ON40" s="258"/>
      <c r="OO40" s="254">
        <f t="shared" si="358"/>
        <v>0</v>
      </c>
      <c r="OP40" s="255">
        <f t="shared" si="111"/>
        <v>0</v>
      </c>
      <c r="OQ40" s="255">
        <f t="shared" si="359"/>
        <v>0</v>
      </c>
      <c r="OR40" s="255">
        <f t="shared" si="112"/>
        <v>0</v>
      </c>
      <c r="OS40" s="255">
        <f t="shared" si="360"/>
        <v>0</v>
      </c>
      <c r="OT40" s="255"/>
      <c r="OU40" s="256"/>
      <c r="OV40" s="257"/>
      <c r="OW40" s="258"/>
      <c r="OX40" s="254">
        <f t="shared" si="361"/>
        <v>0</v>
      </c>
      <c r="OY40" s="255">
        <f t="shared" si="113"/>
        <v>0</v>
      </c>
      <c r="OZ40" s="255">
        <f t="shared" si="362"/>
        <v>0</v>
      </c>
      <c r="PA40" s="255">
        <f t="shared" si="114"/>
        <v>0</v>
      </c>
      <c r="PB40" s="255">
        <f t="shared" si="363"/>
        <v>0</v>
      </c>
      <c r="PC40" s="255"/>
      <c r="PD40" s="259"/>
      <c r="PE40" s="257"/>
      <c r="PF40" s="254">
        <f t="shared" si="116"/>
        <v>0</v>
      </c>
      <c r="PG40" s="255">
        <f t="shared" si="117"/>
        <v>0</v>
      </c>
      <c r="PH40" s="255">
        <f t="shared" si="364"/>
        <v>0</v>
      </c>
      <c r="PI40" s="255">
        <f t="shared" si="118"/>
        <v>0</v>
      </c>
      <c r="PJ40" s="255">
        <f t="shared" si="119"/>
        <v>0</v>
      </c>
      <c r="PK40" s="255"/>
      <c r="PL40" s="259"/>
      <c r="PM40" s="257"/>
      <c r="PN40" s="254">
        <f t="shared" si="120"/>
        <v>0</v>
      </c>
      <c r="PO40" s="255">
        <f t="shared" si="121"/>
        <v>0</v>
      </c>
      <c r="PP40" s="255">
        <f t="shared" si="365"/>
        <v>0</v>
      </c>
      <c r="PQ40" s="255">
        <f t="shared" si="122"/>
        <v>0</v>
      </c>
      <c r="PR40" s="255">
        <f t="shared" si="123"/>
        <v>0</v>
      </c>
      <c r="PS40" s="255"/>
      <c r="PT40" s="259"/>
      <c r="PU40" s="257"/>
      <c r="PV40" s="254">
        <f t="shared" si="124"/>
        <v>14.668943758868206</v>
      </c>
      <c r="PW40" s="255">
        <f t="shared" si="125"/>
        <v>16.53189961624447</v>
      </c>
      <c r="PX40" s="255">
        <f t="shared" si="126"/>
        <v>4.8659961018581818E-2</v>
      </c>
      <c r="PY40" s="255">
        <f t="shared" si="127"/>
        <v>6.0338351663041453E-2</v>
      </c>
      <c r="PZ40" s="255">
        <f t="shared" si="128"/>
        <v>14.795777950246958</v>
      </c>
      <c r="QA40" s="255">
        <f t="shared" si="366"/>
        <v>0.99142767674634946</v>
      </c>
      <c r="QB40" s="259">
        <f t="shared" si="129"/>
        <v>3.2887734042919745E-3</v>
      </c>
      <c r="QC40" s="257">
        <f t="shared" si="367"/>
        <v>1.1267006205638166</v>
      </c>
      <c r="QD40" s="254">
        <f t="shared" si="130"/>
        <v>0</v>
      </c>
      <c r="QE40" s="255">
        <f t="shared" si="131"/>
        <v>0</v>
      </c>
      <c r="QF40" s="255">
        <f t="shared" si="132"/>
        <v>0</v>
      </c>
      <c r="QG40" s="255">
        <f t="shared" si="133"/>
        <v>0</v>
      </c>
      <c r="QH40" s="255">
        <f t="shared" si="134"/>
        <v>0</v>
      </c>
      <c r="QI40" s="255"/>
      <c r="QJ40" s="259"/>
      <c r="QK40" s="257"/>
      <c r="QL40" s="254">
        <f t="shared" si="135"/>
        <v>29.776909550158233</v>
      </c>
      <c r="QM40" s="255">
        <f t="shared" si="136"/>
        <v>33.558577063028331</v>
      </c>
      <c r="QN40" s="255">
        <f t="shared" si="137"/>
        <v>0.24752962123575462</v>
      </c>
      <c r="QO40" s="255">
        <f t="shared" si="138"/>
        <v>0.30693673033233571</v>
      </c>
      <c r="QP40" s="255">
        <f t="shared" si="368"/>
        <v>75.265027658250645</v>
      </c>
      <c r="QQ40" s="255">
        <f t="shared" si="369"/>
        <v>0.39562743118043686</v>
      </c>
      <c r="QR40" s="259">
        <f t="shared" si="139"/>
        <v>3.2887734042919749E-3</v>
      </c>
      <c r="QS40" s="257">
        <f t="shared" si="370"/>
        <v>1.0510339893769456</v>
      </c>
      <c r="QT40" s="254">
        <f t="shared" si="140"/>
        <v>6.4428307617894562</v>
      </c>
      <c r="QU40" s="255">
        <f t="shared" si="141"/>
        <v>7.2610702685367174</v>
      </c>
      <c r="QV40" s="255">
        <f t="shared" si="142"/>
        <v>2.2333501069222651E-2</v>
      </c>
      <c r="QW40" s="255">
        <f t="shared" si="143"/>
        <v>2.7693541325836086E-2</v>
      </c>
      <c r="QX40" s="255">
        <f t="shared" si="144"/>
        <v>6.7908299915331911</v>
      </c>
      <c r="QY40" s="255">
        <f t="shared" ref="QY40:QY101" si="385">QT40/QX40</f>
        <v>0.94875453660633235</v>
      </c>
      <c r="QZ40" s="259">
        <f t="shared" ref="QZ40:QZ101" si="386">QV40/QX40</f>
        <v>3.2887734042919741E-3</v>
      </c>
      <c r="RA40" s="257">
        <f t="shared" ref="RA40:RA101" si="387">1+QY40*(QU40-QT40)/QT40+QZ40*(QW40-QV40)/QV40</f>
        <v>1.1212811317660343</v>
      </c>
      <c r="RB40" s="254">
        <f t="shared" si="145"/>
        <v>0</v>
      </c>
      <c r="RC40" s="255">
        <f t="shared" si="146"/>
        <v>0</v>
      </c>
      <c r="RD40" s="255">
        <f t="shared" si="371"/>
        <v>0</v>
      </c>
      <c r="RE40" s="255">
        <f t="shared" si="147"/>
        <v>0</v>
      </c>
      <c r="RF40" s="255">
        <f t="shared" si="148"/>
        <v>0</v>
      </c>
      <c r="RG40" s="255"/>
      <c r="RH40" s="259"/>
      <c r="RI40" s="257"/>
      <c r="RJ40" s="254">
        <f t="shared" si="149"/>
        <v>0</v>
      </c>
      <c r="RK40" s="255">
        <f t="shared" si="150"/>
        <v>0</v>
      </c>
      <c r="RL40" s="255">
        <f t="shared" si="372"/>
        <v>0</v>
      </c>
      <c r="RM40" s="255">
        <f t="shared" si="151"/>
        <v>0</v>
      </c>
      <c r="RN40" s="255">
        <f t="shared" si="152"/>
        <v>0</v>
      </c>
      <c r="RO40" s="255"/>
      <c r="RP40" s="259"/>
      <c r="RQ40" s="257"/>
      <c r="RR40" s="254">
        <f t="shared" si="153"/>
        <v>0</v>
      </c>
      <c r="RS40" s="255">
        <f t="shared" si="154"/>
        <v>0</v>
      </c>
      <c r="RT40" s="255">
        <f t="shared" si="373"/>
        <v>0</v>
      </c>
      <c r="RU40" s="255">
        <f t="shared" si="155"/>
        <v>0</v>
      </c>
      <c r="RV40" s="255">
        <f t="shared" si="156"/>
        <v>0</v>
      </c>
      <c r="RW40" s="255"/>
      <c r="RX40" s="259"/>
      <c r="RY40" s="257"/>
      <c r="RZ40" s="260"/>
      <c r="SA40" s="242" t="e">
        <f t="shared" si="157"/>
        <v>#REF!</v>
      </c>
      <c r="SB40" s="242">
        <f t="shared" si="158"/>
        <v>0</v>
      </c>
      <c r="SC40" s="261">
        <f t="shared" si="159"/>
        <v>0.79069924955160753</v>
      </c>
      <c r="SD40" s="242">
        <f t="shared" si="160"/>
        <v>0</v>
      </c>
      <c r="SE40" s="242">
        <f t="shared" si="161"/>
        <v>0</v>
      </c>
      <c r="SF40" s="262">
        <v>0</v>
      </c>
      <c r="SG40" s="242">
        <f t="shared" si="162"/>
        <v>0</v>
      </c>
      <c r="SH40" s="262">
        <v>0</v>
      </c>
      <c r="SI40" s="242">
        <f t="shared" si="163"/>
        <v>0</v>
      </c>
      <c r="SJ40" s="242">
        <f t="shared" si="164"/>
        <v>0</v>
      </c>
      <c r="SK40" s="242">
        <f t="shared" si="165"/>
        <v>0</v>
      </c>
      <c r="SL40" s="242">
        <f t="shared" si="166"/>
        <v>0.19548255766782216</v>
      </c>
      <c r="SM40" s="242">
        <f t="shared" si="167"/>
        <v>0</v>
      </c>
      <c r="SN40" s="242">
        <f t="shared" si="168"/>
        <v>0.7207991099147093</v>
      </c>
      <c r="SO40" s="242">
        <f t="shared" si="169"/>
        <v>8.7908440730457088E-2</v>
      </c>
      <c r="SP40" s="242">
        <f t="shared" si="170"/>
        <v>0</v>
      </c>
      <c r="SQ40" s="242">
        <f t="shared" si="171"/>
        <v>0</v>
      </c>
      <c r="SR40" s="242">
        <f t="shared" si="172"/>
        <v>0</v>
      </c>
      <c r="SS40" s="242" t="e">
        <f t="shared" si="173"/>
        <v>#REF!</v>
      </c>
      <c r="ST40" s="242" t="e">
        <f t="shared" si="174"/>
        <v>#REF!</v>
      </c>
      <c r="SU40" s="242"/>
      <c r="SV40" s="242"/>
      <c r="SW40" s="242" t="e">
        <f t="shared" si="175"/>
        <v>#REF!</v>
      </c>
      <c r="SX40" s="242" t="e">
        <f t="shared" si="175"/>
        <v>#REF!</v>
      </c>
      <c r="SY40" s="242"/>
      <c r="SZ40" s="263"/>
      <c r="TA40" s="264">
        <f t="shared" si="176"/>
        <v>14.125529999999999</v>
      </c>
      <c r="TB40" s="264">
        <f t="shared" si="177"/>
        <v>0</v>
      </c>
      <c r="TC40" s="264">
        <f t="shared" si="178"/>
        <v>122.66230999999999</v>
      </c>
      <c r="TD40" s="264">
        <f t="shared" si="179"/>
        <v>0</v>
      </c>
      <c r="TE40" s="264">
        <f t="shared" si="180"/>
        <v>0</v>
      </c>
      <c r="TF40" s="264">
        <f t="shared" si="180"/>
        <v>0</v>
      </c>
      <c r="TG40" s="264">
        <f t="shared" si="181"/>
        <v>0</v>
      </c>
      <c r="TH40" s="264">
        <f t="shared" si="182"/>
        <v>0</v>
      </c>
      <c r="TI40" s="264">
        <f t="shared" si="183"/>
        <v>0</v>
      </c>
      <c r="TJ40" s="264">
        <f t="shared" si="184"/>
        <v>27.881449999999997</v>
      </c>
      <c r="TK40" s="264">
        <f t="shared" si="185"/>
        <v>0</v>
      </c>
      <c r="TL40" s="264">
        <f t="shared" si="186"/>
        <v>110.20805999999999</v>
      </c>
      <c r="TM40" s="264">
        <f t="shared" si="187"/>
        <v>12.598879999999999</v>
      </c>
      <c r="TN40" s="264">
        <f t="shared" si="188"/>
        <v>0</v>
      </c>
      <c r="TO40" s="264">
        <f t="shared" si="189"/>
        <v>0</v>
      </c>
      <c r="TP40" s="264">
        <f t="shared" si="189"/>
        <v>0</v>
      </c>
      <c r="TQ40" s="264"/>
      <c r="TR40" s="264"/>
      <c r="TS40" s="264" t="e">
        <f t="shared" si="190"/>
        <v>#REF!</v>
      </c>
      <c r="TT40" s="264">
        <f t="shared" si="191"/>
        <v>0</v>
      </c>
      <c r="TU40" s="264">
        <f t="shared" si="192"/>
        <v>127.06536940294332</v>
      </c>
      <c r="TV40" s="264">
        <f t="shared" si="193"/>
        <v>0</v>
      </c>
      <c r="TW40" s="264">
        <f t="shared" si="193"/>
        <v>0</v>
      </c>
      <c r="TX40" s="264">
        <f t="shared" si="194"/>
        <v>0</v>
      </c>
      <c r="TY40" s="264">
        <f t="shared" si="195"/>
        <v>0</v>
      </c>
      <c r="TZ40" s="264">
        <f t="shared" si="196"/>
        <v>0</v>
      </c>
      <c r="UA40" s="264">
        <f t="shared" si="197"/>
        <v>0</v>
      </c>
      <c r="UB40" s="264">
        <f t="shared" si="198"/>
        <v>31.414047017219019</v>
      </c>
      <c r="UC40" s="264">
        <f t="shared" si="199"/>
        <v>0</v>
      </c>
      <c r="UD40" s="264">
        <f t="shared" si="200"/>
        <v>115.83241696329378</v>
      </c>
      <c r="UE40" s="264">
        <f t="shared" si="201"/>
        <v>14.126886425384454</v>
      </c>
      <c r="UF40" s="264">
        <f t="shared" si="202"/>
        <v>0</v>
      </c>
      <c r="UG40" s="264">
        <f t="shared" si="203"/>
        <v>0</v>
      </c>
      <c r="UH40" s="264">
        <f t="shared" si="203"/>
        <v>0</v>
      </c>
      <c r="UI40" s="191"/>
      <c r="UJ40" s="191"/>
      <c r="UK40" s="191"/>
      <c r="UL40" s="191"/>
      <c r="UM40" s="189"/>
      <c r="UN40" s="191"/>
      <c r="UO40" s="191"/>
      <c r="UP40" s="191"/>
      <c r="UQ40" s="191"/>
      <c r="UR40" s="191"/>
      <c r="US40" s="191"/>
      <c r="UT40" s="191"/>
      <c r="UU40" s="191"/>
      <c r="UV40" s="192"/>
      <c r="UW40" s="191"/>
      <c r="UX40" s="191"/>
      <c r="UY40" s="191"/>
      <c r="UZ40" s="191"/>
      <c r="VA40" s="191"/>
      <c r="VB40" s="191"/>
      <c r="VC40" s="191"/>
      <c r="VD40" s="191"/>
      <c r="VE40" s="191"/>
      <c r="VF40" s="191"/>
      <c r="VG40" s="191"/>
      <c r="VH40" s="191"/>
      <c r="VI40" s="191"/>
      <c r="VJ40" s="191"/>
      <c r="VK40" s="191"/>
      <c r="VL40" s="191"/>
      <c r="VM40" s="191"/>
      <c r="VN40" s="219"/>
      <c r="VO40" s="191"/>
      <c r="VP40" s="191"/>
      <c r="VQ40" s="191"/>
      <c r="VR40" s="191"/>
      <c r="VS40" s="191"/>
      <c r="VT40" s="191"/>
      <c r="VU40" s="191"/>
      <c r="VV40" s="191"/>
    </row>
    <row r="41" spans="1:595" ht="23.1" hidden="1" customHeight="1" thickBot="1" x14ac:dyDescent="0.35">
      <c r="A41" s="265">
        <v>4</v>
      </c>
      <c r="B41" s="266" t="s">
        <v>175</v>
      </c>
      <c r="C41" s="265">
        <v>1</v>
      </c>
      <c r="D41" s="267">
        <v>42.8</v>
      </c>
      <c r="E41" s="239"/>
      <c r="F41" s="240">
        <f t="shared" si="204"/>
        <v>42.8</v>
      </c>
      <c r="G41" s="240"/>
      <c r="H41" s="268">
        <v>0</v>
      </c>
      <c r="I41" s="269">
        <v>0.90100000000000002</v>
      </c>
      <c r="J41" s="269">
        <v>0.90100000000000002</v>
      </c>
      <c r="K41" s="269"/>
      <c r="L41" s="269"/>
      <c r="M41" s="269">
        <v>0</v>
      </c>
      <c r="N41" s="269">
        <v>0</v>
      </c>
      <c r="O41" s="269">
        <v>0.76429999999999998</v>
      </c>
      <c r="P41" s="269">
        <v>0</v>
      </c>
      <c r="Q41" s="269">
        <v>0</v>
      </c>
      <c r="R41" s="269">
        <v>0</v>
      </c>
      <c r="S41" s="269">
        <v>0</v>
      </c>
      <c r="T41" s="269">
        <v>0</v>
      </c>
      <c r="U41" s="269">
        <v>0</v>
      </c>
      <c r="V41" s="269">
        <v>0.13669999999999999</v>
      </c>
      <c r="W41" s="269">
        <v>0</v>
      </c>
      <c r="X41" s="269">
        <v>0</v>
      </c>
      <c r="Y41" s="269">
        <v>0</v>
      </c>
      <c r="Z41" s="269">
        <v>0</v>
      </c>
      <c r="AA41" s="269">
        <v>0</v>
      </c>
      <c r="AB41" s="269">
        <v>0</v>
      </c>
      <c r="AC41" s="244">
        <v>0</v>
      </c>
      <c r="AD41" s="243">
        <f t="shared" si="205"/>
        <v>0</v>
      </c>
      <c r="AE41" s="243">
        <f t="shared" si="0"/>
        <v>0</v>
      </c>
      <c r="AF41" s="243">
        <f t="shared" si="206"/>
        <v>0</v>
      </c>
      <c r="AG41" s="243">
        <f t="shared" si="207"/>
        <v>0</v>
      </c>
      <c r="AH41" s="244">
        <v>0</v>
      </c>
      <c r="AI41" s="243">
        <f t="shared" si="1"/>
        <v>0</v>
      </c>
      <c r="AJ41" s="243">
        <f t="shared" si="208"/>
        <v>0</v>
      </c>
      <c r="AK41" s="243">
        <f t="shared" si="209"/>
        <v>0</v>
      </c>
      <c r="AL41" s="243">
        <f t="shared" si="2"/>
        <v>0</v>
      </c>
      <c r="AM41" s="243">
        <f t="shared" si="210"/>
        <v>0</v>
      </c>
      <c r="AN41" s="244">
        <v>0</v>
      </c>
      <c r="AO41" s="244">
        <v>0</v>
      </c>
      <c r="AP41" s="243">
        <f t="shared" si="211"/>
        <v>0</v>
      </c>
      <c r="AQ41" s="243">
        <f t="shared" si="212"/>
        <v>0</v>
      </c>
      <c r="AR41" s="243">
        <f t="shared" si="213"/>
        <v>0</v>
      </c>
      <c r="AS41" s="244">
        <v>0</v>
      </c>
      <c r="AT41" s="244" t="e">
        <f t="shared" si="3"/>
        <v>#REF!</v>
      </c>
      <c r="AU41" s="243">
        <f t="shared" si="4"/>
        <v>0</v>
      </c>
      <c r="AV41" s="243">
        <f t="shared" si="214"/>
        <v>0</v>
      </c>
      <c r="AW41" s="243">
        <f t="shared" si="215"/>
        <v>0</v>
      </c>
      <c r="AX41" s="243">
        <f t="shared" si="5"/>
        <v>0</v>
      </c>
      <c r="AY41" s="243">
        <f t="shared" si="216"/>
        <v>0</v>
      </c>
      <c r="AZ41" s="244">
        <v>4</v>
      </c>
      <c r="BA41" s="243">
        <f t="shared" si="217"/>
        <v>20.388666666666662</v>
      </c>
      <c r="BB41" s="243">
        <f t="shared" si="218"/>
        <v>2.1262466666666664</v>
      </c>
      <c r="BC41" s="243">
        <f t="shared" si="219"/>
        <v>1.7009973333333333</v>
      </c>
      <c r="BD41" s="243">
        <f t="shared" si="220"/>
        <v>0.42524933333333315</v>
      </c>
      <c r="BE41" s="244">
        <v>0.79734249999999995</v>
      </c>
      <c r="BF41" s="243">
        <f t="shared" si="221"/>
        <v>0.63787400000000005</v>
      </c>
      <c r="BG41" s="243">
        <f t="shared" si="222"/>
        <v>0.1594684999999999</v>
      </c>
      <c r="BH41" s="243">
        <f t="shared" si="6"/>
        <v>2.648784220046716</v>
      </c>
      <c r="BI41" s="243">
        <f t="shared" si="223"/>
        <v>8.5379978075314972E-2</v>
      </c>
      <c r="BJ41" s="243">
        <f t="shared" si="224"/>
        <v>2.2594003526251987</v>
      </c>
      <c r="BK41" s="243">
        <f t="shared" si="7"/>
        <v>1.2980520026690023</v>
      </c>
      <c r="BL41" s="243">
        <f t="shared" si="225"/>
        <v>32.710910467258856</v>
      </c>
      <c r="BM41" s="244">
        <v>0</v>
      </c>
      <c r="BN41" s="243">
        <f t="shared" si="226"/>
        <v>0</v>
      </c>
      <c r="BO41" s="243">
        <f t="shared" si="8"/>
        <v>0</v>
      </c>
      <c r="BP41" s="243">
        <f t="shared" si="227"/>
        <v>0</v>
      </c>
      <c r="BQ41" s="243">
        <f t="shared" si="228"/>
        <v>0</v>
      </c>
      <c r="BR41" s="244">
        <v>0</v>
      </c>
      <c r="BS41" s="243">
        <f t="shared" si="9"/>
        <v>0</v>
      </c>
      <c r="BT41" s="243">
        <f t="shared" si="229"/>
        <v>0</v>
      </c>
      <c r="BU41" s="243">
        <f t="shared" si="230"/>
        <v>0</v>
      </c>
      <c r="BV41" s="243">
        <f t="shared" si="10"/>
        <v>0</v>
      </c>
      <c r="BW41" s="243">
        <f t="shared" si="231"/>
        <v>0</v>
      </c>
      <c r="BX41" s="244">
        <v>0</v>
      </c>
      <c r="BY41" s="243">
        <f t="shared" si="11"/>
        <v>0</v>
      </c>
      <c r="BZ41" s="243">
        <f t="shared" si="232"/>
        <v>0</v>
      </c>
      <c r="CA41" s="243">
        <f t="shared" si="233"/>
        <v>0</v>
      </c>
      <c r="CB41" s="243">
        <f t="shared" si="12"/>
        <v>0</v>
      </c>
      <c r="CC41" s="243">
        <f t="shared" si="234"/>
        <v>0</v>
      </c>
      <c r="CD41" s="245"/>
      <c r="CE41" s="243">
        <f t="shared" si="13"/>
        <v>0</v>
      </c>
      <c r="CF41" s="243">
        <f t="shared" si="235"/>
        <v>0</v>
      </c>
      <c r="CG41" s="243">
        <f t="shared" si="236"/>
        <v>0</v>
      </c>
      <c r="CH41" s="243">
        <f t="shared" si="14"/>
        <v>0</v>
      </c>
      <c r="CI41" s="243">
        <f t="shared" si="237"/>
        <v>0</v>
      </c>
      <c r="CJ41" s="245"/>
      <c r="CK41" s="243">
        <f t="shared" si="15"/>
        <v>0</v>
      </c>
      <c r="CL41" s="243">
        <f t="shared" si="238"/>
        <v>0</v>
      </c>
      <c r="CM41" s="243">
        <f t="shared" si="239"/>
        <v>0</v>
      </c>
      <c r="CN41" s="243">
        <f t="shared" si="16"/>
        <v>0</v>
      </c>
      <c r="CO41" s="243">
        <f t="shared" si="240"/>
        <v>0</v>
      </c>
      <c r="CP41" s="243">
        <v>0</v>
      </c>
      <c r="CQ41" s="243">
        <f t="shared" si="17"/>
        <v>0</v>
      </c>
      <c r="CR41" s="243">
        <f t="shared" si="374"/>
        <v>0</v>
      </c>
      <c r="CS41" s="243">
        <f t="shared" si="241"/>
        <v>0</v>
      </c>
      <c r="CT41" s="243">
        <f t="shared" si="18"/>
        <v>0</v>
      </c>
      <c r="CU41" s="243">
        <f t="shared" si="242"/>
        <v>0</v>
      </c>
      <c r="CV41" s="243"/>
      <c r="CW41" s="243">
        <f t="shared" si="19"/>
        <v>0</v>
      </c>
      <c r="CX41" s="243">
        <f t="shared" si="375"/>
        <v>0</v>
      </c>
      <c r="CY41" s="243">
        <f t="shared" si="243"/>
        <v>0</v>
      </c>
      <c r="CZ41" s="243">
        <f t="shared" si="20"/>
        <v>0</v>
      </c>
      <c r="DA41" s="243">
        <f t="shared" si="244"/>
        <v>0</v>
      </c>
      <c r="DB41" s="244">
        <v>0</v>
      </c>
      <c r="DC41" s="243">
        <f t="shared" si="245"/>
        <v>0</v>
      </c>
      <c r="DD41" s="243">
        <f t="shared" si="21"/>
        <v>0</v>
      </c>
      <c r="DE41" s="244">
        <v>0</v>
      </c>
      <c r="DF41" s="244">
        <v>0</v>
      </c>
      <c r="DG41" s="243">
        <f t="shared" si="22"/>
        <v>0</v>
      </c>
      <c r="DH41" s="243">
        <f t="shared" si="23"/>
        <v>0</v>
      </c>
      <c r="DI41" s="243">
        <f t="shared" si="246"/>
        <v>0</v>
      </c>
      <c r="DJ41" s="244">
        <v>0</v>
      </c>
      <c r="DK41" s="243">
        <f t="shared" si="247"/>
        <v>0</v>
      </c>
      <c r="DL41" s="243">
        <f t="shared" si="24"/>
        <v>0</v>
      </c>
      <c r="DM41" s="244">
        <v>0</v>
      </c>
      <c r="DN41" s="244">
        <v>0</v>
      </c>
      <c r="DO41" s="243">
        <f t="shared" si="25"/>
        <v>0</v>
      </c>
      <c r="DP41" s="243">
        <f t="shared" si="26"/>
        <v>0</v>
      </c>
      <c r="DQ41" s="243">
        <f t="shared" si="248"/>
        <v>0</v>
      </c>
      <c r="DR41" s="244">
        <v>0</v>
      </c>
      <c r="DS41" s="243">
        <f t="shared" si="249"/>
        <v>0</v>
      </c>
      <c r="DT41" s="243">
        <f t="shared" si="27"/>
        <v>0</v>
      </c>
      <c r="DU41" s="244">
        <v>0</v>
      </c>
      <c r="DV41" s="244">
        <v>0</v>
      </c>
      <c r="DW41" s="243">
        <f t="shared" si="28"/>
        <v>0</v>
      </c>
      <c r="DX41" s="243">
        <f t="shared" si="29"/>
        <v>0</v>
      </c>
      <c r="DY41" s="243">
        <f t="shared" si="30"/>
        <v>0</v>
      </c>
      <c r="DZ41" s="244">
        <v>0</v>
      </c>
      <c r="EA41" s="243">
        <f t="shared" si="250"/>
        <v>0</v>
      </c>
      <c r="EB41" s="243">
        <f t="shared" si="31"/>
        <v>0</v>
      </c>
      <c r="EC41" s="244">
        <v>0</v>
      </c>
      <c r="ED41" s="244">
        <v>0</v>
      </c>
      <c r="EE41" s="243">
        <f t="shared" si="32"/>
        <v>0</v>
      </c>
      <c r="EF41" s="243">
        <f t="shared" si="33"/>
        <v>0</v>
      </c>
      <c r="EG41" s="243">
        <f t="shared" si="34"/>
        <v>0</v>
      </c>
      <c r="EH41" s="244">
        <v>0</v>
      </c>
      <c r="EI41" s="243">
        <f t="shared" si="251"/>
        <v>0</v>
      </c>
      <c r="EJ41" s="243">
        <f t="shared" si="35"/>
        <v>0</v>
      </c>
      <c r="EK41" s="244">
        <v>0</v>
      </c>
      <c r="EL41" s="244">
        <v>0</v>
      </c>
      <c r="EM41" s="243">
        <f t="shared" si="36"/>
        <v>0</v>
      </c>
      <c r="EN41" s="243">
        <f t="shared" si="37"/>
        <v>0</v>
      </c>
      <c r="EO41" s="243">
        <f t="shared" si="252"/>
        <v>0</v>
      </c>
      <c r="EP41" s="244">
        <v>0</v>
      </c>
      <c r="EQ41" s="244">
        <v>0</v>
      </c>
      <c r="ER41" s="244">
        <v>0</v>
      </c>
      <c r="ES41" s="244">
        <v>0</v>
      </c>
      <c r="ET41" s="244">
        <v>0</v>
      </c>
      <c r="EU41" s="243">
        <f t="shared" si="38"/>
        <v>0</v>
      </c>
      <c r="EV41" s="243">
        <f t="shared" si="253"/>
        <v>0</v>
      </c>
      <c r="EW41" s="243">
        <f t="shared" si="254"/>
        <v>0</v>
      </c>
      <c r="EX41" s="243">
        <f t="shared" si="39"/>
        <v>0</v>
      </c>
      <c r="EY41" s="243">
        <f t="shared" si="255"/>
        <v>0</v>
      </c>
      <c r="EZ41" s="245">
        <f t="shared" si="256"/>
        <v>0</v>
      </c>
      <c r="FA41" s="245">
        <f t="shared" si="256"/>
        <v>0</v>
      </c>
      <c r="FB41" s="245">
        <f t="shared" si="256"/>
        <v>0</v>
      </c>
      <c r="FC41" s="245">
        <f t="shared" si="257"/>
        <v>0</v>
      </c>
      <c r="FD41" s="245">
        <f t="shared" si="258"/>
        <v>0</v>
      </c>
      <c r="FE41" s="245">
        <f t="shared" si="259"/>
        <v>0</v>
      </c>
      <c r="FF41" s="245">
        <f t="shared" si="260"/>
        <v>0</v>
      </c>
      <c r="FG41" s="245">
        <f t="shared" si="261"/>
        <v>0</v>
      </c>
      <c r="FH41" s="245">
        <f t="shared" si="262"/>
        <v>0</v>
      </c>
      <c r="FI41" s="245">
        <f t="shared" si="263"/>
        <v>0</v>
      </c>
      <c r="FJ41" s="245">
        <f t="shared" si="263"/>
        <v>0</v>
      </c>
      <c r="FK41" s="244">
        <f t="shared" si="40"/>
        <v>0</v>
      </c>
      <c r="FL41" s="244">
        <v>0</v>
      </c>
      <c r="FM41" s="243">
        <f t="shared" si="264"/>
        <v>0</v>
      </c>
      <c r="FN41" s="243">
        <f t="shared" si="265"/>
        <v>0</v>
      </c>
      <c r="FO41" s="244">
        <v>0</v>
      </c>
      <c r="FP41" s="244">
        <f t="shared" si="266"/>
        <v>0</v>
      </c>
      <c r="FQ41" s="244">
        <f t="shared" si="41"/>
        <v>0</v>
      </c>
      <c r="FR41" s="244">
        <v>0</v>
      </c>
      <c r="FS41" s="243">
        <f t="shared" si="267"/>
        <v>0</v>
      </c>
      <c r="FT41" s="243">
        <f t="shared" si="268"/>
        <v>0</v>
      </c>
      <c r="FU41" s="244">
        <v>0</v>
      </c>
      <c r="FV41" s="244">
        <f t="shared" si="269"/>
        <v>0</v>
      </c>
      <c r="FW41" s="270">
        <v>5.0699999999999996E-4</v>
      </c>
      <c r="FX41" s="243">
        <f t="shared" si="270"/>
        <v>2.2536321895105202</v>
      </c>
      <c r="FY41" s="243">
        <f t="shared" si="271"/>
        <v>0.49579908169231446</v>
      </c>
      <c r="FZ41" s="243">
        <f t="shared" si="42"/>
        <v>0</v>
      </c>
      <c r="GA41" s="243">
        <f t="shared" si="272"/>
        <v>0</v>
      </c>
      <c r="GB41" s="243">
        <f t="shared" si="273"/>
        <v>0</v>
      </c>
      <c r="GC41" s="243">
        <f t="shared" si="274"/>
        <v>3.947884056367483E-2</v>
      </c>
      <c r="GD41" s="243">
        <f t="shared" si="43"/>
        <v>0.3168814355843308</v>
      </c>
      <c r="GE41" s="243">
        <f t="shared" si="275"/>
        <v>1.0214244640202262E-2</v>
      </c>
      <c r="GF41" s="243">
        <f t="shared" si="276"/>
        <v>0.270298358726627</v>
      </c>
      <c r="GG41" s="243">
        <f t="shared" si="44"/>
        <v>0.15528957736754204</v>
      </c>
      <c r="GH41" s="247">
        <f t="shared" si="277"/>
        <v>3.9132973496620589</v>
      </c>
      <c r="GI41" s="244">
        <v>2</v>
      </c>
      <c r="GJ41" s="244">
        <v>4054.26</v>
      </c>
      <c r="GK41" s="244">
        <v>891.93719999999996</v>
      </c>
      <c r="GL41" s="244">
        <v>2486.77527383705</v>
      </c>
      <c r="GM41" s="244">
        <v>71.022008333333304</v>
      </c>
      <c r="GN41" s="271">
        <v>0</v>
      </c>
      <c r="GO41" s="243">
        <f t="shared" si="278"/>
        <v>0</v>
      </c>
      <c r="GP41" s="243">
        <f t="shared" si="45"/>
        <v>0</v>
      </c>
      <c r="GQ41" s="243">
        <f t="shared" si="279"/>
        <v>0</v>
      </c>
      <c r="GR41" s="243">
        <f t="shared" si="280"/>
        <v>0</v>
      </c>
      <c r="GS41" s="244">
        <v>0</v>
      </c>
      <c r="GT41" s="244">
        <v>0</v>
      </c>
      <c r="GU41" s="245"/>
      <c r="GV41" s="243">
        <f t="shared" si="46"/>
        <v>0</v>
      </c>
      <c r="GW41" s="243">
        <f t="shared" si="281"/>
        <v>0</v>
      </c>
      <c r="GX41" s="243">
        <f t="shared" si="282"/>
        <v>0</v>
      </c>
      <c r="GY41" s="243">
        <f t="shared" si="47"/>
        <v>0</v>
      </c>
      <c r="GZ41" s="243">
        <f t="shared" si="283"/>
        <v>0</v>
      </c>
      <c r="HA41" s="244">
        <v>0</v>
      </c>
      <c r="HB41" s="244">
        <v>44</v>
      </c>
      <c r="HC41" s="244">
        <v>0</v>
      </c>
      <c r="HD41" s="244">
        <v>0</v>
      </c>
      <c r="HE41" s="244">
        <v>0</v>
      </c>
      <c r="HF41" s="243">
        <f t="shared" si="284"/>
        <v>0</v>
      </c>
      <c r="HG41" s="243">
        <f t="shared" si="48"/>
        <v>0</v>
      </c>
      <c r="HH41" s="244">
        <v>0</v>
      </c>
      <c r="HI41" s="244">
        <v>0</v>
      </c>
      <c r="HJ41" s="243">
        <f t="shared" si="49"/>
        <v>0</v>
      </c>
      <c r="HK41" s="243">
        <f t="shared" si="50"/>
        <v>0</v>
      </c>
      <c r="HL41" s="243">
        <f t="shared" si="51"/>
        <v>0</v>
      </c>
      <c r="HM41" s="244">
        <v>0</v>
      </c>
      <c r="HN41" s="243">
        <f t="shared" si="285"/>
        <v>0</v>
      </c>
      <c r="HO41" s="243">
        <f t="shared" si="52"/>
        <v>0</v>
      </c>
      <c r="HP41" s="244">
        <v>0</v>
      </c>
      <c r="HQ41" s="244">
        <v>0</v>
      </c>
      <c r="HR41" s="243">
        <f t="shared" si="53"/>
        <v>0</v>
      </c>
      <c r="HS41" s="243">
        <f t="shared" si="54"/>
        <v>0</v>
      </c>
      <c r="HT41" s="243">
        <f t="shared" si="55"/>
        <v>0</v>
      </c>
      <c r="HU41" s="244">
        <v>0</v>
      </c>
      <c r="HV41" s="243">
        <f t="shared" si="286"/>
        <v>0</v>
      </c>
      <c r="HW41" s="243">
        <f t="shared" si="56"/>
        <v>0</v>
      </c>
      <c r="HX41" s="244">
        <v>0</v>
      </c>
      <c r="HY41" s="244">
        <v>0</v>
      </c>
      <c r="HZ41" s="243">
        <f t="shared" si="57"/>
        <v>0</v>
      </c>
      <c r="IA41" s="243">
        <f t="shared" si="58"/>
        <v>0</v>
      </c>
      <c r="IB41" s="243">
        <f t="shared" si="59"/>
        <v>0</v>
      </c>
      <c r="IC41" s="244">
        <v>0</v>
      </c>
      <c r="ID41" s="243">
        <f t="shared" si="287"/>
        <v>0</v>
      </c>
      <c r="IE41" s="243">
        <f t="shared" si="60"/>
        <v>0</v>
      </c>
      <c r="IF41" s="244">
        <v>0</v>
      </c>
      <c r="IG41" s="244">
        <v>0</v>
      </c>
      <c r="IH41" s="243">
        <f t="shared" si="61"/>
        <v>0</v>
      </c>
      <c r="II41" s="243">
        <f t="shared" si="62"/>
        <v>0</v>
      </c>
      <c r="IJ41" s="243">
        <f t="shared" si="288"/>
        <v>0</v>
      </c>
      <c r="IK41" s="244">
        <v>0</v>
      </c>
      <c r="IL41" s="243">
        <f t="shared" si="289"/>
        <v>0</v>
      </c>
      <c r="IM41" s="243">
        <f t="shared" si="63"/>
        <v>0</v>
      </c>
      <c r="IN41" s="244">
        <v>0</v>
      </c>
      <c r="IO41" s="244">
        <v>0</v>
      </c>
      <c r="IP41" s="243">
        <f t="shared" si="64"/>
        <v>0</v>
      </c>
      <c r="IQ41" s="243">
        <f t="shared" si="65"/>
        <v>0</v>
      </c>
      <c r="IR41" s="243">
        <f t="shared" si="290"/>
        <v>0</v>
      </c>
      <c r="IS41" s="244">
        <v>0</v>
      </c>
      <c r="IT41" s="243">
        <f t="shared" si="291"/>
        <v>0</v>
      </c>
      <c r="IU41" s="243">
        <f t="shared" si="66"/>
        <v>0</v>
      </c>
      <c r="IV41" s="244">
        <v>0</v>
      </c>
      <c r="IW41" s="244">
        <v>0</v>
      </c>
      <c r="IX41" s="243">
        <f t="shared" si="67"/>
        <v>0</v>
      </c>
      <c r="IY41" s="243">
        <f t="shared" si="68"/>
        <v>0</v>
      </c>
      <c r="IZ41" s="243">
        <f t="shared" si="292"/>
        <v>0</v>
      </c>
      <c r="JA41" s="244">
        <v>0</v>
      </c>
      <c r="JB41" s="243">
        <f t="shared" si="293"/>
        <v>0</v>
      </c>
      <c r="JC41" s="244">
        <v>0</v>
      </c>
      <c r="JD41" s="243">
        <f t="shared" si="69"/>
        <v>0</v>
      </c>
      <c r="JE41" s="243">
        <f t="shared" si="70"/>
        <v>0</v>
      </c>
      <c r="JF41" s="243">
        <f t="shared" si="71"/>
        <v>0</v>
      </c>
      <c r="JG41" s="243">
        <f t="shared" si="294"/>
        <v>0</v>
      </c>
      <c r="JH41" s="244">
        <v>0</v>
      </c>
      <c r="JI41" s="243">
        <f t="shared" si="295"/>
        <v>0</v>
      </c>
      <c r="JJ41" s="244">
        <v>0</v>
      </c>
      <c r="JK41" s="243">
        <f t="shared" si="72"/>
        <v>0</v>
      </c>
      <c r="JL41" s="243">
        <f t="shared" si="73"/>
        <v>0</v>
      </c>
      <c r="JM41" s="243">
        <f t="shared" si="74"/>
        <v>0</v>
      </c>
      <c r="JN41" s="243">
        <f t="shared" si="296"/>
        <v>0</v>
      </c>
      <c r="JO41" s="244">
        <v>0</v>
      </c>
      <c r="JP41" s="243">
        <f t="shared" si="297"/>
        <v>0</v>
      </c>
      <c r="JQ41" s="244">
        <v>0</v>
      </c>
      <c r="JR41" s="243">
        <f t="shared" si="75"/>
        <v>0</v>
      </c>
      <c r="JS41" s="243">
        <f t="shared" si="76"/>
        <v>0</v>
      </c>
      <c r="JT41" s="243">
        <f t="shared" si="77"/>
        <v>0</v>
      </c>
      <c r="JU41" s="243">
        <f t="shared" si="298"/>
        <v>0</v>
      </c>
      <c r="JV41" s="244">
        <v>0</v>
      </c>
      <c r="JW41" s="243">
        <f t="shared" si="299"/>
        <v>0</v>
      </c>
      <c r="JX41" s="244">
        <v>0</v>
      </c>
      <c r="JY41" s="243">
        <f t="shared" si="78"/>
        <v>0</v>
      </c>
      <c r="JZ41" s="243">
        <f t="shared" si="79"/>
        <v>0</v>
      </c>
      <c r="KA41" s="243">
        <f t="shared" si="80"/>
        <v>0</v>
      </c>
      <c r="KB41" s="243">
        <f t="shared" si="300"/>
        <v>0</v>
      </c>
      <c r="KC41" s="244">
        <v>0</v>
      </c>
      <c r="KD41" s="243">
        <f t="shared" si="301"/>
        <v>0</v>
      </c>
      <c r="KE41" s="244">
        <v>0</v>
      </c>
      <c r="KF41" s="243">
        <f t="shared" si="81"/>
        <v>0</v>
      </c>
      <c r="KG41" s="243">
        <f t="shared" si="82"/>
        <v>0</v>
      </c>
      <c r="KH41" s="243">
        <f t="shared" si="83"/>
        <v>0</v>
      </c>
      <c r="KI41" s="243">
        <f t="shared" si="302"/>
        <v>0</v>
      </c>
      <c r="KJ41" s="244">
        <v>0</v>
      </c>
      <c r="KK41" s="243">
        <f t="shared" si="303"/>
        <v>0</v>
      </c>
      <c r="KL41" s="244">
        <v>0</v>
      </c>
      <c r="KM41" s="243">
        <f t="shared" si="84"/>
        <v>0</v>
      </c>
      <c r="KN41" s="243">
        <f t="shared" si="85"/>
        <v>0</v>
      </c>
      <c r="KO41" s="243">
        <f t="shared" si="86"/>
        <v>0</v>
      </c>
      <c r="KP41" s="243">
        <f t="shared" si="304"/>
        <v>0</v>
      </c>
      <c r="KQ41" s="243">
        <f t="shared" si="305"/>
        <v>0</v>
      </c>
      <c r="KR41" s="243">
        <f t="shared" si="87"/>
        <v>0</v>
      </c>
      <c r="KS41" s="243">
        <f t="shared" si="306"/>
        <v>0</v>
      </c>
      <c r="KT41" s="243">
        <f t="shared" si="307"/>
        <v>0</v>
      </c>
      <c r="KU41" s="243">
        <f t="shared" si="308"/>
        <v>0</v>
      </c>
      <c r="KV41" s="243">
        <f t="shared" si="309"/>
        <v>0</v>
      </c>
      <c r="KW41" s="243">
        <f t="shared" si="310"/>
        <v>0</v>
      </c>
      <c r="KX41" s="243">
        <f t="shared" si="311"/>
        <v>0</v>
      </c>
      <c r="KY41" s="243">
        <f t="shared" si="312"/>
        <v>0</v>
      </c>
      <c r="KZ41" s="243">
        <f t="shared" si="313"/>
        <v>0</v>
      </c>
      <c r="LA41" s="243">
        <f t="shared" si="313"/>
        <v>0</v>
      </c>
      <c r="LB41" s="244">
        <v>0</v>
      </c>
      <c r="LC41" s="243">
        <f t="shared" si="314"/>
        <v>0</v>
      </c>
      <c r="LD41" s="243">
        <f t="shared" si="88"/>
        <v>0</v>
      </c>
      <c r="LE41" s="243">
        <f t="shared" si="315"/>
        <v>0</v>
      </c>
      <c r="LF41" s="243">
        <f t="shared" si="316"/>
        <v>0</v>
      </c>
      <c r="LG41" s="244">
        <v>0</v>
      </c>
      <c r="LH41" s="243">
        <f t="shared" si="89"/>
        <v>0</v>
      </c>
      <c r="LI41" s="243">
        <f t="shared" si="317"/>
        <v>0</v>
      </c>
      <c r="LJ41" s="243">
        <f t="shared" si="318"/>
        <v>0</v>
      </c>
      <c r="LK41" s="243">
        <f t="shared" si="90"/>
        <v>0</v>
      </c>
      <c r="LL41" s="243">
        <f t="shared" si="319"/>
        <v>0</v>
      </c>
      <c r="LM41" s="243">
        <f t="shared" si="91"/>
        <v>0</v>
      </c>
      <c r="LN41" s="244">
        <v>0</v>
      </c>
      <c r="LO41" s="243">
        <f t="shared" si="320"/>
        <v>0</v>
      </c>
      <c r="LP41" s="243">
        <f t="shared" si="321"/>
        <v>0</v>
      </c>
      <c r="LQ41" s="243">
        <f t="shared" si="92"/>
        <v>0</v>
      </c>
      <c r="LR41" s="243">
        <f t="shared" si="322"/>
        <v>0</v>
      </c>
      <c r="LS41" s="244">
        <v>0</v>
      </c>
      <c r="LT41" s="243">
        <f t="shared" si="93"/>
        <v>0</v>
      </c>
      <c r="LU41" s="243">
        <f t="shared" si="323"/>
        <v>0</v>
      </c>
      <c r="LV41" s="243">
        <f t="shared" si="324"/>
        <v>0</v>
      </c>
      <c r="LW41" s="243">
        <f t="shared" si="94"/>
        <v>0</v>
      </c>
      <c r="LX41" s="243">
        <f t="shared" si="325"/>
        <v>0</v>
      </c>
      <c r="LY41" s="245">
        <f t="shared" si="95"/>
        <v>0</v>
      </c>
      <c r="LZ41" s="244">
        <v>0</v>
      </c>
      <c r="MA41" s="249">
        <f t="shared" si="326"/>
        <v>0</v>
      </c>
      <c r="MB41" s="249">
        <f t="shared" si="327"/>
        <v>0</v>
      </c>
      <c r="MC41" s="249">
        <f t="shared" si="96"/>
        <v>0</v>
      </c>
      <c r="MD41" s="247">
        <f t="shared" si="328"/>
        <v>0</v>
      </c>
      <c r="ME41" s="250">
        <f t="shared" si="329"/>
        <v>36.624207816920915</v>
      </c>
      <c r="MF41" s="251">
        <f t="shared" si="376"/>
        <v>2.7494312712028348</v>
      </c>
      <c r="MG41" s="252" t="e">
        <f t="shared" si="330"/>
        <v>#REF!</v>
      </c>
      <c r="MH41" s="252" t="e">
        <f t="shared" si="377"/>
        <v>#REF!</v>
      </c>
      <c r="MI41" s="252">
        <f t="shared" si="331"/>
        <v>0</v>
      </c>
      <c r="MJ41" s="252">
        <f t="shared" si="332"/>
        <v>0</v>
      </c>
      <c r="MK41" s="252">
        <f t="shared" si="378"/>
        <v>20.388666666666662</v>
      </c>
      <c r="ML41" s="252">
        <f t="shared" si="333"/>
        <v>0</v>
      </c>
      <c r="MM41" s="252">
        <f t="shared" si="334"/>
        <v>0</v>
      </c>
      <c r="MN41" s="252">
        <f t="shared" si="335"/>
        <v>0</v>
      </c>
      <c r="MO41" s="252">
        <f t="shared" si="336"/>
        <v>0</v>
      </c>
      <c r="MP41" s="253">
        <f t="shared" si="337"/>
        <v>0</v>
      </c>
      <c r="MQ41" s="254">
        <f t="shared" si="379"/>
        <v>0</v>
      </c>
      <c r="MR41" s="255">
        <f t="shared" si="338"/>
        <v>0</v>
      </c>
      <c r="MS41" s="255">
        <f t="shared" si="380"/>
        <v>0</v>
      </c>
      <c r="MT41" s="255">
        <f t="shared" si="381"/>
        <v>2.9656656556310468</v>
      </c>
      <c r="MU41" s="255">
        <f t="shared" si="97"/>
        <v>9.5594222715517235E-2</v>
      </c>
      <c r="MV41" s="255">
        <f t="shared" si="339"/>
        <v>3.0862324278492275</v>
      </c>
      <c r="MW41" s="255" t="e">
        <f t="shared" si="98"/>
        <v>#REF!</v>
      </c>
      <c r="MX41" s="255" t="e">
        <f t="shared" si="99"/>
        <v>#REF!</v>
      </c>
      <c r="MY41" s="256" t="e">
        <f t="shared" si="340"/>
        <v>#REF!</v>
      </c>
      <c r="MZ41" s="254">
        <f t="shared" si="341"/>
        <v>0</v>
      </c>
      <c r="NA41" s="255">
        <f t="shared" si="100"/>
        <v>0</v>
      </c>
      <c r="NB41" s="255">
        <f t="shared" si="342"/>
        <v>0</v>
      </c>
      <c r="NC41" s="255">
        <f t="shared" si="101"/>
        <v>0</v>
      </c>
      <c r="ND41" s="255">
        <f t="shared" si="343"/>
        <v>0</v>
      </c>
      <c r="NE41" s="255"/>
      <c r="NF41" s="256"/>
      <c r="NG41" s="257"/>
      <c r="NH41" s="254">
        <f t="shared" si="344"/>
        <v>0</v>
      </c>
      <c r="NI41" s="255">
        <f t="shared" si="102"/>
        <v>0</v>
      </c>
      <c r="NJ41" s="255" t="e">
        <f t="shared" si="345"/>
        <v>#REF!</v>
      </c>
      <c r="NK41" s="255" t="e">
        <f t="shared" si="103"/>
        <v>#REF!</v>
      </c>
      <c r="NL41" s="255">
        <f t="shared" si="346"/>
        <v>0</v>
      </c>
      <c r="NM41" s="255"/>
      <c r="NN41" s="256"/>
      <c r="NO41" s="257"/>
      <c r="NP41" s="254">
        <f t="shared" si="347"/>
        <v>2.7564684302027422</v>
      </c>
      <c r="NQ41" s="255">
        <f t="shared" si="104"/>
        <v>3.1065399208384905</v>
      </c>
      <c r="NR41" s="255">
        <f t="shared" si="348"/>
        <v>2.4242513114086486</v>
      </c>
      <c r="NS41" s="255">
        <f t="shared" si="105"/>
        <v>3.0060716261467242</v>
      </c>
      <c r="NT41" s="255">
        <f t="shared" si="349"/>
        <v>25.961040053380042</v>
      </c>
      <c r="NU41" s="255">
        <f>NP41/NT41</f>
        <v>0.10617711865684129</v>
      </c>
      <c r="NV41" s="256">
        <f t="shared" si="351"/>
        <v>9.3380361742981061E-2</v>
      </c>
      <c r="NW41" s="257">
        <f t="shared" si="106"/>
        <v>1.0358957808877343</v>
      </c>
      <c r="NX41" s="254">
        <f t="shared" si="352"/>
        <v>0</v>
      </c>
      <c r="NY41" s="255">
        <f t="shared" si="107"/>
        <v>0</v>
      </c>
      <c r="NZ41" s="255">
        <f t="shared" si="353"/>
        <v>0</v>
      </c>
      <c r="OA41" s="255">
        <f t="shared" si="108"/>
        <v>0</v>
      </c>
      <c r="OB41" s="255">
        <f t="shared" si="354"/>
        <v>0</v>
      </c>
      <c r="OC41" s="255"/>
      <c r="OD41" s="256"/>
      <c r="OE41" s="257"/>
      <c r="OF41" s="254">
        <f t="shared" si="355"/>
        <v>0</v>
      </c>
      <c r="OG41" s="255">
        <f t="shared" si="109"/>
        <v>0</v>
      </c>
      <c r="OH41" s="255">
        <f t="shared" si="356"/>
        <v>0</v>
      </c>
      <c r="OI41" s="255">
        <f t="shared" si="110"/>
        <v>0</v>
      </c>
      <c r="OJ41" s="255">
        <f t="shared" si="357"/>
        <v>0</v>
      </c>
      <c r="OK41" s="255"/>
      <c r="OL41" s="256"/>
      <c r="OM41" s="257"/>
      <c r="ON41" s="258"/>
      <c r="OO41" s="254">
        <f t="shared" si="358"/>
        <v>0</v>
      </c>
      <c r="OP41" s="255">
        <f t="shared" si="111"/>
        <v>0</v>
      </c>
      <c r="OQ41" s="255">
        <f t="shared" si="359"/>
        <v>0</v>
      </c>
      <c r="OR41" s="255">
        <f t="shared" si="112"/>
        <v>0</v>
      </c>
      <c r="OS41" s="255">
        <f t="shared" si="360"/>
        <v>0</v>
      </c>
      <c r="OT41" s="255"/>
      <c r="OU41" s="256"/>
      <c r="OV41" s="257"/>
      <c r="OW41" s="258"/>
      <c r="OX41" s="254">
        <f t="shared" si="361"/>
        <v>0</v>
      </c>
      <c r="OY41" s="255">
        <f t="shared" si="113"/>
        <v>0</v>
      </c>
      <c r="OZ41" s="255">
        <f t="shared" si="362"/>
        <v>0</v>
      </c>
      <c r="PA41" s="255">
        <f t="shared" si="114"/>
        <v>0</v>
      </c>
      <c r="PB41" s="255">
        <f t="shared" si="363"/>
        <v>0</v>
      </c>
      <c r="PC41" s="255"/>
      <c r="PD41" s="259"/>
      <c r="PE41" s="257"/>
      <c r="PF41" s="254">
        <f t="shared" si="116"/>
        <v>0</v>
      </c>
      <c r="PG41" s="255">
        <f t="shared" si="117"/>
        <v>0</v>
      </c>
      <c r="PH41" s="255">
        <f t="shared" si="364"/>
        <v>0</v>
      </c>
      <c r="PI41" s="255">
        <f t="shared" si="118"/>
        <v>0</v>
      </c>
      <c r="PJ41" s="255">
        <f t="shared" si="119"/>
        <v>0</v>
      </c>
      <c r="PK41" s="255"/>
      <c r="PL41" s="259"/>
      <c r="PM41" s="257"/>
      <c r="PN41" s="254">
        <f t="shared" si="120"/>
        <v>0</v>
      </c>
      <c r="PO41" s="255">
        <f t="shared" si="121"/>
        <v>0</v>
      </c>
      <c r="PP41" s="255">
        <f t="shared" si="365"/>
        <v>0</v>
      </c>
      <c r="PQ41" s="255">
        <f t="shared" si="122"/>
        <v>0</v>
      </c>
      <c r="PR41" s="255">
        <f t="shared" si="123"/>
        <v>0</v>
      </c>
      <c r="PS41" s="255"/>
      <c r="PT41" s="259"/>
      <c r="PU41" s="257"/>
      <c r="PV41" s="254">
        <f t="shared" si="124"/>
        <v>3.0791952688493196</v>
      </c>
      <c r="PW41" s="255">
        <f t="shared" si="125"/>
        <v>3.4702530679931831</v>
      </c>
      <c r="PX41" s="255">
        <f t="shared" si="126"/>
        <v>1.0214244640202262E-2</v>
      </c>
      <c r="PY41" s="255">
        <f t="shared" si="127"/>
        <v>1.2665663353850805E-2</v>
      </c>
      <c r="PZ41" s="255">
        <f t="shared" si="128"/>
        <v>3.1057915473508402</v>
      </c>
      <c r="QA41" s="255">
        <f t="shared" si="366"/>
        <v>0.99143655390388108</v>
      </c>
      <c r="QB41" s="259">
        <f t="shared" si="129"/>
        <v>3.2887734042919745E-3</v>
      </c>
      <c r="QC41" s="257">
        <f t="shared" si="367"/>
        <v>1.126701747962823</v>
      </c>
      <c r="QD41" s="254">
        <f t="shared" si="130"/>
        <v>0</v>
      </c>
      <c r="QE41" s="255">
        <f t="shared" si="131"/>
        <v>0</v>
      </c>
      <c r="QF41" s="255">
        <f t="shared" si="132"/>
        <v>0</v>
      </c>
      <c r="QG41" s="255">
        <f t="shared" si="133"/>
        <v>0</v>
      </c>
      <c r="QH41" s="255">
        <f t="shared" si="134"/>
        <v>0</v>
      </c>
      <c r="QI41" s="255"/>
      <c r="QJ41" s="259"/>
      <c r="QK41" s="257"/>
      <c r="QL41" s="254">
        <f t="shared" si="135"/>
        <v>0</v>
      </c>
      <c r="QM41" s="255">
        <f t="shared" si="136"/>
        <v>0</v>
      </c>
      <c r="QN41" s="255">
        <f t="shared" si="137"/>
        <v>0</v>
      </c>
      <c r="QO41" s="255">
        <f t="shared" si="138"/>
        <v>0</v>
      </c>
      <c r="QP41" s="255">
        <f t="shared" si="368"/>
        <v>0</v>
      </c>
      <c r="QQ41" s="255"/>
      <c r="QR41" s="259"/>
      <c r="QS41" s="257"/>
      <c r="QT41" s="254">
        <f t="shared" si="140"/>
        <v>0</v>
      </c>
      <c r="QU41" s="255">
        <f t="shared" si="141"/>
        <v>0</v>
      </c>
      <c r="QV41" s="255">
        <f t="shared" si="142"/>
        <v>0</v>
      </c>
      <c r="QW41" s="255">
        <f t="shared" si="143"/>
        <v>0</v>
      </c>
      <c r="QX41" s="255">
        <f t="shared" si="144"/>
        <v>0</v>
      </c>
      <c r="QY41" s="255"/>
      <c r="QZ41" s="259"/>
      <c r="RA41" s="257"/>
      <c r="RB41" s="254">
        <f t="shared" si="145"/>
        <v>0</v>
      </c>
      <c r="RC41" s="255">
        <f t="shared" si="146"/>
        <v>0</v>
      </c>
      <c r="RD41" s="255">
        <f t="shared" si="371"/>
        <v>0</v>
      </c>
      <c r="RE41" s="255">
        <f t="shared" si="147"/>
        <v>0</v>
      </c>
      <c r="RF41" s="255">
        <f t="shared" si="148"/>
        <v>0</v>
      </c>
      <c r="RG41" s="255"/>
      <c r="RH41" s="259"/>
      <c r="RI41" s="257"/>
      <c r="RJ41" s="254">
        <f t="shared" si="149"/>
        <v>0</v>
      </c>
      <c r="RK41" s="255">
        <f t="shared" si="150"/>
        <v>0</v>
      </c>
      <c r="RL41" s="255">
        <f t="shared" si="372"/>
        <v>0</v>
      </c>
      <c r="RM41" s="255">
        <f t="shared" si="151"/>
        <v>0</v>
      </c>
      <c r="RN41" s="255">
        <f t="shared" si="152"/>
        <v>0</v>
      </c>
      <c r="RO41" s="255"/>
      <c r="RP41" s="259"/>
      <c r="RQ41" s="257"/>
      <c r="RR41" s="254">
        <f t="shared" si="153"/>
        <v>0</v>
      </c>
      <c r="RS41" s="255">
        <f t="shared" si="154"/>
        <v>0</v>
      </c>
      <c r="RT41" s="255">
        <f t="shared" si="373"/>
        <v>0</v>
      </c>
      <c r="RU41" s="255">
        <f t="shared" si="155"/>
        <v>0</v>
      </c>
      <c r="RV41" s="255">
        <f t="shared" si="156"/>
        <v>0</v>
      </c>
      <c r="RW41" s="255"/>
      <c r="RX41" s="259"/>
      <c r="RY41" s="257"/>
      <c r="RZ41" s="260"/>
      <c r="SA41" s="242">
        <f t="shared" si="157"/>
        <v>0</v>
      </c>
      <c r="SB41" s="242">
        <f t="shared" si="158"/>
        <v>0</v>
      </c>
      <c r="SC41" s="242">
        <f t="shared" si="159"/>
        <v>0.79173514533249523</v>
      </c>
      <c r="SD41" s="242">
        <f t="shared" si="160"/>
        <v>0</v>
      </c>
      <c r="SE41" s="242">
        <f t="shared" si="161"/>
        <v>0</v>
      </c>
      <c r="SF41" s="262">
        <v>0</v>
      </c>
      <c r="SG41" s="242">
        <f t="shared" si="162"/>
        <v>0</v>
      </c>
      <c r="SH41" s="262">
        <v>0</v>
      </c>
      <c r="SI41" s="242">
        <f t="shared" si="163"/>
        <v>0</v>
      </c>
      <c r="SJ41" s="242">
        <f t="shared" si="164"/>
        <v>0</v>
      </c>
      <c r="SK41" s="242">
        <f t="shared" si="165"/>
        <v>0</v>
      </c>
      <c r="SL41" s="242">
        <f t="shared" si="166"/>
        <v>0.1540201289465179</v>
      </c>
      <c r="SM41" s="242">
        <f t="shared" si="167"/>
        <v>0</v>
      </c>
      <c r="SN41" s="242">
        <f t="shared" si="168"/>
        <v>0</v>
      </c>
      <c r="SO41" s="242">
        <f t="shared" si="169"/>
        <v>0</v>
      </c>
      <c r="SP41" s="242">
        <f t="shared" si="170"/>
        <v>0</v>
      </c>
      <c r="SQ41" s="242">
        <f t="shared" si="171"/>
        <v>0</v>
      </c>
      <c r="SR41" s="242">
        <f t="shared" si="172"/>
        <v>0</v>
      </c>
      <c r="SS41" s="242">
        <f t="shared" si="173"/>
        <v>0.94575527427901318</v>
      </c>
      <c r="ST41" s="242">
        <f t="shared" si="174"/>
        <v>0.94575527427901318</v>
      </c>
      <c r="SU41" s="242"/>
      <c r="SV41" s="242"/>
      <c r="SW41" s="242">
        <f t="shared" si="175"/>
        <v>1.0496728904317572</v>
      </c>
      <c r="SX41" s="242">
        <f t="shared" si="175"/>
        <v>1.0496728904317572</v>
      </c>
      <c r="SY41" s="242"/>
      <c r="SZ41" s="263"/>
      <c r="TA41" s="264">
        <f t="shared" si="176"/>
        <v>0</v>
      </c>
      <c r="TB41" s="264">
        <f t="shared" si="177"/>
        <v>0</v>
      </c>
      <c r="TC41" s="264">
        <f t="shared" si="178"/>
        <v>32.712039999999995</v>
      </c>
      <c r="TD41" s="264">
        <f t="shared" si="179"/>
        <v>0</v>
      </c>
      <c r="TE41" s="264">
        <f t="shared" si="180"/>
        <v>0</v>
      </c>
      <c r="TF41" s="264">
        <f t="shared" si="180"/>
        <v>0</v>
      </c>
      <c r="TG41" s="264">
        <f t="shared" si="181"/>
        <v>0</v>
      </c>
      <c r="TH41" s="264">
        <f t="shared" si="182"/>
        <v>0</v>
      </c>
      <c r="TI41" s="264">
        <f t="shared" si="183"/>
        <v>0</v>
      </c>
      <c r="TJ41" s="264">
        <f t="shared" si="184"/>
        <v>5.8507599999999993</v>
      </c>
      <c r="TK41" s="264">
        <f t="shared" si="185"/>
        <v>0</v>
      </c>
      <c r="TL41" s="264">
        <f t="shared" si="186"/>
        <v>0</v>
      </c>
      <c r="TM41" s="264">
        <f t="shared" si="187"/>
        <v>0</v>
      </c>
      <c r="TN41" s="264">
        <f t="shared" si="188"/>
        <v>0</v>
      </c>
      <c r="TO41" s="264">
        <f t="shared" si="189"/>
        <v>0</v>
      </c>
      <c r="TP41" s="264">
        <f t="shared" si="189"/>
        <v>0</v>
      </c>
      <c r="TQ41" s="264"/>
      <c r="TR41" s="264"/>
      <c r="TS41" s="264">
        <f t="shared" si="190"/>
        <v>0</v>
      </c>
      <c r="TT41" s="264">
        <f t="shared" si="191"/>
        <v>0</v>
      </c>
      <c r="TU41" s="264">
        <f t="shared" si="192"/>
        <v>33.886264220230792</v>
      </c>
      <c r="TV41" s="264">
        <f t="shared" si="193"/>
        <v>0</v>
      </c>
      <c r="TW41" s="264">
        <f t="shared" si="193"/>
        <v>0</v>
      </c>
      <c r="TX41" s="264">
        <f t="shared" si="194"/>
        <v>0</v>
      </c>
      <c r="TY41" s="264">
        <f t="shared" si="195"/>
        <v>0</v>
      </c>
      <c r="TZ41" s="264">
        <f t="shared" si="196"/>
        <v>0</v>
      </c>
      <c r="UA41" s="264">
        <f t="shared" si="197"/>
        <v>0</v>
      </c>
      <c r="UB41" s="264">
        <f t="shared" si="198"/>
        <v>6.5920615189109659</v>
      </c>
      <c r="UC41" s="264">
        <f t="shared" si="199"/>
        <v>0</v>
      </c>
      <c r="UD41" s="264">
        <f t="shared" si="200"/>
        <v>0</v>
      </c>
      <c r="UE41" s="264">
        <f t="shared" si="201"/>
        <v>0</v>
      </c>
      <c r="UF41" s="264">
        <f t="shared" si="202"/>
        <v>0</v>
      </c>
      <c r="UG41" s="264">
        <f t="shared" si="203"/>
        <v>0</v>
      </c>
      <c r="UH41" s="264">
        <f t="shared" si="203"/>
        <v>0</v>
      </c>
      <c r="UI41" s="191"/>
      <c r="UJ41" s="191"/>
      <c r="UK41" s="191"/>
      <c r="UL41" s="191"/>
      <c r="UM41" s="189"/>
      <c r="UN41" s="191"/>
      <c r="UO41" s="191"/>
      <c r="UP41" s="191"/>
      <c r="UQ41" s="191"/>
      <c r="UR41" s="191"/>
      <c r="US41" s="191"/>
      <c r="UT41" s="191"/>
      <c r="UU41" s="191"/>
      <c r="UV41" s="192"/>
      <c r="UW41" s="191"/>
      <c r="UX41" s="191"/>
      <c r="UY41" s="191"/>
      <c r="UZ41" s="191"/>
      <c r="VA41" s="191"/>
      <c r="VB41" s="191"/>
      <c r="VC41" s="191"/>
      <c r="VD41" s="191"/>
      <c r="VE41" s="191"/>
      <c r="VF41" s="191"/>
      <c r="VG41" s="191"/>
      <c r="VH41" s="191"/>
      <c r="VI41" s="191"/>
      <c r="VJ41" s="191"/>
      <c r="VK41" s="191"/>
      <c r="VL41" s="191"/>
      <c r="VM41" s="191"/>
      <c r="VN41" s="219"/>
      <c r="VO41" s="191"/>
      <c r="VP41" s="191"/>
      <c r="VQ41" s="191"/>
      <c r="VR41" s="191"/>
      <c r="VS41" s="191"/>
      <c r="VT41" s="191"/>
      <c r="VU41" s="191"/>
      <c r="VV41" s="191"/>
    </row>
    <row r="42" spans="1:595" ht="23.1" hidden="1" customHeight="1" thickBot="1" x14ac:dyDescent="0.35">
      <c r="A42" s="265">
        <v>5</v>
      </c>
      <c r="B42" s="266" t="s">
        <v>176</v>
      </c>
      <c r="C42" s="265">
        <v>1</v>
      </c>
      <c r="D42" s="267">
        <v>18</v>
      </c>
      <c r="E42" s="239"/>
      <c r="F42" s="240">
        <f t="shared" si="204"/>
        <v>18</v>
      </c>
      <c r="G42" s="240"/>
      <c r="H42" s="268">
        <v>0</v>
      </c>
      <c r="I42" s="269">
        <v>1.4259999999999999</v>
      </c>
      <c r="J42" s="269">
        <v>1.4259999999999999</v>
      </c>
      <c r="K42" s="269"/>
      <c r="L42" s="269"/>
      <c r="M42" s="269">
        <v>0</v>
      </c>
      <c r="N42" s="269">
        <v>0</v>
      </c>
      <c r="O42" s="269">
        <v>0.90859999999999996</v>
      </c>
      <c r="P42" s="269">
        <v>0</v>
      </c>
      <c r="Q42" s="269">
        <v>0</v>
      </c>
      <c r="R42" s="269">
        <v>0</v>
      </c>
      <c r="S42" s="269">
        <v>0</v>
      </c>
      <c r="T42" s="269">
        <v>0</v>
      </c>
      <c r="U42" s="269">
        <v>0</v>
      </c>
      <c r="V42" s="269">
        <v>0.12889999999999999</v>
      </c>
      <c r="W42" s="269">
        <v>0</v>
      </c>
      <c r="X42" s="269">
        <v>0.38850000000000001</v>
      </c>
      <c r="Y42" s="269">
        <v>0</v>
      </c>
      <c r="Z42" s="269">
        <v>0</v>
      </c>
      <c r="AA42" s="269">
        <v>0</v>
      </c>
      <c r="AB42" s="269">
        <v>0</v>
      </c>
      <c r="AC42" s="244">
        <v>0</v>
      </c>
      <c r="AD42" s="243">
        <f t="shared" si="205"/>
        <v>0</v>
      </c>
      <c r="AE42" s="243">
        <f t="shared" si="0"/>
        <v>0</v>
      </c>
      <c r="AF42" s="243">
        <f t="shared" si="206"/>
        <v>0</v>
      </c>
      <c r="AG42" s="243">
        <f t="shared" si="207"/>
        <v>0</v>
      </c>
      <c r="AH42" s="244">
        <v>0</v>
      </c>
      <c r="AI42" s="243">
        <f t="shared" si="1"/>
        <v>0</v>
      </c>
      <c r="AJ42" s="243">
        <f t="shared" si="208"/>
        <v>0</v>
      </c>
      <c r="AK42" s="243">
        <f t="shared" si="209"/>
        <v>0</v>
      </c>
      <c r="AL42" s="243">
        <f t="shared" si="2"/>
        <v>0</v>
      </c>
      <c r="AM42" s="243">
        <f t="shared" si="210"/>
        <v>0</v>
      </c>
      <c r="AN42" s="244">
        <v>0</v>
      </c>
      <c r="AO42" s="244">
        <v>0</v>
      </c>
      <c r="AP42" s="243">
        <f t="shared" si="211"/>
        <v>0</v>
      </c>
      <c r="AQ42" s="243">
        <f t="shared" si="212"/>
        <v>0</v>
      </c>
      <c r="AR42" s="243">
        <f t="shared" si="213"/>
        <v>0</v>
      </c>
      <c r="AS42" s="244">
        <v>0</v>
      </c>
      <c r="AT42" s="244" t="e">
        <f t="shared" si="3"/>
        <v>#REF!</v>
      </c>
      <c r="AU42" s="243">
        <f t="shared" si="4"/>
        <v>0</v>
      </c>
      <c r="AV42" s="243">
        <f t="shared" si="214"/>
        <v>0</v>
      </c>
      <c r="AW42" s="243">
        <f t="shared" si="215"/>
        <v>0</v>
      </c>
      <c r="AX42" s="243">
        <f t="shared" si="5"/>
        <v>0</v>
      </c>
      <c r="AY42" s="243">
        <f t="shared" si="216"/>
        <v>0</v>
      </c>
      <c r="AZ42" s="244">
        <v>2</v>
      </c>
      <c r="BA42" s="243">
        <f t="shared" si="217"/>
        <v>10.194333333333331</v>
      </c>
      <c r="BB42" s="243">
        <f t="shared" si="218"/>
        <v>1.0631233333333332</v>
      </c>
      <c r="BC42" s="243">
        <f t="shared" si="219"/>
        <v>0.85049866666666663</v>
      </c>
      <c r="BD42" s="243">
        <f t="shared" si="220"/>
        <v>0.21262466666666657</v>
      </c>
      <c r="BE42" s="244">
        <v>0.39867124999999998</v>
      </c>
      <c r="BF42" s="243">
        <f t="shared" si="221"/>
        <v>0.31893700000000003</v>
      </c>
      <c r="BG42" s="243">
        <f t="shared" si="222"/>
        <v>7.9734249999999951E-2</v>
      </c>
      <c r="BH42" s="243">
        <f t="shared" si="6"/>
        <v>1.324392110023358</v>
      </c>
      <c r="BI42" s="243">
        <f t="shared" si="223"/>
        <v>4.2689989037657486E-2</v>
      </c>
      <c r="BJ42" s="243">
        <f t="shared" si="224"/>
        <v>1.1297001763125993</v>
      </c>
      <c r="BK42" s="243">
        <f t="shared" si="7"/>
        <v>0.64902600133450117</v>
      </c>
      <c r="BL42" s="243">
        <f t="shared" si="225"/>
        <v>16.355455233629428</v>
      </c>
      <c r="BM42" s="244">
        <v>0</v>
      </c>
      <c r="BN42" s="243">
        <f t="shared" si="226"/>
        <v>0</v>
      </c>
      <c r="BO42" s="243">
        <f t="shared" si="8"/>
        <v>0</v>
      </c>
      <c r="BP42" s="243">
        <f t="shared" si="227"/>
        <v>0</v>
      </c>
      <c r="BQ42" s="243">
        <f t="shared" si="228"/>
        <v>0</v>
      </c>
      <c r="BR42" s="244">
        <v>0</v>
      </c>
      <c r="BS42" s="243">
        <f t="shared" si="9"/>
        <v>0</v>
      </c>
      <c r="BT42" s="243">
        <f t="shared" si="229"/>
        <v>0</v>
      </c>
      <c r="BU42" s="243">
        <f t="shared" si="230"/>
        <v>0</v>
      </c>
      <c r="BV42" s="243">
        <f t="shared" si="10"/>
        <v>0</v>
      </c>
      <c r="BW42" s="243">
        <f t="shared" si="231"/>
        <v>0</v>
      </c>
      <c r="BX42" s="244">
        <v>0</v>
      </c>
      <c r="BY42" s="243">
        <f t="shared" si="11"/>
        <v>0</v>
      </c>
      <c r="BZ42" s="243">
        <f t="shared" si="232"/>
        <v>0</v>
      </c>
      <c r="CA42" s="243">
        <f t="shared" si="233"/>
        <v>0</v>
      </c>
      <c r="CB42" s="243">
        <f t="shared" si="12"/>
        <v>0</v>
      </c>
      <c r="CC42" s="243">
        <f t="shared" si="234"/>
        <v>0</v>
      </c>
      <c r="CD42" s="245"/>
      <c r="CE42" s="243">
        <f t="shared" si="13"/>
        <v>0</v>
      </c>
      <c r="CF42" s="243">
        <f t="shared" si="235"/>
        <v>0</v>
      </c>
      <c r="CG42" s="243">
        <f t="shared" si="236"/>
        <v>0</v>
      </c>
      <c r="CH42" s="243">
        <f t="shared" si="14"/>
        <v>0</v>
      </c>
      <c r="CI42" s="243">
        <f t="shared" si="237"/>
        <v>0</v>
      </c>
      <c r="CJ42" s="245"/>
      <c r="CK42" s="243">
        <f t="shared" si="15"/>
        <v>0</v>
      </c>
      <c r="CL42" s="243">
        <f t="shared" si="238"/>
        <v>0</v>
      </c>
      <c r="CM42" s="243">
        <f t="shared" si="239"/>
        <v>0</v>
      </c>
      <c r="CN42" s="243">
        <f t="shared" si="16"/>
        <v>0</v>
      </c>
      <c r="CO42" s="243">
        <f t="shared" si="240"/>
        <v>0</v>
      </c>
      <c r="CP42" s="243">
        <v>0</v>
      </c>
      <c r="CQ42" s="243">
        <f t="shared" si="17"/>
        <v>0</v>
      </c>
      <c r="CR42" s="243">
        <f t="shared" si="374"/>
        <v>0</v>
      </c>
      <c r="CS42" s="243">
        <f t="shared" si="241"/>
        <v>0</v>
      </c>
      <c r="CT42" s="243">
        <f t="shared" si="18"/>
        <v>0</v>
      </c>
      <c r="CU42" s="243">
        <f t="shared" si="242"/>
        <v>0</v>
      </c>
      <c r="CV42" s="243"/>
      <c r="CW42" s="243">
        <f t="shared" si="19"/>
        <v>0</v>
      </c>
      <c r="CX42" s="243">
        <f t="shared" si="375"/>
        <v>0</v>
      </c>
      <c r="CY42" s="243">
        <f t="shared" si="243"/>
        <v>0</v>
      </c>
      <c r="CZ42" s="243">
        <f t="shared" si="20"/>
        <v>0</v>
      </c>
      <c r="DA42" s="243">
        <f t="shared" si="244"/>
        <v>0</v>
      </c>
      <c r="DB42" s="244">
        <v>0</v>
      </c>
      <c r="DC42" s="243">
        <f t="shared" si="245"/>
        <v>0</v>
      </c>
      <c r="DD42" s="243">
        <f t="shared" si="21"/>
        <v>0</v>
      </c>
      <c r="DE42" s="244">
        <v>0</v>
      </c>
      <c r="DF42" s="244">
        <v>0</v>
      </c>
      <c r="DG42" s="243">
        <f t="shared" si="22"/>
        <v>0</v>
      </c>
      <c r="DH42" s="243">
        <f t="shared" si="23"/>
        <v>0</v>
      </c>
      <c r="DI42" s="243">
        <f t="shared" si="246"/>
        <v>0</v>
      </c>
      <c r="DJ42" s="244">
        <v>0</v>
      </c>
      <c r="DK42" s="243">
        <f t="shared" si="247"/>
        <v>0</v>
      </c>
      <c r="DL42" s="243">
        <f t="shared" si="24"/>
        <v>0</v>
      </c>
      <c r="DM42" s="244">
        <v>0</v>
      </c>
      <c r="DN42" s="244">
        <v>0</v>
      </c>
      <c r="DO42" s="243">
        <f t="shared" si="25"/>
        <v>0</v>
      </c>
      <c r="DP42" s="243">
        <f t="shared" si="26"/>
        <v>0</v>
      </c>
      <c r="DQ42" s="243">
        <f t="shared" si="248"/>
        <v>0</v>
      </c>
      <c r="DR42" s="244">
        <v>0</v>
      </c>
      <c r="DS42" s="243">
        <f t="shared" si="249"/>
        <v>0</v>
      </c>
      <c r="DT42" s="243">
        <f t="shared" si="27"/>
        <v>0</v>
      </c>
      <c r="DU42" s="244">
        <v>0</v>
      </c>
      <c r="DV42" s="244">
        <v>0</v>
      </c>
      <c r="DW42" s="243">
        <f t="shared" si="28"/>
        <v>0</v>
      </c>
      <c r="DX42" s="243">
        <f t="shared" si="29"/>
        <v>0</v>
      </c>
      <c r="DY42" s="243">
        <f t="shared" si="30"/>
        <v>0</v>
      </c>
      <c r="DZ42" s="244">
        <v>0</v>
      </c>
      <c r="EA42" s="243">
        <f t="shared" si="250"/>
        <v>0</v>
      </c>
      <c r="EB42" s="243">
        <f t="shared" si="31"/>
        <v>0</v>
      </c>
      <c r="EC42" s="244">
        <v>0</v>
      </c>
      <c r="ED42" s="244">
        <v>0</v>
      </c>
      <c r="EE42" s="243">
        <f t="shared" si="32"/>
        <v>0</v>
      </c>
      <c r="EF42" s="243">
        <f t="shared" si="33"/>
        <v>0</v>
      </c>
      <c r="EG42" s="243">
        <f t="shared" si="34"/>
        <v>0</v>
      </c>
      <c r="EH42" s="244">
        <v>0</v>
      </c>
      <c r="EI42" s="243">
        <f t="shared" si="251"/>
        <v>0</v>
      </c>
      <c r="EJ42" s="243">
        <f t="shared" si="35"/>
        <v>0</v>
      </c>
      <c r="EK42" s="244">
        <v>0</v>
      </c>
      <c r="EL42" s="244">
        <v>0</v>
      </c>
      <c r="EM42" s="243">
        <f t="shared" si="36"/>
        <v>0</v>
      </c>
      <c r="EN42" s="243">
        <f t="shared" si="37"/>
        <v>0</v>
      </c>
      <c r="EO42" s="243">
        <f t="shared" si="252"/>
        <v>0</v>
      </c>
      <c r="EP42" s="244">
        <v>0</v>
      </c>
      <c r="EQ42" s="244">
        <v>0</v>
      </c>
      <c r="ER42" s="244">
        <v>0</v>
      </c>
      <c r="ES42" s="244">
        <v>0</v>
      </c>
      <c r="ET42" s="244">
        <v>0</v>
      </c>
      <c r="EU42" s="243">
        <f t="shared" si="38"/>
        <v>0</v>
      </c>
      <c r="EV42" s="243">
        <f t="shared" si="253"/>
        <v>0</v>
      </c>
      <c r="EW42" s="243">
        <f t="shared" si="254"/>
        <v>0</v>
      </c>
      <c r="EX42" s="243">
        <f t="shared" si="39"/>
        <v>0</v>
      </c>
      <c r="EY42" s="243">
        <f t="shared" si="255"/>
        <v>0</v>
      </c>
      <c r="EZ42" s="245">
        <f t="shared" si="256"/>
        <v>0</v>
      </c>
      <c r="FA42" s="245">
        <f t="shared" si="256"/>
        <v>0</v>
      </c>
      <c r="FB42" s="245">
        <f t="shared" si="256"/>
        <v>0</v>
      </c>
      <c r="FC42" s="245">
        <f t="shared" si="257"/>
        <v>0</v>
      </c>
      <c r="FD42" s="245">
        <f t="shared" si="258"/>
        <v>0</v>
      </c>
      <c r="FE42" s="245">
        <f t="shared" si="259"/>
        <v>0</v>
      </c>
      <c r="FF42" s="245">
        <f t="shared" si="260"/>
        <v>0</v>
      </c>
      <c r="FG42" s="245">
        <f t="shared" si="261"/>
        <v>0</v>
      </c>
      <c r="FH42" s="245">
        <f t="shared" si="262"/>
        <v>0</v>
      </c>
      <c r="FI42" s="245">
        <f t="shared" si="263"/>
        <v>0</v>
      </c>
      <c r="FJ42" s="245">
        <f t="shared" si="263"/>
        <v>0</v>
      </c>
      <c r="FK42" s="244">
        <f t="shared" si="40"/>
        <v>0</v>
      </c>
      <c r="FL42" s="244">
        <v>0</v>
      </c>
      <c r="FM42" s="243">
        <f t="shared" si="264"/>
        <v>0</v>
      </c>
      <c r="FN42" s="243">
        <f t="shared" si="265"/>
        <v>0</v>
      </c>
      <c r="FO42" s="244">
        <v>0</v>
      </c>
      <c r="FP42" s="244">
        <f t="shared" si="266"/>
        <v>0</v>
      </c>
      <c r="FQ42" s="244">
        <f t="shared" si="41"/>
        <v>0</v>
      </c>
      <c r="FR42" s="244">
        <v>0</v>
      </c>
      <c r="FS42" s="243">
        <f t="shared" si="267"/>
        <v>0</v>
      </c>
      <c r="FT42" s="243">
        <f t="shared" si="268"/>
        <v>0</v>
      </c>
      <c r="FU42" s="244">
        <v>0</v>
      </c>
      <c r="FV42" s="244">
        <f t="shared" si="269"/>
        <v>0</v>
      </c>
      <c r="FW42" s="270">
        <v>1.9900000000000001E-4</v>
      </c>
      <c r="FX42" s="243">
        <f t="shared" si="270"/>
        <v>0.89191880401572021</v>
      </c>
      <c r="FY42" s="243">
        <f t="shared" si="271"/>
        <v>0.19622213688345844</v>
      </c>
      <c r="FZ42" s="243">
        <f t="shared" si="42"/>
        <v>0</v>
      </c>
      <c r="GA42" s="243">
        <f t="shared" si="272"/>
        <v>0</v>
      </c>
      <c r="GB42" s="243">
        <f t="shared" si="273"/>
        <v>0</v>
      </c>
      <c r="GC42" s="243">
        <f t="shared" si="274"/>
        <v>1.5495639590081446E-2</v>
      </c>
      <c r="GD42" s="243">
        <f t="shared" si="43"/>
        <v>0.12539735236117128</v>
      </c>
      <c r="GE42" s="243">
        <f t="shared" si="275"/>
        <v>4.0420141113308673E-3</v>
      </c>
      <c r="GF42" s="243">
        <f t="shared" si="276"/>
        <v>0.10696334567339719</v>
      </c>
      <c r="GG42" s="243">
        <f t="shared" si="44"/>
        <v>6.1451696642521571E-2</v>
      </c>
      <c r="GH42" s="247">
        <f t="shared" si="277"/>
        <v>1.5485827553915434</v>
      </c>
      <c r="GI42" s="244">
        <v>2</v>
      </c>
      <c r="GJ42" s="244">
        <v>4087.98</v>
      </c>
      <c r="GK42" s="244">
        <v>899.35559999999998</v>
      </c>
      <c r="GL42" s="244">
        <v>2507.4582251607899</v>
      </c>
      <c r="GM42" s="244">
        <v>71.022008333333304</v>
      </c>
      <c r="GN42" s="271">
        <v>0</v>
      </c>
      <c r="GO42" s="243">
        <f t="shared" si="278"/>
        <v>0</v>
      </c>
      <c r="GP42" s="243">
        <f t="shared" si="45"/>
        <v>0</v>
      </c>
      <c r="GQ42" s="243">
        <f t="shared" si="279"/>
        <v>0</v>
      </c>
      <c r="GR42" s="243">
        <f t="shared" si="280"/>
        <v>0</v>
      </c>
      <c r="GS42" s="244">
        <v>0</v>
      </c>
      <c r="GT42" s="244">
        <v>0</v>
      </c>
      <c r="GU42" s="245"/>
      <c r="GV42" s="243">
        <f t="shared" si="46"/>
        <v>0</v>
      </c>
      <c r="GW42" s="243">
        <f t="shared" si="281"/>
        <v>0</v>
      </c>
      <c r="GX42" s="243">
        <f t="shared" si="282"/>
        <v>0</v>
      </c>
      <c r="GY42" s="243">
        <f t="shared" si="47"/>
        <v>0</v>
      </c>
      <c r="GZ42" s="243">
        <f t="shared" si="283"/>
        <v>0</v>
      </c>
      <c r="HA42" s="244">
        <v>0</v>
      </c>
      <c r="HB42" s="244">
        <v>44</v>
      </c>
      <c r="HC42" s="244">
        <v>0</v>
      </c>
      <c r="HD42" s="244">
        <v>0</v>
      </c>
      <c r="HE42" s="244">
        <v>0</v>
      </c>
      <c r="HF42" s="243">
        <f t="shared" si="284"/>
        <v>0</v>
      </c>
      <c r="HG42" s="243">
        <f t="shared" si="48"/>
        <v>0</v>
      </c>
      <c r="HH42" s="244">
        <v>0</v>
      </c>
      <c r="HI42" s="244">
        <v>0</v>
      </c>
      <c r="HJ42" s="243">
        <f t="shared" si="49"/>
        <v>0</v>
      </c>
      <c r="HK42" s="243">
        <f t="shared" si="50"/>
        <v>0</v>
      </c>
      <c r="HL42" s="243">
        <f t="shared" si="51"/>
        <v>0</v>
      </c>
      <c r="HM42" s="244">
        <v>0</v>
      </c>
      <c r="HN42" s="243">
        <f t="shared" si="285"/>
        <v>0</v>
      </c>
      <c r="HO42" s="243">
        <f t="shared" si="52"/>
        <v>0</v>
      </c>
      <c r="HP42" s="244">
        <v>0</v>
      </c>
      <c r="HQ42" s="244">
        <v>0</v>
      </c>
      <c r="HR42" s="243">
        <f t="shared" si="53"/>
        <v>0</v>
      </c>
      <c r="HS42" s="243">
        <f t="shared" si="54"/>
        <v>0</v>
      </c>
      <c r="HT42" s="243">
        <f t="shared" si="55"/>
        <v>0</v>
      </c>
      <c r="HU42" s="244">
        <v>0</v>
      </c>
      <c r="HV42" s="243">
        <f t="shared" si="286"/>
        <v>0</v>
      </c>
      <c r="HW42" s="243">
        <f t="shared" si="56"/>
        <v>0</v>
      </c>
      <c r="HX42" s="244">
        <v>0</v>
      </c>
      <c r="HY42" s="244">
        <v>0</v>
      </c>
      <c r="HZ42" s="243">
        <f t="shared" si="57"/>
        <v>0</v>
      </c>
      <c r="IA42" s="243">
        <f t="shared" si="58"/>
        <v>0</v>
      </c>
      <c r="IB42" s="243">
        <f t="shared" si="59"/>
        <v>0</v>
      </c>
      <c r="IC42" s="244">
        <v>0</v>
      </c>
      <c r="ID42" s="243">
        <f t="shared" si="287"/>
        <v>0</v>
      </c>
      <c r="IE42" s="243">
        <f t="shared" si="60"/>
        <v>0</v>
      </c>
      <c r="IF42" s="244">
        <v>0</v>
      </c>
      <c r="IG42" s="244">
        <v>0</v>
      </c>
      <c r="IH42" s="243">
        <f t="shared" si="61"/>
        <v>0</v>
      </c>
      <c r="II42" s="243">
        <f t="shared" si="62"/>
        <v>0</v>
      </c>
      <c r="IJ42" s="243">
        <f t="shared" si="288"/>
        <v>0</v>
      </c>
      <c r="IK42" s="244">
        <v>0</v>
      </c>
      <c r="IL42" s="243">
        <f t="shared" si="289"/>
        <v>0</v>
      </c>
      <c r="IM42" s="243">
        <f t="shared" si="63"/>
        <v>0</v>
      </c>
      <c r="IN42" s="244">
        <v>0</v>
      </c>
      <c r="IO42" s="244">
        <v>0</v>
      </c>
      <c r="IP42" s="243">
        <f t="shared" si="64"/>
        <v>0</v>
      </c>
      <c r="IQ42" s="243">
        <f t="shared" si="65"/>
        <v>0</v>
      </c>
      <c r="IR42" s="243">
        <f t="shared" si="290"/>
        <v>0</v>
      </c>
      <c r="IS42" s="244">
        <v>0</v>
      </c>
      <c r="IT42" s="243">
        <f t="shared" si="291"/>
        <v>0</v>
      </c>
      <c r="IU42" s="243">
        <f t="shared" si="66"/>
        <v>0</v>
      </c>
      <c r="IV42" s="244">
        <v>0</v>
      </c>
      <c r="IW42" s="244">
        <v>0</v>
      </c>
      <c r="IX42" s="243">
        <f t="shared" si="67"/>
        <v>0</v>
      </c>
      <c r="IY42" s="243">
        <f t="shared" si="68"/>
        <v>0</v>
      </c>
      <c r="IZ42" s="243">
        <f t="shared" si="292"/>
        <v>0</v>
      </c>
      <c r="JA42" s="244">
        <v>1.1330555555555499</v>
      </c>
      <c r="JB42" s="243">
        <f t="shared" si="293"/>
        <v>0.24927222222222098</v>
      </c>
      <c r="JC42" s="244">
        <v>2.9061111111111</v>
      </c>
      <c r="JD42" s="243">
        <f t="shared" si="69"/>
        <v>0</v>
      </c>
      <c r="JE42" s="243">
        <f t="shared" si="70"/>
        <v>0.48726083561941225</v>
      </c>
      <c r="JF42" s="243">
        <f t="shared" si="71"/>
        <v>0.23878498622541416</v>
      </c>
      <c r="JG42" s="243">
        <f t="shared" si="294"/>
        <v>6.0173816528804362</v>
      </c>
      <c r="JH42" s="244">
        <v>0</v>
      </c>
      <c r="JI42" s="243">
        <f t="shared" si="295"/>
        <v>0</v>
      </c>
      <c r="JJ42" s="244">
        <v>0</v>
      </c>
      <c r="JK42" s="243">
        <f t="shared" si="72"/>
        <v>0</v>
      </c>
      <c r="JL42" s="243">
        <f t="shared" si="73"/>
        <v>0</v>
      </c>
      <c r="JM42" s="243">
        <f t="shared" si="74"/>
        <v>0</v>
      </c>
      <c r="JN42" s="243">
        <f t="shared" si="296"/>
        <v>0</v>
      </c>
      <c r="JO42" s="244">
        <v>0</v>
      </c>
      <c r="JP42" s="243">
        <f t="shared" si="297"/>
        <v>0</v>
      </c>
      <c r="JQ42" s="244">
        <v>0</v>
      </c>
      <c r="JR42" s="243">
        <f t="shared" si="75"/>
        <v>0</v>
      </c>
      <c r="JS42" s="243">
        <f t="shared" si="76"/>
        <v>0</v>
      </c>
      <c r="JT42" s="243">
        <f t="shared" si="77"/>
        <v>0</v>
      </c>
      <c r="JU42" s="243">
        <f t="shared" si="298"/>
        <v>0</v>
      </c>
      <c r="JV42" s="244">
        <v>0</v>
      </c>
      <c r="JW42" s="243">
        <f t="shared" si="299"/>
        <v>0</v>
      </c>
      <c r="JX42" s="244">
        <v>0</v>
      </c>
      <c r="JY42" s="243">
        <f t="shared" si="78"/>
        <v>0</v>
      </c>
      <c r="JZ42" s="243">
        <f t="shared" si="79"/>
        <v>0</v>
      </c>
      <c r="KA42" s="243">
        <f t="shared" si="80"/>
        <v>0</v>
      </c>
      <c r="KB42" s="243">
        <f t="shared" si="300"/>
        <v>0</v>
      </c>
      <c r="KC42" s="244">
        <v>0</v>
      </c>
      <c r="KD42" s="243">
        <f t="shared" si="301"/>
        <v>0</v>
      </c>
      <c r="KE42" s="244">
        <v>0</v>
      </c>
      <c r="KF42" s="243">
        <f t="shared" si="81"/>
        <v>0</v>
      </c>
      <c r="KG42" s="243">
        <f t="shared" si="82"/>
        <v>0</v>
      </c>
      <c r="KH42" s="243">
        <f t="shared" si="83"/>
        <v>0</v>
      </c>
      <c r="KI42" s="243">
        <f t="shared" si="302"/>
        <v>0</v>
      </c>
      <c r="KJ42" s="244">
        <v>0</v>
      </c>
      <c r="KK42" s="243">
        <f t="shared" si="303"/>
        <v>0</v>
      </c>
      <c r="KL42" s="244">
        <v>0</v>
      </c>
      <c r="KM42" s="243">
        <f t="shared" si="84"/>
        <v>0</v>
      </c>
      <c r="KN42" s="243">
        <f t="shared" si="85"/>
        <v>0</v>
      </c>
      <c r="KO42" s="243">
        <f t="shared" si="86"/>
        <v>0</v>
      </c>
      <c r="KP42" s="243">
        <f t="shared" si="304"/>
        <v>0</v>
      </c>
      <c r="KQ42" s="243">
        <f t="shared" si="305"/>
        <v>1.1330555555555499</v>
      </c>
      <c r="KR42" s="243">
        <f t="shared" si="87"/>
        <v>0.24927222222222098</v>
      </c>
      <c r="KS42" s="243">
        <f t="shared" si="306"/>
        <v>2.9061111111111</v>
      </c>
      <c r="KT42" s="243">
        <f t="shared" si="307"/>
        <v>0</v>
      </c>
      <c r="KU42" s="243">
        <f t="shared" si="308"/>
        <v>0</v>
      </c>
      <c r="KV42" s="243">
        <f t="shared" si="309"/>
        <v>0</v>
      </c>
      <c r="KW42" s="243">
        <f t="shared" si="310"/>
        <v>0.48726083561941225</v>
      </c>
      <c r="KX42" s="243">
        <f t="shared" si="311"/>
        <v>1.5706194240847352E-2</v>
      </c>
      <c r="KY42" s="243">
        <f t="shared" si="312"/>
        <v>0.41563117731029531</v>
      </c>
      <c r="KZ42" s="243">
        <f t="shared" si="313"/>
        <v>0.23878498622541416</v>
      </c>
      <c r="LA42" s="243">
        <f t="shared" si="313"/>
        <v>6.0173816528804362</v>
      </c>
      <c r="LB42" s="244">
        <v>0</v>
      </c>
      <c r="LC42" s="243">
        <f t="shared" si="314"/>
        <v>0</v>
      </c>
      <c r="LD42" s="243">
        <f t="shared" si="88"/>
        <v>0</v>
      </c>
      <c r="LE42" s="243">
        <f t="shared" si="315"/>
        <v>0</v>
      </c>
      <c r="LF42" s="243">
        <f t="shared" si="316"/>
        <v>0</v>
      </c>
      <c r="LG42" s="244">
        <v>0</v>
      </c>
      <c r="LH42" s="243">
        <f t="shared" si="89"/>
        <v>0</v>
      </c>
      <c r="LI42" s="243">
        <f t="shared" si="317"/>
        <v>0</v>
      </c>
      <c r="LJ42" s="243">
        <f t="shared" si="318"/>
        <v>0</v>
      </c>
      <c r="LK42" s="243">
        <f t="shared" si="90"/>
        <v>0</v>
      </c>
      <c r="LL42" s="243">
        <f t="shared" si="319"/>
        <v>0</v>
      </c>
      <c r="LM42" s="243">
        <f t="shared" si="91"/>
        <v>0</v>
      </c>
      <c r="LN42" s="244">
        <v>0</v>
      </c>
      <c r="LO42" s="243">
        <f t="shared" si="320"/>
        <v>0</v>
      </c>
      <c r="LP42" s="243">
        <f t="shared" si="321"/>
        <v>0</v>
      </c>
      <c r="LQ42" s="243">
        <f t="shared" si="92"/>
        <v>0</v>
      </c>
      <c r="LR42" s="243">
        <f t="shared" si="322"/>
        <v>0</v>
      </c>
      <c r="LS42" s="244">
        <v>0</v>
      </c>
      <c r="LT42" s="243">
        <f t="shared" si="93"/>
        <v>0</v>
      </c>
      <c r="LU42" s="243">
        <f t="shared" si="323"/>
        <v>0</v>
      </c>
      <c r="LV42" s="243">
        <f t="shared" si="324"/>
        <v>0</v>
      </c>
      <c r="LW42" s="243">
        <f t="shared" si="94"/>
        <v>0</v>
      </c>
      <c r="LX42" s="243">
        <f t="shared" si="325"/>
        <v>0</v>
      </c>
      <c r="LY42" s="245">
        <f t="shared" si="95"/>
        <v>0</v>
      </c>
      <c r="LZ42" s="244">
        <v>0</v>
      </c>
      <c r="MA42" s="249">
        <f t="shared" si="326"/>
        <v>0</v>
      </c>
      <c r="MB42" s="249">
        <f t="shared" si="327"/>
        <v>0</v>
      </c>
      <c r="MC42" s="249">
        <f t="shared" si="96"/>
        <v>0</v>
      </c>
      <c r="MD42" s="247">
        <f t="shared" si="328"/>
        <v>0</v>
      </c>
      <c r="ME42" s="250">
        <f t="shared" si="329"/>
        <v>23.921419641901409</v>
      </c>
      <c r="MF42" s="251">
        <f t="shared" si="376"/>
        <v>2.4704687186769498</v>
      </c>
      <c r="MG42" s="252" t="e">
        <f t="shared" si="330"/>
        <v>#REF!</v>
      </c>
      <c r="MH42" s="252" t="e">
        <f t="shared" si="377"/>
        <v>#REF!</v>
      </c>
      <c r="MI42" s="252">
        <f t="shared" si="331"/>
        <v>0</v>
      </c>
      <c r="MJ42" s="252">
        <f t="shared" si="332"/>
        <v>0</v>
      </c>
      <c r="MK42" s="252">
        <f t="shared" si="378"/>
        <v>10.194333333333331</v>
      </c>
      <c r="ML42" s="252">
        <f t="shared" si="333"/>
        <v>0</v>
      </c>
      <c r="MM42" s="252">
        <f t="shared" si="334"/>
        <v>0</v>
      </c>
      <c r="MN42" s="252">
        <f t="shared" si="335"/>
        <v>0</v>
      </c>
      <c r="MO42" s="252">
        <f t="shared" si="336"/>
        <v>0</v>
      </c>
      <c r="MP42" s="253">
        <f t="shared" si="337"/>
        <v>0</v>
      </c>
      <c r="MQ42" s="254">
        <f t="shared" si="379"/>
        <v>0</v>
      </c>
      <c r="MR42" s="255">
        <f t="shared" si="338"/>
        <v>0</v>
      </c>
      <c r="MS42" s="255">
        <f t="shared" si="380"/>
        <v>0</v>
      </c>
      <c r="MT42" s="255">
        <f t="shared" si="381"/>
        <v>1.9370502980039417</v>
      </c>
      <c r="MU42" s="255">
        <f t="shared" si="97"/>
        <v>6.2438197389835713E-2</v>
      </c>
      <c r="MV42" s="255">
        <f t="shared" si="339"/>
        <v>2.0157995331414762</v>
      </c>
      <c r="MW42" s="255" t="e">
        <f t="shared" si="98"/>
        <v>#REF!</v>
      </c>
      <c r="MX42" s="255" t="e">
        <f t="shared" si="99"/>
        <v>#REF!</v>
      </c>
      <c r="MY42" s="256" t="e">
        <f t="shared" si="340"/>
        <v>#REF!</v>
      </c>
      <c r="MZ42" s="254">
        <f t="shared" si="341"/>
        <v>0</v>
      </c>
      <c r="NA42" s="255">
        <f t="shared" si="100"/>
        <v>0</v>
      </c>
      <c r="NB42" s="255">
        <f t="shared" si="342"/>
        <v>0</v>
      </c>
      <c r="NC42" s="255">
        <f t="shared" si="101"/>
        <v>0</v>
      </c>
      <c r="ND42" s="255">
        <f t="shared" si="343"/>
        <v>0</v>
      </c>
      <c r="NE42" s="255"/>
      <c r="NF42" s="256"/>
      <c r="NG42" s="257"/>
      <c r="NH42" s="254">
        <f t="shared" si="344"/>
        <v>0</v>
      </c>
      <c r="NI42" s="255">
        <f t="shared" si="102"/>
        <v>0</v>
      </c>
      <c r="NJ42" s="255" t="e">
        <f t="shared" si="345"/>
        <v>#REF!</v>
      </c>
      <c r="NK42" s="255" t="e">
        <f t="shared" si="103"/>
        <v>#REF!</v>
      </c>
      <c r="NL42" s="255">
        <f t="shared" si="346"/>
        <v>0</v>
      </c>
      <c r="NM42" s="255"/>
      <c r="NN42" s="256"/>
      <c r="NO42" s="257"/>
      <c r="NP42" s="254">
        <f t="shared" si="347"/>
        <v>1.3782342151013711</v>
      </c>
      <c r="NQ42" s="255">
        <f t="shared" si="104"/>
        <v>1.5532699604192453</v>
      </c>
      <c r="NR42" s="255">
        <f t="shared" si="348"/>
        <v>1.2121256557043243</v>
      </c>
      <c r="NS42" s="255">
        <f t="shared" si="105"/>
        <v>1.5030358130733621</v>
      </c>
      <c r="NT42" s="255">
        <f t="shared" si="349"/>
        <v>12.980520026690021</v>
      </c>
      <c r="NU42" s="255">
        <f t="shared" si="350"/>
        <v>0.10617711865684129</v>
      </c>
      <c r="NV42" s="256">
        <f t="shared" si="351"/>
        <v>9.3380361742981061E-2</v>
      </c>
      <c r="NW42" s="257">
        <f t="shared" si="106"/>
        <v>1.0358957808877343</v>
      </c>
      <c r="NX42" s="254">
        <f t="shared" si="352"/>
        <v>0</v>
      </c>
      <c r="NY42" s="255">
        <f t="shared" si="107"/>
        <v>0</v>
      </c>
      <c r="NZ42" s="255">
        <f t="shared" si="353"/>
        <v>0</v>
      </c>
      <c r="OA42" s="255">
        <f t="shared" si="108"/>
        <v>0</v>
      </c>
      <c r="OB42" s="255">
        <f t="shared" si="354"/>
        <v>0</v>
      </c>
      <c r="OC42" s="255"/>
      <c r="OD42" s="256"/>
      <c r="OE42" s="257"/>
      <c r="OF42" s="254">
        <f t="shared" si="355"/>
        <v>0</v>
      </c>
      <c r="OG42" s="255">
        <f t="shared" si="109"/>
        <v>0</v>
      </c>
      <c r="OH42" s="255">
        <f t="shared" si="356"/>
        <v>0</v>
      </c>
      <c r="OI42" s="255">
        <f t="shared" si="110"/>
        <v>0</v>
      </c>
      <c r="OJ42" s="255">
        <f t="shared" si="357"/>
        <v>0</v>
      </c>
      <c r="OK42" s="255"/>
      <c r="OL42" s="256"/>
      <c r="OM42" s="257"/>
      <c r="ON42" s="258"/>
      <c r="OO42" s="254">
        <f t="shared" si="358"/>
        <v>0</v>
      </c>
      <c r="OP42" s="255">
        <f t="shared" si="111"/>
        <v>0</v>
      </c>
      <c r="OQ42" s="255">
        <f t="shared" si="359"/>
        <v>0</v>
      </c>
      <c r="OR42" s="255">
        <f t="shared" si="112"/>
        <v>0</v>
      </c>
      <c r="OS42" s="255">
        <f t="shared" si="360"/>
        <v>0</v>
      </c>
      <c r="OT42" s="255"/>
      <c r="OU42" s="256"/>
      <c r="OV42" s="257"/>
      <c r="OW42" s="258"/>
      <c r="OX42" s="254">
        <f t="shared" si="361"/>
        <v>0</v>
      </c>
      <c r="OY42" s="255">
        <f t="shared" si="113"/>
        <v>0</v>
      </c>
      <c r="OZ42" s="255">
        <f t="shared" si="362"/>
        <v>0</v>
      </c>
      <c r="PA42" s="255">
        <f t="shared" si="114"/>
        <v>0</v>
      </c>
      <c r="PB42" s="255">
        <f t="shared" si="363"/>
        <v>0</v>
      </c>
      <c r="PC42" s="255"/>
      <c r="PD42" s="259"/>
      <c r="PE42" s="257"/>
      <c r="PF42" s="254">
        <f t="shared" si="116"/>
        <v>0</v>
      </c>
      <c r="PG42" s="255">
        <f t="shared" si="117"/>
        <v>0</v>
      </c>
      <c r="PH42" s="255">
        <f t="shared" si="364"/>
        <v>0</v>
      </c>
      <c r="PI42" s="255">
        <f t="shared" si="118"/>
        <v>0</v>
      </c>
      <c r="PJ42" s="255">
        <f t="shared" si="119"/>
        <v>0</v>
      </c>
      <c r="PK42" s="255"/>
      <c r="PL42" s="259"/>
      <c r="PM42" s="257"/>
      <c r="PN42" s="254">
        <f t="shared" si="120"/>
        <v>0</v>
      </c>
      <c r="PO42" s="255">
        <f t="shared" si="121"/>
        <v>0</v>
      </c>
      <c r="PP42" s="255">
        <f t="shared" si="365"/>
        <v>0</v>
      </c>
      <c r="PQ42" s="255">
        <f t="shared" si="122"/>
        <v>0</v>
      </c>
      <c r="PR42" s="255">
        <f t="shared" si="123"/>
        <v>0</v>
      </c>
      <c r="PS42" s="255"/>
      <c r="PT42" s="259"/>
      <c r="PU42" s="257"/>
      <c r="PV42" s="254">
        <f t="shared" si="124"/>
        <v>1.2186362226207232</v>
      </c>
      <c r="PW42" s="255">
        <f t="shared" si="125"/>
        <v>1.3734030228935552</v>
      </c>
      <c r="PX42" s="255">
        <f t="shared" si="126"/>
        <v>4.0420141113308673E-3</v>
      </c>
      <c r="PY42" s="255">
        <f t="shared" si="127"/>
        <v>5.0120974980502756E-3</v>
      </c>
      <c r="PZ42" s="255">
        <f t="shared" si="128"/>
        <v>1.2290339328504314</v>
      </c>
      <c r="QA42" s="255">
        <f t="shared" si="366"/>
        <v>0.99153993233889537</v>
      </c>
      <c r="QB42" s="259">
        <f t="shared" si="129"/>
        <v>3.2887734042919745E-3</v>
      </c>
      <c r="QC42" s="257">
        <f t="shared" si="367"/>
        <v>1.1267148770240698</v>
      </c>
      <c r="QD42" s="254">
        <f t="shared" si="130"/>
        <v>0</v>
      </c>
      <c r="QE42" s="255">
        <f t="shared" si="131"/>
        <v>0</v>
      </c>
      <c r="QF42" s="255">
        <f t="shared" si="132"/>
        <v>0</v>
      </c>
      <c r="QG42" s="255">
        <f t="shared" si="133"/>
        <v>0</v>
      </c>
      <c r="QH42" s="255">
        <f t="shared" si="134"/>
        <v>0</v>
      </c>
      <c r="QI42" s="255"/>
      <c r="QJ42" s="259"/>
      <c r="QK42" s="257"/>
      <c r="QL42" s="254">
        <f t="shared" si="135"/>
        <v>1.8893978140963312</v>
      </c>
      <c r="QM42" s="255">
        <f t="shared" si="136"/>
        <v>2.1293513364865655</v>
      </c>
      <c r="QN42" s="255">
        <f t="shared" si="137"/>
        <v>1.5706194240847352E-2</v>
      </c>
      <c r="QO42" s="255">
        <f t="shared" si="138"/>
        <v>1.9475680858650715E-2</v>
      </c>
      <c r="QP42" s="255">
        <f t="shared" si="368"/>
        <v>4.7756997245082822</v>
      </c>
      <c r="QQ42" s="255">
        <f t="shared" si="369"/>
        <v>0.39562743118043675</v>
      </c>
      <c r="QR42" s="259">
        <f t="shared" si="139"/>
        <v>3.2887734042919754E-3</v>
      </c>
      <c r="QS42" s="257">
        <f t="shared" si="370"/>
        <v>1.0510339893769456</v>
      </c>
      <c r="QT42" s="254">
        <f t="shared" si="140"/>
        <v>0</v>
      </c>
      <c r="QU42" s="255">
        <f t="shared" si="141"/>
        <v>0</v>
      </c>
      <c r="QV42" s="255">
        <f t="shared" si="142"/>
        <v>0</v>
      </c>
      <c r="QW42" s="255">
        <f t="shared" si="143"/>
        <v>0</v>
      </c>
      <c r="QX42" s="255">
        <f t="shared" si="144"/>
        <v>0</v>
      </c>
      <c r="QY42" s="255"/>
      <c r="QZ42" s="259"/>
      <c r="RA42" s="257"/>
      <c r="RB42" s="254">
        <f t="shared" si="145"/>
        <v>0</v>
      </c>
      <c r="RC42" s="255">
        <f t="shared" si="146"/>
        <v>0</v>
      </c>
      <c r="RD42" s="255">
        <f t="shared" si="371"/>
        <v>0</v>
      </c>
      <c r="RE42" s="255">
        <f t="shared" si="147"/>
        <v>0</v>
      </c>
      <c r="RF42" s="255">
        <f t="shared" si="148"/>
        <v>0</v>
      </c>
      <c r="RG42" s="255"/>
      <c r="RH42" s="259"/>
      <c r="RI42" s="257"/>
      <c r="RJ42" s="254">
        <f t="shared" si="149"/>
        <v>0</v>
      </c>
      <c r="RK42" s="255">
        <f t="shared" si="150"/>
        <v>0</v>
      </c>
      <c r="RL42" s="255">
        <f t="shared" si="372"/>
        <v>0</v>
      </c>
      <c r="RM42" s="255">
        <f t="shared" si="151"/>
        <v>0</v>
      </c>
      <c r="RN42" s="255">
        <f t="shared" si="152"/>
        <v>0</v>
      </c>
      <c r="RO42" s="255"/>
      <c r="RP42" s="259"/>
      <c r="RQ42" s="257"/>
      <c r="RR42" s="254">
        <f t="shared" si="153"/>
        <v>0</v>
      </c>
      <c r="RS42" s="255">
        <f t="shared" si="154"/>
        <v>0</v>
      </c>
      <c r="RT42" s="255">
        <f t="shared" si="373"/>
        <v>0</v>
      </c>
      <c r="RU42" s="255">
        <f t="shared" si="155"/>
        <v>0</v>
      </c>
      <c r="RV42" s="255">
        <f t="shared" si="156"/>
        <v>0</v>
      </c>
      <c r="RW42" s="255"/>
      <c r="RX42" s="259"/>
      <c r="RY42" s="257"/>
      <c r="RZ42" s="260"/>
      <c r="SA42" s="242">
        <f t="shared" si="157"/>
        <v>0</v>
      </c>
      <c r="SB42" s="242">
        <f t="shared" si="158"/>
        <v>0</v>
      </c>
      <c r="SC42" s="242">
        <f t="shared" si="159"/>
        <v>0.94121490651459527</v>
      </c>
      <c r="SD42" s="242">
        <f t="shared" si="160"/>
        <v>0</v>
      </c>
      <c r="SE42" s="242">
        <f t="shared" si="161"/>
        <v>0</v>
      </c>
      <c r="SF42" s="262">
        <v>0</v>
      </c>
      <c r="SG42" s="242">
        <f t="shared" si="162"/>
        <v>0</v>
      </c>
      <c r="SH42" s="262">
        <v>0</v>
      </c>
      <c r="SI42" s="242">
        <f t="shared" si="163"/>
        <v>0</v>
      </c>
      <c r="SJ42" s="242">
        <f t="shared" si="164"/>
        <v>0</v>
      </c>
      <c r="SK42" s="242">
        <f t="shared" si="165"/>
        <v>0</v>
      </c>
      <c r="SL42" s="242">
        <f t="shared" si="166"/>
        <v>0.14523354764840257</v>
      </c>
      <c r="SM42" s="242">
        <f t="shared" si="167"/>
        <v>0</v>
      </c>
      <c r="SN42" s="242">
        <f t="shared" si="168"/>
        <v>0.40832670487294337</v>
      </c>
      <c r="SO42" s="242">
        <f t="shared" si="169"/>
        <v>0</v>
      </c>
      <c r="SP42" s="242">
        <f t="shared" si="170"/>
        <v>0</v>
      </c>
      <c r="SQ42" s="242">
        <f t="shared" si="171"/>
        <v>0</v>
      </c>
      <c r="SR42" s="242">
        <f t="shared" si="172"/>
        <v>0</v>
      </c>
      <c r="SS42" s="242">
        <f t="shared" si="173"/>
        <v>1.494775159035941</v>
      </c>
      <c r="ST42" s="242">
        <f t="shared" si="174"/>
        <v>1.494775159035941</v>
      </c>
      <c r="SU42" s="242"/>
      <c r="SV42" s="242"/>
      <c r="SW42" s="242">
        <f t="shared" si="175"/>
        <v>1.0482294242888788</v>
      </c>
      <c r="SX42" s="242">
        <f t="shared" si="175"/>
        <v>1.0482294242888788</v>
      </c>
      <c r="SY42" s="242"/>
      <c r="SZ42" s="263"/>
      <c r="TA42" s="264">
        <f t="shared" si="176"/>
        <v>0</v>
      </c>
      <c r="TB42" s="264">
        <f t="shared" si="177"/>
        <v>0</v>
      </c>
      <c r="TC42" s="264">
        <f t="shared" si="178"/>
        <v>16.354800000000001</v>
      </c>
      <c r="TD42" s="264">
        <f t="shared" si="179"/>
        <v>0</v>
      </c>
      <c r="TE42" s="264">
        <f t="shared" si="180"/>
        <v>0</v>
      </c>
      <c r="TF42" s="264">
        <f t="shared" si="180"/>
        <v>0</v>
      </c>
      <c r="TG42" s="264">
        <f t="shared" si="181"/>
        <v>0</v>
      </c>
      <c r="TH42" s="264">
        <f t="shared" si="182"/>
        <v>0</v>
      </c>
      <c r="TI42" s="264">
        <f t="shared" si="183"/>
        <v>0</v>
      </c>
      <c r="TJ42" s="264">
        <f t="shared" si="184"/>
        <v>2.3201999999999998</v>
      </c>
      <c r="TK42" s="264">
        <f t="shared" si="185"/>
        <v>0</v>
      </c>
      <c r="TL42" s="264">
        <f t="shared" si="186"/>
        <v>6.9930000000000003</v>
      </c>
      <c r="TM42" s="264">
        <f t="shared" si="187"/>
        <v>0</v>
      </c>
      <c r="TN42" s="264">
        <f t="shared" si="188"/>
        <v>0</v>
      </c>
      <c r="TO42" s="264">
        <f t="shared" si="189"/>
        <v>0</v>
      </c>
      <c r="TP42" s="264">
        <f t="shared" si="189"/>
        <v>0</v>
      </c>
      <c r="TQ42" s="264"/>
      <c r="TR42" s="264"/>
      <c r="TS42" s="264">
        <f t="shared" si="190"/>
        <v>0</v>
      </c>
      <c r="TT42" s="264">
        <f t="shared" si="191"/>
        <v>0</v>
      </c>
      <c r="TU42" s="264">
        <f t="shared" si="192"/>
        <v>16.941868317262713</v>
      </c>
      <c r="TV42" s="264">
        <f t="shared" si="193"/>
        <v>0</v>
      </c>
      <c r="TW42" s="264">
        <f t="shared" si="193"/>
        <v>0</v>
      </c>
      <c r="TX42" s="264">
        <f t="shared" si="194"/>
        <v>0</v>
      </c>
      <c r="TY42" s="264">
        <f t="shared" si="195"/>
        <v>0</v>
      </c>
      <c r="TZ42" s="264">
        <f t="shared" si="196"/>
        <v>0</v>
      </c>
      <c r="UA42" s="264">
        <f t="shared" si="197"/>
        <v>0</v>
      </c>
      <c r="UB42" s="264">
        <f t="shared" si="198"/>
        <v>2.6142038576712463</v>
      </c>
      <c r="UC42" s="264">
        <f t="shared" si="199"/>
        <v>0</v>
      </c>
      <c r="UD42" s="264">
        <f t="shared" si="200"/>
        <v>7.3498806877129805</v>
      </c>
      <c r="UE42" s="264">
        <f t="shared" si="201"/>
        <v>0</v>
      </c>
      <c r="UF42" s="264">
        <f t="shared" si="202"/>
        <v>0</v>
      </c>
      <c r="UG42" s="264">
        <f t="shared" si="203"/>
        <v>0</v>
      </c>
      <c r="UH42" s="264">
        <f t="shared" si="203"/>
        <v>0</v>
      </c>
      <c r="UI42" s="191"/>
      <c r="UJ42" s="191"/>
      <c r="UK42" s="191"/>
      <c r="UL42" s="191"/>
      <c r="UM42" s="189"/>
      <c r="UN42" s="191"/>
      <c r="UO42" s="191"/>
      <c r="UP42" s="191"/>
      <c r="UQ42" s="191"/>
      <c r="UR42" s="191"/>
      <c r="US42" s="191"/>
      <c r="UT42" s="191"/>
      <c r="UU42" s="191"/>
      <c r="UV42" s="192"/>
      <c r="UW42" s="191"/>
      <c r="UX42" s="191"/>
      <c r="UY42" s="191"/>
      <c r="UZ42" s="191"/>
      <c r="VA42" s="191"/>
      <c r="VB42" s="191"/>
      <c r="VC42" s="191"/>
      <c r="VD42" s="191"/>
      <c r="VE42" s="191"/>
      <c r="VF42" s="191"/>
      <c r="VG42" s="191"/>
      <c r="VH42" s="191"/>
      <c r="VI42" s="191"/>
      <c r="VJ42" s="191"/>
      <c r="VK42" s="191"/>
      <c r="VL42" s="191"/>
      <c r="VM42" s="191"/>
      <c r="VN42" s="219"/>
      <c r="VO42" s="191"/>
      <c r="VP42" s="191"/>
      <c r="VQ42" s="191"/>
      <c r="VR42" s="191"/>
      <c r="VS42" s="191"/>
      <c r="VT42" s="191"/>
      <c r="VU42" s="191"/>
      <c r="VV42" s="191"/>
    </row>
    <row r="43" spans="1:595" ht="23.1" hidden="1" customHeight="1" thickBot="1" x14ac:dyDescent="0.35">
      <c r="A43" s="265">
        <v>6</v>
      </c>
      <c r="B43" s="266" t="s">
        <v>176</v>
      </c>
      <c r="C43" s="265">
        <v>1</v>
      </c>
      <c r="D43" s="267">
        <v>95.6</v>
      </c>
      <c r="E43" s="239"/>
      <c r="F43" s="240">
        <f t="shared" si="204"/>
        <v>95.6</v>
      </c>
      <c r="G43" s="240"/>
      <c r="H43" s="268">
        <v>0</v>
      </c>
      <c r="I43" s="269">
        <v>0.34820000000000001</v>
      </c>
      <c r="J43" s="269">
        <v>0.34820000000000001</v>
      </c>
      <c r="K43" s="269"/>
      <c r="L43" s="269"/>
      <c r="M43" s="269">
        <v>0</v>
      </c>
      <c r="N43" s="269">
        <v>0</v>
      </c>
      <c r="O43" s="269">
        <v>0.1711</v>
      </c>
      <c r="P43" s="269">
        <v>0</v>
      </c>
      <c r="Q43" s="269">
        <v>0</v>
      </c>
      <c r="R43" s="269">
        <v>0</v>
      </c>
      <c r="S43" s="269">
        <v>0</v>
      </c>
      <c r="T43" s="269">
        <v>0</v>
      </c>
      <c r="U43" s="269">
        <v>0</v>
      </c>
      <c r="V43" s="269">
        <v>7.1800000000000003E-2</v>
      </c>
      <c r="W43" s="269">
        <v>0</v>
      </c>
      <c r="X43" s="269">
        <v>0.1053</v>
      </c>
      <c r="Y43" s="269">
        <v>0</v>
      </c>
      <c r="Z43" s="269">
        <v>0</v>
      </c>
      <c r="AA43" s="269">
        <v>0</v>
      </c>
      <c r="AB43" s="269">
        <v>0</v>
      </c>
      <c r="AC43" s="244">
        <v>0</v>
      </c>
      <c r="AD43" s="243">
        <f t="shared" si="205"/>
        <v>0</v>
      </c>
      <c r="AE43" s="243">
        <f t="shared" si="0"/>
        <v>0</v>
      </c>
      <c r="AF43" s="243">
        <f t="shared" si="206"/>
        <v>0</v>
      </c>
      <c r="AG43" s="243">
        <f t="shared" si="207"/>
        <v>0</v>
      </c>
      <c r="AH43" s="244">
        <v>0</v>
      </c>
      <c r="AI43" s="243">
        <f t="shared" si="1"/>
        <v>0</v>
      </c>
      <c r="AJ43" s="243">
        <f t="shared" si="208"/>
        <v>0</v>
      </c>
      <c r="AK43" s="243">
        <f t="shared" si="209"/>
        <v>0</v>
      </c>
      <c r="AL43" s="243">
        <f t="shared" si="2"/>
        <v>0</v>
      </c>
      <c r="AM43" s="243">
        <f t="shared" si="210"/>
        <v>0</v>
      </c>
      <c r="AN43" s="244">
        <v>0</v>
      </c>
      <c r="AO43" s="244">
        <v>0</v>
      </c>
      <c r="AP43" s="243">
        <f t="shared" si="211"/>
        <v>0</v>
      </c>
      <c r="AQ43" s="243">
        <f t="shared" si="212"/>
        <v>0</v>
      </c>
      <c r="AR43" s="243">
        <f t="shared" si="213"/>
        <v>0</v>
      </c>
      <c r="AS43" s="244">
        <v>0</v>
      </c>
      <c r="AT43" s="244" t="e">
        <f t="shared" si="3"/>
        <v>#REF!</v>
      </c>
      <c r="AU43" s="243">
        <f t="shared" si="4"/>
        <v>0</v>
      </c>
      <c r="AV43" s="243">
        <f t="shared" si="214"/>
        <v>0</v>
      </c>
      <c r="AW43" s="243">
        <f t="shared" si="215"/>
        <v>0</v>
      </c>
      <c r="AX43" s="243">
        <f t="shared" si="5"/>
        <v>0</v>
      </c>
      <c r="AY43" s="243">
        <f t="shared" si="216"/>
        <v>0</v>
      </c>
      <c r="AZ43" s="244">
        <v>2</v>
      </c>
      <c r="BA43" s="243">
        <f t="shared" si="217"/>
        <v>10.194333333333331</v>
      </c>
      <c r="BB43" s="243">
        <f t="shared" si="218"/>
        <v>1.0631233333333332</v>
      </c>
      <c r="BC43" s="243">
        <f t="shared" si="219"/>
        <v>0.85049866666666663</v>
      </c>
      <c r="BD43" s="243">
        <f t="shared" si="220"/>
        <v>0.21262466666666657</v>
      </c>
      <c r="BE43" s="244">
        <v>0.39867124999999998</v>
      </c>
      <c r="BF43" s="243">
        <f t="shared" si="221"/>
        <v>0.31893700000000003</v>
      </c>
      <c r="BG43" s="243">
        <f t="shared" si="222"/>
        <v>7.9734249999999951E-2</v>
      </c>
      <c r="BH43" s="243">
        <f t="shared" si="6"/>
        <v>1.324392110023358</v>
      </c>
      <c r="BI43" s="243">
        <f t="shared" si="223"/>
        <v>4.2689989037657486E-2</v>
      </c>
      <c r="BJ43" s="243">
        <f t="shared" si="224"/>
        <v>1.1297001763125993</v>
      </c>
      <c r="BK43" s="243">
        <f t="shared" si="7"/>
        <v>0.64902600133450117</v>
      </c>
      <c r="BL43" s="243">
        <f t="shared" si="225"/>
        <v>16.355455233629428</v>
      </c>
      <c r="BM43" s="244">
        <v>0</v>
      </c>
      <c r="BN43" s="243">
        <f t="shared" si="226"/>
        <v>0</v>
      </c>
      <c r="BO43" s="243">
        <f t="shared" si="8"/>
        <v>0</v>
      </c>
      <c r="BP43" s="243">
        <f t="shared" si="227"/>
        <v>0</v>
      </c>
      <c r="BQ43" s="243">
        <f t="shared" si="228"/>
        <v>0</v>
      </c>
      <c r="BR43" s="244">
        <v>0</v>
      </c>
      <c r="BS43" s="243">
        <f t="shared" si="9"/>
        <v>0</v>
      </c>
      <c r="BT43" s="243">
        <f t="shared" si="229"/>
        <v>0</v>
      </c>
      <c r="BU43" s="243">
        <f t="shared" si="230"/>
        <v>0</v>
      </c>
      <c r="BV43" s="243">
        <f t="shared" si="10"/>
        <v>0</v>
      </c>
      <c r="BW43" s="243">
        <f t="shared" si="231"/>
        <v>0</v>
      </c>
      <c r="BX43" s="244">
        <v>0</v>
      </c>
      <c r="BY43" s="243">
        <f t="shared" si="11"/>
        <v>0</v>
      </c>
      <c r="BZ43" s="243">
        <f t="shared" si="232"/>
        <v>0</v>
      </c>
      <c r="CA43" s="243">
        <f t="shared" si="233"/>
        <v>0</v>
      </c>
      <c r="CB43" s="243">
        <f t="shared" si="12"/>
        <v>0</v>
      </c>
      <c r="CC43" s="243">
        <f t="shared" si="234"/>
        <v>0</v>
      </c>
      <c r="CD43" s="245"/>
      <c r="CE43" s="243">
        <f t="shared" si="13"/>
        <v>0</v>
      </c>
      <c r="CF43" s="243">
        <f t="shared" si="235"/>
        <v>0</v>
      </c>
      <c r="CG43" s="243">
        <f t="shared" si="236"/>
        <v>0</v>
      </c>
      <c r="CH43" s="243">
        <f t="shared" si="14"/>
        <v>0</v>
      </c>
      <c r="CI43" s="243">
        <f t="shared" si="237"/>
        <v>0</v>
      </c>
      <c r="CJ43" s="245"/>
      <c r="CK43" s="243">
        <f t="shared" si="15"/>
        <v>0</v>
      </c>
      <c r="CL43" s="243">
        <f t="shared" si="238"/>
        <v>0</v>
      </c>
      <c r="CM43" s="243">
        <f t="shared" si="239"/>
        <v>0</v>
      </c>
      <c r="CN43" s="243">
        <f t="shared" si="16"/>
        <v>0</v>
      </c>
      <c r="CO43" s="243">
        <f t="shared" si="240"/>
        <v>0</v>
      </c>
      <c r="CP43" s="243">
        <v>0</v>
      </c>
      <c r="CQ43" s="243">
        <f t="shared" si="17"/>
        <v>0</v>
      </c>
      <c r="CR43" s="243">
        <f t="shared" si="374"/>
        <v>0</v>
      </c>
      <c r="CS43" s="243">
        <f t="shared" si="241"/>
        <v>0</v>
      </c>
      <c r="CT43" s="243">
        <f t="shared" si="18"/>
        <v>0</v>
      </c>
      <c r="CU43" s="243">
        <f t="shared" si="242"/>
        <v>0</v>
      </c>
      <c r="CV43" s="243"/>
      <c r="CW43" s="243">
        <f t="shared" si="19"/>
        <v>0</v>
      </c>
      <c r="CX43" s="243">
        <f t="shared" si="375"/>
        <v>0</v>
      </c>
      <c r="CY43" s="243">
        <f t="shared" si="243"/>
        <v>0</v>
      </c>
      <c r="CZ43" s="243">
        <f t="shared" si="20"/>
        <v>0</v>
      </c>
      <c r="DA43" s="243">
        <f t="shared" si="244"/>
        <v>0</v>
      </c>
      <c r="DB43" s="244">
        <v>0</v>
      </c>
      <c r="DC43" s="243">
        <f t="shared" si="245"/>
        <v>0</v>
      </c>
      <c r="DD43" s="243">
        <f t="shared" si="21"/>
        <v>0</v>
      </c>
      <c r="DE43" s="244">
        <v>0</v>
      </c>
      <c r="DF43" s="244">
        <v>0</v>
      </c>
      <c r="DG43" s="243">
        <f t="shared" si="22"/>
        <v>0</v>
      </c>
      <c r="DH43" s="243">
        <f t="shared" si="23"/>
        <v>0</v>
      </c>
      <c r="DI43" s="243">
        <f t="shared" si="246"/>
        <v>0</v>
      </c>
      <c r="DJ43" s="244">
        <v>0</v>
      </c>
      <c r="DK43" s="243">
        <f t="shared" si="247"/>
        <v>0</v>
      </c>
      <c r="DL43" s="243">
        <f t="shared" si="24"/>
        <v>0</v>
      </c>
      <c r="DM43" s="244">
        <v>0</v>
      </c>
      <c r="DN43" s="244">
        <v>0</v>
      </c>
      <c r="DO43" s="243">
        <f t="shared" si="25"/>
        <v>0</v>
      </c>
      <c r="DP43" s="243">
        <f t="shared" si="26"/>
        <v>0</v>
      </c>
      <c r="DQ43" s="243">
        <f t="shared" si="248"/>
        <v>0</v>
      </c>
      <c r="DR43" s="244">
        <v>0</v>
      </c>
      <c r="DS43" s="243">
        <f t="shared" si="249"/>
        <v>0</v>
      </c>
      <c r="DT43" s="243">
        <f t="shared" si="27"/>
        <v>0</v>
      </c>
      <c r="DU43" s="244">
        <v>0</v>
      </c>
      <c r="DV43" s="244">
        <v>0</v>
      </c>
      <c r="DW43" s="243">
        <f t="shared" si="28"/>
        <v>0</v>
      </c>
      <c r="DX43" s="243">
        <f t="shared" si="29"/>
        <v>0</v>
      </c>
      <c r="DY43" s="243">
        <f t="shared" si="30"/>
        <v>0</v>
      </c>
      <c r="DZ43" s="244">
        <v>0</v>
      </c>
      <c r="EA43" s="243">
        <f t="shared" si="250"/>
        <v>0</v>
      </c>
      <c r="EB43" s="243">
        <f t="shared" si="31"/>
        <v>0</v>
      </c>
      <c r="EC43" s="244">
        <v>0</v>
      </c>
      <c r="ED43" s="244">
        <v>0</v>
      </c>
      <c r="EE43" s="243">
        <f t="shared" si="32"/>
        <v>0</v>
      </c>
      <c r="EF43" s="243">
        <f t="shared" si="33"/>
        <v>0</v>
      </c>
      <c r="EG43" s="243">
        <f t="shared" si="34"/>
        <v>0</v>
      </c>
      <c r="EH43" s="244">
        <v>0</v>
      </c>
      <c r="EI43" s="243">
        <f t="shared" si="251"/>
        <v>0</v>
      </c>
      <c r="EJ43" s="243">
        <f t="shared" si="35"/>
        <v>0</v>
      </c>
      <c r="EK43" s="244">
        <v>0</v>
      </c>
      <c r="EL43" s="244">
        <v>0</v>
      </c>
      <c r="EM43" s="243">
        <f t="shared" si="36"/>
        <v>0</v>
      </c>
      <c r="EN43" s="243">
        <f t="shared" si="37"/>
        <v>0</v>
      </c>
      <c r="EO43" s="243">
        <f t="shared" si="252"/>
        <v>0</v>
      </c>
      <c r="EP43" s="244">
        <v>0</v>
      </c>
      <c r="EQ43" s="244">
        <v>0</v>
      </c>
      <c r="ER43" s="244">
        <v>0</v>
      </c>
      <c r="ES43" s="244">
        <v>0</v>
      </c>
      <c r="ET43" s="244">
        <v>0</v>
      </c>
      <c r="EU43" s="243">
        <f t="shared" si="38"/>
        <v>0</v>
      </c>
      <c r="EV43" s="243">
        <f t="shared" si="253"/>
        <v>0</v>
      </c>
      <c r="EW43" s="243">
        <f t="shared" si="254"/>
        <v>0</v>
      </c>
      <c r="EX43" s="243">
        <f t="shared" si="39"/>
        <v>0</v>
      </c>
      <c r="EY43" s="243">
        <f t="shared" si="255"/>
        <v>0</v>
      </c>
      <c r="EZ43" s="245">
        <f t="shared" si="256"/>
        <v>0</v>
      </c>
      <c r="FA43" s="245">
        <f t="shared" si="256"/>
        <v>0</v>
      </c>
      <c r="FB43" s="245">
        <f t="shared" si="256"/>
        <v>0</v>
      </c>
      <c r="FC43" s="245">
        <f t="shared" si="257"/>
        <v>0</v>
      </c>
      <c r="FD43" s="245">
        <f t="shared" si="258"/>
        <v>0</v>
      </c>
      <c r="FE43" s="245">
        <f t="shared" si="259"/>
        <v>0</v>
      </c>
      <c r="FF43" s="245">
        <f t="shared" si="260"/>
        <v>0</v>
      </c>
      <c r="FG43" s="245">
        <f t="shared" si="261"/>
        <v>0</v>
      </c>
      <c r="FH43" s="245">
        <f t="shared" si="262"/>
        <v>0</v>
      </c>
      <c r="FI43" s="245">
        <f t="shared" si="263"/>
        <v>0</v>
      </c>
      <c r="FJ43" s="245">
        <f t="shared" si="263"/>
        <v>0</v>
      </c>
      <c r="FK43" s="244">
        <f t="shared" si="40"/>
        <v>0</v>
      </c>
      <c r="FL43" s="244">
        <v>0</v>
      </c>
      <c r="FM43" s="243">
        <f t="shared" si="264"/>
        <v>0</v>
      </c>
      <c r="FN43" s="243">
        <f t="shared" si="265"/>
        <v>0</v>
      </c>
      <c r="FO43" s="244">
        <v>0</v>
      </c>
      <c r="FP43" s="244">
        <f t="shared" si="266"/>
        <v>0</v>
      </c>
      <c r="FQ43" s="244">
        <f t="shared" si="41"/>
        <v>0</v>
      </c>
      <c r="FR43" s="244">
        <v>0</v>
      </c>
      <c r="FS43" s="243">
        <f t="shared" si="267"/>
        <v>0</v>
      </c>
      <c r="FT43" s="243">
        <f t="shared" si="268"/>
        <v>0</v>
      </c>
      <c r="FU43" s="244">
        <v>0</v>
      </c>
      <c r="FV43" s="244">
        <f t="shared" si="269"/>
        <v>0</v>
      </c>
      <c r="FW43" s="270">
        <v>5.9299999999999999E-4</v>
      </c>
      <c r="FX43" s="243">
        <f t="shared" si="270"/>
        <v>2.6407032631927199</v>
      </c>
      <c r="FY43" s="243">
        <f t="shared" si="271"/>
        <v>0.58095471790239839</v>
      </c>
      <c r="FZ43" s="243">
        <f t="shared" si="42"/>
        <v>0</v>
      </c>
      <c r="GA43" s="243">
        <f t="shared" si="272"/>
        <v>0</v>
      </c>
      <c r="GB43" s="243">
        <f t="shared" si="273"/>
        <v>0</v>
      </c>
      <c r="GC43" s="243">
        <f t="shared" si="274"/>
        <v>4.6175448627730133E-2</v>
      </c>
      <c r="GD43" s="243">
        <f t="shared" si="43"/>
        <v>0.37129764207608063</v>
      </c>
      <c r="GE43" s="243">
        <f t="shared" si="275"/>
        <v>1.1968277483664864E-2</v>
      </c>
      <c r="GF43" s="243">
        <f t="shared" si="276"/>
        <v>0.31671512427720733</v>
      </c>
      <c r="GG43" s="243">
        <f t="shared" si="44"/>
        <v>0.18195655358994645</v>
      </c>
      <c r="GH43" s="247">
        <f t="shared" si="277"/>
        <v>4.5853051504666498</v>
      </c>
      <c r="GI43" s="244">
        <v>3</v>
      </c>
      <c r="GJ43" s="244">
        <v>4061.64</v>
      </c>
      <c r="GK43" s="244">
        <v>893.56079999999997</v>
      </c>
      <c r="GL43" s="244">
        <v>2491.30196958939</v>
      </c>
      <c r="GM43" s="244">
        <v>71.022008333333304</v>
      </c>
      <c r="GN43" s="271">
        <v>0</v>
      </c>
      <c r="GO43" s="243">
        <f t="shared" si="278"/>
        <v>0</v>
      </c>
      <c r="GP43" s="243">
        <f t="shared" si="45"/>
        <v>0</v>
      </c>
      <c r="GQ43" s="243">
        <f t="shared" si="279"/>
        <v>0</v>
      </c>
      <c r="GR43" s="243">
        <f t="shared" si="280"/>
        <v>0</v>
      </c>
      <c r="GS43" s="244">
        <v>0</v>
      </c>
      <c r="GT43" s="244">
        <v>0</v>
      </c>
      <c r="GU43" s="245"/>
      <c r="GV43" s="243">
        <f t="shared" si="46"/>
        <v>0</v>
      </c>
      <c r="GW43" s="243">
        <f t="shared" si="281"/>
        <v>0</v>
      </c>
      <c r="GX43" s="243">
        <f t="shared" si="282"/>
        <v>0</v>
      </c>
      <c r="GY43" s="243">
        <f t="shared" si="47"/>
        <v>0</v>
      </c>
      <c r="GZ43" s="243">
        <f t="shared" si="283"/>
        <v>0</v>
      </c>
      <c r="HA43" s="244">
        <v>0</v>
      </c>
      <c r="HB43" s="244">
        <v>44</v>
      </c>
      <c r="HC43" s="244">
        <v>0</v>
      </c>
      <c r="HD43" s="244">
        <v>0</v>
      </c>
      <c r="HE43" s="244">
        <v>0</v>
      </c>
      <c r="HF43" s="243">
        <f t="shared" si="284"/>
        <v>0</v>
      </c>
      <c r="HG43" s="243">
        <f t="shared" si="48"/>
        <v>0</v>
      </c>
      <c r="HH43" s="244">
        <v>0</v>
      </c>
      <c r="HI43" s="244">
        <v>0</v>
      </c>
      <c r="HJ43" s="243">
        <f t="shared" si="49"/>
        <v>0</v>
      </c>
      <c r="HK43" s="243">
        <f t="shared" si="50"/>
        <v>0</v>
      </c>
      <c r="HL43" s="243">
        <f t="shared" si="51"/>
        <v>0</v>
      </c>
      <c r="HM43" s="244">
        <v>0</v>
      </c>
      <c r="HN43" s="243">
        <f t="shared" si="285"/>
        <v>0</v>
      </c>
      <c r="HO43" s="243">
        <f t="shared" si="52"/>
        <v>0</v>
      </c>
      <c r="HP43" s="244">
        <v>0</v>
      </c>
      <c r="HQ43" s="244">
        <v>0</v>
      </c>
      <c r="HR43" s="243">
        <f t="shared" si="53"/>
        <v>0</v>
      </c>
      <c r="HS43" s="243">
        <f t="shared" si="54"/>
        <v>0</v>
      </c>
      <c r="HT43" s="243">
        <f t="shared" si="55"/>
        <v>0</v>
      </c>
      <c r="HU43" s="244">
        <v>0</v>
      </c>
      <c r="HV43" s="243">
        <f t="shared" si="286"/>
        <v>0</v>
      </c>
      <c r="HW43" s="243">
        <f t="shared" si="56"/>
        <v>0</v>
      </c>
      <c r="HX43" s="244">
        <v>0</v>
      </c>
      <c r="HY43" s="244">
        <v>0</v>
      </c>
      <c r="HZ43" s="243">
        <f t="shared" si="57"/>
        <v>0</v>
      </c>
      <c r="IA43" s="243">
        <f t="shared" si="58"/>
        <v>0</v>
      </c>
      <c r="IB43" s="243">
        <f t="shared" si="59"/>
        <v>0</v>
      </c>
      <c r="IC43" s="244">
        <v>0</v>
      </c>
      <c r="ID43" s="243">
        <f t="shared" si="287"/>
        <v>0</v>
      </c>
      <c r="IE43" s="243">
        <f t="shared" si="60"/>
        <v>0</v>
      </c>
      <c r="IF43" s="244">
        <v>0</v>
      </c>
      <c r="IG43" s="244">
        <v>0</v>
      </c>
      <c r="IH43" s="243">
        <f t="shared" si="61"/>
        <v>0</v>
      </c>
      <c r="II43" s="243">
        <f t="shared" si="62"/>
        <v>0</v>
      </c>
      <c r="IJ43" s="243">
        <f t="shared" si="288"/>
        <v>0</v>
      </c>
      <c r="IK43" s="244">
        <v>0</v>
      </c>
      <c r="IL43" s="243">
        <f t="shared" si="289"/>
        <v>0</v>
      </c>
      <c r="IM43" s="243">
        <f t="shared" si="63"/>
        <v>0</v>
      </c>
      <c r="IN43" s="244">
        <v>0</v>
      </c>
      <c r="IO43" s="244">
        <v>0</v>
      </c>
      <c r="IP43" s="243">
        <f t="shared" si="64"/>
        <v>0</v>
      </c>
      <c r="IQ43" s="243">
        <f t="shared" si="65"/>
        <v>0</v>
      </c>
      <c r="IR43" s="243">
        <f t="shared" si="290"/>
        <v>0</v>
      </c>
      <c r="IS43" s="244">
        <v>0.1</v>
      </c>
      <c r="IT43" s="243">
        <f t="shared" si="291"/>
        <v>2.2000000000000002E-2</v>
      </c>
      <c r="IU43" s="243">
        <f t="shared" si="66"/>
        <v>0</v>
      </c>
      <c r="IV43" s="244">
        <v>4.4533099250000097E-3</v>
      </c>
      <c r="IW43" s="244">
        <v>1.05869008721925E-2</v>
      </c>
      <c r="IX43" s="243">
        <f t="shared" si="67"/>
        <v>1.5570777468581713E-2</v>
      </c>
      <c r="IY43" s="243">
        <f t="shared" si="68"/>
        <v>7.6305494132887126E-3</v>
      </c>
      <c r="IZ43" s="243">
        <f t="shared" si="292"/>
        <v>0.19228984521487555</v>
      </c>
      <c r="JA43" s="244">
        <v>1.5862777777777699</v>
      </c>
      <c r="JB43" s="243">
        <f t="shared" si="293"/>
        <v>0.34898111111110935</v>
      </c>
      <c r="JC43" s="244">
        <v>4.0685555555555499</v>
      </c>
      <c r="JD43" s="243">
        <f t="shared" si="69"/>
        <v>0</v>
      </c>
      <c r="JE43" s="243">
        <f t="shared" si="70"/>
        <v>0.68216516986717823</v>
      </c>
      <c r="JF43" s="243">
        <f t="shared" si="71"/>
        <v>0.3342989807155804</v>
      </c>
      <c r="JG43" s="243">
        <f t="shared" si="294"/>
        <v>8.4243343140326257</v>
      </c>
      <c r="JH43" s="244">
        <v>0</v>
      </c>
      <c r="JI43" s="243">
        <f t="shared" si="295"/>
        <v>0</v>
      </c>
      <c r="JJ43" s="244">
        <v>0</v>
      </c>
      <c r="JK43" s="243">
        <f t="shared" si="72"/>
        <v>0</v>
      </c>
      <c r="JL43" s="243">
        <f t="shared" si="73"/>
        <v>0</v>
      </c>
      <c r="JM43" s="243">
        <f t="shared" si="74"/>
        <v>0</v>
      </c>
      <c r="JN43" s="243">
        <f t="shared" si="296"/>
        <v>0</v>
      </c>
      <c r="JO43" s="244">
        <v>0</v>
      </c>
      <c r="JP43" s="243">
        <f t="shared" si="297"/>
        <v>0</v>
      </c>
      <c r="JQ43" s="244">
        <v>0</v>
      </c>
      <c r="JR43" s="243">
        <f t="shared" si="75"/>
        <v>0</v>
      </c>
      <c r="JS43" s="243">
        <f t="shared" si="76"/>
        <v>0</v>
      </c>
      <c r="JT43" s="243">
        <f t="shared" si="77"/>
        <v>0</v>
      </c>
      <c r="JU43" s="243">
        <f t="shared" si="298"/>
        <v>0</v>
      </c>
      <c r="JV43" s="244">
        <v>0</v>
      </c>
      <c r="JW43" s="243">
        <f t="shared" si="299"/>
        <v>0</v>
      </c>
      <c r="JX43" s="244">
        <v>0</v>
      </c>
      <c r="JY43" s="243">
        <f t="shared" si="78"/>
        <v>0</v>
      </c>
      <c r="JZ43" s="243">
        <f t="shared" si="79"/>
        <v>0</v>
      </c>
      <c r="KA43" s="243">
        <f t="shared" si="80"/>
        <v>0</v>
      </c>
      <c r="KB43" s="243">
        <f t="shared" si="300"/>
        <v>0</v>
      </c>
      <c r="KC43" s="244">
        <v>0</v>
      </c>
      <c r="KD43" s="243">
        <f t="shared" si="301"/>
        <v>0</v>
      </c>
      <c r="KE43" s="244">
        <v>0</v>
      </c>
      <c r="KF43" s="243">
        <f t="shared" si="81"/>
        <v>0</v>
      </c>
      <c r="KG43" s="243">
        <f t="shared" si="82"/>
        <v>0</v>
      </c>
      <c r="KH43" s="243">
        <f t="shared" si="83"/>
        <v>0</v>
      </c>
      <c r="KI43" s="243">
        <f t="shared" si="302"/>
        <v>0</v>
      </c>
      <c r="KJ43" s="244">
        <v>0</v>
      </c>
      <c r="KK43" s="243">
        <f t="shared" si="303"/>
        <v>0</v>
      </c>
      <c r="KL43" s="244">
        <v>0</v>
      </c>
      <c r="KM43" s="243">
        <f t="shared" si="84"/>
        <v>0</v>
      </c>
      <c r="KN43" s="243">
        <f t="shared" si="85"/>
        <v>0</v>
      </c>
      <c r="KO43" s="243">
        <f t="shared" si="86"/>
        <v>0</v>
      </c>
      <c r="KP43" s="243">
        <f t="shared" si="304"/>
        <v>0</v>
      </c>
      <c r="KQ43" s="243">
        <f t="shared" si="305"/>
        <v>1.68627777777777</v>
      </c>
      <c r="KR43" s="243">
        <f t="shared" si="87"/>
        <v>0.37098111111110937</v>
      </c>
      <c r="KS43" s="243">
        <f t="shared" si="306"/>
        <v>4.083595766352742</v>
      </c>
      <c r="KT43" s="243">
        <f t="shared" si="307"/>
        <v>0</v>
      </c>
      <c r="KU43" s="243">
        <f t="shared" si="308"/>
        <v>0</v>
      </c>
      <c r="KV43" s="243">
        <f t="shared" si="309"/>
        <v>0</v>
      </c>
      <c r="KW43" s="243">
        <f t="shared" si="310"/>
        <v>0.69773594733575994</v>
      </c>
      <c r="KX43" s="243">
        <f t="shared" si="311"/>
        <v>2.2490574896597518E-2</v>
      </c>
      <c r="KY43" s="243">
        <f t="shared" si="312"/>
        <v>0.59516544742247413</v>
      </c>
      <c r="KZ43" s="243">
        <f t="shared" si="313"/>
        <v>0.34192953012886912</v>
      </c>
      <c r="LA43" s="243">
        <f t="shared" si="313"/>
        <v>8.6166241592475004</v>
      </c>
      <c r="LB43" s="244">
        <v>0</v>
      </c>
      <c r="LC43" s="243">
        <f t="shared" si="314"/>
        <v>0</v>
      </c>
      <c r="LD43" s="243">
        <f t="shared" si="88"/>
        <v>0</v>
      </c>
      <c r="LE43" s="243">
        <f t="shared" si="315"/>
        <v>0</v>
      </c>
      <c r="LF43" s="243">
        <f t="shared" si="316"/>
        <v>0</v>
      </c>
      <c r="LG43" s="244">
        <v>0</v>
      </c>
      <c r="LH43" s="243">
        <f t="shared" si="89"/>
        <v>0</v>
      </c>
      <c r="LI43" s="243">
        <f t="shared" si="317"/>
        <v>0</v>
      </c>
      <c r="LJ43" s="243">
        <f t="shared" si="318"/>
        <v>0</v>
      </c>
      <c r="LK43" s="243">
        <f t="shared" si="90"/>
        <v>0</v>
      </c>
      <c r="LL43" s="243">
        <f t="shared" si="319"/>
        <v>0</v>
      </c>
      <c r="LM43" s="243">
        <f t="shared" si="91"/>
        <v>0</v>
      </c>
      <c r="LN43" s="244">
        <v>0</v>
      </c>
      <c r="LO43" s="243">
        <f t="shared" si="320"/>
        <v>0</v>
      </c>
      <c r="LP43" s="243">
        <f t="shared" si="321"/>
        <v>0</v>
      </c>
      <c r="LQ43" s="243">
        <f t="shared" si="92"/>
        <v>0</v>
      </c>
      <c r="LR43" s="243">
        <f t="shared" si="322"/>
        <v>0</v>
      </c>
      <c r="LS43" s="244">
        <v>0</v>
      </c>
      <c r="LT43" s="243">
        <f t="shared" si="93"/>
        <v>0</v>
      </c>
      <c r="LU43" s="243">
        <f t="shared" si="323"/>
        <v>0</v>
      </c>
      <c r="LV43" s="243">
        <f t="shared" si="324"/>
        <v>0</v>
      </c>
      <c r="LW43" s="243">
        <f t="shared" si="94"/>
        <v>0</v>
      </c>
      <c r="LX43" s="243">
        <f t="shared" si="325"/>
        <v>0</v>
      </c>
      <c r="LY43" s="245">
        <f t="shared" si="95"/>
        <v>0</v>
      </c>
      <c r="LZ43" s="244">
        <v>0</v>
      </c>
      <c r="MA43" s="249">
        <f t="shared" si="326"/>
        <v>0</v>
      </c>
      <c r="MB43" s="249">
        <f t="shared" si="327"/>
        <v>0</v>
      </c>
      <c r="MC43" s="249">
        <f t="shared" si="96"/>
        <v>0</v>
      </c>
      <c r="MD43" s="247">
        <f t="shared" si="328"/>
        <v>0</v>
      </c>
      <c r="ME43" s="250">
        <f t="shared" si="329"/>
        <v>29.557384543343577</v>
      </c>
      <c r="MF43" s="251">
        <f t="shared" si="376"/>
        <v>5.2789168699839975</v>
      </c>
      <c r="MG43" s="252" t="e">
        <f t="shared" si="330"/>
        <v>#REF!</v>
      </c>
      <c r="MH43" s="252" t="e">
        <f t="shared" si="377"/>
        <v>#REF!</v>
      </c>
      <c r="MI43" s="252">
        <f t="shared" si="331"/>
        <v>0</v>
      </c>
      <c r="MJ43" s="252">
        <f t="shared" si="332"/>
        <v>0</v>
      </c>
      <c r="MK43" s="252">
        <f t="shared" si="378"/>
        <v>10.194333333333331</v>
      </c>
      <c r="ML43" s="252">
        <f t="shared" si="333"/>
        <v>0</v>
      </c>
      <c r="MM43" s="252">
        <f t="shared" si="334"/>
        <v>0</v>
      </c>
      <c r="MN43" s="252">
        <f t="shared" si="335"/>
        <v>0</v>
      </c>
      <c r="MO43" s="252">
        <f t="shared" si="336"/>
        <v>0</v>
      </c>
      <c r="MP43" s="253">
        <f t="shared" si="337"/>
        <v>0</v>
      </c>
      <c r="MQ43" s="254">
        <f t="shared" si="379"/>
        <v>0</v>
      </c>
      <c r="MR43" s="255">
        <f t="shared" si="338"/>
        <v>0</v>
      </c>
      <c r="MS43" s="255">
        <f t="shared" si="380"/>
        <v>0</v>
      </c>
      <c r="MT43" s="255">
        <f t="shared" si="381"/>
        <v>2.3934256994351983</v>
      </c>
      <c r="MU43" s="255">
        <f t="shared" si="97"/>
        <v>7.7148841417919861E-2</v>
      </c>
      <c r="MV43" s="255">
        <f t="shared" si="339"/>
        <v>2.4907285125749818</v>
      </c>
      <c r="MW43" s="255" t="e">
        <f t="shared" si="98"/>
        <v>#REF!</v>
      </c>
      <c r="MX43" s="255" t="e">
        <f t="shared" si="99"/>
        <v>#REF!</v>
      </c>
      <c r="MY43" s="256" t="e">
        <f t="shared" si="340"/>
        <v>#REF!</v>
      </c>
      <c r="MZ43" s="254">
        <f t="shared" si="341"/>
        <v>0</v>
      </c>
      <c r="NA43" s="255">
        <f t="shared" si="100"/>
        <v>0</v>
      </c>
      <c r="NB43" s="255">
        <f t="shared" si="342"/>
        <v>0</v>
      </c>
      <c r="NC43" s="255">
        <f t="shared" si="101"/>
        <v>0</v>
      </c>
      <c r="ND43" s="255">
        <f t="shared" si="343"/>
        <v>0</v>
      </c>
      <c r="NE43" s="255"/>
      <c r="NF43" s="256"/>
      <c r="NG43" s="257"/>
      <c r="NH43" s="254">
        <f t="shared" si="344"/>
        <v>0</v>
      </c>
      <c r="NI43" s="255">
        <f t="shared" si="102"/>
        <v>0</v>
      </c>
      <c r="NJ43" s="255" t="e">
        <f t="shared" si="345"/>
        <v>#REF!</v>
      </c>
      <c r="NK43" s="255" t="e">
        <f t="shared" si="103"/>
        <v>#REF!</v>
      </c>
      <c r="NL43" s="255">
        <f t="shared" si="346"/>
        <v>0</v>
      </c>
      <c r="NM43" s="255"/>
      <c r="NN43" s="256"/>
      <c r="NO43" s="257"/>
      <c r="NP43" s="254">
        <f t="shared" si="347"/>
        <v>1.3782342151013711</v>
      </c>
      <c r="NQ43" s="255">
        <f t="shared" si="104"/>
        <v>1.5532699604192453</v>
      </c>
      <c r="NR43" s="255">
        <f t="shared" si="348"/>
        <v>1.2121256557043243</v>
      </c>
      <c r="NS43" s="255">
        <f t="shared" si="105"/>
        <v>1.5030358130733621</v>
      </c>
      <c r="NT43" s="255">
        <f t="shared" si="349"/>
        <v>12.980520026690021</v>
      </c>
      <c r="NU43" s="255">
        <f t="shared" si="350"/>
        <v>0.10617711865684129</v>
      </c>
      <c r="NV43" s="256">
        <f t="shared" si="351"/>
        <v>9.3380361742981061E-2</v>
      </c>
      <c r="NW43" s="257">
        <f t="shared" si="106"/>
        <v>1.0358957808877343</v>
      </c>
      <c r="NX43" s="254">
        <f t="shared" si="352"/>
        <v>0</v>
      </c>
      <c r="NY43" s="255">
        <f t="shared" si="107"/>
        <v>0</v>
      </c>
      <c r="NZ43" s="255">
        <f t="shared" si="353"/>
        <v>0</v>
      </c>
      <c r="OA43" s="255">
        <f t="shared" si="108"/>
        <v>0</v>
      </c>
      <c r="OB43" s="255">
        <f t="shared" si="354"/>
        <v>0</v>
      </c>
      <c r="OC43" s="255"/>
      <c r="OD43" s="256"/>
      <c r="OE43" s="257"/>
      <c r="OF43" s="254">
        <f t="shared" si="355"/>
        <v>0</v>
      </c>
      <c r="OG43" s="255">
        <f t="shared" si="109"/>
        <v>0</v>
      </c>
      <c r="OH43" s="255">
        <f t="shared" si="356"/>
        <v>0</v>
      </c>
      <c r="OI43" s="255">
        <f t="shared" si="110"/>
        <v>0</v>
      </c>
      <c r="OJ43" s="255">
        <f t="shared" si="357"/>
        <v>0</v>
      </c>
      <c r="OK43" s="255"/>
      <c r="OL43" s="256"/>
      <c r="OM43" s="257"/>
      <c r="ON43" s="258"/>
      <c r="OO43" s="254">
        <f t="shared" si="358"/>
        <v>0</v>
      </c>
      <c r="OP43" s="255">
        <f t="shared" si="111"/>
        <v>0</v>
      </c>
      <c r="OQ43" s="255">
        <f t="shared" si="359"/>
        <v>0</v>
      </c>
      <c r="OR43" s="255">
        <f t="shared" si="112"/>
        <v>0</v>
      </c>
      <c r="OS43" s="255">
        <f t="shared" si="360"/>
        <v>0</v>
      </c>
      <c r="OT43" s="255"/>
      <c r="OU43" s="256"/>
      <c r="OV43" s="257"/>
      <c r="OW43" s="258"/>
      <c r="OX43" s="254">
        <f t="shared" si="361"/>
        <v>0</v>
      </c>
      <c r="OY43" s="255">
        <f t="shared" si="113"/>
        <v>0</v>
      </c>
      <c r="OZ43" s="255">
        <f t="shared" si="362"/>
        <v>0</v>
      </c>
      <c r="PA43" s="255">
        <f t="shared" si="114"/>
        <v>0</v>
      </c>
      <c r="PB43" s="255">
        <f t="shared" si="363"/>
        <v>0</v>
      </c>
      <c r="PC43" s="255"/>
      <c r="PD43" s="259"/>
      <c r="PE43" s="257"/>
      <c r="PF43" s="254">
        <f t="shared" si="116"/>
        <v>0</v>
      </c>
      <c r="PG43" s="255">
        <f t="shared" si="117"/>
        <v>0</v>
      </c>
      <c r="PH43" s="255">
        <f t="shared" si="364"/>
        <v>0</v>
      </c>
      <c r="PI43" s="255">
        <f t="shared" si="118"/>
        <v>0</v>
      </c>
      <c r="PJ43" s="255">
        <f t="shared" si="119"/>
        <v>0</v>
      </c>
      <c r="PK43" s="255"/>
      <c r="PL43" s="259"/>
      <c r="PM43" s="257"/>
      <c r="PN43" s="254">
        <f t="shared" si="120"/>
        <v>0</v>
      </c>
      <c r="PO43" s="255">
        <f t="shared" si="121"/>
        <v>0</v>
      </c>
      <c r="PP43" s="255">
        <f t="shared" si="365"/>
        <v>0</v>
      </c>
      <c r="PQ43" s="255">
        <f t="shared" si="122"/>
        <v>0</v>
      </c>
      <c r="PR43" s="255">
        <f t="shared" si="123"/>
        <v>0</v>
      </c>
      <c r="PS43" s="255"/>
      <c r="PT43" s="259"/>
      <c r="PU43" s="257"/>
      <c r="PV43" s="254">
        <f t="shared" si="124"/>
        <v>3.6080504327133114</v>
      </c>
      <c r="PW43" s="255">
        <f t="shared" si="125"/>
        <v>4.0662728376679018</v>
      </c>
      <c r="PX43" s="255">
        <f t="shared" si="126"/>
        <v>1.1968277483664864E-2</v>
      </c>
      <c r="PY43" s="255">
        <f t="shared" si="127"/>
        <v>1.4840664079744431E-2</v>
      </c>
      <c r="PZ43" s="255">
        <f t="shared" si="128"/>
        <v>3.6391310717989285</v>
      </c>
      <c r="QA43" s="255">
        <f t="shared" si="366"/>
        <v>0.99145932408797433</v>
      </c>
      <c r="QB43" s="259">
        <f t="shared" si="129"/>
        <v>3.2887734042919745E-3</v>
      </c>
      <c r="QC43" s="257">
        <f t="shared" si="367"/>
        <v>1.1267046397762028</v>
      </c>
      <c r="QD43" s="254">
        <f t="shared" si="130"/>
        <v>0</v>
      </c>
      <c r="QE43" s="255">
        <f t="shared" si="131"/>
        <v>0</v>
      </c>
      <c r="QF43" s="255">
        <f t="shared" si="132"/>
        <v>0</v>
      </c>
      <c r="QG43" s="255">
        <f t="shared" si="133"/>
        <v>0</v>
      </c>
      <c r="QH43" s="255">
        <f t="shared" si="134"/>
        <v>0</v>
      </c>
      <c r="QI43" s="255"/>
      <c r="QJ43" s="259"/>
      <c r="QK43" s="257"/>
      <c r="QL43" s="254">
        <f t="shared" si="135"/>
        <v>2.7833607347442979</v>
      </c>
      <c r="QM43" s="255">
        <f t="shared" si="136"/>
        <v>3.1368475480568239</v>
      </c>
      <c r="QN43" s="255">
        <f t="shared" si="137"/>
        <v>2.2490574896597518E-2</v>
      </c>
      <c r="QO43" s="255">
        <f t="shared" si="138"/>
        <v>2.788831287178092E-2</v>
      </c>
      <c r="QP43" s="255">
        <f t="shared" si="368"/>
        <v>6.8385906025773808</v>
      </c>
      <c r="QQ43" s="255">
        <f t="shared" si="369"/>
        <v>0.40700794893253056</v>
      </c>
      <c r="QR43" s="259">
        <f t="shared" si="139"/>
        <v>3.2887734042919745E-3</v>
      </c>
      <c r="QS43" s="257">
        <f t="shared" si="370"/>
        <v>1.0524793151314615</v>
      </c>
      <c r="QT43" s="254">
        <f t="shared" si="140"/>
        <v>0</v>
      </c>
      <c r="QU43" s="255">
        <f t="shared" si="141"/>
        <v>0</v>
      </c>
      <c r="QV43" s="255">
        <f t="shared" si="142"/>
        <v>0</v>
      </c>
      <c r="QW43" s="255">
        <f t="shared" si="143"/>
        <v>0</v>
      </c>
      <c r="QX43" s="255">
        <f t="shared" si="144"/>
        <v>0</v>
      </c>
      <c r="QY43" s="255"/>
      <c r="QZ43" s="259"/>
      <c r="RA43" s="257"/>
      <c r="RB43" s="254">
        <f t="shared" si="145"/>
        <v>0</v>
      </c>
      <c r="RC43" s="255">
        <f t="shared" si="146"/>
        <v>0</v>
      </c>
      <c r="RD43" s="255">
        <f t="shared" si="371"/>
        <v>0</v>
      </c>
      <c r="RE43" s="255">
        <f t="shared" si="147"/>
        <v>0</v>
      </c>
      <c r="RF43" s="255">
        <f t="shared" si="148"/>
        <v>0</v>
      </c>
      <c r="RG43" s="255"/>
      <c r="RH43" s="259"/>
      <c r="RI43" s="257"/>
      <c r="RJ43" s="254">
        <f t="shared" si="149"/>
        <v>0</v>
      </c>
      <c r="RK43" s="255">
        <f t="shared" si="150"/>
        <v>0</v>
      </c>
      <c r="RL43" s="255">
        <f t="shared" si="372"/>
        <v>0</v>
      </c>
      <c r="RM43" s="255">
        <f t="shared" si="151"/>
        <v>0</v>
      </c>
      <c r="RN43" s="255">
        <f t="shared" si="152"/>
        <v>0</v>
      </c>
      <c r="RO43" s="255"/>
      <c r="RP43" s="259"/>
      <c r="RQ43" s="257"/>
      <c r="RR43" s="254">
        <f t="shared" si="153"/>
        <v>0</v>
      </c>
      <c r="RS43" s="255">
        <f t="shared" si="154"/>
        <v>0</v>
      </c>
      <c r="RT43" s="255">
        <f t="shared" si="373"/>
        <v>0</v>
      </c>
      <c r="RU43" s="255">
        <f t="shared" si="155"/>
        <v>0</v>
      </c>
      <c r="RV43" s="255">
        <f t="shared" si="156"/>
        <v>0</v>
      </c>
      <c r="RW43" s="255"/>
      <c r="RX43" s="259"/>
      <c r="RY43" s="257"/>
      <c r="RZ43" s="260"/>
      <c r="SA43" s="242">
        <f t="shared" si="157"/>
        <v>0</v>
      </c>
      <c r="SB43" s="242">
        <f t="shared" si="158"/>
        <v>0</v>
      </c>
      <c r="SC43" s="242">
        <f t="shared" si="159"/>
        <v>0.17724176810989134</v>
      </c>
      <c r="SD43" s="242">
        <f t="shared" si="160"/>
        <v>0</v>
      </c>
      <c r="SE43" s="242">
        <f t="shared" si="161"/>
        <v>0</v>
      </c>
      <c r="SF43" s="262">
        <v>0</v>
      </c>
      <c r="SG43" s="242">
        <f t="shared" si="162"/>
        <v>0</v>
      </c>
      <c r="SH43" s="262">
        <v>0</v>
      </c>
      <c r="SI43" s="242">
        <f t="shared" si="163"/>
        <v>0</v>
      </c>
      <c r="SJ43" s="242">
        <f t="shared" si="164"/>
        <v>0</v>
      </c>
      <c r="SK43" s="242">
        <f t="shared" si="165"/>
        <v>0</v>
      </c>
      <c r="SL43" s="242">
        <f t="shared" si="166"/>
        <v>8.0897393135931361E-2</v>
      </c>
      <c r="SM43" s="242">
        <f t="shared" si="167"/>
        <v>0</v>
      </c>
      <c r="SN43" s="242">
        <f t="shared" si="168"/>
        <v>0.11082607188334291</v>
      </c>
      <c r="SO43" s="242">
        <f t="shared" si="169"/>
        <v>0</v>
      </c>
      <c r="SP43" s="242">
        <f t="shared" si="170"/>
        <v>0</v>
      </c>
      <c r="SQ43" s="242">
        <f t="shared" si="171"/>
        <v>0</v>
      </c>
      <c r="SR43" s="242">
        <f t="shared" si="172"/>
        <v>0</v>
      </c>
      <c r="SS43" s="242">
        <f t="shared" si="173"/>
        <v>0.36896523312916563</v>
      </c>
      <c r="ST43" s="242">
        <f t="shared" si="174"/>
        <v>0.36896523312916563</v>
      </c>
      <c r="SU43" s="242"/>
      <c r="SV43" s="242"/>
      <c r="SW43" s="242">
        <f t="shared" si="175"/>
        <v>1.0596359366144905</v>
      </c>
      <c r="SX43" s="242">
        <f t="shared" si="175"/>
        <v>1.0596359366144905</v>
      </c>
      <c r="SY43" s="242"/>
      <c r="SZ43" s="263"/>
      <c r="TA43" s="264">
        <f t="shared" si="176"/>
        <v>0</v>
      </c>
      <c r="TB43" s="264">
        <f t="shared" si="177"/>
        <v>0</v>
      </c>
      <c r="TC43" s="264">
        <f t="shared" si="178"/>
        <v>16.35716</v>
      </c>
      <c r="TD43" s="264">
        <f t="shared" si="179"/>
        <v>0</v>
      </c>
      <c r="TE43" s="264">
        <f t="shared" si="180"/>
        <v>0</v>
      </c>
      <c r="TF43" s="264">
        <f t="shared" si="180"/>
        <v>0</v>
      </c>
      <c r="TG43" s="264">
        <f t="shared" si="181"/>
        <v>0</v>
      </c>
      <c r="TH43" s="264">
        <f t="shared" si="182"/>
        <v>0</v>
      </c>
      <c r="TI43" s="264">
        <f t="shared" si="183"/>
        <v>0</v>
      </c>
      <c r="TJ43" s="264">
        <f t="shared" si="184"/>
        <v>6.8640799999999995</v>
      </c>
      <c r="TK43" s="264">
        <f t="shared" si="185"/>
        <v>0</v>
      </c>
      <c r="TL43" s="264">
        <f t="shared" si="186"/>
        <v>10.06668</v>
      </c>
      <c r="TM43" s="264">
        <f t="shared" si="187"/>
        <v>0</v>
      </c>
      <c r="TN43" s="264">
        <f t="shared" si="188"/>
        <v>0</v>
      </c>
      <c r="TO43" s="264">
        <f t="shared" si="189"/>
        <v>0</v>
      </c>
      <c r="TP43" s="264">
        <f t="shared" si="189"/>
        <v>0</v>
      </c>
      <c r="TQ43" s="264"/>
      <c r="TR43" s="264"/>
      <c r="TS43" s="264">
        <f t="shared" si="190"/>
        <v>0</v>
      </c>
      <c r="TT43" s="264">
        <f t="shared" si="191"/>
        <v>0</v>
      </c>
      <c r="TU43" s="264">
        <f t="shared" si="192"/>
        <v>16.944313031305612</v>
      </c>
      <c r="TV43" s="264">
        <f t="shared" si="193"/>
        <v>0</v>
      </c>
      <c r="TW43" s="264">
        <f t="shared" si="193"/>
        <v>0</v>
      </c>
      <c r="TX43" s="264">
        <f t="shared" si="194"/>
        <v>0</v>
      </c>
      <c r="TY43" s="264">
        <f t="shared" si="195"/>
        <v>0</v>
      </c>
      <c r="TZ43" s="264">
        <f t="shared" si="196"/>
        <v>0</v>
      </c>
      <c r="UA43" s="264">
        <f t="shared" si="197"/>
        <v>0</v>
      </c>
      <c r="UB43" s="264">
        <f t="shared" si="198"/>
        <v>7.7337907837950377</v>
      </c>
      <c r="UC43" s="264">
        <f t="shared" si="199"/>
        <v>0</v>
      </c>
      <c r="UD43" s="264">
        <f t="shared" si="200"/>
        <v>10.594972472047582</v>
      </c>
      <c r="UE43" s="264">
        <f t="shared" si="201"/>
        <v>0</v>
      </c>
      <c r="UF43" s="264">
        <f t="shared" si="202"/>
        <v>0</v>
      </c>
      <c r="UG43" s="264">
        <f t="shared" si="203"/>
        <v>0</v>
      </c>
      <c r="UH43" s="264">
        <f t="shared" si="203"/>
        <v>0</v>
      </c>
      <c r="UI43" s="191"/>
      <c r="UJ43" s="191"/>
      <c r="UK43" s="191"/>
      <c r="UL43" s="191"/>
      <c r="UM43" s="189"/>
      <c r="UN43" s="191"/>
      <c r="UO43" s="191"/>
      <c r="UP43" s="191"/>
      <c r="UQ43" s="191"/>
      <c r="UR43" s="191"/>
      <c r="US43" s="191"/>
      <c r="UT43" s="191"/>
      <c r="UU43" s="191"/>
      <c r="UV43" s="192"/>
      <c r="UW43" s="191"/>
      <c r="UX43" s="191"/>
      <c r="UY43" s="191"/>
      <c r="UZ43" s="191"/>
      <c r="VA43" s="191"/>
      <c r="VB43" s="191"/>
      <c r="VC43" s="191"/>
      <c r="VD43" s="191"/>
      <c r="VE43" s="191"/>
      <c r="VF43" s="191"/>
      <c r="VG43" s="191"/>
      <c r="VH43" s="191"/>
      <c r="VI43" s="191"/>
      <c r="VJ43" s="191"/>
      <c r="VK43" s="191"/>
      <c r="VL43" s="191"/>
      <c r="VM43" s="191"/>
      <c r="VN43" s="219"/>
      <c r="VO43" s="191"/>
      <c r="VP43" s="191"/>
      <c r="VQ43" s="191"/>
      <c r="VR43" s="191"/>
      <c r="VS43" s="191"/>
      <c r="VT43" s="191"/>
      <c r="VU43" s="191"/>
      <c r="VV43" s="191"/>
    </row>
    <row r="44" spans="1:595" ht="23.1" hidden="1" customHeight="1" thickBot="1" x14ac:dyDescent="0.35">
      <c r="A44" s="265">
        <v>7</v>
      </c>
      <c r="B44" s="266" t="s">
        <v>177</v>
      </c>
      <c r="C44" s="265">
        <v>1</v>
      </c>
      <c r="D44" s="267">
        <v>314.94</v>
      </c>
      <c r="E44" s="239"/>
      <c r="F44" s="240">
        <f t="shared" si="204"/>
        <v>314.94</v>
      </c>
      <c r="G44" s="240"/>
      <c r="H44" s="268">
        <v>0</v>
      </c>
      <c r="I44" s="269">
        <v>1.0616000000000001</v>
      </c>
      <c r="J44" s="269">
        <v>1.0616000000000001</v>
      </c>
      <c r="K44" s="269"/>
      <c r="L44" s="269"/>
      <c r="M44" s="269">
        <v>6.6799999999999998E-2</v>
      </c>
      <c r="N44" s="269">
        <v>0</v>
      </c>
      <c r="O44" s="269">
        <v>0.54530000000000001</v>
      </c>
      <c r="P44" s="269">
        <v>0</v>
      </c>
      <c r="Q44" s="269">
        <v>0</v>
      </c>
      <c r="R44" s="269">
        <v>0</v>
      </c>
      <c r="S44" s="269">
        <v>0</v>
      </c>
      <c r="T44" s="269">
        <v>0</v>
      </c>
      <c r="U44" s="269">
        <v>0</v>
      </c>
      <c r="V44" s="269">
        <v>9.2299999999999993E-2</v>
      </c>
      <c r="W44" s="269">
        <v>0</v>
      </c>
      <c r="X44" s="269">
        <v>0.29759999999999998</v>
      </c>
      <c r="Y44" s="269">
        <v>5.96E-2</v>
      </c>
      <c r="Z44" s="269">
        <v>0</v>
      </c>
      <c r="AA44" s="269">
        <v>0</v>
      </c>
      <c r="AB44" s="269">
        <v>0</v>
      </c>
      <c r="AC44" s="244">
        <v>0</v>
      </c>
      <c r="AD44" s="243">
        <f t="shared" si="205"/>
        <v>0</v>
      </c>
      <c r="AE44" s="243">
        <f t="shared" si="0"/>
        <v>0</v>
      </c>
      <c r="AF44" s="243">
        <f t="shared" si="206"/>
        <v>0</v>
      </c>
      <c r="AG44" s="243">
        <f t="shared" si="207"/>
        <v>0</v>
      </c>
      <c r="AH44" s="244">
        <v>0</v>
      </c>
      <c r="AI44" s="243">
        <f t="shared" si="1"/>
        <v>0</v>
      </c>
      <c r="AJ44" s="243">
        <f t="shared" si="208"/>
        <v>0</v>
      </c>
      <c r="AK44" s="243">
        <f t="shared" si="209"/>
        <v>0</v>
      </c>
      <c r="AL44" s="243">
        <f t="shared" si="2"/>
        <v>0</v>
      </c>
      <c r="AM44" s="243">
        <f t="shared" si="210"/>
        <v>0</v>
      </c>
      <c r="AN44" s="244">
        <v>7.84</v>
      </c>
      <c r="AO44" s="244">
        <v>1.7248000000000001</v>
      </c>
      <c r="AP44" s="243">
        <f t="shared" si="211"/>
        <v>0</v>
      </c>
      <c r="AQ44" s="243">
        <f t="shared" si="212"/>
        <v>0</v>
      </c>
      <c r="AR44" s="243">
        <f t="shared" si="213"/>
        <v>0</v>
      </c>
      <c r="AS44" s="244">
        <v>0.62957294876666703</v>
      </c>
      <c r="AT44" s="244" t="e">
        <f t="shared" si="3"/>
        <v>#REF!</v>
      </c>
      <c r="AU44" s="243">
        <f t="shared" si="4"/>
        <v>1.1583046442615865</v>
      </c>
      <c r="AV44" s="243">
        <f t="shared" si="214"/>
        <v>3.733638413545274E-2</v>
      </c>
      <c r="AW44" s="243">
        <f t="shared" si="215"/>
        <v>0.9880283572687083</v>
      </c>
      <c r="AX44" s="243">
        <f t="shared" si="5"/>
        <v>0.56763387965141276</v>
      </c>
      <c r="AY44" s="243">
        <f t="shared" si="216"/>
        <v>14.304373767215599</v>
      </c>
      <c r="AZ44" s="244">
        <v>21</v>
      </c>
      <c r="BA44" s="243">
        <f t="shared" si="217"/>
        <v>107.04049999999999</v>
      </c>
      <c r="BB44" s="243">
        <f t="shared" si="218"/>
        <v>11.162795000000001</v>
      </c>
      <c r="BC44" s="243">
        <f t="shared" si="219"/>
        <v>8.9302360000000007</v>
      </c>
      <c r="BD44" s="243">
        <f t="shared" si="220"/>
        <v>2.2325590000000002</v>
      </c>
      <c r="BE44" s="244">
        <v>4.1860481250000001</v>
      </c>
      <c r="BF44" s="243">
        <f t="shared" si="221"/>
        <v>3.3488385000000003</v>
      </c>
      <c r="BG44" s="243">
        <f t="shared" si="222"/>
        <v>0.83720962499999985</v>
      </c>
      <c r="BH44" s="243">
        <f t="shared" si="6"/>
        <v>13.906117155245262</v>
      </c>
      <c r="BI44" s="243">
        <f t="shared" si="223"/>
        <v>0.44824488489540371</v>
      </c>
      <c r="BJ44" s="243">
        <f t="shared" si="224"/>
        <v>11.861851851282294</v>
      </c>
      <c r="BK44" s="243">
        <f t="shared" si="7"/>
        <v>6.814773014012264</v>
      </c>
      <c r="BL44" s="243">
        <f t="shared" si="225"/>
        <v>171.73227995310904</v>
      </c>
      <c r="BM44" s="244">
        <v>0</v>
      </c>
      <c r="BN44" s="243">
        <f t="shared" si="226"/>
        <v>0</v>
      </c>
      <c r="BO44" s="243">
        <f t="shared" si="8"/>
        <v>0</v>
      </c>
      <c r="BP44" s="243">
        <f t="shared" si="227"/>
        <v>0</v>
      </c>
      <c r="BQ44" s="243">
        <f t="shared" si="228"/>
        <v>0</v>
      </c>
      <c r="BR44" s="244">
        <v>0</v>
      </c>
      <c r="BS44" s="243">
        <f t="shared" si="9"/>
        <v>0</v>
      </c>
      <c r="BT44" s="243">
        <f t="shared" si="229"/>
        <v>0</v>
      </c>
      <c r="BU44" s="243">
        <f t="shared" si="230"/>
        <v>0</v>
      </c>
      <c r="BV44" s="243">
        <f t="shared" si="10"/>
        <v>0</v>
      </c>
      <c r="BW44" s="243">
        <f t="shared" si="231"/>
        <v>0</v>
      </c>
      <c r="BX44" s="244">
        <v>0</v>
      </c>
      <c r="BY44" s="243">
        <f t="shared" si="11"/>
        <v>0</v>
      </c>
      <c r="BZ44" s="243">
        <f t="shared" si="232"/>
        <v>0</v>
      </c>
      <c r="CA44" s="243">
        <f t="shared" si="233"/>
        <v>0</v>
      </c>
      <c r="CB44" s="243">
        <f t="shared" si="12"/>
        <v>0</v>
      </c>
      <c r="CC44" s="243">
        <f t="shared" si="234"/>
        <v>0</v>
      </c>
      <c r="CD44" s="245"/>
      <c r="CE44" s="243">
        <f t="shared" si="13"/>
        <v>0</v>
      </c>
      <c r="CF44" s="243">
        <f t="shared" si="235"/>
        <v>0</v>
      </c>
      <c r="CG44" s="243">
        <f t="shared" si="236"/>
        <v>0</v>
      </c>
      <c r="CH44" s="243">
        <f t="shared" si="14"/>
        <v>0</v>
      </c>
      <c r="CI44" s="243">
        <f t="shared" si="237"/>
        <v>0</v>
      </c>
      <c r="CJ44" s="245"/>
      <c r="CK44" s="243">
        <f t="shared" si="15"/>
        <v>0</v>
      </c>
      <c r="CL44" s="243">
        <f t="shared" si="238"/>
        <v>0</v>
      </c>
      <c r="CM44" s="243">
        <f t="shared" si="239"/>
        <v>0</v>
      </c>
      <c r="CN44" s="243">
        <f t="shared" si="16"/>
        <v>0</v>
      </c>
      <c r="CO44" s="243">
        <f t="shared" si="240"/>
        <v>0</v>
      </c>
      <c r="CP44" s="243">
        <v>0</v>
      </c>
      <c r="CQ44" s="243">
        <f t="shared" si="17"/>
        <v>0</v>
      </c>
      <c r="CR44" s="243">
        <f t="shared" si="374"/>
        <v>0</v>
      </c>
      <c r="CS44" s="243">
        <f t="shared" si="241"/>
        <v>0</v>
      </c>
      <c r="CT44" s="243">
        <f t="shared" si="18"/>
        <v>0</v>
      </c>
      <c r="CU44" s="243">
        <f t="shared" si="242"/>
        <v>0</v>
      </c>
      <c r="CV44" s="243"/>
      <c r="CW44" s="243">
        <f t="shared" si="19"/>
        <v>0</v>
      </c>
      <c r="CX44" s="243">
        <f t="shared" si="375"/>
        <v>0</v>
      </c>
      <c r="CY44" s="243">
        <f t="shared" si="243"/>
        <v>0</v>
      </c>
      <c r="CZ44" s="243">
        <f t="shared" si="20"/>
        <v>0</v>
      </c>
      <c r="DA44" s="243">
        <f t="shared" si="244"/>
        <v>0</v>
      </c>
      <c r="DB44" s="244">
        <v>0</v>
      </c>
      <c r="DC44" s="243">
        <f t="shared" si="245"/>
        <v>0</v>
      </c>
      <c r="DD44" s="243">
        <f t="shared" si="21"/>
        <v>0</v>
      </c>
      <c r="DE44" s="244">
        <v>0</v>
      </c>
      <c r="DF44" s="244">
        <v>0</v>
      </c>
      <c r="DG44" s="243">
        <f t="shared" si="22"/>
        <v>0</v>
      </c>
      <c r="DH44" s="243">
        <f t="shared" si="23"/>
        <v>0</v>
      </c>
      <c r="DI44" s="243">
        <f t="shared" si="246"/>
        <v>0</v>
      </c>
      <c r="DJ44" s="244">
        <v>0</v>
      </c>
      <c r="DK44" s="243">
        <f t="shared" si="247"/>
        <v>0</v>
      </c>
      <c r="DL44" s="243">
        <f t="shared" si="24"/>
        <v>0</v>
      </c>
      <c r="DM44" s="244">
        <v>0</v>
      </c>
      <c r="DN44" s="244">
        <v>0</v>
      </c>
      <c r="DO44" s="243">
        <f t="shared" si="25"/>
        <v>0</v>
      </c>
      <c r="DP44" s="243">
        <f t="shared" si="26"/>
        <v>0</v>
      </c>
      <c r="DQ44" s="243">
        <f t="shared" si="248"/>
        <v>0</v>
      </c>
      <c r="DR44" s="244">
        <v>0</v>
      </c>
      <c r="DS44" s="243">
        <f t="shared" si="249"/>
        <v>0</v>
      </c>
      <c r="DT44" s="243">
        <f t="shared" si="27"/>
        <v>0</v>
      </c>
      <c r="DU44" s="244">
        <v>0</v>
      </c>
      <c r="DV44" s="244">
        <v>0</v>
      </c>
      <c r="DW44" s="243">
        <f t="shared" si="28"/>
        <v>0</v>
      </c>
      <c r="DX44" s="243">
        <f t="shared" si="29"/>
        <v>0</v>
      </c>
      <c r="DY44" s="243">
        <f t="shared" si="30"/>
        <v>0</v>
      </c>
      <c r="DZ44" s="244">
        <v>0</v>
      </c>
      <c r="EA44" s="243">
        <f t="shared" si="250"/>
        <v>0</v>
      </c>
      <c r="EB44" s="243">
        <f t="shared" si="31"/>
        <v>0</v>
      </c>
      <c r="EC44" s="244">
        <v>0</v>
      </c>
      <c r="ED44" s="244">
        <v>0</v>
      </c>
      <c r="EE44" s="243">
        <f t="shared" si="32"/>
        <v>0</v>
      </c>
      <c r="EF44" s="243">
        <f t="shared" si="33"/>
        <v>0</v>
      </c>
      <c r="EG44" s="243">
        <f t="shared" si="34"/>
        <v>0</v>
      </c>
      <c r="EH44" s="244">
        <v>0</v>
      </c>
      <c r="EI44" s="243">
        <f t="shared" si="251"/>
        <v>0</v>
      </c>
      <c r="EJ44" s="243">
        <f t="shared" si="35"/>
        <v>0</v>
      </c>
      <c r="EK44" s="244">
        <v>0</v>
      </c>
      <c r="EL44" s="244">
        <v>0</v>
      </c>
      <c r="EM44" s="243">
        <f t="shared" si="36"/>
        <v>0</v>
      </c>
      <c r="EN44" s="243">
        <f t="shared" si="37"/>
        <v>0</v>
      </c>
      <c r="EO44" s="243">
        <f t="shared" si="252"/>
        <v>0</v>
      </c>
      <c r="EP44" s="244">
        <v>0</v>
      </c>
      <c r="EQ44" s="244">
        <v>0</v>
      </c>
      <c r="ER44" s="244">
        <v>0</v>
      </c>
      <c r="ES44" s="244">
        <v>0</v>
      </c>
      <c r="ET44" s="244">
        <v>0</v>
      </c>
      <c r="EU44" s="243">
        <f t="shared" si="38"/>
        <v>0</v>
      </c>
      <c r="EV44" s="243">
        <f t="shared" si="253"/>
        <v>0</v>
      </c>
      <c r="EW44" s="243">
        <f t="shared" si="254"/>
        <v>0</v>
      </c>
      <c r="EX44" s="243">
        <f t="shared" si="39"/>
        <v>0</v>
      </c>
      <c r="EY44" s="243">
        <f t="shared" si="255"/>
        <v>0</v>
      </c>
      <c r="EZ44" s="245">
        <f t="shared" si="256"/>
        <v>0</v>
      </c>
      <c r="FA44" s="245">
        <f t="shared" si="256"/>
        <v>0</v>
      </c>
      <c r="FB44" s="245">
        <f t="shared" si="256"/>
        <v>0</v>
      </c>
      <c r="FC44" s="245">
        <f t="shared" si="257"/>
        <v>0</v>
      </c>
      <c r="FD44" s="245">
        <f t="shared" si="258"/>
        <v>0</v>
      </c>
      <c r="FE44" s="245">
        <f t="shared" si="259"/>
        <v>0</v>
      </c>
      <c r="FF44" s="245">
        <f t="shared" si="260"/>
        <v>0</v>
      </c>
      <c r="FG44" s="245">
        <f t="shared" si="261"/>
        <v>0</v>
      </c>
      <c r="FH44" s="245">
        <f t="shared" si="262"/>
        <v>0</v>
      </c>
      <c r="FI44" s="245">
        <f t="shared" si="263"/>
        <v>0</v>
      </c>
      <c r="FJ44" s="245">
        <f t="shared" si="263"/>
        <v>0</v>
      </c>
      <c r="FK44" s="244">
        <f t="shared" si="40"/>
        <v>0</v>
      </c>
      <c r="FL44" s="244">
        <v>0</v>
      </c>
      <c r="FM44" s="243">
        <f t="shared" si="264"/>
        <v>0</v>
      </c>
      <c r="FN44" s="243">
        <f t="shared" si="265"/>
        <v>0</v>
      </c>
      <c r="FO44" s="244">
        <v>0</v>
      </c>
      <c r="FP44" s="244">
        <f t="shared" si="266"/>
        <v>0</v>
      </c>
      <c r="FQ44" s="244">
        <f t="shared" si="41"/>
        <v>0</v>
      </c>
      <c r="FR44" s="244">
        <v>0</v>
      </c>
      <c r="FS44" s="243">
        <f t="shared" si="267"/>
        <v>0</v>
      </c>
      <c r="FT44" s="243">
        <f t="shared" si="268"/>
        <v>0</v>
      </c>
      <c r="FU44" s="244">
        <v>0</v>
      </c>
      <c r="FV44" s="244">
        <f t="shared" si="269"/>
        <v>0</v>
      </c>
      <c r="FW44" s="270">
        <v>2.5110000000000002E-3</v>
      </c>
      <c r="FX44" s="243">
        <f t="shared" si="270"/>
        <v>11.184908378691421</v>
      </c>
      <c r="FY44" s="243">
        <f t="shared" si="271"/>
        <v>2.4606798433121129</v>
      </c>
      <c r="FZ44" s="243">
        <f t="shared" si="42"/>
        <v>0</v>
      </c>
      <c r="GA44" s="243">
        <f t="shared" si="272"/>
        <v>0</v>
      </c>
      <c r="GB44" s="243">
        <f t="shared" si="273"/>
        <v>0</v>
      </c>
      <c r="GC44" s="243">
        <f t="shared" si="274"/>
        <v>0.195525381963289</v>
      </c>
      <c r="GD44" s="243">
        <f t="shared" si="43"/>
        <v>1.5726544682835648</v>
      </c>
      <c r="GE44" s="243">
        <f t="shared" si="275"/>
        <v>5.0692390495941854E-2</v>
      </c>
      <c r="GF44" s="243">
        <f t="shared" si="276"/>
        <v>1.3414667881609519</v>
      </c>
      <c r="GG44" s="243">
        <f t="shared" si="44"/>
        <v>0.77068840361251945</v>
      </c>
      <c r="GH44" s="247">
        <f t="shared" si="277"/>
        <v>19.421347771035489</v>
      </c>
      <c r="GI44" s="244">
        <v>12</v>
      </c>
      <c r="GJ44" s="244">
        <v>4062.77</v>
      </c>
      <c r="GK44" s="244">
        <v>893.80939999999998</v>
      </c>
      <c r="GL44" s="244">
        <v>2491.9950815406401</v>
      </c>
      <c r="GM44" s="244">
        <v>71.022008333333304</v>
      </c>
      <c r="GN44" s="271">
        <v>0</v>
      </c>
      <c r="GO44" s="243">
        <f t="shared" si="278"/>
        <v>0</v>
      </c>
      <c r="GP44" s="243">
        <f t="shared" si="45"/>
        <v>0</v>
      </c>
      <c r="GQ44" s="243">
        <f t="shared" si="279"/>
        <v>0</v>
      </c>
      <c r="GR44" s="243">
        <f t="shared" si="280"/>
        <v>0</v>
      </c>
      <c r="GS44" s="244">
        <v>0</v>
      </c>
      <c r="GT44" s="244">
        <v>0</v>
      </c>
      <c r="GU44" s="245"/>
      <c r="GV44" s="243">
        <f t="shared" si="46"/>
        <v>0</v>
      </c>
      <c r="GW44" s="243">
        <f t="shared" si="281"/>
        <v>0</v>
      </c>
      <c r="GX44" s="243">
        <f t="shared" si="282"/>
        <v>0</v>
      </c>
      <c r="GY44" s="243">
        <f t="shared" si="47"/>
        <v>0</v>
      </c>
      <c r="GZ44" s="243">
        <f t="shared" si="283"/>
        <v>0</v>
      </c>
      <c r="HA44" s="244">
        <v>0</v>
      </c>
      <c r="HB44" s="244">
        <v>44</v>
      </c>
      <c r="HC44" s="244">
        <v>0</v>
      </c>
      <c r="HD44" s="244">
        <v>0</v>
      </c>
      <c r="HE44" s="244">
        <v>0</v>
      </c>
      <c r="HF44" s="243">
        <f t="shared" si="284"/>
        <v>0</v>
      </c>
      <c r="HG44" s="243">
        <f t="shared" si="48"/>
        <v>0</v>
      </c>
      <c r="HH44" s="244">
        <v>0</v>
      </c>
      <c r="HI44" s="244">
        <v>0</v>
      </c>
      <c r="HJ44" s="243">
        <f t="shared" si="49"/>
        <v>0</v>
      </c>
      <c r="HK44" s="243">
        <f t="shared" si="50"/>
        <v>0</v>
      </c>
      <c r="HL44" s="243">
        <f t="shared" si="51"/>
        <v>0</v>
      </c>
      <c r="HM44" s="244">
        <v>0</v>
      </c>
      <c r="HN44" s="243">
        <f t="shared" si="285"/>
        <v>0</v>
      </c>
      <c r="HO44" s="243">
        <f t="shared" si="52"/>
        <v>0</v>
      </c>
      <c r="HP44" s="244">
        <v>0</v>
      </c>
      <c r="HQ44" s="244">
        <v>0</v>
      </c>
      <c r="HR44" s="243">
        <f t="shared" si="53"/>
        <v>0</v>
      </c>
      <c r="HS44" s="243">
        <f t="shared" si="54"/>
        <v>0</v>
      </c>
      <c r="HT44" s="243">
        <f t="shared" si="55"/>
        <v>0</v>
      </c>
      <c r="HU44" s="244">
        <v>0</v>
      </c>
      <c r="HV44" s="243">
        <f t="shared" si="286"/>
        <v>0</v>
      </c>
      <c r="HW44" s="243">
        <f t="shared" si="56"/>
        <v>0</v>
      </c>
      <c r="HX44" s="244">
        <v>0</v>
      </c>
      <c r="HY44" s="244">
        <v>0</v>
      </c>
      <c r="HZ44" s="243">
        <f t="shared" si="57"/>
        <v>0</v>
      </c>
      <c r="IA44" s="243">
        <f t="shared" si="58"/>
        <v>0</v>
      </c>
      <c r="IB44" s="243">
        <f t="shared" si="59"/>
        <v>0</v>
      </c>
      <c r="IC44" s="244">
        <v>0</v>
      </c>
      <c r="ID44" s="243">
        <f t="shared" si="287"/>
        <v>0</v>
      </c>
      <c r="IE44" s="243">
        <f t="shared" si="60"/>
        <v>0</v>
      </c>
      <c r="IF44" s="244">
        <v>0</v>
      </c>
      <c r="IG44" s="244">
        <v>0</v>
      </c>
      <c r="IH44" s="243">
        <f t="shared" si="61"/>
        <v>0</v>
      </c>
      <c r="II44" s="243">
        <f t="shared" si="62"/>
        <v>0</v>
      </c>
      <c r="IJ44" s="243">
        <f t="shared" si="288"/>
        <v>0</v>
      </c>
      <c r="IK44" s="244">
        <v>0</v>
      </c>
      <c r="IL44" s="243">
        <f t="shared" si="289"/>
        <v>0</v>
      </c>
      <c r="IM44" s="243">
        <f t="shared" si="63"/>
        <v>0</v>
      </c>
      <c r="IN44" s="244">
        <v>0</v>
      </c>
      <c r="IO44" s="244">
        <v>0</v>
      </c>
      <c r="IP44" s="243">
        <f t="shared" si="64"/>
        <v>0</v>
      </c>
      <c r="IQ44" s="243">
        <f t="shared" si="65"/>
        <v>0</v>
      </c>
      <c r="IR44" s="243">
        <f t="shared" si="290"/>
        <v>0</v>
      </c>
      <c r="IS44" s="244">
        <v>0</v>
      </c>
      <c r="IT44" s="243">
        <f t="shared" si="291"/>
        <v>0</v>
      </c>
      <c r="IU44" s="243">
        <f t="shared" si="66"/>
        <v>0</v>
      </c>
      <c r="IV44" s="244">
        <v>0</v>
      </c>
      <c r="IW44" s="244">
        <v>0</v>
      </c>
      <c r="IX44" s="243">
        <f t="shared" si="67"/>
        <v>0</v>
      </c>
      <c r="IY44" s="243">
        <f t="shared" si="68"/>
        <v>0</v>
      </c>
      <c r="IZ44" s="243">
        <f t="shared" si="292"/>
        <v>0</v>
      </c>
      <c r="JA44" s="244">
        <v>15.187476666666701</v>
      </c>
      <c r="JB44" s="243">
        <f t="shared" si="293"/>
        <v>3.3412448666666741</v>
      </c>
      <c r="JC44" s="244">
        <v>38.953513333333198</v>
      </c>
      <c r="JD44" s="243">
        <f t="shared" si="69"/>
        <v>0</v>
      </c>
      <c r="JE44" s="243">
        <f t="shared" si="70"/>
        <v>6.5312442406426179</v>
      </c>
      <c r="JF44" s="243">
        <f t="shared" si="71"/>
        <v>3.2006739553654597</v>
      </c>
      <c r="JG44" s="243">
        <f t="shared" si="294"/>
        <v>80.656983675209588</v>
      </c>
      <c r="JH44" s="244">
        <v>0</v>
      </c>
      <c r="JI44" s="243">
        <f t="shared" si="295"/>
        <v>0</v>
      </c>
      <c r="JJ44" s="244">
        <v>0</v>
      </c>
      <c r="JK44" s="243">
        <f t="shared" si="72"/>
        <v>0</v>
      </c>
      <c r="JL44" s="243">
        <f t="shared" si="73"/>
        <v>0</v>
      </c>
      <c r="JM44" s="243">
        <f t="shared" si="74"/>
        <v>0</v>
      </c>
      <c r="JN44" s="243">
        <f t="shared" si="296"/>
        <v>0</v>
      </c>
      <c r="JO44" s="244">
        <v>0</v>
      </c>
      <c r="JP44" s="243">
        <f t="shared" si="297"/>
        <v>0</v>
      </c>
      <c r="JQ44" s="244">
        <v>0</v>
      </c>
      <c r="JR44" s="243">
        <f t="shared" si="75"/>
        <v>0</v>
      </c>
      <c r="JS44" s="243">
        <f t="shared" si="76"/>
        <v>0</v>
      </c>
      <c r="JT44" s="243">
        <f t="shared" si="77"/>
        <v>0</v>
      </c>
      <c r="JU44" s="243">
        <f t="shared" si="298"/>
        <v>0</v>
      </c>
      <c r="JV44" s="244">
        <v>0</v>
      </c>
      <c r="JW44" s="243">
        <f t="shared" si="299"/>
        <v>0</v>
      </c>
      <c r="JX44" s="244">
        <v>0</v>
      </c>
      <c r="JY44" s="243">
        <f t="shared" si="78"/>
        <v>0</v>
      </c>
      <c r="JZ44" s="243">
        <f t="shared" si="79"/>
        <v>0</v>
      </c>
      <c r="KA44" s="243">
        <f t="shared" si="80"/>
        <v>0</v>
      </c>
      <c r="KB44" s="243">
        <f t="shared" si="300"/>
        <v>0</v>
      </c>
      <c r="KC44" s="244">
        <v>0</v>
      </c>
      <c r="KD44" s="243">
        <f t="shared" si="301"/>
        <v>0</v>
      </c>
      <c r="KE44" s="244">
        <v>0</v>
      </c>
      <c r="KF44" s="243">
        <f t="shared" si="81"/>
        <v>0</v>
      </c>
      <c r="KG44" s="243">
        <f t="shared" si="82"/>
        <v>0</v>
      </c>
      <c r="KH44" s="243">
        <f t="shared" si="83"/>
        <v>0</v>
      </c>
      <c r="KI44" s="243">
        <f t="shared" si="302"/>
        <v>0</v>
      </c>
      <c r="KJ44" s="244">
        <v>0</v>
      </c>
      <c r="KK44" s="243">
        <f t="shared" si="303"/>
        <v>0</v>
      </c>
      <c r="KL44" s="244">
        <v>0</v>
      </c>
      <c r="KM44" s="243">
        <f t="shared" si="84"/>
        <v>0</v>
      </c>
      <c r="KN44" s="243">
        <f t="shared" si="85"/>
        <v>0</v>
      </c>
      <c r="KO44" s="243">
        <f t="shared" si="86"/>
        <v>0</v>
      </c>
      <c r="KP44" s="243">
        <f t="shared" si="304"/>
        <v>0</v>
      </c>
      <c r="KQ44" s="243">
        <f t="shared" si="305"/>
        <v>15.187476666666701</v>
      </c>
      <c r="KR44" s="243">
        <f t="shared" si="87"/>
        <v>3.3412448666666741</v>
      </c>
      <c r="KS44" s="243">
        <f t="shared" si="306"/>
        <v>38.953513333333198</v>
      </c>
      <c r="KT44" s="243">
        <f t="shared" si="307"/>
        <v>0</v>
      </c>
      <c r="KU44" s="243">
        <f t="shared" si="308"/>
        <v>0</v>
      </c>
      <c r="KV44" s="243">
        <f t="shared" si="309"/>
        <v>0</v>
      </c>
      <c r="KW44" s="243">
        <f t="shared" si="310"/>
        <v>6.5312442406426179</v>
      </c>
      <c r="KX44" s="243">
        <f t="shared" si="311"/>
        <v>0.2105258276043184</v>
      </c>
      <c r="KY44" s="243">
        <f t="shared" si="312"/>
        <v>5.5711203006672125</v>
      </c>
      <c r="KZ44" s="243">
        <f t="shared" si="313"/>
        <v>3.2006739553654597</v>
      </c>
      <c r="LA44" s="243">
        <f t="shared" si="313"/>
        <v>80.656983675209588</v>
      </c>
      <c r="LB44" s="244">
        <v>7</v>
      </c>
      <c r="LC44" s="243">
        <f t="shared" si="314"/>
        <v>1.54</v>
      </c>
      <c r="LD44" s="243">
        <f t="shared" si="88"/>
        <v>0</v>
      </c>
      <c r="LE44" s="243">
        <f t="shared" si="315"/>
        <v>0</v>
      </c>
      <c r="LF44" s="243">
        <f t="shared" si="316"/>
        <v>0</v>
      </c>
      <c r="LG44" s="244">
        <v>0.56143491048333305</v>
      </c>
      <c r="LH44" s="243">
        <f t="shared" si="89"/>
        <v>1.0341228812442849</v>
      </c>
      <c r="LI44" s="243">
        <f t="shared" si="317"/>
        <v>3.3333552903098078E-2</v>
      </c>
      <c r="LJ44" s="243">
        <f t="shared" si="318"/>
        <v>0.88210190352912754</v>
      </c>
      <c r="LK44" s="243">
        <f t="shared" si="90"/>
        <v>0.50677788958638093</v>
      </c>
      <c r="LL44" s="243">
        <f t="shared" si="319"/>
        <v>12.770802817576797</v>
      </c>
      <c r="LM44" s="243">
        <f t="shared" si="91"/>
        <v>0</v>
      </c>
      <c r="LN44" s="244">
        <v>0</v>
      </c>
      <c r="LO44" s="243">
        <f t="shared" si="320"/>
        <v>0</v>
      </c>
      <c r="LP44" s="243">
        <f t="shared" si="321"/>
        <v>0</v>
      </c>
      <c r="LQ44" s="243">
        <f t="shared" si="92"/>
        <v>0</v>
      </c>
      <c r="LR44" s="243">
        <f t="shared" si="322"/>
        <v>0</v>
      </c>
      <c r="LS44" s="244">
        <v>0</v>
      </c>
      <c r="LT44" s="243">
        <f t="shared" si="93"/>
        <v>0</v>
      </c>
      <c r="LU44" s="243">
        <f t="shared" si="323"/>
        <v>0</v>
      </c>
      <c r="LV44" s="243">
        <f t="shared" si="324"/>
        <v>0</v>
      </c>
      <c r="LW44" s="243">
        <f t="shared" si="94"/>
        <v>0</v>
      </c>
      <c r="LX44" s="243">
        <f t="shared" si="325"/>
        <v>0</v>
      </c>
      <c r="LY44" s="245">
        <f t="shared" si="95"/>
        <v>0</v>
      </c>
      <c r="LZ44" s="244">
        <v>0</v>
      </c>
      <c r="MA44" s="249">
        <f t="shared" si="326"/>
        <v>0</v>
      </c>
      <c r="MB44" s="249">
        <f t="shared" si="327"/>
        <v>0</v>
      </c>
      <c r="MC44" s="249">
        <f t="shared" si="96"/>
        <v>0</v>
      </c>
      <c r="MD44" s="247">
        <f t="shared" si="328"/>
        <v>0</v>
      </c>
      <c r="ME44" s="250">
        <f t="shared" si="329"/>
        <v>298.88578798414653</v>
      </c>
      <c r="MF44" s="251">
        <f t="shared" si="376"/>
        <v>50.279109755336911</v>
      </c>
      <c r="MG44" s="252" t="e">
        <f t="shared" si="330"/>
        <v>#REF!</v>
      </c>
      <c r="MH44" s="252" t="e">
        <f t="shared" si="377"/>
        <v>#REF!</v>
      </c>
      <c r="MI44" s="252">
        <f t="shared" si="331"/>
        <v>0</v>
      </c>
      <c r="MJ44" s="252">
        <f t="shared" si="332"/>
        <v>0</v>
      </c>
      <c r="MK44" s="252">
        <f t="shared" si="378"/>
        <v>107.04049999999999</v>
      </c>
      <c r="ML44" s="252">
        <f t="shared" si="333"/>
        <v>0</v>
      </c>
      <c r="MM44" s="252">
        <f t="shared" si="334"/>
        <v>0</v>
      </c>
      <c r="MN44" s="252">
        <f t="shared" si="335"/>
        <v>0</v>
      </c>
      <c r="MO44" s="252">
        <f t="shared" si="336"/>
        <v>0</v>
      </c>
      <c r="MP44" s="253">
        <f t="shared" si="337"/>
        <v>0</v>
      </c>
      <c r="MQ44" s="254">
        <f t="shared" si="379"/>
        <v>0</v>
      </c>
      <c r="MR44" s="255">
        <f t="shared" si="338"/>
        <v>0</v>
      </c>
      <c r="MS44" s="255">
        <f t="shared" si="380"/>
        <v>0</v>
      </c>
      <c r="MT44" s="255">
        <f t="shared" si="381"/>
        <v>24.202443389677317</v>
      </c>
      <c r="MU44" s="255">
        <f t="shared" si="97"/>
        <v>0.7801330400342148</v>
      </c>
      <c r="MV44" s="255">
        <f t="shared" si="339"/>
        <v>25.18637442510812</v>
      </c>
      <c r="MW44" s="255" t="e">
        <f t="shared" si="98"/>
        <v>#REF!</v>
      </c>
      <c r="MX44" s="255" t="e">
        <f t="shared" si="99"/>
        <v>#REF!</v>
      </c>
      <c r="MY44" s="256" t="e">
        <f t="shared" si="340"/>
        <v>#REF!</v>
      </c>
      <c r="MZ44" s="254">
        <f t="shared" si="341"/>
        <v>0</v>
      </c>
      <c r="NA44" s="255">
        <f t="shared" si="100"/>
        <v>0</v>
      </c>
      <c r="NB44" s="255">
        <f t="shared" si="342"/>
        <v>0</v>
      </c>
      <c r="NC44" s="255">
        <f t="shared" si="101"/>
        <v>0</v>
      </c>
      <c r="ND44" s="255">
        <f t="shared" si="343"/>
        <v>0</v>
      </c>
      <c r="NE44" s="255"/>
      <c r="NF44" s="256"/>
      <c r="NG44" s="257"/>
      <c r="NH44" s="254">
        <f t="shared" si="344"/>
        <v>10.770194595867824</v>
      </c>
      <c r="NI44" s="255">
        <f t="shared" si="102"/>
        <v>12.138009309543039</v>
      </c>
      <c r="NJ44" s="255" t="e">
        <f t="shared" si="345"/>
        <v>#REF!</v>
      </c>
      <c r="NK44" s="255" t="e">
        <f t="shared" si="103"/>
        <v>#REF!</v>
      </c>
      <c r="NL44" s="255">
        <f t="shared" si="346"/>
        <v>11.352677593028254</v>
      </c>
      <c r="NM44" s="255">
        <f t="shared" si="382"/>
        <v>0.94869201627657107</v>
      </c>
      <c r="NN44" s="256" t="e">
        <f t="shared" si="383"/>
        <v>#REF!</v>
      </c>
      <c r="NO44" s="257" t="e">
        <f t="shared" si="384"/>
        <v>#REF!</v>
      </c>
      <c r="NP44" s="254">
        <f t="shared" si="347"/>
        <v>14.471459258564398</v>
      </c>
      <c r="NQ44" s="255">
        <f t="shared" si="104"/>
        <v>16.309334584402077</v>
      </c>
      <c r="NR44" s="255">
        <f t="shared" si="348"/>
        <v>12.727319384895404</v>
      </c>
      <c r="NS44" s="255">
        <f t="shared" si="105"/>
        <v>15.781876037270301</v>
      </c>
      <c r="NT44" s="255">
        <f t="shared" si="349"/>
        <v>136.29546028024527</v>
      </c>
      <c r="NU44" s="255">
        <f t="shared" si="350"/>
        <v>0.10617711865684126</v>
      </c>
      <c r="NV44" s="256">
        <f t="shared" si="351"/>
        <v>9.3380361742981019E-2</v>
      </c>
      <c r="NW44" s="257">
        <f t="shared" si="106"/>
        <v>1.0358957808877343</v>
      </c>
      <c r="NX44" s="254">
        <f t="shared" si="352"/>
        <v>0</v>
      </c>
      <c r="NY44" s="255">
        <f t="shared" si="107"/>
        <v>0</v>
      </c>
      <c r="NZ44" s="255">
        <f t="shared" si="353"/>
        <v>0</v>
      </c>
      <c r="OA44" s="255">
        <f t="shared" si="108"/>
        <v>0</v>
      </c>
      <c r="OB44" s="255">
        <f t="shared" si="354"/>
        <v>0</v>
      </c>
      <c r="OC44" s="255"/>
      <c r="OD44" s="256"/>
      <c r="OE44" s="257"/>
      <c r="OF44" s="254">
        <f t="shared" si="355"/>
        <v>0</v>
      </c>
      <c r="OG44" s="255">
        <f t="shared" si="109"/>
        <v>0</v>
      </c>
      <c r="OH44" s="255">
        <f t="shared" si="356"/>
        <v>0</v>
      </c>
      <c r="OI44" s="255">
        <f t="shared" si="110"/>
        <v>0</v>
      </c>
      <c r="OJ44" s="255">
        <f t="shared" si="357"/>
        <v>0</v>
      </c>
      <c r="OK44" s="255"/>
      <c r="OL44" s="256"/>
      <c r="OM44" s="257"/>
      <c r="ON44" s="258"/>
      <c r="OO44" s="254">
        <f t="shared" si="358"/>
        <v>0</v>
      </c>
      <c r="OP44" s="255">
        <f t="shared" si="111"/>
        <v>0</v>
      </c>
      <c r="OQ44" s="255">
        <f t="shared" si="359"/>
        <v>0</v>
      </c>
      <c r="OR44" s="255">
        <f t="shared" si="112"/>
        <v>0</v>
      </c>
      <c r="OS44" s="255">
        <f t="shared" si="360"/>
        <v>0</v>
      </c>
      <c r="OT44" s="255"/>
      <c r="OU44" s="256"/>
      <c r="OV44" s="257"/>
      <c r="OW44" s="258"/>
      <c r="OX44" s="254">
        <f t="shared" si="361"/>
        <v>0</v>
      </c>
      <c r="OY44" s="255">
        <f t="shared" si="113"/>
        <v>0</v>
      </c>
      <c r="OZ44" s="255">
        <f t="shared" si="362"/>
        <v>0</v>
      </c>
      <c r="PA44" s="255">
        <f t="shared" si="114"/>
        <v>0</v>
      </c>
      <c r="PB44" s="255">
        <f t="shared" si="363"/>
        <v>0</v>
      </c>
      <c r="PC44" s="255"/>
      <c r="PD44" s="259"/>
      <c r="PE44" s="257"/>
      <c r="PF44" s="254">
        <f t="shared" si="116"/>
        <v>0</v>
      </c>
      <c r="PG44" s="255">
        <f t="shared" si="117"/>
        <v>0</v>
      </c>
      <c r="PH44" s="255">
        <f t="shared" si="364"/>
        <v>0</v>
      </c>
      <c r="PI44" s="255">
        <f t="shared" si="118"/>
        <v>0</v>
      </c>
      <c r="PJ44" s="255">
        <f t="shared" si="119"/>
        <v>0</v>
      </c>
      <c r="PK44" s="255"/>
      <c r="PL44" s="259"/>
      <c r="PM44" s="257"/>
      <c r="PN44" s="254">
        <f t="shared" si="120"/>
        <v>0</v>
      </c>
      <c r="PO44" s="255">
        <f t="shared" si="121"/>
        <v>0</v>
      </c>
      <c r="PP44" s="255">
        <f t="shared" si="365"/>
        <v>0</v>
      </c>
      <c r="PQ44" s="255">
        <f t="shared" si="122"/>
        <v>0</v>
      </c>
      <c r="PR44" s="255">
        <f t="shared" si="123"/>
        <v>0</v>
      </c>
      <c r="PS44" s="255"/>
      <c r="PT44" s="259"/>
      <c r="PU44" s="257"/>
      <c r="PV44" s="254">
        <f t="shared" si="124"/>
        <v>15.282177703559896</v>
      </c>
      <c r="PW44" s="255">
        <f t="shared" si="125"/>
        <v>17.223014271912003</v>
      </c>
      <c r="PX44" s="255">
        <f t="shared" si="126"/>
        <v>5.0692390495941854E-2</v>
      </c>
      <c r="PY44" s="255">
        <f t="shared" si="127"/>
        <v>6.2858564214967896E-2</v>
      </c>
      <c r="PZ44" s="255">
        <f t="shared" si="128"/>
        <v>15.413768072250388</v>
      </c>
      <c r="QA44" s="255">
        <f t="shared" si="366"/>
        <v>0.9914628033798305</v>
      </c>
      <c r="QB44" s="259">
        <f t="shared" si="129"/>
        <v>3.2887734042919745E-3</v>
      </c>
      <c r="QC44" s="257">
        <f t="shared" si="367"/>
        <v>1.1267050816462687</v>
      </c>
      <c r="QD44" s="254">
        <f t="shared" si="130"/>
        <v>0</v>
      </c>
      <c r="QE44" s="255">
        <f t="shared" si="131"/>
        <v>0</v>
      </c>
      <c r="QF44" s="255">
        <f t="shared" si="132"/>
        <v>0</v>
      </c>
      <c r="QG44" s="255">
        <f t="shared" si="133"/>
        <v>0</v>
      </c>
      <c r="QH44" s="255">
        <f t="shared" si="134"/>
        <v>0</v>
      </c>
      <c r="QI44" s="255"/>
      <c r="QJ44" s="259"/>
      <c r="QK44" s="257"/>
      <c r="QL44" s="254">
        <f t="shared" si="135"/>
        <v>25.325488300147374</v>
      </c>
      <c r="QM44" s="255">
        <f t="shared" si="136"/>
        <v>28.541825314266092</v>
      </c>
      <c r="QN44" s="255">
        <f t="shared" si="137"/>
        <v>0.2105258276043184</v>
      </c>
      <c r="QO44" s="255">
        <f t="shared" si="138"/>
        <v>0.26105202622935481</v>
      </c>
      <c r="QP44" s="255">
        <f t="shared" si="368"/>
        <v>64.013479107309195</v>
      </c>
      <c r="QQ44" s="255">
        <f t="shared" si="369"/>
        <v>0.39562743118043797</v>
      </c>
      <c r="QR44" s="259">
        <f t="shared" si="139"/>
        <v>3.2887734042919736E-3</v>
      </c>
      <c r="QS44" s="257">
        <f t="shared" si="370"/>
        <v>1.0510339893769456</v>
      </c>
      <c r="QT44" s="254">
        <f t="shared" si="140"/>
        <v>9.6161643223055346</v>
      </c>
      <c r="QU44" s="255">
        <f t="shared" si="141"/>
        <v>10.837417191238337</v>
      </c>
      <c r="QV44" s="255">
        <f t="shared" si="142"/>
        <v>3.3333552903098078E-2</v>
      </c>
      <c r="QW44" s="255">
        <f t="shared" si="143"/>
        <v>4.1333605599841616E-2</v>
      </c>
      <c r="QX44" s="255">
        <f t="shared" si="144"/>
        <v>10.135557791727617</v>
      </c>
      <c r="QY44" s="255">
        <f t="shared" si="385"/>
        <v>0.94875531469555641</v>
      </c>
      <c r="QZ44" s="259">
        <f t="shared" si="386"/>
        <v>3.2887734042919741E-3</v>
      </c>
      <c r="RA44" s="257">
        <f t="shared" si="387"/>
        <v>1.1212812305833657</v>
      </c>
      <c r="RB44" s="254">
        <f t="shared" si="145"/>
        <v>0</v>
      </c>
      <c r="RC44" s="255">
        <f t="shared" si="146"/>
        <v>0</v>
      </c>
      <c r="RD44" s="255">
        <f t="shared" si="371"/>
        <v>0</v>
      </c>
      <c r="RE44" s="255">
        <f t="shared" si="147"/>
        <v>0</v>
      </c>
      <c r="RF44" s="255">
        <f t="shared" si="148"/>
        <v>0</v>
      </c>
      <c r="RG44" s="255"/>
      <c r="RH44" s="259"/>
      <c r="RI44" s="257"/>
      <c r="RJ44" s="254">
        <f t="shared" si="149"/>
        <v>0</v>
      </c>
      <c r="RK44" s="255">
        <f t="shared" si="150"/>
        <v>0</v>
      </c>
      <c r="RL44" s="255">
        <f t="shared" si="372"/>
        <v>0</v>
      </c>
      <c r="RM44" s="255">
        <f t="shared" si="151"/>
        <v>0</v>
      </c>
      <c r="RN44" s="255">
        <f t="shared" si="152"/>
        <v>0</v>
      </c>
      <c r="RO44" s="255"/>
      <c r="RP44" s="259"/>
      <c r="RQ44" s="257"/>
      <c r="RR44" s="254">
        <f t="shared" si="153"/>
        <v>0</v>
      </c>
      <c r="RS44" s="255">
        <f t="shared" si="154"/>
        <v>0</v>
      </c>
      <c r="RT44" s="255">
        <f t="shared" si="373"/>
        <v>0</v>
      </c>
      <c r="RU44" s="255">
        <f t="shared" si="155"/>
        <v>0</v>
      </c>
      <c r="RV44" s="255">
        <f t="shared" si="156"/>
        <v>0</v>
      </c>
      <c r="RW44" s="255"/>
      <c r="RX44" s="259"/>
      <c r="RY44" s="257"/>
      <c r="RZ44" s="260"/>
      <c r="SA44" s="242" t="e">
        <f t="shared" si="157"/>
        <v>#REF!</v>
      </c>
      <c r="SB44" s="242">
        <f t="shared" si="158"/>
        <v>0</v>
      </c>
      <c r="SC44" s="242">
        <f t="shared" si="159"/>
        <v>0.56487396931808154</v>
      </c>
      <c r="SD44" s="242">
        <f t="shared" si="160"/>
        <v>0</v>
      </c>
      <c r="SE44" s="242">
        <f t="shared" si="161"/>
        <v>0</v>
      </c>
      <c r="SF44" s="262">
        <v>0</v>
      </c>
      <c r="SG44" s="242">
        <f t="shared" si="162"/>
        <v>0</v>
      </c>
      <c r="SH44" s="262">
        <v>0</v>
      </c>
      <c r="SI44" s="242">
        <f t="shared" si="163"/>
        <v>0</v>
      </c>
      <c r="SJ44" s="242">
        <f t="shared" si="164"/>
        <v>0</v>
      </c>
      <c r="SK44" s="242">
        <f t="shared" si="165"/>
        <v>0</v>
      </c>
      <c r="SL44" s="242">
        <f t="shared" si="166"/>
        <v>0.10399487903595059</v>
      </c>
      <c r="SM44" s="242">
        <f t="shared" si="167"/>
        <v>0</v>
      </c>
      <c r="SN44" s="242">
        <f t="shared" si="168"/>
        <v>0.31278771523857896</v>
      </c>
      <c r="SO44" s="242">
        <f t="shared" si="169"/>
        <v>6.6828361342768594E-2</v>
      </c>
      <c r="SP44" s="242">
        <f t="shared" si="170"/>
        <v>0</v>
      </c>
      <c r="SQ44" s="242">
        <f t="shared" si="171"/>
        <v>0</v>
      </c>
      <c r="SR44" s="242">
        <f t="shared" si="172"/>
        <v>0</v>
      </c>
      <c r="SS44" s="242" t="e">
        <f t="shared" si="173"/>
        <v>#REF!</v>
      </c>
      <c r="ST44" s="242" t="e">
        <f t="shared" si="174"/>
        <v>#REF!</v>
      </c>
      <c r="SU44" s="242"/>
      <c r="SV44" s="242"/>
      <c r="SW44" s="242" t="e">
        <f t="shared" si="175"/>
        <v>#REF!</v>
      </c>
      <c r="SX44" s="242" t="e">
        <f t="shared" si="175"/>
        <v>#REF!</v>
      </c>
      <c r="SY44" s="242"/>
      <c r="SZ44" s="263"/>
      <c r="TA44" s="264">
        <f t="shared" si="176"/>
        <v>21.037991999999999</v>
      </c>
      <c r="TB44" s="264">
        <f t="shared" si="177"/>
        <v>0</v>
      </c>
      <c r="TC44" s="264">
        <f t="shared" si="178"/>
        <v>171.73678200000001</v>
      </c>
      <c r="TD44" s="264">
        <f t="shared" si="179"/>
        <v>0</v>
      </c>
      <c r="TE44" s="264">
        <f t="shared" si="180"/>
        <v>0</v>
      </c>
      <c r="TF44" s="264">
        <f t="shared" si="180"/>
        <v>0</v>
      </c>
      <c r="TG44" s="264">
        <f t="shared" si="181"/>
        <v>0</v>
      </c>
      <c r="TH44" s="264">
        <f t="shared" si="182"/>
        <v>0</v>
      </c>
      <c r="TI44" s="264">
        <f t="shared" si="183"/>
        <v>0</v>
      </c>
      <c r="TJ44" s="264">
        <f t="shared" si="184"/>
        <v>29.068961999999999</v>
      </c>
      <c r="TK44" s="264">
        <f t="shared" si="185"/>
        <v>0</v>
      </c>
      <c r="TL44" s="264">
        <f t="shared" si="186"/>
        <v>93.726143999999991</v>
      </c>
      <c r="TM44" s="264">
        <f t="shared" si="187"/>
        <v>18.770423999999998</v>
      </c>
      <c r="TN44" s="264">
        <f t="shared" si="188"/>
        <v>0</v>
      </c>
      <c r="TO44" s="264">
        <f t="shared" si="189"/>
        <v>0</v>
      </c>
      <c r="TP44" s="264">
        <f t="shared" si="189"/>
        <v>0</v>
      </c>
      <c r="TQ44" s="264"/>
      <c r="TR44" s="264"/>
      <c r="TS44" s="264" t="e">
        <f t="shared" si="190"/>
        <v>#REF!</v>
      </c>
      <c r="TT44" s="264">
        <f t="shared" si="191"/>
        <v>0</v>
      </c>
      <c r="TU44" s="264">
        <f t="shared" si="192"/>
        <v>177.90140789703659</v>
      </c>
      <c r="TV44" s="264">
        <f t="shared" si="193"/>
        <v>0</v>
      </c>
      <c r="TW44" s="264">
        <f t="shared" si="193"/>
        <v>0</v>
      </c>
      <c r="TX44" s="264">
        <f t="shared" si="194"/>
        <v>0</v>
      </c>
      <c r="TY44" s="264">
        <f t="shared" si="195"/>
        <v>0</v>
      </c>
      <c r="TZ44" s="264">
        <f t="shared" si="196"/>
        <v>0</v>
      </c>
      <c r="UA44" s="264">
        <f t="shared" si="197"/>
        <v>0</v>
      </c>
      <c r="UB44" s="264">
        <f t="shared" si="198"/>
        <v>32.752147203582275</v>
      </c>
      <c r="UC44" s="264">
        <f t="shared" si="199"/>
        <v>0</v>
      </c>
      <c r="UD44" s="264">
        <f t="shared" si="200"/>
        <v>98.50936303723806</v>
      </c>
      <c r="UE44" s="264">
        <f t="shared" si="201"/>
        <v>21.046924121291539</v>
      </c>
      <c r="UF44" s="264">
        <f t="shared" si="202"/>
        <v>0</v>
      </c>
      <c r="UG44" s="264">
        <f t="shared" si="203"/>
        <v>0</v>
      </c>
      <c r="UH44" s="264">
        <f t="shared" si="203"/>
        <v>0</v>
      </c>
      <c r="UI44" s="191"/>
      <c r="UJ44" s="191"/>
      <c r="UK44" s="191"/>
      <c r="UL44" s="191"/>
      <c r="UM44" s="189"/>
      <c r="UN44" s="191"/>
      <c r="UO44" s="191"/>
      <c r="UP44" s="191"/>
      <c r="UQ44" s="191"/>
      <c r="UR44" s="191"/>
      <c r="US44" s="191"/>
      <c r="UT44" s="191"/>
      <c r="UU44" s="191"/>
      <c r="UV44" s="192"/>
      <c r="UW44" s="191"/>
      <c r="UX44" s="191"/>
      <c r="UY44" s="191"/>
      <c r="UZ44" s="191"/>
      <c r="VA44" s="191"/>
      <c r="VB44" s="191"/>
      <c r="VC44" s="191"/>
      <c r="VD44" s="191"/>
      <c r="VE44" s="191"/>
      <c r="VF44" s="191"/>
      <c r="VG44" s="191"/>
      <c r="VH44" s="191"/>
      <c r="VI44" s="191"/>
      <c r="VJ44" s="191"/>
      <c r="VK44" s="191"/>
      <c r="VL44" s="191"/>
      <c r="VM44" s="191"/>
      <c r="VN44" s="219"/>
      <c r="VO44" s="191"/>
      <c r="VP44" s="191"/>
      <c r="VQ44" s="191"/>
      <c r="VR44" s="191"/>
      <c r="VS44" s="191"/>
      <c r="VT44" s="191"/>
      <c r="VU44" s="191"/>
      <c r="VV44" s="191"/>
    </row>
    <row r="45" spans="1:595" ht="23.1" hidden="1" customHeight="1" thickBot="1" x14ac:dyDescent="0.35">
      <c r="A45" s="265">
        <v>8</v>
      </c>
      <c r="B45" s="266" t="s">
        <v>177</v>
      </c>
      <c r="C45" s="265">
        <v>1</v>
      </c>
      <c r="D45" s="267">
        <v>209.9</v>
      </c>
      <c r="E45" s="239"/>
      <c r="F45" s="240">
        <f t="shared" si="204"/>
        <v>209.9</v>
      </c>
      <c r="G45" s="240"/>
      <c r="H45" s="268">
        <v>0</v>
      </c>
      <c r="I45" s="269">
        <v>1.2455000000000001</v>
      </c>
      <c r="J45" s="269">
        <v>1.2455000000000001</v>
      </c>
      <c r="K45" s="269"/>
      <c r="L45" s="269"/>
      <c r="M45" s="269">
        <v>7.1300000000000002E-2</v>
      </c>
      <c r="N45" s="269">
        <v>0</v>
      </c>
      <c r="O45" s="269">
        <v>0.62339999999999995</v>
      </c>
      <c r="P45" s="269">
        <v>0</v>
      </c>
      <c r="Q45" s="269">
        <v>0</v>
      </c>
      <c r="R45" s="269">
        <v>0</v>
      </c>
      <c r="S45" s="269">
        <v>0</v>
      </c>
      <c r="T45" s="269">
        <v>0</v>
      </c>
      <c r="U45" s="269">
        <v>0</v>
      </c>
      <c r="V45" s="269">
        <v>2.2200000000000001E-2</v>
      </c>
      <c r="W45" s="269">
        <v>0</v>
      </c>
      <c r="X45" s="269">
        <v>0.46500000000000002</v>
      </c>
      <c r="Y45" s="269">
        <v>6.3600000000000004E-2</v>
      </c>
      <c r="Z45" s="269">
        <v>0</v>
      </c>
      <c r="AA45" s="269">
        <v>0</v>
      </c>
      <c r="AB45" s="269">
        <v>0</v>
      </c>
      <c r="AC45" s="244">
        <v>0</v>
      </c>
      <c r="AD45" s="243">
        <f t="shared" si="205"/>
        <v>0</v>
      </c>
      <c r="AE45" s="243">
        <f t="shared" si="0"/>
        <v>0</v>
      </c>
      <c r="AF45" s="243">
        <f t="shared" si="206"/>
        <v>0</v>
      </c>
      <c r="AG45" s="243">
        <f t="shared" si="207"/>
        <v>0</v>
      </c>
      <c r="AH45" s="244">
        <v>0</v>
      </c>
      <c r="AI45" s="243">
        <f t="shared" si="1"/>
        <v>0</v>
      </c>
      <c r="AJ45" s="243">
        <f t="shared" si="208"/>
        <v>0</v>
      </c>
      <c r="AK45" s="243">
        <f t="shared" si="209"/>
        <v>0</v>
      </c>
      <c r="AL45" s="243">
        <f t="shared" si="2"/>
        <v>0</v>
      </c>
      <c r="AM45" s="243">
        <f t="shared" si="210"/>
        <v>0</v>
      </c>
      <c r="AN45" s="244">
        <v>5.57</v>
      </c>
      <c r="AO45" s="244">
        <v>1.2254</v>
      </c>
      <c r="AP45" s="243">
        <f t="shared" si="211"/>
        <v>0</v>
      </c>
      <c r="AQ45" s="243">
        <f t="shared" si="212"/>
        <v>0</v>
      </c>
      <c r="AR45" s="243">
        <f t="shared" si="213"/>
        <v>0</v>
      </c>
      <c r="AS45" s="244">
        <v>0.44683911882499999</v>
      </c>
      <c r="AT45" s="244" t="e">
        <f t="shared" si="3"/>
        <v>#REF!</v>
      </c>
      <c r="AU45" s="243">
        <f t="shared" si="4"/>
        <v>0.8228774097579804</v>
      </c>
      <c r="AV45" s="243">
        <f t="shared" si="214"/>
        <v>2.6524340741719322E-2</v>
      </c>
      <c r="AW45" s="243">
        <f t="shared" si="215"/>
        <v>0.70191052019394029</v>
      </c>
      <c r="AX45" s="243">
        <f t="shared" si="5"/>
        <v>0.40325582642914909</v>
      </c>
      <c r="AY45" s="243">
        <f t="shared" si="216"/>
        <v>10.162046826014556</v>
      </c>
      <c r="AZ45" s="244">
        <v>16</v>
      </c>
      <c r="BA45" s="243">
        <f t="shared" si="217"/>
        <v>81.554666666666648</v>
      </c>
      <c r="BB45" s="243">
        <f t="shared" si="218"/>
        <v>8.5049866666666656</v>
      </c>
      <c r="BC45" s="243">
        <f t="shared" si="219"/>
        <v>6.803989333333333</v>
      </c>
      <c r="BD45" s="243">
        <f t="shared" si="220"/>
        <v>1.7009973333333326</v>
      </c>
      <c r="BE45" s="244">
        <v>3.1893699999999998</v>
      </c>
      <c r="BF45" s="243">
        <f t="shared" si="221"/>
        <v>2.5514960000000002</v>
      </c>
      <c r="BG45" s="243">
        <f t="shared" si="222"/>
        <v>0.63787399999999961</v>
      </c>
      <c r="BH45" s="243">
        <f t="shared" si="6"/>
        <v>10.595136880186864</v>
      </c>
      <c r="BI45" s="243">
        <f t="shared" si="223"/>
        <v>0.34151991230125989</v>
      </c>
      <c r="BJ45" s="243">
        <f t="shared" si="224"/>
        <v>9.0376014105007947</v>
      </c>
      <c r="BK45" s="243">
        <f t="shared" si="7"/>
        <v>5.1922080106760093</v>
      </c>
      <c r="BL45" s="243">
        <f t="shared" si="225"/>
        <v>130.84364186903542</v>
      </c>
      <c r="BM45" s="244">
        <v>0</v>
      </c>
      <c r="BN45" s="243">
        <f t="shared" si="226"/>
        <v>0</v>
      </c>
      <c r="BO45" s="243">
        <f t="shared" si="8"/>
        <v>0</v>
      </c>
      <c r="BP45" s="243">
        <f t="shared" si="227"/>
        <v>0</v>
      </c>
      <c r="BQ45" s="243">
        <f t="shared" si="228"/>
        <v>0</v>
      </c>
      <c r="BR45" s="244">
        <v>0</v>
      </c>
      <c r="BS45" s="243">
        <f t="shared" si="9"/>
        <v>0</v>
      </c>
      <c r="BT45" s="243">
        <f t="shared" si="229"/>
        <v>0</v>
      </c>
      <c r="BU45" s="243">
        <f t="shared" si="230"/>
        <v>0</v>
      </c>
      <c r="BV45" s="243">
        <f t="shared" si="10"/>
        <v>0</v>
      </c>
      <c r="BW45" s="243">
        <f t="shared" si="231"/>
        <v>0</v>
      </c>
      <c r="BX45" s="244">
        <v>0</v>
      </c>
      <c r="BY45" s="243">
        <f t="shared" si="11"/>
        <v>0</v>
      </c>
      <c r="BZ45" s="243">
        <f t="shared" si="232"/>
        <v>0</v>
      </c>
      <c r="CA45" s="243">
        <f t="shared" si="233"/>
        <v>0</v>
      </c>
      <c r="CB45" s="243">
        <f t="shared" si="12"/>
        <v>0</v>
      </c>
      <c r="CC45" s="243">
        <f t="shared" si="234"/>
        <v>0</v>
      </c>
      <c r="CD45" s="245"/>
      <c r="CE45" s="243">
        <f t="shared" si="13"/>
        <v>0</v>
      </c>
      <c r="CF45" s="243">
        <f t="shared" si="235"/>
        <v>0</v>
      </c>
      <c r="CG45" s="243">
        <f t="shared" si="236"/>
        <v>0</v>
      </c>
      <c r="CH45" s="243">
        <f t="shared" si="14"/>
        <v>0</v>
      </c>
      <c r="CI45" s="243">
        <f t="shared" si="237"/>
        <v>0</v>
      </c>
      <c r="CJ45" s="245"/>
      <c r="CK45" s="243">
        <f t="shared" si="15"/>
        <v>0</v>
      </c>
      <c r="CL45" s="243">
        <f t="shared" si="238"/>
        <v>0</v>
      </c>
      <c r="CM45" s="243">
        <f t="shared" si="239"/>
        <v>0</v>
      </c>
      <c r="CN45" s="243">
        <f t="shared" si="16"/>
        <v>0</v>
      </c>
      <c r="CO45" s="243">
        <f t="shared" si="240"/>
        <v>0</v>
      </c>
      <c r="CP45" s="243">
        <v>0</v>
      </c>
      <c r="CQ45" s="243">
        <f t="shared" si="17"/>
        <v>0</v>
      </c>
      <c r="CR45" s="243">
        <f t="shared" si="374"/>
        <v>0</v>
      </c>
      <c r="CS45" s="243">
        <f t="shared" si="241"/>
        <v>0</v>
      </c>
      <c r="CT45" s="243">
        <f t="shared" si="18"/>
        <v>0</v>
      </c>
      <c r="CU45" s="243">
        <f t="shared" si="242"/>
        <v>0</v>
      </c>
      <c r="CV45" s="243"/>
      <c r="CW45" s="243">
        <f t="shared" si="19"/>
        <v>0</v>
      </c>
      <c r="CX45" s="243">
        <f t="shared" si="375"/>
        <v>0</v>
      </c>
      <c r="CY45" s="243">
        <f t="shared" si="243"/>
        <v>0</v>
      </c>
      <c r="CZ45" s="243">
        <f t="shared" si="20"/>
        <v>0</v>
      </c>
      <c r="DA45" s="243">
        <f t="shared" si="244"/>
        <v>0</v>
      </c>
      <c r="DB45" s="244">
        <v>0</v>
      </c>
      <c r="DC45" s="243">
        <f t="shared" si="245"/>
        <v>0</v>
      </c>
      <c r="DD45" s="243">
        <f t="shared" si="21"/>
        <v>0</v>
      </c>
      <c r="DE45" s="244">
        <v>0</v>
      </c>
      <c r="DF45" s="244">
        <v>0</v>
      </c>
      <c r="DG45" s="243">
        <f t="shared" si="22"/>
        <v>0</v>
      </c>
      <c r="DH45" s="243">
        <f t="shared" si="23"/>
        <v>0</v>
      </c>
      <c r="DI45" s="243">
        <f t="shared" si="246"/>
        <v>0</v>
      </c>
      <c r="DJ45" s="244">
        <v>0</v>
      </c>
      <c r="DK45" s="243">
        <f t="shared" si="247"/>
        <v>0</v>
      </c>
      <c r="DL45" s="243">
        <f t="shared" si="24"/>
        <v>0</v>
      </c>
      <c r="DM45" s="244">
        <v>0</v>
      </c>
      <c r="DN45" s="244">
        <v>0</v>
      </c>
      <c r="DO45" s="243">
        <f t="shared" si="25"/>
        <v>0</v>
      </c>
      <c r="DP45" s="243">
        <f t="shared" si="26"/>
        <v>0</v>
      </c>
      <c r="DQ45" s="243">
        <f t="shared" si="248"/>
        <v>0</v>
      </c>
      <c r="DR45" s="244">
        <v>0</v>
      </c>
      <c r="DS45" s="243">
        <f t="shared" si="249"/>
        <v>0</v>
      </c>
      <c r="DT45" s="243">
        <f t="shared" si="27"/>
        <v>0</v>
      </c>
      <c r="DU45" s="244">
        <v>0</v>
      </c>
      <c r="DV45" s="244">
        <v>0</v>
      </c>
      <c r="DW45" s="243">
        <f t="shared" si="28"/>
        <v>0</v>
      </c>
      <c r="DX45" s="243">
        <f t="shared" si="29"/>
        <v>0</v>
      </c>
      <c r="DY45" s="243">
        <f t="shared" si="30"/>
        <v>0</v>
      </c>
      <c r="DZ45" s="244">
        <v>0</v>
      </c>
      <c r="EA45" s="243">
        <f t="shared" si="250"/>
        <v>0</v>
      </c>
      <c r="EB45" s="243">
        <f t="shared" si="31"/>
        <v>0</v>
      </c>
      <c r="EC45" s="244">
        <v>0</v>
      </c>
      <c r="ED45" s="244">
        <v>0</v>
      </c>
      <c r="EE45" s="243">
        <f t="shared" si="32"/>
        <v>0</v>
      </c>
      <c r="EF45" s="243">
        <f t="shared" si="33"/>
        <v>0</v>
      </c>
      <c r="EG45" s="243">
        <f t="shared" si="34"/>
        <v>0</v>
      </c>
      <c r="EH45" s="244">
        <v>0</v>
      </c>
      <c r="EI45" s="243">
        <f t="shared" si="251"/>
        <v>0</v>
      </c>
      <c r="EJ45" s="243">
        <f t="shared" si="35"/>
        <v>0</v>
      </c>
      <c r="EK45" s="244">
        <v>0</v>
      </c>
      <c r="EL45" s="244">
        <v>0</v>
      </c>
      <c r="EM45" s="243">
        <f t="shared" si="36"/>
        <v>0</v>
      </c>
      <c r="EN45" s="243">
        <f t="shared" si="37"/>
        <v>0</v>
      </c>
      <c r="EO45" s="243">
        <f t="shared" si="252"/>
        <v>0</v>
      </c>
      <c r="EP45" s="244">
        <v>0</v>
      </c>
      <c r="EQ45" s="244">
        <v>0</v>
      </c>
      <c r="ER45" s="244">
        <v>0</v>
      </c>
      <c r="ES45" s="244">
        <v>0</v>
      </c>
      <c r="ET45" s="244">
        <v>0</v>
      </c>
      <c r="EU45" s="243">
        <f t="shared" si="38"/>
        <v>0</v>
      </c>
      <c r="EV45" s="243">
        <f t="shared" si="253"/>
        <v>0</v>
      </c>
      <c r="EW45" s="243">
        <f t="shared" si="254"/>
        <v>0</v>
      </c>
      <c r="EX45" s="243">
        <f t="shared" si="39"/>
        <v>0</v>
      </c>
      <c r="EY45" s="243">
        <f t="shared" si="255"/>
        <v>0</v>
      </c>
      <c r="EZ45" s="245">
        <f t="shared" si="256"/>
        <v>0</v>
      </c>
      <c r="FA45" s="245">
        <f t="shared" si="256"/>
        <v>0</v>
      </c>
      <c r="FB45" s="245">
        <f t="shared" si="256"/>
        <v>0</v>
      </c>
      <c r="FC45" s="245">
        <f t="shared" si="257"/>
        <v>0</v>
      </c>
      <c r="FD45" s="245">
        <f t="shared" si="258"/>
        <v>0</v>
      </c>
      <c r="FE45" s="245">
        <f t="shared" si="259"/>
        <v>0</v>
      </c>
      <c r="FF45" s="245">
        <f t="shared" si="260"/>
        <v>0</v>
      </c>
      <c r="FG45" s="245">
        <f t="shared" si="261"/>
        <v>0</v>
      </c>
      <c r="FH45" s="245">
        <f t="shared" si="262"/>
        <v>0</v>
      </c>
      <c r="FI45" s="245">
        <f t="shared" si="263"/>
        <v>0</v>
      </c>
      <c r="FJ45" s="245">
        <f t="shared" si="263"/>
        <v>0</v>
      </c>
      <c r="FK45" s="244">
        <f t="shared" si="40"/>
        <v>0</v>
      </c>
      <c r="FL45" s="244">
        <v>0</v>
      </c>
      <c r="FM45" s="243">
        <f t="shared" si="264"/>
        <v>0</v>
      </c>
      <c r="FN45" s="243">
        <f t="shared" si="265"/>
        <v>0</v>
      </c>
      <c r="FO45" s="244">
        <v>0</v>
      </c>
      <c r="FP45" s="244">
        <f t="shared" si="266"/>
        <v>0</v>
      </c>
      <c r="FQ45" s="244">
        <f t="shared" si="41"/>
        <v>0</v>
      </c>
      <c r="FR45" s="244">
        <v>0</v>
      </c>
      <c r="FS45" s="243">
        <f t="shared" si="267"/>
        <v>0</v>
      </c>
      <c r="FT45" s="243">
        <f t="shared" si="268"/>
        <v>0</v>
      </c>
      <c r="FU45" s="244">
        <v>0</v>
      </c>
      <c r="FV45" s="244">
        <f t="shared" si="269"/>
        <v>0</v>
      </c>
      <c r="FW45" s="270">
        <v>3.9599999999999998E-4</v>
      </c>
      <c r="FX45" s="243">
        <f t="shared" si="270"/>
        <v>1.7942505559941599</v>
      </c>
      <c r="FY45" s="243">
        <f t="shared" si="271"/>
        <v>0.39473512231871521</v>
      </c>
      <c r="FZ45" s="243">
        <f t="shared" si="42"/>
        <v>0</v>
      </c>
      <c r="GA45" s="243">
        <f t="shared" si="272"/>
        <v>0</v>
      </c>
      <c r="GB45" s="243">
        <f t="shared" si="273"/>
        <v>0</v>
      </c>
      <c r="GC45" s="243">
        <f t="shared" si="274"/>
        <v>3.083554410890579E-2</v>
      </c>
      <c r="GD45" s="243">
        <f t="shared" si="43"/>
        <v>0.25222044006862165</v>
      </c>
      <c r="GE45" s="243">
        <f t="shared" si="275"/>
        <v>8.1299848739001517E-3</v>
      </c>
      <c r="GF45" s="243">
        <f t="shared" si="276"/>
        <v>0.21514283682204807</v>
      </c>
      <c r="GG45" s="243">
        <f t="shared" si="44"/>
        <v>0.1236020831245201</v>
      </c>
      <c r="GH45" s="247">
        <f t="shared" si="277"/>
        <v>3.1147724947379065</v>
      </c>
      <c r="GI45" s="244">
        <v>6</v>
      </c>
      <c r="GJ45" s="244">
        <v>4132.6099999999997</v>
      </c>
      <c r="GK45" s="244">
        <v>909.17420000000004</v>
      </c>
      <c r="GL45" s="244">
        <v>2534.83308036774</v>
      </c>
      <c r="GM45" s="244">
        <v>71.022008333333304</v>
      </c>
      <c r="GN45" s="271">
        <v>0</v>
      </c>
      <c r="GO45" s="243">
        <f t="shared" si="278"/>
        <v>0</v>
      </c>
      <c r="GP45" s="243">
        <f t="shared" si="45"/>
        <v>0</v>
      </c>
      <c r="GQ45" s="243">
        <f t="shared" si="279"/>
        <v>0</v>
      </c>
      <c r="GR45" s="243">
        <f t="shared" si="280"/>
        <v>0</v>
      </c>
      <c r="GS45" s="244">
        <v>0</v>
      </c>
      <c r="GT45" s="244">
        <v>0</v>
      </c>
      <c r="GU45" s="245"/>
      <c r="GV45" s="243">
        <f t="shared" si="46"/>
        <v>0</v>
      </c>
      <c r="GW45" s="243">
        <f t="shared" si="281"/>
        <v>0</v>
      </c>
      <c r="GX45" s="243">
        <f t="shared" si="282"/>
        <v>0</v>
      </c>
      <c r="GY45" s="243">
        <f t="shared" si="47"/>
        <v>0</v>
      </c>
      <c r="GZ45" s="243">
        <f t="shared" si="283"/>
        <v>0</v>
      </c>
      <c r="HA45" s="244">
        <v>0</v>
      </c>
      <c r="HB45" s="244">
        <v>44</v>
      </c>
      <c r="HC45" s="244">
        <v>0</v>
      </c>
      <c r="HD45" s="244">
        <v>0</v>
      </c>
      <c r="HE45" s="244">
        <v>0</v>
      </c>
      <c r="HF45" s="243">
        <f t="shared" si="284"/>
        <v>0</v>
      </c>
      <c r="HG45" s="243">
        <f t="shared" si="48"/>
        <v>0</v>
      </c>
      <c r="HH45" s="244">
        <v>0</v>
      </c>
      <c r="HI45" s="244">
        <v>0</v>
      </c>
      <c r="HJ45" s="243">
        <f t="shared" si="49"/>
        <v>0</v>
      </c>
      <c r="HK45" s="243">
        <f t="shared" si="50"/>
        <v>0</v>
      </c>
      <c r="HL45" s="243">
        <f t="shared" si="51"/>
        <v>0</v>
      </c>
      <c r="HM45" s="244">
        <v>0</v>
      </c>
      <c r="HN45" s="243">
        <f t="shared" si="285"/>
        <v>0</v>
      </c>
      <c r="HO45" s="243">
        <f t="shared" si="52"/>
        <v>0</v>
      </c>
      <c r="HP45" s="244">
        <v>0</v>
      </c>
      <c r="HQ45" s="244">
        <v>0</v>
      </c>
      <c r="HR45" s="243">
        <f t="shared" si="53"/>
        <v>0</v>
      </c>
      <c r="HS45" s="243">
        <f t="shared" si="54"/>
        <v>0</v>
      </c>
      <c r="HT45" s="243">
        <f t="shared" si="55"/>
        <v>0</v>
      </c>
      <c r="HU45" s="244">
        <v>0</v>
      </c>
      <c r="HV45" s="243">
        <f t="shared" si="286"/>
        <v>0</v>
      </c>
      <c r="HW45" s="243">
        <f t="shared" si="56"/>
        <v>0</v>
      </c>
      <c r="HX45" s="244">
        <v>0</v>
      </c>
      <c r="HY45" s="244">
        <v>0</v>
      </c>
      <c r="HZ45" s="243">
        <f t="shared" si="57"/>
        <v>0</v>
      </c>
      <c r="IA45" s="243">
        <f t="shared" si="58"/>
        <v>0</v>
      </c>
      <c r="IB45" s="243">
        <f t="shared" si="59"/>
        <v>0</v>
      </c>
      <c r="IC45" s="244">
        <v>0</v>
      </c>
      <c r="ID45" s="243">
        <f t="shared" si="287"/>
        <v>0</v>
      </c>
      <c r="IE45" s="243">
        <f t="shared" si="60"/>
        <v>0</v>
      </c>
      <c r="IF45" s="244">
        <v>0</v>
      </c>
      <c r="IG45" s="244">
        <v>0</v>
      </c>
      <c r="IH45" s="243">
        <f t="shared" si="61"/>
        <v>0</v>
      </c>
      <c r="II45" s="243">
        <f t="shared" si="62"/>
        <v>0</v>
      </c>
      <c r="IJ45" s="243">
        <f t="shared" si="288"/>
        <v>0</v>
      </c>
      <c r="IK45" s="244">
        <v>0</v>
      </c>
      <c r="IL45" s="243">
        <f t="shared" si="289"/>
        <v>0</v>
      </c>
      <c r="IM45" s="243">
        <f t="shared" si="63"/>
        <v>0</v>
      </c>
      <c r="IN45" s="244">
        <v>0</v>
      </c>
      <c r="IO45" s="244">
        <v>0</v>
      </c>
      <c r="IP45" s="243">
        <f t="shared" si="64"/>
        <v>0</v>
      </c>
      <c r="IQ45" s="243">
        <f t="shared" si="65"/>
        <v>0</v>
      </c>
      <c r="IR45" s="243">
        <f t="shared" si="290"/>
        <v>0</v>
      </c>
      <c r="IS45" s="244">
        <v>0.79</v>
      </c>
      <c r="IT45" s="243">
        <f t="shared" si="291"/>
        <v>0.17380000000000001</v>
      </c>
      <c r="IU45" s="243">
        <f t="shared" si="66"/>
        <v>0</v>
      </c>
      <c r="IV45" s="244">
        <v>3.4565265119999897E-2</v>
      </c>
      <c r="IW45" s="244">
        <v>8.2000359482799906E-2</v>
      </c>
      <c r="IX45" s="243">
        <f t="shared" si="67"/>
        <v>0.12275326072207202</v>
      </c>
      <c r="IY45" s="243">
        <f t="shared" si="68"/>
        <v>6.0155944266243593E-2</v>
      </c>
      <c r="IZ45" s="243">
        <f t="shared" si="292"/>
        <v>1.5159297955093385</v>
      </c>
      <c r="JA45" s="244">
        <v>15.45941</v>
      </c>
      <c r="JB45" s="243">
        <f t="shared" si="293"/>
        <v>3.4010701999999999</v>
      </c>
      <c r="JC45" s="244">
        <v>39.650979999999898</v>
      </c>
      <c r="JD45" s="243">
        <f t="shared" si="69"/>
        <v>0</v>
      </c>
      <c r="JE45" s="243">
        <f t="shared" si="70"/>
        <v>6.6481868411912766</v>
      </c>
      <c r="JF45" s="243">
        <f t="shared" si="71"/>
        <v>3.257982352059559</v>
      </c>
      <c r="JG45" s="243">
        <f t="shared" si="294"/>
        <v>82.101155271900879</v>
      </c>
      <c r="JH45" s="244">
        <v>0</v>
      </c>
      <c r="JI45" s="243">
        <f t="shared" si="295"/>
        <v>0</v>
      </c>
      <c r="JJ45" s="244">
        <v>0</v>
      </c>
      <c r="JK45" s="243">
        <f t="shared" si="72"/>
        <v>0</v>
      </c>
      <c r="JL45" s="243">
        <f t="shared" si="73"/>
        <v>0</v>
      </c>
      <c r="JM45" s="243">
        <f t="shared" si="74"/>
        <v>0</v>
      </c>
      <c r="JN45" s="243">
        <f t="shared" si="296"/>
        <v>0</v>
      </c>
      <c r="JO45" s="244">
        <v>0</v>
      </c>
      <c r="JP45" s="243">
        <f t="shared" si="297"/>
        <v>0</v>
      </c>
      <c r="JQ45" s="244">
        <v>0</v>
      </c>
      <c r="JR45" s="243">
        <f t="shared" si="75"/>
        <v>0</v>
      </c>
      <c r="JS45" s="243">
        <f t="shared" si="76"/>
        <v>0</v>
      </c>
      <c r="JT45" s="243">
        <f t="shared" si="77"/>
        <v>0</v>
      </c>
      <c r="JU45" s="243">
        <f t="shared" si="298"/>
        <v>0</v>
      </c>
      <c r="JV45" s="244">
        <v>0</v>
      </c>
      <c r="JW45" s="243">
        <f t="shared" si="299"/>
        <v>0</v>
      </c>
      <c r="JX45" s="244">
        <v>0</v>
      </c>
      <c r="JY45" s="243">
        <f t="shared" si="78"/>
        <v>0</v>
      </c>
      <c r="JZ45" s="243">
        <f t="shared" si="79"/>
        <v>0</v>
      </c>
      <c r="KA45" s="243">
        <f t="shared" si="80"/>
        <v>0</v>
      </c>
      <c r="KB45" s="243">
        <f t="shared" si="300"/>
        <v>0</v>
      </c>
      <c r="KC45" s="244">
        <v>0</v>
      </c>
      <c r="KD45" s="243">
        <f t="shared" si="301"/>
        <v>0</v>
      </c>
      <c r="KE45" s="244">
        <v>0</v>
      </c>
      <c r="KF45" s="243">
        <f t="shared" si="81"/>
        <v>0</v>
      </c>
      <c r="KG45" s="243">
        <f t="shared" si="82"/>
        <v>0</v>
      </c>
      <c r="KH45" s="243">
        <f t="shared" si="83"/>
        <v>0</v>
      </c>
      <c r="KI45" s="243">
        <f t="shared" si="302"/>
        <v>0</v>
      </c>
      <c r="KJ45" s="244">
        <v>0</v>
      </c>
      <c r="KK45" s="243">
        <f t="shared" si="303"/>
        <v>0</v>
      </c>
      <c r="KL45" s="244">
        <v>0</v>
      </c>
      <c r="KM45" s="243">
        <f t="shared" si="84"/>
        <v>0</v>
      </c>
      <c r="KN45" s="243">
        <f t="shared" si="85"/>
        <v>0</v>
      </c>
      <c r="KO45" s="243">
        <f t="shared" si="86"/>
        <v>0</v>
      </c>
      <c r="KP45" s="243">
        <f t="shared" si="304"/>
        <v>0</v>
      </c>
      <c r="KQ45" s="243">
        <f t="shared" si="305"/>
        <v>16.249410000000001</v>
      </c>
      <c r="KR45" s="243">
        <f t="shared" si="87"/>
        <v>3.5748701999999999</v>
      </c>
      <c r="KS45" s="243">
        <f t="shared" si="306"/>
        <v>39.767545624602697</v>
      </c>
      <c r="KT45" s="243">
        <f t="shared" si="307"/>
        <v>0</v>
      </c>
      <c r="KU45" s="243">
        <f t="shared" si="308"/>
        <v>0</v>
      </c>
      <c r="KV45" s="243">
        <f t="shared" si="309"/>
        <v>0</v>
      </c>
      <c r="KW45" s="243">
        <f t="shared" si="310"/>
        <v>6.7709401019133484</v>
      </c>
      <c r="KX45" s="243">
        <f t="shared" si="311"/>
        <v>0.21825209961437961</v>
      </c>
      <c r="KY45" s="243">
        <f t="shared" si="312"/>
        <v>5.7755797312917032</v>
      </c>
      <c r="KZ45" s="243">
        <f t="shared" si="313"/>
        <v>3.3181382963258024</v>
      </c>
      <c r="LA45" s="243">
        <f t="shared" si="313"/>
        <v>83.617085067410216</v>
      </c>
      <c r="LB45" s="244">
        <v>4.97</v>
      </c>
      <c r="LC45" s="243">
        <f t="shared" si="314"/>
        <v>1.0933999999999999</v>
      </c>
      <c r="LD45" s="243">
        <f t="shared" si="88"/>
        <v>0</v>
      </c>
      <c r="LE45" s="243">
        <f t="shared" si="315"/>
        <v>0</v>
      </c>
      <c r="LF45" s="243">
        <f t="shared" si="316"/>
        <v>0</v>
      </c>
      <c r="LG45" s="244">
        <v>0.39869199259999999</v>
      </c>
      <c r="LH45" s="243">
        <f t="shared" si="89"/>
        <v>0.73423556351052932</v>
      </c>
      <c r="LI45" s="243">
        <f t="shared" si="317"/>
        <v>2.3667090675109768E-2</v>
      </c>
      <c r="LJ45" s="243">
        <f t="shared" si="318"/>
        <v>0.62629944657265935</v>
      </c>
      <c r="LK45" s="243">
        <f t="shared" si="90"/>
        <v>0.35981637780552644</v>
      </c>
      <c r="LL45" s="243">
        <f t="shared" si="319"/>
        <v>9.0673727206992663</v>
      </c>
      <c r="LM45" s="243">
        <f t="shared" si="91"/>
        <v>0</v>
      </c>
      <c r="LN45" s="244">
        <v>0</v>
      </c>
      <c r="LO45" s="243">
        <f t="shared" si="320"/>
        <v>0</v>
      </c>
      <c r="LP45" s="243">
        <f t="shared" si="321"/>
        <v>0</v>
      </c>
      <c r="LQ45" s="243">
        <f t="shared" si="92"/>
        <v>0</v>
      </c>
      <c r="LR45" s="243">
        <f t="shared" si="322"/>
        <v>0</v>
      </c>
      <c r="LS45" s="244">
        <v>0</v>
      </c>
      <c r="LT45" s="243">
        <f t="shared" si="93"/>
        <v>0</v>
      </c>
      <c r="LU45" s="243">
        <f t="shared" si="323"/>
        <v>0</v>
      </c>
      <c r="LV45" s="243">
        <f t="shared" si="324"/>
        <v>0</v>
      </c>
      <c r="LW45" s="243">
        <f t="shared" si="94"/>
        <v>0</v>
      </c>
      <c r="LX45" s="243">
        <f t="shared" si="325"/>
        <v>0</v>
      </c>
      <c r="LY45" s="245">
        <f t="shared" si="95"/>
        <v>0</v>
      </c>
      <c r="LZ45" s="244">
        <v>0</v>
      </c>
      <c r="MA45" s="249">
        <f t="shared" si="326"/>
        <v>0</v>
      </c>
      <c r="MB45" s="249">
        <f t="shared" si="327"/>
        <v>0</v>
      </c>
      <c r="MC45" s="249">
        <f t="shared" si="96"/>
        <v>0</v>
      </c>
      <c r="MD45" s="247">
        <f t="shared" si="328"/>
        <v>0</v>
      </c>
      <c r="ME45" s="250">
        <f t="shared" si="329"/>
        <v>236.80491897789736</v>
      </c>
      <c r="MF45" s="251">
        <f t="shared" si="376"/>
        <v>34.872065878312881</v>
      </c>
      <c r="MG45" s="252" t="e">
        <f t="shared" si="330"/>
        <v>#REF!</v>
      </c>
      <c r="MH45" s="252" t="e">
        <f t="shared" si="377"/>
        <v>#REF!</v>
      </c>
      <c r="MI45" s="252">
        <f t="shared" si="331"/>
        <v>0</v>
      </c>
      <c r="MJ45" s="252">
        <f t="shared" si="332"/>
        <v>0</v>
      </c>
      <c r="MK45" s="252">
        <f t="shared" si="378"/>
        <v>81.554666666666648</v>
      </c>
      <c r="ML45" s="252">
        <f t="shared" si="333"/>
        <v>0</v>
      </c>
      <c r="MM45" s="252">
        <f t="shared" si="334"/>
        <v>0</v>
      </c>
      <c r="MN45" s="252">
        <f t="shared" si="335"/>
        <v>0</v>
      </c>
      <c r="MO45" s="252">
        <f t="shared" si="336"/>
        <v>0</v>
      </c>
      <c r="MP45" s="253">
        <f t="shared" si="337"/>
        <v>0</v>
      </c>
      <c r="MQ45" s="254">
        <f t="shared" si="379"/>
        <v>0</v>
      </c>
      <c r="MR45" s="255">
        <f t="shared" si="338"/>
        <v>0</v>
      </c>
      <c r="MS45" s="255">
        <f t="shared" si="380"/>
        <v>0</v>
      </c>
      <c r="MT45" s="255">
        <f t="shared" si="381"/>
        <v>19.175410395437346</v>
      </c>
      <c r="MU45" s="255">
        <f t="shared" si="97"/>
        <v>0.61809342820636881</v>
      </c>
      <c r="MV45" s="255">
        <f t="shared" si="339"/>
        <v>19.954971413365001</v>
      </c>
      <c r="MW45" s="255" t="e">
        <f t="shared" si="98"/>
        <v>#REF!</v>
      </c>
      <c r="MX45" s="255" t="e">
        <f t="shared" si="99"/>
        <v>#REF!</v>
      </c>
      <c r="MY45" s="256" t="e">
        <f t="shared" si="340"/>
        <v>#REF!</v>
      </c>
      <c r="MZ45" s="254">
        <f t="shared" si="341"/>
        <v>0</v>
      </c>
      <c r="NA45" s="255">
        <f t="shared" si="100"/>
        <v>0</v>
      </c>
      <c r="NB45" s="255">
        <f t="shared" si="342"/>
        <v>0</v>
      </c>
      <c r="NC45" s="255">
        <f t="shared" si="101"/>
        <v>0</v>
      </c>
      <c r="ND45" s="255">
        <f t="shared" si="343"/>
        <v>0</v>
      </c>
      <c r="NE45" s="255"/>
      <c r="NF45" s="256"/>
      <c r="NG45" s="257"/>
      <c r="NH45" s="254">
        <f t="shared" si="344"/>
        <v>7.6517308346366075</v>
      </c>
      <c r="NI45" s="255">
        <f t="shared" si="102"/>
        <v>8.6235006506354566</v>
      </c>
      <c r="NJ45" s="255" t="e">
        <f t="shared" si="345"/>
        <v>#REF!</v>
      </c>
      <c r="NK45" s="255" t="e">
        <f t="shared" si="103"/>
        <v>#REF!</v>
      </c>
      <c r="NL45" s="255">
        <f t="shared" si="346"/>
        <v>8.0651165285829816</v>
      </c>
      <c r="NM45" s="255">
        <f t="shared" si="382"/>
        <v>0.94874398993724085</v>
      </c>
      <c r="NN45" s="256" t="e">
        <f t="shared" si="383"/>
        <v>#REF!</v>
      </c>
      <c r="NO45" s="257" t="e">
        <f t="shared" si="384"/>
        <v>#REF!</v>
      </c>
      <c r="NP45" s="254">
        <f t="shared" si="347"/>
        <v>11.025873720810969</v>
      </c>
      <c r="NQ45" s="255">
        <f t="shared" si="104"/>
        <v>12.426159683353962</v>
      </c>
      <c r="NR45" s="255">
        <f t="shared" si="348"/>
        <v>9.6970052456345943</v>
      </c>
      <c r="NS45" s="255">
        <f t="shared" si="105"/>
        <v>12.024286504586897</v>
      </c>
      <c r="NT45" s="255">
        <f t="shared" si="349"/>
        <v>103.84416021352017</v>
      </c>
      <c r="NU45" s="255">
        <f t="shared" si="350"/>
        <v>0.10617711865684129</v>
      </c>
      <c r="NV45" s="256">
        <f t="shared" si="351"/>
        <v>9.3380361742981061E-2</v>
      </c>
      <c r="NW45" s="257">
        <f t="shared" si="106"/>
        <v>1.0358957808877343</v>
      </c>
      <c r="NX45" s="254">
        <f t="shared" si="352"/>
        <v>0</v>
      </c>
      <c r="NY45" s="255">
        <f t="shared" si="107"/>
        <v>0</v>
      </c>
      <c r="NZ45" s="255">
        <f t="shared" si="353"/>
        <v>0</v>
      </c>
      <c r="OA45" s="255">
        <f t="shared" si="108"/>
        <v>0</v>
      </c>
      <c r="OB45" s="255">
        <f t="shared" si="354"/>
        <v>0</v>
      </c>
      <c r="OC45" s="255"/>
      <c r="OD45" s="256"/>
      <c r="OE45" s="257"/>
      <c r="OF45" s="254">
        <f t="shared" si="355"/>
        <v>0</v>
      </c>
      <c r="OG45" s="255">
        <f t="shared" si="109"/>
        <v>0</v>
      </c>
      <c r="OH45" s="255">
        <f t="shared" si="356"/>
        <v>0</v>
      </c>
      <c r="OI45" s="255">
        <f t="shared" si="110"/>
        <v>0</v>
      </c>
      <c r="OJ45" s="255">
        <f t="shared" si="357"/>
        <v>0</v>
      </c>
      <c r="OK45" s="255"/>
      <c r="OL45" s="256"/>
      <c r="OM45" s="257"/>
      <c r="ON45" s="258"/>
      <c r="OO45" s="254">
        <f t="shared" si="358"/>
        <v>0</v>
      </c>
      <c r="OP45" s="255">
        <f t="shared" si="111"/>
        <v>0</v>
      </c>
      <c r="OQ45" s="255">
        <f t="shared" si="359"/>
        <v>0</v>
      </c>
      <c r="OR45" s="255">
        <f t="shared" si="112"/>
        <v>0</v>
      </c>
      <c r="OS45" s="255">
        <f t="shared" si="360"/>
        <v>0</v>
      </c>
      <c r="OT45" s="255"/>
      <c r="OU45" s="256"/>
      <c r="OV45" s="257"/>
      <c r="OW45" s="258"/>
      <c r="OX45" s="254">
        <f t="shared" si="361"/>
        <v>0</v>
      </c>
      <c r="OY45" s="255">
        <f t="shared" si="113"/>
        <v>0</v>
      </c>
      <c r="OZ45" s="255">
        <f t="shared" si="362"/>
        <v>0</v>
      </c>
      <c r="PA45" s="255">
        <f t="shared" si="114"/>
        <v>0</v>
      </c>
      <c r="PB45" s="255">
        <f t="shared" si="363"/>
        <v>0</v>
      </c>
      <c r="PC45" s="255"/>
      <c r="PD45" s="259"/>
      <c r="PE45" s="257"/>
      <c r="PF45" s="254">
        <f t="shared" si="116"/>
        <v>0</v>
      </c>
      <c r="PG45" s="255">
        <f t="shared" si="117"/>
        <v>0</v>
      </c>
      <c r="PH45" s="255">
        <f t="shared" si="364"/>
        <v>0</v>
      </c>
      <c r="PI45" s="255">
        <f t="shared" si="118"/>
        <v>0</v>
      </c>
      <c r="PJ45" s="255">
        <f t="shared" si="119"/>
        <v>0</v>
      </c>
      <c r="PK45" s="255"/>
      <c r="PL45" s="259"/>
      <c r="PM45" s="257"/>
      <c r="PN45" s="254">
        <f t="shared" si="120"/>
        <v>0</v>
      </c>
      <c r="PO45" s="255">
        <f t="shared" si="121"/>
        <v>0</v>
      </c>
      <c r="PP45" s="255">
        <f t="shared" si="365"/>
        <v>0</v>
      </c>
      <c r="PQ45" s="255">
        <f t="shared" si="122"/>
        <v>0</v>
      </c>
      <c r="PR45" s="255">
        <f t="shared" si="123"/>
        <v>0</v>
      </c>
      <c r="PS45" s="255"/>
      <c r="PT45" s="259"/>
      <c r="PU45" s="257"/>
      <c r="PV45" s="254">
        <f t="shared" si="124"/>
        <v>2.4514599392357734</v>
      </c>
      <c r="PW45" s="255">
        <f t="shared" si="125"/>
        <v>2.7627953515187165</v>
      </c>
      <c r="PX45" s="255">
        <f t="shared" si="126"/>
        <v>8.1299848739001517E-3</v>
      </c>
      <c r="PY45" s="255">
        <f t="shared" si="127"/>
        <v>1.0081181243636187E-2</v>
      </c>
      <c r="PZ45" s="255">
        <f t="shared" si="128"/>
        <v>2.472041662490402</v>
      </c>
      <c r="QA45" s="255">
        <f t="shared" si="366"/>
        <v>0.99167420049308797</v>
      </c>
      <c r="QB45" s="259">
        <f t="shared" si="129"/>
        <v>3.2887734042919745E-3</v>
      </c>
      <c r="QC45" s="257">
        <f t="shared" si="367"/>
        <v>1.1267319290796523</v>
      </c>
      <c r="QD45" s="254">
        <f t="shared" si="130"/>
        <v>0</v>
      </c>
      <c r="QE45" s="255">
        <f t="shared" si="131"/>
        <v>0</v>
      </c>
      <c r="QF45" s="255">
        <f t="shared" si="132"/>
        <v>0</v>
      </c>
      <c r="QG45" s="255">
        <f t="shared" si="133"/>
        <v>0</v>
      </c>
      <c r="QH45" s="255">
        <f t="shared" si="134"/>
        <v>0</v>
      </c>
      <c r="QI45" s="255"/>
      <c r="QJ45" s="259"/>
      <c r="QK45" s="257"/>
      <c r="QL45" s="254">
        <f t="shared" si="135"/>
        <v>26.870487472175878</v>
      </c>
      <c r="QM45" s="255">
        <f t="shared" si="136"/>
        <v>30.283039381142213</v>
      </c>
      <c r="QN45" s="255">
        <f t="shared" si="137"/>
        <v>0.21825209961437961</v>
      </c>
      <c r="QO45" s="255">
        <f t="shared" si="138"/>
        <v>0.27063260352183072</v>
      </c>
      <c r="QP45" s="255">
        <f t="shared" si="368"/>
        <v>66.362765926516033</v>
      </c>
      <c r="QQ45" s="255">
        <f t="shared" si="369"/>
        <v>0.4049030672098532</v>
      </c>
      <c r="QR45" s="259">
        <f t="shared" si="139"/>
        <v>3.2887734042919749E-3</v>
      </c>
      <c r="QS45" s="257">
        <f t="shared" si="370"/>
        <v>1.0522119951526814</v>
      </c>
      <c r="QT45" s="254">
        <f t="shared" si="140"/>
        <v>6.8274853248186442</v>
      </c>
      <c r="QU45" s="255">
        <f t="shared" si="141"/>
        <v>7.6945759610706119</v>
      </c>
      <c r="QV45" s="255">
        <f t="shared" si="142"/>
        <v>2.3667090675109768E-2</v>
      </c>
      <c r="QW45" s="255">
        <f t="shared" si="143"/>
        <v>2.9347192437136113E-2</v>
      </c>
      <c r="QX45" s="255">
        <f t="shared" si="144"/>
        <v>7.1963275561105284</v>
      </c>
      <c r="QY45" s="255">
        <f t="shared" si="385"/>
        <v>0.9487457695031275</v>
      </c>
      <c r="QZ45" s="259">
        <f t="shared" si="386"/>
        <v>3.2887734042919745E-3</v>
      </c>
      <c r="RA45" s="257">
        <f t="shared" si="387"/>
        <v>1.1212800183439273</v>
      </c>
      <c r="RB45" s="254">
        <f t="shared" si="145"/>
        <v>0</v>
      </c>
      <c r="RC45" s="255">
        <f t="shared" si="146"/>
        <v>0</v>
      </c>
      <c r="RD45" s="255">
        <f t="shared" si="371"/>
        <v>0</v>
      </c>
      <c r="RE45" s="255">
        <f t="shared" si="147"/>
        <v>0</v>
      </c>
      <c r="RF45" s="255">
        <f t="shared" si="148"/>
        <v>0</v>
      </c>
      <c r="RG45" s="255"/>
      <c r="RH45" s="259"/>
      <c r="RI45" s="257"/>
      <c r="RJ45" s="254">
        <f t="shared" si="149"/>
        <v>0</v>
      </c>
      <c r="RK45" s="255">
        <f t="shared" si="150"/>
        <v>0</v>
      </c>
      <c r="RL45" s="255">
        <f t="shared" si="372"/>
        <v>0</v>
      </c>
      <c r="RM45" s="255">
        <f t="shared" si="151"/>
        <v>0</v>
      </c>
      <c r="RN45" s="255">
        <f t="shared" si="152"/>
        <v>0</v>
      </c>
      <c r="RO45" s="255"/>
      <c r="RP45" s="259"/>
      <c r="RQ45" s="257"/>
      <c r="RR45" s="254">
        <f t="shared" si="153"/>
        <v>0</v>
      </c>
      <c r="RS45" s="255">
        <f t="shared" si="154"/>
        <v>0</v>
      </c>
      <c r="RT45" s="255">
        <f t="shared" si="373"/>
        <v>0</v>
      </c>
      <c r="RU45" s="255">
        <f t="shared" si="155"/>
        <v>0</v>
      </c>
      <c r="RV45" s="255">
        <f t="shared" si="156"/>
        <v>0</v>
      </c>
      <c r="RW45" s="255"/>
      <c r="RX45" s="259"/>
      <c r="RY45" s="257"/>
      <c r="RZ45" s="260"/>
      <c r="SA45" s="242" t="e">
        <f t="shared" si="157"/>
        <v>#REF!</v>
      </c>
      <c r="SB45" s="242">
        <f t="shared" si="158"/>
        <v>0</v>
      </c>
      <c r="SC45" s="242">
        <f t="shared" si="159"/>
        <v>0.64577742980541353</v>
      </c>
      <c r="SD45" s="242">
        <f t="shared" si="160"/>
        <v>0</v>
      </c>
      <c r="SE45" s="242">
        <f t="shared" si="161"/>
        <v>0</v>
      </c>
      <c r="SF45" s="262">
        <v>0</v>
      </c>
      <c r="SG45" s="242">
        <f t="shared" si="162"/>
        <v>0</v>
      </c>
      <c r="SH45" s="262">
        <v>0</v>
      </c>
      <c r="SI45" s="242">
        <f t="shared" si="163"/>
        <v>0</v>
      </c>
      <c r="SJ45" s="242">
        <f t="shared" si="164"/>
        <v>0</v>
      </c>
      <c r="SK45" s="242">
        <f t="shared" si="165"/>
        <v>0</v>
      </c>
      <c r="SL45" s="242">
        <f t="shared" si="166"/>
        <v>2.5013448825568281E-2</v>
      </c>
      <c r="SM45" s="242">
        <f t="shared" si="167"/>
        <v>0</v>
      </c>
      <c r="SN45" s="242">
        <f t="shared" si="168"/>
        <v>0.48927857774599687</v>
      </c>
      <c r="SO45" s="242">
        <f t="shared" si="169"/>
        <v>7.131340916667378E-2</v>
      </c>
      <c r="SP45" s="242">
        <f t="shared" si="170"/>
        <v>0</v>
      </c>
      <c r="SQ45" s="242">
        <f t="shared" si="171"/>
        <v>0</v>
      </c>
      <c r="SR45" s="242">
        <f t="shared" si="172"/>
        <v>0</v>
      </c>
      <c r="SS45" s="242" t="e">
        <f t="shared" si="173"/>
        <v>#REF!</v>
      </c>
      <c r="ST45" s="242" t="e">
        <f t="shared" si="174"/>
        <v>#REF!</v>
      </c>
      <c r="SU45" s="242"/>
      <c r="SV45" s="242"/>
      <c r="SW45" s="242" t="e">
        <f t="shared" si="175"/>
        <v>#REF!</v>
      </c>
      <c r="SX45" s="242" t="e">
        <f t="shared" si="175"/>
        <v>#REF!</v>
      </c>
      <c r="SY45" s="242"/>
      <c r="SZ45" s="263"/>
      <c r="TA45" s="264">
        <f t="shared" si="176"/>
        <v>14.965870000000001</v>
      </c>
      <c r="TB45" s="264">
        <f t="shared" si="177"/>
        <v>0</v>
      </c>
      <c r="TC45" s="264">
        <f t="shared" si="178"/>
        <v>130.85165999999998</v>
      </c>
      <c r="TD45" s="264">
        <f t="shared" si="179"/>
        <v>0</v>
      </c>
      <c r="TE45" s="264">
        <f t="shared" si="180"/>
        <v>0</v>
      </c>
      <c r="TF45" s="264">
        <f t="shared" si="180"/>
        <v>0</v>
      </c>
      <c r="TG45" s="264">
        <f t="shared" si="181"/>
        <v>0</v>
      </c>
      <c r="TH45" s="264">
        <f t="shared" si="182"/>
        <v>0</v>
      </c>
      <c r="TI45" s="264">
        <f t="shared" si="183"/>
        <v>0</v>
      </c>
      <c r="TJ45" s="264">
        <f t="shared" si="184"/>
        <v>4.6597800000000005</v>
      </c>
      <c r="TK45" s="264">
        <f t="shared" si="185"/>
        <v>0</v>
      </c>
      <c r="TL45" s="264">
        <f t="shared" si="186"/>
        <v>97.603500000000011</v>
      </c>
      <c r="TM45" s="264">
        <f t="shared" si="187"/>
        <v>13.349640000000001</v>
      </c>
      <c r="TN45" s="264">
        <f t="shared" si="188"/>
        <v>0</v>
      </c>
      <c r="TO45" s="264">
        <f t="shared" si="189"/>
        <v>0</v>
      </c>
      <c r="TP45" s="264">
        <f t="shared" si="189"/>
        <v>0</v>
      </c>
      <c r="TQ45" s="264"/>
      <c r="TR45" s="264"/>
      <c r="TS45" s="264" t="e">
        <f t="shared" si="190"/>
        <v>#REF!</v>
      </c>
      <c r="TT45" s="264">
        <f t="shared" si="191"/>
        <v>0</v>
      </c>
      <c r="TU45" s="264">
        <f t="shared" si="192"/>
        <v>135.5486825161563</v>
      </c>
      <c r="TV45" s="264">
        <f t="shared" si="193"/>
        <v>0</v>
      </c>
      <c r="TW45" s="264">
        <f t="shared" si="193"/>
        <v>0</v>
      </c>
      <c r="TX45" s="264">
        <f t="shared" si="194"/>
        <v>0</v>
      </c>
      <c r="TY45" s="264">
        <f t="shared" si="195"/>
        <v>0</v>
      </c>
      <c r="TZ45" s="264">
        <f t="shared" si="196"/>
        <v>0</v>
      </c>
      <c r="UA45" s="264">
        <f t="shared" si="197"/>
        <v>0</v>
      </c>
      <c r="UB45" s="264">
        <f t="shared" si="198"/>
        <v>5.2503229084867824</v>
      </c>
      <c r="UC45" s="264">
        <f t="shared" si="199"/>
        <v>0</v>
      </c>
      <c r="UD45" s="264">
        <f t="shared" si="200"/>
        <v>102.69957346888475</v>
      </c>
      <c r="UE45" s="264">
        <f t="shared" si="201"/>
        <v>14.968684584084826</v>
      </c>
      <c r="UF45" s="264">
        <f t="shared" si="202"/>
        <v>0</v>
      </c>
      <c r="UG45" s="264">
        <f t="shared" si="203"/>
        <v>0</v>
      </c>
      <c r="UH45" s="264">
        <f t="shared" si="203"/>
        <v>0</v>
      </c>
      <c r="UI45" s="191"/>
      <c r="UJ45" s="191"/>
      <c r="UK45" s="191"/>
      <c r="UL45" s="191"/>
      <c r="UM45" s="189"/>
      <c r="UN45" s="191"/>
      <c r="UO45" s="191"/>
      <c r="UP45" s="191"/>
      <c r="UQ45" s="191"/>
      <c r="UR45" s="191"/>
      <c r="US45" s="191"/>
      <c r="UT45" s="191"/>
      <c r="UU45" s="191"/>
      <c r="UV45" s="192"/>
      <c r="UW45" s="191"/>
      <c r="UX45" s="191"/>
      <c r="UY45" s="191"/>
      <c r="UZ45" s="191"/>
      <c r="VA45" s="191"/>
      <c r="VB45" s="191"/>
      <c r="VC45" s="191"/>
      <c r="VD45" s="191"/>
      <c r="VE45" s="191"/>
      <c r="VF45" s="191"/>
      <c r="VG45" s="191"/>
      <c r="VH45" s="191"/>
      <c r="VI45" s="191"/>
      <c r="VJ45" s="191"/>
      <c r="VK45" s="191"/>
      <c r="VL45" s="191"/>
      <c r="VM45" s="191"/>
      <c r="VN45" s="219"/>
      <c r="VO45" s="191"/>
      <c r="VP45" s="191"/>
      <c r="VQ45" s="191"/>
      <c r="VR45" s="191"/>
      <c r="VS45" s="191"/>
      <c r="VT45" s="191"/>
      <c r="VU45" s="191"/>
      <c r="VV45" s="191"/>
    </row>
    <row r="46" spans="1:595" ht="23.1" hidden="1" customHeight="1" thickBot="1" x14ac:dyDescent="0.35">
      <c r="A46" s="265">
        <v>9</v>
      </c>
      <c r="B46" s="266" t="s">
        <v>178</v>
      </c>
      <c r="C46" s="265">
        <v>1</v>
      </c>
      <c r="D46" s="267">
        <v>41.4</v>
      </c>
      <c r="E46" s="239"/>
      <c r="F46" s="240">
        <f t="shared" si="204"/>
        <v>41.4</v>
      </c>
      <c r="G46" s="240"/>
      <c r="H46" s="268">
        <v>0</v>
      </c>
      <c r="I46" s="269">
        <v>0.92020000000000002</v>
      </c>
      <c r="J46" s="269">
        <v>0.92020000000000002</v>
      </c>
      <c r="K46" s="269"/>
      <c r="L46" s="269"/>
      <c r="M46" s="269">
        <v>0</v>
      </c>
      <c r="N46" s="269">
        <v>0</v>
      </c>
      <c r="O46" s="269">
        <v>0.39500000000000002</v>
      </c>
      <c r="P46" s="269">
        <v>0</v>
      </c>
      <c r="Q46" s="269">
        <v>0</v>
      </c>
      <c r="R46" s="269">
        <v>0</v>
      </c>
      <c r="S46" s="269">
        <v>0</v>
      </c>
      <c r="T46" s="269">
        <v>0</v>
      </c>
      <c r="U46" s="269">
        <v>0</v>
      </c>
      <c r="V46" s="269">
        <v>0.1198</v>
      </c>
      <c r="W46" s="269">
        <v>0</v>
      </c>
      <c r="X46" s="269">
        <v>0.40539999999999998</v>
      </c>
      <c r="Y46" s="269">
        <v>0</v>
      </c>
      <c r="Z46" s="269">
        <v>0</v>
      </c>
      <c r="AA46" s="269">
        <v>0</v>
      </c>
      <c r="AB46" s="269">
        <v>0</v>
      </c>
      <c r="AC46" s="244">
        <v>0</v>
      </c>
      <c r="AD46" s="243">
        <f t="shared" si="205"/>
        <v>0</v>
      </c>
      <c r="AE46" s="243">
        <f t="shared" si="0"/>
        <v>0</v>
      </c>
      <c r="AF46" s="243">
        <f t="shared" si="206"/>
        <v>0</v>
      </c>
      <c r="AG46" s="243">
        <f t="shared" si="207"/>
        <v>0</v>
      </c>
      <c r="AH46" s="244">
        <v>0</v>
      </c>
      <c r="AI46" s="243">
        <f t="shared" si="1"/>
        <v>0</v>
      </c>
      <c r="AJ46" s="243">
        <f t="shared" si="208"/>
        <v>0</v>
      </c>
      <c r="AK46" s="243">
        <f t="shared" si="209"/>
        <v>0</v>
      </c>
      <c r="AL46" s="243">
        <f t="shared" si="2"/>
        <v>0</v>
      </c>
      <c r="AM46" s="243">
        <f t="shared" si="210"/>
        <v>0</v>
      </c>
      <c r="AN46" s="244">
        <v>0</v>
      </c>
      <c r="AO46" s="244">
        <v>0</v>
      </c>
      <c r="AP46" s="243">
        <f t="shared" si="211"/>
        <v>0</v>
      </c>
      <c r="AQ46" s="243">
        <f t="shared" si="212"/>
        <v>0</v>
      </c>
      <c r="AR46" s="243">
        <f t="shared" si="213"/>
        <v>0</v>
      </c>
      <c r="AS46" s="244">
        <v>0</v>
      </c>
      <c r="AT46" s="244" t="e">
        <f t="shared" si="3"/>
        <v>#REF!</v>
      </c>
      <c r="AU46" s="243">
        <f t="shared" si="4"/>
        <v>0</v>
      </c>
      <c r="AV46" s="243">
        <f t="shared" si="214"/>
        <v>0</v>
      </c>
      <c r="AW46" s="243">
        <f t="shared" si="215"/>
        <v>0</v>
      </c>
      <c r="AX46" s="243">
        <f t="shared" si="5"/>
        <v>0</v>
      </c>
      <c r="AY46" s="243">
        <f t="shared" si="216"/>
        <v>0</v>
      </c>
      <c r="AZ46" s="244">
        <v>2</v>
      </c>
      <c r="BA46" s="243">
        <f t="shared" si="217"/>
        <v>10.194333333333331</v>
      </c>
      <c r="BB46" s="243">
        <f t="shared" si="218"/>
        <v>1.0631233333333332</v>
      </c>
      <c r="BC46" s="243">
        <f t="shared" si="219"/>
        <v>0.85049866666666663</v>
      </c>
      <c r="BD46" s="243">
        <f t="shared" si="220"/>
        <v>0.21262466666666657</v>
      </c>
      <c r="BE46" s="244">
        <v>0.39867124999999998</v>
      </c>
      <c r="BF46" s="243">
        <f t="shared" si="221"/>
        <v>0.31893700000000003</v>
      </c>
      <c r="BG46" s="243">
        <f t="shared" si="222"/>
        <v>7.9734249999999951E-2</v>
      </c>
      <c r="BH46" s="243">
        <f t="shared" si="6"/>
        <v>1.324392110023358</v>
      </c>
      <c r="BI46" s="243">
        <f t="shared" si="223"/>
        <v>4.2689989037657486E-2</v>
      </c>
      <c r="BJ46" s="243">
        <f t="shared" si="224"/>
        <v>1.1297001763125993</v>
      </c>
      <c r="BK46" s="243">
        <f t="shared" si="7"/>
        <v>0.64902600133450117</v>
      </c>
      <c r="BL46" s="243">
        <f t="shared" si="225"/>
        <v>16.355455233629428</v>
      </c>
      <c r="BM46" s="244">
        <v>0</v>
      </c>
      <c r="BN46" s="243">
        <f t="shared" si="226"/>
        <v>0</v>
      </c>
      <c r="BO46" s="243">
        <f t="shared" si="8"/>
        <v>0</v>
      </c>
      <c r="BP46" s="243">
        <f t="shared" si="227"/>
        <v>0</v>
      </c>
      <c r="BQ46" s="243">
        <f t="shared" si="228"/>
        <v>0</v>
      </c>
      <c r="BR46" s="244">
        <v>0</v>
      </c>
      <c r="BS46" s="243">
        <f t="shared" si="9"/>
        <v>0</v>
      </c>
      <c r="BT46" s="243">
        <f t="shared" si="229"/>
        <v>0</v>
      </c>
      <c r="BU46" s="243">
        <f t="shared" si="230"/>
        <v>0</v>
      </c>
      <c r="BV46" s="243">
        <f t="shared" si="10"/>
        <v>0</v>
      </c>
      <c r="BW46" s="243">
        <f t="shared" si="231"/>
        <v>0</v>
      </c>
      <c r="BX46" s="244">
        <v>0</v>
      </c>
      <c r="BY46" s="243">
        <f t="shared" si="11"/>
        <v>0</v>
      </c>
      <c r="BZ46" s="243">
        <f t="shared" si="232"/>
        <v>0</v>
      </c>
      <c r="CA46" s="243">
        <f t="shared" si="233"/>
        <v>0</v>
      </c>
      <c r="CB46" s="243">
        <f t="shared" si="12"/>
        <v>0</v>
      </c>
      <c r="CC46" s="243">
        <f t="shared" si="234"/>
        <v>0</v>
      </c>
      <c r="CD46" s="245"/>
      <c r="CE46" s="243">
        <f t="shared" si="13"/>
        <v>0</v>
      </c>
      <c r="CF46" s="243">
        <f t="shared" si="235"/>
        <v>0</v>
      </c>
      <c r="CG46" s="243">
        <f t="shared" si="236"/>
        <v>0</v>
      </c>
      <c r="CH46" s="243">
        <f t="shared" si="14"/>
        <v>0</v>
      </c>
      <c r="CI46" s="243">
        <f t="shared" si="237"/>
        <v>0</v>
      </c>
      <c r="CJ46" s="245"/>
      <c r="CK46" s="243">
        <f t="shared" si="15"/>
        <v>0</v>
      </c>
      <c r="CL46" s="243">
        <f t="shared" si="238"/>
        <v>0</v>
      </c>
      <c r="CM46" s="243">
        <f t="shared" si="239"/>
        <v>0</v>
      </c>
      <c r="CN46" s="243">
        <f t="shared" si="16"/>
        <v>0</v>
      </c>
      <c r="CO46" s="243">
        <f t="shared" si="240"/>
        <v>0</v>
      </c>
      <c r="CP46" s="243">
        <v>0</v>
      </c>
      <c r="CQ46" s="243">
        <f t="shared" si="17"/>
        <v>0</v>
      </c>
      <c r="CR46" s="243">
        <f t="shared" si="374"/>
        <v>0</v>
      </c>
      <c r="CS46" s="243">
        <f t="shared" si="241"/>
        <v>0</v>
      </c>
      <c r="CT46" s="243">
        <f t="shared" si="18"/>
        <v>0</v>
      </c>
      <c r="CU46" s="243">
        <f t="shared" si="242"/>
        <v>0</v>
      </c>
      <c r="CV46" s="243"/>
      <c r="CW46" s="243">
        <f t="shared" si="19"/>
        <v>0</v>
      </c>
      <c r="CX46" s="243">
        <f t="shared" si="375"/>
        <v>0</v>
      </c>
      <c r="CY46" s="243">
        <f t="shared" si="243"/>
        <v>0</v>
      </c>
      <c r="CZ46" s="243">
        <f t="shared" si="20"/>
        <v>0</v>
      </c>
      <c r="DA46" s="243">
        <f t="shared" si="244"/>
        <v>0</v>
      </c>
      <c r="DB46" s="244">
        <v>0</v>
      </c>
      <c r="DC46" s="243">
        <f t="shared" si="245"/>
        <v>0</v>
      </c>
      <c r="DD46" s="243">
        <f t="shared" si="21"/>
        <v>0</v>
      </c>
      <c r="DE46" s="244">
        <v>0</v>
      </c>
      <c r="DF46" s="244">
        <v>0</v>
      </c>
      <c r="DG46" s="243">
        <f t="shared" si="22"/>
        <v>0</v>
      </c>
      <c r="DH46" s="243">
        <f t="shared" si="23"/>
        <v>0</v>
      </c>
      <c r="DI46" s="243">
        <f t="shared" si="246"/>
        <v>0</v>
      </c>
      <c r="DJ46" s="244">
        <v>0</v>
      </c>
      <c r="DK46" s="243">
        <f t="shared" si="247"/>
        <v>0</v>
      </c>
      <c r="DL46" s="243">
        <f t="shared" si="24"/>
        <v>0</v>
      </c>
      <c r="DM46" s="244">
        <v>0</v>
      </c>
      <c r="DN46" s="244">
        <v>0</v>
      </c>
      <c r="DO46" s="243">
        <f t="shared" si="25"/>
        <v>0</v>
      </c>
      <c r="DP46" s="243">
        <f t="shared" si="26"/>
        <v>0</v>
      </c>
      <c r="DQ46" s="243">
        <f t="shared" si="248"/>
        <v>0</v>
      </c>
      <c r="DR46" s="244">
        <v>0</v>
      </c>
      <c r="DS46" s="243">
        <f t="shared" si="249"/>
        <v>0</v>
      </c>
      <c r="DT46" s="243">
        <f t="shared" si="27"/>
        <v>0</v>
      </c>
      <c r="DU46" s="244">
        <v>0</v>
      </c>
      <c r="DV46" s="244">
        <v>0</v>
      </c>
      <c r="DW46" s="243">
        <f t="shared" si="28"/>
        <v>0</v>
      </c>
      <c r="DX46" s="243">
        <f t="shared" si="29"/>
        <v>0</v>
      </c>
      <c r="DY46" s="243">
        <f t="shared" si="30"/>
        <v>0</v>
      </c>
      <c r="DZ46" s="244">
        <v>0</v>
      </c>
      <c r="EA46" s="243">
        <f t="shared" si="250"/>
        <v>0</v>
      </c>
      <c r="EB46" s="243">
        <f t="shared" si="31"/>
        <v>0</v>
      </c>
      <c r="EC46" s="244">
        <v>0</v>
      </c>
      <c r="ED46" s="244">
        <v>0</v>
      </c>
      <c r="EE46" s="243">
        <f t="shared" si="32"/>
        <v>0</v>
      </c>
      <c r="EF46" s="243">
        <f t="shared" si="33"/>
        <v>0</v>
      </c>
      <c r="EG46" s="243">
        <f t="shared" si="34"/>
        <v>0</v>
      </c>
      <c r="EH46" s="244">
        <v>0</v>
      </c>
      <c r="EI46" s="243">
        <f t="shared" si="251"/>
        <v>0</v>
      </c>
      <c r="EJ46" s="243">
        <f t="shared" si="35"/>
        <v>0</v>
      </c>
      <c r="EK46" s="244">
        <v>0</v>
      </c>
      <c r="EL46" s="244">
        <v>0</v>
      </c>
      <c r="EM46" s="243">
        <f t="shared" si="36"/>
        <v>0</v>
      </c>
      <c r="EN46" s="243">
        <f t="shared" si="37"/>
        <v>0</v>
      </c>
      <c r="EO46" s="243">
        <f t="shared" si="252"/>
        <v>0</v>
      </c>
      <c r="EP46" s="244">
        <v>0</v>
      </c>
      <c r="EQ46" s="244">
        <v>0</v>
      </c>
      <c r="ER46" s="244">
        <v>0</v>
      </c>
      <c r="ES46" s="244">
        <v>0</v>
      </c>
      <c r="ET46" s="244">
        <v>0</v>
      </c>
      <c r="EU46" s="243">
        <f t="shared" si="38"/>
        <v>0</v>
      </c>
      <c r="EV46" s="243">
        <f t="shared" si="253"/>
        <v>0</v>
      </c>
      <c r="EW46" s="243">
        <f t="shared" si="254"/>
        <v>0</v>
      </c>
      <c r="EX46" s="243">
        <f t="shared" si="39"/>
        <v>0</v>
      </c>
      <c r="EY46" s="243">
        <f t="shared" si="255"/>
        <v>0</v>
      </c>
      <c r="EZ46" s="245">
        <f t="shared" si="256"/>
        <v>0</v>
      </c>
      <c r="FA46" s="245">
        <f t="shared" si="256"/>
        <v>0</v>
      </c>
      <c r="FB46" s="245">
        <f t="shared" si="256"/>
        <v>0</v>
      </c>
      <c r="FC46" s="245">
        <f t="shared" si="257"/>
        <v>0</v>
      </c>
      <c r="FD46" s="245">
        <f t="shared" si="258"/>
        <v>0</v>
      </c>
      <c r="FE46" s="245">
        <f t="shared" si="259"/>
        <v>0</v>
      </c>
      <c r="FF46" s="245">
        <f t="shared" si="260"/>
        <v>0</v>
      </c>
      <c r="FG46" s="245">
        <f t="shared" si="261"/>
        <v>0</v>
      </c>
      <c r="FH46" s="245">
        <f t="shared" si="262"/>
        <v>0</v>
      </c>
      <c r="FI46" s="245">
        <f t="shared" si="263"/>
        <v>0</v>
      </c>
      <c r="FJ46" s="245">
        <f t="shared" si="263"/>
        <v>0</v>
      </c>
      <c r="FK46" s="244">
        <f t="shared" si="40"/>
        <v>0</v>
      </c>
      <c r="FL46" s="244">
        <v>0</v>
      </c>
      <c r="FM46" s="243">
        <f t="shared" si="264"/>
        <v>0</v>
      </c>
      <c r="FN46" s="243">
        <f t="shared" si="265"/>
        <v>0</v>
      </c>
      <c r="FO46" s="244">
        <v>0</v>
      </c>
      <c r="FP46" s="244">
        <f t="shared" si="266"/>
        <v>0</v>
      </c>
      <c r="FQ46" s="244">
        <f t="shared" si="41"/>
        <v>0</v>
      </c>
      <c r="FR46" s="244">
        <v>0</v>
      </c>
      <c r="FS46" s="243">
        <f t="shared" si="267"/>
        <v>0</v>
      </c>
      <c r="FT46" s="243">
        <f t="shared" si="268"/>
        <v>0</v>
      </c>
      <c r="FU46" s="244">
        <v>0</v>
      </c>
      <c r="FV46" s="244">
        <f t="shared" si="269"/>
        <v>0</v>
      </c>
      <c r="FW46" s="270">
        <v>4.2499999999999998E-4</v>
      </c>
      <c r="FX46" s="243">
        <f t="shared" si="270"/>
        <v>1.9119996056459998</v>
      </c>
      <c r="FY46" s="243">
        <f t="shared" si="271"/>
        <v>0.42063991324211997</v>
      </c>
      <c r="FZ46" s="243">
        <f t="shared" si="42"/>
        <v>0</v>
      </c>
      <c r="GA46" s="243">
        <f t="shared" si="272"/>
        <v>0</v>
      </c>
      <c r="GB46" s="243">
        <f t="shared" si="273"/>
        <v>0</v>
      </c>
      <c r="GC46" s="243">
        <f t="shared" si="274"/>
        <v>3.3093702642133738E-2</v>
      </c>
      <c r="GD46" s="243">
        <f t="shared" si="43"/>
        <v>0.2687992475215395</v>
      </c>
      <c r="GE46" s="243">
        <f t="shared" si="275"/>
        <v>8.6643803169612066E-3</v>
      </c>
      <c r="GF46" s="243">
        <f t="shared" si="276"/>
        <v>0.22928448079656827</v>
      </c>
      <c r="GG46" s="243">
        <f t="shared" si="44"/>
        <v>0.13172662345258965</v>
      </c>
      <c r="GH46" s="247">
        <f t="shared" si="277"/>
        <v>3.319510911005259</v>
      </c>
      <c r="GI46" s="244">
        <v>6</v>
      </c>
      <c r="GJ46" s="244">
        <v>4103.32</v>
      </c>
      <c r="GK46" s="244">
        <v>902.73040000000003</v>
      </c>
      <c r="GL46" s="244">
        <v>2516.8673732422299</v>
      </c>
      <c r="GM46" s="244">
        <v>71.022008333333304</v>
      </c>
      <c r="GN46" s="271">
        <v>0</v>
      </c>
      <c r="GO46" s="243">
        <f t="shared" si="278"/>
        <v>0</v>
      </c>
      <c r="GP46" s="243">
        <f t="shared" si="45"/>
        <v>0</v>
      </c>
      <c r="GQ46" s="243">
        <f t="shared" si="279"/>
        <v>0</v>
      </c>
      <c r="GR46" s="243">
        <f t="shared" si="280"/>
        <v>0</v>
      </c>
      <c r="GS46" s="244">
        <v>0</v>
      </c>
      <c r="GT46" s="244">
        <v>0</v>
      </c>
      <c r="GU46" s="245"/>
      <c r="GV46" s="243">
        <f t="shared" si="46"/>
        <v>0</v>
      </c>
      <c r="GW46" s="243">
        <f t="shared" si="281"/>
        <v>0</v>
      </c>
      <c r="GX46" s="243">
        <f t="shared" si="282"/>
        <v>0</v>
      </c>
      <c r="GY46" s="243">
        <f t="shared" si="47"/>
        <v>0</v>
      </c>
      <c r="GZ46" s="243">
        <f t="shared" si="283"/>
        <v>0</v>
      </c>
      <c r="HA46" s="244">
        <v>0</v>
      </c>
      <c r="HB46" s="244">
        <v>44</v>
      </c>
      <c r="HC46" s="244">
        <v>0</v>
      </c>
      <c r="HD46" s="244">
        <v>0</v>
      </c>
      <c r="HE46" s="244">
        <v>0</v>
      </c>
      <c r="HF46" s="243">
        <f t="shared" si="284"/>
        <v>0</v>
      </c>
      <c r="HG46" s="243">
        <f t="shared" si="48"/>
        <v>0</v>
      </c>
      <c r="HH46" s="244">
        <v>0</v>
      </c>
      <c r="HI46" s="244">
        <v>0</v>
      </c>
      <c r="HJ46" s="243">
        <f t="shared" si="49"/>
        <v>0</v>
      </c>
      <c r="HK46" s="243">
        <f t="shared" si="50"/>
        <v>0</v>
      </c>
      <c r="HL46" s="243">
        <f t="shared" si="51"/>
        <v>0</v>
      </c>
      <c r="HM46" s="244">
        <v>0</v>
      </c>
      <c r="HN46" s="243">
        <f t="shared" si="285"/>
        <v>0</v>
      </c>
      <c r="HO46" s="243">
        <f t="shared" si="52"/>
        <v>0</v>
      </c>
      <c r="HP46" s="244">
        <v>0</v>
      </c>
      <c r="HQ46" s="244">
        <v>0</v>
      </c>
      <c r="HR46" s="243">
        <f t="shared" si="53"/>
        <v>0</v>
      </c>
      <c r="HS46" s="243">
        <f t="shared" si="54"/>
        <v>0</v>
      </c>
      <c r="HT46" s="243">
        <f t="shared" si="55"/>
        <v>0</v>
      </c>
      <c r="HU46" s="244">
        <v>0</v>
      </c>
      <c r="HV46" s="243">
        <f t="shared" si="286"/>
        <v>0</v>
      </c>
      <c r="HW46" s="243">
        <f t="shared" si="56"/>
        <v>0</v>
      </c>
      <c r="HX46" s="244">
        <v>0</v>
      </c>
      <c r="HY46" s="244">
        <v>0</v>
      </c>
      <c r="HZ46" s="243">
        <f t="shared" si="57"/>
        <v>0</v>
      </c>
      <c r="IA46" s="243">
        <f t="shared" si="58"/>
        <v>0</v>
      </c>
      <c r="IB46" s="243">
        <f t="shared" si="59"/>
        <v>0</v>
      </c>
      <c r="IC46" s="244">
        <v>0</v>
      </c>
      <c r="ID46" s="243">
        <f t="shared" si="287"/>
        <v>0</v>
      </c>
      <c r="IE46" s="243">
        <f t="shared" si="60"/>
        <v>0</v>
      </c>
      <c r="IF46" s="244">
        <v>0</v>
      </c>
      <c r="IG46" s="244">
        <v>0</v>
      </c>
      <c r="IH46" s="243">
        <f t="shared" si="61"/>
        <v>0</v>
      </c>
      <c r="II46" s="243">
        <f t="shared" si="62"/>
        <v>0</v>
      </c>
      <c r="IJ46" s="243">
        <f t="shared" si="288"/>
        <v>0</v>
      </c>
      <c r="IK46" s="244">
        <v>0</v>
      </c>
      <c r="IL46" s="243">
        <f t="shared" si="289"/>
        <v>0</v>
      </c>
      <c r="IM46" s="243">
        <f t="shared" si="63"/>
        <v>0</v>
      </c>
      <c r="IN46" s="244">
        <v>0</v>
      </c>
      <c r="IO46" s="244">
        <v>0</v>
      </c>
      <c r="IP46" s="243">
        <f t="shared" si="64"/>
        <v>0</v>
      </c>
      <c r="IQ46" s="243">
        <f t="shared" si="65"/>
        <v>0</v>
      </c>
      <c r="IR46" s="243">
        <f t="shared" si="290"/>
        <v>0</v>
      </c>
      <c r="IS46" s="244">
        <v>0</v>
      </c>
      <c r="IT46" s="243">
        <f t="shared" si="291"/>
        <v>0</v>
      </c>
      <c r="IU46" s="243">
        <f t="shared" si="66"/>
        <v>0</v>
      </c>
      <c r="IV46" s="244">
        <v>0</v>
      </c>
      <c r="IW46" s="244">
        <v>0</v>
      </c>
      <c r="IX46" s="243">
        <f t="shared" si="67"/>
        <v>0</v>
      </c>
      <c r="IY46" s="243">
        <f t="shared" si="68"/>
        <v>0</v>
      </c>
      <c r="IZ46" s="243">
        <f t="shared" si="292"/>
        <v>0</v>
      </c>
      <c r="JA46" s="244">
        <v>2.7193333333333198</v>
      </c>
      <c r="JB46" s="243">
        <f t="shared" si="293"/>
        <v>0.59825333333333042</v>
      </c>
      <c r="JC46" s="244">
        <v>6.9746666666666499</v>
      </c>
      <c r="JD46" s="243">
        <f t="shared" si="69"/>
        <v>0</v>
      </c>
      <c r="JE46" s="243">
        <f t="shared" si="70"/>
        <v>1.1694260054865904</v>
      </c>
      <c r="JF46" s="243">
        <f t="shared" si="71"/>
        <v>0.5730839669409945</v>
      </c>
      <c r="JG46" s="243">
        <f t="shared" si="294"/>
        <v>14.441715966913062</v>
      </c>
      <c r="JH46" s="244">
        <v>0</v>
      </c>
      <c r="JI46" s="243">
        <f t="shared" si="295"/>
        <v>0</v>
      </c>
      <c r="JJ46" s="244">
        <v>0</v>
      </c>
      <c r="JK46" s="243">
        <f t="shared" si="72"/>
        <v>0</v>
      </c>
      <c r="JL46" s="243">
        <f t="shared" si="73"/>
        <v>0</v>
      </c>
      <c r="JM46" s="243">
        <f t="shared" si="74"/>
        <v>0</v>
      </c>
      <c r="JN46" s="243">
        <f t="shared" si="296"/>
        <v>0</v>
      </c>
      <c r="JO46" s="244">
        <v>0</v>
      </c>
      <c r="JP46" s="243">
        <f t="shared" si="297"/>
        <v>0</v>
      </c>
      <c r="JQ46" s="244">
        <v>0</v>
      </c>
      <c r="JR46" s="243">
        <f t="shared" si="75"/>
        <v>0</v>
      </c>
      <c r="JS46" s="243">
        <f t="shared" si="76"/>
        <v>0</v>
      </c>
      <c r="JT46" s="243">
        <f t="shared" si="77"/>
        <v>0</v>
      </c>
      <c r="JU46" s="243">
        <f t="shared" si="298"/>
        <v>0</v>
      </c>
      <c r="JV46" s="244">
        <v>0</v>
      </c>
      <c r="JW46" s="243">
        <f t="shared" si="299"/>
        <v>0</v>
      </c>
      <c r="JX46" s="244">
        <v>0</v>
      </c>
      <c r="JY46" s="243">
        <f t="shared" si="78"/>
        <v>0</v>
      </c>
      <c r="JZ46" s="243">
        <f t="shared" si="79"/>
        <v>0</v>
      </c>
      <c r="KA46" s="243">
        <f t="shared" si="80"/>
        <v>0</v>
      </c>
      <c r="KB46" s="243">
        <f t="shared" si="300"/>
        <v>0</v>
      </c>
      <c r="KC46" s="244">
        <v>0</v>
      </c>
      <c r="KD46" s="243">
        <f t="shared" si="301"/>
        <v>0</v>
      </c>
      <c r="KE46" s="244">
        <v>0</v>
      </c>
      <c r="KF46" s="243">
        <f t="shared" si="81"/>
        <v>0</v>
      </c>
      <c r="KG46" s="243">
        <f t="shared" si="82"/>
        <v>0</v>
      </c>
      <c r="KH46" s="243">
        <f t="shared" si="83"/>
        <v>0</v>
      </c>
      <c r="KI46" s="243">
        <f t="shared" si="302"/>
        <v>0</v>
      </c>
      <c r="KJ46" s="244">
        <v>0</v>
      </c>
      <c r="KK46" s="243">
        <f t="shared" si="303"/>
        <v>0</v>
      </c>
      <c r="KL46" s="244">
        <v>0</v>
      </c>
      <c r="KM46" s="243">
        <f t="shared" si="84"/>
        <v>0</v>
      </c>
      <c r="KN46" s="243">
        <f t="shared" si="85"/>
        <v>0</v>
      </c>
      <c r="KO46" s="243">
        <f t="shared" si="86"/>
        <v>0</v>
      </c>
      <c r="KP46" s="243">
        <f t="shared" si="304"/>
        <v>0</v>
      </c>
      <c r="KQ46" s="243">
        <f t="shared" si="305"/>
        <v>2.7193333333333198</v>
      </c>
      <c r="KR46" s="243">
        <f t="shared" si="87"/>
        <v>0.59825333333333042</v>
      </c>
      <c r="KS46" s="243">
        <f t="shared" si="306"/>
        <v>6.9746666666666499</v>
      </c>
      <c r="KT46" s="243">
        <f t="shared" si="307"/>
        <v>0</v>
      </c>
      <c r="KU46" s="243">
        <f t="shared" si="308"/>
        <v>0</v>
      </c>
      <c r="KV46" s="243">
        <f t="shared" si="309"/>
        <v>0</v>
      </c>
      <c r="KW46" s="243">
        <f t="shared" si="310"/>
        <v>1.1694260054865904</v>
      </c>
      <c r="KX46" s="243">
        <f t="shared" si="311"/>
        <v>3.7694866178033672E-2</v>
      </c>
      <c r="KY46" s="243">
        <f t="shared" si="312"/>
        <v>0.9975148255447096</v>
      </c>
      <c r="KZ46" s="243">
        <f t="shared" si="313"/>
        <v>0.5730839669409945</v>
      </c>
      <c r="LA46" s="243">
        <f t="shared" si="313"/>
        <v>14.441715966913062</v>
      </c>
      <c r="LB46" s="244">
        <v>0</v>
      </c>
      <c r="LC46" s="243">
        <f t="shared" si="314"/>
        <v>0</v>
      </c>
      <c r="LD46" s="243">
        <f t="shared" si="88"/>
        <v>0</v>
      </c>
      <c r="LE46" s="243">
        <f t="shared" si="315"/>
        <v>0</v>
      </c>
      <c r="LF46" s="243">
        <f t="shared" si="316"/>
        <v>0</v>
      </c>
      <c r="LG46" s="244">
        <v>0</v>
      </c>
      <c r="LH46" s="243">
        <f t="shared" si="89"/>
        <v>0</v>
      </c>
      <c r="LI46" s="243">
        <f t="shared" si="317"/>
        <v>0</v>
      </c>
      <c r="LJ46" s="243">
        <f t="shared" si="318"/>
        <v>0</v>
      </c>
      <c r="LK46" s="243">
        <f t="shared" si="90"/>
        <v>0</v>
      </c>
      <c r="LL46" s="243">
        <f t="shared" si="319"/>
        <v>0</v>
      </c>
      <c r="LM46" s="243">
        <f t="shared" si="91"/>
        <v>0</v>
      </c>
      <c r="LN46" s="244">
        <v>0</v>
      </c>
      <c r="LO46" s="243">
        <f t="shared" si="320"/>
        <v>0</v>
      </c>
      <c r="LP46" s="243">
        <f t="shared" si="321"/>
        <v>0</v>
      </c>
      <c r="LQ46" s="243">
        <f t="shared" si="92"/>
        <v>0</v>
      </c>
      <c r="LR46" s="243">
        <f t="shared" si="322"/>
        <v>0</v>
      </c>
      <c r="LS46" s="244">
        <v>0</v>
      </c>
      <c r="LT46" s="243">
        <f t="shared" si="93"/>
        <v>0</v>
      </c>
      <c r="LU46" s="243">
        <f t="shared" si="323"/>
        <v>0</v>
      </c>
      <c r="LV46" s="243">
        <f t="shared" si="324"/>
        <v>0</v>
      </c>
      <c r="LW46" s="243">
        <f t="shared" si="94"/>
        <v>0</v>
      </c>
      <c r="LX46" s="243">
        <f t="shared" si="325"/>
        <v>0</v>
      </c>
      <c r="LY46" s="245">
        <f t="shared" si="95"/>
        <v>0</v>
      </c>
      <c r="LZ46" s="244">
        <v>0</v>
      </c>
      <c r="MA46" s="249">
        <f t="shared" si="326"/>
        <v>0</v>
      </c>
      <c r="MB46" s="249">
        <f t="shared" si="327"/>
        <v>0</v>
      </c>
      <c r="MC46" s="249">
        <f t="shared" si="96"/>
        <v>0</v>
      </c>
      <c r="MD46" s="247">
        <f t="shared" si="328"/>
        <v>0</v>
      </c>
      <c r="ME46" s="250">
        <f t="shared" si="329"/>
        <v>34.116682111547746</v>
      </c>
      <c r="MF46" s="251">
        <f t="shared" si="376"/>
        <v>5.6502261855547697</v>
      </c>
      <c r="MG46" s="252" t="e">
        <f t="shared" si="330"/>
        <v>#REF!</v>
      </c>
      <c r="MH46" s="252" t="e">
        <f t="shared" si="377"/>
        <v>#REF!</v>
      </c>
      <c r="MI46" s="252">
        <f t="shared" si="331"/>
        <v>0</v>
      </c>
      <c r="MJ46" s="252">
        <f t="shared" si="332"/>
        <v>0</v>
      </c>
      <c r="MK46" s="252">
        <f t="shared" si="378"/>
        <v>10.194333333333331</v>
      </c>
      <c r="ML46" s="252">
        <f t="shared" si="333"/>
        <v>0</v>
      </c>
      <c r="MM46" s="252">
        <f t="shared" si="334"/>
        <v>0</v>
      </c>
      <c r="MN46" s="252">
        <f t="shared" si="335"/>
        <v>0</v>
      </c>
      <c r="MO46" s="252">
        <f t="shared" si="336"/>
        <v>0</v>
      </c>
      <c r="MP46" s="253">
        <f t="shared" si="337"/>
        <v>0</v>
      </c>
      <c r="MQ46" s="254">
        <f t="shared" si="379"/>
        <v>0</v>
      </c>
      <c r="MR46" s="255">
        <f t="shared" si="338"/>
        <v>0</v>
      </c>
      <c r="MS46" s="255">
        <f t="shared" si="380"/>
        <v>0</v>
      </c>
      <c r="MT46" s="255">
        <f t="shared" si="381"/>
        <v>2.7626173630314881</v>
      </c>
      <c r="MU46" s="255">
        <f t="shared" si="97"/>
        <v>8.9049235532652371E-2</v>
      </c>
      <c r="MV46" s="255">
        <f t="shared" si="339"/>
        <v>2.87492936883773</v>
      </c>
      <c r="MW46" s="255" t="e">
        <f t="shared" si="98"/>
        <v>#REF!</v>
      </c>
      <c r="MX46" s="255" t="e">
        <f t="shared" si="99"/>
        <v>#REF!</v>
      </c>
      <c r="MY46" s="256" t="e">
        <f t="shared" si="340"/>
        <v>#REF!</v>
      </c>
      <c r="MZ46" s="254">
        <f t="shared" si="341"/>
        <v>0</v>
      </c>
      <c r="NA46" s="255">
        <f t="shared" si="100"/>
        <v>0</v>
      </c>
      <c r="NB46" s="255">
        <f t="shared" si="342"/>
        <v>0</v>
      </c>
      <c r="NC46" s="255">
        <f t="shared" si="101"/>
        <v>0</v>
      </c>
      <c r="ND46" s="255">
        <f t="shared" si="343"/>
        <v>0</v>
      </c>
      <c r="NE46" s="255"/>
      <c r="NF46" s="256"/>
      <c r="NG46" s="257"/>
      <c r="NH46" s="254">
        <f t="shared" si="344"/>
        <v>0</v>
      </c>
      <c r="NI46" s="255">
        <f t="shared" si="102"/>
        <v>0</v>
      </c>
      <c r="NJ46" s="255" t="e">
        <f t="shared" si="345"/>
        <v>#REF!</v>
      </c>
      <c r="NK46" s="255" t="e">
        <f t="shared" si="103"/>
        <v>#REF!</v>
      </c>
      <c r="NL46" s="255">
        <f t="shared" si="346"/>
        <v>0</v>
      </c>
      <c r="NM46" s="255"/>
      <c r="NN46" s="256"/>
      <c r="NO46" s="257"/>
      <c r="NP46" s="254">
        <f t="shared" si="347"/>
        <v>1.3782342151013711</v>
      </c>
      <c r="NQ46" s="255">
        <f t="shared" si="104"/>
        <v>1.5532699604192453</v>
      </c>
      <c r="NR46" s="255">
        <f t="shared" si="348"/>
        <v>1.2121256557043243</v>
      </c>
      <c r="NS46" s="255">
        <f t="shared" si="105"/>
        <v>1.5030358130733621</v>
      </c>
      <c r="NT46" s="255">
        <f t="shared" si="349"/>
        <v>12.980520026690021</v>
      </c>
      <c r="NU46" s="255">
        <f t="shared" si="350"/>
        <v>0.10617711865684129</v>
      </c>
      <c r="NV46" s="256">
        <f t="shared" si="351"/>
        <v>9.3380361742981061E-2</v>
      </c>
      <c r="NW46" s="257">
        <f t="shared" si="106"/>
        <v>1.0358957808877343</v>
      </c>
      <c r="NX46" s="254">
        <f t="shared" si="352"/>
        <v>0</v>
      </c>
      <c r="NY46" s="255">
        <f t="shared" si="107"/>
        <v>0</v>
      </c>
      <c r="NZ46" s="255">
        <f t="shared" si="353"/>
        <v>0</v>
      </c>
      <c r="OA46" s="255">
        <f t="shared" si="108"/>
        <v>0</v>
      </c>
      <c r="OB46" s="255">
        <f t="shared" si="354"/>
        <v>0</v>
      </c>
      <c r="OC46" s="255"/>
      <c r="OD46" s="256"/>
      <c r="OE46" s="257"/>
      <c r="OF46" s="254">
        <f t="shared" si="355"/>
        <v>0</v>
      </c>
      <c r="OG46" s="255">
        <f t="shared" si="109"/>
        <v>0</v>
      </c>
      <c r="OH46" s="255">
        <f t="shared" si="356"/>
        <v>0</v>
      </c>
      <c r="OI46" s="255">
        <f t="shared" si="110"/>
        <v>0</v>
      </c>
      <c r="OJ46" s="255">
        <f t="shared" si="357"/>
        <v>0</v>
      </c>
      <c r="OK46" s="255"/>
      <c r="OL46" s="256"/>
      <c r="OM46" s="257"/>
      <c r="ON46" s="258"/>
      <c r="OO46" s="254">
        <f t="shared" si="358"/>
        <v>0</v>
      </c>
      <c r="OP46" s="255">
        <f t="shared" si="111"/>
        <v>0</v>
      </c>
      <c r="OQ46" s="255">
        <f t="shared" si="359"/>
        <v>0</v>
      </c>
      <c r="OR46" s="255">
        <f t="shared" si="112"/>
        <v>0</v>
      </c>
      <c r="OS46" s="255">
        <f t="shared" si="360"/>
        <v>0</v>
      </c>
      <c r="OT46" s="255"/>
      <c r="OU46" s="256"/>
      <c r="OV46" s="257"/>
      <c r="OW46" s="258"/>
      <c r="OX46" s="254">
        <f t="shared" si="361"/>
        <v>0</v>
      </c>
      <c r="OY46" s="255">
        <f t="shared" si="113"/>
        <v>0</v>
      </c>
      <c r="OZ46" s="255">
        <f t="shared" si="362"/>
        <v>0</v>
      </c>
      <c r="PA46" s="255">
        <f t="shared" si="114"/>
        <v>0</v>
      </c>
      <c r="PB46" s="255">
        <f t="shared" si="363"/>
        <v>0</v>
      </c>
      <c r="PC46" s="255"/>
      <c r="PD46" s="259"/>
      <c r="PE46" s="257"/>
      <c r="PF46" s="254">
        <f t="shared" si="116"/>
        <v>0</v>
      </c>
      <c r="PG46" s="255">
        <f t="shared" si="117"/>
        <v>0</v>
      </c>
      <c r="PH46" s="255">
        <f t="shared" si="364"/>
        <v>0</v>
      </c>
      <c r="PI46" s="255">
        <f t="shared" si="118"/>
        <v>0</v>
      </c>
      <c r="PJ46" s="255">
        <f t="shared" si="119"/>
        <v>0</v>
      </c>
      <c r="PK46" s="255"/>
      <c r="PL46" s="259"/>
      <c r="PM46" s="257"/>
      <c r="PN46" s="254">
        <f t="shared" si="120"/>
        <v>0</v>
      </c>
      <c r="PO46" s="255">
        <f t="shared" si="121"/>
        <v>0</v>
      </c>
      <c r="PP46" s="255">
        <f t="shared" si="365"/>
        <v>0</v>
      </c>
      <c r="PQ46" s="255">
        <f t="shared" si="122"/>
        <v>0</v>
      </c>
      <c r="PR46" s="255">
        <f t="shared" si="123"/>
        <v>0</v>
      </c>
      <c r="PS46" s="255"/>
      <c r="PT46" s="259"/>
      <c r="PU46" s="257"/>
      <c r="PV46" s="254">
        <f t="shared" si="124"/>
        <v>2.6123665854599332</v>
      </c>
      <c r="PW46" s="255">
        <f t="shared" si="125"/>
        <v>2.9441371418133446</v>
      </c>
      <c r="PX46" s="255">
        <f t="shared" si="126"/>
        <v>8.6643803169612066E-3</v>
      </c>
      <c r="PY46" s="255">
        <f t="shared" si="127"/>
        <v>1.0743831593031897E-2</v>
      </c>
      <c r="PZ46" s="255">
        <f t="shared" si="128"/>
        <v>2.6345324690517931</v>
      </c>
      <c r="QA46" s="255">
        <f t="shared" si="366"/>
        <v>0.991586407132102</v>
      </c>
      <c r="QB46" s="259">
        <f t="shared" si="129"/>
        <v>3.2887734042919745E-3</v>
      </c>
      <c r="QC46" s="257">
        <f t="shared" si="367"/>
        <v>1.1267207793228069</v>
      </c>
      <c r="QD46" s="254">
        <f t="shared" si="130"/>
        <v>0</v>
      </c>
      <c r="QE46" s="255">
        <f t="shared" si="131"/>
        <v>0</v>
      </c>
      <c r="QF46" s="255">
        <f t="shared" si="132"/>
        <v>0</v>
      </c>
      <c r="QG46" s="255">
        <f t="shared" si="133"/>
        <v>0</v>
      </c>
      <c r="QH46" s="255">
        <f t="shared" si="134"/>
        <v>0</v>
      </c>
      <c r="QI46" s="255"/>
      <c r="QJ46" s="259"/>
      <c r="QK46" s="257"/>
      <c r="QL46" s="254">
        <f t="shared" si="135"/>
        <v>4.5345547538311957</v>
      </c>
      <c r="QM46" s="255">
        <f t="shared" si="136"/>
        <v>5.1104432075677577</v>
      </c>
      <c r="QN46" s="255">
        <f t="shared" si="137"/>
        <v>3.7694866178033672E-2</v>
      </c>
      <c r="QO46" s="255">
        <f t="shared" si="138"/>
        <v>4.6741634060761754E-2</v>
      </c>
      <c r="QP46" s="255">
        <f t="shared" si="368"/>
        <v>11.46167933881989</v>
      </c>
      <c r="QQ46" s="255">
        <f t="shared" si="369"/>
        <v>0.39562743118043642</v>
      </c>
      <c r="QR46" s="259">
        <f t="shared" si="139"/>
        <v>3.2887734042919741E-3</v>
      </c>
      <c r="QS46" s="257">
        <f t="shared" si="370"/>
        <v>1.0510339893769456</v>
      </c>
      <c r="QT46" s="254">
        <f t="shared" si="140"/>
        <v>0</v>
      </c>
      <c r="QU46" s="255">
        <f t="shared" si="141"/>
        <v>0</v>
      </c>
      <c r="QV46" s="255">
        <f t="shared" si="142"/>
        <v>0</v>
      </c>
      <c r="QW46" s="255">
        <f t="shared" si="143"/>
        <v>0</v>
      </c>
      <c r="QX46" s="255">
        <f t="shared" si="144"/>
        <v>0</v>
      </c>
      <c r="QY46" s="255"/>
      <c r="QZ46" s="259"/>
      <c r="RA46" s="257"/>
      <c r="RB46" s="254">
        <f t="shared" si="145"/>
        <v>0</v>
      </c>
      <c r="RC46" s="255">
        <f t="shared" si="146"/>
        <v>0</v>
      </c>
      <c r="RD46" s="255">
        <f t="shared" si="371"/>
        <v>0</v>
      </c>
      <c r="RE46" s="255">
        <f t="shared" si="147"/>
        <v>0</v>
      </c>
      <c r="RF46" s="255">
        <f t="shared" si="148"/>
        <v>0</v>
      </c>
      <c r="RG46" s="255"/>
      <c r="RH46" s="259"/>
      <c r="RI46" s="257"/>
      <c r="RJ46" s="254">
        <f t="shared" si="149"/>
        <v>0</v>
      </c>
      <c r="RK46" s="255">
        <f t="shared" si="150"/>
        <v>0</v>
      </c>
      <c r="RL46" s="255">
        <f t="shared" si="372"/>
        <v>0</v>
      </c>
      <c r="RM46" s="255">
        <f t="shared" si="151"/>
        <v>0</v>
      </c>
      <c r="RN46" s="255">
        <f t="shared" si="152"/>
        <v>0</v>
      </c>
      <c r="RO46" s="255"/>
      <c r="RP46" s="259"/>
      <c r="RQ46" s="257"/>
      <c r="RR46" s="254">
        <f t="shared" si="153"/>
        <v>0</v>
      </c>
      <c r="RS46" s="255">
        <f t="shared" si="154"/>
        <v>0</v>
      </c>
      <c r="RT46" s="255">
        <f t="shared" si="373"/>
        <v>0</v>
      </c>
      <c r="RU46" s="255">
        <f t="shared" si="155"/>
        <v>0</v>
      </c>
      <c r="RV46" s="255">
        <f t="shared" si="156"/>
        <v>0</v>
      </c>
      <c r="RW46" s="255"/>
      <c r="RX46" s="259"/>
      <c r="RY46" s="257"/>
      <c r="RZ46" s="260"/>
      <c r="SA46" s="242">
        <f t="shared" si="157"/>
        <v>0</v>
      </c>
      <c r="SB46" s="242">
        <f t="shared" si="158"/>
        <v>0</v>
      </c>
      <c r="SC46" s="242">
        <f t="shared" si="159"/>
        <v>0.40917883345065503</v>
      </c>
      <c r="SD46" s="242">
        <f t="shared" si="160"/>
        <v>0</v>
      </c>
      <c r="SE46" s="242">
        <f t="shared" si="161"/>
        <v>0</v>
      </c>
      <c r="SF46" s="262">
        <v>0</v>
      </c>
      <c r="SG46" s="242">
        <f t="shared" si="162"/>
        <v>0</v>
      </c>
      <c r="SH46" s="262">
        <v>0</v>
      </c>
      <c r="SI46" s="242">
        <f t="shared" si="163"/>
        <v>0</v>
      </c>
      <c r="SJ46" s="242">
        <f t="shared" si="164"/>
        <v>0</v>
      </c>
      <c r="SK46" s="242">
        <f t="shared" si="165"/>
        <v>0</v>
      </c>
      <c r="SL46" s="242">
        <f t="shared" si="166"/>
        <v>0.13498114936287228</v>
      </c>
      <c r="SM46" s="242">
        <f t="shared" si="167"/>
        <v>0</v>
      </c>
      <c r="SN46" s="242">
        <f t="shared" si="168"/>
        <v>0.42608917929341372</v>
      </c>
      <c r="SO46" s="242">
        <f t="shared" si="169"/>
        <v>0</v>
      </c>
      <c r="SP46" s="242">
        <f t="shared" si="170"/>
        <v>0</v>
      </c>
      <c r="SQ46" s="242">
        <f t="shared" si="171"/>
        <v>0</v>
      </c>
      <c r="SR46" s="242">
        <f t="shared" si="172"/>
        <v>0</v>
      </c>
      <c r="SS46" s="242">
        <f t="shared" si="173"/>
        <v>0.97024916210694101</v>
      </c>
      <c r="ST46" s="242">
        <f t="shared" si="174"/>
        <v>0.97024916210694101</v>
      </c>
      <c r="SU46" s="242"/>
      <c r="SV46" s="242"/>
      <c r="SW46" s="242">
        <f t="shared" si="175"/>
        <v>1.0543894393685513</v>
      </c>
      <c r="SX46" s="242">
        <f t="shared" si="175"/>
        <v>1.0543894393685513</v>
      </c>
      <c r="SY46" s="242"/>
      <c r="SZ46" s="263"/>
      <c r="TA46" s="264">
        <f t="shared" si="176"/>
        <v>0</v>
      </c>
      <c r="TB46" s="264">
        <f t="shared" si="177"/>
        <v>0</v>
      </c>
      <c r="TC46" s="264">
        <f t="shared" si="178"/>
        <v>16.353000000000002</v>
      </c>
      <c r="TD46" s="264">
        <f t="shared" si="179"/>
        <v>0</v>
      </c>
      <c r="TE46" s="264">
        <f t="shared" si="180"/>
        <v>0</v>
      </c>
      <c r="TF46" s="264">
        <f t="shared" si="180"/>
        <v>0</v>
      </c>
      <c r="TG46" s="264">
        <f t="shared" si="181"/>
        <v>0</v>
      </c>
      <c r="TH46" s="264">
        <f t="shared" si="182"/>
        <v>0</v>
      </c>
      <c r="TI46" s="264">
        <f t="shared" si="183"/>
        <v>0</v>
      </c>
      <c r="TJ46" s="264">
        <f t="shared" si="184"/>
        <v>4.9597199999999999</v>
      </c>
      <c r="TK46" s="264">
        <f t="shared" si="185"/>
        <v>0</v>
      </c>
      <c r="TL46" s="264">
        <f t="shared" si="186"/>
        <v>16.783559999999998</v>
      </c>
      <c r="TM46" s="264">
        <f t="shared" si="187"/>
        <v>0</v>
      </c>
      <c r="TN46" s="264">
        <f t="shared" si="188"/>
        <v>0</v>
      </c>
      <c r="TO46" s="264">
        <f t="shared" si="189"/>
        <v>0</v>
      </c>
      <c r="TP46" s="264">
        <f t="shared" si="189"/>
        <v>0</v>
      </c>
      <c r="TQ46" s="264"/>
      <c r="TR46" s="264"/>
      <c r="TS46" s="264">
        <f t="shared" si="190"/>
        <v>0</v>
      </c>
      <c r="TT46" s="264">
        <f t="shared" si="191"/>
        <v>0</v>
      </c>
      <c r="TU46" s="264">
        <f t="shared" si="192"/>
        <v>16.940003704857119</v>
      </c>
      <c r="TV46" s="264">
        <f t="shared" si="193"/>
        <v>0</v>
      </c>
      <c r="TW46" s="264">
        <f t="shared" si="193"/>
        <v>0</v>
      </c>
      <c r="TX46" s="264">
        <f t="shared" si="194"/>
        <v>0</v>
      </c>
      <c r="TY46" s="264">
        <f t="shared" si="195"/>
        <v>0</v>
      </c>
      <c r="TZ46" s="264">
        <f t="shared" si="196"/>
        <v>0</v>
      </c>
      <c r="UA46" s="264">
        <f t="shared" si="197"/>
        <v>0</v>
      </c>
      <c r="UB46" s="264">
        <f t="shared" si="198"/>
        <v>5.5882195836229123</v>
      </c>
      <c r="UC46" s="264">
        <f t="shared" si="199"/>
        <v>0</v>
      </c>
      <c r="UD46" s="264">
        <f t="shared" si="200"/>
        <v>17.640092022747329</v>
      </c>
      <c r="UE46" s="264">
        <f t="shared" si="201"/>
        <v>0</v>
      </c>
      <c r="UF46" s="264">
        <f t="shared" si="202"/>
        <v>0</v>
      </c>
      <c r="UG46" s="264">
        <f t="shared" si="203"/>
        <v>0</v>
      </c>
      <c r="UH46" s="264">
        <f t="shared" si="203"/>
        <v>0</v>
      </c>
      <c r="UI46" s="191"/>
      <c r="UJ46" s="191"/>
      <c r="UK46" s="191"/>
      <c r="UL46" s="191"/>
      <c r="UM46" s="189"/>
      <c r="UN46" s="191"/>
      <c r="UO46" s="191"/>
      <c r="UP46" s="191"/>
      <c r="UQ46" s="191"/>
      <c r="UR46" s="191"/>
      <c r="US46" s="191"/>
      <c r="UT46" s="191"/>
      <c r="UU46" s="191"/>
      <c r="UV46" s="192"/>
      <c r="UW46" s="191"/>
      <c r="UX46" s="191"/>
      <c r="UY46" s="191"/>
      <c r="UZ46" s="191"/>
      <c r="VA46" s="191"/>
      <c r="VB46" s="191"/>
      <c r="VC46" s="191"/>
      <c r="VD46" s="191"/>
      <c r="VE46" s="191"/>
      <c r="VF46" s="191"/>
      <c r="VG46" s="191"/>
      <c r="VH46" s="191"/>
      <c r="VI46" s="191"/>
      <c r="VJ46" s="191"/>
      <c r="VK46" s="191"/>
      <c r="VL46" s="191"/>
      <c r="VM46" s="191"/>
      <c r="VN46" s="219"/>
      <c r="VO46" s="191"/>
      <c r="VP46" s="191"/>
      <c r="VQ46" s="191"/>
      <c r="VR46" s="191"/>
      <c r="VS46" s="191"/>
      <c r="VT46" s="191"/>
      <c r="VU46" s="191"/>
      <c r="VV46" s="191"/>
    </row>
    <row r="47" spans="1:595" ht="23.1" hidden="1" customHeight="1" thickBot="1" x14ac:dyDescent="0.35">
      <c r="A47" s="265">
        <v>10</v>
      </c>
      <c r="B47" s="266" t="s">
        <v>178</v>
      </c>
      <c r="C47" s="265">
        <v>1</v>
      </c>
      <c r="D47" s="267">
        <v>323.5</v>
      </c>
      <c r="E47" s="239"/>
      <c r="F47" s="240">
        <f t="shared" si="204"/>
        <v>323.5</v>
      </c>
      <c r="G47" s="240"/>
      <c r="H47" s="268">
        <v>0</v>
      </c>
      <c r="I47" s="269">
        <v>0.80389999999999995</v>
      </c>
      <c r="J47" s="269">
        <v>0.80389999999999995</v>
      </c>
      <c r="K47" s="269"/>
      <c r="L47" s="269"/>
      <c r="M47" s="269">
        <v>0</v>
      </c>
      <c r="N47" s="269">
        <v>0</v>
      </c>
      <c r="O47" s="269">
        <v>0.37919999999999998</v>
      </c>
      <c r="P47" s="269">
        <v>0</v>
      </c>
      <c r="Q47" s="269">
        <v>0</v>
      </c>
      <c r="R47" s="269">
        <v>0</v>
      </c>
      <c r="S47" s="269">
        <v>0</v>
      </c>
      <c r="T47" s="269">
        <v>0</v>
      </c>
      <c r="U47" s="269">
        <v>0</v>
      </c>
      <c r="V47" s="269">
        <v>4.9599999999999998E-2</v>
      </c>
      <c r="W47" s="269">
        <v>0</v>
      </c>
      <c r="X47" s="269">
        <v>0.37509999999999999</v>
      </c>
      <c r="Y47" s="269">
        <v>0</v>
      </c>
      <c r="Z47" s="269">
        <v>0</v>
      </c>
      <c r="AA47" s="269">
        <v>0</v>
      </c>
      <c r="AB47" s="269">
        <v>0</v>
      </c>
      <c r="AC47" s="244">
        <v>0</v>
      </c>
      <c r="AD47" s="243">
        <f t="shared" si="205"/>
        <v>0</v>
      </c>
      <c r="AE47" s="243">
        <f t="shared" si="0"/>
        <v>0</v>
      </c>
      <c r="AF47" s="243">
        <f t="shared" si="206"/>
        <v>0</v>
      </c>
      <c r="AG47" s="243">
        <f t="shared" si="207"/>
        <v>0</v>
      </c>
      <c r="AH47" s="244">
        <v>0</v>
      </c>
      <c r="AI47" s="243">
        <f t="shared" si="1"/>
        <v>0</v>
      </c>
      <c r="AJ47" s="243">
        <f t="shared" si="208"/>
        <v>0</v>
      </c>
      <c r="AK47" s="243">
        <f t="shared" si="209"/>
        <v>0</v>
      </c>
      <c r="AL47" s="243">
        <f t="shared" si="2"/>
        <v>0</v>
      </c>
      <c r="AM47" s="243">
        <f t="shared" si="210"/>
        <v>0</v>
      </c>
      <c r="AN47" s="244">
        <v>0</v>
      </c>
      <c r="AO47" s="244">
        <v>0</v>
      </c>
      <c r="AP47" s="243">
        <f t="shared" si="211"/>
        <v>0</v>
      </c>
      <c r="AQ47" s="243">
        <f t="shared" si="212"/>
        <v>0</v>
      </c>
      <c r="AR47" s="243">
        <f t="shared" si="213"/>
        <v>0</v>
      </c>
      <c r="AS47" s="244">
        <v>0</v>
      </c>
      <c r="AT47" s="244" t="e">
        <f t="shared" si="3"/>
        <v>#REF!</v>
      </c>
      <c r="AU47" s="243">
        <f t="shared" si="4"/>
        <v>0</v>
      </c>
      <c r="AV47" s="243">
        <f t="shared" si="214"/>
        <v>0</v>
      </c>
      <c r="AW47" s="243">
        <f t="shared" si="215"/>
        <v>0</v>
      </c>
      <c r="AX47" s="243">
        <f t="shared" si="5"/>
        <v>0</v>
      </c>
      <c r="AY47" s="243">
        <f t="shared" si="216"/>
        <v>0</v>
      </c>
      <c r="AZ47" s="244">
        <v>15</v>
      </c>
      <c r="BA47" s="243">
        <f t="shared" si="217"/>
        <v>76.457499999999982</v>
      </c>
      <c r="BB47" s="243">
        <f t="shared" si="218"/>
        <v>7.9734249999999989</v>
      </c>
      <c r="BC47" s="243">
        <f t="shared" si="219"/>
        <v>6.3787399999999996</v>
      </c>
      <c r="BD47" s="243">
        <f t="shared" si="220"/>
        <v>1.5946849999999992</v>
      </c>
      <c r="BE47" s="244">
        <v>2.990034375</v>
      </c>
      <c r="BF47" s="243">
        <f t="shared" si="221"/>
        <v>2.3920275000000002</v>
      </c>
      <c r="BG47" s="243">
        <f t="shared" si="222"/>
        <v>0.59800687499999983</v>
      </c>
      <c r="BH47" s="243">
        <f t="shared" si="6"/>
        <v>9.9329408251751836</v>
      </c>
      <c r="BI47" s="243">
        <f t="shared" si="223"/>
        <v>0.32017491778243112</v>
      </c>
      <c r="BJ47" s="243">
        <f t="shared" si="224"/>
        <v>8.472751322344493</v>
      </c>
      <c r="BK47" s="243">
        <f t="shared" si="7"/>
        <v>4.8676950100087577</v>
      </c>
      <c r="BL47" s="243">
        <f t="shared" si="225"/>
        <v>122.66591425222069</v>
      </c>
      <c r="BM47" s="244">
        <v>0</v>
      </c>
      <c r="BN47" s="243">
        <f t="shared" si="226"/>
        <v>0</v>
      </c>
      <c r="BO47" s="243">
        <f t="shared" si="8"/>
        <v>0</v>
      </c>
      <c r="BP47" s="243">
        <f t="shared" si="227"/>
        <v>0</v>
      </c>
      <c r="BQ47" s="243">
        <f t="shared" si="228"/>
        <v>0</v>
      </c>
      <c r="BR47" s="244">
        <v>0</v>
      </c>
      <c r="BS47" s="243">
        <f t="shared" si="9"/>
        <v>0</v>
      </c>
      <c r="BT47" s="243">
        <f t="shared" si="229"/>
        <v>0</v>
      </c>
      <c r="BU47" s="243">
        <f t="shared" si="230"/>
        <v>0</v>
      </c>
      <c r="BV47" s="243">
        <f t="shared" si="10"/>
        <v>0</v>
      </c>
      <c r="BW47" s="243">
        <f t="shared" si="231"/>
        <v>0</v>
      </c>
      <c r="BX47" s="244">
        <v>0</v>
      </c>
      <c r="BY47" s="243">
        <f t="shared" si="11"/>
        <v>0</v>
      </c>
      <c r="BZ47" s="243">
        <f t="shared" si="232"/>
        <v>0</v>
      </c>
      <c r="CA47" s="243">
        <f t="shared" si="233"/>
        <v>0</v>
      </c>
      <c r="CB47" s="243">
        <f t="shared" si="12"/>
        <v>0</v>
      </c>
      <c r="CC47" s="243">
        <f t="shared" si="234"/>
        <v>0</v>
      </c>
      <c r="CD47" s="245"/>
      <c r="CE47" s="243">
        <f t="shared" si="13"/>
        <v>0</v>
      </c>
      <c r="CF47" s="243">
        <f t="shared" si="235"/>
        <v>0</v>
      </c>
      <c r="CG47" s="243">
        <f t="shared" si="236"/>
        <v>0</v>
      </c>
      <c r="CH47" s="243">
        <f t="shared" si="14"/>
        <v>0</v>
      </c>
      <c r="CI47" s="243">
        <f t="shared" si="237"/>
        <v>0</v>
      </c>
      <c r="CJ47" s="245"/>
      <c r="CK47" s="243">
        <f t="shared" si="15"/>
        <v>0</v>
      </c>
      <c r="CL47" s="243">
        <f t="shared" si="238"/>
        <v>0</v>
      </c>
      <c r="CM47" s="243">
        <f t="shared" si="239"/>
        <v>0</v>
      </c>
      <c r="CN47" s="243">
        <f t="shared" si="16"/>
        <v>0</v>
      </c>
      <c r="CO47" s="243">
        <f t="shared" si="240"/>
        <v>0</v>
      </c>
      <c r="CP47" s="243">
        <v>0</v>
      </c>
      <c r="CQ47" s="243">
        <f t="shared" si="17"/>
        <v>0</v>
      </c>
      <c r="CR47" s="243">
        <f t="shared" si="374"/>
        <v>0</v>
      </c>
      <c r="CS47" s="243">
        <f t="shared" si="241"/>
        <v>0</v>
      </c>
      <c r="CT47" s="243">
        <f t="shared" si="18"/>
        <v>0</v>
      </c>
      <c r="CU47" s="243">
        <f t="shared" si="242"/>
        <v>0</v>
      </c>
      <c r="CV47" s="243"/>
      <c r="CW47" s="243">
        <f t="shared" si="19"/>
        <v>0</v>
      </c>
      <c r="CX47" s="243">
        <f t="shared" si="375"/>
        <v>0</v>
      </c>
      <c r="CY47" s="243">
        <f t="shared" si="243"/>
        <v>0</v>
      </c>
      <c r="CZ47" s="243">
        <f t="shared" si="20"/>
        <v>0</v>
      </c>
      <c r="DA47" s="243">
        <f t="shared" si="244"/>
        <v>0</v>
      </c>
      <c r="DB47" s="244">
        <v>0</v>
      </c>
      <c r="DC47" s="243">
        <f t="shared" si="245"/>
        <v>0</v>
      </c>
      <c r="DD47" s="243">
        <f t="shared" si="21"/>
        <v>0</v>
      </c>
      <c r="DE47" s="244">
        <v>0</v>
      </c>
      <c r="DF47" s="244">
        <v>0</v>
      </c>
      <c r="DG47" s="243">
        <f t="shared" si="22"/>
        <v>0</v>
      </c>
      <c r="DH47" s="243">
        <f t="shared" si="23"/>
        <v>0</v>
      </c>
      <c r="DI47" s="243">
        <f t="shared" si="246"/>
        <v>0</v>
      </c>
      <c r="DJ47" s="244">
        <v>0</v>
      </c>
      <c r="DK47" s="243">
        <f t="shared" si="247"/>
        <v>0</v>
      </c>
      <c r="DL47" s="243">
        <f t="shared" si="24"/>
        <v>0</v>
      </c>
      <c r="DM47" s="244">
        <v>0</v>
      </c>
      <c r="DN47" s="244">
        <v>0</v>
      </c>
      <c r="DO47" s="243">
        <f t="shared" si="25"/>
        <v>0</v>
      </c>
      <c r="DP47" s="243">
        <f t="shared" si="26"/>
        <v>0</v>
      </c>
      <c r="DQ47" s="243">
        <f t="shared" si="248"/>
        <v>0</v>
      </c>
      <c r="DR47" s="244">
        <v>0</v>
      </c>
      <c r="DS47" s="243">
        <f t="shared" si="249"/>
        <v>0</v>
      </c>
      <c r="DT47" s="243">
        <f t="shared" si="27"/>
        <v>0</v>
      </c>
      <c r="DU47" s="244">
        <v>0</v>
      </c>
      <c r="DV47" s="244">
        <v>0</v>
      </c>
      <c r="DW47" s="243">
        <f t="shared" si="28"/>
        <v>0</v>
      </c>
      <c r="DX47" s="243">
        <f t="shared" si="29"/>
        <v>0</v>
      </c>
      <c r="DY47" s="243">
        <f t="shared" si="30"/>
        <v>0</v>
      </c>
      <c r="DZ47" s="244">
        <v>0</v>
      </c>
      <c r="EA47" s="243">
        <f t="shared" si="250"/>
        <v>0</v>
      </c>
      <c r="EB47" s="243">
        <f t="shared" si="31"/>
        <v>0</v>
      </c>
      <c r="EC47" s="244">
        <v>0</v>
      </c>
      <c r="ED47" s="244">
        <v>0</v>
      </c>
      <c r="EE47" s="243">
        <f t="shared" si="32"/>
        <v>0</v>
      </c>
      <c r="EF47" s="243">
        <f t="shared" si="33"/>
        <v>0</v>
      </c>
      <c r="EG47" s="243">
        <f t="shared" si="34"/>
        <v>0</v>
      </c>
      <c r="EH47" s="244">
        <v>0</v>
      </c>
      <c r="EI47" s="243">
        <f t="shared" si="251"/>
        <v>0</v>
      </c>
      <c r="EJ47" s="243">
        <f t="shared" si="35"/>
        <v>0</v>
      </c>
      <c r="EK47" s="244">
        <v>0</v>
      </c>
      <c r="EL47" s="244">
        <v>0</v>
      </c>
      <c r="EM47" s="243">
        <f t="shared" si="36"/>
        <v>0</v>
      </c>
      <c r="EN47" s="243">
        <f t="shared" si="37"/>
        <v>0</v>
      </c>
      <c r="EO47" s="243">
        <f t="shared" si="252"/>
        <v>0</v>
      </c>
      <c r="EP47" s="244">
        <v>0</v>
      </c>
      <c r="EQ47" s="244">
        <v>0</v>
      </c>
      <c r="ER47" s="244">
        <v>0</v>
      </c>
      <c r="ES47" s="244">
        <v>0</v>
      </c>
      <c r="ET47" s="244">
        <v>0</v>
      </c>
      <c r="EU47" s="243">
        <f t="shared" si="38"/>
        <v>0</v>
      </c>
      <c r="EV47" s="243">
        <f t="shared" si="253"/>
        <v>0</v>
      </c>
      <c r="EW47" s="243">
        <f t="shared" si="254"/>
        <v>0</v>
      </c>
      <c r="EX47" s="243">
        <f t="shared" si="39"/>
        <v>0</v>
      </c>
      <c r="EY47" s="243">
        <f t="shared" si="255"/>
        <v>0</v>
      </c>
      <c r="EZ47" s="245">
        <f t="shared" si="256"/>
        <v>0</v>
      </c>
      <c r="FA47" s="245">
        <f t="shared" si="256"/>
        <v>0</v>
      </c>
      <c r="FB47" s="245">
        <f t="shared" si="256"/>
        <v>0</v>
      </c>
      <c r="FC47" s="245">
        <f t="shared" si="257"/>
        <v>0</v>
      </c>
      <c r="FD47" s="245">
        <f t="shared" si="258"/>
        <v>0</v>
      </c>
      <c r="FE47" s="245">
        <f t="shared" si="259"/>
        <v>0</v>
      </c>
      <c r="FF47" s="245">
        <f t="shared" si="260"/>
        <v>0</v>
      </c>
      <c r="FG47" s="245">
        <f t="shared" si="261"/>
        <v>0</v>
      </c>
      <c r="FH47" s="245">
        <f t="shared" si="262"/>
        <v>0</v>
      </c>
      <c r="FI47" s="245">
        <f t="shared" si="263"/>
        <v>0</v>
      </c>
      <c r="FJ47" s="245">
        <f t="shared" si="263"/>
        <v>0</v>
      </c>
      <c r="FK47" s="244">
        <f t="shared" si="40"/>
        <v>0</v>
      </c>
      <c r="FL47" s="244">
        <v>0</v>
      </c>
      <c r="FM47" s="243">
        <f t="shared" si="264"/>
        <v>0</v>
      </c>
      <c r="FN47" s="243">
        <f t="shared" si="265"/>
        <v>0</v>
      </c>
      <c r="FO47" s="244">
        <v>0</v>
      </c>
      <c r="FP47" s="244">
        <f t="shared" si="266"/>
        <v>0</v>
      </c>
      <c r="FQ47" s="244">
        <f t="shared" si="41"/>
        <v>0</v>
      </c>
      <c r="FR47" s="244">
        <v>0</v>
      </c>
      <c r="FS47" s="243">
        <f t="shared" si="267"/>
        <v>0</v>
      </c>
      <c r="FT47" s="243">
        <f t="shared" si="268"/>
        <v>0</v>
      </c>
      <c r="FU47" s="244">
        <v>0</v>
      </c>
      <c r="FV47" s="244">
        <f t="shared" si="269"/>
        <v>0</v>
      </c>
      <c r="FW47" s="270">
        <v>1.3649999999999999E-3</v>
      </c>
      <c r="FX47" s="243">
        <f t="shared" si="270"/>
        <v>6.1779029502645004</v>
      </c>
      <c r="FY47" s="243">
        <f t="shared" si="271"/>
        <v>1.35913864905819</v>
      </c>
      <c r="FZ47" s="243">
        <f t="shared" si="42"/>
        <v>0</v>
      </c>
      <c r="GA47" s="243">
        <f t="shared" si="272"/>
        <v>0</v>
      </c>
      <c r="GB47" s="243">
        <f t="shared" si="273"/>
        <v>0</v>
      </c>
      <c r="GC47" s="243">
        <f t="shared" si="274"/>
        <v>0.10628918613297071</v>
      </c>
      <c r="GD47" s="243">
        <f t="shared" si="43"/>
        <v>0.86845023140848909</v>
      </c>
      <c r="GE47" s="243">
        <f t="shared" si="275"/>
        <v>2.7993319031420116E-2</v>
      </c>
      <c r="GF47" s="243">
        <f t="shared" si="276"/>
        <v>0.74078392049888042</v>
      </c>
      <c r="GG47" s="243">
        <f t="shared" si="44"/>
        <v>0.42558905084320753</v>
      </c>
      <c r="GH47" s="247">
        <f t="shared" si="277"/>
        <v>10.724844081248829</v>
      </c>
      <c r="GI47" s="244">
        <v>19</v>
      </c>
      <c r="GJ47" s="244">
        <v>4128.05</v>
      </c>
      <c r="GK47" s="244">
        <v>908.17100000000005</v>
      </c>
      <c r="GL47" s="244">
        <v>2532.0360976264501</v>
      </c>
      <c r="GM47" s="244">
        <v>71.022008333333304</v>
      </c>
      <c r="GN47" s="271">
        <v>0</v>
      </c>
      <c r="GO47" s="243">
        <f t="shared" si="278"/>
        <v>0</v>
      </c>
      <c r="GP47" s="243">
        <f t="shared" si="45"/>
        <v>0</v>
      </c>
      <c r="GQ47" s="243">
        <f t="shared" si="279"/>
        <v>0</v>
      </c>
      <c r="GR47" s="243">
        <f t="shared" si="280"/>
        <v>0</v>
      </c>
      <c r="GS47" s="244">
        <v>0</v>
      </c>
      <c r="GT47" s="244">
        <v>0</v>
      </c>
      <c r="GU47" s="245"/>
      <c r="GV47" s="243">
        <f t="shared" si="46"/>
        <v>0</v>
      </c>
      <c r="GW47" s="243">
        <f t="shared" si="281"/>
        <v>0</v>
      </c>
      <c r="GX47" s="243">
        <f t="shared" si="282"/>
        <v>0</v>
      </c>
      <c r="GY47" s="243">
        <f t="shared" si="47"/>
        <v>0</v>
      </c>
      <c r="GZ47" s="243">
        <f t="shared" si="283"/>
        <v>0</v>
      </c>
      <c r="HA47" s="244">
        <v>0</v>
      </c>
      <c r="HB47" s="244">
        <v>44</v>
      </c>
      <c r="HC47" s="244">
        <v>0</v>
      </c>
      <c r="HD47" s="244">
        <v>0</v>
      </c>
      <c r="HE47" s="244">
        <v>0</v>
      </c>
      <c r="HF47" s="243">
        <f t="shared" si="284"/>
        <v>0</v>
      </c>
      <c r="HG47" s="243">
        <f t="shared" si="48"/>
        <v>0</v>
      </c>
      <c r="HH47" s="244">
        <v>0</v>
      </c>
      <c r="HI47" s="244">
        <v>0</v>
      </c>
      <c r="HJ47" s="243">
        <f t="shared" si="49"/>
        <v>0</v>
      </c>
      <c r="HK47" s="243">
        <f t="shared" si="50"/>
        <v>0</v>
      </c>
      <c r="HL47" s="243">
        <f t="shared" si="51"/>
        <v>0</v>
      </c>
      <c r="HM47" s="244">
        <v>0</v>
      </c>
      <c r="HN47" s="243">
        <f t="shared" si="285"/>
        <v>0</v>
      </c>
      <c r="HO47" s="243">
        <f t="shared" si="52"/>
        <v>0</v>
      </c>
      <c r="HP47" s="244">
        <v>0</v>
      </c>
      <c r="HQ47" s="244">
        <v>0</v>
      </c>
      <c r="HR47" s="243">
        <f t="shared" si="53"/>
        <v>0</v>
      </c>
      <c r="HS47" s="243">
        <f t="shared" si="54"/>
        <v>0</v>
      </c>
      <c r="HT47" s="243">
        <f t="shared" si="55"/>
        <v>0</v>
      </c>
      <c r="HU47" s="244">
        <v>0</v>
      </c>
      <c r="HV47" s="243">
        <f t="shared" si="286"/>
        <v>0</v>
      </c>
      <c r="HW47" s="243">
        <f t="shared" si="56"/>
        <v>0</v>
      </c>
      <c r="HX47" s="244">
        <v>0</v>
      </c>
      <c r="HY47" s="244">
        <v>0</v>
      </c>
      <c r="HZ47" s="243">
        <f t="shared" si="57"/>
        <v>0</v>
      </c>
      <c r="IA47" s="243">
        <f t="shared" si="58"/>
        <v>0</v>
      </c>
      <c r="IB47" s="243">
        <f t="shared" si="59"/>
        <v>0</v>
      </c>
      <c r="IC47" s="244">
        <v>0</v>
      </c>
      <c r="ID47" s="243">
        <f t="shared" si="287"/>
        <v>0</v>
      </c>
      <c r="IE47" s="243">
        <f t="shared" si="60"/>
        <v>0</v>
      </c>
      <c r="IF47" s="244">
        <v>0</v>
      </c>
      <c r="IG47" s="244">
        <v>0</v>
      </c>
      <c r="IH47" s="243">
        <f t="shared" si="61"/>
        <v>0</v>
      </c>
      <c r="II47" s="243">
        <f t="shared" si="62"/>
        <v>0</v>
      </c>
      <c r="IJ47" s="243">
        <f t="shared" si="288"/>
        <v>0</v>
      </c>
      <c r="IK47" s="244">
        <v>0</v>
      </c>
      <c r="IL47" s="243">
        <f t="shared" si="289"/>
        <v>0</v>
      </c>
      <c r="IM47" s="243">
        <f t="shared" si="63"/>
        <v>0</v>
      </c>
      <c r="IN47" s="244">
        <v>0</v>
      </c>
      <c r="IO47" s="244">
        <v>0</v>
      </c>
      <c r="IP47" s="243">
        <f t="shared" si="64"/>
        <v>0</v>
      </c>
      <c r="IQ47" s="243">
        <f t="shared" si="65"/>
        <v>0</v>
      </c>
      <c r="IR47" s="243">
        <f t="shared" si="290"/>
        <v>0</v>
      </c>
      <c r="IS47" s="244">
        <v>1.8</v>
      </c>
      <c r="IT47" s="243">
        <f t="shared" si="291"/>
        <v>0.39600000000000002</v>
      </c>
      <c r="IU47" s="243">
        <f t="shared" si="66"/>
        <v>0</v>
      </c>
      <c r="IV47" s="244">
        <v>7.8529856719999999E-2</v>
      </c>
      <c r="IW47" s="244">
        <v>0.18632945535058801</v>
      </c>
      <c r="IX47" s="243">
        <f t="shared" si="67"/>
        <v>0.27960766045846741</v>
      </c>
      <c r="IY47" s="243">
        <f t="shared" si="68"/>
        <v>0.1370233486264528</v>
      </c>
      <c r="IZ47" s="243">
        <f t="shared" si="292"/>
        <v>3.4529883853866097</v>
      </c>
      <c r="JA47" s="244">
        <v>18.854044444444401</v>
      </c>
      <c r="JB47" s="243">
        <f t="shared" si="293"/>
        <v>4.1478897777777686</v>
      </c>
      <c r="JC47" s="244">
        <v>48.357688888888802</v>
      </c>
      <c r="JD47" s="243">
        <f t="shared" si="69"/>
        <v>0</v>
      </c>
      <c r="JE47" s="243">
        <f t="shared" si="70"/>
        <v>8.1080203047070381</v>
      </c>
      <c r="JF47" s="243">
        <f t="shared" si="71"/>
        <v>3.9733821707909009</v>
      </c>
      <c r="JG47" s="243">
        <f t="shared" si="294"/>
        <v>100.1292307039307</v>
      </c>
      <c r="JH47" s="244">
        <v>0</v>
      </c>
      <c r="JI47" s="243">
        <f t="shared" si="295"/>
        <v>0</v>
      </c>
      <c r="JJ47" s="244">
        <v>0</v>
      </c>
      <c r="JK47" s="243">
        <f t="shared" si="72"/>
        <v>0</v>
      </c>
      <c r="JL47" s="243">
        <f t="shared" si="73"/>
        <v>0</v>
      </c>
      <c r="JM47" s="243">
        <f t="shared" si="74"/>
        <v>0</v>
      </c>
      <c r="JN47" s="243">
        <f t="shared" si="296"/>
        <v>0</v>
      </c>
      <c r="JO47" s="244">
        <v>0</v>
      </c>
      <c r="JP47" s="243">
        <f t="shared" si="297"/>
        <v>0</v>
      </c>
      <c r="JQ47" s="244">
        <v>0</v>
      </c>
      <c r="JR47" s="243">
        <f t="shared" si="75"/>
        <v>0</v>
      </c>
      <c r="JS47" s="243">
        <f t="shared" si="76"/>
        <v>0</v>
      </c>
      <c r="JT47" s="243">
        <f t="shared" si="77"/>
        <v>0</v>
      </c>
      <c r="JU47" s="243">
        <f t="shared" si="298"/>
        <v>0</v>
      </c>
      <c r="JV47" s="244">
        <v>0</v>
      </c>
      <c r="JW47" s="243">
        <f t="shared" si="299"/>
        <v>0</v>
      </c>
      <c r="JX47" s="244">
        <v>0</v>
      </c>
      <c r="JY47" s="243">
        <f t="shared" si="78"/>
        <v>0</v>
      </c>
      <c r="JZ47" s="243">
        <f t="shared" si="79"/>
        <v>0</v>
      </c>
      <c r="KA47" s="243">
        <f t="shared" si="80"/>
        <v>0</v>
      </c>
      <c r="KB47" s="243">
        <f t="shared" si="300"/>
        <v>0</v>
      </c>
      <c r="KC47" s="244">
        <v>0</v>
      </c>
      <c r="KD47" s="243">
        <f t="shared" si="301"/>
        <v>0</v>
      </c>
      <c r="KE47" s="244">
        <v>0</v>
      </c>
      <c r="KF47" s="243">
        <f t="shared" si="81"/>
        <v>0</v>
      </c>
      <c r="KG47" s="243">
        <f t="shared" si="82"/>
        <v>0</v>
      </c>
      <c r="KH47" s="243">
        <f t="shared" si="83"/>
        <v>0</v>
      </c>
      <c r="KI47" s="243">
        <f t="shared" si="302"/>
        <v>0</v>
      </c>
      <c r="KJ47" s="244">
        <v>0</v>
      </c>
      <c r="KK47" s="243">
        <f t="shared" si="303"/>
        <v>0</v>
      </c>
      <c r="KL47" s="244">
        <v>0</v>
      </c>
      <c r="KM47" s="243">
        <f t="shared" si="84"/>
        <v>0</v>
      </c>
      <c r="KN47" s="243">
        <f t="shared" si="85"/>
        <v>0</v>
      </c>
      <c r="KO47" s="243">
        <f t="shared" si="86"/>
        <v>0</v>
      </c>
      <c r="KP47" s="243">
        <f t="shared" si="304"/>
        <v>0</v>
      </c>
      <c r="KQ47" s="243">
        <f t="shared" si="305"/>
        <v>20.654044444444402</v>
      </c>
      <c r="KR47" s="243">
        <f t="shared" si="87"/>
        <v>4.5438897777777685</v>
      </c>
      <c r="KS47" s="243">
        <f t="shared" si="306"/>
        <v>48.622548200959393</v>
      </c>
      <c r="KT47" s="243">
        <f t="shared" si="307"/>
        <v>0</v>
      </c>
      <c r="KU47" s="243">
        <f t="shared" si="308"/>
        <v>0</v>
      </c>
      <c r="KV47" s="243">
        <f t="shared" si="309"/>
        <v>0</v>
      </c>
      <c r="KW47" s="243">
        <f t="shared" si="310"/>
        <v>8.387627965165505</v>
      </c>
      <c r="KX47" s="243">
        <f t="shared" si="311"/>
        <v>0.2703638470622946</v>
      </c>
      <c r="KY47" s="243">
        <f t="shared" si="312"/>
        <v>7.1546067961133062</v>
      </c>
      <c r="KZ47" s="243">
        <f t="shared" si="313"/>
        <v>4.1104055194173537</v>
      </c>
      <c r="LA47" s="243">
        <f t="shared" si="313"/>
        <v>103.58221908931731</v>
      </c>
      <c r="LB47" s="244">
        <v>0</v>
      </c>
      <c r="LC47" s="243">
        <f t="shared" si="314"/>
        <v>0</v>
      </c>
      <c r="LD47" s="243">
        <f t="shared" si="88"/>
        <v>0</v>
      </c>
      <c r="LE47" s="243">
        <f t="shared" si="315"/>
        <v>0</v>
      </c>
      <c r="LF47" s="243">
        <f t="shared" si="316"/>
        <v>0</v>
      </c>
      <c r="LG47" s="244">
        <v>0</v>
      </c>
      <c r="LH47" s="243">
        <f t="shared" si="89"/>
        <v>0</v>
      </c>
      <c r="LI47" s="243">
        <f t="shared" si="317"/>
        <v>0</v>
      </c>
      <c r="LJ47" s="243">
        <f t="shared" si="318"/>
        <v>0</v>
      </c>
      <c r="LK47" s="243">
        <f t="shared" si="90"/>
        <v>0</v>
      </c>
      <c r="LL47" s="243">
        <f t="shared" si="319"/>
        <v>0</v>
      </c>
      <c r="LM47" s="243">
        <f t="shared" si="91"/>
        <v>0</v>
      </c>
      <c r="LN47" s="244">
        <v>0</v>
      </c>
      <c r="LO47" s="243">
        <f t="shared" si="320"/>
        <v>0</v>
      </c>
      <c r="LP47" s="243">
        <f t="shared" si="321"/>
        <v>0</v>
      </c>
      <c r="LQ47" s="243">
        <f t="shared" si="92"/>
        <v>0</v>
      </c>
      <c r="LR47" s="243">
        <f t="shared" si="322"/>
        <v>0</v>
      </c>
      <c r="LS47" s="244">
        <v>0</v>
      </c>
      <c r="LT47" s="243">
        <f t="shared" si="93"/>
        <v>0</v>
      </c>
      <c r="LU47" s="243">
        <f t="shared" si="323"/>
        <v>0</v>
      </c>
      <c r="LV47" s="243">
        <f t="shared" si="324"/>
        <v>0</v>
      </c>
      <c r="LW47" s="243">
        <f t="shared" si="94"/>
        <v>0</v>
      </c>
      <c r="LX47" s="243">
        <f t="shared" si="325"/>
        <v>0</v>
      </c>
      <c r="LY47" s="245">
        <f t="shared" si="95"/>
        <v>0</v>
      </c>
      <c r="LZ47" s="244">
        <v>0</v>
      </c>
      <c r="MA47" s="249">
        <f t="shared" si="326"/>
        <v>0</v>
      </c>
      <c r="MB47" s="249">
        <f t="shared" si="327"/>
        <v>0</v>
      </c>
      <c r="MC47" s="249">
        <f t="shared" si="96"/>
        <v>0</v>
      </c>
      <c r="MD47" s="247">
        <f t="shared" si="328"/>
        <v>0</v>
      </c>
      <c r="ME47" s="250">
        <f t="shared" si="329"/>
        <v>236.97297742278681</v>
      </c>
      <c r="MF47" s="251">
        <f t="shared" si="376"/>
        <v>32.734975821544865</v>
      </c>
      <c r="MG47" s="252" t="e">
        <f t="shared" si="330"/>
        <v>#REF!</v>
      </c>
      <c r="MH47" s="252" t="e">
        <f t="shared" si="377"/>
        <v>#REF!</v>
      </c>
      <c r="MI47" s="252">
        <f t="shared" si="331"/>
        <v>0</v>
      </c>
      <c r="MJ47" s="252">
        <f t="shared" si="332"/>
        <v>0</v>
      </c>
      <c r="MK47" s="252">
        <f t="shared" si="378"/>
        <v>76.457499999999982</v>
      </c>
      <c r="ML47" s="252">
        <f t="shared" si="333"/>
        <v>0</v>
      </c>
      <c r="MM47" s="252">
        <f t="shared" si="334"/>
        <v>0</v>
      </c>
      <c r="MN47" s="252">
        <f t="shared" si="335"/>
        <v>0</v>
      </c>
      <c r="MO47" s="252">
        <f t="shared" si="336"/>
        <v>0</v>
      </c>
      <c r="MP47" s="253">
        <f t="shared" si="337"/>
        <v>0</v>
      </c>
      <c r="MQ47" s="254">
        <f t="shared" si="379"/>
        <v>0</v>
      </c>
      <c r="MR47" s="255">
        <f t="shared" si="338"/>
        <v>0</v>
      </c>
      <c r="MS47" s="255">
        <f t="shared" si="380"/>
        <v>0</v>
      </c>
      <c r="MT47" s="255">
        <f t="shared" si="381"/>
        <v>19.189019021749179</v>
      </c>
      <c r="MU47" s="255">
        <f t="shared" si="97"/>
        <v>0.61853208387614589</v>
      </c>
      <c r="MV47" s="255">
        <f t="shared" si="339"/>
        <v>19.96913328752715</v>
      </c>
      <c r="MW47" s="255" t="e">
        <f t="shared" si="98"/>
        <v>#REF!</v>
      </c>
      <c r="MX47" s="255" t="e">
        <f t="shared" si="99"/>
        <v>#REF!</v>
      </c>
      <c r="MY47" s="256" t="e">
        <f t="shared" si="340"/>
        <v>#REF!</v>
      </c>
      <c r="MZ47" s="254">
        <f t="shared" si="341"/>
        <v>0</v>
      </c>
      <c r="NA47" s="255">
        <f t="shared" si="100"/>
        <v>0</v>
      </c>
      <c r="NB47" s="255">
        <f t="shared" si="342"/>
        <v>0</v>
      </c>
      <c r="NC47" s="255">
        <f t="shared" si="101"/>
        <v>0</v>
      </c>
      <c r="ND47" s="255">
        <f t="shared" si="343"/>
        <v>0</v>
      </c>
      <c r="NE47" s="255"/>
      <c r="NF47" s="256"/>
      <c r="NG47" s="257"/>
      <c r="NH47" s="254">
        <f t="shared" si="344"/>
        <v>0</v>
      </c>
      <c r="NI47" s="255">
        <f t="shared" si="102"/>
        <v>0</v>
      </c>
      <c r="NJ47" s="255" t="e">
        <f t="shared" si="345"/>
        <v>#REF!</v>
      </c>
      <c r="NK47" s="255" t="e">
        <f t="shared" si="103"/>
        <v>#REF!</v>
      </c>
      <c r="NL47" s="255">
        <f t="shared" si="346"/>
        <v>0</v>
      </c>
      <c r="NM47" s="255"/>
      <c r="NN47" s="256"/>
      <c r="NO47" s="257"/>
      <c r="NP47" s="254">
        <f t="shared" si="347"/>
        <v>10.336756613260281</v>
      </c>
      <c r="NQ47" s="255">
        <f t="shared" si="104"/>
        <v>11.649524703144337</v>
      </c>
      <c r="NR47" s="255">
        <f t="shared" si="348"/>
        <v>9.090942417782431</v>
      </c>
      <c r="NS47" s="255">
        <f t="shared" si="105"/>
        <v>11.272768598050215</v>
      </c>
      <c r="NT47" s="255">
        <f t="shared" si="349"/>
        <v>97.353900200175147</v>
      </c>
      <c r="NU47" s="255">
        <f t="shared" si="350"/>
        <v>0.10617711865684129</v>
      </c>
      <c r="NV47" s="256">
        <f t="shared" si="351"/>
        <v>9.3380361742981061E-2</v>
      </c>
      <c r="NW47" s="257">
        <f t="shared" si="106"/>
        <v>1.0358957808877343</v>
      </c>
      <c r="NX47" s="254">
        <f t="shared" si="352"/>
        <v>0</v>
      </c>
      <c r="NY47" s="255">
        <f t="shared" si="107"/>
        <v>0</v>
      </c>
      <c r="NZ47" s="255">
        <f t="shared" si="353"/>
        <v>0</v>
      </c>
      <c r="OA47" s="255">
        <f t="shared" si="108"/>
        <v>0</v>
      </c>
      <c r="OB47" s="255">
        <f t="shared" si="354"/>
        <v>0</v>
      </c>
      <c r="OC47" s="255"/>
      <c r="OD47" s="256"/>
      <c r="OE47" s="257"/>
      <c r="OF47" s="254">
        <f t="shared" si="355"/>
        <v>0</v>
      </c>
      <c r="OG47" s="255">
        <f t="shared" si="109"/>
        <v>0</v>
      </c>
      <c r="OH47" s="255">
        <f t="shared" si="356"/>
        <v>0</v>
      </c>
      <c r="OI47" s="255">
        <f t="shared" si="110"/>
        <v>0</v>
      </c>
      <c r="OJ47" s="255">
        <f t="shared" si="357"/>
        <v>0</v>
      </c>
      <c r="OK47" s="255"/>
      <c r="OL47" s="256"/>
      <c r="OM47" s="257"/>
      <c r="ON47" s="258"/>
      <c r="OO47" s="254">
        <f t="shared" si="358"/>
        <v>0</v>
      </c>
      <c r="OP47" s="255">
        <f t="shared" si="111"/>
        <v>0</v>
      </c>
      <c r="OQ47" s="255">
        <f t="shared" si="359"/>
        <v>0</v>
      </c>
      <c r="OR47" s="255">
        <f t="shared" si="112"/>
        <v>0</v>
      </c>
      <c r="OS47" s="255">
        <f t="shared" si="360"/>
        <v>0</v>
      </c>
      <c r="OT47" s="255"/>
      <c r="OU47" s="256"/>
      <c r="OV47" s="257"/>
      <c r="OW47" s="258"/>
      <c r="OX47" s="254">
        <f t="shared" si="361"/>
        <v>0</v>
      </c>
      <c r="OY47" s="255">
        <f t="shared" si="113"/>
        <v>0</v>
      </c>
      <c r="OZ47" s="255">
        <f t="shared" si="362"/>
        <v>0</v>
      </c>
      <c r="PA47" s="255">
        <f t="shared" si="114"/>
        <v>0</v>
      </c>
      <c r="PB47" s="255">
        <f t="shared" si="363"/>
        <v>0</v>
      </c>
      <c r="PC47" s="255"/>
      <c r="PD47" s="259"/>
      <c r="PE47" s="257"/>
      <c r="PF47" s="254">
        <f t="shared" si="116"/>
        <v>0</v>
      </c>
      <c r="PG47" s="255">
        <f t="shared" si="117"/>
        <v>0</v>
      </c>
      <c r="PH47" s="255">
        <f t="shared" si="364"/>
        <v>0</v>
      </c>
      <c r="PI47" s="255">
        <f t="shared" si="118"/>
        <v>0</v>
      </c>
      <c r="PJ47" s="255">
        <f t="shared" si="119"/>
        <v>0</v>
      </c>
      <c r="PK47" s="255"/>
      <c r="PL47" s="259"/>
      <c r="PM47" s="257"/>
      <c r="PN47" s="254">
        <f t="shared" si="120"/>
        <v>0</v>
      </c>
      <c r="PO47" s="255">
        <f t="shared" si="121"/>
        <v>0</v>
      </c>
      <c r="PP47" s="255">
        <f t="shared" si="365"/>
        <v>0</v>
      </c>
      <c r="PQ47" s="255">
        <f t="shared" si="122"/>
        <v>0</v>
      </c>
      <c r="PR47" s="255">
        <f t="shared" si="123"/>
        <v>0</v>
      </c>
      <c r="PS47" s="255"/>
      <c r="PT47" s="259"/>
      <c r="PU47" s="257"/>
      <c r="PV47" s="254">
        <f t="shared" si="124"/>
        <v>8.4407979823313255</v>
      </c>
      <c r="PW47" s="255">
        <f t="shared" si="125"/>
        <v>9.5127793260874043</v>
      </c>
      <c r="PX47" s="255">
        <f t="shared" si="126"/>
        <v>2.7993319031420116E-2</v>
      </c>
      <c r="PY47" s="255">
        <f t="shared" si="127"/>
        <v>3.471171559896094E-2</v>
      </c>
      <c r="PZ47" s="255">
        <f t="shared" si="128"/>
        <v>8.5117810168641501</v>
      </c>
      <c r="QA47" s="255">
        <f t="shared" si="366"/>
        <v>0.9916606131675394</v>
      </c>
      <c r="QB47" s="259">
        <f t="shared" si="129"/>
        <v>3.2887734042919745E-3</v>
      </c>
      <c r="QC47" s="257">
        <f t="shared" si="367"/>
        <v>1.1267302034893076</v>
      </c>
      <c r="QD47" s="254">
        <f t="shared" si="130"/>
        <v>0</v>
      </c>
      <c r="QE47" s="255">
        <f t="shared" si="131"/>
        <v>0</v>
      </c>
      <c r="QF47" s="255">
        <f t="shared" si="132"/>
        <v>0</v>
      </c>
      <c r="QG47" s="255">
        <f t="shared" si="133"/>
        <v>0</v>
      </c>
      <c r="QH47" s="255">
        <f t="shared" si="134"/>
        <v>0</v>
      </c>
      <c r="QI47" s="255"/>
      <c r="QJ47" s="259"/>
      <c r="QK47" s="257"/>
      <c r="QL47" s="254">
        <f t="shared" si="135"/>
        <v>33.926554513480404</v>
      </c>
      <c r="QM47" s="255">
        <f t="shared" si="136"/>
        <v>38.235226936692413</v>
      </c>
      <c r="QN47" s="255">
        <f t="shared" si="137"/>
        <v>0.2703638470622946</v>
      </c>
      <c r="QO47" s="255">
        <f t="shared" si="138"/>
        <v>0.33525117035724533</v>
      </c>
      <c r="QP47" s="255">
        <f t="shared" si="368"/>
        <v>82.208110388347066</v>
      </c>
      <c r="QQ47" s="255">
        <f t="shared" si="369"/>
        <v>0.41269108793783277</v>
      </c>
      <c r="QR47" s="259">
        <f t="shared" si="139"/>
        <v>3.2887734042919745E-3</v>
      </c>
      <c r="QS47" s="257">
        <f t="shared" si="370"/>
        <v>1.0532010737851347</v>
      </c>
      <c r="QT47" s="254">
        <f t="shared" si="140"/>
        <v>0</v>
      </c>
      <c r="QU47" s="255">
        <f t="shared" si="141"/>
        <v>0</v>
      </c>
      <c r="QV47" s="255">
        <f t="shared" si="142"/>
        <v>0</v>
      </c>
      <c r="QW47" s="255">
        <f t="shared" si="143"/>
        <v>0</v>
      </c>
      <c r="QX47" s="255">
        <f t="shared" si="144"/>
        <v>0</v>
      </c>
      <c r="QY47" s="255"/>
      <c r="QZ47" s="259"/>
      <c r="RA47" s="257"/>
      <c r="RB47" s="254">
        <f t="shared" si="145"/>
        <v>0</v>
      </c>
      <c r="RC47" s="255">
        <f t="shared" si="146"/>
        <v>0</v>
      </c>
      <c r="RD47" s="255">
        <f t="shared" si="371"/>
        <v>0</v>
      </c>
      <c r="RE47" s="255">
        <f t="shared" si="147"/>
        <v>0</v>
      </c>
      <c r="RF47" s="255">
        <f t="shared" si="148"/>
        <v>0</v>
      </c>
      <c r="RG47" s="255"/>
      <c r="RH47" s="259"/>
      <c r="RI47" s="257"/>
      <c r="RJ47" s="254">
        <f t="shared" si="149"/>
        <v>0</v>
      </c>
      <c r="RK47" s="255">
        <f t="shared" si="150"/>
        <v>0</v>
      </c>
      <c r="RL47" s="255">
        <f t="shared" si="372"/>
        <v>0</v>
      </c>
      <c r="RM47" s="255">
        <f t="shared" si="151"/>
        <v>0</v>
      </c>
      <c r="RN47" s="255">
        <f t="shared" si="152"/>
        <v>0</v>
      </c>
      <c r="RO47" s="255"/>
      <c r="RP47" s="259"/>
      <c r="RQ47" s="257"/>
      <c r="RR47" s="254">
        <f t="shared" si="153"/>
        <v>0</v>
      </c>
      <c r="RS47" s="255">
        <f t="shared" si="154"/>
        <v>0</v>
      </c>
      <c r="RT47" s="255">
        <f t="shared" si="373"/>
        <v>0</v>
      </c>
      <c r="RU47" s="255">
        <f t="shared" si="155"/>
        <v>0</v>
      </c>
      <c r="RV47" s="255">
        <f t="shared" si="156"/>
        <v>0</v>
      </c>
      <c r="RW47" s="255"/>
      <c r="RX47" s="259"/>
      <c r="RY47" s="257"/>
      <c r="RZ47" s="260"/>
      <c r="SA47" s="242">
        <f t="shared" si="157"/>
        <v>0</v>
      </c>
      <c r="SB47" s="242">
        <f t="shared" si="158"/>
        <v>0</v>
      </c>
      <c r="SC47" s="242">
        <f t="shared" si="159"/>
        <v>0.39281168011262879</v>
      </c>
      <c r="SD47" s="242">
        <f t="shared" si="160"/>
        <v>0</v>
      </c>
      <c r="SE47" s="242">
        <f t="shared" si="161"/>
        <v>0</v>
      </c>
      <c r="SF47" s="262">
        <v>0</v>
      </c>
      <c r="SG47" s="242">
        <f t="shared" si="162"/>
        <v>0</v>
      </c>
      <c r="SH47" s="262">
        <v>0</v>
      </c>
      <c r="SI47" s="242">
        <f t="shared" si="163"/>
        <v>0</v>
      </c>
      <c r="SJ47" s="242">
        <f t="shared" si="164"/>
        <v>0</v>
      </c>
      <c r="SK47" s="242">
        <f t="shared" si="165"/>
        <v>0</v>
      </c>
      <c r="SL47" s="242">
        <f t="shared" si="166"/>
        <v>5.588581809306966E-2</v>
      </c>
      <c r="SM47" s="242">
        <f t="shared" si="167"/>
        <v>0</v>
      </c>
      <c r="SN47" s="242">
        <f t="shared" si="168"/>
        <v>0.39505572277680401</v>
      </c>
      <c r="SO47" s="242">
        <f t="shared" si="169"/>
        <v>0</v>
      </c>
      <c r="SP47" s="242">
        <f t="shared" si="170"/>
        <v>0</v>
      </c>
      <c r="SQ47" s="242">
        <f t="shared" si="171"/>
        <v>0</v>
      </c>
      <c r="SR47" s="242">
        <f t="shared" si="172"/>
        <v>0</v>
      </c>
      <c r="SS47" s="242">
        <f t="shared" si="173"/>
        <v>0.84375322098250249</v>
      </c>
      <c r="ST47" s="242">
        <f t="shared" si="174"/>
        <v>0.84375322098250249</v>
      </c>
      <c r="SU47" s="242"/>
      <c r="SV47" s="242"/>
      <c r="SW47" s="242">
        <f t="shared" si="175"/>
        <v>1.0495748488400329</v>
      </c>
      <c r="SX47" s="242">
        <f t="shared" si="175"/>
        <v>1.0495748488400329</v>
      </c>
      <c r="SY47" s="242"/>
      <c r="SZ47" s="263"/>
      <c r="TA47" s="264">
        <f t="shared" si="176"/>
        <v>0</v>
      </c>
      <c r="TB47" s="264">
        <f t="shared" si="177"/>
        <v>0</v>
      </c>
      <c r="TC47" s="264">
        <f t="shared" si="178"/>
        <v>122.6712</v>
      </c>
      <c r="TD47" s="264">
        <f t="shared" si="179"/>
        <v>0</v>
      </c>
      <c r="TE47" s="264">
        <f t="shared" si="180"/>
        <v>0</v>
      </c>
      <c r="TF47" s="264">
        <f t="shared" si="180"/>
        <v>0</v>
      </c>
      <c r="TG47" s="264">
        <f t="shared" si="181"/>
        <v>0</v>
      </c>
      <c r="TH47" s="264">
        <f t="shared" si="182"/>
        <v>0</v>
      </c>
      <c r="TI47" s="264">
        <f t="shared" si="183"/>
        <v>0</v>
      </c>
      <c r="TJ47" s="264">
        <f t="shared" si="184"/>
        <v>16.0456</v>
      </c>
      <c r="TK47" s="264">
        <f t="shared" si="185"/>
        <v>0</v>
      </c>
      <c r="TL47" s="264">
        <f t="shared" si="186"/>
        <v>121.34484999999999</v>
      </c>
      <c r="TM47" s="264">
        <f t="shared" si="187"/>
        <v>0</v>
      </c>
      <c r="TN47" s="264">
        <f t="shared" si="188"/>
        <v>0</v>
      </c>
      <c r="TO47" s="264">
        <f t="shared" si="189"/>
        <v>0</v>
      </c>
      <c r="TP47" s="264">
        <f t="shared" si="189"/>
        <v>0</v>
      </c>
      <c r="TQ47" s="264"/>
      <c r="TR47" s="264"/>
      <c r="TS47" s="264">
        <f t="shared" si="190"/>
        <v>0</v>
      </c>
      <c r="TT47" s="264">
        <f t="shared" si="191"/>
        <v>0</v>
      </c>
      <c r="TU47" s="264">
        <f t="shared" si="192"/>
        <v>127.07457851643541</v>
      </c>
      <c r="TV47" s="264">
        <f t="shared" si="193"/>
        <v>0</v>
      </c>
      <c r="TW47" s="264">
        <f t="shared" si="193"/>
        <v>0</v>
      </c>
      <c r="TX47" s="264">
        <f t="shared" si="194"/>
        <v>0</v>
      </c>
      <c r="TY47" s="264">
        <f t="shared" si="195"/>
        <v>0</v>
      </c>
      <c r="TZ47" s="264">
        <f t="shared" si="196"/>
        <v>0</v>
      </c>
      <c r="UA47" s="264">
        <f t="shared" si="197"/>
        <v>0</v>
      </c>
      <c r="UB47" s="264">
        <f t="shared" si="198"/>
        <v>18.079062153108033</v>
      </c>
      <c r="UC47" s="264">
        <f t="shared" si="199"/>
        <v>0</v>
      </c>
      <c r="UD47" s="264">
        <f t="shared" si="200"/>
        <v>127.80052631829609</v>
      </c>
      <c r="UE47" s="264">
        <f t="shared" si="201"/>
        <v>0</v>
      </c>
      <c r="UF47" s="264">
        <f t="shared" si="202"/>
        <v>0</v>
      </c>
      <c r="UG47" s="264">
        <f t="shared" si="203"/>
        <v>0</v>
      </c>
      <c r="UH47" s="264">
        <f t="shared" si="203"/>
        <v>0</v>
      </c>
      <c r="UI47" s="191"/>
      <c r="UJ47" s="191"/>
      <c r="UK47" s="191"/>
      <c r="UL47" s="191"/>
      <c r="UM47" s="189"/>
      <c r="UN47" s="191"/>
      <c r="UO47" s="191"/>
      <c r="UP47" s="191"/>
      <c r="UQ47" s="191"/>
      <c r="UR47" s="191"/>
      <c r="US47" s="191"/>
      <c r="UT47" s="191"/>
      <c r="UU47" s="191"/>
      <c r="UV47" s="192"/>
      <c r="UW47" s="191"/>
      <c r="UX47" s="191"/>
      <c r="UY47" s="191"/>
      <c r="UZ47" s="191"/>
      <c r="VA47" s="191"/>
      <c r="VB47" s="191"/>
      <c r="VC47" s="191"/>
      <c r="VD47" s="191"/>
      <c r="VE47" s="191"/>
      <c r="VF47" s="191"/>
      <c r="VG47" s="191"/>
      <c r="VH47" s="191"/>
      <c r="VI47" s="191"/>
      <c r="VJ47" s="191"/>
      <c r="VK47" s="191"/>
      <c r="VL47" s="191"/>
      <c r="VM47" s="191"/>
      <c r="VN47" s="219"/>
      <c r="VO47" s="191"/>
      <c r="VP47" s="191"/>
      <c r="VQ47" s="191"/>
      <c r="VR47" s="191"/>
      <c r="VS47" s="191"/>
      <c r="VT47" s="191"/>
      <c r="VU47" s="191"/>
      <c r="VV47" s="191"/>
    </row>
    <row r="48" spans="1:595" ht="23.1" hidden="1" customHeight="1" thickBot="1" x14ac:dyDescent="0.35">
      <c r="A48" s="265">
        <v>11</v>
      </c>
      <c r="B48" s="266" t="s">
        <v>179</v>
      </c>
      <c r="C48" s="265">
        <v>1</v>
      </c>
      <c r="D48" s="267">
        <v>65.599999999999994</v>
      </c>
      <c r="E48" s="239"/>
      <c r="F48" s="240">
        <f t="shared" si="204"/>
        <v>65.599999999999994</v>
      </c>
      <c r="G48" s="240"/>
      <c r="H48" s="268">
        <v>0</v>
      </c>
      <c r="I48" s="269">
        <v>1.6912</v>
      </c>
      <c r="J48" s="269">
        <v>1.6912</v>
      </c>
      <c r="K48" s="269"/>
      <c r="L48" s="269"/>
      <c r="M48" s="269">
        <v>0</v>
      </c>
      <c r="N48" s="269">
        <v>0</v>
      </c>
      <c r="O48" s="269">
        <v>0.87260000000000004</v>
      </c>
      <c r="P48" s="269">
        <v>0</v>
      </c>
      <c r="Q48" s="269">
        <v>0</v>
      </c>
      <c r="R48" s="269">
        <v>0</v>
      </c>
      <c r="S48" s="269">
        <v>0</v>
      </c>
      <c r="T48" s="269">
        <v>0</v>
      </c>
      <c r="U48" s="269">
        <v>0</v>
      </c>
      <c r="V48" s="269">
        <v>0.4103</v>
      </c>
      <c r="W48" s="269">
        <v>0</v>
      </c>
      <c r="X48" s="269">
        <v>0.4083</v>
      </c>
      <c r="Y48" s="269">
        <v>0</v>
      </c>
      <c r="Z48" s="269">
        <v>0</v>
      </c>
      <c r="AA48" s="269">
        <v>0</v>
      </c>
      <c r="AB48" s="269">
        <v>0</v>
      </c>
      <c r="AC48" s="244">
        <v>0</v>
      </c>
      <c r="AD48" s="243">
        <f t="shared" si="205"/>
        <v>0</v>
      </c>
      <c r="AE48" s="243">
        <f t="shared" si="0"/>
        <v>0</v>
      </c>
      <c r="AF48" s="243">
        <f t="shared" si="206"/>
        <v>0</v>
      </c>
      <c r="AG48" s="243">
        <f t="shared" si="207"/>
        <v>0</v>
      </c>
      <c r="AH48" s="244">
        <v>0</v>
      </c>
      <c r="AI48" s="243">
        <f t="shared" si="1"/>
        <v>0</v>
      </c>
      <c r="AJ48" s="243">
        <f t="shared" si="208"/>
        <v>0</v>
      </c>
      <c r="AK48" s="243">
        <f t="shared" si="209"/>
        <v>0</v>
      </c>
      <c r="AL48" s="243">
        <f t="shared" si="2"/>
        <v>0</v>
      </c>
      <c r="AM48" s="243">
        <f t="shared" si="210"/>
        <v>0</v>
      </c>
      <c r="AN48" s="244">
        <v>0</v>
      </c>
      <c r="AO48" s="244">
        <v>0</v>
      </c>
      <c r="AP48" s="243">
        <f t="shared" si="211"/>
        <v>0</v>
      </c>
      <c r="AQ48" s="243">
        <f t="shared" si="212"/>
        <v>0</v>
      </c>
      <c r="AR48" s="243">
        <f t="shared" si="213"/>
        <v>0</v>
      </c>
      <c r="AS48" s="244">
        <v>0</v>
      </c>
      <c r="AT48" s="244" t="e">
        <f t="shared" si="3"/>
        <v>#REF!</v>
      </c>
      <c r="AU48" s="243">
        <f t="shared" si="4"/>
        <v>0</v>
      </c>
      <c r="AV48" s="243">
        <f t="shared" si="214"/>
        <v>0</v>
      </c>
      <c r="AW48" s="243">
        <f t="shared" si="215"/>
        <v>0</v>
      </c>
      <c r="AX48" s="243">
        <f t="shared" si="5"/>
        <v>0</v>
      </c>
      <c r="AY48" s="243">
        <f t="shared" si="216"/>
        <v>0</v>
      </c>
      <c r="AZ48" s="244">
        <v>7</v>
      </c>
      <c r="BA48" s="243">
        <f t="shared" si="217"/>
        <v>35.680166666666665</v>
      </c>
      <c r="BB48" s="243">
        <f t="shared" si="218"/>
        <v>3.7209316666666665</v>
      </c>
      <c r="BC48" s="243">
        <f t="shared" si="219"/>
        <v>2.9767453333333336</v>
      </c>
      <c r="BD48" s="243">
        <f t="shared" si="220"/>
        <v>0.74418633333333295</v>
      </c>
      <c r="BE48" s="244">
        <v>1.3953493749999999</v>
      </c>
      <c r="BF48" s="243">
        <f t="shared" si="221"/>
        <v>1.1162794999999999</v>
      </c>
      <c r="BG48" s="243">
        <f t="shared" si="222"/>
        <v>0.27906987500000002</v>
      </c>
      <c r="BH48" s="243">
        <f t="shared" si="6"/>
        <v>4.6353723850817543</v>
      </c>
      <c r="BI48" s="243">
        <f t="shared" si="223"/>
        <v>0.14941496163180126</v>
      </c>
      <c r="BJ48" s="243">
        <f t="shared" si="224"/>
        <v>3.9539506170940983</v>
      </c>
      <c r="BK48" s="243">
        <f t="shared" si="7"/>
        <v>2.2715910046707544</v>
      </c>
      <c r="BL48" s="243">
        <f t="shared" si="225"/>
        <v>57.244093317703005</v>
      </c>
      <c r="BM48" s="244">
        <v>0</v>
      </c>
      <c r="BN48" s="243">
        <f t="shared" si="226"/>
        <v>0</v>
      </c>
      <c r="BO48" s="243">
        <f t="shared" si="8"/>
        <v>0</v>
      </c>
      <c r="BP48" s="243">
        <f t="shared" si="227"/>
        <v>0</v>
      </c>
      <c r="BQ48" s="243">
        <f t="shared" si="228"/>
        <v>0</v>
      </c>
      <c r="BR48" s="244">
        <v>0</v>
      </c>
      <c r="BS48" s="243">
        <f t="shared" si="9"/>
        <v>0</v>
      </c>
      <c r="BT48" s="243">
        <f t="shared" si="229"/>
        <v>0</v>
      </c>
      <c r="BU48" s="243">
        <f t="shared" si="230"/>
        <v>0</v>
      </c>
      <c r="BV48" s="243">
        <f t="shared" si="10"/>
        <v>0</v>
      </c>
      <c r="BW48" s="243">
        <f t="shared" si="231"/>
        <v>0</v>
      </c>
      <c r="BX48" s="244">
        <v>0</v>
      </c>
      <c r="BY48" s="243">
        <f t="shared" si="11"/>
        <v>0</v>
      </c>
      <c r="BZ48" s="243">
        <f t="shared" si="232"/>
        <v>0</v>
      </c>
      <c r="CA48" s="243">
        <f t="shared" si="233"/>
        <v>0</v>
      </c>
      <c r="CB48" s="243">
        <f t="shared" si="12"/>
        <v>0</v>
      </c>
      <c r="CC48" s="243">
        <f t="shared" si="234"/>
        <v>0</v>
      </c>
      <c r="CD48" s="245"/>
      <c r="CE48" s="243">
        <f t="shared" si="13"/>
        <v>0</v>
      </c>
      <c r="CF48" s="243">
        <f t="shared" si="235"/>
        <v>0</v>
      </c>
      <c r="CG48" s="243">
        <f t="shared" si="236"/>
        <v>0</v>
      </c>
      <c r="CH48" s="243">
        <f t="shared" si="14"/>
        <v>0</v>
      </c>
      <c r="CI48" s="243">
        <f t="shared" si="237"/>
        <v>0</v>
      </c>
      <c r="CJ48" s="245"/>
      <c r="CK48" s="243">
        <f t="shared" si="15"/>
        <v>0</v>
      </c>
      <c r="CL48" s="243">
        <f t="shared" si="238"/>
        <v>0</v>
      </c>
      <c r="CM48" s="243">
        <f t="shared" si="239"/>
        <v>0</v>
      </c>
      <c r="CN48" s="243">
        <f t="shared" si="16"/>
        <v>0</v>
      </c>
      <c r="CO48" s="243">
        <f t="shared" si="240"/>
        <v>0</v>
      </c>
      <c r="CP48" s="243">
        <v>0</v>
      </c>
      <c r="CQ48" s="243">
        <f t="shared" si="17"/>
        <v>0</v>
      </c>
      <c r="CR48" s="243">
        <f t="shared" si="374"/>
        <v>0</v>
      </c>
      <c r="CS48" s="243">
        <f t="shared" si="241"/>
        <v>0</v>
      </c>
      <c r="CT48" s="243">
        <f t="shared" si="18"/>
        <v>0</v>
      </c>
      <c r="CU48" s="243">
        <f t="shared" si="242"/>
        <v>0</v>
      </c>
      <c r="CV48" s="243"/>
      <c r="CW48" s="243">
        <f t="shared" si="19"/>
        <v>0</v>
      </c>
      <c r="CX48" s="243">
        <f t="shared" si="375"/>
        <v>0</v>
      </c>
      <c r="CY48" s="243">
        <f t="shared" si="243"/>
        <v>0</v>
      </c>
      <c r="CZ48" s="243">
        <f t="shared" si="20"/>
        <v>0</v>
      </c>
      <c r="DA48" s="243">
        <f t="shared" si="244"/>
        <v>0</v>
      </c>
      <c r="DB48" s="244">
        <v>0</v>
      </c>
      <c r="DC48" s="243">
        <f t="shared" si="245"/>
        <v>0</v>
      </c>
      <c r="DD48" s="243">
        <f t="shared" si="21"/>
        <v>0</v>
      </c>
      <c r="DE48" s="244">
        <v>0</v>
      </c>
      <c r="DF48" s="244">
        <v>0</v>
      </c>
      <c r="DG48" s="243">
        <f t="shared" si="22"/>
        <v>0</v>
      </c>
      <c r="DH48" s="243">
        <f t="shared" si="23"/>
        <v>0</v>
      </c>
      <c r="DI48" s="243">
        <f t="shared" si="246"/>
        <v>0</v>
      </c>
      <c r="DJ48" s="244">
        <v>0</v>
      </c>
      <c r="DK48" s="243">
        <f t="shared" si="247"/>
        <v>0</v>
      </c>
      <c r="DL48" s="243">
        <f t="shared" si="24"/>
        <v>0</v>
      </c>
      <c r="DM48" s="244">
        <v>0</v>
      </c>
      <c r="DN48" s="244">
        <v>0</v>
      </c>
      <c r="DO48" s="243">
        <f t="shared" si="25"/>
        <v>0</v>
      </c>
      <c r="DP48" s="243">
        <f t="shared" si="26"/>
        <v>0</v>
      </c>
      <c r="DQ48" s="243">
        <f t="shared" si="248"/>
        <v>0</v>
      </c>
      <c r="DR48" s="244">
        <v>0</v>
      </c>
      <c r="DS48" s="243">
        <f t="shared" si="249"/>
        <v>0</v>
      </c>
      <c r="DT48" s="243">
        <f t="shared" si="27"/>
        <v>0</v>
      </c>
      <c r="DU48" s="244">
        <v>0</v>
      </c>
      <c r="DV48" s="244">
        <v>0</v>
      </c>
      <c r="DW48" s="243">
        <f t="shared" si="28"/>
        <v>0</v>
      </c>
      <c r="DX48" s="243">
        <f t="shared" si="29"/>
        <v>0</v>
      </c>
      <c r="DY48" s="243">
        <f t="shared" si="30"/>
        <v>0</v>
      </c>
      <c r="DZ48" s="244">
        <v>0</v>
      </c>
      <c r="EA48" s="243">
        <f t="shared" si="250"/>
        <v>0</v>
      </c>
      <c r="EB48" s="243">
        <f t="shared" si="31"/>
        <v>0</v>
      </c>
      <c r="EC48" s="244">
        <v>0</v>
      </c>
      <c r="ED48" s="244">
        <v>0</v>
      </c>
      <c r="EE48" s="243">
        <f t="shared" si="32"/>
        <v>0</v>
      </c>
      <c r="EF48" s="243">
        <f t="shared" si="33"/>
        <v>0</v>
      </c>
      <c r="EG48" s="243">
        <f t="shared" si="34"/>
        <v>0</v>
      </c>
      <c r="EH48" s="244">
        <v>0</v>
      </c>
      <c r="EI48" s="243">
        <f t="shared" si="251"/>
        <v>0</v>
      </c>
      <c r="EJ48" s="243">
        <f t="shared" si="35"/>
        <v>0</v>
      </c>
      <c r="EK48" s="244">
        <v>0</v>
      </c>
      <c r="EL48" s="244">
        <v>0</v>
      </c>
      <c r="EM48" s="243">
        <f t="shared" si="36"/>
        <v>0</v>
      </c>
      <c r="EN48" s="243">
        <f t="shared" si="37"/>
        <v>0</v>
      </c>
      <c r="EO48" s="243">
        <f t="shared" si="252"/>
        <v>0</v>
      </c>
      <c r="EP48" s="244">
        <v>0</v>
      </c>
      <c r="EQ48" s="244">
        <v>0</v>
      </c>
      <c r="ER48" s="244">
        <v>0</v>
      </c>
      <c r="ES48" s="244">
        <v>0</v>
      </c>
      <c r="ET48" s="244">
        <v>0</v>
      </c>
      <c r="EU48" s="243">
        <f t="shared" si="38"/>
        <v>0</v>
      </c>
      <c r="EV48" s="243">
        <f t="shared" si="253"/>
        <v>0</v>
      </c>
      <c r="EW48" s="243">
        <f t="shared" si="254"/>
        <v>0</v>
      </c>
      <c r="EX48" s="243">
        <f t="shared" si="39"/>
        <v>0</v>
      </c>
      <c r="EY48" s="243">
        <f t="shared" si="255"/>
        <v>0</v>
      </c>
      <c r="EZ48" s="245">
        <f t="shared" si="256"/>
        <v>0</v>
      </c>
      <c r="FA48" s="245">
        <f t="shared" si="256"/>
        <v>0</v>
      </c>
      <c r="FB48" s="245">
        <f t="shared" si="256"/>
        <v>0</v>
      </c>
      <c r="FC48" s="245">
        <f t="shared" si="257"/>
        <v>0</v>
      </c>
      <c r="FD48" s="245">
        <f t="shared" si="258"/>
        <v>0</v>
      </c>
      <c r="FE48" s="245">
        <f t="shared" si="259"/>
        <v>0</v>
      </c>
      <c r="FF48" s="245">
        <f t="shared" si="260"/>
        <v>0</v>
      </c>
      <c r="FG48" s="245">
        <f t="shared" si="261"/>
        <v>0</v>
      </c>
      <c r="FH48" s="245">
        <f t="shared" si="262"/>
        <v>0</v>
      </c>
      <c r="FI48" s="245">
        <f t="shared" si="263"/>
        <v>0</v>
      </c>
      <c r="FJ48" s="245">
        <f t="shared" si="263"/>
        <v>0</v>
      </c>
      <c r="FK48" s="244">
        <f t="shared" si="40"/>
        <v>0</v>
      </c>
      <c r="FL48" s="244">
        <v>0</v>
      </c>
      <c r="FM48" s="243">
        <f t="shared" si="264"/>
        <v>0</v>
      </c>
      <c r="FN48" s="243">
        <f t="shared" si="265"/>
        <v>0</v>
      </c>
      <c r="FO48" s="244">
        <v>0</v>
      </c>
      <c r="FP48" s="244">
        <f t="shared" si="266"/>
        <v>0</v>
      </c>
      <c r="FQ48" s="244">
        <f t="shared" si="41"/>
        <v>0</v>
      </c>
      <c r="FR48" s="244">
        <v>0</v>
      </c>
      <c r="FS48" s="243">
        <f t="shared" si="267"/>
        <v>0</v>
      </c>
      <c r="FT48" s="243">
        <f t="shared" si="268"/>
        <v>0</v>
      </c>
      <c r="FU48" s="244">
        <v>0</v>
      </c>
      <c r="FV48" s="244">
        <f t="shared" si="269"/>
        <v>0</v>
      </c>
      <c r="FW48" s="270">
        <v>2.431E-3</v>
      </c>
      <c r="FX48" s="243">
        <f t="shared" si="270"/>
        <v>10.359064121182922</v>
      </c>
      <c r="FY48" s="243">
        <f t="shared" si="271"/>
        <v>2.2789941066602428</v>
      </c>
      <c r="FZ48" s="243">
        <f t="shared" si="42"/>
        <v>0</v>
      </c>
      <c r="GA48" s="243">
        <f t="shared" si="272"/>
        <v>0</v>
      </c>
      <c r="GB48" s="243">
        <f t="shared" si="273"/>
        <v>0</v>
      </c>
      <c r="GC48" s="243">
        <f t="shared" si="274"/>
        <v>0.18929597911300497</v>
      </c>
      <c r="GD48" s="243">
        <f t="shared" si="43"/>
        <v>1.4574691377465523</v>
      </c>
      <c r="GE48" s="243">
        <f t="shared" si="275"/>
        <v>4.6979547101067436E-2</v>
      </c>
      <c r="GF48" s="243">
        <f t="shared" si="276"/>
        <v>1.243214248575834</v>
      </c>
      <c r="GG48" s="243">
        <f t="shared" si="44"/>
        <v>0.71424116723513609</v>
      </c>
      <c r="GH48" s="247">
        <f t="shared" si="277"/>
        <v>17.998877414325428</v>
      </c>
      <c r="GI48" s="244">
        <v>7</v>
      </c>
      <c r="GJ48" s="244">
        <v>3886.62</v>
      </c>
      <c r="GK48" s="244">
        <v>855.05640000000005</v>
      </c>
      <c r="GL48" s="244">
        <v>2383.9493556901998</v>
      </c>
      <c r="GM48" s="244">
        <v>71.022008333333304</v>
      </c>
      <c r="GN48" s="271">
        <v>0</v>
      </c>
      <c r="GO48" s="243">
        <f t="shared" si="278"/>
        <v>0</v>
      </c>
      <c r="GP48" s="243">
        <f t="shared" si="45"/>
        <v>0</v>
      </c>
      <c r="GQ48" s="243">
        <f t="shared" si="279"/>
        <v>0</v>
      </c>
      <c r="GR48" s="243">
        <f t="shared" si="280"/>
        <v>0</v>
      </c>
      <c r="GS48" s="244">
        <v>0</v>
      </c>
      <c r="GT48" s="244">
        <v>0</v>
      </c>
      <c r="GU48" s="245"/>
      <c r="GV48" s="243">
        <f t="shared" si="46"/>
        <v>0</v>
      </c>
      <c r="GW48" s="243">
        <f t="shared" si="281"/>
        <v>0</v>
      </c>
      <c r="GX48" s="243">
        <f t="shared" si="282"/>
        <v>0</v>
      </c>
      <c r="GY48" s="243">
        <f t="shared" si="47"/>
        <v>0</v>
      </c>
      <c r="GZ48" s="243">
        <f t="shared" si="283"/>
        <v>0</v>
      </c>
      <c r="HA48" s="244">
        <v>0</v>
      </c>
      <c r="HB48" s="244">
        <v>44</v>
      </c>
      <c r="HC48" s="244">
        <v>0</v>
      </c>
      <c r="HD48" s="244">
        <v>0</v>
      </c>
      <c r="HE48" s="244">
        <v>0</v>
      </c>
      <c r="HF48" s="243">
        <f t="shared" si="284"/>
        <v>0</v>
      </c>
      <c r="HG48" s="243">
        <f t="shared" si="48"/>
        <v>0</v>
      </c>
      <c r="HH48" s="244">
        <v>0</v>
      </c>
      <c r="HI48" s="244">
        <v>0</v>
      </c>
      <c r="HJ48" s="243">
        <f t="shared" si="49"/>
        <v>0</v>
      </c>
      <c r="HK48" s="243">
        <f t="shared" si="50"/>
        <v>0</v>
      </c>
      <c r="HL48" s="243">
        <f t="shared" si="51"/>
        <v>0</v>
      </c>
      <c r="HM48" s="244">
        <v>0</v>
      </c>
      <c r="HN48" s="243">
        <f t="shared" si="285"/>
        <v>0</v>
      </c>
      <c r="HO48" s="243">
        <f t="shared" si="52"/>
        <v>0</v>
      </c>
      <c r="HP48" s="244">
        <v>0</v>
      </c>
      <c r="HQ48" s="244">
        <v>0</v>
      </c>
      <c r="HR48" s="243">
        <f t="shared" si="53"/>
        <v>0</v>
      </c>
      <c r="HS48" s="243">
        <f t="shared" si="54"/>
        <v>0</v>
      </c>
      <c r="HT48" s="243">
        <f t="shared" si="55"/>
        <v>0</v>
      </c>
      <c r="HU48" s="244">
        <v>0</v>
      </c>
      <c r="HV48" s="243">
        <f t="shared" si="286"/>
        <v>0</v>
      </c>
      <c r="HW48" s="243">
        <f t="shared" si="56"/>
        <v>0</v>
      </c>
      <c r="HX48" s="244">
        <v>0</v>
      </c>
      <c r="HY48" s="244">
        <v>0</v>
      </c>
      <c r="HZ48" s="243">
        <f t="shared" si="57"/>
        <v>0</v>
      </c>
      <c r="IA48" s="243">
        <f t="shared" si="58"/>
        <v>0</v>
      </c>
      <c r="IB48" s="243">
        <f t="shared" si="59"/>
        <v>0</v>
      </c>
      <c r="IC48" s="244">
        <v>0</v>
      </c>
      <c r="ID48" s="243">
        <f t="shared" si="287"/>
        <v>0</v>
      </c>
      <c r="IE48" s="243">
        <f t="shared" si="60"/>
        <v>0</v>
      </c>
      <c r="IF48" s="244">
        <v>0</v>
      </c>
      <c r="IG48" s="244">
        <v>0</v>
      </c>
      <c r="IH48" s="243">
        <f t="shared" si="61"/>
        <v>0</v>
      </c>
      <c r="II48" s="243">
        <f t="shared" si="62"/>
        <v>0</v>
      </c>
      <c r="IJ48" s="243">
        <f t="shared" si="288"/>
        <v>0</v>
      </c>
      <c r="IK48" s="244">
        <v>0</v>
      </c>
      <c r="IL48" s="243">
        <f t="shared" si="289"/>
        <v>0</v>
      </c>
      <c r="IM48" s="243">
        <f t="shared" si="63"/>
        <v>0</v>
      </c>
      <c r="IN48" s="244">
        <v>0</v>
      </c>
      <c r="IO48" s="244">
        <v>0</v>
      </c>
      <c r="IP48" s="243">
        <f t="shared" si="64"/>
        <v>0</v>
      </c>
      <c r="IQ48" s="243">
        <f t="shared" si="65"/>
        <v>0</v>
      </c>
      <c r="IR48" s="243">
        <f t="shared" si="290"/>
        <v>0</v>
      </c>
      <c r="IS48" s="244">
        <v>0.68</v>
      </c>
      <c r="IT48" s="243">
        <f t="shared" si="291"/>
        <v>0.14960000000000001</v>
      </c>
      <c r="IU48" s="243">
        <f t="shared" si="66"/>
        <v>0</v>
      </c>
      <c r="IV48" s="244">
        <v>2.9657149075000101E-2</v>
      </c>
      <c r="IW48" s="244">
        <v>7.0354768523388303E-2</v>
      </c>
      <c r="IX48" s="243">
        <f t="shared" si="67"/>
        <v>0.10562432892406616</v>
      </c>
      <c r="IY48" s="243">
        <f t="shared" si="68"/>
        <v>5.1761812326122737E-2</v>
      </c>
      <c r="IZ48" s="243">
        <f t="shared" si="292"/>
        <v>1.3043976706182929</v>
      </c>
      <c r="JA48" s="244">
        <v>4.0336777777777604</v>
      </c>
      <c r="JB48" s="243">
        <f t="shared" si="293"/>
        <v>0.88740911111110732</v>
      </c>
      <c r="JC48" s="244">
        <v>10.345755555555501</v>
      </c>
      <c r="JD48" s="243">
        <f t="shared" si="69"/>
        <v>0</v>
      </c>
      <c r="JE48" s="243">
        <f t="shared" si="70"/>
        <v>1.7346485748051061</v>
      </c>
      <c r="JF48" s="243">
        <f t="shared" si="71"/>
        <v>0.85007455096247375</v>
      </c>
      <c r="JG48" s="243">
        <f t="shared" si="294"/>
        <v>21.421878684254338</v>
      </c>
      <c r="JH48" s="244">
        <v>0</v>
      </c>
      <c r="JI48" s="243">
        <f t="shared" si="295"/>
        <v>0</v>
      </c>
      <c r="JJ48" s="244">
        <v>0</v>
      </c>
      <c r="JK48" s="243">
        <f t="shared" si="72"/>
        <v>0</v>
      </c>
      <c r="JL48" s="243">
        <f t="shared" si="73"/>
        <v>0</v>
      </c>
      <c r="JM48" s="243">
        <f t="shared" si="74"/>
        <v>0</v>
      </c>
      <c r="JN48" s="243">
        <f t="shared" si="296"/>
        <v>0</v>
      </c>
      <c r="JO48" s="244">
        <v>0</v>
      </c>
      <c r="JP48" s="243">
        <f t="shared" si="297"/>
        <v>0</v>
      </c>
      <c r="JQ48" s="244">
        <v>0</v>
      </c>
      <c r="JR48" s="243">
        <f t="shared" si="75"/>
        <v>0</v>
      </c>
      <c r="JS48" s="243">
        <f t="shared" si="76"/>
        <v>0</v>
      </c>
      <c r="JT48" s="243">
        <f t="shared" si="77"/>
        <v>0</v>
      </c>
      <c r="JU48" s="243">
        <f t="shared" si="298"/>
        <v>0</v>
      </c>
      <c r="JV48" s="244">
        <v>0</v>
      </c>
      <c r="JW48" s="243">
        <f t="shared" si="299"/>
        <v>0</v>
      </c>
      <c r="JX48" s="244">
        <v>0</v>
      </c>
      <c r="JY48" s="243">
        <f t="shared" si="78"/>
        <v>0</v>
      </c>
      <c r="JZ48" s="243">
        <f t="shared" si="79"/>
        <v>0</v>
      </c>
      <c r="KA48" s="243">
        <f t="shared" si="80"/>
        <v>0</v>
      </c>
      <c r="KB48" s="243">
        <f t="shared" si="300"/>
        <v>0</v>
      </c>
      <c r="KC48" s="244">
        <v>0</v>
      </c>
      <c r="KD48" s="243">
        <f t="shared" si="301"/>
        <v>0</v>
      </c>
      <c r="KE48" s="244">
        <v>0</v>
      </c>
      <c r="KF48" s="243">
        <f t="shared" si="81"/>
        <v>0</v>
      </c>
      <c r="KG48" s="243">
        <f t="shared" si="82"/>
        <v>0</v>
      </c>
      <c r="KH48" s="243">
        <f t="shared" si="83"/>
        <v>0</v>
      </c>
      <c r="KI48" s="243">
        <f t="shared" si="302"/>
        <v>0</v>
      </c>
      <c r="KJ48" s="244">
        <v>0</v>
      </c>
      <c r="KK48" s="243">
        <f t="shared" si="303"/>
        <v>0</v>
      </c>
      <c r="KL48" s="244">
        <v>0</v>
      </c>
      <c r="KM48" s="243">
        <f t="shared" si="84"/>
        <v>0</v>
      </c>
      <c r="KN48" s="243">
        <f t="shared" si="85"/>
        <v>0</v>
      </c>
      <c r="KO48" s="243">
        <f t="shared" si="86"/>
        <v>0</v>
      </c>
      <c r="KP48" s="243">
        <f t="shared" si="304"/>
        <v>0</v>
      </c>
      <c r="KQ48" s="243">
        <f t="shared" si="305"/>
        <v>4.7136777777777601</v>
      </c>
      <c r="KR48" s="243">
        <f t="shared" si="87"/>
        <v>1.0370091111111073</v>
      </c>
      <c r="KS48" s="243">
        <f t="shared" si="306"/>
        <v>10.445767473153889</v>
      </c>
      <c r="KT48" s="243">
        <f t="shared" si="307"/>
        <v>0</v>
      </c>
      <c r="KU48" s="243">
        <f t="shared" si="308"/>
        <v>0</v>
      </c>
      <c r="KV48" s="243">
        <f t="shared" si="309"/>
        <v>0</v>
      </c>
      <c r="KW48" s="243">
        <f t="shared" si="310"/>
        <v>1.8402729037291723</v>
      </c>
      <c r="KX48" s="243">
        <f t="shared" si="311"/>
        <v>5.9318708932138621E-2</v>
      </c>
      <c r="KY48" s="243">
        <f t="shared" si="312"/>
        <v>1.5697440418679924</v>
      </c>
      <c r="KZ48" s="243">
        <f t="shared" si="313"/>
        <v>0.90183636328859651</v>
      </c>
      <c r="LA48" s="243">
        <f t="shared" si="313"/>
        <v>22.726276354872631</v>
      </c>
      <c r="LB48" s="244">
        <v>0</v>
      </c>
      <c r="LC48" s="243">
        <f t="shared" si="314"/>
        <v>0</v>
      </c>
      <c r="LD48" s="243">
        <f t="shared" si="88"/>
        <v>0</v>
      </c>
      <c r="LE48" s="243">
        <f t="shared" si="315"/>
        <v>0</v>
      </c>
      <c r="LF48" s="243">
        <f t="shared" si="316"/>
        <v>0</v>
      </c>
      <c r="LG48" s="244">
        <v>0</v>
      </c>
      <c r="LH48" s="243">
        <f t="shared" si="89"/>
        <v>0</v>
      </c>
      <c r="LI48" s="243">
        <f t="shared" si="317"/>
        <v>0</v>
      </c>
      <c r="LJ48" s="243">
        <f t="shared" si="318"/>
        <v>0</v>
      </c>
      <c r="LK48" s="243">
        <f t="shared" si="90"/>
        <v>0</v>
      </c>
      <c r="LL48" s="243">
        <f t="shared" si="319"/>
        <v>0</v>
      </c>
      <c r="LM48" s="243">
        <f t="shared" si="91"/>
        <v>0</v>
      </c>
      <c r="LN48" s="244">
        <v>0</v>
      </c>
      <c r="LO48" s="243">
        <f t="shared" si="320"/>
        <v>0</v>
      </c>
      <c r="LP48" s="243">
        <f t="shared" si="321"/>
        <v>0</v>
      </c>
      <c r="LQ48" s="243">
        <f t="shared" si="92"/>
        <v>0</v>
      </c>
      <c r="LR48" s="243">
        <f t="shared" si="322"/>
        <v>0</v>
      </c>
      <c r="LS48" s="244">
        <v>0</v>
      </c>
      <c r="LT48" s="243">
        <f t="shared" si="93"/>
        <v>0</v>
      </c>
      <c r="LU48" s="243">
        <f t="shared" si="323"/>
        <v>0</v>
      </c>
      <c r="LV48" s="243">
        <f t="shared" si="324"/>
        <v>0</v>
      </c>
      <c r="LW48" s="243">
        <f t="shared" si="94"/>
        <v>0</v>
      </c>
      <c r="LX48" s="243">
        <f t="shared" si="325"/>
        <v>0</v>
      </c>
      <c r="LY48" s="245">
        <f t="shared" si="95"/>
        <v>0</v>
      </c>
      <c r="LZ48" s="244">
        <v>0</v>
      </c>
      <c r="MA48" s="249">
        <f t="shared" si="326"/>
        <v>0</v>
      </c>
      <c r="MB48" s="249">
        <f t="shared" si="327"/>
        <v>0</v>
      </c>
      <c r="MC48" s="249">
        <f t="shared" si="96"/>
        <v>0</v>
      </c>
      <c r="MD48" s="247">
        <f t="shared" si="328"/>
        <v>0</v>
      </c>
      <c r="ME48" s="250">
        <f t="shared" si="329"/>
        <v>97.969247086901049</v>
      </c>
      <c r="MF48" s="251">
        <f t="shared" si="376"/>
        <v>18.388745116732032</v>
      </c>
      <c r="MG48" s="252" t="e">
        <f t="shared" si="330"/>
        <v>#REF!</v>
      </c>
      <c r="MH48" s="252" t="e">
        <f t="shared" si="377"/>
        <v>#REF!</v>
      </c>
      <c r="MI48" s="252">
        <f t="shared" si="331"/>
        <v>0</v>
      </c>
      <c r="MJ48" s="252">
        <f t="shared" si="332"/>
        <v>0</v>
      </c>
      <c r="MK48" s="252">
        <f t="shared" si="378"/>
        <v>35.680166666666665</v>
      </c>
      <c r="ML48" s="252">
        <f t="shared" si="333"/>
        <v>0</v>
      </c>
      <c r="MM48" s="252">
        <f t="shared" si="334"/>
        <v>0</v>
      </c>
      <c r="MN48" s="252">
        <f t="shared" si="335"/>
        <v>0</v>
      </c>
      <c r="MO48" s="252">
        <f t="shared" si="336"/>
        <v>0</v>
      </c>
      <c r="MP48" s="253">
        <f t="shared" si="337"/>
        <v>0</v>
      </c>
      <c r="MQ48" s="254">
        <f t="shared" si="379"/>
        <v>0</v>
      </c>
      <c r="MR48" s="255">
        <f t="shared" si="338"/>
        <v>0</v>
      </c>
      <c r="MS48" s="255">
        <f t="shared" si="380"/>
        <v>0</v>
      </c>
      <c r="MT48" s="255">
        <f t="shared" si="381"/>
        <v>7.9331144265574789</v>
      </c>
      <c r="MU48" s="255">
        <f t="shared" si="97"/>
        <v>0.25571321766500732</v>
      </c>
      <c r="MV48" s="255">
        <f t="shared" si="339"/>
        <v>8.2556288671962683</v>
      </c>
      <c r="MW48" s="255" t="e">
        <f t="shared" si="98"/>
        <v>#REF!</v>
      </c>
      <c r="MX48" s="255" t="e">
        <f t="shared" si="99"/>
        <v>#REF!</v>
      </c>
      <c r="MY48" s="256" t="e">
        <f t="shared" si="340"/>
        <v>#REF!</v>
      </c>
      <c r="MZ48" s="254">
        <f t="shared" si="341"/>
        <v>0</v>
      </c>
      <c r="NA48" s="255">
        <f t="shared" si="100"/>
        <v>0</v>
      </c>
      <c r="NB48" s="255">
        <f t="shared" si="342"/>
        <v>0</v>
      </c>
      <c r="NC48" s="255">
        <f t="shared" si="101"/>
        <v>0</v>
      </c>
      <c r="ND48" s="255">
        <f t="shared" si="343"/>
        <v>0</v>
      </c>
      <c r="NE48" s="255"/>
      <c r="NF48" s="256"/>
      <c r="NG48" s="257"/>
      <c r="NH48" s="254">
        <f t="shared" si="344"/>
        <v>0</v>
      </c>
      <c r="NI48" s="255">
        <f t="shared" si="102"/>
        <v>0</v>
      </c>
      <c r="NJ48" s="255" t="e">
        <f t="shared" si="345"/>
        <v>#REF!</v>
      </c>
      <c r="NK48" s="255" t="e">
        <f t="shared" si="103"/>
        <v>#REF!</v>
      </c>
      <c r="NL48" s="255">
        <f t="shared" si="346"/>
        <v>0</v>
      </c>
      <c r="NM48" s="255"/>
      <c r="NN48" s="256"/>
      <c r="NO48" s="257"/>
      <c r="NP48" s="254">
        <f t="shared" si="347"/>
        <v>4.8238197528548001</v>
      </c>
      <c r="NQ48" s="255">
        <f t="shared" si="104"/>
        <v>5.4364448614673595</v>
      </c>
      <c r="NR48" s="255">
        <f t="shared" si="348"/>
        <v>4.2424397949651347</v>
      </c>
      <c r="NS48" s="255">
        <f t="shared" si="105"/>
        <v>5.2606253457567673</v>
      </c>
      <c r="NT48" s="255">
        <f t="shared" si="349"/>
        <v>45.431820093415084</v>
      </c>
      <c r="NU48" s="255">
        <f t="shared" si="350"/>
        <v>0.1061771186568413</v>
      </c>
      <c r="NV48" s="256">
        <f t="shared" si="351"/>
        <v>9.3380361742981033E-2</v>
      </c>
      <c r="NW48" s="257">
        <f t="shared" si="106"/>
        <v>1.0358957808877343</v>
      </c>
      <c r="NX48" s="254">
        <f t="shared" si="352"/>
        <v>0</v>
      </c>
      <c r="NY48" s="255">
        <f t="shared" si="107"/>
        <v>0</v>
      </c>
      <c r="NZ48" s="255">
        <f t="shared" si="353"/>
        <v>0</v>
      </c>
      <c r="OA48" s="255">
        <f t="shared" si="108"/>
        <v>0</v>
      </c>
      <c r="OB48" s="255">
        <f t="shared" si="354"/>
        <v>0</v>
      </c>
      <c r="OC48" s="255"/>
      <c r="OD48" s="256"/>
      <c r="OE48" s="257"/>
      <c r="OF48" s="254">
        <f t="shared" si="355"/>
        <v>0</v>
      </c>
      <c r="OG48" s="255">
        <f t="shared" si="109"/>
        <v>0</v>
      </c>
      <c r="OH48" s="255">
        <f t="shared" si="356"/>
        <v>0</v>
      </c>
      <c r="OI48" s="255">
        <f t="shared" si="110"/>
        <v>0</v>
      </c>
      <c r="OJ48" s="255">
        <f t="shared" si="357"/>
        <v>0</v>
      </c>
      <c r="OK48" s="255"/>
      <c r="OL48" s="256"/>
      <c r="OM48" s="257"/>
      <c r="ON48" s="258"/>
      <c r="OO48" s="254">
        <f t="shared" si="358"/>
        <v>0</v>
      </c>
      <c r="OP48" s="255">
        <f t="shared" si="111"/>
        <v>0</v>
      </c>
      <c r="OQ48" s="255">
        <f t="shared" si="359"/>
        <v>0</v>
      </c>
      <c r="OR48" s="255">
        <f t="shared" si="112"/>
        <v>0</v>
      </c>
      <c r="OS48" s="255">
        <f t="shared" si="360"/>
        <v>0</v>
      </c>
      <c r="OT48" s="255"/>
      <c r="OU48" s="256"/>
      <c r="OV48" s="257"/>
      <c r="OW48" s="258"/>
      <c r="OX48" s="254">
        <f t="shared" si="361"/>
        <v>0</v>
      </c>
      <c r="OY48" s="255">
        <f t="shared" si="113"/>
        <v>0</v>
      </c>
      <c r="OZ48" s="255">
        <f t="shared" si="362"/>
        <v>0</v>
      </c>
      <c r="PA48" s="255">
        <f t="shared" si="114"/>
        <v>0</v>
      </c>
      <c r="PB48" s="255">
        <f t="shared" si="363"/>
        <v>0</v>
      </c>
      <c r="PC48" s="255"/>
      <c r="PD48" s="259"/>
      <c r="PE48" s="257"/>
      <c r="PF48" s="254">
        <f t="shared" si="116"/>
        <v>0</v>
      </c>
      <c r="PG48" s="255">
        <f t="shared" si="117"/>
        <v>0</v>
      </c>
      <c r="PH48" s="255">
        <f t="shared" si="364"/>
        <v>0</v>
      </c>
      <c r="PI48" s="255">
        <f t="shared" si="118"/>
        <v>0</v>
      </c>
      <c r="PJ48" s="255">
        <f t="shared" si="119"/>
        <v>0</v>
      </c>
      <c r="PK48" s="255"/>
      <c r="PL48" s="259"/>
      <c r="PM48" s="257"/>
      <c r="PN48" s="254">
        <f t="shared" si="120"/>
        <v>0</v>
      </c>
      <c r="PO48" s="255">
        <f t="shared" si="121"/>
        <v>0</v>
      </c>
      <c r="PP48" s="255">
        <f t="shared" si="365"/>
        <v>0</v>
      </c>
      <c r="PQ48" s="255">
        <f t="shared" si="122"/>
        <v>0</v>
      </c>
      <c r="PR48" s="255">
        <f t="shared" si="123"/>
        <v>0</v>
      </c>
      <c r="PS48" s="255"/>
      <c r="PT48" s="259"/>
      <c r="PU48" s="257"/>
      <c r="PV48" s="254">
        <f t="shared" si="124"/>
        <v>14.154779611105681</v>
      </c>
      <c r="PW48" s="255">
        <f t="shared" si="125"/>
        <v>15.952436621716103</v>
      </c>
      <c r="PX48" s="255">
        <f t="shared" si="126"/>
        <v>4.6979547101067436E-2</v>
      </c>
      <c r="PY48" s="255">
        <f t="shared" si="127"/>
        <v>5.8254638405323619E-2</v>
      </c>
      <c r="PZ48" s="255">
        <f t="shared" si="128"/>
        <v>14.284823344702721</v>
      </c>
      <c r="QA48" s="255">
        <f t="shared" si="366"/>
        <v>0.99089637089245042</v>
      </c>
      <c r="QB48" s="259">
        <f t="shared" si="129"/>
        <v>3.2887734042919745E-3</v>
      </c>
      <c r="QC48" s="257">
        <f t="shared" si="367"/>
        <v>1.1266331447203712</v>
      </c>
      <c r="QD48" s="254">
        <f t="shared" si="130"/>
        <v>0</v>
      </c>
      <c r="QE48" s="255">
        <f t="shared" si="131"/>
        <v>0</v>
      </c>
      <c r="QF48" s="255">
        <f t="shared" si="132"/>
        <v>0</v>
      </c>
      <c r="QG48" s="255">
        <f t="shared" si="133"/>
        <v>0</v>
      </c>
      <c r="QH48" s="255">
        <f t="shared" si="134"/>
        <v>0</v>
      </c>
      <c r="QI48" s="255"/>
      <c r="QJ48" s="259"/>
      <c r="QK48" s="257"/>
      <c r="QL48" s="254">
        <f t="shared" si="135"/>
        <v>7.6657746199678183</v>
      </c>
      <c r="QM48" s="255">
        <f t="shared" si="136"/>
        <v>8.6393279967037309</v>
      </c>
      <c r="QN48" s="255">
        <f t="shared" si="137"/>
        <v>5.9318708932138621E-2</v>
      </c>
      <c r="QO48" s="255">
        <f t="shared" si="138"/>
        <v>7.3555199075851896E-2</v>
      </c>
      <c r="QP48" s="255">
        <f t="shared" si="368"/>
        <v>18.03672726577193</v>
      </c>
      <c r="QQ48" s="255">
        <f t="shared" si="369"/>
        <v>0.42500917749724265</v>
      </c>
      <c r="QR48" s="259">
        <f t="shared" si="139"/>
        <v>3.2887734042919741E-3</v>
      </c>
      <c r="QS48" s="257">
        <f t="shared" si="370"/>
        <v>1.0547654711591798</v>
      </c>
      <c r="QT48" s="254">
        <f t="shared" si="140"/>
        <v>0</v>
      </c>
      <c r="QU48" s="255">
        <f t="shared" si="141"/>
        <v>0</v>
      </c>
      <c r="QV48" s="255">
        <f t="shared" si="142"/>
        <v>0</v>
      </c>
      <c r="QW48" s="255">
        <f t="shared" si="143"/>
        <v>0</v>
      </c>
      <c r="QX48" s="255">
        <f t="shared" si="144"/>
        <v>0</v>
      </c>
      <c r="QY48" s="255"/>
      <c r="QZ48" s="259"/>
      <c r="RA48" s="257"/>
      <c r="RB48" s="254">
        <f t="shared" si="145"/>
        <v>0</v>
      </c>
      <c r="RC48" s="255">
        <f t="shared" si="146"/>
        <v>0</v>
      </c>
      <c r="RD48" s="255">
        <f t="shared" si="371"/>
        <v>0</v>
      </c>
      <c r="RE48" s="255">
        <f t="shared" si="147"/>
        <v>0</v>
      </c>
      <c r="RF48" s="255">
        <f t="shared" si="148"/>
        <v>0</v>
      </c>
      <c r="RG48" s="255"/>
      <c r="RH48" s="259"/>
      <c r="RI48" s="257"/>
      <c r="RJ48" s="254">
        <f t="shared" si="149"/>
        <v>0</v>
      </c>
      <c r="RK48" s="255">
        <f t="shared" si="150"/>
        <v>0</v>
      </c>
      <c r="RL48" s="255">
        <f t="shared" si="372"/>
        <v>0</v>
      </c>
      <c r="RM48" s="255">
        <f t="shared" si="151"/>
        <v>0</v>
      </c>
      <c r="RN48" s="255">
        <f t="shared" si="152"/>
        <v>0</v>
      </c>
      <c r="RO48" s="255"/>
      <c r="RP48" s="259"/>
      <c r="RQ48" s="257"/>
      <c r="RR48" s="254">
        <f t="shared" si="153"/>
        <v>0</v>
      </c>
      <c r="RS48" s="255">
        <f t="shared" si="154"/>
        <v>0</v>
      </c>
      <c r="RT48" s="255">
        <f t="shared" si="373"/>
        <v>0</v>
      </c>
      <c r="RU48" s="255">
        <f t="shared" si="155"/>
        <v>0</v>
      </c>
      <c r="RV48" s="255">
        <f t="shared" si="156"/>
        <v>0</v>
      </c>
      <c r="RW48" s="255"/>
      <c r="RX48" s="259"/>
      <c r="RY48" s="257"/>
      <c r="RZ48" s="260"/>
      <c r="SA48" s="242">
        <f t="shared" si="157"/>
        <v>0</v>
      </c>
      <c r="SB48" s="242">
        <f t="shared" si="158"/>
        <v>0</v>
      </c>
      <c r="SC48" s="242">
        <f t="shared" si="159"/>
        <v>0.90392265840263697</v>
      </c>
      <c r="SD48" s="242">
        <f t="shared" si="160"/>
        <v>0</v>
      </c>
      <c r="SE48" s="242">
        <f t="shared" si="161"/>
        <v>0</v>
      </c>
      <c r="SF48" s="262">
        <v>0</v>
      </c>
      <c r="SG48" s="242">
        <f t="shared" si="162"/>
        <v>0</v>
      </c>
      <c r="SH48" s="262">
        <v>0</v>
      </c>
      <c r="SI48" s="242">
        <f t="shared" si="163"/>
        <v>0</v>
      </c>
      <c r="SJ48" s="242">
        <f t="shared" si="164"/>
        <v>0</v>
      </c>
      <c r="SK48" s="242">
        <f t="shared" si="165"/>
        <v>0</v>
      </c>
      <c r="SL48" s="242">
        <f t="shared" si="166"/>
        <v>0.46225757927876832</v>
      </c>
      <c r="SM48" s="242">
        <f t="shared" si="167"/>
        <v>0</v>
      </c>
      <c r="SN48" s="242">
        <f t="shared" si="168"/>
        <v>0.43066074187429315</v>
      </c>
      <c r="SO48" s="242">
        <f t="shared" si="169"/>
        <v>0</v>
      </c>
      <c r="SP48" s="242">
        <f t="shared" si="170"/>
        <v>0</v>
      </c>
      <c r="SQ48" s="242">
        <f t="shared" si="171"/>
        <v>0</v>
      </c>
      <c r="SR48" s="242">
        <f t="shared" si="172"/>
        <v>0</v>
      </c>
      <c r="SS48" s="242">
        <f t="shared" si="173"/>
        <v>1.7968409795556983</v>
      </c>
      <c r="ST48" s="242">
        <f t="shared" si="174"/>
        <v>1.7968409795556983</v>
      </c>
      <c r="SU48" s="242"/>
      <c r="SV48" s="242"/>
      <c r="SW48" s="242">
        <f t="shared" si="175"/>
        <v>1.0624651014402189</v>
      </c>
      <c r="SX48" s="242">
        <f t="shared" si="175"/>
        <v>1.0624651014402189</v>
      </c>
      <c r="SY48" s="242"/>
      <c r="SZ48" s="263"/>
      <c r="TA48" s="264">
        <f t="shared" si="176"/>
        <v>0</v>
      </c>
      <c r="TB48" s="264">
        <f t="shared" si="177"/>
        <v>0</v>
      </c>
      <c r="TC48" s="264">
        <f t="shared" si="178"/>
        <v>57.242559999999997</v>
      </c>
      <c r="TD48" s="264">
        <f t="shared" si="179"/>
        <v>0</v>
      </c>
      <c r="TE48" s="264">
        <f t="shared" si="180"/>
        <v>0</v>
      </c>
      <c r="TF48" s="264">
        <f t="shared" si="180"/>
        <v>0</v>
      </c>
      <c r="TG48" s="264">
        <f t="shared" si="181"/>
        <v>0</v>
      </c>
      <c r="TH48" s="264">
        <f t="shared" si="182"/>
        <v>0</v>
      </c>
      <c r="TI48" s="264">
        <f t="shared" si="183"/>
        <v>0</v>
      </c>
      <c r="TJ48" s="264">
        <f t="shared" si="184"/>
        <v>26.915679999999998</v>
      </c>
      <c r="TK48" s="264">
        <f t="shared" si="185"/>
        <v>0</v>
      </c>
      <c r="TL48" s="264">
        <f t="shared" si="186"/>
        <v>26.784479999999999</v>
      </c>
      <c r="TM48" s="264">
        <f t="shared" si="187"/>
        <v>0</v>
      </c>
      <c r="TN48" s="264">
        <f t="shared" si="188"/>
        <v>0</v>
      </c>
      <c r="TO48" s="264">
        <f t="shared" si="189"/>
        <v>0</v>
      </c>
      <c r="TP48" s="264">
        <f t="shared" si="189"/>
        <v>0</v>
      </c>
      <c r="TQ48" s="264"/>
      <c r="TR48" s="264"/>
      <c r="TS48" s="264">
        <f t="shared" si="190"/>
        <v>0</v>
      </c>
      <c r="TT48" s="264">
        <f t="shared" si="191"/>
        <v>0</v>
      </c>
      <c r="TU48" s="264">
        <f t="shared" si="192"/>
        <v>59.297326391212977</v>
      </c>
      <c r="TV48" s="264">
        <f t="shared" si="193"/>
        <v>0</v>
      </c>
      <c r="TW48" s="264">
        <f t="shared" si="193"/>
        <v>0</v>
      </c>
      <c r="TX48" s="264">
        <f t="shared" si="194"/>
        <v>0</v>
      </c>
      <c r="TY48" s="264">
        <f t="shared" si="195"/>
        <v>0</v>
      </c>
      <c r="TZ48" s="264">
        <f t="shared" si="196"/>
        <v>0</v>
      </c>
      <c r="UA48" s="264">
        <f t="shared" si="197"/>
        <v>0</v>
      </c>
      <c r="UB48" s="264">
        <f t="shared" si="198"/>
        <v>30.324097200687198</v>
      </c>
      <c r="UC48" s="264">
        <f t="shared" si="199"/>
        <v>0</v>
      </c>
      <c r="UD48" s="264">
        <f t="shared" si="200"/>
        <v>28.251344666953628</v>
      </c>
      <c r="UE48" s="264">
        <f t="shared" si="201"/>
        <v>0</v>
      </c>
      <c r="UF48" s="264">
        <f t="shared" si="202"/>
        <v>0</v>
      </c>
      <c r="UG48" s="264">
        <f t="shared" si="203"/>
        <v>0</v>
      </c>
      <c r="UH48" s="264">
        <f t="shared" si="203"/>
        <v>0</v>
      </c>
      <c r="UI48" s="191"/>
      <c r="UJ48" s="191"/>
      <c r="UK48" s="191"/>
      <c r="UL48" s="191"/>
      <c r="UM48" s="189"/>
      <c r="UN48" s="191"/>
      <c r="UO48" s="191"/>
      <c r="UP48" s="191"/>
      <c r="UQ48" s="191"/>
      <c r="UR48" s="191"/>
      <c r="US48" s="191"/>
      <c r="UT48" s="191"/>
      <c r="UU48" s="191"/>
      <c r="UV48" s="192"/>
      <c r="UW48" s="191"/>
      <c r="UX48" s="191"/>
      <c r="UY48" s="191"/>
      <c r="UZ48" s="191"/>
      <c r="VA48" s="191"/>
      <c r="VB48" s="191"/>
      <c r="VC48" s="191"/>
      <c r="VD48" s="191"/>
      <c r="VE48" s="191"/>
      <c r="VF48" s="191"/>
      <c r="VG48" s="191"/>
      <c r="VH48" s="191"/>
      <c r="VI48" s="191"/>
      <c r="VJ48" s="191"/>
      <c r="VK48" s="191"/>
      <c r="VL48" s="191"/>
      <c r="VM48" s="191"/>
      <c r="VN48" s="219"/>
      <c r="VO48" s="191"/>
      <c r="VP48" s="191"/>
      <c r="VQ48" s="191"/>
      <c r="VR48" s="191"/>
      <c r="VS48" s="191"/>
      <c r="VT48" s="191"/>
      <c r="VU48" s="191"/>
      <c r="VV48" s="191"/>
    </row>
    <row r="49" spans="1:594" ht="23.1" hidden="1" customHeight="1" thickBot="1" x14ac:dyDescent="0.35">
      <c r="A49" s="265">
        <v>12</v>
      </c>
      <c r="B49" s="266" t="s">
        <v>179</v>
      </c>
      <c r="C49" s="265">
        <v>1</v>
      </c>
      <c r="D49" s="267">
        <v>56.2</v>
      </c>
      <c r="E49" s="239"/>
      <c r="F49" s="240">
        <f t="shared" si="204"/>
        <v>56.2</v>
      </c>
      <c r="G49" s="240"/>
      <c r="H49" s="268">
        <v>0</v>
      </c>
      <c r="I49" s="269">
        <v>1.3062</v>
      </c>
      <c r="J49" s="269">
        <v>1.3062</v>
      </c>
      <c r="K49" s="269"/>
      <c r="L49" s="269"/>
      <c r="M49" s="269">
        <v>0</v>
      </c>
      <c r="N49" s="269">
        <v>0</v>
      </c>
      <c r="O49" s="269">
        <v>0.58199999999999996</v>
      </c>
      <c r="P49" s="269">
        <v>0</v>
      </c>
      <c r="Q49" s="269">
        <v>0</v>
      </c>
      <c r="R49" s="269">
        <v>0</v>
      </c>
      <c r="S49" s="269">
        <v>0</v>
      </c>
      <c r="T49" s="269">
        <v>0</v>
      </c>
      <c r="U49" s="269">
        <v>0</v>
      </c>
      <c r="V49" s="269">
        <v>0.31869999999999998</v>
      </c>
      <c r="W49" s="269">
        <v>0</v>
      </c>
      <c r="X49" s="269">
        <v>0.40550000000000003</v>
      </c>
      <c r="Y49" s="269">
        <v>0</v>
      </c>
      <c r="Z49" s="269">
        <v>0</v>
      </c>
      <c r="AA49" s="269">
        <v>0</v>
      </c>
      <c r="AB49" s="269">
        <v>0</v>
      </c>
      <c r="AC49" s="244">
        <v>0</v>
      </c>
      <c r="AD49" s="243">
        <f t="shared" si="205"/>
        <v>0</v>
      </c>
      <c r="AE49" s="243">
        <f t="shared" si="0"/>
        <v>0</v>
      </c>
      <c r="AF49" s="243">
        <f t="shared" si="206"/>
        <v>0</v>
      </c>
      <c r="AG49" s="243">
        <f t="shared" si="207"/>
        <v>0</v>
      </c>
      <c r="AH49" s="244">
        <v>0</v>
      </c>
      <c r="AI49" s="243">
        <f t="shared" si="1"/>
        <v>0</v>
      </c>
      <c r="AJ49" s="243">
        <f t="shared" si="208"/>
        <v>0</v>
      </c>
      <c r="AK49" s="243">
        <f t="shared" si="209"/>
        <v>0</v>
      </c>
      <c r="AL49" s="243">
        <f t="shared" si="2"/>
        <v>0</v>
      </c>
      <c r="AM49" s="243">
        <f t="shared" si="210"/>
        <v>0</v>
      </c>
      <c r="AN49" s="244">
        <v>0</v>
      </c>
      <c r="AO49" s="244">
        <v>0</v>
      </c>
      <c r="AP49" s="243">
        <f t="shared" si="211"/>
        <v>0</v>
      </c>
      <c r="AQ49" s="243">
        <f t="shared" si="212"/>
        <v>0</v>
      </c>
      <c r="AR49" s="243">
        <f t="shared" si="213"/>
        <v>0</v>
      </c>
      <c r="AS49" s="244">
        <v>0</v>
      </c>
      <c r="AT49" s="244" t="e">
        <f t="shared" si="3"/>
        <v>#REF!</v>
      </c>
      <c r="AU49" s="243">
        <f t="shared" si="4"/>
        <v>0</v>
      </c>
      <c r="AV49" s="243">
        <f t="shared" si="214"/>
        <v>0</v>
      </c>
      <c r="AW49" s="243">
        <f t="shared" si="215"/>
        <v>0</v>
      </c>
      <c r="AX49" s="243">
        <f t="shared" si="5"/>
        <v>0</v>
      </c>
      <c r="AY49" s="243">
        <f t="shared" si="216"/>
        <v>0</v>
      </c>
      <c r="AZ49" s="244">
        <v>4</v>
      </c>
      <c r="BA49" s="243">
        <f t="shared" si="217"/>
        <v>20.388666666666662</v>
      </c>
      <c r="BB49" s="243">
        <f t="shared" si="218"/>
        <v>2.1262466666666664</v>
      </c>
      <c r="BC49" s="243">
        <f t="shared" si="219"/>
        <v>1.7009973333333333</v>
      </c>
      <c r="BD49" s="243">
        <f t="shared" si="220"/>
        <v>0.42524933333333315</v>
      </c>
      <c r="BE49" s="244">
        <v>0.79734249999999995</v>
      </c>
      <c r="BF49" s="243">
        <f t="shared" si="221"/>
        <v>0.63787400000000005</v>
      </c>
      <c r="BG49" s="243">
        <f t="shared" si="222"/>
        <v>0.1594684999999999</v>
      </c>
      <c r="BH49" s="243">
        <f t="shared" si="6"/>
        <v>2.648784220046716</v>
      </c>
      <c r="BI49" s="243">
        <f t="shared" si="223"/>
        <v>8.5379978075314972E-2</v>
      </c>
      <c r="BJ49" s="243">
        <f t="shared" si="224"/>
        <v>2.2594003526251987</v>
      </c>
      <c r="BK49" s="243">
        <f t="shared" si="7"/>
        <v>1.2980520026690023</v>
      </c>
      <c r="BL49" s="243">
        <f t="shared" si="225"/>
        <v>32.710910467258856</v>
      </c>
      <c r="BM49" s="244">
        <v>0</v>
      </c>
      <c r="BN49" s="243">
        <f t="shared" si="226"/>
        <v>0</v>
      </c>
      <c r="BO49" s="243">
        <f t="shared" si="8"/>
        <v>0</v>
      </c>
      <c r="BP49" s="243">
        <f t="shared" si="227"/>
        <v>0</v>
      </c>
      <c r="BQ49" s="243">
        <f t="shared" si="228"/>
        <v>0</v>
      </c>
      <c r="BR49" s="244">
        <v>0</v>
      </c>
      <c r="BS49" s="243">
        <f t="shared" si="9"/>
        <v>0</v>
      </c>
      <c r="BT49" s="243">
        <f t="shared" si="229"/>
        <v>0</v>
      </c>
      <c r="BU49" s="243">
        <f t="shared" si="230"/>
        <v>0</v>
      </c>
      <c r="BV49" s="243">
        <f t="shared" si="10"/>
        <v>0</v>
      </c>
      <c r="BW49" s="243">
        <f t="shared" si="231"/>
        <v>0</v>
      </c>
      <c r="BX49" s="244">
        <v>0</v>
      </c>
      <c r="BY49" s="243">
        <f t="shared" si="11"/>
        <v>0</v>
      </c>
      <c r="BZ49" s="243">
        <f t="shared" si="232"/>
        <v>0</v>
      </c>
      <c r="CA49" s="243">
        <f t="shared" si="233"/>
        <v>0</v>
      </c>
      <c r="CB49" s="243">
        <f t="shared" si="12"/>
        <v>0</v>
      </c>
      <c r="CC49" s="243">
        <f t="shared" si="234"/>
        <v>0</v>
      </c>
      <c r="CD49" s="245"/>
      <c r="CE49" s="243">
        <f t="shared" si="13"/>
        <v>0</v>
      </c>
      <c r="CF49" s="243">
        <f t="shared" si="235"/>
        <v>0</v>
      </c>
      <c r="CG49" s="243">
        <f t="shared" si="236"/>
        <v>0</v>
      </c>
      <c r="CH49" s="243">
        <f t="shared" si="14"/>
        <v>0</v>
      </c>
      <c r="CI49" s="243">
        <f t="shared" si="237"/>
        <v>0</v>
      </c>
      <c r="CJ49" s="245"/>
      <c r="CK49" s="243">
        <f t="shared" si="15"/>
        <v>0</v>
      </c>
      <c r="CL49" s="243">
        <f t="shared" si="238"/>
        <v>0</v>
      </c>
      <c r="CM49" s="243">
        <f t="shared" si="239"/>
        <v>0</v>
      </c>
      <c r="CN49" s="243">
        <f t="shared" si="16"/>
        <v>0</v>
      </c>
      <c r="CO49" s="243">
        <f t="shared" si="240"/>
        <v>0</v>
      </c>
      <c r="CP49" s="243">
        <v>0</v>
      </c>
      <c r="CQ49" s="243">
        <f t="shared" si="17"/>
        <v>0</v>
      </c>
      <c r="CR49" s="243">
        <f t="shared" si="374"/>
        <v>0</v>
      </c>
      <c r="CS49" s="243">
        <f t="shared" si="241"/>
        <v>0</v>
      </c>
      <c r="CT49" s="243">
        <f t="shared" si="18"/>
        <v>0</v>
      </c>
      <c r="CU49" s="243">
        <f t="shared" si="242"/>
        <v>0</v>
      </c>
      <c r="CV49" s="243"/>
      <c r="CW49" s="243">
        <f t="shared" si="19"/>
        <v>0</v>
      </c>
      <c r="CX49" s="243">
        <f t="shared" si="375"/>
        <v>0</v>
      </c>
      <c r="CY49" s="243">
        <f t="shared" si="243"/>
        <v>0</v>
      </c>
      <c r="CZ49" s="243">
        <f t="shared" si="20"/>
        <v>0</v>
      </c>
      <c r="DA49" s="243">
        <f t="shared" si="244"/>
        <v>0</v>
      </c>
      <c r="DB49" s="244">
        <v>0</v>
      </c>
      <c r="DC49" s="243">
        <f t="shared" si="245"/>
        <v>0</v>
      </c>
      <c r="DD49" s="243">
        <f t="shared" si="21"/>
        <v>0</v>
      </c>
      <c r="DE49" s="244">
        <v>0</v>
      </c>
      <c r="DF49" s="244">
        <v>0</v>
      </c>
      <c r="DG49" s="243">
        <f t="shared" si="22"/>
        <v>0</v>
      </c>
      <c r="DH49" s="243">
        <f t="shared" si="23"/>
        <v>0</v>
      </c>
      <c r="DI49" s="243">
        <f t="shared" si="246"/>
        <v>0</v>
      </c>
      <c r="DJ49" s="244">
        <v>0</v>
      </c>
      <c r="DK49" s="243">
        <f t="shared" si="247"/>
        <v>0</v>
      </c>
      <c r="DL49" s="243">
        <f t="shared" si="24"/>
        <v>0</v>
      </c>
      <c r="DM49" s="244">
        <v>0</v>
      </c>
      <c r="DN49" s="244">
        <v>0</v>
      </c>
      <c r="DO49" s="243">
        <f t="shared" si="25"/>
        <v>0</v>
      </c>
      <c r="DP49" s="243">
        <f t="shared" si="26"/>
        <v>0</v>
      </c>
      <c r="DQ49" s="243">
        <f t="shared" si="248"/>
        <v>0</v>
      </c>
      <c r="DR49" s="244">
        <v>0</v>
      </c>
      <c r="DS49" s="243">
        <f t="shared" si="249"/>
        <v>0</v>
      </c>
      <c r="DT49" s="243">
        <f t="shared" si="27"/>
        <v>0</v>
      </c>
      <c r="DU49" s="244">
        <v>0</v>
      </c>
      <c r="DV49" s="244">
        <v>0</v>
      </c>
      <c r="DW49" s="243">
        <f t="shared" si="28"/>
        <v>0</v>
      </c>
      <c r="DX49" s="243">
        <f t="shared" si="29"/>
        <v>0</v>
      </c>
      <c r="DY49" s="243">
        <f t="shared" si="30"/>
        <v>0</v>
      </c>
      <c r="DZ49" s="244">
        <v>0</v>
      </c>
      <c r="EA49" s="243">
        <f t="shared" si="250"/>
        <v>0</v>
      </c>
      <c r="EB49" s="243">
        <f t="shared" si="31"/>
        <v>0</v>
      </c>
      <c r="EC49" s="244">
        <v>0</v>
      </c>
      <c r="ED49" s="244">
        <v>0</v>
      </c>
      <c r="EE49" s="243">
        <f t="shared" si="32"/>
        <v>0</v>
      </c>
      <c r="EF49" s="243">
        <f t="shared" si="33"/>
        <v>0</v>
      </c>
      <c r="EG49" s="243">
        <f t="shared" si="34"/>
        <v>0</v>
      </c>
      <c r="EH49" s="244">
        <v>0</v>
      </c>
      <c r="EI49" s="243">
        <f t="shared" si="251"/>
        <v>0</v>
      </c>
      <c r="EJ49" s="243">
        <f t="shared" si="35"/>
        <v>0</v>
      </c>
      <c r="EK49" s="244">
        <v>0</v>
      </c>
      <c r="EL49" s="244">
        <v>0</v>
      </c>
      <c r="EM49" s="243">
        <f t="shared" si="36"/>
        <v>0</v>
      </c>
      <c r="EN49" s="243">
        <f t="shared" si="37"/>
        <v>0</v>
      </c>
      <c r="EO49" s="243">
        <f t="shared" si="252"/>
        <v>0</v>
      </c>
      <c r="EP49" s="244">
        <v>0</v>
      </c>
      <c r="EQ49" s="244">
        <v>0</v>
      </c>
      <c r="ER49" s="244">
        <v>0</v>
      </c>
      <c r="ES49" s="244">
        <v>0</v>
      </c>
      <c r="ET49" s="244">
        <v>0</v>
      </c>
      <c r="EU49" s="243">
        <f t="shared" si="38"/>
        <v>0</v>
      </c>
      <c r="EV49" s="243">
        <f t="shared" si="253"/>
        <v>0</v>
      </c>
      <c r="EW49" s="243">
        <f t="shared" si="254"/>
        <v>0</v>
      </c>
      <c r="EX49" s="243">
        <f t="shared" si="39"/>
        <v>0</v>
      </c>
      <c r="EY49" s="243">
        <f t="shared" si="255"/>
        <v>0</v>
      </c>
      <c r="EZ49" s="245">
        <f t="shared" si="256"/>
        <v>0</v>
      </c>
      <c r="FA49" s="245">
        <f t="shared" si="256"/>
        <v>0</v>
      </c>
      <c r="FB49" s="245">
        <f t="shared" si="256"/>
        <v>0</v>
      </c>
      <c r="FC49" s="245">
        <f t="shared" si="257"/>
        <v>0</v>
      </c>
      <c r="FD49" s="245">
        <f t="shared" si="258"/>
        <v>0</v>
      </c>
      <c r="FE49" s="245">
        <f t="shared" si="259"/>
        <v>0</v>
      </c>
      <c r="FF49" s="245">
        <f t="shared" si="260"/>
        <v>0</v>
      </c>
      <c r="FG49" s="245">
        <f t="shared" si="261"/>
        <v>0</v>
      </c>
      <c r="FH49" s="245">
        <f t="shared" si="262"/>
        <v>0</v>
      </c>
      <c r="FI49" s="245">
        <f t="shared" si="263"/>
        <v>0</v>
      </c>
      <c r="FJ49" s="245">
        <f t="shared" si="263"/>
        <v>0</v>
      </c>
      <c r="FK49" s="244">
        <f t="shared" si="40"/>
        <v>0</v>
      </c>
      <c r="FL49" s="244">
        <v>0</v>
      </c>
      <c r="FM49" s="243">
        <f t="shared" si="264"/>
        <v>0</v>
      </c>
      <c r="FN49" s="243">
        <f t="shared" si="265"/>
        <v>0</v>
      </c>
      <c r="FO49" s="244">
        <v>0</v>
      </c>
      <c r="FP49" s="244">
        <f t="shared" si="266"/>
        <v>0</v>
      </c>
      <c r="FQ49" s="244">
        <f t="shared" si="41"/>
        <v>0</v>
      </c>
      <c r="FR49" s="244">
        <v>0</v>
      </c>
      <c r="FS49" s="243">
        <f t="shared" si="267"/>
        <v>0</v>
      </c>
      <c r="FT49" s="243">
        <f t="shared" si="268"/>
        <v>0</v>
      </c>
      <c r="FU49" s="244">
        <v>0</v>
      </c>
      <c r="FV49" s="244">
        <f t="shared" si="269"/>
        <v>0</v>
      </c>
      <c r="FW49" s="270">
        <v>1.6149999999999999E-3</v>
      </c>
      <c r="FX49" s="243">
        <f t="shared" si="270"/>
        <v>6.8929446843953999</v>
      </c>
      <c r="FY49" s="243">
        <f t="shared" si="271"/>
        <v>1.516447830566988</v>
      </c>
      <c r="FZ49" s="243">
        <f t="shared" si="42"/>
        <v>0</v>
      </c>
      <c r="GA49" s="243">
        <f t="shared" si="272"/>
        <v>0</v>
      </c>
      <c r="GB49" s="243">
        <f t="shared" si="273"/>
        <v>0</v>
      </c>
      <c r="GC49" s="243">
        <f t="shared" si="274"/>
        <v>0.12575607004010819</v>
      </c>
      <c r="GD49" s="243">
        <f t="shared" si="43"/>
        <v>0.96978031853024982</v>
      </c>
      <c r="GE49" s="243">
        <f t="shared" si="275"/>
        <v>3.1259557387624572E-2</v>
      </c>
      <c r="GF49" s="243">
        <f t="shared" si="276"/>
        <v>0.82721800329117767</v>
      </c>
      <c r="GG49" s="243">
        <f t="shared" si="44"/>
        <v>0.47524644517663728</v>
      </c>
      <c r="GH49" s="247">
        <f t="shared" si="277"/>
        <v>11.976210418451258</v>
      </c>
      <c r="GI49" s="244">
        <v>6</v>
      </c>
      <c r="GJ49" s="244">
        <v>3892.86</v>
      </c>
      <c r="GK49" s="244">
        <v>856.42920000000004</v>
      </c>
      <c r="GL49" s="244">
        <v>2387.7768057572198</v>
      </c>
      <c r="GM49" s="244">
        <v>71.022008333333304</v>
      </c>
      <c r="GN49" s="271">
        <v>0</v>
      </c>
      <c r="GO49" s="243">
        <f t="shared" si="278"/>
        <v>0</v>
      </c>
      <c r="GP49" s="243">
        <f t="shared" si="45"/>
        <v>0</v>
      </c>
      <c r="GQ49" s="243">
        <f t="shared" si="279"/>
        <v>0</v>
      </c>
      <c r="GR49" s="243">
        <f t="shared" si="280"/>
        <v>0</v>
      </c>
      <c r="GS49" s="244">
        <v>0</v>
      </c>
      <c r="GT49" s="244">
        <v>0</v>
      </c>
      <c r="GU49" s="245"/>
      <c r="GV49" s="243">
        <f t="shared" si="46"/>
        <v>0</v>
      </c>
      <c r="GW49" s="243">
        <f t="shared" si="281"/>
        <v>0</v>
      </c>
      <c r="GX49" s="243">
        <f t="shared" si="282"/>
        <v>0</v>
      </c>
      <c r="GY49" s="243">
        <f t="shared" si="47"/>
        <v>0</v>
      </c>
      <c r="GZ49" s="243">
        <f t="shared" si="283"/>
        <v>0</v>
      </c>
      <c r="HA49" s="244">
        <v>0</v>
      </c>
      <c r="HB49" s="244">
        <v>44</v>
      </c>
      <c r="HC49" s="244">
        <v>0</v>
      </c>
      <c r="HD49" s="244">
        <v>0</v>
      </c>
      <c r="HE49" s="244">
        <v>0</v>
      </c>
      <c r="HF49" s="243">
        <f t="shared" si="284"/>
        <v>0</v>
      </c>
      <c r="HG49" s="243">
        <f t="shared" si="48"/>
        <v>0</v>
      </c>
      <c r="HH49" s="244">
        <v>0</v>
      </c>
      <c r="HI49" s="244">
        <v>0</v>
      </c>
      <c r="HJ49" s="243">
        <f t="shared" si="49"/>
        <v>0</v>
      </c>
      <c r="HK49" s="243">
        <f t="shared" si="50"/>
        <v>0</v>
      </c>
      <c r="HL49" s="243">
        <f t="shared" si="51"/>
        <v>0</v>
      </c>
      <c r="HM49" s="244">
        <v>0</v>
      </c>
      <c r="HN49" s="243">
        <f t="shared" si="285"/>
        <v>0</v>
      </c>
      <c r="HO49" s="243">
        <f t="shared" si="52"/>
        <v>0</v>
      </c>
      <c r="HP49" s="244">
        <v>0</v>
      </c>
      <c r="HQ49" s="244">
        <v>0</v>
      </c>
      <c r="HR49" s="243">
        <f t="shared" si="53"/>
        <v>0</v>
      </c>
      <c r="HS49" s="243">
        <f t="shared" si="54"/>
        <v>0</v>
      </c>
      <c r="HT49" s="243">
        <f t="shared" si="55"/>
        <v>0</v>
      </c>
      <c r="HU49" s="244">
        <v>0</v>
      </c>
      <c r="HV49" s="243">
        <f t="shared" si="286"/>
        <v>0</v>
      </c>
      <c r="HW49" s="243">
        <f t="shared" si="56"/>
        <v>0</v>
      </c>
      <c r="HX49" s="244">
        <v>0</v>
      </c>
      <c r="HY49" s="244">
        <v>0</v>
      </c>
      <c r="HZ49" s="243">
        <f t="shared" si="57"/>
        <v>0</v>
      </c>
      <c r="IA49" s="243">
        <f t="shared" si="58"/>
        <v>0</v>
      </c>
      <c r="IB49" s="243">
        <f t="shared" si="59"/>
        <v>0</v>
      </c>
      <c r="IC49" s="244">
        <v>0</v>
      </c>
      <c r="ID49" s="243">
        <f t="shared" si="287"/>
        <v>0</v>
      </c>
      <c r="IE49" s="243">
        <f t="shared" si="60"/>
        <v>0</v>
      </c>
      <c r="IF49" s="244">
        <v>0</v>
      </c>
      <c r="IG49" s="244">
        <v>0</v>
      </c>
      <c r="IH49" s="243">
        <f t="shared" si="61"/>
        <v>0</v>
      </c>
      <c r="II49" s="243">
        <f t="shared" si="62"/>
        <v>0</v>
      </c>
      <c r="IJ49" s="243">
        <f t="shared" si="288"/>
        <v>0</v>
      </c>
      <c r="IK49" s="244">
        <v>0</v>
      </c>
      <c r="IL49" s="243">
        <f t="shared" si="289"/>
        <v>0</v>
      </c>
      <c r="IM49" s="243">
        <f t="shared" si="63"/>
        <v>0</v>
      </c>
      <c r="IN49" s="244">
        <v>0</v>
      </c>
      <c r="IO49" s="244">
        <v>0</v>
      </c>
      <c r="IP49" s="243">
        <f t="shared" si="64"/>
        <v>0</v>
      </c>
      <c r="IQ49" s="243">
        <f t="shared" si="65"/>
        <v>0</v>
      </c>
      <c r="IR49" s="243">
        <f t="shared" si="290"/>
        <v>0</v>
      </c>
      <c r="IS49" s="244">
        <v>0.55000000000000004</v>
      </c>
      <c r="IT49" s="243">
        <f t="shared" si="291"/>
        <v>0.12100000000000001</v>
      </c>
      <c r="IU49" s="243">
        <f t="shared" si="66"/>
        <v>0</v>
      </c>
      <c r="IV49" s="244">
        <v>2.4142624870000001E-2</v>
      </c>
      <c r="IW49" s="244">
        <v>5.7265509263223102E-2</v>
      </c>
      <c r="IX49" s="243">
        <f t="shared" si="67"/>
        <v>8.5490087573473067E-2</v>
      </c>
      <c r="IY49" s="243">
        <f t="shared" si="68"/>
        <v>4.1894911085334816E-2</v>
      </c>
      <c r="IZ49" s="243">
        <f t="shared" si="292"/>
        <v>1.0557517593504373</v>
      </c>
      <c r="JA49" s="244">
        <v>3.4444888888888801</v>
      </c>
      <c r="JB49" s="243">
        <f t="shared" si="293"/>
        <v>0.75778755555555366</v>
      </c>
      <c r="JC49" s="244">
        <v>8.8345777777777492</v>
      </c>
      <c r="JD49" s="243">
        <f t="shared" si="69"/>
        <v>0</v>
      </c>
      <c r="JE49" s="243">
        <f t="shared" si="70"/>
        <v>1.4812729402830147</v>
      </c>
      <c r="JF49" s="243">
        <f t="shared" si="71"/>
        <v>0.72590635812525983</v>
      </c>
      <c r="JG49" s="243">
        <f t="shared" si="294"/>
        <v>18.292840224756546</v>
      </c>
      <c r="JH49" s="244">
        <v>0</v>
      </c>
      <c r="JI49" s="243">
        <f t="shared" si="295"/>
        <v>0</v>
      </c>
      <c r="JJ49" s="244">
        <v>0</v>
      </c>
      <c r="JK49" s="243">
        <f t="shared" si="72"/>
        <v>0</v>
      </c>
      <c r="JL49" s="243">
        <f t="shared" si="73"/>
        <v>0</v>
      </c>
      <c r="JM49" s="243">
        <f t="shared" si="74"/>
        <v>0</v>
      </c>
      <c r="JN49" s="243">
        <f t="shared" si="296"/>
        <v>0</v>
      </c>
      <c r="JO49" s="244">
        <v>0</v>
      </c>
      <c r="JP49" s="243">
        <f t="shared" si="297"/>
        <v>0</v>
      </c>
      <c r="JQ49" s="244">
        <v>0</v>
      </c>
      <c r="JR49" s="243">
        <f t="shared" si="75"/>
        <v>0</v>
      </c>
      <c r="JS49" s="243">
        <f t="shared" si="76"/>
        <v>0</v>
      </c>
      <c r="JT49" s="243">
        <f t="shared" si="77"/>
        <v>0</v>
      </c>
      <c r="JU49" s="243">
        <f t="shared" si="298"/>
        <v>0</v>
      </c>
      <c r="JV49" s="244">
        <v>0</v>
      </c>
      <c r="JW49" s="243">
        <f t="shared" si="299"/>
        <v>0</v>
      </c>
      <c r="JX49" s="244">
        <v>0</v>
      </c>
      <c r="JY49" s="243">
        <f t="shared" si="78"/>
        <v>0</v>
      </c>
      <c r="JZ49" s="243">
        <f t="shared" si="79"/>
        <v>0</v>
      </c>
      <c r="KA49" s="243">
        <f t="shared" si="80"/>
        <v>0</v>
      </c>
      <c r="KB49" s="243">
        <f t="shared" si="300"/>
        <v>0</v>
      </c>
      <c r="KC49" s="244">
        <v>0</v>
      </c>
      <c r="KD49" s="243">
        <f t="shared" si="301"/>
        <v>0</v>
      </c>
      <c r="KE49" s="244">
        <v>0</v>
      </c>
      <c r="KF49" s="243">
        <f t="shared" si="81"/>
        <v>0</v>
      </c>
      <c r="KG49" s="243">
        <f t="shared" si="82"/>
        <v>0</v>
      </c>
      <c r="KH49" s="243">
        <f t="shared" si="83"/>
        <v>0</v>
      </c>
      <c r="KI49" s="243">
        <f t="shared" si="302"/>
        <v>0</v>
      </c>
      <c r="KJ49" s="244">
        <v>0</v>
      </c>
      <c r="KK49" s="243">
        <f t="shared" si="303"/>
        <v>0</v>
      </c>
      <c r="KL49" s="244">
        <v>0</v>
      </c>
      <c r="KM49" s="243">
        <f t="shared" si="84"/>
        <v>0</v>
      </c>
      <c r="KN49" s="243">
        <f t="shared" si="85"/>
        <v>0</v>
      </c>
      <c r="KO49" s="243">
        <f t="shared" si="86"/>
        <v>0</v>
      </c>
      <c r="KP49" s="243">
        <f t="shared" si="304"/>
        <v>0</v>
      </c>
      <c r="KQ49" s="243">
        <f t="shared" si="305"/>
        <v>3.9944888888888803</v>
      </c>
      <c r="KR49" s="243">
        <f t="shared" si="87"/>
        <v>0.87878755555555366</v>
      </c>
      <c r="KS49" s="243">
        <f t="shared" si="306"/>
        <v>8.9159859119109726</v>
      </c>
      <c r="KT49" s="243">
        <f t="shared" si="307"/>
        <v>0</v>
      </c>
      <c r="KU49" s="243">
        <f t="shared" si="308"/>
        <v>0</v>
      </c>
      <c r="KV49" s="243">
        <f t="shared" si="309"/>
        <v>0</v>
      </c>
      <c r="KW49" s="243">
        <f t="shared" si="310"/>
        <v>1.5667630278564877</v>
      </c>
      <c r="KX49" s="243">
        <f t="shared" si="311"/>
        <v>5.0502487879228515E-2</v>
      </c>
      <c r="KY49" s="243">
        <f t="shared" si="312"/>
        <v>1.3364414174728958</v>
      </c>
      <c r="KZ49" s="243">
        <f t="shared" si="313"/>
        <v>0.76780126921059466</v>
      </c>
      <c r="LA49" s="243">
        <f t="shared" si="313"/>
        <v>19.348591984106982</v>
      </c>
      <c r="LB49" s="244">
        <v>0</v>
      </c>
      <c r="LC49" s="243">
        <f t="shared" si="314"/>
        <v>0</v>
      </c>
      <c r="LD49" s="243">
        <f t="shared" si="88"/>
        <v>0</v>
      </c>
      <c r="LE49" s="243">
        <f t="shared" si="315"/>
        <v>0</v>
      </c>
      <c r="LF49" s="243">
        <f t="shared" si="316"/>
        <v>0</v>
      </c>
      <c r="LG49" s="244">
        <v>0</v>
      </c>
      <c r="LH49" s="243">
        <f t="shared" si="89"/>
        <v>0</v>
      </c>
      <c r="LI49" s="243">
        <f t="shared" si="317"/>
        <v>0</v>
      </c>
      <c r="LJ49" s="243">
        <f t="shared" si="318"/>
        <v>0</v>
      </c>
      <c r="LK49" s="243">
        <f t="shared" si="90"/>
        <v>0</v>
      </c>
      <c r="LL49" s="243">
        <f t="shared" si="319"/>
        <v>0</v>
      </c>
      <c r="LM49" s="243">
        <f t="shared" si="91"/>
        <v>0</v>
      </c>
      <c r="LN49" s="244">
        <v>0</v>
      </c>
      <c r="LO49" s="243">
        <f t="shared" si="320"/>
        <v>0</v>
      </c>
      <c r="LP49" s="243">
        <f t="shared" si="321"/>
        <v>0</v>
      </c>
      <c r="LQ49" s="243">
        <f t="shared" si="92"/>
        <v>0</v>
      </c>
      <c r="LR49" s="243">
        <f t="shared" si="322"/>
        <v>0</v>
      </c>
      <c r="LS49" s="244">
        <v>0</v>
      </c>
      <c r="LT49" s="243">
        <f t="shared" si="93"/>
        <v>0</v>
      </c>
      <c r="LU49" s="243">
        <f t="shared" si="323"/>
        <v>0</v>
      </c>
      <c r="LV49" s="243">
        <f t="shared" si="324"/>
        <v>0</v>
      </c>
      <c r="LW49" s="243">
        <f t="shared" si="94"/>
        <v>0</v>
      </c>
      <c r="LX49" s="243">
        <f t="shared" si="325"/>
        <v>0</v>
      </c>
      <c r="LY49" s="245">
        <f t="shared" si="95"/>
        <v>0</v>
      </c>
      <c r="LZ49" s="244">
        <v>0</v>
      </c>
      <c r="MA49" s="249">
        <f t="shared" si="326"/>
        <v>0</v>
      </c>
      <c r="MB49" s="249">
        <f t="shared" si="327"/>
        <v>0</v>
      </c>
      <c r="MC49" s="249">
        <f t="shared" si="96"/>
        <v>0</v>
      </c>
      <c r="MD49" s="247">
        <f t="shared" si="328"/>
        <v>0</v>
      </c>
      <c r="ME49" s="250">
        <f t="shared" si="329"/>
        <v>64.035712869817104</v>
      </c>
      <c r="MF49" s="251">
        <f t="shared" si="376"/>
        <v>13.282668959406823</v>
      </c>
      <c r="MG49" s="252" t="e">
        <f t="shared" si="330"/>
        <v>#REF!</v>
      </c>
      <c r="MH49" s="252" t="e">
        <f t="shared" si="377"/>
        <v>#REF!</v>
      </c>
      <c r="MI49" s="252">
        <f t="shared" si="331"/>
        <v>0</v>
      </c>
      <c r="MJ49" s="252">
        <f t="shared" si="332"/>
        <v>0</v>
      </c>
      <c r="MK49" s="252">
        <f t="shared" si="378"/>
        <v>20.388666666666662</v>
      </c>
      <c r="ML49" s="252">
        <f t="shared" si="333"/>
        <v>0</v>
      </c>
      <c r="MM49" s="252">
        <f t="shared" si="334"/>
        <v>0</v>
      </c>
      <c r="MN49" s="252">
        <f t="shared" si="335"/>
        <v>0</v>
      </c>
      <c r="MO49" s="252">
        <f t="shared" si="336"/>
        <v>0</v>
      </c>
      <c r="MP49" s="253">
        <f t="shared" si="337"/>
        <v>0</v>
      </c>
      <c r="MQ49" s="254">
        <f t="shared" si="379"/>
        <v>0</v>
      </c>
      <c r="MR49" s="255">
        <f t="shared" si="338"/>
        <v>0</v>
      </c>
      <c r="MS49" s="255">
        <f t="shared" si="380"/>
        <v>0</v>
      </c>
      <c r="MT49" s="255">
        <f t="shared" si="381"/>
        <v>5.1853275664334539</v>
      </c>
      <c r="MU49" s="255">
        <f t="shared" si="97"/>
        <v>0.16714202334216807</v>
      </c>
      <c r="MV49" s="255">
        <f t="shared" si="339"/>
        <v>5.3961329235349114</v>
      </c>
      <c r="MW49" s="255" t="e">
        <f t="shared" si="98"/>
        <v>#REF!</v>
      </c>
      <c r="MX49" s="255" t="e">
        <f t="shared" si="99"/>
        <v>#REF!</v>
      </c>
      <c r="MY49" s="256" t="e">
        <f t="shared" si="340"/>
        <v>#REF!</v>
      </c>
      <c r="MZ49" s="254">
        <f t="shared" si="341"/>
        <v>0</v>
      </c>
      <c r="NA49" s="255">
        <f t="shared" si="100"/>
        <v>0</v>
      </c>
      <c r="NB49" s="255">
        <f t="shared" si="342"/>
        <v>0</v>
      </c>
      <c r="NC49" s="255">
        <f t="shared" si="101"/>
        <v>0</v>
      </c>
      <c r="ND49" s="255">
        <f t="shared" si="343"/>
        <v>0</v>
      </c>
      <c r="NE49" s="255"/>
      <c r="NF49" s="256"/>
      <c r="NG49" s="257"/>
      <c r="NH49" s="254">
        <f t="shared" si="344"/>
        <v>0</v>
      </c>
      <c r="NI49" s="255">
        <f t="shared" si="102"/>
        <v>0</v>
      </c>
      <c r="NJ49" s="255" t="e">
        <f t="shared" si="345"/>
        <v>#REF!</v>
      </c>
      <c r="NK49" s="255" t="e">
        <f t="shared" si="103"/>
        <v>#REF!</v>
      </c>
      <c r="NL49" s="255">
        <f t="shared" si="346"/>
        <v>0</v>
      </c>
      <c r="NM49" s="255"/>
      <c r="NN49" s="256"/>
      <c r="NO49" s="257"/>
      <c r="NP49" s="254">
        <f t="shared" si="347"/>
        <v>2.7564684302027422</v>
      </c>
      <c r="NQ49" s="255">
        <f t="shared" si="104"/>
        <v>3.1065399208384905</v>
      </c>
      <c r="NR49" s="255">
        <f t="shared" si="348"/>
        <v>2.4242513114086486</v>
      </c>
      <c r="NS49" s="255">
        <f t="shared" si="105"/>
        <v>3.0060716261467242</v>
      </c>
      <c r="NT49" s="255">
        <f t="shared" si="349"/>
        <v>25.961040053380042</v>
      </c>
      <c r="NU49" s="255">
        <f t="shared" si="350"/>
        <v>0.10617711865684129</v>
      </c>
      <c r="NV49" s="256">
        <f t="shared" si="351"/>
        <v>9.3380361742981061E-2</v>
      </c>
      <c r="NW49" s="257">
        <f t="shared" si="106"/>
        <v>1.0358957808877343</v>
      </c>
      <c r="NX49" s="254">
        <f t="shared" si="352"/>
        <v>0</v>
      </c>
      <c r="NY49" s="255">
        <f t="shared" si="107"/>
        <v>0</v>
      </c>
      <c r="NZ49" s="255">
        <f t="shared" si="353"/>
        <v>0</v>
      </c>
      <c r="OA49" s="255">
        <f t="shared" si="108"/>
        <v>0</v>
      </c>
      <c r="OB49" s="255">
        <f t="shared" si="354"/>
        <v>0</v>
      </c>
      <c r="OC49" s="255"/>
      <c r="OD49" s="256"/>
      <c r="OE49" s="257"/>
      <c r="OF49" s="254">
        <f t="shared" si="355"/>
        <v>0</v>
      </c>
      <c r="OG49" s="255">
        <f t="shared" si="109"/>
        <v>0</v>
      </c>
      <c r="OH49" s="255">
        <f t="shared" si="356"/>
        <v>0</v>
      </c>
      <c r="OI49" s="255">
        <f t="shared" si="110"/>
        <v>0</v>
      </c>
      <c r="OJ49" s="255">
        <f t="shared" si="357"/>
        <v>0</v>
      </c>
      <c r="OK49" s="255"/>
      <c r="OL49" s="256"/>
      <c r="OM49" s="257"/>
      <c r="ON49" s="258"/>
      <c r="OO49" s="254">
        <f t="shared" si="358"/>
        <v>0</v>
      </c>
      <c r="OP49" s="255">
        <f t="shared" si="111"/>
        <v>0</v>
      </c>
      <c r="OQ49" s="255">
        <f t="shared" si="359"/>
        <v>0</v>
      </c>
      <c r="OR49" s="255">
        <f t="shared" si="112"/>
        <v>0</v>
      </c>
      <c r="OS49" s="255">
        <f t="shared" si="360"/>
        <v>0</v>
      </c>
      <c r="OT49" s="255"/>
      <c r="OU49" s="256"/>
      <c r="OV49" s="257"/>
      <c r="OW49" s="258"/>
      <c r="OX49" s="254">
        <f t="shared" si="361"/>
        <v>0</v>
      </c>
      <c r="OY49" s="255">
        <f t="shared" si="113"/>
        <v>0</v>
      </c>
      <c r="OZ49" s="255">
        <f t="shared" si="362"/>
        <v>0</v>
      </c>
      <c r="PA49" s="255">
        <f t="shared" si="114"/>
        <v>0</v>
      </c>
      <c r="PB49" s="255">
        <f t="shared" si="363"/>
        <v>0</v>
      </c>
      <c r="PC49" s="255"/>
      <c r="PD49" s="259"/>
      <c r="PE49" s="257"/>
      <c r="PF49" s="254">
        <f t="shared" si="116"/>
        <v>0</v>
      </c>
      <c r="PG49" s="255">
        <f t="shared" si="117"/>
        <v>0</v>
      </c>
      <c r="PH49" s="255">
        <f t="shared" si="364"/>
        <v>0</v>
      </c>
      <c r="PI49" s="255">
        <f t="shared" si="118"/>
        <v>0</v>
      </c>
      <c r="PJ49" s="255">
        <f t="shared" si="119"/>
        <v>0</v>
      </c>
      <c r="PK49" s="255"/>
      <c r="PL49" s="259"/>
      <c r="PM49" s="257"/>
      <c r="PN49" s="254">
        <f t="shared" si="120"/>
        <v>0</v>
      </c>
      <c r="PO49" s="255">
        <f t="shared" si="121"/>
        <v>0</v>
      </c>
      <c r="PP49" s="255">
        <f t="shared" si="365"/>
        <v>0</v>
      </c>
      <c r="PQ49" s="255">
        <f t="shared" si="122"/>
        <v>0</v>
      </c>
      <c r="PR49" s="255">
        <f t="shared" si="123"/>
        <v>0</v>
      </c>
      <c r="PS49" s="255"/>
      <c r="PT49" s="259"/>
      <c r="PU49" s="257"/>
      <c r="PV49" s="254">
        <f t="shared" si="124"/>
        <v>9.4185984789776249</v>
      </c>
      <c r="PW49" s="255">
        <f t="shared" si="125"/>
        <v>10.614760485807784</v>
      </c>
      <c r="PX49" s="255">
        <f t="shared" si="126"/>
        <v>3.1259557387624572E-2</v>
      </c>
      <c r="PY49" s="255">
        <f t="shared" si="127"/>
        <v>3.8761851160654469E-2</v>
      </c>
      <c r="PZ49" s="255">
        <f t="shared" si="128"/>
        <v>9.5049289035327433</v>
      </c>
      <c r="QA49" s="255">
        <f t="shared" si="366"/>
        <v>0.99091729928426597</v>
      </c>
      <c r="QB49" s="259">
        <f t="shared" si="129"/>
        <v>3.2887734042919754E-3</v>
      </c>
      <c r="QC49" s="257">
        <f t="shared" si="367"/>
        <v>1.1266358026261318</v>
      </c>
      <c r="QD49" s="254">
        <f t="shared" si="130"/>
        <v>0</v>
      </c>
      <c r="QE49" s="255">
        <f t="shared" si="131"/>
        <v>0</v>
      </c>
      <c r="QF49" s="255">
        <f t="shared" si="132"/>
        <v>0</v>
      </c>
      <c r="QG49" s="255">
        <f t="shared" si="133"/>
        <v>0</v>
      </c>
      <c r="QH49" s="255">
        <f t="shared" si="134"/>
        <v>0</v>
      </c>
      <c r="QI49" s="255"/>
      <c r="QJ49" s="259"/>
      <c r="QK49" s="257"/>
      <c r="QL49" s="254">
        <f t="shared" si="135"/>
        <v>6.5037349737613663</v>
      </c>
      <c r="QM49" s="255">
        <f t="shared" si="136"/>
        <v>7.32970931542906</v>
      </c>
      <c r="QN49" s="255">
        <f t="shared" si="137"/>
        <v>5.0502487879228515E-2</v>
      </c>
      <c r="QO49" s="255">
        <f t="shared" si="138"/>
        <v>6.2623084970243353E-2</v>
      </c>
      <c r="QP49" s="255">
        <f t="shared" si="368"/>
        <v>15.356025384211891</v>
      </c>
      <c r="QQ49" s="255">
        <f t="shared" si="369"/>
        <v>0.42352983998373051</v>
      </c>
      <c r="QR49" s="259">
        <f t="shared" si="139"/>
        <v>3.2887734042919745E-3</v>
      </c>
      <c r="QS49" s="257">
        <f t="shared" si="370"/>
        <v>1.0545775952949639</v>
      </c>
      <c r="QT49" s="254">
        <f t="shared" si="140"/>
        <v>0</v>
      </c>
      <c r="QU49" s="255">
        <f t="shared" si="141"/>
        <v>0</v>
      </c>
      <c r="QV49" s="255">
        <f t="shared" si="142"/>
        <v>0</v>
      </c>
      <c r="QW49" s="255">
        <f t="shared" si="143"/>
        <v>0</v>
      </c>
      <c r="QX49" s="255">
        <f t="shared" si="144"/>
        <v>0</v>
      </c>
      <c r="QY49" s="255"/>
      <c r="QZ49" s="259"/>
      <c r="RA49" s="257"/>
      <c r="RB49" s="254">
        <f t="shared" si="145"/>
        <v>0</v>
      </c>
      <c r="RC49" s="255">
        <f t="shared" si="146"/>
        <v>0</v>
      </c>
      <c r="RD49" s="255">
        <f t="shared" si="371"/>
        <v>0</v>
      </c>
      <c r="RE49" s="255">
        <f t="shared" si="147"/>
        <v>0</v>
      </c>
      <c r="RF49" s="255">
        <f t="shared" si="148"/>
        <v>0</v>
      </c>
      <c r="RG49" s="255"/>
      <c r="RH49" s="259"/>
      <c r="RI49" s="257"/>
      <c r="RJ49" s="254">
        <f t="shared" si="149"/>
        <v>0</v>
      </c>
      <c r="RK49" s="255">
        <f t="shared" si="150"/>
        <v>0</v>
      </c>
      <c r="RL49" s="255">
        <f t="shared" si="372"/>
        <v>0</v>
      </c>
      <c r="RM49" s="255">
        <f t="shared" si="151"/>
        <v>0</v>
      </c>
      <c r="RN49" s="255">
        <f t="shared" si="152"/>
        <v>0</v>
      </c>
      <c r="RO49" s="255"/>
      <c r="RP49" s="259"/>
      <c r="RQ49" s="257"/>
      <c r="RR49" s="254">
        <f t="shared" si="153"/>
        <v>0</v>
      </c>
      <c r="RS49" s="255">
        <f t="shared" si="154"/>
        <v>0</v>
      </c>
      <c r="RT49" s="255">
        <f t="shared" si="373"/>
        <v>0</v>
      </c>
      <c r="RU49" s="255">
        <f t="shared" si="155"/>
        <v>0</v>
      </c>
      <c r="RV49" s="255">
        <f t="shared" si="156"/>
        <v>0</v>
      </c>
      <c r="RW49" s="255"/>
      <c r="RX49" s="259"/>
      <c r="RY49" s="257"/>
      <c r="RZ49" s="260"/>
      <c r="SA49" s="242">
        <f t="shared" si="157"/>
        <v>0</v>
      </c>
      <c r="SB49" s="242">
        <f t="shared" si="158"/>
        <v>0</v>
      </c>
      <c r="SC49" s="242">
        <f t="shared" si="159"/>
        <v>0.60289134447666126</v>
      </c>
      <c r="SD49" s="242">
        <f t="shared" si="160"/>
        <v>0</v>
      </c>
      <c r="SE49" s="242">
        <f t="shared" si="161"/>
        <v>0</v>
      </c>
      <c r="SF49" s="262">
        <v>0</v>
      </c>
      <c r="SG49" s="242">
        <f t="shared" si="162"/>
        <v>0</v>
      </c>
      <c r="SH49" s="262">
        <v>0</v>
      </c>
      <c r="SI49" s="242">
        <f t="shared" si="163"/>
        <v>0</v>
      </c>
      <c r="SJ49" s="242">
        <f t="shared" si="164"/>
        <v>0</v>
      </c>
      <c r="SK49" s="242">
        <f t="shared" si="165"/>
        <v>0</v>
      </c>
      <c r="SL49" s="242">
        <f t="shared" si="166"/>
        <v>0.35905883029694818</v>
      </c>
      <c r="SM49" s="242">
        <f t="shared" si="167"/>
        <v>0</v>
      </c>
      <c r="SN49" s="242">
        <f t="shared" si="168"/>
        <v>0.42763121489210787</v>
      </c>
      <c r="SO49" s="242">
        <f t="shared" si="169"/>
        <v>0</v>
      </c>
      <c r="SP49" s="242">
        <f t="shared" si="170"/>
        <v>0</v>
      </c>
      <c r="SQ49" s="242">
        <f t="shared" si="171"/>
        <v>0</v>
      </c>
      <c r="SR49" s="242">
        <f t="shared" si="172"/>
        <v>0</v>
      </c>
      <c r="SS49" s="242">
        <f t="shared" si="173"/>
        <v>1.3895813896657172</v>
      </c>
      <c r="ST49" s="242">
        <f t="shared" si="174"/>
        <v>1.3895813896657172</v>
      </c>
      <c r="SU49" s="242"/>
      <c r="SV49" s="242"/>
      <c r="SW49" s="242">
        <f t="shared" si="175"/>
        <v>1.0638350862545682</v>
      </c>
      <c r="SX49" s="242">
        <f t="shared" si="175"/>
        <v>1.0638350862545682</v>
      </c>
      <c r="SY49" s="242"/>
      <c r="SZ49" s="263"/>
      <c r="TA49" s="264">
        <f t="shared" si="176"/>
        <v>0</v>
      </c>
      <c r="TB49" s="264">
        <f t="shared" si="177"/>
        <v>0</v>
      </c>
      <c r="TC49" s="264">
        <f t="shared" si="178"/>
        <v>32.708399999999997</v>
      </c>
      <c r="TD49" s="264">
        <f t="shared" si="179"/>
        <v>0</v>
      </c>
      <c r="TE49" s="264">
        <f t="shared" si="180"/>
        <v>0</v>
      </c>
      <c r="TF49" s="264">
        <f t="shared" si="180"/>
        <v>0</v>
      </c>
      <c r="TG49" s="264">
        <f t="shared" si="181"/>
        <v>0</v>
      </c>
      <c r="TH49" s="264">
        <f t="shared" si="182"/>
        <v>0</v>
      </c>
      <c r="TI49" s="264">
        <f t="shared" si="183"/>
        <v>0</v>
      </c>
      <c r="TJ49" s="264">
        <f t="shared" si="184"/>
        <v>17.91094</v>
      </c>
      <c r="TK49" s="264">
        <f t="shared" si="185"/>
        <v>0</v>
      </c>
      <c r="TL49" s="264">
        <f t="shared" si="186"/>
        <v>22.789100000000001</v>
      </c>
      <c r="TM49" s="264">
        <f t="shared" si="187"/>
        <v>0</v>
      </c>
      <c r="TN49" s="264">
        <f t="shared" si="188"/>
        <v>0</v>
      </c>
      <c r="TO49" s="264">
        <f t="shared" si="189"/>
        <v>0</v>
      </c>
      <c r="TP49" s="264">
        <f t="shared" si="189"/>
        <v>0</v>
      </c>
      <c r="TQ49" s="264"/>
      <c r="TR49" s="264"/>
      <c r="TS49" s="264">
        <f t="shared" si="190"/>
        <v>0</v>
      </c>
      <c r="TT49" s="264">
        <f t="shared" si="191"/>
        <v>0</v>
      </c>
      <c r="TU49" s="264">
        <f t="shared" si="192"/>
        <v>33.882493559588362</v>
      </c>
      <c r="TV49" s="264">
        <f t="shared" si="193"/>
        <v>0</v>
      </c>
      <c r="TW49" s="264">
        <f t="shared" si="193"/>
        <v>0</v>
      </c>
      <c r="TX49" s="264">
        <f t="shared" si="194"/>
        <v>0</v>
      </c>
      <c r="TY49" s="264">
        <f t="shared" si="195"/>
        <v>0</v>
      </c>
      <c r="TZ49" s="264">
        <f t="shared" si="196"/>
        <v>0</v>
      </c>
      <c r="UA49" s="264">
        <f t="shared" si="197"/>
        <v>0</v>
      </c>
      <c r="UB49" s="264">
        <f t="shared" si="198"/>
        <v>20.179106262688489</v>
      </c>
      <c r="UC49" s="264">
        <f t="shared" si="199"/>
        <v>0</v>
      </c>
      <c r="UD49" s="264">
        <f t="shared" si="200"/>
        <v>24.032874276936464</v>
      </c>
      <c r="UE49" s="264">
        <f t="shared" si="201"/>
        <v>0</v>
      </c>
      <c r="UF49" s="264">
        <f t="shared" si="202"/>
        <v>0</v>
      </c>
      <c r="UG49" s="264">
        <f t="shared" si="203"/>
        <v>0</v>
      </c>
      <c r="UH49" s="264">
        <f t="shared" si="203"/>
        <v>0</v>
      </c>
      <c r="UI49" s="191"/>
      <c r="UJ49" s="191"/>
      <c r="UK49" s="191"/>
      <c r="UL49" s="191"/>
      <c r="UM49" s="189"/>
      <c r="UN49" s="191"/>
      <c r="UO49" s="191"/>
      <c r="UP49" s="191"/>
      <c r="UQ49" s="191"/>
      <c r="UR49" s="191"/>
      <c r="US49" s="191"/>
      <c r="UT49" s="191"/>
      <c r="UU49" s="191"/>
      <c r="UV49" s="192"/>
      <c r="UW49" s="191"/>
      <c r="UX49" s="191"/>
      <c r="UY49" s="191"/>
      <c r="UZ49" s="191"/>
      <c r="VA49" s="191"/>
      <c r="VB49" s="191"/>
      <c r="VC49" s="191"/>
      <c r="VD49" s="191"/>
      <c r="VE49" s="191"/>
      <c r="VF49" s="191"/>
      <c r="VG49" s="191"/>
      <c r="VH49" s="191"/>
      <c r="VI49" s="191"/>
      <c r="VJ49" s="191"/>
      <c r="VK49" s="191"/>
      <c r="VL49" s="191"/>
      <c r="VM49" s="191"/>
      <c r="VN49" s="219"/>
      <c r="VO49" s="191"/>
      <c r="VP49" s="191"/>
      <c r="VQ49" s="191"/>
      <c r="VR49" s="191"/>
      <c r="VS49" s="191"/>
      <c r="VT49" s="191"/>
      <c r="VU49" s="191"/>
      <c r="VV49" s="191"/>
    </row>
    <row r="50" spans="1:594" ht="23.1" hidden="1" customHeight="1" thickBot="1" x14ac:dyDescent="0.35">
      <c r="A50" s="265">
        <v>13</v>
      </c>
      <c r="B50" s="266" t="s">
        <v>179</v>
      </c>
      <c r="C50" s="265">
        <v>1</v>
      </c>
      <c r="D50" s="267">
        <v>70.599999999999994</v>
      </c>
      <c r="E50" s="239"/>
      <c r="F50" s="240">
        <f t="shared" si="204"/>
        <v>70.599999999999994</v>
      </c>
      <c r="G50" s="240"/>
      <c r="H50" s="268">
        <v>0</v>
      </c>
      <c r="I50" s="269">
        <v>0.91559999999999997</v>
      </c>
      <c r="J50" s="269">
        <v>0.91559999999999997</v>
      </c>
      <c r="K50" s="269"/>
      <c r="L50" s="269"/>
      <c r="M50" s="269">
        <v>0</v>
      </c>
      <c r="N50" s="269">
        <v>0</v>
      </c>
      <c r="O50" s="269">
        <v>0.46329999999999999</v>
      </c>
      <c r="P50" s="269">
        <v>0</v>
      </c>
      <c r="Q50" s="269">
        <v>0</v>
      </c>
      <c r="R50" s="269">
        <v>0</v>
      </c>
      <c r="S50" s="269">
        <v>0</v>
      </c>
      <c r="T50" s="269">
        <v>0</v>
      </c>
      <c r="U50" s="269">
        <v>0</v>
      </c>
      <c r="V50" s="269">
        <v>5.3499999999999999E-2</v>
      </c>
      <c r="W50" s="269">
        <v>0</v>
      </c>
      <c r="X50" s="269">
        <v>0.39879999999999999</v>
      </c>
      <c r="Y50" s="269">
        <v>0</v>
      </c>
      <c r="Z50" s="269">
        <v>0</v>
      </c>
      <c r="AA50" s="269">
        <v>0</v>
      </c>
      <c r="AB50" s="269">
        <v>0</v>
      </c>
      <c r="AC50" s="244">
        <v>0</v>
      </c>
      <c r="AD50" s="243">
        <f t="shared" si="205"/>
        <v>0</v>
      </c>
      <c r="AE50" s="243">
        <f t="shared" si="0"/>
        <v>0</v>
      </c>
      <c r="AF50" s="243">
        <f t="shared" si="206"/>
        <v>0</v>
      </c>
      <c r="AG50" s="243">
        <f t="shared" si="207"/>
        <v>0</v>
      </c>
      <c r="AH50" s="244">
        <v>0</v>
      </c>
      <c r="AI50" s="243">
        <f t="shared" si="1"/>
        <v>0</v>
      </c>
      <c r="AJ50" s="243">
        <f t="shared" si="208"/>
        <v>0</v>
      </c>
      <c r="AK50" s="243">
        <f t="shared" si="209"/>
        <v>0</v>
      </c>
      <c r="AL50" s="243">
        <f t="shared" si="2"/>
        <v>0</v>
      </c>
      <c r="AM50" s="243">
        <f t="shared" si="210"/>
        <v>0</v>
      </c>
      <c r="AN50" s="244">
        <v>0</v>
      </c>
      <c r="AO50" s="244">
        <v>0</v>
      </c>
      <c r="AP50" s="243">
        <f t="shared" si="211"/>
        <v>0</v>
      </c>
      <c r="AQ50" s="243">
        <f t="shared" si="212"/>
        <v>0</v>
      </c>
      <c r="AR50" s="243">
        <f t="shared" si="213"/>
        <v>0</v>
      </c>
      <c r="AS50" s="244">
        <v>0</v>
      </c>
      <c r="AT50" s="244" t="e">
        <f t="shared" si="3"/>
        <v>#REF!</v>
      </c>
      <c r="AU50" s="243">
        <f t="shared" si="4"/>
        <v>0</v>
      </c>
      <c r="AV50" s="243">
        <f t="shared" si="214"/>
        <v>0</v>
      </c>
      <c r="AW50" s="243">
        <f t="shared" si="215"/>
        <v>0</v>
      </c>
      <c r="AX50" s="243">
        <f t="shared" si="5"/>
        <v>0</v>
      </c>
      <c r="AY50" s="243">
        <f t="shared" si="216"/>
        <v>0</v>
      </c>
      <c r="AZ50" s="244">
        <v>4</v>
      </c>
      <c r="BA50" s="243">
        <f t="shared" si="217"/>
        <v>20.388666666666662</v>
      </c>
      <c r="BB50" s="243">
        <f t="shared" si="218"/>
        <v>2.1262466666666664</v>
      </c>
      <c r="BC50" s="243">
        <f t="shared" si="219"/>
        <v>1.7009973333333333</v>
      </c>
      <c r="BD50" s="243">
        <f t="shared" si="220"/>
        <v>0.42524933333333315</v>
      </c>
      <c r="BE50" s="244">
        <v>0.79734249999999995</v>
      </c>
      <c r="BF50" s="243">
        <f t="shared" si="221"/>
        <v>0.63787400000000005</v>
      </c>
      <c r="BG50" s="243">
        <f t="shared" si="222"/>
        <v>0.1594684999999999</v>
      </c>
      <c r="BH50" s="243">
        <f t="shared" si="6"/>
        <v>2.648784220046716</v>
      </c>
      <c r="BI50" s="243">
        <f t="shared" si="223"/>
        <v>8.5379978075314972E-2</v>
      </c>
      <c r="BJ50" s="243">
        <f t="shared" si="224"/>
        <v>2.2594003526251987</v>
      </c>
      <c r="BK50" s="243">
        <f t="shared" si="7"/>
        <v>1.2980520026690023</v>
      </c>
      <c r="BL50" s="243">
        <f t="shared" si="225"/>
        <v>32.710910467258856</v>
      </c>
      <c r="BM50" s="244">
        <v>0</v>
      </c>
      <c r="BN50" s="243">
        <f t="shared" si="226"/>
        <v>0</v>
      </c>
      <c r="BO50" s="243">
        <f t="shared" si="8"/>
        <v>0</v>
      </c>
      <c r="BP50" s="243">
        <f t="shared" si="227"/>
        <v>0</v>
      </c>
      <c r="BQ50" s="243">
        <f t="shared" si="228"/>
        <v>0</v>
      </c>
      <c r="BR50" s="244">
        <v>0</v>
      </c>
      <c r="BS50" s="243">
        <f t="shared" si="9"/>
        <v>0</v>
      </c>
      <c r="BT50" s="243">
        <f t="shared" si="229"/>
        <v>0</v>
      </c>
      <c r="BU50" s="243">
        <f t="shared" si="230"/>
        <v>0</v>
      </c>
      <c r="BV50" s="243">
        <f t="shared" si="10"/>
        <v>0</v>
      </c>
      <c r="BW50" s="243">
        <f t="shared" si="231"/>
        <v>0</v>
      </c>
      <c r="BX50" s="244">
        <v>0</v>
      </c>
      <c r="BY50" s="243">
        <f t="shared" si="11"/>
        <v>0</v>
      </c>
      <c r="BZ50" s="243">
        <f t="shared" si="232"/>
        <v>0</v>
      </c>
      <c r="CA50" s="243">
        <f t="shared" si="233"/>
        <v>0</v>
      </c>
      <c r="CB50" s="243">
        <f t="shared" si="12"/>
        <v>0</v>
      </c>
      <c r="CC50" s="243">
        <f t="shared" si="234"/>
        <v>0</v>
      </c>
      <c r="CD50" s="245"/>
      <c r="CE50" s="243">
        <f t="shared" si="13"/>
        <v>0</v>
      </c>
      <c r="CF50" s="243">
        <f t="shared" si="235"/>
        <v>0</v>
      </c>
      <c r="CG50" s="243">
        <f t="shared" si="236"/>
        <v>0</v>
      </c>
      <c r="CH50" s="243">
        <f t="shared" si="14"/>
        <v>0</v>
      </c>
      <c r="CI50" s="243">
        <f t="shared" si="237"/>
        <v>0</v>
      </c>
      <c r="CJ50" s="245"/>
      <c r="CK50" s="243">
        <f t="shared" si="15"/>
        <v>0</v>
      </c>
      <c r="CL50" s="243">
        <f t="shared" si="238"/>
        <v>0</v>
      </c>
      <c r="CM50" s="243">
        <f t="shared" si="239"/>
        <v>0</v>
      </c>
      <c r="CN50" s="243">
        <f t="shared" si="16"/>
        <v>0</v>
      </c>
      <c r="CO50" s="243">
        <f t="shared" si="240"/>
        <v>0</v>
      </c>
      <c r="CP50" s="243">
        <v>0</v>
      </c>
      <c r="CQ50" s="243">
        <f t="shared" si="17"/>
        <v>0</v>
      </c>
      <c r="CR50" s="243">
        <f t="shared" si="374"/>
        <v>0</v>
      </c>
      <c r="CS50" s="243">
        <f t="shared" si="241"/>
        <v>0</v>
      </c>
      <c r="CT50" s="243">
        <f t="shared" si="18"/>
        <v>0</v>
      </c>
      <c r="CU50" s="243">
        <f t="shared" si="242"/>
        <v>0</v>
      </c>
      <c r="CV50" s="243"/>
      <c r="CW50" s="243">
        <f t="shared" si="19"/>
        <v>0</v>
      </c>
      <c r="CX50" s="243">
        <f t="shared" si="375"/>
        <v>0</v>
      </c>
      <c r="CY50" s="243">
        <f t="shared" si="243"/>
        <v>0</v>
      </c>
      <c r="CZ50" s="243">
        <f t="shared" si="20"/>
        <v>0</v>
      </c>
      <c r="DA50" s="243">
        <f t="shared" si="244"/>
        <v>0</v>
      </c>
      <c r="DB50" s="244">
        <v>0</v>
      </c>
      <c r="DC50" s="243">
        <f t="shared" si="245"/>
        <v>0</v>
      </c>
      <c r="DD50" s="243">
        <f t="shared" si="21"/>
        <v>0</v>
      </c>
      <c r="DE50" s="244">
        <v>0</v>
      </c>
      <c r="DF50" s="244">
        <v>0</v>
      </c>
      <c r="DG50" s="243">
        <f t="shared" si="22"/>
        <v>0</v>
      </c>
      <c r="DH50" s="243">
        <f t="shared" si="23"/>
        <v>0</v>
      </c>
      <c r="DI50" s="243">
        <f t="shared" si="246"/>
        <v>0</v>
      </c>
      <c r="DJ50" s="244">
        <v>0</v>
      </c>
      <c r="DK50" s="243">
        <f t="shared" si="247"/>
        <v>0</v>
      </c>
      <c r="DL50" s="243">
        <f t="shared" si="24"/>
        <v>0</v>
      </c>
      <c r="DM50" s="244">
        <v>0</v>
      </c>
      <c r="DN50" s="244">
        <v>0</v>
      </c>
      <c r="DO50" s="243">
        <f t="shared" si="25"/>
        <v>0</v>
      </c>
      <c r="DP50" s="243">
        <f t="shared" si="26"/>
        <v>0</v>
      </c>
      <c r="DQ50" s="243">
        <f t="shared" si="248"/>
        <v>0</v>
      </c>
      <c r="DR50" s="244">
        <v>0</v>
      </c>
      <c r="DS50" s="243">
        <f t="shared" si="249"/>
        <v>0</v>
      </c>
      <c r="DT50" s="243">
        <f t="shared" si="27"/>
        <v>0</v>
      </c>
      <c r="DU50" s="244">
        <v>0</v>
      </c>
      <c r="DV50" s="244">
        <v>0</v>
      </c>
      <c r="DW50" s="243">
        <f t="shared" si="28"/>
        <v>0</v>
      </c>
      <c r="DX50" s="243">
        <f t="shared" si="29"/>
        <v>0</v>
      </c>
      <c r="DY50" s="243">
        <f t="shared" si="30"/>
        <v>0</v>
      </c>
      <c r="DZ50" s="244">
        <v>0</v>
      </c>
      <c r="EA50" s="243">
        <f t="shared" si="250"/>
        <v>0</v>
      </c>
      <c r="EB50" s="243">
        <f t="shared" si="31"/>
        <v>0</v>
      </c>
      <c r="EC50" s="244">
        <v>0</v>
      </c>
      <c r="ED50" s="244">
        <v>0</v>
      </c>
      <c r="EE50" s="243">
        <f t="shared" si="32"/>
        <v>0</v>
      </c>
      <c r="EF50" s="243">
        <f t="shared" si="33"/>
        <v>0</v>
      </c>
      <c r="EG50" s="243">
        <f t="shared" si="34"/>
        <v>0</v>
      </c>
      <c r="EH50" s="244">
        <v>0</v>
      </c>
      <c r="EI50" s="243">
        <f t="shared" si="251"/>
        <v>0</v>
      </c>
      <c r="EJ50" s="243">
        <f t="shared" si="35"/>
        <v>0</v>
      </c>
      <c r="EK50" s="244">
        <v>0</v>
      </c>
      <c r="EL50" s="244">
        <v>0</v>
      </c>
      <c r="EM50" s="243">
        <f t="shared" si="36"/>
        <v>0</v>
      </c>
      <c r="EN50" s="243">
        <f t="shared" si="37"/>
        <v>0</v>
      </c>
      <c r="EO50" s="243">
        <f t="shared" si="252"/>
        <v>0</v>
      </c>
      <c r="EP50" s="244">
        <v>0</v>
      </c>
      <c r="EQ50" s="244">
        <v>0</v>
      </c>
      <c r="ER50" s="244">
        <v>0</v>
      </c>
      <c r="ES50" s="244">
        <v>0</v>
      </c>
      <c r="ET50" s="244">
        <v>0</v>
      </c>
      <c r="EU50" s="243">
        <f t="shared" si="38"/>
        <v>0</v>
      </c>
      <c r="EV50" s="243">
        <f t="shared" si="253"/>
        <v>0</v>
      </c>
      <c r="EW50" s="243">
        <f t="shared" si="254"/>
        <v>0</v>
      </c>
      <c r="EX50" s="243">
        <f t="shared" si="39"/>
        <v>0</v>
      </c>
      <c r="EY50" s="243">
        <f t="shared" si="255"/>
        <v>0</v>
      </c>
      <c r="EZ50" s="245">
        <f t="shared" si="256"/>
        <v>0</v>
      </c>
      <c r="FA50" s="245">
        <f t="shared" si="256"/>
        <v>0</v>
      </c>
      <c r="FB50" s="245">
        <f t="shared" si="256"/>
        <v>0</v>
      </c>
      <c r="FC50" s="245">
        <f t="shared" si="257"/>
        <v>0</v>
      </c>
      <c r="FD50" s="245">
        <f t="shared" si="258"/>
        <v>0</v>
      </c>
      <c r="FE50" s="245">
        <f t="shared" si="259"/>
        <v>0</v>
      </c>
      <c r="FF50" s="245">
        <f t="shared" si="260"/>
        <v>0</v>
      </c>
      <c r="FG50" s="245">
        <f t="shared" si="261"/>
        <v>0</v>
      </c>
      <c r="FH50" s="245">
        <f t="shared" si="262"/>
        <v>0</v>
      </c>
      <c r="FI50" s="245">
        <f t="shared" si="263"/>
        <v>0</v>
      </c>
      <c r="FJ50" s="245">
        <f t="shared" si="263"/>
        <v>0</v>
      </c>
      <c r="FK50" s="244">
        <f t="shared" si="40"/>
        <v>0</v>
      </c>
      <c r="FL50" s="244">
        <v>0</v>
      </c>
      <c r="FM50" s="243">
        <f t="shared" si="264"/>
        <v>0</v>
      </c>
      <c r="FN50" s="243">
        <f t="shared" si="265"/>
        <v>0</v>
      </c>
      <c r="FO50" s="244">
        <v>0</v>
      </c>
      <c r="FP50" s="244">
        <f t="shared" si="266"/>
        <v>0</v>
      </c>
      <c r="FQ50" s="244">
        <f t="shared" si="41"/>
        <v>0</v>
      </c>
      <c r="FR50" s="244">
        <v>0</v>
      </c>
      <c r="FS50" s="243">
        <f t="shared" si="267"/>
        <v>0</v>
      </c>
      <c r="FT50" s="243">
        <f t="shared" si="268"/>
        <v>0</v>
      </c>
      <c r="FU50" s="244">
        <v>0</v>
      </c>
      <c r="FV50" s="244">
        <f t="shared" si="269"/>
        <v>0</v>
      </c>
      <c r="FW50" s="270">
        <v>3.2299999999999999E-4</v>
      </c>
      <c r="FX50" s="243">
        <f t="shared" si="270"/>
        <v>1.4512463384243399</v>
      </c>
      <c r="FY50" s="243">
        <f t="shared" si="271"/>
        <v>0.31927419445335481</v>
      </c>
      <c r="FZ50" s="243">
        <f t="shared" si="42"/>
        <v>0</v>
      </c>
      <c r="GA50" s="243">
        <f t="shared" si="272"/>
        <v>0</v>
      </c>
      <c r="GB50" s="243">
        <f t="shared" si="273"/>
        <v>0</v>
      </c>
      <c r="GC50" s="243">
        <f t="shared" si="274"/>
        <v>2.5151214008021641E-2</v>
      </c>
      <c r="GD50" s="243">
        <f t="shared" si="43"/>
        <v>0.20402774495695447</v>
      </c>
      <c r="GE50" s="243">
        <f t="shared" si="275"/>
        <v>6.5765585053483514E-3</v>
      </c>
      <c r="GF50" s="243">
        <f t="shared" si="276"/>
        <v>0.17403469690442991</v>
      </c>
      <c r="GG50" s="243">
        <f t="shared" si="44"/>
        <v>9.9984974592133555E-2</v>
      </c>
      <c r="GH50" s="247">
        <f t="shared" si="277"/>
        <v>2.5196213597217652</v>
      </c>
      <c r="GI50" s="244">
        <v>3</v>
      </c>
      <c r="GJ50" s="244">
        <v>4098.03</v>
      </c>
      <c r="GK50" s="244">
        <v>901.56659999999999</v>
      </c>
      <c r="GL50" s="244">
        <v>2513.6226279129701</v>
      </c>
      <c r="GM50" s="244">
        <v>71.022008333333304</v>
      </c>
      <c r="GN50" s="271">
        <v>0</v>
      </c>
      <c r="GO50" s="243">
        <f t="shared" si="278"/>
        <v>0</v>
      </c>
      <c r="GP50" s="243">
        <f t="shared" si="45"/>
        <v>0</v>
      </c>
      <c r="GQ50" s="243">
        <f t="shared" si="279"/>
        <v>0</v>
      </c>
      <c r="GR50" s="243">
        <f t="shared" si="280"/>
        <v>0</v>
      </c>
      <c r="GS50" s="244">
        <v>0</v>
      </c>
      <c r="GT50" s="244">
        <v>0</v>
      </c>
      <c r="GU50" s="245"/>
      <c r="GV50" s="243">
        <f t="shared" si="46"/>
        <v>0</v>
      </c>
      <c r="GW50" s="243">
        <f t="shared" si="281"/>
        <v>0</v>
      </c>
      <c r="GX50" s="243">
        <f t="shared" si="282"/>
        <v>0</v>
      </c>
      <c r="GY50" s="243">
        <f t="shared" si="47"/>
        <v>0</v>
      </c>
      <c r="GZ50" s="243">
        <f t="shared" si="283"/>
        <v>0</v>
      </c>
      <c r="HA50" s="244">
        <v>0</v>
      </c>
      <c r="HB50" s="244">
        <v>44</v>
      </c>
      <c r="HC50" s="244">
        <v>0</v>
      </c>
      <c r="HD50" s="244">
        <v>0</v>
      </c>
      <c r="HE50" s="244">
        <v>0</v>
      </c>
      <c r="HF50" s="243">
        <f t="shared" si="284"/>
        <v>0</v>
      </c>
      <c r="HG50" s="243">
        <f t="shared" si="48"/>
        <v>0</v>
      </c>
      <c r="HH50" s="244">
        <v>0</v>
      </c>
      <c r="HI50" s="244">
        <v>0</v>
      </c>
      <c r="HJ50" s="243">
        <f t="shared" si="49"/>
        <v>0</v>
      </c>
      <c r="HK50" s="243">
        <f t="shared" si="50"/>
        <v>0</v>
      </c>
      <c r="HL50" s="243">
        <f t="shared" si="51"/>
        <v>0</v>
      </c>
      <c r="HM50" s="244">
        <v>0</v>
      </c>
      <c r="HN50" s="243">
        <f t="shared" si="285"/>
        <v>0</v>
      </c>
      <c r="HO50" s="243">
        <f t="shared" si="52"/>
        <v>0</v>
      </c>
      <c r="HP50" s="244">
        <v>0</v>
      </c>
      <c r="HQ50" s="244">
        <v>0</v>
      </c>
      <c r="HR50" s="243">
        <f t="shared" si="53"/>
        <v>0</v>
      </c>
      <c r="HS50" s="243">
        <f t="shared" si="54"/>
        <v>0</v>
      </c>
      <c r="HT50" s="243">
        <f t="shared" si="55"/>
        <v>0</v>
      </c>
      <c r="HU50" s="244">
        <v>0</v>
      </c>
      <c r="HV50" s="243">
        <f t="shared" si="286"/>
        <v>0</v>
      </c>
      <c r="HW50" s="243">
        <f t="shared" si="56"/>
        <v>0</v>
      </c>
      <c r="HX50" s="244">
        <v>0</v>
      </c>
      <c r="HY50" s="244">
        <v>0</v>
      </c>
      <c r="HZ50" s="243">
        <f t="shared" si="57"/>
        <v>0</v>
      </c>
      <c r="IA50" s="243">
        <f t="shared" si="58"/>
        <v>0</v>
      </c>
      <c r="IB50" s="243">
        <f t="shared" si="59"/>
        <v>0</v>
      </c>
      <c r="IC50" s="244">
        <v>0</v>
      </c>
      <c r="ID50" s="243">
        <f t="shared" si="287"/>
        <v>0</v>
      </c>
      <c r="IE50" s="243">
        <f t="shared" si="60"/>
        <v>0</v>
      </c>
      <c r="IF50" s="244">
        <v>0</v>
      </c>
      <c r="IG50" s="244">
        <v>0</v>
      </c>
      <c r="IH50" s="243">
        <f t="shared" si="61"/>
        <v>0</v>
      </c>
      <c r="II50" s="243">
        <f t="shared" si="62"/>
        <v>0</v>
      </c>
      <c r="IJ50" s="243">
        <f t="shared" si="288"/>
        <v>0</v>
      </c>
      <c r="IK50" s="244">
        <v>0</v>
      </c>
      <c r="IL50" s="243">
        <f t="shared" si="289"/>
        <v>0</v>
      </c>
      <c r="IM50" s="243">
        <f t="shared" si="63"/>
        <v>0</v>
      </c>
      <c r="IN50" s="244">
        <v>0</v>
      </c>
      <c r="IO50" s="244">
        <v>0</v>
      </c>
      <c r="IP50" s="243">
        <f t="shared" si="64"/>
        <v>0</v>
      </c>
      <c r="IQ50" s="243">
        <f t="shared" si="65"/>
        <v>0</v>
      </c>
      <c r="IR50" s="243">
        <f t="shared" si="290"/>
        <v>0</v>
      </c>
      <c r="IS50" s="244">
        <v>0.56999999999999995</v>
      </c>
      <c r="IT50" s="243">
        <f t="shared" si="291"/>
        <v>0.12539999999999998</v>
      </c>
      <c r="IU50" s="243">
        <f t="shared" si="66"/>
        <v>0</v>
      </c>
      <c r="IV50" s="244">
        <v>2.4824834050000098E-2</v>
      </c>
      <c r="IW50" s="244">
        <v>5.8901666670743598E-2</v>
      </c>
      <c r="IX50" s="243">
        <f t="shared" si="67"/>
        <v>8.8525880776345114E-2</v>
      </c>
      <c r="IY50" s="243">
        <f t="shared" si="68"/>
        <v>4.3382619074854439E-2</v>
      </c>
      <c r="IZ50" s="243">
        <f t="shared" si="292"/>
        <v>1.0932420006863317</v>
      </c>
      <c r="JA50" s="244">
        <v>4.30561111111109</v>
      </c>
      <c r="JB50" s="243">
        <f t="shared" si="293"/>
        <v>0.94723444444443983</v>
      </c>
      <c r="JC50" s="244">
        <v>11.0432222222222</v>
      </c>
      <c r="JD50" s="243">
        <f t="shared" si="69"/>
        <v>0</v>
      </c>
      <c r="JE50" s="243">
        <f t="shared" si="70"/>
        <v>1.8515911753537686</v>
      </c>
      <c r="JF50" s="243">
        <f t="shared" si="71"/>
        <v>0.9073829476565749</v>
      </c>
      <c r="JG50" s="243">
        <f t="shared" si="294"/>
        <v>22.866050280945686</v>
      </c>
      <c r="JH50" s="244">
        <v>0</v>
      </c>
      <c r="JI50" s="243">
        <f t="shared" si="295"/>
        <v>0</v>
      </c>
      <c r="JJ50" s="244">
        <v>0</v>
      </c>
      <c r="JK50" s="243">
        <f t="shared" si="72"/>
        <v>0</v>
      </c>
      <c r="JL50" s="243">
        <f t="shared" si="73"/>
        <v>0</v>
      </c>
      <c r="JM50" s="243">
        <f t="shared" si="74"/>
        <v>0</v>
      </c>
      <c r="JN50" s="243">
        <f t="shared" si="296"/>
        <v>0</v>
      </c>
      <c r="JO50" s="244">
        <v>0</v>
      </c>
      <c r="JP50" s="243">
        <f t="shared" si="297"/>
        <v>0</v>
      </c>
      <c r="JQ50" s="244">
        <v>0</v>
      </c>
      <c r="JR50" s="243">
        <f t="shared" si="75"/>
        <v>0</v>
      </c>
      <c r="JS50" s="243">
        <f t="shared" si="76"/>
        <v>0</v>
      </c>
      <c r="JT50" s="243">
        <f t="shared" si="77"/>
        <v>0</v>
      </c>
      <c r="JU50" s="243">
        <f t="shared" si="298"/>
        <v>0</v>
      </c>
      <c r="JV50" s="244">
        <v>0</v>
      </c>
      <c r="JW50" s="243">
        <f t="shared" si="299"/>
        <v>0</v>
      </c>
      <c r="JX50" s="244">
        <v>0</v>
      </c>
      <c r="JY50" s="243">
        <f t="shared" si="78"/>
        <v>0</v>
      </c>
      <c r="JZ50" s="243">
        <f t="shared" si="79"/>
        <v>0</v>
      </c>
      <c r="KA50" s="243">
        <f t="shared" si="80"/>
        <v>0</v>
      </c>
      <c r="KB50" s="243">
        <f t="shared" si="300"/>
        <v>0</v>
      </c>
      <c r="KC50" s="244">
        <v>0</v>
      </c>
      <c r="KD50" s="243">
        <f t="shared" si="301"/>
        <v>0</v>
      </c>
      <c r="KE50" s="244">
        <v>0</v>
      </c>
      <c r="KF50" s="243">
        <f t="shared" si="81"/>
        <v>0</v>
      </c>
      <c r="KG50" s="243">
        <f t="shared" si="82"/>
        <v>0</v>
      </c>
      <c r="KH50" s="243">
        <f t="shared" si="83"/>
        <v>0</v>
      </c>
      <c r="KI50" s="243">
        <f t="shared" si="302"/>
        <v>0</v>
      </c>
      <c r="KJ50" s="244">
        <v>0</v>
      </c>
      <c r="KK50" s="243">
        <f t="shared" si="303"/>
        <v>0</v>
      </c>
      <c r="KL50" s="244">
        <v>0</v>
      </c>
      <c r="KM50" s="243">
        <f t="shared" si="84"/>
        <v>0</v>
      </c>
      <c r="KN50" s="243">
        <f t="shared" si="85"/>
        <v>0</v>
      </c>
      <c r="KO50" s="243">
        <f t="shared" si="86"/>
        <v>0</v>
      </c>
      <c r="KP50" s="243">
        <f t="shared" si="304"/>
        <v>0</v>
      </c>
      <c r="KQ50" s="243">
        <f t="shared" si="305"/>
        <v>4.8756111111110902</v>
      </c>
      <c r="KR50" s="243">
        <f t="shared" si="87"/>
        <v>1.0726344444444398</v>
      </c>
      <c r="KS50" s="243">
        <f t="shared" si="306"/>
        <v>11.126948722942943</v>
      </c>
      <c r="KT50" s="243">
        <f t="shared" si="307"/>
        <v>0</v>
      </c>
      <c r="KU50" s="243">
        <f t="shared" si="308"/>
        <v>0</v>
      </c>
      <c r="KV50" s="243">
        <f t="shared" si="309"/>
        <v>0</v>
      </c>
      <c r="KW50" s="243">
        <f t="shared" si="310"/>
        <v>1.9401170561301138</v>
      </c>
      <c r="KX50" s="243">
        <f t="shared" si="311"/>
        <v>6.2537050191658214E-2</v>
      </c>
      <c r="KY50" s="243">
        <f t="shared" si="312"/>
        <v>1.6549106294046219</v>
      </c>
      <c r="KZ50" s="243">
        <f t="shared" si="313"/>
        <v>0.95076556673142931</v>
      </c>
      <c r="LA50" s="243">
        <f t="shared" si="313"/>
        <v>23.959292281632017</v>
      </c>
      <c r="LB50" s="244">
        <v>0</v>
      </c>
      <c r="LC50" s="243">
        <f t="shared" si="314"/>
        <v>0</v>
      </c>
      <c r="LD50" s="243">
        <f t="shared" si="88"/>
        <v>0</v>
      </c>
      <c r="LE50" s="243">
        <f t="shared" si="315"/>
        <v>0</v>
      </c>
      <c r="LF50" s="243">
        <f t="shared" si="316"/>
        <v>0</v>
      </c>
      <c r="LG50" s="244">
        <v>0</v>
      </c>
      <c r="LH50" s="243">
        <f t="shared" si="89"/>
        <v>0</v>
      </c>
      <c r="LI50" s="243">
        <f t="shared" si="317"/>
        <v>0</v>
      </c>
      <c r="LJ50" s="243">
        <f t="shared" si="318"/>
        <v>0</v>
      </c>
      <c r="LK50" s="243">
        <f t="shared" si="90"/>
        <v>0</v>
      </c>
      <c r="LL50" s="243">
        <f t="shared" si="319"/>
        <v>0</v>
      </c>
      <c r="LM50" s="243">
        <f t="shared" si="91"/>
        <v>0</v>
      </c>
      <c r="LN50" s="244">
        <v>0</v>
      </c>
      <c r="LO50" s="243">
        <f t="shared" si="320"/>
        <v>0</v>
      </c>
      <c r="LP50" s="243">
        <f t="shared" si="321"/>
        <v>0</v>
      </c>
      <c r="LQ50" s="243">
        <f t="shared" si="92"/>
        <v>0</v>
      </c>
      <c r="LR50" s="243">
        <f t="shared" si="322"/>
        <v>0</v>
      </c>
      <c r="LS50" s="244">
        <v>0</v>
      </c>
      <c r="LT50" s="243">
        <f t="shared" si="93"/>
        <v>0</v>
      </c>
      <c r="LU50" s="243">
        <f t="shared" si="323"/>
        <v>0</v>
      </c>
      <c r="LV50" s="243">
        <f t="shared" si="324"/>
        <v>0</v>
      </c>
      <c r="LW50" s="243">
        <f t="shared" si="94"/>
        <v>0</v>
      </c>
      <c r="LX50" s="243">
        <f t="shared" si="325"/>
        <v>0</v>
      </c>
      <c r="LY50" s="245">
        <f t="shared" si="95"/>
        <v>0</v>
      </c>
      <c r="LZ50" s="244">
        <v>0</v>
      </c>
      <c r="MA50" s="249">
        <f t="shared" si="326"/>
        <v>0</v>
      </c>
      <c r="MB50" s="249">
        <f t="shared" si="327"/>
        <v>0</v>
      </c>
      <c r="MC50" s="249">
        <f t="shared" si="96"/>
        <v>0</v>
      </c>
      <c r="MD50" s="247">
        <f t="shared" si="328"/>
        <v>0</v>
      </c>
      <c r="ME50" s="250">
        <f t="shared" si="329"/>
        <v>59.18982410861264</v>
      </c>
      <c r="MF50" s="251">
        <f t="shared" si="376"/>
        <v>7.7187660884332239</v>
      </c>
      <c r="MG50" s="252" t="e">
        <f t="shared" si="330"/>
        <v>#REF!</v>
      </c>
      <c r="MH50" s="252" t="e">
        <f t="shared" si="377"/>
        <v>#REF!</v>
      </c>
      <c r="MI50" s="252">
        <f t="shared" si="331"/>
        <v>0</v>
      </c>
      <c r="MJ50" s="252">
        <f t="shared" si="332"/>
        <v>0</v>
      </c>
      <c r="MK50" s="252">
        <f t="shared" si="378"/>
        <v>20.388666666666662</v>
      </c>
      <c r="ML50" s="252">
        <f t="shared" si="333"/>
        <v>0</v>
      </c>
      <c r="MM50" s="252">
        <f t="shared" si="334"/>
        <v>0</v>
      </c>
      <c r="MN50" s="252">
        <f t="shared" si="335"/>
        <v>0</v>
      </c>
      <c r="MO50" s="252">
        <f t="shared" si="336"/>
        <v>0</v>
      </c>
      <c r="MP50" s="253">
        <f t="shared" si="337"/>
        <v>0</v>
      </c>
      <c r="MQ50" s="254">
        <f t="shared" si="379"/>
        <v>0</v>
      </c>
      <c r="MR50" s="255">
        <f t="shared" si="338"/>
        <v>0</v>
      </c>
      <c r="MS50" s="255">
        <f t="shared" si="380"/>
        <v>0</v>
      </c>
      <c r="MT50" s="255">
        <f t="shared" si="381"/>
        <v>4.7929290211337836</v>
      </c>
      <c r="MU50" s="255">
        <f t="shared" si="97"/>
        <v>0.15449358677232153</v>
      </c>
      <c r="MV50" s="255">
        <f t="shared" si="339"/>
        <v>4.9877817282997841</v>
      </c>
      <c r="MW50" s="255" t="e">
        <f t="shared" si="98"/>
        <v>#REF!</v>
      </c>
      <c r="MX50" s="255" t="e">
        <f t="shared" si="99"/>
        <v>#REF!</v>
      </c>
      <c r="MY50" s="256" t="e">
        <f t="shared" si="340"/>
        <v>#REF!</v>
      </c>
      <c r="MZ50" s="254">
        <f t="shared" si="341"/>
        <v>0</v>
      </c>
      <c r="NA50" s="255">
        <f t="shared" si="100"/>
        <v>0</v>
      </c>
      <c r="NB50" s="255">
        <f t="shared" si="342"/>
        <v>0</v>
      </c>
      <c r="NC50" s="255">
        <f t="shared" si="101"/>
        <v>0</v>
      </c>
      <c r="ND50" s="255">
        <f t="shared" si="343"/>
        <v>0</v>
      </c>
      <c r="NE50" s="255"/>
      <c r="NF50" s="256"/>
      <c r="NG50" s="257"/>
      <c r="NH50" s="254">
        <f t="shared" si="344"/>
        <v>0</v>
      </c>
      <c r="NI50" s="255">
        <f t="shared" si="102"/>
        <v>0</v>
      </c>
      <c r="NJ50" s="255" t="e">
        <f t="shared" si="345"/>
        <v>#REF!</v>
      </c>
      <c r="NK50" s="255" t="e">
        <f t="shared" si="103"/>
        <v>#REF!</v>
      </c>
      <c r="NL50" s="255">
        <f t="shared" si="346"/>
        <v>0</v>
      </c>
      <c r="NM50" s="255"/>
      <c r="NN50" s="256"/>
      <c r="NO50" s="257"/>
      <c r="NP50" s="254">
        <f t="shared" si="347"/>
        <v>2.7564684302027422</v>
      </c>
      <c r="NQ50" s="255">
        <f t="shared" si="104"/>
        <v>3.1065399208384905</v>
      </c>
      <c r="NR50" s="255">
        <f t="shared" si="348"/>
        <v>2.4242513114086486</v>
      </c>
      <c r="NS50" s="255">
        <f t="shared" si="105"/>
        <v>3.0060716261467242</v>
      </c>
      <c r="NT50" s="255">
        <f t="shared" si="349"/>
        <v>25.961040053380042</v>
      </c>
      <c r="NU50" s="255">
        <f t="shared" si="350"/>
        <v>0.10617711865684129</v>
      </c>
      <c r="NV50" s="256">
        <f t="shared" si="351"/>
        <v>9.3380361742981061E-2</v>
      </c>
      <c r="NW50" s="257">
        <f t="shared" si="106"/>
        <v>1.0358957808877343</v>
      </c>
      <c r="NX50" s="254">
        <f t="shared" si="352"/>
        <v>0</v>
      </c>
      <c r="NY50" s="255">
        <f t="shared" si="107"/>
        <v>0</v>
      </c>
      <c r="NZ50" s="255">
        <f t="shared" si="353"/>
        <v>0</v>
      </c>
      <c r="OA50" s="255">
        <f t="shared" si="108"/>
        <v>0</v>
      </c>
      <c r="OB50" s="255">
        <f t="shared" si="354"/>
        <v>0</v>
      </c>
      <c r="OC50" s="255"/>
      <c r="OD50" s="256"/>
      <c r="OE50" s="257"/>
      <c r="OF50" s="254">
        <f t="shared" si="355"/>
        <v>0</v>
      </c>
      <c r="OG50" s="255">
        <f t="shared" si="109"/>
        <v>0</v>
      </c>
      <c r="OH50" s="255">
        <f t="shared" si="356"/>
        <v>0</v>
      </c>
      <c r="OI50" s="255">
        <f t="shared" si="110"/>
        <v>0</v>
      </c>
      <c r="OJ50" s="255">
        <f t="shared" si="357"/>
        <v>0</v>
      </c>
      <c r="OK50" s="255"/>
      <c r="OL50" s="256"/>
      <c r="OM50" s="257"/>
      <c r="ON50" s="258"/>
      <c r="OO50" s="254">
        <f t="shared" si="358"/>
        <v>0</v>
      </c>
      <c r="OP50" s="255">
        <f t="shared" si="111"/>
        <v>0</v>
      </c>
      <c r="OQ50" s="255">
        <f t="shared" si="359"/>
        <v>0</v>
      </c>
      <c r="OR50" s="255">
        <f t="shared" si="112"/>
        <v>0</v>
      </c>
      <c r="OS50" s="255">
        <f t="shared" si="360"/>
        <v>0</v>
      </c>
      <c r="OT50" s="255"/>
      <c r="OU50" s="256"/>
      <c r="OV50" s="257"/>
      <c r="OW50" s="258"/>
      <c r="OX50" s="254">
        <f t="shared" si="361"/>
        <v>0</v>
      </c>
      <c r="OY50" s="255">
        <f t="shared" si="113"/>
        <v>0</v>
      </c>
      <c r="OZ50" s="255">
        <f t="shared" si="362"/>
        <v>0</v>
      </c>
      <c r="PA50" s="255">
        <f t="shared" si="114"/>
        <v>0</v>
      </c>
      <c r="PB50" s="255">
        <f t="shared" si="363"/>
        <v>0</v>
      </c>
      <c r="PC50" s="255"/>
      <c r="PD50" s="259"/>
      <c r="PE50" s="257"/>
      <c r="PF50" s="254">
        <f t="shared" si="116"/>
        <v>0</v>
      </c>
      <c r="PG50" s="255">
        <f t="shared" si="117"/>
        <v>0</v>
      </c>
      <c r="PH50" s="255">
        <f t="shared" si="364"/>
        <v>0</v>
      </c>
      <c r="PI50" s="255">
        <f t="shared" si="118"/>
        <v>0</v>
      </c>
      <c r="PJ50" s="255">
        <f t="shared" si="119"/>
        <v>0</v>
      </c>
      <c r="PK50" s="255"/>
      <c r="PL50" s="259"/>
      <c r="PM50" s="257"/>
      <c r="PN50" s="254">
        <f t="shared" si="120"/>
        <v>0</v>
      </c>
      <c r="PO50" s="255">
        <f t="shared" si="121"/>
        <v>0</v>
      </c>
      <c r="PP50" s="255">
        <f t="shared" si="365"/>
        <v>0</v>
      </c>
      <c r="PQ50" s="255">
        <f t="shared" si="122"/>
        <v>0</v>
      </c>
      <c r="PR50" s="255">
        <f t="shared" si="123"/>
        <v>0</v>
      </c>
      <c r="PS50" s="255"/>
      <c r="PT50" s="259"/>
      <c r="PU50" s="257"/>
      <c r="PV50" s="254">
        <f t="shared" si="124"/>
        <v>1.9828428631010993</v>
      </c>
      <c r="PW50" s="255">
        <f t="shared" si="125"/>
        <v>2.234663906714939</v>
      </c>
      <c r="PX50" s="255">
        <f t="shared" si="126"/>
        <v>6.5765585053483514E-3</v>
      </c>
      <c r="PY50" s="255">
        <f t="shared" si="127"/>
        <v>8.1549325466319551E-3</v>
      </c>
      <c r="PZ50" s="255">
        <f t="shared" si="128"/>
        <v>1.9996994918426707</v>
      </c>
      <c r="QA50" s="255">
        <f t="shared" si="366"/>
        <v>0.99157041905029519</v>
      </c>
      <c r="QB50" s="259">
        <f t="shared" si="129"/>
        <v>3.2887734042919745E-3</v>
      </c>
      <c r="QC50" s="257">
        <f t="shared" si="367"/>
        <v>1.1267187488364176</v>
      </c>
      <c r="QD50" s="254">
        <f t="shared" si="130"/>
        <v>0</v>
      </c>
      <c r="QE50" s="255">
        <f t="shared" si="131"/>
        <v>0</v>
      </c>
      <c r="QF50" s="255">
        <f t="shared" si="132"/>
        <v>0</v>
      </c>
      <c r="QG50" s="255">
        <f t="shared" si="133"/>
        <v>0</v>
      </c>
      <c r="QH50" s="255">
        <f t="shared" si="134"/>
        <v>0</v>
      </c>
      <c r="QI50" s="255"/>
      <c r="QJ50" s="259"/>
      <c r="QK50" s="257"/>
      <c r="QL50" s="254">
        <f t="shared" si="135"/>
        <v>7.9672365234291691</v>
      </c>
      <c r="QM50" s="255">
        <f t="shared" si="136"/>
        <v>8.9790755619046738</v>
      </c>
      <c r="QN50" s="255">
        <f t="shared" si="137"/>
        <v>6.2537050191658214E-2</v>
      </c>
      <c r="QO50" s="255">
        <f t="shared" si="138"/>
        <v>7.7545942237656179E-2</v>
      </c>
      <c r="QP50" s="255">
        <f t="shared" si="368"/>
        <v>19.015311334628585</v>
      </c>
      <c r="QQ50" s="255">
        <f t="shared" si="369"/>
        <v>0.41899059043646147</v>
      </c>
      <c r="QR50" s="259">
        <f t="shared" si="139"/>
        <v>3.2887734042919741E-3</v>
      </c>
      <c r="QS50" s="257">
        <f t="shared" si="370"/>
        <v>1.0540011106024607</v>
      </c>
      <c r="QT50" s="254">
        <f t="shared" si="140"/>
        <v>0</v>
      </c>
      <c r="QU50" s="255">
        <f t="shared" si="141"/>
        <v>0</v>
      </c>
      <c r="QV50" s="255">
        <f t="shared" si="142"/>
        <v>0</v>
      </c>
      <c r="QW50" s="255">
        <f t="shared" si="143"/>
        <v>0</v>
      </c>
      <c r="QX50" s="255">
        <f t="shared" si="144"/>
        <v>0</v>
      </c>
      <c r="QY50" s="255"/>
      <c r="QZ50" s="259"/>
      <c r="RA50" s="257"/>
      <c r="RB50" s="254">
        <f t="shared" si="145"/>
        <v>0</v>
      </c>
      <c r="RC50" s="255">
        <f t="shared" si="146"/>
        <v>0</v>
      </c>
      <c r="RD50" s="255">
        <f t="shared" si="371"/>
        <v>0</v>
      </c>
      <c r="RE50" s="255">
        <f t="shared" si="147"/>
        <v>0</v>
      </c>
      <c r="RF50" s="255">
        <f t="shared" si="148"/>
        <v>0</v>
      </c>
      <c r="RG50" s="255"/>
      <c r="RH50" s="259"/>
      <c r="RI50" s="257"/>
      <c r="RJ50" s="254">
        <f t="shared" si="149"/>
        <v>0</v>
      </c>
      <c r="RK50" s="255">
        <f t="shared" si="150"/>
        <v>0</v>
      </c>
      <c r="RL50" s="255">
        <f t="shared" si="372"/>
        <v>0</v>
      </c>
      <c r="RM50" s="255">
        <f t="shared" si="151"/>
        <v>0</v>
      </c>
      <c r="RN50" s="255">
        <f t="shared" si="152"/>
        <v>0</v>
      </c>
      <c r="RO50" s="255"/>
      <c r="RP50" s="259"/>
      <c r="RQ50" s="257"/>
      <c r="RR50" s="254">
        <f t="shared" si="153"/>
        <v>0</v>
      </c>
      <c r="RS50" s="255">
        <f t="shared" si="154"/>
        <v>0</v>
      </c>
      <c r="RT50" s="255">
        <f t="shared" si="373"/>
        <v>0</v>
      </c>
      <c r="RU50" s="255">
        <f t="shared" si="155"/>
        <v>0</v>
      </c>
      <c r="RV50" s="255">
        <f t="shared" si="156"/>
        <v>0</v>
      </c>
      <c r="RW50" s="255"/>
      <c r="RX50" s="259"/>
      <c r="RY50" s="257"/>
      <c r="RZ50" s="260"/>
      <c r="SA50" s="242">
        <f t="shared" si="157"/>
        <v>0</v>
      </c>
      <c r="SB50" s="242">
        <f t="shared" si="158"/>
        <v>0</v>
      </c>
      <c r="SC50" s="242">
        <f t="shared" si="159"/>
        <v>0.4799305152852873</v>
      </c>
      <c r="SD50" s="242">
        <f t="shared" si="160"/>
        <v>0</v>
      </c>
      <c r="SE50" s="242">
        <f t="shared" si="161"/>
        <v>0</v>
      </c>
      <c r="SF50" s="262">
        <v>0</v>
      </c>
      <c r="SG50" s="242">
        <f t="shared" si="162"/>
        <v>0</v>
      </c>
      <c r="SH50" s="262">
        <v>0</v>
      </c>
      <c r="SI50" s="242">
        <f t="shared" si="163"/>
        <v>0</v>
      </c>
      <c r="SJ50" s="242">
        <f t="shared" si="164"/>
        <v>0</v>
      </c>
      <c r="SK50" s="242">
        <f t="shared" si="165"/>
        <v>0</v>
      </c>
      <c r="SL50" s="242">
        <f t="shared" si="166"/>
        <v>6.0279453062748345E-2</v>
      </c>
      <c r="SM50" s="242">
        <f t="shared" si="167"/>
        <v>0</v>
      </c>
      <c r="SN50" s="242">
        <f t="shared" si="168"/>
        <v>0.42033564290826131</v>
      </c>
      <c r="SO50" s="242">
        <f t="shared" si="169"/>
        <v>0</v>
      </c>
      <c r="SP50" s="242">
        <f t="shared" si="170"/>
        <v>0</v>
      </c>
      <c r="SQ50" s="242">
        <f t="shared" si="171"/>
        <v>0</v>
      </c>
      <c r="SR50" s="242">
        <f t="shared" si="172"/>
        <v>0</v>
      </c>
      <c r="SS50" s="242">
        <f t="shared" si="173"/>
        <v>0.96054561125629701</v>
      </c>
      <c r="ST50" s="242">
        <f t="shared" si="174"/>
        <v>0.96054561125629701</v>
      </c>
      <c r="SU50" s="242"/>
      <c r="SV50" s="242"/>
      <c r="SW50" s="242">
        <f t="shared" si="175"/>
        <v>1.0490886973091929</v>
      </c>
      <c r="SX50" s="242">
        <f t="shared" si="175"/>
        <v>1.0490886973091929</v>
      </c>
      <c r="SY50" s="242"/>
      <c r="SZ50" s="263"/>
      <c r="TA50" s="264">
        <f t="shared" si="176"/>
        <v>0</v>
      </c>
      <c r="TB50" s="264">
        <f t="shared" si="177"/>
        <v>0</v>
      </c>
      <c r="TC50" s="264">
        <f t="shared" si="178"/>
        <v>32.708979999999997</v>
      </c>
      <c r="TD50" s="264">
        <f t="shared" si="179"/>
        <v>0</v>
      </c>
      <c r="TE50" s="264">
        <f t="shared" si="180"/>
        <v>0</v>
      </c>
      <c r="TF50" s="264">
        <f t="shared" si="180"/>
        <v>0</v>
      </c>
      <c r="TG50" s="264">
        <f t="shared" si="181"/>
        <v>0</v>
      </c>
      <c r="TH50" s="264">
        <f t="shared" si="182"/>
        <v>0</v>
      </c>
      <c r="TI50" s="264">
        <f t="shared" si="183"/>
        <v>0</v>
      </c>
      <c r="TJ50" s="264">
        <f t="shared" si="184"/>
        <v>3.7770999999999995</v>
      </c>
      <c r="TK50" s="264">
        <f t="shared" si="185"/>
        <v>0</v>
      </c>
      <c r="TL50" s="264">
        <f t="shared" si="186"/>
        <v>28.155279999999998</v>
      </c>
      <c r="TM50" s="264">
        <f t="shared" si="187"/>
        <v>0</v>
      </c>
      <c r="TN50" s="264">
        <f t="shared" si="188"/>
        <v>0</v>
      </c>
      <c r="TO50" s="264">
        <f t="shared" si="189"/>
        <v>0</v>
      </c>
      <c r="TP50" s="264">
        <f t="shared" si="189"/>
        <v>0</v>
      </c>
      <c r="TQ50" s="264"/>
      <c r="TR50" s="264"/>
      <c r="TS50" s="264">
        <f t="shared" si="190"/>
        <v>0</v>
      </c>
      <c r="TT50" s="264">
        <f t="shared" si="191"/>
        <v>0</v>
      </c>
      <c r="TU50" s="264">
        <f t="shared" si="192"/>
        <v>33.883094379141284</v>
      </c>
      <c r="TV50" s="264">
        <f t="shared" si="193"/>
        <v>0</v>
      </c>
      <c r="TW50" s="264">
        <f t="shared" si="193"/>
        <v>0</v>
      </c>
      <c r="TX50" s="264">
        <f t="shared" si="194"/>
        <v>0</v>
      </c>
      <c r="TY50" s="264">
        <f t="shared" si="195"/>
        <v>0</v>
      </c>
      <c r="TZ50" s="264">
        <f t="shared" si="196"/>
        <v>0</v>
      </c>
      <c r="UA50" s="264">
        <f t="shared" si="197"/>
        <v>0</v>
      </c>
      <c r="UB50" s="264">
        <f t="shared" si="198"/>
        <v>4.2557293862300325</v>
      </c>
      <c r="UC50" s="264">
        <f t="shared" si="199"/>
        <v>0</v>
      </c>
      <c r="UD50" s="264">
        <f t="shared" si="200"/>
        <v>29.675696389323246</v>
      </c>
      <c r="UE50" s="264">
        <f t="shared" si="201"/>
        <v>0</v>
      </c>
      <c r="UF50" s="264">
        <f t="shared" si="202"/>
        <v>0</v>
      </c>
      <c r="UG50" s="264">
        <f t="shared" si="203"/>
        <v>0</v>
      </c>
      <c r="UH50" s="264">
        <f t="shared" si="203"/>
        <v>0</v>
      </c>
      <c r="UI50" s="191"/>
      <c r="UJ50" s="191"/>
      <c r="UK50" s="191"/>
      <c r="UL50" s="191"/>
      <c r="UM50" s="189"/>
      <c r="UN50" s="191"/>
      <c r="UO50" s="191"/>
      <c r="UP50" s="191"/>
      <c r="UQ50" s="191"/>
      <c r="UR50" s="191"/>
      <c r="US50" s="191"/>
      <c r="UT50" s="191"/>
      <c r="UU50" s="191"/>
      <c r="UV50" s="192"/>
      <c r="UW50" s="191"/>
      <c r="UX50" s="191"/>
      <c r="UY50" s="191"/>
      <c r="UZ50" s="191"/>
      <c r="VA50" s="191"/>
      <c r="VB50" s="191"/>
      <c r="VC50" s="191"/>
      <c r="VD50" s="191"/>
      <c r="VE50" s="191"/>
      <c r="VF50" s="191"/>
      <c r="VG50" s="191"/>
      <c r="VH50" s="191"/>
      <c r="VI50" s="191"/>
      <c r="VJ50" s="191"/>
      <c r="VK50" s="191"/>
      <c r="VL50" s="191"/>
      <c r="VM50" s="191"/>
      <c r="VN50" s="219"/>
      <c r="VO50" s="191"/>
      <c r="VP50" s="191"/>
      <c r="VQ50" s="191"/>
      <c r="VR50" s="191"/>
      <c r="VS50" s="191"/>
      <c r="VT50" s="191"/>
      <c r="VU50" s="191"/>
      <c r="VV50" s="191"/>
    </row>
    <row r="51" spans="1:594" ht="23.1" hidden="1" customHeight="1" thickBot="1" x14ac:dyDescent="0.35">
      <c r="A51" s="265">
        <v>14</v>
      </c>
      <c r="B51" s="266" t="s">
        <v>179</v>
      </c>
      <c r="C51" s="265">
        <v>1</v>
      </c>
      <c r="D51" s="267">
        <v>79.2</v>
      </c>
      <c r="E51" s="239"/>
      <c r="F51" s="240">
        <f t="shared" si="204"/>
        <v>79.2</v>
      </c>
      <c r="G51" s="240"/>
      <c r="H51" s="268">
        <v>0</v>
      </c>
      <c r="I51" s="269">
        <v>0.50549999999999995</v>
      </c>
      <c r="J51" s="269">
        <v>0.50549999999999995</v>
      </c>
      <c r="K51" s="269"/>
      <c r="L51" s="269"/>
      <c r="M51" s="269">
        <v>0</v>
      </c>
      <c r="N51" s="269">
        <v>0</v>
      </c>
      <c r="O51" s="269">
        <v>0.1032</v>
      </c>
      <c r="P51" s="269">
        <v>0</v>
      </c>
      <c r="Q51" s="269">
        <v>0</v>
      </c>
      <c r="R51" s="269">
        <v>0</v>
      </c>
      <c r="S51" s="269">
        <v>0</v>
      </c>
      <c r="T51" s="269">
        <v>0</v>
      </c>
      <c r="U51" s="269">
        <v>0</v>
      </c>
      <c r="V51" s="269">
        <v>2.9499999999999998E-2</v>
      </c>
      <c r="W51" s="269">
        <v>0</v>
      </c>
      <c r="X51" s="269">
        <v>0.37280000000000002</v>
      </c>
      <c r="Y51" s="269">
        <v>0</v>
      </c>
      <c r="Z51" s="269">
        <v>0</v>
      </c>
      <c r="AA51" s="269">
        <v>0</v>
      </c>
      <c r="AB51" s="269">
        <v>0</v>
      </c>
      <c r="AC51" s="244">
        <v>0</v>
      </c>
      <c r="AD51" s="243">
        <f t="shared" si="205"/>
        <v>0</v>
      </c>
      <c r="AE51" s="243">
        <f t="shared" si="0"/>
        <v>0</v>
      </c>
      <c r="AF51" s="243">
        <f t="shared" si="206"/>
        <v>0</v>
      </c>
      <c r="AG51" s="243">
        <f t="shared" si="207"/>
        <v>0</v>
      </c>
      <c r="AH51" s="244">
        <v>0</v>
      </c>
      <c r="AI51" s="243">
        <f t="shared" si="1"/>
        <v>0</v>
      </c>
      <c r="AJ51" s="243">
        <f t="shared" si="208"/>
        <v>0</v>
      </c>
      <c r="AK51" s="243">
        <f t="shared" si="209"/>
        <v>0</v>
      </c>
      <c r="AL51" s="243">
        <f t="shared" si="2"/>
        <v>0</v>
      </c>
      <c r="AM51" s="243">
        <f t="shared" si="210"/>
        <v>0</v>
      </c>
      <c r="AN51" s="244">
        <v>0</v>
      </c>
      <c r="AO51" s="244">
        <v>0</v>
      </c>
      <c r="AP51" s="243">
        <f t="shared" si="211"/>
        <v>0</v>
      </c>
      <c r="AQ51" s="243">
        <f t="shared" si="212"/>
        <v>0</v>
      </c>
      <c r="AR51" s="243">
        <f t="shared" si="213"/>
        <v>0</v>
      </c>
      <c r="AS51" s="244">
        <v>0</v>
      </c>
      <c r="AT51" s="244" t="e">
        <f t="shared" si="3"/>
        <v>#REF!</v>
      </c>
      <c r="AU51" s="243">
        <f t="shared" si="4"/>
        <v>0</v>
      </c>
      <c r="AV51" s="243">
        <f t="shared" si="214"/>
        <v>0</v>
      </c>
      <c r="AW51" s="243">
        <f t="shared" si="215"/>
        <v>0</v>
      </c>
      <c r="AX51" s="243">
        <f t="shared" si="5"/>
        <v>0</v>
      </c>
      <c r="AY51" s="243">
        <f t="shared" si="216"/>
        <v>0</v>
      </c>
      <c r="AZ51" s="244">
        <v>1</v>
      </c>
      <c r="BA51" s="243">
        <f t="shared" si="217"/>
        <v>5.0971666666666655</v>
      </c>
      <c r="BB51" s="243">
        <f t="shared" si="218"/>
        <v>0.5315616666666666</v>
      </c>
      <c r="BC51" s="243">
        <f t="shared" si="219"/>
        <v>0.42524933333333331</v>
      </c>
      <c r="BD51" s="243">
        <f t="shared" si="220"/>
        <v>0.10631233333333329</v>
      </c>
      <c r="BE51" s="244">
        <v>0.19933562499999999</v>
      </c>
      <c r="BF51" s="243">
        <f t="shared" si="221"/>
        <v>0.15946850000000001</v>
      </c>
      <c r="BG51" s="243">
        <f t="shared" si="222"/>
        <v>3.9867124999999975E-2</v>
      </c>
      <c r="BH51" s="243">
        <f t="shared" si="6"/>
        <v>0.662196055011679</v>
      </c>
      <c r="BI51" s="243">
        <f t="shared" si="223"/>
        <v>2.1344994518828743E-2</v>
      </c>
      <c r="BJ51" s="243">
        <f t="shared" si="224"/>
        <v>0.56485008815629967</v>
      </c>
      <c r="BK51" s="243">
        <f t="shared" si="7"/>
        <v>0.32451300066725058</v>
      </c>
      <c r="BL51" s="243">
        <f t="shared" si="225"/>
        <v>8.1777276168147139</v>
      </c>
      <c r="BM51" s="244">
        <v>0</v>
      </c>
      <c r="BN51" s="243">
        <f t="shared" si="226"/>
        <v>0</v>
      </c>
      <c r="BO51" s="243">
        <f t="shared" si="8"/>
        <v>0</v>
      </c>
      <c r="BP51" s="243">
        <f t="shared" si="227"/>
        <v>0</v>
      </c>
      <c r="BQ51" s="243">
        <f t="shared" si="228"/>
        <v>0</v>
      </c>
      <c r="BR51" s="244">
        <v>0</v>
      </c>
      <c r="BS51" s="243">
        <f t="shared" si="9"/>
        <v>0</v>
      </c>
      <c r="BT51" s="243">
        <f t="shared" si="229"/>
        <v>0</v>
      </c>
      <c r="BU51" s="243">
        <f t="shared" si="230"/>
        <v>0</v>
      </c>
      <c r="BV51" s="243">
        <f t="shared" si="10"/>
        <v>0</v>
      </c>
      <c r="BW51" s="243">
        <f t="shared" si="231"/>
        <v>0</v>
      </c>
      <c r="BX51" s="244">
        <v>0</v>
      </c>
      <c r="BY51" s="243">
        <f t="shared" si="11"/>
        <v>0</v>
      </c>
      <c r="BZ51" s="243">
        <f t="shared" si="232"/>
        <v>0</v>
      </c>
      <c r="CA51" s="243">
        <f t="shared" si="233"/>
        <v>0</v>
      </c>
      <c r="CB51" s="243">
        <f t="shared" si="12"/>
        <v>0</v>
      </c>
      <c r="CC51" s="243">
        <f t="shared" si="234"/>
        <v>0</v>
      </c>
      <c r="CD51" s="245"/>
      <c r="CE51" s="243">
        <f t="shared" si="13"/>
        <v>0</v>
      </c>
      <c r="CF51" s="243">
        <f t="shared" si="235"/>
        <v>0</v>
      </c>
      <c r="CG51" s="243">
        <f t="shared" si="236"/>
        <v>0</v>
      </c>
      <c r="CH51" s="243">
        <f t="shared" si="14"/>
        <v>0</v>
      </c>
      <c r="CI51" s="243">
        <f t="shared" si="237"/>
        <v>0</v>
      </c>
      <c r="CJ51" s="245"/>
      <c r="CK51" s="243">
        <f t="shared" si="15"/>
        <v>0</v>
      </c>
      <c r="CL51" s="243">
        <f t="shared" si="238"/>
        <v>0</v>
      </c>
      <c r="CM51" s="243">
        <f t="shared" si="239"/>
        <v>0</v>
      </c>
      <c r="CN51" s="243">
        <f t="shared" si="16"/>
        <v>0</v>
      </c>
      <c r="CO51" s="243">
        <f t="shared" si="240"/>
        <v>0</v>
      </c>
      <c r="CP51" s="243">
        <v>0</v>
      </c>
      <c r="CQ51" s="243">
        <f t="shared" si="17"/>
        <v>0</v>
      </c>
      <c r="CR51" s="243">
        <f t="shared" si="374"/>
        <v>0</v>
      </c>
      <c r="CS51" s="243">
        <f t="shared" si="241"/>
        <v>0</v>
      </c>
      <c r="CT51" s="243">
        <f t="shared" si="18"/>
        <v>0</v>
      </c>
      <c r="CU51" s="243">
        <f t="shared" si="242"/>
        <v>0</v>
      </c>
      <c r="CV51" s="243"/>
      <c r="CW51" s="243">
        <f t="shared" si="19"/>
        <v>0</v>
      </c>
      <c r="CX51" s="243">
        <f t="shared" si="375"/>
        <v>0</v>
      </c>
      <c r="CY51" s="243">
        <f t="shared" si="243"/>
        <v>0</v>
      </c>
      <c r="CZ51" s="243">
        <f t="shared" si="20"/>
        <v>0</v>
      </c>
      <c r="DA51" s="243">
        <f t="shared" si="244"/>
        <v>0</v>
      </c>
      <c r="DB51" s="244">
        <v>0</v>
      </c>
      <c r="DC51" s="243">
        <f t="shared" si="245"/>
        <v>0</v>
      </c>
      <c r="DD51" s="243">
        <f t="shared" si="21"/>
        <v>0</v>
      </c>
      <c r="DE51" s="244">
        <v>0</v>
      </c>
      <c r="DF51" s="244">
        <v>0</v>
      </c>
      <c r="DG51" s="243">
        <f t="shared" si="22"/>
        <v>0</v>
      </c>
      <c r="DH51" s="243">
        <f t="shared" si="23"/>
        <v>0</v>
      </c>
      <c r="DI51" s="243">
        <f t="shared" si="246"/>
        <v>0</v>
      </c>
      <c r="DJ51" s="244">
        <v>0</v>
      </c>
      <c r="DK51" s="243">
        <f t="shared" si="247"/>
        <v>0</v>
      </c>
      <c r="DL51" s="243">
        <f t="shared" si="24"/>
        <v>0</v>
      </c>
      <c r="DM51" s="244">
        <v>0</v>
      </c>
      <c r="DN51" s="244">
        <v>0</v>
      </c>
      <c r="DO51" s="243">
        <f t="shared" si="25"/>
        <v>0</v>
      </c>
      <c r="DP51" s="243">
        <f t="shared" si="26"/>
        <v>0</v>
      </c>
      <c r="DQ51" s="243">
        <f t="shared" si="248"/>
        <v>0</v>
      </c>
      <c r="DR51" s="244">
        <v>0</v>
      </c>
      <c r="DS51" s="243">
        <f t="shared" si="249"/>
        <v>0</v>
      </c>
      <c r="DT51" s="243">
        <f t="shared" si="27"/>
        <v>0</v>
      </c>
      <c r="DU51" s="244">
        <v>0</v>
      </c>
      <c r="DV51" s="244">
        <v>0</v>
      </c>
      <c r="DW51" s="243">
        <f t="shared" si="28"/>
        <v>0</v>
      </c>
      <c r="DX51" s="243">
        <f t="shared" si="29"/>
        <v>0</v>
      </c>
      <c r="DY51" s="243">
        <f t="shared" si="30"/>
        <v>0</v>
      </c>
      <c r="DZ51" s="244">
        <v>0</v>
      </c>
      <c r="EA51" s="243">
        <f t="shared" si="250"/>
        <v>0</v>
      </c>
      <c r="EB51" s="243">
        <f t="shared" si="31"/>
        <v>0</v>
      </c>
      <c r="EC51" s="244">
        <v>0</v>
      </c>
      <c r="ED51" s="244">
        <v>0</v>
      </c>
      <c r="EE51" s="243">
        <f t="shared" si="32"/>
        <v>0</v>
      </c>
      <c r="EF51" s="243">
        <f t="shared" si="33"/>
        <v>0</v>
      </c>
      <c r="EG51" s="243">
        <f t="shared" si="34"/>
        <v>0</v>
      </c>
      <c r="EH51" s="244">
        <v>0</v>
      </c>
      <c r="EI51" s="243">
        <f t="shared" si="251"/>
        <v>0</v>
      </c>
      <c r="EJ51" s="243">
        <f t="shared" si="35"/>
        <v>0</v>
      </c>
      <c r="EK51" s="244">
        <v>0</v>
      </c>
      <c r="EL51" s="244">
        <v>0</v>
      </c>
      <c r="EM51" s="243">
        <f t="shared" si="36"/>
        <v>0</v>
      </c>
      <c r="EN51" s="243">
        <f t="shared" si="37"/>
        <v>0</v>
      </c>
      <c r="EO51" s="243">
        <f t="shared" si="252"/>
        <v>0</v>
      </c>
      <c r="EP51" s="244">
        <v>0</v>
      </c>
      <c r="EQ51" s="244">
        <v>0</v>
      </c>
      <c r="ER51" s="244">
        <v>0</v>
      </c>
      <c r="ES51" s="244">
        <v>0</v>
      </c>
      <c r="ET51" s="244">
        <v>0</v>
      </c>
      <c r="EU51" s="243">
        <f t="shared" si="38"/>
        <v>0</v>
      </c>
      <c r="EV51" s="243">
        <f t="shared" si="253"/>
        <v>0</v>
      </c>
      <c r="EW51" s="243">
        <f t="shared" si="254"/>
        <v>0</v>
      </c>
      <c r="EX51" s="243">
        <f t="shared" si="39"/>
        <v>0</v>
      </c>
      <c r="EY51" s="243">
        <f t="shared" si="255"/>
        <v>0</v>
      </c>
      <c r="EZ51" s="245">
        <f t="shared" si="256"/>
        <v>0</v>
      </c>
      <c r="FA51" s="245">
        <f t="shared" si="256"/>
        <v>0</v>
      </c>
      <c r="FB51" s="245">
        <f t="shared" si="256"/>
        <v>0</v>
      </c>
      <c r="FC51" s="245">
        <f t="shared" si="257"/>
        <v>0</v>
      </c>
      <c r="FD51" s="245">
        <f t="shared" si="258"/>
        <v>0</v>
      </c>
      <c r="FE51" s="245">
        <f t="shared" si="259"/>
        <v>0</v>
      </c>
      <c r="FF51" s="245">
        <f t="shared" si="260"/>
        <v>0</v>
      </c>
      <c r="FG51" s="245">
        <f t="shared" si="261"/>
        <v>0</v>
      </c>
      <c r="FH51" s="245">
        <f t="shared" si="262"/>
        <v>0</v>
      </c>
      <c r="FI51" s="245">
        <f t="shared" si="263"/>
        <v>0</v>
      </c>
      <c r="FJ51" s="245">
        <f t="shared" si="263"/>
        <v>0</v>
      </c>
      <c r="FK51" s="244">
        <f t="shared" si="40"/>
        <v>0</v>
      </c>
      <c r="FL51" s="244">
        <v>0</v>
      </c>
      <c r="FM51" s="243">
        <f t="shared" si="264"/>
        <v>0</v>
      </c>
      <c r="FN51" s="243">
        <f t="shared" si="265"/>
        <v>0</v>
      </c>
      <c r="FO51" s="244">
        <v>0</v>
      </c>
      <c r="FP51" s="244">
        <f t="shared" si="266"/>
        <v>0</v>
      </c>
      <c r="FQ51" s="244">
        <f t="shared" si="41"/>
        <v>0</v>
      </c>
      <c r="FR51" s="244">
        <v>0</v>
      </c>
      <c r="FS51" s="243">
        <f t="shared" si="267"/>
        <v>0</v>
      </c>
      <c r="FT51" s="243">
        <f t="shared" si="268"/>
        <v>0</v>
      </c>
      <c r="FU51" s="244">
        <v>0</v>
      </c>
      <c r="FV51" s="244">
        <f t="shared" si="269"/>
        <v>0</v>
      </c>
      <c r="FW51" s="270">
        <v>1.9799999999999999E-4</v>
      </c>
      <c r="FX51" s="243">
        <f t="shared" si="270"/>
        <v>0.8966173004355602</v>
      </c>
      <c r="FY51" s="243">
        <f t="shared" si="271"/>
        <v>0.19725580609582324</v>
      </c>
      <c r="FZ51" s="243">
        <f t="shared" si="42"/>
        <v>0</v>
      </c>
      <c r="GA51" s="243">
        <f t="shared" si="272"/>
        <v>0</v>
      </c>
      <c r="GB51" s="243">
        <f t="shared" si="273"/>
        <v>0</v>
      </c>
      <c r="GC51" s="243">
        <f t="shared" si="274"/>
        <v>1.5417772054452895E-2</v>
      </c>
      <c r="GD51" s="243">
        <f t="shared" si="43"/>
        <v>0.12603980479823812</v>
      </c>
      <c r="GE51" s="243">
        <f t="shared" si="275"/>
        <v>4.0627226970193732E-3</v>
      </c>
      <c r="GF51" s="243">
        <f t="shared" si="276"/>
        <v>0.10751135454926861</v>
      </c>
      <c r="GG51" s="243">
        <f t="shared" si="44"/>
        <v>6.1766534169203718E-2</v>
      </c>
      <c r="GH51" s="247">
        <f t="shared" si="277"/>
        <v>1.5565166610639336</v>
      </c>
      <c r="GI51" s="244">
        <v>3</v>
      </c>
      <c r="GJ51" s="244">
        <v>4130.2700000000004</v>
      </c>
      <c r="GK51" s="244">
        <v>908.65940000000001</v>
      </c>
      <c r="GL51" s="244">
        <v>2533.3977865926099</v>
      </c>
      <c r="GM51" s="244">
        <v>71.022008333333304</v>
      </c>
      <c r="GN51" s="271">
        <v>0</v>
      </c>
      <c r="GO51" s="243">
        <f t="shared" si="278"/>
        <v>0</v>
      </c>
      <c r="GP51" s="243">
        <f t="shared" si="45"/>
        <v>0</v>
      </c>
      <c r="GQ51" s="243">
        <f t="shared" si="279"/>
        <v>0</v>
      </c>
      <c r="GR51" s="243">
        <f t="shared" si="280"/>
        <v>0</v>
      </c>
      <c r="GS51" s="244">
        <v>0</v>
      </c>
      <c r="GT51" s="244">
        <v>0</v>
      </c>
      <c r="GU51" s="245"/>
      <c r="GV51" s="243">
        <f t="shared" si="46"/>
        <v>0</v>
      </c>
      <c r="GW51" s="243">
        <f t="shared" si="281"/>
        <v>0</v>
      </c>
      <c r="GX51" s="243">
        <f t="shared" si="282"/>
        <v>0</v>
      </c>
      <c r="GY51" s="243">
        <f t="shared" si="47"/>
        <v>0</v>
      </c>
      <c r="GZ51" s="243">
        <f t="shared" si="283"/>
        <v>0</v>
      </c>
      <c r="HA51" s="244">
        <v>0</v>
      </c>
      <c r="HB51" s="244">
        <v>44</v>
      </c>
      <c r="HC51" s="244">
        <v>0</v>
      </c>
      <c r="HD51" s="244">
        <v>0</v>
      </c>
      <c r="HE51" s="244">
        <v>0</v>
      </c>
      <c r="HF51" s="243">
        <f t="shared" si="284"/>
        <v>0</v>
      </c>
      <c r="HG51" s="243">
        <f t="shared" si="48"/>
        <v>0</v>
      </c>
      <c r="HH51" s="244">
        <v>0</v>
      </c>
      <c r="HI51" s="244">
        <v>0</v>
      </c>
      <c r="HJ51" s="243">
        <f t="shared" si="49"/>
        <v>0</v>
      </c>
      <c r="HK51" s="243">
        <f t="shared" si="50"/>
        <v>0</v>
      </c>
      <c r="HL51" s="243">
        <f t="shared" si="51"/>
        <v>0</v>
      </c>
      <c r="HM51" s="244">
        <v>0</v>
      </c>
      <c r="HN51" s="243">
        <f t="shared" si="285"/>
        <v>0</v>
      </c>
      <c r="HO51" s="243">
        <f t="shared" si="52"/>
        <v>0</v>
      </c>
      <c r="HP51" s="244">
        <v>0</v>
      </c>
      <c r="HQ51" s="244">
        <v>0</v>
      </c>
      <c r="HR51" s="243">
        <f t="shared" si="53"/>
        <v>0</v>
      </c>
      <c r="HS51" s="243">
        <f t="shared" si="54"/>
        <v>0</v>
      </c>
      <c r="HT51" s="243">
        <f t="shared" si="55"/>
        <v>0</v>
      </c>
      <c r="HU51" s="244">
        <v>0</v>
      </c>
      <c r="HV51" s="243">
        <f t="shared" si="286"/>
        <v>0</v>
      </c>
      <c r="HW51" s="243">
        <f t="shared" si="56"/>
        <v>0</v>
      </c>
      <c r="HX51" s="244">
        <v>0</v>
      </c>
      <c r="HY51" s="244">
        <v>0</v>
      </c>
      <c r="HZ51" s="243">
        <f t="shared" si="57"/>
        <v>0</v>
      </c>
      <c r="IA51" s="243">
        <f t="shared" si="58"/>
        <v>0</v>
      </c>
      <c r="IB51" s="243">
        <f t="shared" si="59"/>
        <v>0</v>
      </c>
      <c r="IC51" s="244">
        <v>0</v>
      </c>
      <c r="ID51" s="243">
        <f t="shared" si="287"/>
        <v>0</v>
      </c>
      <c r="IE51" s="243">
        <f t="shared" si="60"/>
        <v>0</v>
      </c>
      <c r="IF51" s="244">
        <v>0</v>
      </c>
      <c r="IG51" s="244">
        <v>0</v>
      </c>
      <c r="IH51" s="243">
        <f t="shared" si="61"/>
        <v>0</v>
      </c>
      <c r="II51" s="243">
        <f t="shared" si="62"/>
        <v>0</v>
      </c>
      <c r="IJ51" s="243">
        <f t="shared" si="288"/>
        <v>0</v>
      </c>
      <c r="IK51" s="244">
        <v>0</v>
      </c>
      <c r="IL51" s="243">
        <f t="shared" si="289"/>
        <v>0</v>
      </c>
      <c r="IM51" s="243">
        <f t="shared" si="63"/>
        <v>0</v>
      </c>
      <c r="IN51" s="244">
        <v>0</v>
      </c>
      <c r="IO51" s="244">
        <v>0</v>
      </c>
      <c r="IP51" s="243">
        <f t="shared" si="64"/>
        <v>0</v>
      </c>
      <c r="IQ51" s="243">
        <f t="shared" si="65"/>
        <v>0</v>
      </c>
      <c r="IR51" s="243">
        <f t="shared" si="290"/>
        <v>0</v>
      </c>
      <c r="IS51" s="244">
        <v>0.76</v>
      </c>
      <c r="IT51" s="243">
        <f t="shared" si="291"/>
        <v>0.16720000000000002</v>
      </c>
      <c r="IU51" s="243">
        <f t="shared" si="66"/>
        <v>0</v>
      </c>
      <c r="IV51" s="244">
        <v>3.3371399055000001E-2</v>
      </c>
      <c r="IW51" s="244">
        <v>7.9190018523999803E-2</v>
      </c>
      <c r="IX51" s="243">
        <f t="shared" si="67"/>
        <v>0.1181397311005256</v>
      </c>
      <c r="IY51" s="243">
        <f t="shared" si="68"/>
        <v>5.7895057433976271E-2</v>
      </c>
      <c r="IZ51" s="243">
        <f t="shared" si="292"/>
        <v>1.4589554473362021</v>
      </c>
      <c r="JA51" s="244">
        <v>4.4415777777777601</v>
      </c>
      <c r="JB51" s="243">
        <f t="shared" si="293"/>
        <v>0.97714711111110719</v>
      </c>
      <c r="JC51" s="244">
        <v>11.3919555555555</v>
      </c>
      <c r="JD51" s="243">
        <f t="shared" si="69"/>
        <v>0</v>
      </c>
      <c r="JE51" s="243">
        <f t="shared" si="70"/>
        <v>1.9100624756280948</v>
      </c>
      <c r="JF51" s="243">
        <f t="shared" si="71"/>
        <v>0.93603714600362309</v>
      </c>
      <c r="JG51" s="243">
        <f t="shared" si="294"/>
        <v>23.588136079291299</v>
      </c>
      <c r="JH51" s="244">
        <v>0</v>
      </c>
      <c r="JI51" s="243">
        <f t="shared" si="295"/>
        <v>0</v>
      </c>
      <c r="JJ51" s="244">
        <v>0</v>
      </c>
      <c r="JK51" s="243">
        <f t="shared" si="72"/>
        <v>0</v>
      </c>
      <c r="JL51" s="243">
        <f t="shared" si="73"/>
        <v>0</v>
      </c>
      <c r="JM51" s="243">
        <f t="shared" si="74"/>
        <v>0</v>
      </c>
      <c r="JN51" s="243">
        <f t="shared" si="296"/>
        <v>0</v>
      </c>
      <c r="JO51" s="244">
        <v>0</v>
      </c>
      <c r="JP51" s="243">
        <f t="shared" si="297"/>
        <v>0</v>
      </c>
      <c r="JQ51" s="244">
        <v>0</v>
      </c>
      <c r="JR51" s="243">
        <f t="shared" si="75"/>
        <v>0</v>
      </c>
      <c r="JS51" s="243">
        <f t="shared" si="76"/>
        <v>0</v>
      </c>
      <c r="JT51" s="243">
        <f t="shared" si="77"/>
        <v>0</v>
      </c>
      <c r="JU51" s="243">
        <f t="shared" si="298"/>
        <v>0</v>
      </c>
      <c r="JV51" s="244">
        <v>0</v>
      </c>
      <c r="JW51" s="243">
        <f t="shared" si="299"/>
        <v>0</v>
      </c>
      <c r="JX51" s="244">
        <v>0</v>
      </c>
      <c r="JY51" s="243">
        <f t="shared" si="78"/>
        <v>0</v>
      </c>
      <c r="JZ51" s="243">
        <f t="shared" si="79"/>
        <v>0</v>
      </c>
      <c r="KA51" s="243">
        <f t="shared" si="80"/>
        <v>0</v>
      </c>
      <c r="KB51" s="243">
        <f t="shared" si="300"/>
        <v>0</v>
      </c>
      <c r="KC51" s="244">
        <v>0</v>
      </c>
      <c r="KD51" s="243">
        <f t="shared" si="301"/>
        <v>0</v>
      </c>
      <c r="KE51" s="244">
        <v>0</v>
      </c>
      <c r="KF51" s="243">
        <f t="shared" si="81"/>
        <v>0</v>
      </c>
      <c r="KG51" s="243">
        <f t="shared" si="82"/>
        <v>0</v>
      </c>
      <c r="KH51" s="243">
        <f t="shared" si="83"/>
        <v>0</v>
      </c>
      <c r="KI51" s="243">
        <f t="shared" si="302"/>
        <v>0</v>
      </c>
      <c r="KJ51" s="244">
        <v>0</v>
      </c>
      <c r="KK51" s="243">
        <f t="shared" si="303"/>
        <v>0</v>
      </c>
      <c r="KL51" s="244">
        <v>0</v>
      </c>
      <c r="KM51" s="243">
        <f t="shared" si="84"/>
        <v>0</v>
      </c>
      <c r="KN51" s="243">
        <f t="shared" si="85"/>
        <v>0</v>
      </c>
      <c r="KO51" s="243">
        <f t="shared" si="86"/>
        <v>0</v>
      </c>
      <c r="KP51" s="243">
        <f t="shared" si="304"/>
        <v>0</v>
      </c>
      <c r="KQ51" s="243">
        <f t="shared" si="305"/>
        <v>5.2015777777777599</v>
      </c>
      <c r="KR51" s="243">
        <f t="shared" si="87"/>
        <v>1.1443471111111072</v>
      </c>
      <c r="KS51" s="243">
        <f t="shared" si="306"/>
        <v>11.5045169731345</v>
      </c>
      <c r="KT51" s="243">
        <f t="shared" si="307"/>
        <v>0</v>
      </c>
      <c r="KU51" s="243">
        <f t="shared" si="308"/>
        <v>0</v>
      </c>
      <c r="KV51" s="243">
        <f t="shared" si="309"/>
        <v>0</v>
      </c>
      <c r="KW51" s="243">
        <f t="shared" si="310"/>
        <v>2.0282022067286203</v>
      </c>
      <c r="KX51" s="243">
        <f t="shared" si="311"/>
        <v>6.5376355926697924E-2</v>
      </c>
      <c r="KY51" s="243">
        <f t="shared" si="312"/>
        <v>1.7300468442827817</v>
      </c>
      <c r="KZ51" s="243">
        <f t="shared" si="313"/>
        <v>0.99393220343759936</v>
      </c>
      <c r="LA51" s="243">
        <f t="shared" si="313"/>
        <v>25.047091526627501</v>
      </c>
      <c r="LB51" s="244">
        <v>0</v>
      </c>
      <c r="LC51" s="243">
        <f t="shared" si="314"/>
        <v>0</v>
      </c>
      <c r="LD51" s="243">
        <f t="shared" si="88"/>
        <v>0</v>
      </c>
      <c r="LE51" s="243">
        <f t="shared" si="315"/>
        <v>0</v>
      </c>
      <c r="LF51" s="243">
        <f t="shared" si="316"/>
        <v>0</v>
      </c>
      <c r="LG51" s="244">
        <v>0</v>
      </c>
      <c r="LH51" s="243">
        <f t="shared" si="89"/>
        <v>0</v>
      </c>
      <c r="LI51" s="243">
        <f t="shared" si="317"/>
        <v>0</v>
      </c>
      <c r="LJ51" s="243">
        <f t="shared" si="318"/>
        <v>0</v>
      </c>
      <c r="LK51" s="243">
        <f t="shared" si="90"/>
        <v>0</v>
      </c>
      <c r="LL51" s="243">
        <f t="shared" si="319"/>
        <v>0</v>
      </c>
      <c r="LM51" s="243">
        <f t="shared" si="91"/>
        <v>0</v>
      </c>
      <c r="LN51" s="244">
        <v>0</v>
      </c>
      <c r="LO51" s="243">
        <f t="shared" si="320"/>
        <v>0</v>
      </c>
      <c r="LP51" s="243">
        <f t="shared" si="321"/>
        <v>0</v>
      </c>
      <c r="LQ51" s="243">
        <f t="shared" si="92"/>
        <v>0</v>
      </c>
      <c r="LR51" s="243">
        <f t="shared" si="322"/>
        <v>0</v>
      </c>
      <c r="LS51" s="244">
        <v>0</v>
      </c>
      <c r="LT51" s="243">
        <f t="shared" si="93"/>
        <v>0</v>
      </c>
      <c r="LU51" s="243">
        <f t="shared" si="323"/>
        <v>0</v>
      </c>
      <c r="LV51" s="243">
        <f t="shared" si="324"/>
        <v>0</v>
      </c>
      <c r="LW51" s="243">
        <f t="shared" si="94"/>
        <v>0</v>
      </c>
      <c r="LX51" s="243">
        <f t="shared" si="325"/>
        <v>0</v>
      </c>
      <c r="LY51" s="245">
        <f t="shared" si="95"/>
        <v>0</v>
      </c>
      <c r="LZ51" s="244">
        <v>0</v>
      </c>
      <c r="MA51" s="249">
        <f t="shared" si="326"/>
        <v>0</v>
      </c>
      <c r="MB51" s="249">
        <f t="shared" si="327"/>
        <v>0</v>
      </c>
      <c r="MC51" s="249">
        <f t="shared" si="96"/>
        <v>0</v>
      </c>
      <c r="MD51" s="247">
        <f t="shared" si="328"/>
        <v>0</v>
      </c>
      <c r="ME51" s="250">
        <f t="shared" si="329"/>
        <v>34.781335804506149</v>
      </c>
      <c r="MF51" s="251">
        <f t="shared" si="376"/>
        <v>7.4397979954202498</v>
      </c>
      <c r="MG51" s="252" t="e">
        <f t="shared" si="330"/>
        <v>#REF!</v>
      </c>
      <c r="MH51" s="252" t="e">
        <f t="shared" si="377"/>
        <v>#REF!</v>
      </c>
      <c r="MI51" s="252">
        <f t="shared" si="331"/>
        <v>0</v>
      </c>
      <c r="MJ51" s="252">
        <f t="shared" si="332"/>
        <v>0</v>
      </c>
      <c r="MK51" s="252">
        <f t="shared" si="378"/>
        <v>5.0971666666666655</v>
      </c>
      <c r="ML51" s="252">
        <f t="shared" si="333"/>
        <v>0</v>
      </c>
      <c r="MM51" s="252">
        <f t="shared" si="334"/>
        <v>0</v>
      </c>
      <c r="MN51" s="252">
        <f t="shared" si="335"/>
        <v>0</v>
      </c>
      <c r="MO51" s="252">
        <f t="shared" si="336"/>
        <v>0</v>
      </c>
      <c r="MP51" s="253">
        <f t="shared" si="337"/>
        <v>0</v>
      </c>
      <c r="MQ51" s="254">
        <f t="shared" si="379"/>
        <v>0</v>
      </c>
      <c r="MR51" s="255">
        <f t="shared" si="338"/>
        <v>0</v>
      </c>
      <c r="MS51" s="255">
        <f t="shared" si="380"/>
        <v>0</v>
      </c>
      <c r="MT51" s="255">
        <f t="shared" si="381"/>
        <v>2.8164380665385371</v>
      </c>
      <c r="MU51" s="255">
        <f t="shared" si="97"/>
        <v>9.0784073142546037E-2</v>
      </c>
      <c r="MV51" s="255">
        <f t="shared" si="339"/>
        <v>2.9309381101257865</v>
      </c>
      <c r="MW51" s="255" t="e">
        <f t="shared" si="98"/>
        <v>#REF!</v>
      </c>
      <c r="MX51" s="255" t="e">
        <f t="shared" si="99"/>
        <v>#REF!</v>
      </c>
      <c r="MY51" s="256" t="e">
        <f t="shared" si="340"/>
        <v>#REF!</v>
      </c>
      <c r="MZ51" s="254">
        <f t="shared" si="341"/>
        <v>0</v>
      </c>
      <c r="NA51" s="255">
        <f t="shared" si="100"/>
        <v>0</v>
      </c>
      <c r="NB51" s="255">
        <f t="shared" si="342"/>
        <v>0</v>
      </c>
      <c r="NC51" s="255">
        <f t="shared" si="101"/>
        <v>0</v>
      </c>
      <c r="ND51" s="255">
        <f t="shared" si="343"/>
        <v>0</v>
      </c>
      <c r="NE51" s="255"/>
      <c r="NF51" s="256"/>
      <c r="NG51" s="257"/>
      <c r="NH51" s="254">
        <f t="shared" si="344"/>
        <v>0</v>
      </c>
      <c r="NI51" s="255">
        <f t="shared" si="102"/>
        <v>0</v>
      </c>
      <c r="NJ51" s="255" t="e">
        <f t="shared" si="345"/>
        <v>#REF!</v>
      </c>
      <c r="NK51" s="255" t="e">
        <f t="shared" si="103"/>
        <v>#REF!</v>
      </c>
      <c r="NL51" s="255">
        <f t="shared" si="346"/>
        <v>0</v>
      </c>
      <c r="NM51" s="255"/>
      <c r="NN51" s="256"/>
      <c r="NO51" s="257"/>
      <c r="NP51" s="254">
        <f t="shared" si="347"/>
        <v>0.68911710755068556</v>
      </c>
      <c r="NQ51" s="255">
        <f t="shared" si="104"/>
        <v>0.77663498020962263</v>
      </c>
      <c r="NR51" s="255">
        <f t="shared" si="348"/>
        <v>0.60606282785216214</v>
      </c>
      <c r="NS51" s="255">
        <f t="shared" si="105"/>
        <v>0.75151790653668105</v>
      </c>
      <c r="NT51" s="255">
        <f t="shared" si="349"/>
        <v>6.4902600133450106</v>
      </c>
      <c r="NU51" s="255">
        <f t="shared" si="350"/>
        <v>0.10617711865684129</v>
      </c>
      <c r="NV51" s="256">
        <f t="shared" si="351"/>
        <v>9.3380361742981061E-2</v>
      </c>
      <c r="NW51" s="257">
        <f t="shared" si="106"/>
        <v>1.0358957808877343</v>
      </c>
      <c r="NX51" s="254">
        <f t="shared" si="352"/>
        <v>0</v>
      </c>
      <c r="NY51" s="255">
        <f t="shared" si="107"/>
        <v>0</v>
      </c>
      <c r="NZ51" s="255">
        <f t="shared" si="353"/>
        <v>0</v>
      </c>
      <c r="OA51" s="255">
        <f t="shared" si="108"/>
        <v>0</v>
      </c>
      <c r="OB51" s="255">
        <f t="shared" si="354"/>
        <v>0</v>
      </c>
      <c r="OC51" s="255"/>
      <c r="OD51" s="256"/>
      <c r="OE51" s="257"/>
      <c r="OF51" s="254">
        <f t="shared" si="355"/>
        <v>0</v>
      </c>
      <c r="OG51" s="255">
        <f t="shared" si="109"/>
        <v>0</v>
      </c>
      <c r="OH51" s="255">
        <f t="shared" si="356"/>
        <v>0</v>
      </c>
      <c r="OI51" s="255">
        <f t="shared" si="110"/>
        <v>0</v>
      </c>
      <c r="OJ51" s="255">
        <f t="shared" si="357"/>
        <v>0</v>
      </c>
      <c r="OK51" s="255"/>
      <c r="OL51" s="256"/>
      <c r="OM51" s="257"/>
      <c r="ON51" s="258"/>
      <c r="OO51" s="254">
        <f t="shared" si="358"/>
        <v>0</v>
      </c>
      <c r="OP51" s="255">
        <f t="shared" si="111"/>
        <v>0</v>
      </c>
      <c r="OQ51" s="255">
        <f t="shared" si="359"/>
        <v>0</v>
      </c>
      <c r="OR51" s="255">
        <f t="shared" si="112"/>
        <v>0</v>
      </c>
      <c r="OS51" s="255">
        <f t="shared" si="360"/>
        <v>0</v>
      </c>
      <c r="OT51" s="255"/>
      <c r="OU51" s="256"/>
      <c r="OV51" s="257"/>
      <c r="OW51" s="258"/>
      <c r="OX51" s="254">
        <f t="shared" si="361"/>
        <v>0</v>
      </c>
      <c r="OY51" s="255">
        <f t="shared" si="113"/>
        <v>0</v>
      </c>
      <c r="OZ51" s="255">
        <f t="shared" si="362"/>
        <v>0</v>
      </c>
      <c r="PA51" s="255">
        <f t="shared" si="114"/>
        <v>0</v>
      </c>
      <c r="PB51" s="255">
        <f t="shared" si="363"/>
        <v>0</v>
      </c>
      <c r="PC51" s="255"/>
      <c r="PD51" s="259"/>
      <c r="PE51" s="257"/>
      <c r="PF51" s="254">
        <f t="shared" si="116"/>
        <v>0</v>
      </c>
      <c r="PG51" s="255">
        <f t="shared" si="117"/>
        <v>0</v>
      </c>
      <c r="PH51" s="255">
        <f t="shared" si="364"/>
        <v>0</v>
      </c>
      <c r="PI51" s="255">
        <f t="shared" si="118"/>
        <v>0</v>
      </c>
      <c r="PJ51" s="255">
        <f t="shared" si="119"/>
        <v>0</v>
      </c>
      <c r="PK51" s="255"/>
      <c r="PL51" s="259"/>
      <c r="PM51" s="257"/>
      <c r="PN51" s="254">
        <f t="shared" si="120"/>
        <v>0</v>
      </c>
      <c r="PO51" s="255">
        <f t="shared" si="121"/>
        <v>0</v>
      </c>
      <c r="PP51" s="255">
        <f t="shared" si="365"/>
        <v>0</v>
      </c>
      <c r="PQ51" s="255">
        <f t="shared" si="122"/>
        <v>0</v>
      </c>
      <c r="PR51" s="255">
        <f t="shared" si="123"/>
        <v>0</v>
      </c>
      <c r="PS51" s="255"/>
      <c r="PT51" s="259"/>
      <c r="PU51" s="257"/>
      <c r="PV51" s="254">
        <f t="shared" si="124"/>
        <v>1.2250369590814911</v>
      </c>
      <c r="PW51" s="255">
        <f t="shared" si="125"/>
        <v>1.3806166528848405</v>
      </c>
      <c r="PX51" s="255">
        <f t="shared" si="126"/>
        <v>4.0627226970193732E-3</v>
      </c>
      <c r="PY51" s="255">
        <f t="shared" si="127"/>
        <v>5.0377761443040226E-3</v>
      </c>
      <c r="PZ51" s="255">
        <f t="shared" si="128"/>
        <v>1.2353306833840743</v>
      </c>
      <c r="QA51" s="255">
        <f t="shared" si="366"/>
        <v>0.99166723174528104</v>
      </c>
      <c r="QB51" s="259">
        <f t="shared" si="129"/>
        <v>3.2887734042919745E-3</v>
      </c>
      <c r="QC51" s="257">
        <f t="shared" si="367"/>
        <v>1.1267310440486806</v>
      </c>
      <c r="QD51" s="254">
        <f t="shared" si="130"/>
        <v>0</v>
      </c>
      <c r="QE51" s="255">
        <f t="shared" si="131"/>
        <v>0</v>
      </c>
      <c r="QF51" s="255">
        <f t="shared" si="132"/>
        <v>0</v>
      </c>
      <c r="QG51" s="255">
        <f t="shared" si="133"/>
        <v>0</v>
      </c>
      <c r="QH51" s="255">
        <f t="shared" si="134"/>
        <v>0</v>
      </c>
      <c r="QI51" s="255"/>
      <c r="QJ51" s="259"/>
      <c r="QK51" s="257"/>
      <c r="QL51" s="254">
        <f t="shared" si="135"/>
        <v>8.4565820389138597</v>
      </c>
      <c r="QM51" s="255">
        <f t="shared" si="136"/>
        <v>9.5305679578559204</v>
      </c>
      <c r="QN51" s="255">
        <f t="shared" si="137"/>
        <v>6.5376355926697924E-2</v>
      </c>
      <c r="QO51" s="255">
        <f t="shared" si="138"/>
        <v>8.1066681349105427E-2</v>
      </c>
      <c r="QP51" s="255">
        <f t="shared" si="368"/>
        <v>19.878644068751985</v>
      </c>
      <c r="QQ51" s="255">
        <f t="shared" si="369"/>
        <v>0.42541040574327149</v>
      </c>
      <c r="QR51" s="259">
        <f t="shared" si="139"/>
        <v>3.2887734042919741E-3</v>
      </c>
      <c r="QS51" s="257">
        <f t="shared" si="370"/>
        <v>1.0548164271464255</v>
      </c>
      <c r="QT51" s="254">
        <f t="shared" si="140"/>
        <v>0</v>
      </c>
      <c r="QU51" s="255">
        <f t="shared" si="141"/>
        <v>0</v>
      </c>
      <c r="QV51" s="255">
        <f t="shared" si="142"/>
        <v>0</v>
      </c>
      <c r="QW51" s="255">
        <f t="shared" si="143"/>
        <v>0</v>
      </c>
      <c r="QX51" s="255">
        <f t="shared" si="144"/>
        <v>0</v>
      </c>
      <c r="QY51" s="255"/>
      <c r="QZ51" s="259"/>
      <c r="RA51" s="257"/>
      <c r="RB51" s="254">
        <f t="shared" si="145"/>
        <v>0</v>
      </c>
      <c r="RC51" s="255">
        <f t="shared" si="146"/>
        <v>0</v>
      </c>
      <c r="RD51" s="255">
        <f t="shared" si="371"/>
        <v>0</v>
      </c>
      <c r="RE51" s="255">
        <f t="shared" si="147"/>
        <v>0</v>
      </c>
      <c r="RF51" s="255">
        <f t="shared" si="148"/>
        <v>0</v>
      </c>
      <c r="RG51" s="255"/>
      <c r="RH51" s="259"/>
      <c r="RI51" s="257"/>
      <c r="RJ51" s="254">
        <f t="shared" si="149"/>
        <v>0</v>
      </c>
      <c r="RK51" s="255">
        <f t="shared" si="150"/>
        <v>0</v>
      </c>
      <c r="RL51" s="255">
        <f t="shared" si="372"/>
        <v>0</v>
      </c>
      <c r="RM51" s="255">
        <f t="shared" si="151"/>
        <v>0</v>
      </c>
      <c r="RN51" s="255">
        <f t="shared" si="152"/>
        <v>0</v>
      </c>
      <c r="RO51" s="255"/>
      <c r="RP51" s="259"/>
      <c r="RQ51" s="257"/>
      <c r="RR51" s="254">
        <f t="shared" si="153"/>
        <v>0</v>
      </c>
      <c r="RS51" s="255">
        <f t="shared" si="154"/>
        <v>0</v>
      </c>
      <c r="RT51" s="255">
        <f t="shared" si="373"/>
        <v>0</v>
      </c>
      <c r="RU51" s="255">
        <f t="shared" si="155"/>
        <v>0</v>
      </c>
      <c r="RV51" s="255">
        <f t="shared" si="156"/>
        <v>0</v>
      </c>
      <c r="RW51" s="255"/>
      <c r="RX51" s="259"/>
      <c r="RY51" s="257"/>
      <c r="RZ51" s="260"/>
      <c r="SA51" s="242">
        <f t="shared" si="157"/>
        <v>0</v>
      </c>
      <c r="SB51" s="242">
        <f t="shared" si="158"/>
        <v>0</v>
      </c>
      <c r="SC51" s="242">
        <f t="shared" si="159"/>
        <v>0.10690444458761418</v>
      </c>
      <c r="SD51" s="242">
        <f t="shared" si="160"/>
        <v>0</v>
      </c>
      <c r="SE51" s="242">
        <f t="shared" si="161"/>
        <v>0</v>
      </c>
      <c r="SF51" s="262">
        <v>0</v>
      </c>
      <c r="SG51" s="242">
        <f t="shared" si="162"/>
        <v>0</v>
      </c>
      <c r="SH51" s="262">
        <v>0</v>
      </c>
      <c r="SI51" s="242">
        <f t="shared" si="163"/>
        <v>0</v>
      </c>
      <c r="SJ51" s="242">
        <f t="shared" si="164"/>
        <v>0</v>
      </c>
      <c r="SK51" s="242">
        <f t="shared" si="165"/>
        <v>0</v>
      </c>
      <c r="SL51" s="242">
        <f t="shared" si="166"/>
        <v>3.3238565799436078E-2</v>
      </c>
      <c r="SM51" s="242">
        <f t="shared" si="167"/>
        <v>0</v>
      </c>
      <c r="SN51" s="242">
        <f t="shared" si="168"/>
        <v>0.39323556404018745</v>
      </c>
      <c r="SO51" s="242">
        <f t="shared" si="169"/>
        <v>0</v>
      </c>
      <c r="SP51" s="242">
        <f t="shared" si="170"/>
        <v>0</v>
      </c>
      <c r="SQ51" s="242">
        <f t="shared" si="171"/>
        <v>0</v>
      </c>
      <c r="SR51" s="242">
        <f t="shared" si="172"/>
        <v>0</v>
      </c>
      <c r="SS51" s="242">
        <f t="shared" si="173"/>
        <v>0.53337857442723768</v>
      </c>
      <c r="ST51" s="242">
        <f t="shared" si="174"/>
        <v>0.53337857442723768</v>
      </c>
      <c r="SU51" s="242"/>
      <c r="SV51" s="242"/>
      <c r="SW51" s="242">
        <f t="shared" si="175"/>
        <v>1.0551504934267808</v>
      </c>
      <c r="SX51" s="242">
        <f t="shared" si="175"/>
        <v>1.0551504934267808</v>
      </c>
      <c r="SY51" s="242"/>
      <c r="SZ51" s="263"/>
      <c r="TA51" s="264">
        <f t="shared" si="176"/>
        <v>0</v>
      </c>
      <c r="TB51" s="264">
        <f t="shared" si="177"/>
        <v>0</v>
      </c>
      <c r="TC51" s="264">
        <f t="shared" si="178"/>
        <v>8.1734400000000011</v>
      </c>
      <c r="TD51" s="264">
        <f t="shared" si="179"/>
        <v>0</v>
      </c>
      <c r="TE51" s="264">
        <f t="shared" si="180"/>
        <v>0</v>
      </c>
      <c r="TF51" s="264">
        <f t="shared" si="180"/>
        <v>0</v>
      </c>
      <c r="TG51" s="264">
        <f t="shared" si="181"/>
        <v>0</v>
      </c>
      <c r="TH51" s="264">
        <f t="shared" si="182"/>
        <v>0</v>
      </c>
      <c r="TI51" s="264">
        <f t="shared" si="183"/>
        <v>0</v>
      </c>
      <c r="TJ51" s="264">
        <f t="shared" si="184"/>
        <v>2.3363999999999998</v>
      </c>
      <c r="TK51" s="264">
        <f t="shared" si="185"/>
        <v>0</v>
      </c>
      <c r="TL51" s="264">
        <f t="shared" si="186"/>
        <v>29.525760000000002</v>
      </c>
      <c r="TM51" s="264">
        <f t="shared" si="187"/>
        <v>0</v>
      </c>
      <c r="TN51" s="264">
        <f t="shared" si="188"/>
        <v>0</v>
      </c>
      <c r="TO51" s="264">
        <f t="shared" si="189"/>
        <v>0</v>
      </c>
      <c r="TP51" s="264">
        <f t="shared" si="189"/>
        <v>0</v>
      </c>
      <c r="TQ51" s="264"/>
      <c r="TR51" s="264"/>
      <c r="TS51" s="264">
        <f t="shared" si="190"/>
        <v>0</v>
      </c>
      <c r="TT51" s="264">
        <f t="shared" si="191"/>
        <v>0</v>
      </c>
      <c r="TU51" s="264">
        <f t="shared" si="192"/>
        <v>8.4668320113390436</v>
      </c>
      <c r="TV51" s="264">
        <f t="shared" si="193"/>
        <v>0</v>
      </c>
      <c r="TW51" s="264">
        <f t="shared" si="193"/>
        <v>0</v>
      </c>
      <c r="TX51" s="264">
        <f t="shared" si="194"/>
        <v>0</v>
      </c>
      <c r="TY51" s="264">
        <f t="shared" si="195"/>
        <v>0</v>
      </c>
      <c r="TZ51" s="264">
        <f t="shared" si="196"/>
        <v>0</v>
      </c>
      <c r="UA51" s="264">
        <f t="shared" si="197"/>
        <v>0</v>
      </c>
      <c r="UB51" s="264">
        <f t="shared" si="198"/>
        <v>2.6324944113153372</v>
      </c>
      <c r="UC51" s="264">
        <f t="shared" si="199"/>
        <v>0</v>
      </c>
      <c r="UD51" s="264">
        <f t="shared" si="200"/>
        <v>31.144256671982848</v>
      </c>
      <c r="UE51" s="264">
        <f t="shared" si="201"/>
        <v>0</v>
      </c>
      <c r="UF51" s="264">
        <f t="shared" si="202"/>
        <v>0</v>
      </c>
      <c r="UG51" s="264">
        <f t="shared" si="203"/>
        <v>0</v>
      </c>
      <c r="UH51" s="264">
        <f t="shared" si="203"/>
        <v>0</v>
      </c>
      <c r="UI51" s="191"/>
      <c r="UJ51" s="191"/>
      <c r="UK51" s="191"/>
      <c r="UL51" s="191"/>
      <c r="UM51" s="189"/>
      <c r="UN51" s="191"/>
      <c r="UO51" s="191"/>
      <c r="UP51" s="191"/>
      <c r="UQ51" s="191"/>
      <c r="UR51" s="191"/>
      <c r="US51" s="191"/>
      <c r="UT51" s="191"/>
      <c r="UU51" s="191"/>
      <c r="UV51" s="192"/>
      <c r="UW51" s="191"/>
      <c r="UX51" s="191"/>
      <c r="UY51" s="191"/>
      <c r="UZ51" s="191"/>
      <c r="VA51" s="191"/>
      <c r="VB51" s="191"/>
      <c r="VC51" s="191"/>
      <c r="VD51" s="191"/>
      <c r="VE51" s="191"/>
      <c r="VF51" s="191"/>
      <c r="VG51" s="191"/>
      <c r="VH51" s="191"/>
      <c r="VI51" s="191"/>
      <c r="VJ51" s="191"/>
      <c r="VK51" s="191"/>
      <c r="VL51" s="191"/>
      <c r="VM51" s="191"/>
      <c r="VN51" s="219"/>
      <c r="VO51" s="191"/>
      <c r="VP51" s="191"/>
      <c r="VQ51" s="191"/>
      <c r="VR51" s="191"/>
      <c r="VS51" s="191"/>
      <c r="VT51" s="191"/>
      <c r="VU51" s="191"/>
      <c r="VV51" s="191"/>
    </row>
    <row r="52" spans="1:594" ht="23.1" hidden="1" customHeight="1" thickBot="1" x14ac:dyDescent="0.35">
      <c r="A52" s="265">
        <v>15</v>
      </c>
      <c r="B52" s="266" t="s">
        <v>179</v>
      </c>
      <c r="C52" s="265">
        <v>1</v>
      </c>
      <c r="D52" s="267">
        <v>167.1</v>
      </c>
      <c r="E52" s="239"/>
      <c r="F52" s="240">
        <f t="shared" si="204"/>
        <v>167.1</v>
      </c>
      <c r="G52" s="240"/>
      <c r="H52" s="268">
        <v>0</v>
      </c>
      <c r="I52" s="269">
        <v>1.2002999999999999</v>
      </c>
      <c r="J52" s="269">
        <v>1.2002999999999999</v>
      </c>
      <c r="K52" s="269"/>
      <c r="L52" s="269"/>
      <c r="M52" s="269">
        <v>0</v>
      </c>
      <c r="N52" s="269">
        <v>0</v>
      </c>
      <c r="O52" s="269">
        <v>0.58730000000000004</v>
      </c>
      <c r="P52" s="269">
        <v>0</v>
      </c>
      <c r="Q52" s="269">
        <v>0</v>
      </c>
      <c r="R52" s="269">
        <v>0</v>
      </c>
      <c r="S52" s="269">
        <v>0</v>
      </c>
      <c r="T52" s="269">
        <v>0</v>
      </c>
      <c r="U52" s="269">
        <v>0</v>
      </c>
      <c r="V52" s="269">
        <v>0.2114</v>
      </c>
      <c r="W52" s="269">
        <v>0</v>
      </c>
      <c r="X52" s="269">
        <v>0.40160000000000001</v>
      </c>
      <c r="Y52" s="269">
        <v>0</v>
      </c>
      <c r="Z52" s="269">
        <v>0</v>
      </c>
      <c r="AA52" s="269">
        <v>0</v>
      </c>
      <c r="AB52" s="269">
        <v>0</v>
      </c>
      <c r="AC52" s="244">
        <v>0</v>
      </c>
      <c r="AD52" s="243">
        <f t="shared" si="205"/>
        <v>0</v>
      </c>
      <c r="AE52" s="243">
        <f t="shared" si="0"/>
        <v>0</v>
      </c>
      <c r="AF52" s="243">
        <f t="shared" si="206"/>
        <v>0</v>
      </c>
      <c r="AG52" s="243">
        <f t="shared" si="207"/>
        <v>0</v>
      </c>
      <c r="AH52" s="244">
        <v>0</v>
      </c>
      <c r="AI52" s="243">
        <f t="shared" si="1"/>
        <v>0</v>
      </c>
      <c r="AJ52" s="243">
        <f t="shared" si="208"/>
        <v>0</v>
      </c>
      <c r="AK52" s="243">
        <f t="shared" si="209"/>
        <v>0</v>
      </c>
      <c r="AL52" s="243">
        <f t="shared" si="2"/>
        <v>0</v>
      </c>
      <c r="AM52" s="243">
        <f t="shared" si="210"/>
        <v>0</v>
      </c>
      <c r="AN52" s="244">
        <v>0</v>
      </c>
      <c r="AO52" s="244">
        <v>0</v>
      </c>
      <c r="AP52" s="243">
        <f t="shared" si="211"/>
        <v>0</v>
      </c>
      <c r="AQ52" s="243">
        <f t="shared" si="212"/>
        <v>0</v>
      </c>
      <c r="AR52" s="243">
        <f t="shared" si="213"/>
        <v>0</v>
      </c>
      <c r="AS52" s="244">
        <v>0</v>
      </c>
      <c r="AT52" s="244" t="e">
        <f t="shared" si="3"/>
        <v>#REF!</v>
      </c>
      <c r="AU52" s="243">
        <f t="shared" si="4"/>
        <v>0</v>
      </c>
      <c r="AV52" s="243">
        <f t="shared" si="214"/>
        <v>0</v>
      </c>
      <c r="AW52" s="243">
        <f t="shared" si="215"/>
        <v>0</v>
      </c>
      <c r="AX52" s="243">
        <f t="shared" si="5"/>
        <v>0</v>
      </c>
      <c r="AY52" s="243">
        <f t="shared" si="216"/>
        <v>0</v>
      </c>
      <c r="AZ52" s="244">
        <v>12</v>
      </c>
      <c r="BA52" s="243">
        <f t="shared" si="217"/>
        <v>61.165999999999997</v>
      </c>
      <c r="BB52" s="243">
        <f t="shared" si="218"/>
        <v>6.3787399999999996</v>
      </c>
      <c r="BC52" s="243">
        <f t="shared" si="219"/>
        <v>5.1029920000000004</v>
      </c>
      <c r="BD52" s="243">
        <f t="shared" si="220"/>
        <v>1.2757479999999992</v>
      </c>
      <c r="BE52" s="244">
        <v>2.3920275000000002</v>
      </c>
      <c r="BF52" s="243">
        <f t="shared" si="221"/>
        <v>1.9136220000000002</v>
      </c>
      <c r="BG52" s="243">
        <f t="shared" si="222"/>
        <v>0.47840550000000004</v>
      </c>
      <c r="BH52" s="243">
        <f t="shared" si="6"/>
        <v>7.9463526601401488</v>
      </c>
      <c r="BI52" s="243">
        <f t="shared" si="223"/>
        <v>0.25613993422594494</v>
      </c>
      <c r="BJ52" s="243">
        <f t="shared" si="224"/>
        <v>6.778201057875596</v>
      </c>
      <c r="BK52" s="243">
        <f t="shared" si="7"/>
        <v>3.8941560080070072</v>
      </c>
      <c r="BL52" s="243">
        <f t="shared" si="225"/>
        <v>98.132731401776567</v>
      </c>
      <c r="BM52" s="244">
        <v>0</v>
      </c>
      <c r="BN52" s="243">
        <f t="shared" si="226"/>
        <v>0</v>
      </c>
      <c r="BO52" s="243">
        <f t="shared" si="8"/>
        <v>0</v>
      </c>
      <c r="BP52" s="243">
        <f t="shared" si="227"/>
        <v>0</v>
      </c>
      <c r="BQ52" s="243">
        <f t="shared" si="228"/>
        <v>0</v>
      </c>
      <c r="BR52" s="244">
        <v>0</v>
      </c>
      <c r="BS52" s="243">
        <f t="shared" si="9"/>
        <v>0</v>
      </c>
      <c r="BT52" s="243">
        <f t="shared" si="229"/>
        <v>0</v>
      </c>
      <c r="BU52" s="243">
        <f t="shared" si="230"/>
        <v>0</v>
      </c>
      <c r="BV52" s="243">
        <f t="shared" si="10"/>
        <v>0</v>
      </c>
      <c r="BW52" s="243">
        <f t="shared" si="231"/>
        <v>0</v>
      </c>
      <c r="BX52" s="244">
        <v>0</v>
      </c>
      <c r="BY52" s="243">
        <f t="shared" si="11"/>
        <v>0</v>
      </c>
      <c r="BZ52" s="243">
        <f t="shared" si="232"/>
        <v>0</v>
      </c>
      <c r="CA52" s="243">
        <f t="shared" si="233"/>
        <v>0</v>
      </c>
      <c r="CB52" s="243">
        <f t="shared" si="12"/>
        <v>0</v>
      </c>
      <c r="CC52" s="243">
        <f t="shared" si="234"/>
        <v>0</v>
      </c>
      <c r="CD52" s="245"/>
      <c r="CE52" s="243">
        <f t="shared" si="13"/>
        <v>0</v>
      </c>
      <c r="CF52" s="243">
        <f t="shared" si="235"/>
        <v>0</v>
      </c>
      <c r="CG52" s="243">
        <f t="shared" si="236"/>
        <v>0</v>
      </c>
      <c r="CH52" s="243">
        <f t="shared" si="14"/>
        <v>0</v>
      </c>
      <c r="CI52" s="243">
        <f t="shared" si="237"/>
        <v>0</v>
      </c>
      <c r="CJ52" s="245"/>
      <c r="CK52" s="243">
        <f t="shared" si="15"/>
        <v>0</v>
      </c>
      <c r="CL52" s="243">
        <f t="shared" si="238"/>
        <v>0</v>
      </c>
      <c r="CM52" s="243">
        <f t="shared" si="239"/>
        <v>0</v>
      </c>
      <c r="CN52" s="243">
        <f t="shared" si="16"/>
        <v>0</v>
      </c>
      <c r="CO52" s="243">
        <f t="shared" si="240"/>
        <v>0</v>
      </c>
      <c r="CP52" s="243">
        <v>0</v>
      </c>
      <c r="CQ52" s="243">
        <f t="shared" si="17"/>
        <v>0</v>
      </c>
      <c r="CR52" s="243">
        <f t="shared" si="374"/>
        <v>0</v>
      </c>
      <c r="CS52" s="243">
        <f t="shared" si="241"/>
        <v>0</v>
      </c>
      <c r="CT52" s="243">
        <f t="shared" si="18"/>
        <v>0</v>
      </c>
      <c r="CU52" s="243">
        <f t="shared" si="242"/>
        <v>0</v>
      </c>
      <c r="CV52" s="243"/>
      <c r="CW52" s="243">
        <f t="shared" si="19"/>
        <v>0</v>
      </c>
      <c r="CX52" s="243">
        <f t="shared" si="375"/>
        <v>0</v>
      </c>
      <c r="CY52" s="243">
        <f t="shared" si="243"/>
        <v>0</v>
      </c>
      <c r="CZ52" s="243">
        <f t="shared" si="20"/>
        <v>0</v>
      </c>
      <c r="DA52" s="243">
        <f t="shared" si="244"/>
        <v>0</v>
      </c>
      <c r="DB52" s="244">
        <v>0</v>
      </c>
      <c r="DC52" s="243">
        <f t="shared" si="245"/>
        <v>0</v>
      </c>
      <c r="DD52" s="243">
        <f t="shared" si="21"/>
        <v>0</v>
      </c>
      <c r="DE52" s="244">
        <v>0</v>
      </c>
      <c r="DF52" s="244">
        <v>0</v>
      </c>
      <c r="DG52" s="243">
        <f t="shared" si="22"/>
        <v>0</v>
      </c>
      <c r="DH52" s="243">
        <f t="shared" si="23"/>
        <v>0</v>
      </c>
      <c r="DI52" s="243">
        <f t="shared" si="246"/>
        <v>0</v>
      </c>
      <c r="DJ52" s="244">
        <v>0</v>
      </c>
      <c r="DK52" s="243">
        <f t="shared" si="247"/>
        <v>0</v>
      </c>
      <c r="DL52" s="243">
        <f t="shared" si="24"/>
        <v>0</v>
      </c>
      <c r="DM52" s="244">
        <v>0</v>
      </c>
      <c r="DN52" s="244">
        <v>0</v>
      </c>
      <c r="DO52" s="243">
        <f t="shared" si="25"/>
        <v>0</v>
      </c>
      <c r="DP52" s="243">
        <f t="shared" si="26"/>
        <v>0</v>
      </c>
      <c r="DQ52" s="243">
        <f t="shared" si="248"/>
        <v>0</v>
      </c>
      <c r="DR52" s="244">
        <v>0</v>
      </c>
      <c r="DS52" s="243">
        <f t="shared" si="249"/>
        <v>0</v>
      </c>
      <c r="DT52" s="243">
        <f t="shared" si="27"/>
        <v>0</v>
      </c>
      <c r="DU52" s="244">
        <v>0</v>
      </c>
      <c r="DV52" s="244">
        <v>0</v>
      </c>
      <c r="DW52" s="243">
        <f t="shared" si="28"/>
        <v>0</v>
      </c>
      <c r="DX52" s="243">
        <f t="shared" si="29"/>
        <v>0</v>
      </c>
      <c r="DY52" s="243">
        <f t="shared" si="30"/>
        <v>0</v>
      </c>
      <c r="DZ52" s="244">
        <v>0</v>
      </c>
      <c r="EA52" s="243">
        <f t="shared" si="250"/>
        <v>0</v>
      </c>
      <c r="EB52" s="243">
        <f t="shared" si="31"/>
        <v>0</v>
      </c>
      <c r="EC52" s="244">
        <v>0</v>
      </c>
      <c r="ED52" s="244">
        <v>0</v>
      </c>
      <c r="EE52" s="243">
        <f t="shared" si="32"/>
        <v>0</v>
      </c>
      <c r="EF52" s="243">
        <f t="shared" si="33"/>
        <v>0</v>
      </c>
      <c r="EG52" s="243">
        <f t="shared" si="34"/>
        <v>0</v>
      </c>
      <c r="EH52" s="244">
        <v>0</v>
      </c>
      <c r="EI52" s="243">
        <f t="shared" si="251"/>
        <v>0</v>
      </c>
      <c r="EJ52" s="243">
        <f t="shared" si="35"/>
        <v>0</v>
      </c>
      <c r="EK52" s="244">
        <v>0</v>
      </c>
      <c r="EL52" s="244">
        <v>0</v>
      </c>
      <c r="EM52" s="243">
        <f t="shared" si="36"/>
        <v>0</v>
      </c>
      <c r="EN52" s="243">
        <f t="shared" si="37"/>
        <v>0</v>
      </c>
      <c r="EO52" s="243">
        <f t="shared" si="252"/>
        <v>0</v>
      </c>
      <c r="EP52" s="244">
        <v>0</v>
      </c>
      <c r="EQ52" s="244">
        <v>0</v>
      </c>
      <c r="ER52" s="244">
        <v>0</v>
      </c>
      <c r="ES52" s="244">
        <v>0</v>
      </c>
      <c r="ET52" s="244">
        <v>0</v>
      </c>
      <c r="EU52" s="243">
        <f t="shared" si="38"/>
        <v>0</v>
      </c>
      <c r="EV52" s="243">
        <f t="shared" si="253"/>
        <v>0</v>
      </c>
      <c r="EW52" s="243">
        <f t="shared" si="254"/>
        <v>0</v>
      </c>
      <c r="EX52" s="243">
        <f t="shared" si="39"/>
        <v>0</v>
      </c>
      <c r="EY52" s="243">
        <f t="shared" si="255"/>
        <v>0</v>
      </c>
      <c r="EZ52" s="245">
        <f t="shared" si="256"/>
        <v>0</v>
      </c>
      <c r="FA52" s="245">
        <f t="shared" si="256"/>
        <v>0</v>
      </c>
      <c r="FB52" s="245">
        <f t="shared" si="256"/>
        <v>0</v>
      </c>
      <c r="FC52" s="245">
        <f t="shared" si="257"/>
        <v>0</v>
      </c>
      <c r="FD52" s="245">
        <f t="shared" si="258"/>
        <v>0</v>
      </c>
      <c r="FE52" s="245">
        <f t="shared" si="259"/>
        <v>0</v>
      </c>
      <c r="FF52" s="245">
        <f t="shared" si="260"/>
        <v>0</v>
      </c>
      <c r="FG52" s="245">
        <f t="shared" si="261"/>
        <v>0</v>
      </c>
      <c r="FH52" s="245">
        <f t="shared" si="262"/>
        <v>0</v>
      </c>
      <c r="FI52" s="245">
        <f t="shared" si="263"/>
        <v>0</v>
      </c>
      <c r="FJ52" s="245">
        <f t="shared" si="263"/>
        <v>0</v>
      </c>
      <c r="FK52" s="244">
        <f t="shared" si="40"/>
        <v>0</v>
      </c>
      <c r="FL52" s="244">
        <v>0</v>
      </c>
      <c r="FM52" s="243">
        <f t="shared" si="264"/>
        <v>0</v>
      </c>
      <c r="FN52" s="243">
        <f t="shared" si="265"/>
        <v>0</v>
      </c>
      <c r="FO52" s="244">
        <v>0</v>
      </c>
      <c r="FP52" s="244">
        <f t="shared" si="266"/>
        <v>0</v>
      </c>
      <c r="FQ52" s="244">
        <f t="shared" si="41"/>
        <v>0</v>
      </c>
      <c r="FR52" s="244">
        <v>0</v>
      </c>
      <c r="FS52" s="243">
        <f t="shared" si="267"/>
        <v>0</v>
      </c>
      <c r="FT52" s="243">
        <f t="shared" si="268"/>
        <v>0</v>
      </c>
      <c r="FU52" s="244">
        <v>0</v>
      </c>
      <c r="FV52" s="244">
        <f t="shared" si="269"/>
        <v>0</v>
      </c>
      <c r="FW52" s="270">
        <v>3.1480000000000002E-3</v>
      </c>
      <c r="FX52" s="243">
        <f t="shared" si="270"/>
        <v>13.596329185055524</v>
      </c>
      <c r="FY52" s="243">
        <f t="shared" si="271"/>
        <v>2.9911924207122151</v>
      </c>
      <c r="FZ52" s="243">
        <f t="shared" si="42"/>
        <v>0</v>
      </c>
      <c r="GA52" s="243">
        <f t="shared" si="272"/>
        <v>0</v>
      </c>
      <c r="GB52" s="243">
        <f t="shared" si="273"/>
        <v>0</v>
      </c>
      <c r="GC52" s="243">
        <f t="shared" si="274"/>
        <v>0.24512700215867533</v>
      </c>
      <c r="GD52" s="243">
        <f t="shared" si="43"/>
        <v>1.9125585414396007</v>
      </c>
      <c r="GE52" s="243">
        <f t="shared" si="275"/>
        <v>6.1648738730778724E-2</v>
      </c>
      <c r="GF52" s="243">
        <f t="shared" si="276"/>
        <v>1.6314033473322174</v>
      </c>
      <c r="GG52" s="243">
        <f t="shared" si="44"/>
        <v>0.93726035746830094</v>
      </c>
      <c r="GH52" s="247">
        <f t="shared" si="277"/>
        <v>23.618961008201179</v>
      </c>
      <c r="GI52" s="244">
        <v>15</v>
      </c>
      <c r="GJ52" s="244">
        <v>3939.34</v>
      </c>
      <c r="GK52" s="244">
        <v>866.65480000000002</v>
      </c>
      <c r="GL52" s="244">
        <v>2416.28640176931</v>
      </c>
      <c r="GM52" s="244">
        <v>71.022008333333304</v>
      </c>
      <c r="GN52" s="271">
        <v>0</v>
      </c>
      <c r="GO52" s="243">
        <f t="shared" si="278"/>
        <v>0</v>
      </c>
      <c r="GP52" s="243">
        <f t="shared" si="45"/>
        <v>0</v>
      </c>
      <c r="GQ52" s="243">
        <f t="shared" si="279"/>
        <v>0</v>
      </c>
      <c r="GR52" s="243">
        <f t="shared" si="280"/>
        <v>0</v>
      </c>
      <c r="GS52" s="244">
        <v>0</v>
      </c>
      <c r="GT52" s="244">
        <v>0</v>
      </c>
      <c r="GU52" s="245"/>
      <c r="GV52" s="243">
        <f t="shared" si="46"/>
        <v>0</v>
      </c>
      <c r="GW52" s="243">
        <f t="shared" si="281"/>
        <v>0</v>
      </c>
      <c r="GX52" s="243">
        <f t="shared" si="282"/>
        <v>0</v>
      </c>
      <c r="GY52" s="243">
        <f t="shared" si="47"/>
        <v>0</v>
      </c>
      <c r="GZ52" s="243">
        <f t="shared" si="283"/>
        <v>0</v>
      </c>
      <c r="HA52" s="244">
        <v>0</v>
      </c>
      <c r="HB52" s="244">
        <v>44</v>
      </c>
      <c r="HC52" s="244">
        <v>0</v>
      </c>
      <c r="HD52" s="244">
        <v>0</v>
      </c>
      <c r="HE52" s="244">
        <v>0</v>
      </c>
      <c r="HF52" s="243">
        <f t="shared" si="284"/>
        <v>0</v>
      </c>
      <c r="HG52" s="243">
        <f t="shared" si="48"/>
        <v>0</v>
      </c>
      <c r="HH52" s="244">
        <v>0</v>
      </c>
      <c r="HI52" s="244">
        <v>0</v>
      </c>
      <c r="HJ52" s="243">
        <f t="shared" si="49"/>
        <v>0</v>
      </c>
      <c r="HK52" s="243">
        <f t="shared" si="50"/>
        <v>0</v>
      </c>
      <c r="HL52" s="243">
        <f t="shared" si="51"/>
        <v>0</v>
      </c>
      <c r="HM52" s="244">
        <v>0</v>
      </c>
      <c r="HN52" s="243">
        <f t="shared" si="285"/>
        <v>0</v>
      </c>
      <c r="HO52" s="243">
        <f t="shared" si="52"/>
        <v>0</v>
      </c>
      <c r="HP52" s="244">
        <v>0</v>
      </c>
      <c r="HQ52" s="244">
        <v>0</v>
      </c>
      <c r="HR52" s="243">
        <f t="shared" si="53"/>
        <v>0</v>
      </c>
      <c r="HS52" s="243">
        <f t="shared" si="54"/>
        <v>0</v>
      </c>
      <c r="HT52" s="243">
        <f t="shared" si="55"/>
        <v>0</v>
      </c>
      <c r="HU52" s="244">
        <v>0</v>
      </c>
      <c r="HV52" s="243">
        <f t="shared" si="286"/>
        <v>0</v>
      </c>
      <c r="HW52" s="243">
        <f t="shared" si="56"/>
        <v>0</v>
      </c>
      <c r="HX52" s="244">
        <v>0</v>
      </c>
      <c r="HY52" s="244">
        <v>0</v>
      </c>
      <c r="HZ52" s="243">
        <f t="shared" si="57"/>
        <v>0</v>
      </c>
      <c r="IA52" s="243">
        <f t="shared" si="58"/>
        <v>0</v>
      </c>
      <c r="IB52" s="243">
        <f t="shared" si="59"/>
        <v>0</v>
      </c>
      <c r="IC52" s="244">
        <v>0</v>
      </c>
      <c r="ID52" s="243">
        <f t="shared" si="287"/>
        <v>0</v>
      </c>
      <c r="IE52" s="243">
        <f t="shared" si="60"/>
        <v>0</v>
      </c>
      <c r="IF52" s="244">
        <v>0</v>
      </c>
      <c r="IG52" s="244">
        <v>0</v>
      </c>
      <c r="IH52" s="243">
        <f t="shared" si="61"/>
        <v>0</v>
      </c>
      <c r="II52" s="243">
        <f t="shared" si="62"/>
        <v>0</v>
      </c>
      <c r="IJ52" s="243">
        <f t="shared" si="288"/>
        <v>0</v>
      </c>
      <c r="IK52" s="244">
        <v>0</v>
      </c>
      <c r="IL52" s="243">
        <f t="shared" si="289"/>
        <v>0</v>
      </c>
      <c r="IM52" s="243">
        <f t="shared" si="63"/>
        <v>0</v>
      </c>
      <c r="IN52" s="244">
        <v>0</v>
      </c>
      <c r="IO52" s="244">
        <v>0</v>
      </c>
      <c r="IP52" s="243">
        <f t="shared" si="64"/>
        <v>0</v>
      </c>
      <c r="IQ52" s="243">
        <f t="shared" si="65"/>
        <v>0</v>
      </c>
      <c r="IR52" s="243">
        <f t="shared" si="290"/>
        <v>0</v>
      </c>
      <c r="IS52" s="244">
        <v>1.4</v>
      </c>
      <c r="IT52" s="243">
        <f t="shared" si="291"/>
        <v>0.308</v>
      </c>
      <c r="IU52" s="243">
        <f t="shared" si="66"/>
        <v>0</v>
      </c>
      <c r="IV52" s="244">
        <v>6.1095622119999998E-2</v>
      </c>
      <c r="IW52" s="244">
        <v>0.14496354630632999</v>
      </c>
      <c r="IX52" s="243">
        <f t="shared" si="67"/>
        <v>0.21747915593454059</v>
      </c>
      <c r="IY52" s="243">
        <f t="shared" si="68"/>
        <v>0.10657691621804354</v>
      </c>
      <c r="IZ52" s="243">
        <f t="shared" si="292"/>
        <v>2.6857382886946968</v>
      </c>
      <c r="JA52" s="244">
        <v>10.2428222222222</v>
      </c>
      <c r="JB52" s="243">
        <f t="shared" si="293"/>
        <v>2.253420888888884</v>
      </c>
      <c r="JC52" s="244">
        <v>26.271244444444399</v>
      </c>
      <c r="JD52" s="243">
        <f t="shared" si="69"/>
        <v>0</v>
      </c>
      <c r="JE52" s="243">
        <f t="shared" si="70"/>
        <v>4.4048379539994968</v>
      </c>
      <c r="JF52" s="243">
        <f t="shared" si="71"/>
        <v>2.1586162754777489</v>
      </c>
      <c r="JG52" s="243">
        <f t="shared" si="294"/>
        <v>54.397130142039273</v>
      </c>
      <c r="JH52" s="244">
        <v>0</v>
      </c>
      <c r="JI52" s="243">
        <f t="shared" si="295"/>
        <v>0</v>
      </c>
      <c r="JJ52" s="244">
        <v>0</v>
      </c>
      <c r="JK52" s="243">
        <f t="shared" si="72"/>
        <v>0</v>
      </c>
      <c r="JL52" s="243">
        <f t="shared" si="73"/>
        <v>0</v>
      </c>
      <c r="JM52" s="243">
        <f t="shared" si="74"/>
        <v>0</v>
      </c>
      <c r="JN52" s="243">
        <f t="shared" si="296"/>
        <v>0</v>
      </c>
      <c r="JO52" s="244">
        <v>0</v>
      </c>
      <c r="JP52" s="243">
        <f t="shared" si="297"/>
        <v>0</v>
      </c>
      <c r="JQ52" s="244">
        <v>0</v>
      </c>
      <c r="JR52" s="243">
        <f t="shared" si="75"/>
        <v>0</v>
      </c>
      <c r="JS52" s="243">
        <f t="shared" si="76"/>
        <v>0</v>
      </c>
      <c r="JT52" s="243">
        <f t="shared" si="77"/>
        <v>0</v>
      </c>
      <c r="JU52" s="243">
        <f t="shared" si="298"/>
        <v>0</v>
      </c>
      <c r="JV52" s="244">
        <v>0</v>
      </c>
      <c r="JW52" s="243">
        <f t="shared" si="299"/>
        <v>0</v>
      </c>
      <c r="JX52" s="244">
        <v>0</v>
      </c>
      <c r="JY52" s="243">
        <f t="shared" si="78"/>
        <v>0</v>
      </c>
      <c r="JZ52" s="243">
        <f t="shared" si="79"/>
        <v>0</v>
      </c>
      <c r="KA52" s="243">
        <f t="shared" si="80"/>
        <v>0</v>
      </c>
      <c r="KB52" s="243">
        <f t="shared" si="300"/>
        <v>0</v>
      </c>
      <c r="KC52" s="244">
        <v>0</v>
      </c>
      <c r="KD52" s="243">
        <f t="shared" si="301"/>
        <v>0</v>
      </c>
      <c r="KE52" s="244">
        <v>0</v>
      </c>
      <c r="KF52" s="243">
        <f t="shared" si="81"/>
        <v>0</v>
      </c>
      <c r="KG52" s="243">
        <f t="shared" si="82"/>
        <v>0</v>
      </c>
      <c r="KH52" s="243">
        <f t="shared" si="83"/>
        <v>0</v>
      </c>
      <c r="KI52" s="243">
        <f t="shared" si="302"/>
        <v>0</v>
      </c>
      <c r="KJ52" s="244">
        <v>0</v>
      </c>
      <c r="KK52" s="243">
        <f t="shared" si="303"/>
        <v>0</v>
      </c>
      <c r="KL52" s="244">
        <v>0</v>
      </c>
      <c r="KM52" s="243">
        <f t="shared" si="84"/>
        <v>0</v>
      </c>
      <c r="KN52" s="243">
        <f t="shared" si="85"/>
        <v>0</v>
      </c>
      <c r="KO52" s="243">
        <f t="shared" si="86"/>
        <v>0</v>
      </c>
      <c r="KP52" s="243">
        <f t="shared" si="304"/>
        <v>0</v>
      </c>
      <c r="KQ52" s="243">
        <f t="shared" si="305"/>
        <v>11.6428222222222</v>
      </c>
      <c r="KR52" s="243">
        <f t="shared" si="87"/>
        <v>2.5614208888888839</v>
      </c>
      <c r="KS52" s="243">
        <f t="shared" si="306"/>
        <v>26.477303612870728</v>
      </c>
      <c r="KT52" s="243">
        <f t="shared" si="307"/>
        <v>0</v>
      </c>
      <c r="KU52" s="243">
        <f t="shared" si="308"/>
        <v>0</v>
      </c>
      <c r="KV52" s="243">
        <f t="shared" si="309"/>
        <v>0</v>
      </c>
      <c r="KW52" s="243">
        <f t="shared" si="310"/>
        <v>4.6223171099340377</v>
      </c>
      <c r="KX52" s="243">
        <f t="shared" si="311"/>
        <v>0.14899414248864751</v>
      </c>
      <c r="KY52" s="243">
        <f t="shared" si="312"/>
        <v>3.9428145294320203</v>
      </c>
      <c r="KZ52" s="243">
        <f t="shared" si="313"/>
        <v>2.2651931916957926</v>
      </c>
      <c r="LA52" s="243">
        <f t="shared" si="313"/>
        <v>57.082868430733967</v>
      </c>
      <c r="LB52" s="244">
        <v>0</v>
      </c>
      <c r="LC52" s="243">
        <f t="shared" si="314"/>
        <v>0</v>
      </c>
      <c r="LD52" s="243">
        <f t="shared" si="88"/>
        <v>0</v>
      </c>
      <c r="LE52" s="243">
        <f t="shared" si="315"/>
        <v>0</v>
      </c>
      <c r="LF52" s="243">
        <f t="shared" si="316"/>
        <v>0</v>
      </c>
      <c r="LG52" s="244">
        <v>0</v>
      </c>
      <c r="LH52" s="243">
        <f t="shared" si="89"/>
        <v>0</v>
      </c>
      <c r="LI52" s="243">
        <f t="shared" si="317"/>
        <v>0</v>
      </c>
      <c r="LJ52" s="243">
        <f t="shared" si="318"/>
        <v>0</v>
      </c>
      <c r="LK52" s="243">
        <f t="shared" si="90"/>
        <v>0</v>
      </c>
      <c r="LL52" s="243">
        <f t="shared" si="319"/>
        <v>0</v>
      </c>
      <c r="LM52" s="243">
        <f t="shared" si="91"/>
        <v>0</v>
      </c>
      <c r="LN52" s="244">
        <v>0</v>
      </c>
      <c r="LO52" s="243">
        <f t="shared" si="320"/>
        <v>0</v>
      </c>
      <c r="LP52" s="243">
        <f t="shared" si="321"/>
        <v>0</v>
      </c>
      <c r="LQ52" s="243">
        <f t="shared" si="92"/>
        <v>0</v>
      </c>
      <c r="LR52" s="243">
        <f t="shared" si="322"/>
        <v>0</v>
      </c>
      <c r="LS52" s="244">
        <v>0</v>
      </c>
      <c r="LT52" s="243">
        <f t="shared" si="93"/>
        <v>0</v>
      </c>
      <c r="LU52" s="243">
        <f t="shared" si="323"/>
        <v>0</v>
      </c>
      <c r="LV52" s="243">
        <f t="shared" si="324"/>
        <v>0</v>
      </c>
      <c r="LW52" s="243">
        <f t="shared" si="94"/>
        <v>0</v>
      </c>
      <c r="LX52" s="243">
        <f t="shared" si="325"/>
        <v>0</v>
      </c>
      <c r="LY52" s="245">
        <f t="shared" si="95"/>
        <v>0</v>
      </c>
      <c r="LZ52" s="244">
        <v>0</v>
      </c>
      <c r="MA52" s="249">
        <f t="shared" si="326"/>
        <v>0</v>
      </c>
      <c r="MB52" s="249">
        <f t="shared" si="327"/>
        <v>0</v>
      </c>
      <c r="MC52" s="249">
        <f t="shared" si="96"/>
        <v>0</v>
      </c>
      <c r="MD52" s="247">
        <f t="shared" si="328"/>
        <v>0</v>
      </c>
      <c r="ME52" s="250">
        <f t="shared" si="329"/>
        <v>178.83456084071173</v>
      </c>
      <c r="MF52" s="251">
        <f t="shared" si="376"/>
        <v>30.791764716878824</v>
      </c>
      <c r="MG52" s="252" t="e">
        <f t="shared" si="330"/>
        <v>#REF!</v>
      </c>
      <c r="MH52" s="252" t="e">
        <f t="shared" si="377"/>
        <v>#REF!</v>
      </c>
      <c r="MI52" s="252">
        <f t="shared" si="331"/>
        <v>0</v>
      </c>
      <c r="MJ52" s="252">
        <f t="shared" si="332"/>
        <v>0</v>
      </c>
      <c r="MK52" s="252">
        <f t="shared" si="378"/>
        <v>61.165999999999997</v>
      </c>
      <c r="ML52" s="252">
        <f t="shared" si="333"/>
        <v>0</v>
      </c>
      <c r="MM52" s="252">
        <f t="shared" si="334"/>
        <v>0</v>
      </c>
      <c r="MN52" s="252">
        <f t="shared" si="335"/>
        <v>0</v>
      </c>
      <c r="MO52" s="252">
        <f t="shared" si="336"/>
        <v>0</v>
      </c>
      <c r="MP52" s="253">
        <f t="shared" si="337"/>
        <v>0</v>
      </c>
      <c r="MQ52" s="254">
        <f t="shared" si="379"/>
        <v>0</v>
      </c>
      <c r="MR52" s="255">
        <f t="shared" si="338"/>
        <v>0</v>
      </c>
      <c r="MS52" s="255">
        <f t="shared" si="380"/>
        <v>0</v>
      </c>
      <c r="MT52" s="255">
        <f t="shared" si="381"/>
        <v>14.481228311513787</v>
      </c>
      <c r="MU52" s="255">
        <f t="shared" si="97"/>
        <v>0.4667828154453712</v>
      </c>
      <c r="MV52" s="255">
        <f t="shared" si="339"/>
        <v>15.069951100260598</v>
      </c>
      <c r="MW52" s="255" t="e">
        <f t="shared" si="98"/>
        <v>#REF!</v>
      </c>
      <c r="MX52" s="255" t="e">
        <f t="shared" si="99"/>
        <v>#REF!</v>
      </c>
      <c r="MY52" s="256" t="e">
        <f t="shared" si="340"/>
        <v>#REF!</v>
      </c>
      <c r="MZ52" s="254">
        <f t="shared" si="341"/>
        <v>0</v>
      </c>
      <c r="NA52" s="255">
        <f t="shared" si="100"/>
        <v>0</v>
      </c>
      <c r="NB52" s="255">
        <f t="shared" si="342"/>
        <v>0</v>
      </c>
      <c r="NC52" s="255">
        <f t="shared" si="101"/>
        <v>0</v>
      </c>
      <c r="ND52" s="255">
        <f t="shared" si="343"/>
        <v>0</v>
      </c>
      <c r="NE52" s="255"/>
      <c r="NF52" s="256"/>
      <c r="NG52" s="257"/>
      <c r="NH52" s="254">
        <f t="shared" si="344"/>
        <v>0</v>
      </c>
      <c r="NI52" s="255">
        <f t="shared" si="102"/>
        <v>0</v>
      </c>
      <c r="NJ52" s="255" t="e">
        <f t="shared" si="345"/>
        <v>#REF!</v>
      </c>
      <c r="NK52" s="255" t="e">
        <f t="shared" si="103"/>
        <v>#REF!</v>
      </c>
      <c r="NL52" s="255">
        <f t="shared" si="346"/>
        <v>0</v>
      </c>
      <c r="NM52" s="255"/>
      <c r="NN52" s="256"/>
      <c r="NO52" s="257"/>
      <c r="NP52" s="254">
        <f t="shared" si="347"/>
        <v>8.2694052906082263</v>
      </c>
      <c r="NQ52" s="255">
        <f t="shared" si="104"/>
        <v>9.3196197625154706</v>
      </c>
      <c r="NR52" s="255">
        <f t="shared" si="348"/>
        <v>7.2727539342259453</v>
      </c>
      <c r="NS52" s="255">
        <f t="shared" si="105"/>
        <v>9.0182148784401726</v>
      </c>
      <c r="NT52" s="255">
        <f t="shared" si="349"/>
        <v>77.883120160140138</v>
      </c>
      <c r="NU52" s="255">
        <f t="shared" si="350"/>
        <v>0.10617711865684128</v>
      </c>
      <c r="NV52" s="256">
        <f t="shared" si="351"/>
        <v>9.3380361742981033E-2</v>
      </c>
      <c r="NW52" s="257">
        <f t="shared" si="106"/>
        <v>1.0358957808877343</v>
      </c>
      <c r="NX52" s="254">
        <f t="shared" si="352"/>
        <v>0</v>
      </c>
      <c r="NY52" s="255">
        <f t="shared" si="107"/>
        <v>0</v>
      </c>
      <c r="NZ52" s="255">
        <f t="shared" si="353"/>
        <v>0</v>
      </c>
      <c r="OA52" s="255">
        <f t="shared" si="108"/>
        <v>0</v>
      </c>
      <c r="OB52" s="255">
        <f t="shared" si="354"/>
        <v>0</v>
      </c>
      <c r="OC52" s="255"/>
      <c r="OD52" s="256"/>
      <c r="OE52" s="257"/>
      <c r="OF52" s="254">
        <f t="shared" si="355"/>
        <v>0</v>
      </c>
      <c r="OG52" s="255">
        <f t="shared" si="109"/>
        <v>0</v>
      </c>
      <c r="OH52" s="255">
        <f t="shared" si="356"/>
        <v>0</v>
      </c>
      <c r="OI52" s="255">
        <f t="shared" si="110"/>
        <v>0</v>
      </c>
      <c r="OJ52" s="255">
        <f t="shared" si="357"/>
        <v>0</v>
      </c>
      <c r="OK52" s="255"/>
      <c r="OL52" s="256"/>
      <c r="OM52" s="257"/>
      <c r="ON52" s="258"/>
      <c r="OO52" s="254">
        <f t="shared" si="358"/>
        <v>0</v>
      </c>
      <c r="OP52" s="255">
        <f t="shared" si="111"/>
        <v>0</v>
      </c>
      <c r="OQ52" s="255">
        <f t="shared" si="359"/>
        <v>0</v>
      </c>
      <c r="OR52" s="255">
        <f t="shared" si="112"/>
        <v>0</v>
      </c>
      <c r="OS52" s="255">
        <f t="shared" si="360"/>
        <v>0</v>
      </c>
      <c r="OT52" s="255"/>
      <c r="OU52" s="256"/>
      <c r="OV52" s="257"/>
      <c r="OW52" s="258"/>
      <c r="OX52" s="254">
        <f t="shared" si="361"/>
        <v>0</v>
      </c>
      <c r="OY52" s="255">
        <f t="shared" si="113"/>
        <v>0</v>
      </c>
      <c r="OZ52" s="255">
        <f t="shared" si="362"/>
        <v>0</v>
      </c>
      <c r="PA52" s="255">
        <f t="shared" si="114"/>
        <v>0</v>
      </c>
      <c r="PB52" s="255">
        <f t="shared" si="363"/>
        <v>0</v>
      </c>
      <c r="PC52" s="255"/>
      <c r="PD52" s="259"/>
      <c r="PE52" s="257"/>
      <c r="PF52" s="254">
        <f t="shared" si="116"/>
        <v>0</v>
      </c>
      <c r="PG52" s="255">
        <f t="shared" si="117"/>
        <v>0</v>
      </c>
      <c r="PH52" s="255">
        <f t="shared" si="364"/>
        <v>0</v>
      </c>
      <c r="PI52" s="255">
        <f t="shared" si="118"/>
        <v>0</v>
      </c>
      <c r="PJ52" s="255">
        <f t="shared" si="119"/>
        <v>0</v>
      </c>
      <c r="PK52" s="255"/>
      <c r="PL52" s="259"/>
      <c r="PM52" s="257"/>
      <c r="PN52" s="254">
        <f t="shared" si="120"/>
        <v>0</v>
      </c>
      <c r="PO52" s="255">
        <f t="shared" si="121"/>
        <v>0</v>
      </c>
      <c r="PP52" s="255">
        <f t="shared" si="365"/>
        <v>0</v>
      </c>
      <c r="PQ52" s="255">
        <f t="shared" si="122"/>
        <v>0</v>
      </c>
      <c r="PR52" s="255">
        <f t="shared" si="123"/>
        <v>0</v>
      </c>
      <c r="PS52" s="255"/>
      <c r="PT52" s="259"/>
      <c r="PU52" s="257"/>
      <c r="PV52" s="254">
        <f t="shared" si="124"/>
        <v>18.577833689513046</v>
      </c>
      <c r="PW52" s="255">
        <f t="shared" si="125"/>
        <v>20.937218568081203</v>
      </c>
      <c r="PX52" s="255">
        <f t="shared" si="126"/>
        <v>6.1648738730778724E-2</v>
      </c>
      <c r="PY52" s="255">
        <f t="shared" si="127"/>
        <v>7.6444436026165616E-2</v>
      </c>
      <c r="PZ52" s="255">
        <f t="shared" si="128"/>
        <v>18.745207149366014</v>
      </c>
      <c r="QA52" s="255">
        <f t="shared" si="366"/>
        <v>0.99107113308915185</v>
      </c>
      <c r="QB52" s="259">
        <f t="shared" si="129"/>
        <v>3.2887734042919745E-3</v>
      </c>
      <c r="QC52" s="257">
        <f t="shared" si="367"/>
        <v>1.1266553395193524</v>
      </c>
      <c r="QD52" s="254">
        <f t="shared" si="130"/>
        <v>0</v>
      </c>
      <c r="QE52" s="255">
        <f t="shared" si="131"/>
        <v>0</v>
      </c>
      <c r="QF52" s="255">
        <f t="shared" si="132"/>
        <v>0</v>
      </c>
      <c r="QG52" s="255">
        <f t="shared" si="133"/>
        <v>0</v>
      </c>
      <c r="QH52" s="255">
        <f t="shared" si="134"/>
        <v>0</v>
      </c>
      <c r="QI52" s="255"/>
      <c r="QJ52" s="259"/>
      <c r="QK52" s="257"/>
      <c r="QL52" s="254">
        <f t="shared" si="135"/>
        <v>19.014476837018151</v>
      </c>
      <c r="QM52" s="255">
        <f t="shared" si="136"/>
        <v>21.429315395319456</v>
      </c>
      <c r="QN52" s="255">
        <f t="shared" si="137"/>
        <v>0.14899414248864751</v>
      </c>
      <c r="QO52" s="255">
        <f t="shared" si="138"/>
        <v>0.1847527366859229</v>
      </c>
      <c r="QP52" s="255">
        <f t="shared" si="368"/>
        <v>45.303863833915848</v>
      </c>
      <c r="QQ52" s="255">
        <f t="shared" si="369"/>
        <v>0.41970982666567475</v>
      </c>
      <c r="QR52" s="259">
        <f t="shared" si="139"/>
        <v>3.2887734042919749E-3</v>
      </c>
      <c r="QS52" s="257">
        <f t="shared" si="370"/>
        <v>1.0540924536035707</v>
      </c>
      <c r="QT52" s="254">
        <f t="shared" si="140"/>
        <v>0</v>
      </c>
      <c r="QU52" s="255">
        <f t="shared" si="141"/>
        <v>0</v>
      </c>
      <c r="QV52" s="255">
        <f t="shared" si="142"/>
        <v>0</v>
      </c>
      <c r="QW52" s="255">
        <f t="shared" si="143"/>
        <v>0</v>
      </c>
      <c r="QX52" s="255">
        <f t="shared" si="144"/>
        <v>0</v>
      </c>
      <c r="QY52" s="255"/>
      <c r="QZ52" s="259"/>
      <c r="RA52" s="257"/>
      <c r="RB52" s="254">
        <f t="shared" si="145"/>
        <v>0</v>
      </c>
      <c r="RC52" s="255">
        <f t="shared" si="146"/>
        <v>0</v>
      </c>
      <c r="RD52" s="255">
        <f t="shared" si="371"/>
        <v>0</v>
      </c>
      <c r="RE52" s="255">
        <f t="shared" si="147"/>
        <v>0</v>
      </c>
      <c r="RF52" s="255">
        <f t="shared" si="148"/>
        <v>0</v>
      </c>
      <c r="RG52" s="255"/>
      <c r="RH52" s="259"/>
      <c r="RI52" s="257"/>
      <c r="RJ52" s="254">
        <f t="shared" si="149"/>
        <v>0</v>
      </c>
      <c r="RK52" s="255">
        <f t="shared" si="150"/>
        <v>0</v>
      </c>
      <c r="RL52" s="255">
        <f t="shared" si="372"/>
        <v>0</v>
      </c>
      <c r="RM52" s="255">
        <f t="shared" si="151"/>
        <v>0</v>
      </c>
      <c r="RN52" s="255">
        <f t="shared" si="152"/>
        <v>0</v>
      </c>
      <c r="RO52" s="255"/>
      <c r="RP52" s="259"/>
      <c r="RQ52" s="257"/>
      <c r="RR52" s="254">
        <f t="shared" si="153"/>
        <v>0</v>
      </c>
      <c r="RS52" s="255">
        <f t="shared" si="154"/>
        <v>0</v>
      </c>
      <c r="RT52" s="255">
        <f t="shared" si="373"/>
        <v>0</v>
      </c>
      <c r="RU52" s="255">
        <f t="shared" si="155"/>
        <v>0</v>
      </c>
      <c r="RV52" s="255">
        <f t="shared" si="156"/>
        <v>0</v>
      </c>
      <c r="RW52" s="255"/>
      <c r="RX52" s="259"/>
      <c r="RY52" s="257"/>
      <c r="RZ52" s="260"/>
      <c r="SA52" s="242">
        <f t="shared" si="157"/>
        <v>0</v>
      </c>
      <c r="SB52" s="242">
        <f t="shared" si="158"/>
        <v>0</v>
      </c>
      <c r="SC52" s="242">
        <f t="shared" si="159"/>
        <v>0.60838159211536635</v>
      </c>
      <c r="SD52" s="242">
        <f t="shared" si="160"/>
        <v>0</v>
      </c>
      <c r="SE52" s="242">
        <f t="shared" si="161"/>
        <v>0</v>
      </c>
      <c r="SF52" s="262">
        <v>0</v>
      </c>
      <c r="SG52" s="242">
        <f t="shared" si="162"/>
        <v>0</v>
      </c>
      <c r="SH52" s="262">
        <v>0</v>
      </c>
      <c r="SI52" s="242">
        <f t="shared" si="163"/>
        <v>0</v>
      </c>
      <c r="SJ52" s="242">
        <f t="shared" si="164"/>
        <v>0</v>
      </c>
      <c r="SK52" s="242">
        <f t="shared" si="165"/>
        <v>0</v>
      </c>
      <c r="SL52" s="242">
        <f t="shared" si="166"/>
        <v>0.23817493877439111</v>
      </c>
      <c r="SM52" s="242">
        <f t="shared" si="167"/>
        <v>0</v>
      </c>
      <c r="SN52" s="242">
        <f t="shared" si="168"/>
        <v>0.42332352936719403</v>
      </c>
      <c r="SO52" s="242">
        <f t="shared" si="169"/>
        <v>0</v>
      </c>
      <c r="SP52" s="242">
        <f t="shared" si="170"/>
        <v>0</v>
      </c>
      <c r="SQ52" s="242">
        <f t="shared" si="171"/>
        <v>0</v>
      </c>
      <c r="SR52" s="242">
        <f t="shared" si="172"/>
        <v>0</v>
      </c>
      <c r="SS52" s="242">
        <f t="shared" si="173"/>
        <v>1.2698800602569515</v>
      </c>
      <c r="ST52" s="242">
        <f t="shared" si="174"/>
        <v>1.2698800602569515</v>
      </c>
      <c r="SU52" s="242"/>
      <c r="SV52" s="242"/>
      <c r="SW52" s="242">
        <f t="shared" si="175"/>
        <v>1.0579688913246286</v>
      </c>
      <c r="SX52" s="242">
        <f t="shared" si="175"/>
        <v>1.0579688913246286</v>
      </c>
      <c r="SY52" s="242"/>
      <c r="SZ52" s="263"/>
      <c r="TA52" s="264">
        <f t="shared" si="176"/>
        <v>0</v>
      </c>
      <c r="TB52" s="264">
        <f t="shared" si="177"/>
        <v>0</v>
      </c>
      <c r="TC52" s="264">
        <f t="shared" si="178"/>
        <v>98.137830000000008</v>
      </c>
      <c r="TD52" s="264">
        <f t="shared" si="179"/>
        <v>0</v>
      </c>
      <c r="TE52" s="264">
        <f t="shared" si="180"/>
        <v>0</v>
      </c>
      <c r="TF52" s="264">
        <f t="shared" si="180"/>
        <v>0</v>
      </c>
      <c r="TG52" s="264">
        <f t="shared" si="181"/>
        <v>0</v>
      </c>
      <c r="TH52" s="264">
        <f t="shared" si="182"/>
        <v>0</v>
      </c>
      <c r="TI52" s="264">
        <f t="shared" si="183"/>
        <v>0</v>
      </c>
      <c r="TJ52" s="264">
        <f t="shared" si="184"/>
        <v>35.324939999999998</v>
      </c>
      <c r="TK52" s="264">
        <f t="shared" si="185"/>
        <v>0</v>
      </c>
      <c r="TL52" s="264">
        <f t="shared" si="186"/>
        <v>67.10736</v>
      </c>
      <c r="TM52" s="264">
        <f t="shared" si="187"/>
        <v>0</v>
      </c>
      <c r="TN52" s="264">
        <f t="shared" si="188"/>
        <v>0</v>
      </c>
      <c r="TO52" s="264">
        <f t="shared" si="189"/>
        <v>0</v>
      </c>
      <c r="TP52" s="264">
        <f t="shared" si="189"/>
        <v>0</v>
      </c>
      <c r="TQ52" s="264"/>
      <c r="TR52" s="264"/>
      <c r="TS52" s="264">
        <f t="shared" si="190"/>
        <v>0</v>
      </c>
      <c r="TT52" s="264">
        <f t="shared" si="191"/>
        <v>0</v>
      </c>
      <c r="TU52" s="264">
        <f t="shared" si="192"/>
        <v>101.66056404247772</v>
      </c>
      <c r="TV52" s="264">
        <f t="shared" si="193"/>
        <v>0</v>
      </c>
      <c r="TW52" s="264">
        <f t="shared" si="193"/>
        <v>0</v>
      </c>
      <c r="TX52" s="264">
        <f t="shared" si="194"/>
        <v>0</v>
      </c>
      <c r="TY52" s="264">
        <f t="shared" si="195"/>
        <v>0</v>
      </c>
      <c r="TZ52" s="264">
        <f t="shared" si="196"/>
        <v>0</v>
      </c>
      <c r="UA52" s="264">
        <f t="shared" si="197"/>
        <v>0</v>
      </c>
      <c r="UB52" s="264">
        <f t="shared" si="198"/>
        <v>39.799032269200751</v>
      </c>
      <c r="UC52" s="264">
        <f t="shared" si="199"/>
        <v>0</v>
      </c>
      <c r="UD52" s="264">
        <f t="shared" si="200"/>
        <v>70.737361757258114</v>
      </c>
      <c r="UE52" s="264">
        <f t="shared" si="201"/>
        <v>0</v>
      </c>
      <c r="UF52" s="264">
        <f t="shared" si="202"/>
        <v>0</v>
      </c>
      <c r="UG52" s="264">
        <f t="shared" si="203"/>
        <v>0</v>
      </c>
      <c r="UH52" s="264">
        <f t="shared" si="203"/>
        <v>0</v>
      </c>
      <c r="UI52" s="191"/>
      <c r="UJ52" s="191"/>
      <c r="UK52" s="191"/>
      <c r="UL52" s="191"/>
      <c r="UM52" s="189"/>
      <c r="UN52" s="191"/>
      <c r="UO52" s="191"/>
      <c r="UP52" s="191"/>
      <c r="UQ52" s="191"/>
      <c r="UR52" s="191"/>
      <c r="US52" s="191"/>
      <c r="UT52" s="191"/>
      <c r="UU52" s="191"/>
      <c r="UV52" s="192"/>
      <c r="UW52" s="191"/>
      <c r="UX52" s="191"/>
      <c r="UY52" s="191"/>
      <c r="UZ52" s="191"/>
      <c r="VA52" s="191"/>
      <c r="VB52" s="191"/>
      <c r="VC52" s="191"/>
      <c r="VD52" s="191"/>
      <c r="VE52" s="191"/>
      <c r="VF52" s="191"/>
      <c r="VG52" s="191"/>
      <c r="VH52" s="191"/>
      <c r="VI52" s="191"/>
      <c r="VJ52" s="191"/>
      <c r="VK52" s="191"/>
      <c r="VL52" s="191"/>
      <c r="VM52" s="191"/>
      <c r="VN52" s="219"/>
      <c r="VO52" s="191"/>
      <c r="VP52" s="191"/>
      <c r="VQ52" s="191"/>
      <c r="VR52" s="191"/>
      <c r="VS52" s="191"/>
      <c r="VT52" s="191"/>
      <c r="VU52" s="191"/>
      <c r="VV52" s="191"/>
    </row>
    <row r="53" spans="1:594" ht="23.1" hidden="1" customHeight="1" thickBot="1" x14ac:dyDescent="0.35">
      <c r="A53" s="265">
        <v>16</v>
      </c>
      <c r="B53" s="266" t="s">
        <v>180</v>
      </c>
      <c r="C53" s="265">
        <v>1</v>
      </c>
      <c r="D53" s="267">
        <v>70.5</v>
      </c>
      <c r="E53" s="239"/>
      <c r="F53" s="240">
        <f t="shared" si="204"/>
        <v>70.5</v>
      </c>
      <c r="G53" s="240"/>
      <c r="H53" s="268">
        <v>0</v>
      </c>
      <c r="I53" s="269">
        <v>1.5382</v>
      </c>
      <c r="J53" s="269">
        <v>1.5382</v>
      </c>
      <c r="K53" s="269"/>
      <c r="L53" s="269"/>
      <c r="M53" s="269">
        <v>0</v>
      </c>
      <c r="N53" s="269">
        <v>0</v>
      </c>
      <c r="O53" s="269">
        <v>0.81189999999999996</v>
      </c>
      <c r="P53" s="269">
        <v>0</v>
      </c>
      <c r="Q53" s="269">
        <v>0</v>
      </c>
      <c r="R53" s="269">
        <v>0</v>
      </c>
      <c r="S53" s="269">
        <v>0</v>
      </c>
      <c r="T53" s="269">
        <v>0</v>
      </c>
      <c r="U53" s="269">
        <v>0</v>
      </c>
      <c r="V53" s="269">
        <v>0.38109999999999999</v>
      </c>
      <c r="W53" s="269">
        <v>0</v>
      </c>
      <c r="X53" s="269">
        <v>0.34520000000000001</v>
      </c>
      <c r="Y53" s="269">
        <v>0</v>
      </c>
      <c r="Z53" s="269">
        <v>0</v>
      </c>
      <c r="AA53" s="269">
        <v>0</v>
      </c>
      <c r="AB53" s="269">
        <v>0</v>
      </c>
      <c r="AC53" s="244">
        <v>0</v>
      </c>
      <c r="AD53" s="243">
        <f t="shared" si="205"/>
        <v>0</v>
      </c>
      <c r="AE53" s="243">
        <f t="shared" si="0"/>
        <v>0</v>
      </c>
      <c r="AF53" s="243">
        <f t="shared" si="206"/>
        <v>0</v>
      </c>
      <c r="AG53" s="243">
        <f t="shared" si="207"/>
        <v>0</v>
      </c>
      <c r="AH53" s="244">
        <v>0</v>
      </c>
      <c r="AI53" s="243">
        <f t="shared" si="1"/>
        <v>0</v>
      </c>
      <c r="AJ53" s="243">
        <f t="shared" si="208"/>
        <v>0</v>
      </c>
      <c r="AK53" s="243">
        <f t="shared" si="209"/>
        <v>0</v>
      </c>
      <c r="AL53" s="243">
        <f t="shared" si="2"/>
        <v>0</v>
      </c>
      <c r="AM53" s="243">
        <f t="shared" si="210"/>
        <v>0</v>
      </c>
      <c r="AN53" s="244">
        <v>0</v>
      </c>
      <c r="AO53" s="244">
        <v>0</v>
      </c>
      <c r="AP53" s="243">
        <f t="shared" si="211"/>
        <v>0</v>
      </c>
      <c r="AQ53" s="243">
        <f t="shared" si="212"/>
        <v>0</v>
      </c>
      <c r="AR53" s="243">
        <f t="shared" si="213"/>
        <v>0</v>
      </c>
      <c r="AS53" s="244">
        <v>0</v>
      </c>
      <c r="AT53" s="244" t="e">
        <f t="shared" si="3"/>
        <v>#REF!</v>
      </c>
      <c r="AU53" s="243">
        <f t="shared" si="4"/>
        <v>0</v>
      </c>
      <c r="AV53" s="243">
        <f t="shared" si="214"/>
        <v>0</v>
      </c>
      <c r="AW53" s="243">
        <f t="shared" si="215"/>
        <v>0</v>
      </c>
      <c r="AX53" s="243">
        <f t="shared" si="5"/>
        <v>0</v>
      </c>
      <c r="AY53" s="243">
        <f t="shared" si="216"/>
        <v>0</v>
      </c>
      <c r="AZ53" s="244">
        <v>7</v>
      </c>
      <c r="BA53" s="243">
        <f t="shared" si="217"/>
        <v>35.680166666666665</v>
      </c>
      <c r="BB53" s="243">
        <f t="shared" si="218"/>
        <v>3.7209316666666665</v>
      </c>
      <c r="BC53" s="243">
        <f t="shared" si="219"/>
        <v>2.9767453333333336</v>
      </c>
      <c r="BD53" s="243">
        <f t="shared" si="220"/>
        <v>0.74418633333333295</v>
      </c>
      <c r="BE53" s="244">
        <v>1.3953493749999999</v>
      </c>
      <c r="BF53" s="243">
        <f t="shared" si="221"/>
        <v>1.1162794999999999</v>
      </c>
      <c r="BG53" s="243">
        <f t="shared" si="222"/>
        <v>0.27906987500000002</v>
      </c>
      <c r="BH53" s="243">
        <f t="shared" si="6"/>
        <v>4.6353723850817543</v>
      </c>
      <c r="BI53" s="243">
        <f t="shared" si="223"/>
        <v>0.14941496163180126</v>
      </c>
      <c r="BJ53" s="243">
        <f t="shared" si="224"/>
        <v>3.9539506170940983</v>
      </c>
      <c r="BK53" s="243">
        <f t="shared" si="7"/>
        <v>2.2715910046707544</v>
      </c>
      <c r="BL53" s="243">
        <f t="shared" si="225"/>
        <v>57.244093317703005</v>
      </c>
      <c r="BM53" s="244">
        <v>0</v>
      </c>
      <c r="BN53" s="243">
        <f t="shared" si="226"/>
        <v>0</v>
      </c>
      <c r="BO53" s="243">
        <f t="shared" si="8"/>
        <v>0</v>
      </c>
      <c r="BP53" s="243">
        <f t="shared" si="227"/>
        <v>0</v>
      </c>
      <c r="BQ53" s="243">
        <f t="shared" si="228"/>
        <v>0</v>
      </c>
      <c r="BR53" s="244">
        <v>0</v>
      </c>
      <c r="BS53" s="243">
        <f t="shared" si="9"/>
        <v>0</v>
      </c>
      <c r="BT53" s="243">
        <f t="shared" si="229"/>
        <v>0</v>
      </c>
      <c r="BU53" s="243">
        <f t="shared" si="230"/>
        <v>0</v>
      </c>
      <c r="BV53" s="243">
        <f t="shared" si="10"/>
        <v>0</v>
      </c>
      <c r="BW53" s="243">
        <f t="shared" si="231"/>
        <v>0</v>
      </c>
      <c r="BX53" s="244">
        <v>0</v>
      </c>
      <c r="BY53" s="243">
        <f t="shared" si="11"/>
        <v>0</v>
      </c>
      <c r="BZ53" s="243">
        <f t="shared" si="232"/>
        <v>0</v>
      </c>
      <c r="CA53" s="243">
        <f t="shared" si="233"/>
        <v>0</v>
      </c>
      <c r="CB53" s="243">
        <f t="shared" si="12"/>
        <v>0</v>
      </c>
      <c r="CC53" s="243">
        <f t="shared" si="234"/>
        <v>0</v>
      </c>
      <c r="CD53" s="245"/>
      <c r="CE53" s="243">
        <f t="shared" si="13"/>
        <v>0</v>
      </c>
      <c r="CF53" s="243">
        <f t="shared" si="235"/>
        <v>0</v>
      </c>
      <c r="CG53" s="243">
        <f t="shared" si="236"/>
        <v>0</v>
      </c>
      <c r="CH53" s="243">
        <f t="shared" si="14"/>
        <v>0</v>
      </c>
      <c r="CI53" s="243">
        <f t="shared" si="237"/>
        <v>0</v>
      </c>
      <c r="CJ53" s="245"/>
      <c r="CK53" s="243">
        <f t="shared" si="15"/>
        <v>0</v>
      </c>
      <c r="CL53" s="243">
        <f t="shared" si="238"/>
        <v>0</v>
      </c>
      <c r="CM53" s="243">
        <f t="shared" si="239"/>
        <v>0</v>
      </c>
      <c r="CN53" s="243">
        <f t="shared" si="16"/>
        <v>0</v>
      </c>
      <c r="CO53" s="243">
        <f t="shared" si="240"/>
        <v>0</v>
      </c>
      <c r="CP53" s="243">
        <v>0</v>
      </c>
      <c r="CQ53" s="243">
        <f t="shared" si="17"/>
        <v>0</v>
      </c>
      <c r="CR53" s="243">
        <f t="shared" si="374"/>
        <v>0</v>
      </c>
      <c r="CS53" s="243">
        <f t="shared" si="241"/>
        <v>0</v>
      </c>
      <c r="CT53" s="243">
        <f t="shared" si="18"/>
        <v>0</v>
      </c>
      <c r="CU53" s="243">
        <f t="shared" si="242"/>
        <v>0</v>
      </c>
      <c r="CV53" s="243"/>
      <c r="CW53" s="243">
        <f t="shared" si="19"/>
        <v>0</v>
      </c>
      <c r="CX53" s="243">
        <f t="shared" si="375"/>
        <v>0</v>
      </c>
      <c r="CY53" s="243">
        <f t="shared" si="243"/>
        <v>0</v>
      </c>
      <c r="CZ53" s="243">
        <f t="shared" si="20"/>
        <v>0</v>
      </c>
      <c r="DA53" s="243">
        <f t="shared" si="244"/>
        <v>0</v>
      </c>
      <c r="DB53" s="244">
        <v>0</v>
      </c>
      <c r="DC53" s="243">
        <f t="shared" si="245"/>
        <v>0</v>
      </c>
      <c r="DD53" s="243">
        <f t="shared" si="21"/>
        <v>0</v>
      </c>
      <c r="DE53" s="244">
        <v>0</v>
      </c>
      <c r="DF53" s="244">
        <v>0</v>
      </c>
      <c r="DG53" s="243">
        <f t="shared" si="22"/>
        <v>0</v>
      </c>
      <c r="DH53" s="243">
        <f t="shared" si="23"/>
        <v>0</v>
      </c>
      <c r="DI53" s="243">
        <f t="shared" si="246"/>
        <v>0</v>
      </c>
      <c r="DJ53" s="244">
        <v>0</v>
      </c>
      <c r="DK53" s="243">
        <f t="shared" si="247"/>
        <v>0</v>
      </c>
      <c r="DL53" s="243">
        <f t="shared" si="24"/>
        <v>0</v>
      </c>
      <c r="DM53" s="244">
        <v>0</v>
      </c>
      <c r="DN53" s="244">
        <v>0</v>
      </c>
      <c r="DO53" s="243">
        <f t="shared" si="25"/>
        <v>0</v>
      </c>
      <c r="DP53" s="243">
        <f t="shared" si="26"/>
        <v>0</v>
      </c>
      <c r="DQ53" s="243">
        <f t="shared" si="248"/>
        <v>0</v>
      </c>
      <c r="DR53" s="244">
        <v>0</v>
      </c>
      <c r="DS53" s="243">
        <f t="shared" si="249"/>
        <v>0</v>
      </c>
      <c r="DT53" s="243">
        <f t="shared" si="27"/>
        <v>0</v>
      </c>
      <c r="DU53" s="244">
        <v>0</v>
      </c>
      <c r="DV53" s="244">
        <v>0</v>
      </c>
      <c r="DW53" s="243">
        <f t="shared" si="28"/>
        <v>0</v>
      </c>
      <c r="DX53" s="243">
        <f t="shared" si="29"/>
        <v>0</v>
      </c>
      <c r="DY53" s="243">
        <f t="shared" si="30"/>
        <v>0</v>
      </c>
      <c r="DZ53" s="244">
        <v>0</v>
      </c>
      <c r="EA53" s="243">
        <f t="shared" si="250"/>
        <v>0</v>
      </c>
      <c r="EB53" s="243">
        <f t="shared" si="31"/>
        <v>0</v>
      </c>
      <c r="EC53" s="244">
        <v>0</v>
      </c>
      <c r="ED53" s="244">
        <v>0</v>
      </c>
      <c r="EE53" s="243">
        <f t="shared" si="32"/>
        <v>0</v>
      </c>
      <c r="EF53" s="243">
        <f t="shared" si="33"/>
        <v>0</v>
      </c>
      <c r="EG53" s="243">
        <f t="shared" si="34"/>
        <v>0</v>
      </c>
      <c r="EH53" s="244">
        <v>0</v>
      </c>
      <c r="EI53" s="243">
        <f t="shared" si="251"/>
        <v>0</v>
      </c>
      <c r="EJ53" s="243">
        <f t="shared" si="35"/>
        <v>0</v>
      </c>
      <c r="EK53" s="244">
        <v>0</v>
      </c>
      <c r="EL53" s="244">
        <v>0</v>
      </c>
      <c r="EM53" s="243">
        <f t="shared" si="36"/>
        <v>0</v>
      </c>
      <c r="EN53" s="243">
        <f t="shared" si="37"/>
        <v>0</v>
      </c>
      <c r="EO53" s="243">
        <f t="shared" si="252"/>
        <v>0</v>
      </c>
      <c r="EP53" s="244">
        <v>0</v>
      </c>
      <c r="EQ53" s="244">
        <v>0</v>
      </c>
      <c r="ER53" s="244">
        <v>0</v>
      </c>
      <c r="ES53" s="244">
        <v>0</v>
      </c>
      <c r="ET53" s="244">
        <v>0</v>
      </c>
      <c r="EU53" s="243">
        <f t="shared" si="38"/>
        <v>0</v>
      </c>
      <c r="EV53" s="243">
        <f t="shared" si="253"/>
        <v>0</v>
      </c>
      <c r="EW53" s="243">
        <f t="shared" si="254"/>
        <v>0</v>
      </c>
      <c r="EX53" s="243">
        <f t="shared" si="39"/>
        <v>0</v>
      </c>
      <c r="EY53" s="243">
        <f t="shared" si="255"/>
        <v>0</v>
      </c>
      <c r="EZ53" s="245">
        <f t="shared" si="256"/>
        <v>0</v>
      </c>
      <c r="FA53" s="245">
        <f t="shared" si="256"/>
        <v>0</v>
      </c>
      <c r="FB53" s="245">
        <f t="shared" si="256"/>
        <v>0</v>
      </c>
      <c r="FC53" s="245">
        <f t="shared" si="257"/>
        <v>0</v>
      </c>
      <c r="FD53" s="245">
        <f t="shared" si="258"/>
        <v>0</v>
      </c>
      <c r="FE53" s="245">
        <f t="shared" si="259"/>
        <v>0</v>
      </c>
      <c r="FF53" s="245">
        <f t="shared" si="260"/>
        <v>0</v>
      </c>
      <c r="FG53" s="245">
        <f t="shared" si="261"/>
        <v>0</v>
      </c>
      <c r="FH53" s="245">
        <f t="shared" si="262"/>
        <v>0</v>
      </c>
      <c r="FI53" s="245">
        <f t="shared" si="263"/>
        <v>0</v>
      </c>
      <c r="FJ53" s="245">
        <f t="shared" si="263"/>
        <v>0</v>
      </c>
      <c r="FK53" s="244">
        <f t="shared" si="40"/>
        <v>0</v>
      </c>
      <c r="FL53" s="244">
        <v>0</v>
      </c>
      <c r="FM53" s="243">
        <f t="shared" si="264"/>
        <v>0</v>
      </c>
      <c r="FN53" s="243">
        <f t="shared" si="265"/>
        <v>0</v>
      </c>
      <c r="FO53" s="244">
        <v>0</v>
      </c>
      <c r="FP53" s="244">
        <f t="shared" si="266"/>
        <v>0</v>
      </c>
      <c r="FQ53" s="244">
        <f t="shared" si="41"/>
        <v>0</v>
      </c>
      <c r="FR53" s="244">
        <v>0</v>
      </c>
      <c r="FS53" s="243">
        <f t="shared" si="267"/>
        <v>0</v>
      </c>
      <c r="FT53" s="243">
        <f t="shared" si="268"/>
        <v>0</v>
      </c>
      <c r="FU53" s="244">
        <v>0</v>
      </c>
      <c r="FV53" s="244">
        <f t="shared" si="269"/>
        <v>0</v>
      </c>
      <c r="FW53" s="270">
        <v>2.4229999999999998E-3</v>
      </c>
      <c r="FX53" s="243">
        <f t="shared" si="270"/>
        <v>10.34155106519508</v>
      </c>
      <c r="FY53" s="243">
        <f t="shared" si="271"/>
        <v>2.2751412343429176</v>
      </c>
      <c r="FZ53" s="243">
        <f t="shared" si="42"/>
        <v>0</v>
      </c>
      <c r="GA53" s="243">
        <f t="shared" si="272"/>
        <v>0</v>
      </c>
      <c r="GB53" s="243">
        <f t="shared" si="273"/>
        <v>0</v>
      </c>
      <c r="GC53" s="243">
        <f t="shared" si="274"/>
        <v>0.18867303882797656</v>
      </c>
      <c r="GD53" s="243">
        <f t="shared" si="43"/>
        <v>1.4549707193800592</v>
      </c>
      <c r="GE53" s="243">
        <f t="shared" si="275"/>
        <v>4.6899013962981018E-2</v>
      </c>
      <c r="GF53" s="243">
        <f t="shared" si="276"/>
        <v>1.2410831095817485</v>
      </c>
      <c r="GG53" s="243">
        <f t="shared" si="44"/>
        <v>0.71301680288730174</v>
      </c>
      <c r="GH53" s="247">
        <f t="shared" si="277"/>
        <v>17.968023432760003</v>
      </c>
      <c r="GI53" s="244">
        <v>9</v>
      </c>
      <c r="GJ53" s="244">
        <v>3892.86</v>
      </c>
      <c r="GK53" s="244">
        <v>856.42920000000004</v>
      </c>
      <c r="GL53" s="244">
        <v>2387.7768057572198</v>
      </c>
      <c r="GM53" s="244">
        <v>71.022008333333304</v>
      </c>
      <c r="GN53" s="271">
        <v>0</v>
      </c>
      <c r="GO53" s="243">
        <f t="shared" si="278"/>
        <v>0</v>
      </c>
      <c r="GP53" s="243">
        <f t="shared" si="45"/>
        <v>0</v>
      </c>
      <c r="GQ53" s="243">
        <f t="shared" si="279"/>
        <v>0</v>
      </c>
      <c r="GR53" s="243">
        <f t="shared" si="280"/>
        <v>0</v>
      </c>
      <c r="GS53" s="244">
        <v>0</v>
      </c>
      <c r="GT53" s="244">
        <v>0</v>
      </c>
      <c r="GU53" s="245"/>
      <c r="GV53" s="243">
        <f t="shared" si="46"/>
        <v>0</v>
      </c>
      <c r="GW53" s="243">
        <f t="shared" si="281"/>
        <v>0</v>
      </c>
      <c r="GX53" s="243">
        <f t="shared" si="282"/>
        <v>0</v>
      </c>
      <c r="GY53" s="243">
        <f t="shared" si="47"/>
        <v>0</v>
      </c>
      <c r="GZ53" s="243">
        <f t="shared" si="283"/>
        <v>0</v>
      </c>
      <c r="HA53" s="244">
        <v>0</v>
      </c>
      <c r="HB53" s="244">
        <v>44</v>
      </c>
      <c r="HC53" s="244">
        <v>0</v>
      </c>
      <c r="HD53" s="244">
        <v>0</v>
      </c>
      <c r="HE53" s="244">
        <v>0</v>
      </c>
      <c r="HF53" s="243">
        <f t="shared" si="284"/>
        <v>0</v>
      </c>
      <c r="HG53" s="243">
        <f t="shared" si="48"/>
        <v>0</v>
      </c>
      <c r="HH53" s="244">
        <v>0</v>
      </c>
      <c r="HI53" s="244">
        <v>0</v>
      </c>
      <c r="HJ53" s="243">
        <f t="shared" si="49"/>
        <v>0</v>
      </c>
      <c r="HK53" s="243">
        <f t="shared" si="50"/>
        <v>0</v>
      </c>
      <c r="HL53" s="243">
        <f t="shared" si="51"/>
        <v>0</v>
      </c>
      <c r="HM53" s="244">
        <v>0</v>
      </c>
      <c r="HN53" s="243">
        <f t="shared" si="285"/>
        <v>0</v>
      </c>
      <c r="HO53" s="243">
        <f t="shared" si="52"/>
        <v>0</v>
      </c>
      <c r="HP53" s="244">
        <v>0</v>
      </c>
      <c r="HQ53" s="244">
        <v>0</v>
      </c>
      <c r="HR53" s="243">
        <f t="shared" si="53"/>
        <v>0</v>
      </c>
      <c r="HS53" s="243">
        <f t="shared" si="54"/>
        <v>0</v>
      </c>
      <c r="HT53" s="243">
        <f t="shared" si="55"/>
        <v>0</v>
      </c>
      <c r="HU53" s="244">
        <v>0</v>
      </c>
      <c r="HV53" s="243">
        <f t="shared" si="286"/>
        <v>0</v>
      </c>
      <c r="HW53" s="243">
        <f t="shared" si="56"/>
        <v>0</v>
      </c>
      <c r="HX53" s="244">
        <v>0</v>
      </c>
      <c r="HY53" s="244">
        <v>0</v>
      </c>
      <c r="HZ53" s="243">
        <f t="shared" si="57"/>
        <v>0</v>
      </c>
      <c r="IA53" s="243">
        <f t="shared" si="58"/>
        <v>0</v>
      </c>
      <c r="IB53" s="243">
        <f t="shared" si="59"/>
        <v>0</v>
      </c>
      <c r="IC53" s="244">
        <v>0</v>
      </c>
      <c r="ID53" s="243">
        <f t="shared" si="287"/>
        <v>0</v>
      </c>
      <c r="IE53" s="243">
        <f t="shared" si="60"/>
        <v>0</v>
      </c>
      <c r="IF53" s="244">
        <v>0</v>
      </c>
      <c r="IG53" s="244">
        <v>0</v>
      </c>
      <c r="IH53" s="243">
        <f t="shared" si="61"/>
        <v>0</v>
      </c>
      <c r="II53" s="243">
        <f t="shared" si="62"/>
        <v>0</v>
      </c>
      <c r="IJ53" s="243">
        <f t="shared" si="288"/>
        <v>0</v>
      </c>
      <c r="IK53" s="244">
        <v>0</v>
      </c>
      <c r="IL53" s="243">
        <f t="shared" si="289"/>
        <v>0</v>
      </c>
      <c r="IM53" s="243">
        <f t="shared" si="63"/>
        <v>0</v>
      </c>
      <c r="IN53" s="244">
        <v>0</v>
      </c>
      <c r="IO53" s="244">
        <v>0</v>
      </c>
      <c r="IP53" s="243">
        <f t="shared" si="64"/>
        <v>0</v>
      </c>
      <c r="IQ53" s="243">
        <f t="shared" si="65"/>
        <v>0</v>
      </c>
      <c r="IR53" s="243">
        <f t="shared" si="290"/>
        <v>0</v>
      </c>
      <c r="IS53" s="244">
        <v>0</v>
      </c>
      <c r="IT53" s="243">
        <f t="shared" si="291"/>
        <v>0</v>
      </c>
      <c r="IU53" s="243">
        <f t="shared" si="66"/>
        <v>0</v>
      </c>
      <c r="IV53" s="244">
        <v>0</v>
      </c>
      <c r="IW53" s="244">
        <v>0</v>
      </c>
      <c r="IX53" s="243">
        <f t="shared" si="67"/>
        <v>0</v>
      </c>
      <c r="IY53" s="243">
        <f t="shared" si="68"/>
        <v>0</v>
      </c>
      <c r="IZ53" s="243">
        <f t="shared" si="292"/>
        <v>0</v>
      </c>
      <c r="JA53" s="244">
        <v>3.9430333333333301</v>
      </c>
      <c r="JB53" s="243">
        <f t="shared" si="293"/>
        <v>0.86746733333333259</v>
      </c>
      <c r="JC53" s="244">
        <v>10.1132666666667</v>
      </c>
      <c r="JD53" s="243">
        <f t="shared" si="69"/>
        <v>0</v>
      </c>
      <c r="JE53" s="243">
        <f t="shared" si="70"/>
        <v>1.6956677079555649</v>
      </c>
      <c r="JF53" s="243">
        <f t="shared" si="71"/>
        <v>0.8309717520644464</v>
      </c>
      <c r="JG53" s="243">
        <f t="shared" si="294"/>
        <v>20.940488152024049</v>
      </c>
      <c r="JH53" s="244">
        <v>0</v>
      </c>
      <c r="JI53" s="243">
        <f t="shared" si="295"/>
        <v>0</v>
      </c>
      <c r="JJ53" s="244">
        <v>0</v>
      </c>
      <c r="JK53" s="243">
        <f t="shared" si="72"/>
        <v>0</v>
      </c>
      <c r="JL53" s="243">
        <f t="shared" si="73"/>
        <v>0</v>
      </c>
      <c r="JM53" s="243">
        <f t="shared" si="74"/>
        <v>0</v>
      </c>
      <c r="JN53" s="243">
        <f t="shared" si="296"/>
        <v>0</v>
      </c>
      <c r="JO53" s="244">
        <v>0</v>
      </c>
      <c r="JP53" s="243">
        <f t="shared" si="297"/>
        <v>0</v>
      </c>
      <c r="JQ53" s="244">
        <v>0</v>
      </c>
      <c r="JR53" s="243">
        <f t="shared" si="75"/>
        <v>0</v>
      </c>
      <c r="JS53" s="243">
        <f t="shared" si="76"/>
        <v>0</v>
      </c>
      <c r="JT53" s="243">
        <f t="shared" si="77"/>
        <v>0</v>
      </c>
      <c r="JU53" s="243">
        <f t="shared" si="298"/>
        <v>0</v>
      </c>
      <c r="JV53" s="244">
        <v>0</v>
      </c>
      <c r="JW53" s="243">
        <f t="shared" si="299"/>
        <v>0</v>
      </c>
      <c r="JX53" s="244">
        <v>0</v>
      </c>
      <c r="JY53" s="243">
        <f t="shared" si="78"/>
        <v>0</v>
      </c>
      <c r="JZ53" s="243">
        <f t="shared" si="79"/>
        <v>0</v>
      </c>
      <c r="KA53" s="243">
        <f t="shared" si="80"/>
        <v>0</v>
      </c>
      <c r="KB53" s="243">
        <f t="shared" si="300"/>
        <v>0</v>
      </c>
      <c r="KC53" s="244">
        <v>0</v>
      </c>
      <c r="KD53" s="243">
        <f t="shared" si="301"/>
        <v>0</v>
      </c>
      <c r="KE53" s="244">
        <v>0</v>
      </c>
      <c r="KF53" s="243">
        <f t="shared" si="81"/>
        <v>0</v>
      </c>
      <c r="KG53" s="243">
        <f t="shared" si="82"/>
        <v>0</v>
      </c>
      <c r="KH53" s="243">
        <f t="shared" si="83"/>
        <v>0</v>
      </c>
      <c r="KI53" s="243">
        <f t="shared" si="302"/>
        <v>0</v>
      </c>
      <c r="KJ53" s="244">
        <v>0</v>
      </c>
      <c r="KK53" s="243">
        <f t="shared" si="303"/>
        <v>0</v>
      </c>
      <c r="KL53" s="244">
        <v>0</v>
      </c>
      <c r="KM53" s="243">
        <f t="shared" si="84"/>
        <v>0</v>
      </c>
      <c r="KN53" s="243">
        <f t="shared" si="85"/>
        <v>0</v>
      </c>
      <c r="KO53" s="243">
        <f t="shared" si="86"/>
        <v>0</v>
      </c>
      <c r="KP53" s="243">
        <f t="shared" si="304"/>
        <v>0</v>
      </c>
      <c r="KQ53" s="243">
        <f t="shared" si="305"/>
        <v>3.9430333333333301</v>
      </c>
      <c r="KR53" s="243">
        <f t="shared" si="87"/>
        <v>0.86746733333333259</v>
      </c>
      <c r="KS53" s="243">
        <f t="shared" si="306"/>
        <v>10.1132666666667</v>
      </c>
      <c r="KT53" s="243">
        <f t="shared" si="307"/>
        <v>0</v>
      </c>
      <c r="KU53" s="243">
        <f t="shared" si="308"/>
        <v>0</v>
      </c>
      <c r="KV53" s="243">
        <f t="shared" si="309"/>
        <v>0</v>
      </c>
      <c r="KW53" s="243">
        <f t="shared" si="310"/>
        <v>1.6956677079555649</v>
      </c>
      <c r="KX53" s="243">
        <f t="shared" si="311"/>
        <v>5.4657555958149112E-2</v>
      </c>
      <c r="KY53" s="243">
        <f t="shared" si="312"/>
        <v>1.4463964970398364</v>
      </c>
      <c r="KZ53" s="243">
        <f t="shared" si="313"/>
        <v>0.8309717520644464</v>
      </c>
      <c r="LA53" s="243">
        <f t="shared" si="313"/>
        <v>20.940488152024049</v>
      </c>
      <c r="LB53" s="244">
        <v>0</v>
      </c>
      <c r="LC53" s="243">
        <f t="shared" si="314"/>
        <v>0</v>
      </c>
      <c r="LD53" s="243">
        <f t="shared" si="88"/>
        <v>0</v>
      </c>
      <c r="LE53" s="243">
        <f t="shared" si="315"/>
        <v>0</v>
      </c>
      <c r="LF53" s="243">
        <f t="shared" si="316"/>
        <v>0</v>
      </c>
      <c r="LG53" s="244">
        <v>0</v>
      </c>
      <c r="LH53" s="243">
        <f t="shared" si="89"/>
        <v>0</v>
      </c>
      <c r="LI53" s="243">
        <f t="shared" si="317"/>
        <v>0</v>
      </c>
      <c r="LJ53" s="243">
        <f t="shared" si="318"/>
        <v>0</v>
      </c>
      <c r="LK53" s="243">
        <f t="shared" si="90"/>
        <v>0</v>
      </c>
      <c r="LL53" s="243">
        <f t="shared" si="319"/>
        <v>0</v>
      </c>
      <c r="LM53" s="243">
        <f t="shared" si="91"/>
        <v>0</v>
      </c>
      <c r="LN53" s="244">
        <v>0</v>
      </c>
      <c r="LO53" s="243">
        <f t="shared" si="320"/>
        <v>0</v>
      </c>
      <c r="LP53" s="243">
        <f t="shared" si="321"/>
        <v>0</v>
      </c>
      <c r="LQ53" s="243">
        <f t="shared" si="92"/>
        <v>0</v>
      </c>
      <c r="LR53" s="243">
        <f t="shared" si="322"/>
        <v>0</v>
      </c>
      <c r="LS53" s="244">
        <v>0</v>
      </c>
      <c r="LT53" s="243">
        <f t="shared" si="93"/>
        <v>0</v>
      </c>
      <c r="LU53" s="243">
        <f t="shared" si="323"/>
        <v>0</v>
      </c>
      <c r="LV53" s="243">
        <f t="shared" si="324"/>
        <v>0</v>
      </c>
      <c r="LW53" s="243">
        <f t="shared" si="94"/>
        <v>0</v>
      </c>
      <c r="LX53" s="243">
        <f t="shared" si="325"/>
        <v>0</v>
      </c>
      <c r="LY53" s="245">
        <f t="shared" si="95"/>
        <v>0</v>
      </c>
      <c r="LZ53" s="244">
        <v>0</v>
      </c>
      <c r="MA53" s="249">
        <f t="shared" si="326"/>
        <v>0</v>
      </c>
      <c r="MB53" s="249">
        <f t="shared" si="327"/>
        <v>0</v>
      </c>
      <c r="MC53" s="249">
        <f t="shared" si="96"/>
        <v>0</v>
      </c>
      <c r="MD53" s="247">
        <f t="shared" si="328"/>
        <v>0</v>
      </c>
      <c r="ME53" s="250">
        <f t="shared" si="329"/>
        <v>96.152604902487056</v>
      </c>
      <c r="MF53" s="251">
        <f t="shared" si="376"/>
        <v>17.427192966204661</v>
      </c>
      <c r="MG53" s="252" t="e">
        <f t="shared" si="330"/>
        <v>#REF!</v>
      </c>
      <c r="MH53" s="252" t="e">
        <f t="shared" si="377"/>
        <v>#REF!</v>
      </c>
      <c r="MI53" s="252">
        <f t="shared" si="331"/>
        <v>0</v>
      </c>
      <c r="MJ53" s="252">
        <f t="shared" si="332"/>
        <v>0</v>
      </c>
      <c r="MK53" s="252">
        <f t="shared" si="378"/>
        <v>35.680166666666665</v>
      </c>
      <c r="ML53" s="252">
        <f t="shared" si="333"/>
        <v>0</v>
      </c>
      <c r="MM53" s="252">
        <f t="shared" si="334"/>
        <v>0</v>
      </c>
      <c r="MN53" s="252">
        <f t="shared" si="335"/>
        <v>0</v>
      </c>
      <c r="MO53" s="252">
        <f t="shared" si="336"/>
        <v>0</v>
      </c>
      <c r="MP53" s="253">
        <f t="shared" si="337"/>
        <v>0</v>
      </c>
      <c r="MQ53" s="254">
        <f t="shared" si="379"/>
        <v>0</v>
      </c>
      <c r="MR53" s="255">
        <f t="shared" si="338"/>
        <v>0</v>
      </c>
      <c r="MS53" s="255">
        <f t="shared" si="380"/>
        <v>0</v>
      </c>
      <c r="MT53" s="255">
        <f t="shared" si="381"/>
        <v>7.7860108124173779</v>
      </c>
      <c r="MU53" s="255">
        <f t="shared" si="97"/>
        <v>0.25097153155293139</v>
      </c>
      <c r="MV53" s="255">
        <f t="shared" si="339"/>
        <v>8.1025448729331337</v>
      </c>
      <c r="MW53" s="255" t="e">
        <f t="shared" si="98"/>
        <v>#REF!</v>
      </c>
      <c r="MX53" s="255" t="e">
        <f t="shared" si="99"/>
        <v>#REF!</v>
      </c>
      <c r="MY53" s="256" t="e">
        <f t="shared" si="340"/>
        <v>#REF!</v>
      </c>
      <c r="MZ53" s="254">
        <f t="shared" si="341"/>
        <v>0</v>
      </c>
      <c r="NA53" s="255">
        <f t="shared" si="100"/>
        <v>0</v>
      </c>
      <c r="NB53" s="255">
        <f t="shared" si="342"/>
        <v>0</v>
      </c>
      <c r="NC53" s="255">
        <f t="shared" si="101"/>
        <v>0</v>
      </c>
      <c r="ND53" s="255">
        <f t="shared" si="343"/>
        <v>0</v>
      </c>
      <c r="NE53" s="255"/>
      <c r="NF53" s="256"/>
      <c r="NG53" s="257"/>
      <c r="NH53" s="254">
        <f t="shared" si="344"/>
        <v>0</v>
      </c>
      <c r="NI53" s="255">
        <f t="shared" si="102"/>
        <v>0</v>
      </c>
      <c r="NJ53" s="255" t="e">
        <f t="shared" si="345"/>
        <v>#REF!</v>
      </c>
      <c r="NK53" s="255" t="e">
        <f t="shared" si="103"/>
        <v>#REF!</v>
      </c>
      <c r="NL53" s="255">
        <f t="shared" si="346"/>
        <v>0</v>
      </c>
      <c r="NM53" s="255"/>
      <c r="NN53" s="256"/>
      <c r="NO53" s="257"/>
      <c r="NP53" s="254">
        <f t="shared" si="347"/>
        <v>4.8238197528548001</v>
      </c>
      <c r="NQ53" s="255">
        <f t="shared" si="104"/>
        <v>5.4364448614673595</v>
      </c>
      <c r="NR53" s="255">
        <f t="shared" si="348"/>
        <v>4.2424397949651347</v>
      </c>
      <c r="NS53" s="255">
        <f t="shared" si="105"/>
        <v>5.2606253457567673</v>
      </c>
      <c r="NT53" s="255">
        <f t="shared" si="349"/>
        <v>45.431820093415084</v>
      </c>
      <c r="NU53" s="255">
        <f t="shared" si="350"/>
        <v>0.1061771186568413</v>
      </c>
      <c r="NV53" s="256">
        <f t="shared" si="351"/>
        <v>9.3380361742981033E-2</v>
      </c>
      <c r="NW53" s="257">
        <f t="shared" si="106"/>
        <v>1.0358957808877343</v>
      </c>
      <c r="NX53" s="254">
        <f t="shared" si="352"/>
        <v>0</v>
      </c>
      <c r="NY53" s="255">
        <f t="shared" si="107"/>
        <v>0</v>
      </c>
      <c r="NZ53" s="255">
        <f t="shared" si="353"/>
        <v>0</v>
      </c>
      <c r="OA53" s="255">
        <f t="shared" si="108"/>
        <v>0</v>
      </c>
      <c r="OB53" s="255">
        <f t="shared" si="354"/>
        <v>0</v>
      </c>
      <c r="OC53" s="255"/>
      <c r="OD53" s="256"/>
      <c r="OE53" s="257"/>
      <c r="OF53" s="254">
        <f t="shared" si="355"/>
        <v>0</v>
      </c>
      <c r="OG53" s="255">
        <f t="shared" si="109"/>
        <v>0</v>
      </c>
      <c r="OH53" s="255">
        <f t="shared" si="356"/>
        <v>0</v>
      </c>
      <c r="OI53" s="255">
        <f t="shared" si="110"/>
        <v>0</v>
      </c>
      <c r="OJ53" s="255">
        <f t="shared" si="357"/>
        <v>0</v>
      </c>
      <c r="OK53" s="255"/>
      <c r="OL53" s="256"/>
      <c r="OM53" s="257"/>
      <c r="ON53" s="258"/>
      <c r="OO53" s="254">
        <f t="shared" si="358"/>
        <v>0</v>
      </c>
      <c r="OP53" s="255">
        <f t="shared" si="111"/>
        <v>0</v>
      </c>
      <c r="OQ53" s="255">
        <f t="shared" si="359"/>
        <v>0</v>
      </c>
      <c r="OR53" s="255">
        <f t="shared" si="112"/>
        <v>0</v>
      </c>
      <c r="OS53" s="255">
        <f t="shared" si="360"/>
        <v>0</v>
      </c>
      <c r="OT53" s="255"/>
      <c r="OU53" s="256"/>
      <c r="OV53" s="257"/>
      <c r="OW53" s="258"/>
      <c r="OX53" s="254">
        <f t="shared" si="361"/>
        <v>0</v>
      </c>
      <c r="OY53" s="255">
        <f t="shared" si="113"/>
        <v>0</v>
      </c>
      <c r="OZ53" s="255">
        <f t="shared" si="362"/>
        <v>0</v>
      </c>
      <c r="PA53" s="255">
        <f t="shared" si="114"/>
        <v>0</v>
      </c>
      <c r="PB53" s="255">
        <f t="shared" si="363"/>
        <v>0</v>
      </c>
      <c r="PC53" s="255"/>
      <c r="PD53" s="259"/>
      <c r="PE53" s="257"/>
      <c r="PF53" s="254">
        <f t="shared" si="116"/>
        <v>0</v>
      </c>
      <c r="PG53" s="255">
        <f t="shared" si="117"/>
        <v>0</v>
      </c>
      <c r="PH53" s="255">
        <f t="shared" si="364"/>
        <v>0</v>
      </c>
      <c r="PI53" s="255">
        <f t="shared" si="118"/>
        <v>0</v>
      </c>
      <c r="PJ53" s="255">
        <f t="shared" si="119"/>
        <v>0</v>
      </c>
      <c r="PK53" s="255"/>
      <c r="PL53" s="259"/>
      <c r="PM53" s="257"/>
      <c r="PN53" s="254">
        <f t="shared" si="120"/>
        <v>0</v>
      </c>
      <c r="PO53" s="255">
        <f t="shared" si="121"/>
        <v>0</v>
      </c>
      <c r="PP53" s="255">
        <f t="shared" si="365"/>
        <v>0</v>
      </c>
      <c r="PQ53" s="255">
        <f t="shared" si="122"/>
        <v>0</v>
      </c>
      <c r="PR53" s="255">
        <f t="shared" si="123"/>
        <v>0</v>
      </c>
      <c r="PS53" s="255"/>
      <c r="PT53" s="259"/>
      <c r="PU53" s="257"/>
      <c r="PV53" s="254">
        <f t="shared" si="124"/>
        <v>14.130813693227731</v>
      </c>
      <c r="PW53" s="255">
        <f t="shared" si="125"/>
        <v>15.925427032267653</v>
      </c>
      <c r="PX53" s="255">
        <f t="shared" si="126"/>
        <v>4.6899013962981018E-2</v>
      </c>
      <c r="PY53" s="255">
        <f t="shared" si="127"/>
        <v>5.8154777314096462E-2</v>
      </c>
      <c r="PZ53" s="255">
        <f t="shared" si="128"/>
        <v>14.260336057746033</v>
      </c>
      <c r="QA53" s="255">
        <f t="shared" si="366"/>
        <v>0.99091729928426575</v>
      </c>
      <c r="QB53" s="259">
        <f t="shared" si="129"/>
        <v>3.2887734042919749E-3</v>
      </c>
      <c r="QC53" s="257">
        <f t="shared" si="367"/>
        <v>1.1266358026261318</v>
      </c>
      <c r="QD53" s="254">
        <f t="shared" si="130"/>
        <v>0</v>
      </c>
      <c r="QE53" s="255">
        <f t="shared" si="131"/>
        <v>0</v>
      </c>
      <c r="QF53" s="255">
        <f t="shared" si="132"/>
        <v>0</v>
      </c>
      <c r="QG53" s="255">
        <f t="shared" si="133"/>
        <v>0</v>
      </c>
      <c r="QH53" s="255">
        <f t="shared" si="134"/>
        <v>0</v>
      </c>
      <c r="QI53" s="255"/>
      <c r="QJ53" s="259"/>
      <c r="QK53" s="257"/>
      <c r="QL53" s="254">
        <f t="shared" si="135"/>
        <v>6.5751043930552626</v>
      </c>
      <c r="QM53" s="255">
        <f t="shared" si="136"/>
        <v>7.4101426509732811</v>
      </c>
      <c r="QN53" s="255">
        <f t="shared" si="137"/>
        <v>5.4657555958149112E-2</v>
      </c>
      <c r="QO53" s="255">
        <f t="shared" si="138"/>
        <v>6.7775369388104897E-2</v>
      </c>
      <c r="QP53" s="255">
        <f t="shared" si="368"/>
        <v>16.619435041288927</v>
      </c>
      <c r="QQ53" s="255">
        <f t="shared" si="369"/>
        <v>0.39562743118043608</v>
      </c>
      <c r="QR53" s="259">
        <f t="shared" si="139"/>
        <v>3.2887734042919741E-3</v>
      </c>
      <c r="QS53" s="257">
        <f t="shared" si="370"/>
        <v>1.0510339893769454</v>
      </c>
      <c r="QT53" s="254">
        <f t="shared" si="140"/>
        <v>0</v>
      </c>
      <c r="QU53" s="255">
        <f t="shared" si="141"/>
        <v>0</v>
      </c>
      <c r="QV53" s="255">
        <f t="shared" si="142"/>
        <v>0</v>
      </c>
      <c r="QW53" s="255">
        <f t="shared" si="143"/>
        <v>0</v>
      </c>
      <c r="QX53" s="255">
        <f t="shared" si="144"/>
        <v>0</v>
      </c>
      <c r="QY53" s="255"/>
      <c r="QZ53" s="259"/>
      <c r="RA53" s="257"/>
      <c r="RB53" s="254">
        <f t="shared" si="145"/>
        <v>0</v>
      </c>
      <c r="RC53" s="255">
        <f t="shared" si="146"/>
        <v>0</v>
      </c>
      <c r="RD53" s="255">
        <f t="shared" si="371"/>
        <v>0</v>
      </c>
      <c r="RE53" s="255">
        <f t="shared" si="147"/>
        <v>0</v>
      </c>
      <c r="RF53" s="255">
        <f t="shared" si="148"/>
        <v>0</v>
      </c>
      <c r="RG53" s="255"/>
      <c r="RH53" s="259"/>
      <c r="RI53" s="257"/>
      <c r="RJ53" s="254">
        <f t="shared" si="149"/>
        <v>0</v>
      </c>
      <c r="RK53" s="255">
        <f t="shared" si="150"/>
        <v>0</v>
      </c>
      <c r="RL53" s="255">
        <f t="shared" si="372"/>
        <v>0</v>
      </c>
      <c r="RM53" s="255">
        <f t="shared" si="151"/>
        <v>0</v>
      </c>
      <c r="RN53" s="255">
        <f t="shared" si="152"/>
        <v>0</v>
      </c>
      <c r="RO53" s="255"/>
      <c r="RP53" s="259"/>
      <c r="RQ53" s="257"/>
      <c r="RR53" s="254">
        <f t="shared" si="153"/>
        <v>0</v>
      </c>
      <c r="RS53" s="255">
        <f t="shared" si="154"/>
        <v>0</v>
      </c>
      <c r="RT53" s="255">
        <f t="shared" si="373"/>
        <v>0</v>
      </c>
      <c r="RU53" s="255">
        <f t="shared" si="155"/>
        <v>0</v>
      </c>
      <c r="RV53" s="255">
        <f t="shared" si="156"/>
        <v>0</v>
      </c>
      <c r="RW53" s="255"/>
      <c r="RX53" s="259"/>
      <c r="RY53" s="257"/>
      <c r="RZ53" s="260"/>
      <c r="SA53" s="242">
        <f t="shared" si="157"/>
        <v>0</v>
      </c>
      <c r="SB53" s="242">
        <f t="shared" si="158"/>
        <v>0</v>
      </c>
      <c r="SC53" s="242">
        <f t="shared" si="159"/>
        <v>0.84104378450275141</v>
      </c>
      <c r="SD53" s="242">
        <f t="shared" si="160"/>
        <v>0</v>
      </c>
      <c r="SE53" s="242">
        <f t="shared" si="161"/>
        <v>0</v>
      </c>
      <c r="SF53" s="262">
        <v>0</v>
      </c>
      <c r="SG53" s="242">
        <f t="shared" si="162"/>
        <v>0</v>
      </c>
      <c r="SH53" s="262">
        <v>0</v>
      </c>
      <c r="SI53" s="242">
        <f t="shared" si="163"/>
        <v>0</v>
      </c>
      <c r="SJ53" s="242">
        <f t="shared" si="164"/>
        <v>0</v>
      </c>
      <c r="SK53" s="242">
        <f t="shared" si="165"/>
        <v>0</v>
      </c>
      <c r="SL53" s="242">
        <f t="shared" si="166"/>
        <v>0.42936090438081881</v>
      </c>
      <c r="SM53" s="242">
        <f t="shared" si="167"/>
        <v>0</v>
      </c>
      <c r="SN53" s="242">
        <f t="shared" si="168"/>
        <v>0.36281693313292157</v>
      </c>
      <c r="SO53" s="242">
        <f t="shared" si="169"/>
        <v>0</v>
      </c>
      <c r="SP53" s="242">
        <f t="shared" si="170"/>
        <v>0</v>
      </c>
      <c r="SQ53" s="242">
        <f t="shared" si="171"/>
        <v>0</v>
      </c>
      <c r="SR53" s="242">
        <f t="shared" si="172"/>
        <v>0</v>
      </c>
      <c r="SS53" s="242">
        <f t="shared" si="173"/>
        <v>1.6332216220164919</v>
      </c>
      <c r="ST53" s="242">
        <f t="shared" si="174"/>
        <v>1.6332216220164919</v>
      </c>
      <c r="SU53" s="242"/>
      <c r="SV53" s="242"/>
      <c r="SW53" s="242">
        <f t="shared" si="175"/>
        <v>1.0617745559852372</v>
      </c>
      <c r="SX53" s="242">
        <f t="shared" si="175"/>
        <v>1.0617745559852372</v>
      </c>
      <c r="SY53" s="242"/>
      <c r="SZ53" s="263"/>
      <c r="TA53" s="264">
        <f t="shared" si="176"/>
        <v>0</v>
      </c>
      <c r="TB53" s="264">
        <f t="shared" si="177"/>
        <v>0</v>
      </c>
      <c r="TC53" s="264">
        <f t="shared" si="178"/>
        <v>57.238949999999996</v>
      </c>
      <c r="TD53" s="264">
        <f t="shared" si="179"/>
        <v>0</v>
      </c>
      <c r="TE53" s="264">
        <f t="shared" si="180"/>
        <v>0</v>
      </c>
      <c r="TF53" s="264">
        <f t="shared" si="180"/>
        <v>0</v>
      </c>
      <c r="TG53" s="264">
        <f t="shared" si="181"/>
        <v>0</v>
      </c>
      <c r="TH53" s="264">
        <f t="shared" si="182"/>
        <v>0</v>
      </c>
      <c r="TI53" s="264">
        <f t="shared" si="183"/>
        <v>0</v>
      </c>
      <c r="TJ53" s="264">
        <f t="shared" si="184"/>
        <v>26.867550000000001</v>
      </c>
      <c r="TK53" s="264">
        <f t="shared" si="185"/>
        <v>0</v>
      </c>
      <c r="TL53" s="264">
        <f t="shared" si="186"/>
        <v>24.336600000000001</v>
      </c>
      <c r="TM53" s="264">
        <f t="shared" si="187"/>
        <v>0</v>
      </c>
      <c r="TN53" s="264">
        <f t="shared" si="188"/>
        <v>0</v>
      </c>
      <c r="TO53" s="264">
        <f t="shared" si="189"/>
        <v>0</v>
      </c>
      <c r="TP53" s="264">
        <f t="shared" si="189"/>
        <v>0</v>
      </c>
      <c r="TQ53" s="264"/>
      <c r="TR53" s="264"/>
      <c r="TS53" s="264">
        <f t="shared" si="190"/>
        <v>0</v>
      </c>
      <c r="TT53" s="264">
        <f t="shared" si="191"/>
        <v>0</v>
      </c>
      <c r="TU53" s="264">
        <f t="shared" si="192"/>
        <v>59.293586807443972</v>
      </c>
      <c r="TV53" s="264">
        <f t="shared" si="193"/>
        <v>0</v>
      </c>
      <c r="TW53" s="264">
        <f t="shared" si="193"/>
        <v>0</v>
      </c>
      <c r="TX53" s="264">
        <f t="shared" si="194"/>
        <v>0</v>
      </c>
      <c r="TY53" s="264">
        <f t="shared" si="195"/>
        <v>0</v>
      </c>
      <c r="TZ53" s="264">
        <f t="shared" si="196"/>
        <v>0</v>
      </c>
      <c r="UA53" s="264">
        <f t="shared" si="197"/>
        <v>0</v>
      </c>
      <c r="UB53" s="264">
        <f t="shared" si="198"/>
        <v>30.269943758847727</v>
      </c>
      <c r="UC53" s="264">
        <f t="shared" si="199"/>
        <v>0</v>
      </c>
      <c r="UD53" s="264">
        <f t="shared" si="200"/>
        <v>25.578593785870972</v>
      </c>
      <c r="UE53" s="264">
        <f t="shared" si="201"/>
        <v>0</v>
      </c>
      <c r="UF53" s="264">
        <f t="shared" si="202"/>
        <v>0</v>
      </c>
      <c r="UG53" s="264">
        <f t="shared" si="203"/>
        <v>0</v>
      </c>
      <c r="UH53" s="264">
        <f t="shared" si="203"/>
        <v>0</v>
      </c>
      <c r="UI53" s="191"/>
      <c r="UJ53" s="191"/>
      <c r="UK53" s="191"/>
      <c r="UL53" s="191"/>
      <c r="UM53" s="189"/>
      <c r="UN53" s="191"/>
      <c r="UO53" s="191"/>
      <c r="UP53" s="191"/>
      <c r="UQ53" s="191"/>
      <c r="UR53" s="191"/>
      <c r="US53" s="191"/>
      <c r="UT53" s="191"/>
      <c r="UU53" s="191"/>
      <c r="UV53" s="192"/>
      <c r="UW53" s="191"/>
      <c r="UX53" s="191"/>
      <c r="UY53" s="191"/>
      <c r="UZ53" s="191"/>
      <c r="VA53" s="191"/>
      <c r="VB53" s="191"/>
      <c r="VC53" s="191"/>
      <c r="VD53" s="191"/>
      <c r="VE53" s="191"/>
      <c r="VF53" s="191"/>
      <c r="VG53" s="191"/>
      <c r="VH53" s="191"/>
      <c r="VI53" s="191"/>
      <c r="VJ53" s="191"/>
      <c r="VK53" s="191"/>
      <c r="VL53" s="191"/>
      <c r="VM53" s="191"/>
      <c r="VN53" s="219"/>
      <c r="VO53" s="191"/>
      <c r="VP53" s="191"/>
      <c r="VQ53" s="191"/>
      <c r="VR53" s="191"/>
      <c r="VS53" s="191"/>
      <c r="VT53" s="191"/>
      <c r="VU53" s="191"/>
      <c r="VV53" s="191"/>
    </row>
    <row r="54" spans="1:594" ht="23.1" hidden="1" customHeight="1" thickBot="1" x14ac:dyDescent="0.35">
      <c r="A54" s="265">
        <v>17</v>
      </c>
      <c r="B54" s="266" t="s">
        <v>181</v>
      </c>
      <c r="C54" s="265">
        <v>1</v>
      </c>
      <c r="D54" s="267">
        <v>105.2</v>
      </c>
      <c r="E54" s="239"/>
      <c r="F54" s="240">
        <f t="shared" si="204"/>
        <v>105.2</v>
      </c>
      <c r="G54" s="240"/>
      <c r="H54" s="268">
        <v>0</v>
      </c>
      <c r="I54" s="269">
        <v>0.80900000000000005</v>
      </c>
      <c r="J54" s="269">
        <v>0.80900000000000005</v>
      </c>
      <c r="K54" s="269"/>
      <c r="L54" s="269"/>
      <c r="M54" s="269">
        <v>0</v>
      </c>
      <c r="N54" s="269">
        <v>0</v>
      </c>
      <c r="O54" s="269">
        <v>0.38869999999999999</v>
      </c>
      <c r="P54" s="269">
        <v>0</v>
      </c>
      <c r="Q54" s="269">
        <v>0</v>
      </c>
      <c r="R54" s="269">
        <v>0</v>
      </c>
      <c r="S54" s="269">
        <v>0</v>
      </c>
      <c r="T54" s="269">
        <v>0</v>
      </c>
      <c r="U54" s="269">
        <v>0</v>
      </c>
      <c r="V54" s="269">
        <v>9.9099999999999994E-2</v>
      </c>
      <c r="W54" s="269">
        <v>0</v>
      </c>
      <c r="X54" s="269">
        <v>0.32119999999999999</v>
      </c>
      <c r="Y54" s="269">
        <v>0</v>
      </c>
      <c r="Z54" s="269">
        <v>0</v>
      </c>
      <c r="AA54" s="269">
        <v>0</v>
      </c>
      <c r="AB54" s="269">
        <v>0</v>
      </c>
      <c r="AC54" s="244">
        <v>0</v>
      </c>
      <c r="AD54" s="243">
        <f t="shared" si="205"/>
        <v>0</v>
      </c>
      <c r="AE54" s="243">
        <f t="shared" si="0"/>
        <v>0</v>
      </c>
      <c r="AF54" s="243">
        <f t="shared" si="206"/>
        <v>0</v>
      </c>
      <c r="AG54" s="243">
        <f t="shared" si="207"/>
        <v>0</v>
      </c>
      <c r="AH54" s="244">
        <v>0</v>
      </c>
      <c r="AI54" s="243">
        <f t="shared" si="1"/>
        <v>0</v>
      </c>
      <c r="AJ54" s="243">
        <f t="shared" si="208"/>
        <v>0</v>
      </c>
      <c r="AK54" s="243">
        <f t="shared" si="209"/>
        <v>0</v>
      </c>
      <c r="AL54" s="243">
        <f t="shared" si="2"/>
        <v>0</v>
      </c>
      <c r="AM54" s="243">
        <f t="shared" si="210"/>
        <v>0</v>
      </c>
      <c r="AN54" s="244">
        <v>0</v>
      </c>
      <c r="AO54" s="244">
        <v>0</v>
      </c>
      <c r="AP54" s="243">
        <f t="shared" si="211"/>
        <v>0</v>
      </c>
      <c r="AQ54" s="243">
        <f t="shared" si="212"/>
        <v>0</v>
      </c>
      <c r="AR54" s="243">
        <f t="shared" si="213"/>
        <v>0</v>
      </c>
      <c r="AS54" s="244">
        <v>0</v>
      </c>
      <c r="AT54" s="244" t="e">
        <f t="shared" si="3"/>
        <v>#REF!</v>
      </c>
      <c r="AU54" s="243">
        <f t="shared" si="4"/>
        <v>0</v>
      </c>
      <c r="AV54" s="243">
        <f t="shared" si="214"/>
        <v>0</v>
      </c>
      <c r="AW54" s="243">
        <f t="shared" si="215"/>
        <v>0</v>
      </c>
      <c r="AX54" s="243">
        <f t="shared" si="5"/>
        <v>0</v>
      </c>
      <c r="AY54" s="243">
        <f t="shared" si="216"/>
        <v>0</v>
      </c>
      <c r="AZ54" s="244">
        <v>5</v>
      </c>
      <c r="BA54" s="243">
        <f t="shared" si="217"/>
        <v>25.485833333333332</v>
      </c>
      <c r="BB54" s="243">
        <f t="shared" si="218"/>
        <v>2.6578083333333331</v>
      </c>
      <c r="BC54" s="243">
        <f t="shared" si="219"/>
        <v>2.1262466666666664</v>
      </c>
      <c r="BD54" s="243">
        <f t="shared" si="220"/>
        <v>0.53156166666666671</v>
      </c>
      <c r="BE54" s="244">
        <v>0.99667812499999997</v>
      </c>
      <c r="BF54" s="243">
        <f t="shared" si="221"/>
        <v>0.79734250000000007</v>
      </c>
      <c r="BG54" s="243">
        <f t="shared" si="222"/>
        <v>0.19933562499999991</v>
      </c>
      <c r="BH54" s="243">
        <f t="shared" si="6"/>
        <v>3.3109802750583954</v>
      </c>
      <c r="BI54" s="243">
        <f t="shared" si="223"/>
        <v>0.10672497259414374</v>
      </c>
      <c r="BJ54" s="243">
        <f t="shared" si="224"/>
        <v>2.8242504407814986</v>
      </c>
      <c r="BK54" s="243">
        <f t="shared" si="7"/>
        <v>1.6225650033362531</v>
      </c>
      <c r="BL54" s="243">
        <f t="shared" si="225"/>
        <v>40.888638084073577</v>
      </c>
      <c r="BM54" s="244">
        <v>0</v>
      </c>
      <c r="BN54" s="243">
        <f t="shared" si="226"/>
        <v>0</v>
      </c>
      <c r="BO54" s="243">
        <f t="shared" si="8"/>
        <v>0</v>
      </c>
      <c r="BP54" s="243">
        <f t="shared" si="227"/>
        <v>0</v>
      </c>
      <c r="BQ54" s="243">
        <f t="shared" si="228"/>
        <v>0</v>
      </c>
      <c r="BR54" s="244">
        <v>0</v>
      </c>
      <c r="BS54" s="243">
        <f t="shared" si="9"/>
        <v>0</v>
      </c>
      <c r="BT54" s="243">
        <f t="shared" si="229"/>
        <v>0</v>
      </c>
      <c r="BU54" s="243">
        <f t="shared" si="230"/>
        <v>0</v>
      </c>
      <c r="BV54" s="243">
        <f t="shared" si="10"/>
        <v>0</v>
      </c>
      <c r="BW54" s="243">
        <f t="shared" si="231"/>
        <v>0</v>
      </c>
      <c r="BX54" s="244">
        <v>0</v>
      </c>
      <c r="BY54" s="243">
        <f t="shared" si="11"/>
        <v>0</v>
      </c>
      <c r="BZ54" s="243">
        <f t="shared" si="232"/>
        <v>0</v>
      </c>
      <c r="CA54" s="243">
        <f t="shared" si="233"/>
        <v>0</v>
      </c>
      <c r="CB54" s="243">
        <f t="shared" si="12"/>
        <v>0</v>
      </c>
      <c r="CC54" s="243">
        <f t="shared" si="234"/>
        <v>0</v>
      </c>
      <c r="CD54" s="245"/>
      <c r="CE54" s="243">
        <f t="shared" si="13"/>
        <v>0</v>
      </c>
      <c r="CF54" s="243">
        <f t="shared" si="235"/>
        <v>0</v>
      </c>
      <c r="CG54" s="243">
        <f t="shared" si="236"/>
        <v>0</v>
      </c>
      <c r="CH54" s="243">
        <f t="shared" si="14"/>
        <v>0</v>
      </c>
      <c r="CI54" s="243">
        <f t="shared" si="237"/>
        <v>0</v>
      </c>
      <c r="CJ54" s="245"/>
      <c r="CK54" s="243">
        <f t="shared" si="15"/>
        <v>0</v>
      </c>
      <c r="CL54" s="243">
        <f t="shared" si="238"/>
        <v>0</v>
      </c>
      <c r="CM54" s="243">
        <f t="shared" si="239"/>
        <v>0</v>
      </c>
      <c r="CN54" s="243">
        <f t="shared" si="16"/>
        <v>0</v>
      </c>
      <c r="CO54" s="243">
        <f t="shared" si="240"/>
        <v>0</v>
      </c>
      <c r="CP54" s="243">
        <v>0</v>
      </c>
      <c r="CQ54" s="243">
        <f t="shared" si="17"/>
        <v>0</v>
      </c>
      <c r="CR54" s="243">
        <f t="shared" si="374"/>
        <v>0</v>
      </c>
      <c r="CS54" s="243">
        <f t="shared" si="241"/>
        <v>0</v>
      </c>
      <c r="CT54" s="243">
        <f t="shared" si="18"/>
        <v>0</v>
      </c>
      <c r="CU54" s="243">
        <f t="shared" si="242"/>
        <v>0</v>
      </c>
      <c r="CV54" s="243"/>
      <c r="CW54" s="243">
        <f t="shared" si="19"/>
        <v>0</v>
      </c>
      <c r="CX54" s="243">
        <f t="shared" si="375"/>
        <v>0</v>
      </c>
      <c r="CY54" s="243">
        <f t="shared" si="243"/>
        <v>0</v>
      </c>
      <c r="CZ54" s="243">
        <f t="shared" si="20"/>
        <v>0</v>
      </c>
      <c r="DA54" s="243">
        <f t="shared" si="244"/>
        <v>0</v>
      </c>
      <c r="DB54" s="244">
        <v>0</v>
      </c>
      <c r="DC54" s="243">
        <f t="shared" si="245"/>
        <v>0</v>
      </c>
      <c r="DD54" s="243">
        <f t="shared" si="21"/>
        <v>0</v>
      </c>
      <c r="DE54" s="244">
        <v>0</v>
      </c>
      <c r="DF54" s="244">
        <v>0</v>
      </c>
      <c r="DG54" s="243">
        <f t="shared" si="22"/>
        <v>0</v>
      </c>
      <c r="DH54" s="243">
        <f t="shared" si="23"/>
        <v>0</v>
      </c>
      <c r="DI54" s="243">
        <f t="shared" si="246"/>
        <v>0</v>
      </c>
      <c r="DJ54" s="244">
        <v>0</v>
      </c>
      <c r="DK54" s="243">
        <f t="shared" si="247"/>
        <v>0</v>
      </c>
      <c r="DL54" s="243">
        <f t="shared" si="24"/>
        <v>0</v>
      </c>
      <c r="DM54" s="244">
        <v>0</v>
      </c>
      <c r="DN54" s="244">
        <v>0</v>
      </c>
      <c r="DO54" s="243">
        <f t="shared" si="25"/>
        <v>0</v>
      </c>
      <c r="DP54" s="243">
        <f t="shared" si="26"/>
        <v>0</v>
      </c>
      <c r="DQ54" s="243">
        <f t="shared" si="248"/>
        <v>0</v>
      </c>
      <c r="DR54" s="244">
        <v>0</v>
      </c>
      <c r="DS54" s="243">
        <f t="shared" si="249"/>
        <v>0</v>
      </c>
      <c r="DT54" s="243">
        <f t="shared" si="27"/>
        <v>0</v>
      </c>
      <c r="DU54" s="244">
        <v>0</v>
      </c>
      <c r="DV54" s="244">
        <v>0</v>
      </c>
      <c r="DW54" s="243">
        <f t="shared" si="28"/>
        <v>0</v>
      </c>
      <c r="DX54" s="243">
        <f t="shared" si="29"/>
        <v>0</v>
      </c>
      <c r="DY54" s="243">
        <f t="shared" si="30"/>
        <v>0</v>
      </c>
      <c r="DZ54" s="244">
        <v>0</v>
      </c>
      <c r="EA54" s="243">
        <f t="shared" si="250"/>
        <v>0</v>
      </c>
      <c r="EB54" s="243">
        <f t="shared" si="31"/>
        <v>0</v>
      </c>
      <c r="EC54" s="244">
        <v>0</v>
      </c>
      <c r="ED54" s="244">
        <v>0</v>
      </c>
      <c r="EE54" s="243">
        <f t="shared" si="32"/>
        <v>0</v>
      </c>
      <c r="EF54" s="243">
        <f t="shared" si="33"/>
        <v>0</v>
      </c>
      <c r="EG54" s="243">
        <f t="shared" si="34"/>
        <v>0</v>
      </c>
      <c r="EH54" s="244">
        <v>0</v>
      </c>
      <c r="EI54" s="243">
        <f t="shared" si="251"/>
        <v>0</v>
      </c>
      <c r="EJ54" s="243">
        <f t="shared" si="35"/>
        <v>0</v>
      </c>
      <c r="EK54" s="244">
        <v>0</v>
      </c>
      <c r="EL54" s="244">
        <v>0</v>
      </c>
      <c r="EM54" s="243">
        <f t="shared" si="36"/>
        <v>0</v>
      </c>
      <c r="EN54" s="243">
        <f t="shared" si="37"/>
        <v>0</v>
      </c>
      <c r="EO54" s="243">
        <f t="shared" si="252"/>
        <v>0</v>
      </c>
      <c r="EP54" s="244">
        <v>0</v>
      </c>
      <c r="EQ54" s="244">
        <v>0</v>
      </c>
      <c r="ER54" s="244">
        <v>0</v>
      </c>
      <c r="ES54" s="244">
        <v>0</v>
      </c>
      <c r="ET54" s="244">
        <v>0</v>
      </c>
      <c r="EU54" s="243">
        <f t="shared" si="38"/>
        <v>0</v>
      </c>
      <c r="EV54" s="243">
        <f t="shared" si="253"/>
        <v>0</v>
      </c>
      <c r="EW54" s="243">
        <f t="shared" si="254"/>
        <v>0</v>
      </c>
      <c r="EX54" s="243">
        <f t="shared" si="39"/>
        <v>0</v>
      </c>
      <c r="EY54" s="243">
        <f t="shared" si="255"/>
        <v>0</v>
      </c>
      <c r="EZ54" s="245">
        <f t="shared" si="256"/>
        <v>0</v>
      </c>
      <c r="FA54" s="245">
        <f t="shared" si="256"/>
        <v>0</v>
      </c>
      <c r="FB54" s="245">
        <f t="shared" si="256"/>
        <v>0</v>
      </c>
      <c r="FC54" s="245">
        <f t="shared" si="257"/>
        <v>0</v>
      </c>
      <c r="FD54" s="245">
        <f t="shared" si="258"/>
        <v>0</v>
      </c>
      <c r="FE54" s="245">
        <f t="shared" si="259"/>
        <v>0</v>
      </c>
      <c r="FF54" s="245">
        <f t="shared" si="260"/>
        <v>0</v>
      </c>
      <c r="FG54" s="245">
        <f t="shared" si="261"/>
        <v>0</v>
      </c>
      <c r="FH54" s="245">
        <f t="shared" si="262"/>
        <v>0</v>
      </c>
      <c r="FI54" s="245">
        <f t="shared" si="263"/>
        <v>0</v>
      </c>
      <c r="FJ54" s="245">
        <f t="shared" si="263"/>
        <v>0</v>
      </c>
      <c r="FK54" s="244">
        <f t="shared" si="40"/>
        <v>0</v>
      </c>
      <c r="FL54" s="244">
        <v>0</v>
      </c>
      <c r="FM54" s="243">
        <f t="shared" si="264"/>
        <v>0</v>
      </c>
      <c r="FN54" s="243">
        <f t="shared" si="265"/>
        <v>0</v>
      </c>
      <c r="FO54" s="244">
        <v>0</v>
      </c>
      <c r="FP54" s="244">
        <f t="shared" si="266"/>
        <v>0</v>
      </c>
      <c r="FQ54" s="244">
        <f t="shared" si="41"/>
        <v>0</v>
      </c>
      <c r="FR54" s="244">
        <v>0</v>
      </c>
      <c r="FS54" s="243">
        <f t="shared" si="267"/>
        <v>0</v>
      </c>
      <c r="FT54" s="243">
        <f t="shared" si="268"/>
        <v>0</v>
      </c>
      <c r="FU54" s="244">
        <v>0</v>
      </c>
      <c r="FV54" s="244">
        <f t="shared" si="269"/>
        <v>0</v>
      </c>
      <c r="FW54" s="270">
        <v>8.9800000000000004E-4</v>
      </c>
      <c r="FX54" s="243">
        <f t="shared" si="270"/>
        <v>4.0173963951837601</v>
      </c>
      <c r="FY54" s="243">
        <f t="shared" si="271"/>
        <v>0.88382720694042727</v>
      </c>
      <c r="FZ54" s="243">
        <f t="shared" si="42"/>
        <v>0</v>
      </c>
      <c r="GA54" s="243">
        <f t="shared" si="272"/>
        <v>0</v>
      </c>
      <c r="GB54" s="243">
        <f t="shared" si="273"/>
        <v>0</v>
      </c>
      <c r="GC54" s="243">
        <f t="shared" si="274"/>
        <v>6.992504699443787E-2</v>
      </c>
      <c r="GD54" s="243">
        <f t="shared" si="43"/>
        <v>0.56483165728064155</v>
      </c>
      <c r="GE54" s="243">
        <f t="shared" si="275"/>
        <v>1.8206584798370045E-2</v>
      </c>
      <c r="GF54" s="243">
        <f t="shared" si="276"/>
        <v>0.48179871956925546</v>
      </c>
      <c r="GG54" s="243">
        <f t="shared" si="44"/>
        <v>0.27679901531996337</v>
      </c>
      <c r="GH54" s="247">
        <f t="shared" si="277"/>
        <v>6.9753351860630763</v>
      </c>
      <c r="GI54" s="244">
        <v>6</v>
      </c>
      <c r="GJ54" s="244">
        <v>4080.42</v>
      </c>
      <c r="GK54" s="244">
        <v>897.69240000000002</v>
      </c>
      <c r="GL54" s="244">
        <v>2502.82112219497</v>
      </c>
      <c r="GM54" s="244">
        <v>71.022008333333304</v>
      </c>
      <c r="GN54" s="271">
        <v>0</v>
      </c>
      <c r="GO54" s="243">
        <f t="shared" si="278"/>
        <v>0</v>
      </c>
      <c r="GP54" s="243">
        <f t="shared" si="45"/>
        <v>0</v>
      </c>
      <c r="GQ54" s="243">
        <f t="shared" si="279"/>
        <v>0</v>
      </c>
      <c r="GR54" s="243">
        <f t="shared" si="280"/>
        <v>0</v>
      </c>
      <c r="GS54" s="244">
        <v>0</v>
      </c>
      <c r="GT54" s="244">
        <v>0</v>
      </c>
      <c r="GU54" s="245"/>
      <c r="GV54" s="243">
        <f t="shared" si="46"/>
        <v>0</v>
      </c>
      <c r="GW54" s="243">
        <f t="shared" si="281"/>
        <v>0</v>
      </c>
      <c r="GX54" s="243">
        <f t="shared" si="282"/>
        <v>0</v>
      </c>
      <c r="GY54" s="243">
        <f t="shared" si="47"/>
        <v>0</v>
      </c>
      <c r="GZ54" s="243">
        <f t="shared" si="283"/>
        <v>0</v>
      </c>
      <c r="HA54" s="244">
        <v>0</v>
      </c>
      <c r="HB54" s="244">
        <v>44</v>
      </c>
      <c r="HC54" s="244">
        <v>0</v>
      </c>
      <c r="HD54" s="244">
        <v>0</v>
      </c>
      <c r="HE54" s="244">
        <v>0</v>
      </c>
      <c r="HF54" s="243">
        <f t="shared" si="284"/>
        <v>0</v>
      </c>
      <c r="HG54" s="243">
        <f t="shared" si="48"/>
        <v>0</v>
      </c>
      <c r="HH54" s="244">
        <v>0</v>
      </c>
      <c r="HI54" s="244">
        <v>0</v>
      </c>
      <c r="HJ54" s="243">
        <f t="shared" si="49"/>
        <v>0</v>
      </c>
      <c r="HK54" s="243">
        <f t="shared" si="50"/>
        <v>0</v>
      </c>
      <c r="HL54" s="243">
        <f t="shared" si="51"/>
        <v>0</v>
      </c>
      <c r="HM54" s="244">
        <v>0</v>
      </c>
      <c r="HN54" s="243">
        <f t="shared" si="285"/>
        <v>0</v>
      </c>
      <c r="HO54" s="243">
        <f t="shared" si="52"/>
        <v>0</v>
      </c>
      <c r="HP54" s="244">
        <v>0</v>
      </c>
      <c r="HQ54" s="244">
        <v>0</v>
      </c>
      <c r="HR54" s="243">
        <f t="shared" si="53"/>
        <v>0</v>
      </c>
      <c r="HS54" s="243">
        <f t="shared" si="54"/>
        <v>0</v>
      </c>
      <c r="HT54" s="243">
        <f t="shared" si="55"/>
        <v>0</v>
      </c>
      <c r="HU54" s="244">
        <v>0</v>
      </c>
      <c r="HV54" s="243">
        <f t="shared" si="286"/>
        <v>0</v>
      </c>
      <c r="HW54" s="243">
        <f t="shared" si="56"/>
        <v>0</v>
      </c>
      <c r="HX54" s="244">
        <v>0</v>
      </c>
      <c r="HY54" s="244">
        <v>0</v>
      </c>
      <c r="HZ54" s="243">
        <f t="shared" si="57"/>
        <v>0</v>
      </c>
      <c r="IA54" s="243">
        <f t="shared" si="58"/>
        <v>0</v>
      </c>
      <c r="IB54" s="243">
        <f t="shared" si="59"/>
        <v>0</v>
      </c>
      <c r="IC54" s="244">
        <v>0</v>
      </c>
      <c r="ID54" s="243">
        <f t="shared" si="287"/>
        <v>0</v>
      </c>
      <c r="IE54" s="243">
        <f t="shared" si="60"/>
        <v>0</v>
      </c>
      <c r="IF54" s="244">
        <v>0</v>
      </c>
      <c r="IG54" s="244">
        <v>0</v>
      </c>
      <c r="IH54" s="243">
        <f t="shared" si="61"/>
        <v>0</v>
      </c>
      <c r="II54" s="243">
        <f t="shared" si="62"/>
        <v>0</v>
      </c>
      <c r="IJ54" s="243">
        <f t="shared" si="288"/>
        <v>0</v>
      </c>
      <c r="IK54" s="244">
        <v>0</v>
      </c>
      <c r="IL54" s="243">
        <f t="shared" si="289"/>
        <v>0</v>
      </c>
      <c r="IM54" s="243">
        <f t="shared" si="63"/>
        <v>0</v>
      </c>
      <c r="IN54" s="244">
        <v>0</v>
      </c>
      <c r="IO54" s="244">
        <v>0</v>
      </c>
      <c r="IP54" s="243">
        <f t="shared" si="64"/>
        <v>0</v>
      </c>
      <c r="IQ54" s="243">
        <f t="shared" si="65"/>
        <v>0</v>
      </c>
      <c r="IR54" s="243">
        <f t="shared" si="290"/>
        <v>0</v>
      </c>
      <c r="IS54" s="244">
        <v>0</v>
      </c>
      <c r="IT54" s="243">
        <f t="shared" si="291"/>
        <v>0</v>
      </c>
      <c r="IU54" s="243">
        <f t="shared" si="66"/>
        <v>0</v>
      </c>
      <c r="IV54" s="244">
        <v>0</v>
      </c>
      <c r="IW54" s="244">
        <v>0</v>
      </c>
      <c r="IX54" s="243">
        <f t="shared" si="67"/>
        <v>0</v>
      </c>
      <c r="IY54" s="243">
        <f t="shared" si="68"/>
        <v>0</v>
      </c>
      <c r="IZ54" s="243">
        <f t="shared" si="292"/>
        <v>0</v>
      </c>
      <c r="JA54" s="244">
        <v>5.4749244444444196</v>
      </c>
      <c r="JB54" s="243">
        <f t="shared" si="293"/>
        <v>1.2044833777777724</v>
      </c>
      <c r="JC54" s="244">
        <v>14.0423288888888</v>
      </c>
      <c r="JD54" s="243">
        <f t="shared" si="69"/>
        <v>0</v>
      </c>
      <c r="JE54" s="243">
        <f t="shared" si="70"/>
        <v>2.3544443577129961</v>
      </c>
      <c r="JF54" s="243">
        <f t="shared" si="71"/>
        <v>1.1538090534411996</v>
      </c>
      <c r="JG54" s="243">
        <f t="shared" si="294"/>
        <v>29.075988146718224</v>
      </c>
      <c r="JH54" s="244">
        <v>0</v>
      </c>
      <c r="JI54" s="243">
        <f t="shared" si="295"/>
        <v>0</v>
      </c>
      <c r="JJ54" s="244">
        <v>0</v>
      </c>
      <c r="JK54" s="243">
        <f t="shared" si="72"/>
        <v>0</v>
      </c>
      <c r="JL54" s="243">
        <f t="shared" si="73"/>
        <v>0</v>
      </c>
      <c r="JM54" s="243">
        <f t="shared" si="74"/>
        <v>0</v>
      </c>
      <c r="JN54" s="243">
        <f t="shared" si="296"/>
        <v>0</v>
      </c>
      <c r="JO54" s="244">
        <v>0</v>
      </c>
      <c r="JP54" s="243">
        <f t="shared" si="297"/>
        <v>0</v>
      </c>
      <c r="JQ54" s="244">
        <v>0</v>
      </c>
      <c r="JR54" s="243">
        <f t="shared" si="75"/>
        <v>0</v>
      </c>
      <c r="JS54" s="243">
        <f t="shared" si="76"/>
        <v>0</v>
      </c>
      <c r="JT54" s="243">
        <f t="shared" si="77"/>
        <v>0</v>
      </c>
      <c r="JU54" s="243">
        <f t="shared" si="298"/>
        <v>0</v>
      </c>
      <c r="JV54" s="244">
        <v>0</v>
      </c>
      <c r="JW54" s="243">
        <f t="shared" si="299"/>
        <v>0</v>
      </c>
      <c r="JX54" s="244">
        <v>0</v>
      </c>
      <c r="JY54" s="243">
        <f t="shared" si="78"/>
        <v>0</v>
      </c>
      <c r="JZ54" s="243">
        <f t="shared" si="79"/>
        <v>0</v>
      </c>
      <c r="KA54" s="243">
        <f t="shared" si="80"/>
        <v>0</v>
      </c>
      <c r="KB54" s="243">
        <f t="shared" si="300"/>
        <v>0</v>
      </c>
      <c r="KC54" s="244">
        <v>0</v>
      </c>
      <c r="KD54" s="243">
        <f t="shared" si="301"/>
        <v>0</v>
      </c>
      <c r="KE54" s="244">
        <v>0</v>
      </c>
      <c r="KF54" s="243">
        <f t="shared" si="81"/>
        <v>0</v>
      </c>
      <c r="KG54" s="243">
        <f t="shared" si="82"/>
        <v>0</v>
      </c>
      <c r="KH54" s="243">
        <f t="shared" si="83"/>
        <v>0</v>
      </c>
      <c r="KI54" s="243">
        <f t="shared" si="302"/>
        <v>0</v>
      </c>
      <c r="KJ54" s="244">
        <v>0</v>
      </c>
      <c r="KK54" s="243">
        <f t="shared" si="303"/>
        <v>0</v>
      </c>
      <c r="KL54" s="244">
        <v>0</v>
      </c>
      <c r="KM54" s="243">
        <f t="shared" si="84"/>
        <v>0</v>
      </c>
      <c r="KN54" s="243">
        <f t="shared" si="85"/>
        <v>0</v>
      </c>
      <c r="KO54" s="243">
        <f t="shared" si="86"/>
        <v>0</v>
      </c>
      <c r="KP54" s="243">
        <f t="shared" si="304"/>
        <v>0</v>
      </c>
      <c r="KQ54" s="243">
        <f t="shared" si="305"/>
        <v>5.4749244444444196</v>
      </c>
      <c r="KR54" s="243">
        <f t="shared" si="305"/>
        <v>1.2044833777777724</v>
      </c>
      <c r="KS54" s="243">
        <f t="shared" si="306"/>
        <v>14.0423288888888</v>
      </c>
      <c r="KT54" s="243">
        <f t="shared" si="307"/>
        <v>0</v>
      </c>
      <c r="KU54" s="243">
        <f t="shared" si="308"/>
        <v>0</v>
      </c>
      <c r="KV54" s="243">
        <f t="shared" si="309"/>
        <v>0</v>
      </c>
      <c r="KW54" s="243">
        <f t="shared" si="310"/>
        <v>2.3544443577129961</v>
      </c>
      <c r="KX54" s="243">
        <f t="shared" si="311"/>
        <v>7.5892330571774275E-2</v>
      </c>
      <c r="KY54" s="243">
        <f t="shared" si="312"/>
        <v>2.0083298487633439</v>
      </c>
      <c r="KZ54" s="243">
        <f t="shared" si="313"/>
        <v>1.1538090534411996</v>
      </c>
      <c r="LA54" s="243">
        <f t="shared" si="313"/>
        <v>29.075988146718224</v>
      </c>
      <c r="LB54" s="244">
        <v>0</v>
      </c>
      <c r="LC54" s="243">
        <f t="shared" si="314"/>
        <v>0</v>
      </c>
      <c r="LD54" s="243">
        <f t="shared" si="88"/>
        <v>0</v>
      </c>
      <c r="LE54" s="243">
        <f t="shared" si="315"/>
        <v>0</v>
      </c>
      <c r="LF54" s="243">
        <f t="shared" si="316"/>
        <v>0</v>
      </c>
      <c r="LG54" s="244">
        <v>0</v>
      </c>
      <c r="LH54" s="243">
        <f t="shared" si="89"/>
        <v>0</v>
      </c>
      <c r="LI54" s="243">
        <f t="shared" si="317"/>
        <v>0</v>
      </c>
      <c r="LJ54" s="243">
        <f t="shared" si="318"/>
        <v>0</v>
      </c>
      <c r="LK54" s="243">
        <f t="shared" si="90"/>
        <v>0</v>
      </c>
      <c r="LL54" s="243">
        <f t="shared" si="319"/>
        <v>0</v>
      </c>
      <c r="LM54" s="243">
        <f t="shared" si="91"/>
        <v>0</v>
      </c>
      <c r="LN54" s="244">
        <v>0</v>
      </c>
      <c r="LO54" s="243">
        <f t="shared" si="320"/>
        <v>0</v>
      </c>
      <c r="LP54" s="243">
        <f t="shared" si="321"/>
        <v>0</v>
      </c>
      <c r="LQ54" s="243">
        <f t="shared" si="92"/>
        <v>0</v>
      </c>
      <c r="LR54" s="243">
        <f t="shared" si="322"/>
        <v>0</v>
      </c>
      <c r="LS54" s="244">
        <v>0</v>
      </c>
      <c r="LT54" s="243">
        <f t="shared" si="93"/>
        <v>0</v>
      </c>
      <c r="LU54" s="243">
        <f t="shared" si="323"/>
        <v>0</v>
      </c>
      <c r="LV54" s="243">
        <f t="shared" si="324"/>
        <v>0</v>
      </c>
      <c r="LW54" s="243">
        <f t="shared" si="94"/>
        <v>0</v>
      </c>
      <c r="LX54" s="243">
        <f t="shared" si="325"/>
        <v>0</v>
      </c>
      <c r="LY54" s="245">
        <f t="shared" si="95"/>
        <v>0</v>
      </c>
      <c r="LZ54" s="244">
        <v>0</v>
      </c>
      <c r="MA54" s="249">
        <f t="shared" si="326"/>
        <v>0</v>
      </c>
      <c r="MB54" s="249">
        <f t="shared" si="327"/>
        <v>0</v>
      </c>
      <c r="MC54" s="249">
        <f t="shared" si="96"/>
        <v>0</v>
      </c>
      <c r="MD54" s="247">
        <f t="shared" si="328"/>
        <v>0</v>
      </c>
      <c r="ME54" s="250">
        <f t="shared" si="329"/>
        <v>76.939961416854885</v>
      </c>
      <c r="MF54" s="251">
        <f t="shared" si="376"/>
        <v>11.580631424346379</v>
      </c>
      <c r="MG54" s="252" t="e">
        <f t="shared" si="330"/>
        <v>#REF!</v>
      </c>
      <c r="MH54" s="252" t="e">
        <f t="shared" si="377"/>
        <v>#REF!</v>
      </c>
      <c r="MI54" s="252">
        <f t="shared" si="331"/>
        <v>0</v>
      </c>
      <c r="MJ54" s="252">
        <f t="shared" si="332"/>
        <v>0</v>
      </c>
      <c r="MK54" s="252">
        <f t="shared" si="378"/>
        <v>25.485833333333332</v>
      </c>
      <c r="ML54" s="252">
        <f t="shared" si="333"/>
        <v>0</v>
      </c>
      <c r="MM54" s="252">
        <f t="shared" si="334"/>
        <v>0</v>
      </c>
      <c r="MN54" s="252">
        <f t="shared" si="335"/>
        <v>0</v>
      </c>
      <c r="MO54" s="252">
        <f t="shared" si="336"/>
        <v>0</v>
      </c>
      <c r="MP54" s="253">
        <f t="shared" si="337"/>
        <v>0</v>
      </c>
      <c r="MQ54" s="254">
        <f t="shared" si="379"/>
        <v>0</v>
      </c>
      <c r="MR54" s="255">
        <f t="shared" si="338"/>
        <v>0</v>
      </c>
      <c r="MS54" s="255">
        <f t="shared" si="380"/>
        <v>0</v>
      </c>
      <c r="MT54" s="255">
        <f t="shared" si="381"/>
        <v>6.2302562900520329</v>
      </c>
      <c r="MU54" s="255">
        <f t="shared" si="97"/>
        <v>0.20082388796428804</v>
      </c>
      <c r="MV54" s="255">
        <f t="shared" si="339"/>
        <v>6.4835423911191992</v>
      </c>
      <c r="MW54" s="255" t="e">
        <f t="shared" si="98"/>
        <v>#REF!</v>
      </c>
      <c r="MX54" s="255" t="e">
        <f t="shared" si="99"/>
        <v>#REF!</v>
      </c>
      <c r="MY54" s="256" t="e">
        <f t="shared" si="340"/>
        <v>#REF!</v>
      </c>
      <c r="MZ54" s="254">
        <f t="shared" si="341"/>
        <v>0</v>
      </c>
      <c r="NA54" s="255">
        <f t="shared" si="100"/>
        <v>0</v>
      </c>
      <c r="NB54" s="255">
        <f t="shared" si="342"/>
        <v>0</v>
      </c>
      <c r="NC54" s="255">
        <f t="shared" si="101"/>
        <v>0</v>
      </c>
      <c r="ND54" s="255">
        <f t="shared" si="343"/>
        <v>0</v>
      </c>
      <c r="NE54" s="255"/>
      <c r="NF54" s="256"/>
      <c r="NG54" s="257"/>
      <c r="NH54" s="254">
        <f t="shared" si="344"/>
        <v>0</v>
      </c>
      <c r="NI54" s="255">
        <f t="shared" si="102"/>
        <v>0</v>
      </c>
      <c r="NJ54" s="255" t="e">
        <f t="shared" si="345"/>
        <v>#REF!</v>
      </c>
      <c r="NK54" s="255" t="e">
        <f t="shared" si="103"/>
        <v>#REF!</v>
      </c>
      <c r="NL54" s="255">
        <f t="shared" si="346"/>
        <v>0</v>
      </c>
      <c r="NM54" s="255"/>
      <c r="NN54" s="256"/>
      <c r="NO54" s="257"/>
      <c r="NP54" s="254">
        <f t="shared" si="347"/>
        <v>3.4455855377534284</v>
      </c>
      <c r="NQ54" s="255">
        <f t="shared" si="104"/>
        <v>3.8831749010481138</v>
      </c>
      <c r="NR54" s="255">
        <f t="shared" si="348"/>
        <v>3.0303141392608102</v>
      </c>
      <c r="NS54" s="255">
        <f t="shared" si="105"/>
        <v>3.7575895326834048</v>
      </c>
      <c r="NT54" s="255">
        <f t="shared" si="349"/>
        <v>32.451300066725061</v>
      </c>
      <c r="NU54" s="255">
        <f t="shared" si="350"/>
        <v>0.10617711865684129</v>
      </c>
      <c r="NV54" s="256">
        <f t="shared" si="351"/>
        <v>9.3380361742981019E-2</v>
      </c>
      <c r="NW54" s="257">
        <f t="shared" si="106"/>
        <v>1.0358957808877343</v>
      </c>
      <c r="NX54" s="254">
        <f t="shared" si="352"/>
        <v>0</v>
      </c>
      <c r="NY54" s="255">
        <f t="shared" si="107"/>
        <v>0</v>
      </c>
      <c r="NZ54" s="255">
        <f t="shared" si="353"/>
        <v>0</v>
      </c>
      <c r="OA54" s="255">
        <f t="shared" si="108"/>
        <v>0</v>
      </c>
      <c r="OB54" s="255">
        <f t="shared" si="354"/>
        <v>0</v>
      </c>
      <c r="OC54" s="255"/>
      <c r="OD54" s="256"/>
      <c r="OE54" s="257"/>
      <c r="OF54" s="254">
        <f t="shared" si="355"/>
        <v>0</v>
      </c>
      <c r="OG54" s="255">
        <f t="shared" si="109"/>
        <v>0</v>
      </c>
      <c r="OH54" s="255">
        <f t="shared" si="356"/>
        <v>0</v>
      </c>
      <c r="OI54" s="255">
        <f t="shared" si="110"/>
        <v>0</v>
      </c>
      <c r="OJ54" s="255">
        <f t="shared" si="357"/>
        <v>0</v>
      </c>
      <c r="OK54" s="255"/>
      <c r="OL54" s="256"/>
      <c r="OM54" s="257"/>
      <c r="ON54" s="258"/>
      <c r="OO54" s="254">
        <f t="shared" si="358"/>
        <v>0</v>
      </c>
      <c r="OP54" s="255">
        <f t="shared" si="111"/>
        <v>0</v>
      </c>
      <c r="OQ54" s="255">
        <f t="shared" si="359"/>
        <v>0</v>
      </c>
      <c r="OR54" s="255">
        <f t="shared" si="112"/>
        <v>0</v>
      </c>
      <c r="OS54" s="255">
        <f t="shared" si="360"/>
        <v>0</v>
      </c>
      <c r="OT54" s="255"/>
      <c r="OU54" s="256"/>
      <c r="OV54" s="257"/>
      <c r="OW54" s="258"/>
      <c r="OX54" s="254">
        <f t="shared" si="361"/>
        <v>0</v>
      </c>
      <c r="OY54" s="255">
        <f t="shared" si="113"/>
        <v>0</v>
      </c>
      <c r="OZ54" s="255">
        <f t="shared" si="362"/>
        <v>0</v>
      </c>
      <c r="PA54" s="255">
        <f t="shared" si="114"/>
        <v>0</v>
      </c>
      <c r="PB54" s="255">
        <f t="shared" si="363"/>
        <v>0</v>
      </c>
      <c r="PC54" s="255"/>
      <c r="PD54" s="259"/>
      <c r="PE54" s="257"/>
      <c r="PF54" s="254">
        <f t="shared" si="116"/>
        <v>0</v>
      </c>
      <c r="PG54" s="255">
        <f t="shared" si="117"/>
        <v>0</v>
      </c>
      <c r="PH54" s="255">
        <f t="shared" si="364"/>
        <v>0</v>
      </c>
      <c r="PI54" s="255">
        <f t="shared" si="118"/>
        <v>0</v>
      </c>
      <c r="PJ54" s="255">
        <f t="shared" si="119"/>
        <v>0</v>
      </c>
      <c r="PK54" s="255"/>
      <c r="PL54" s="259"/>
      <c r="PM54" s="257"/>
      <c r="PN54" s="254">
        <f t="shared" si="120"/>
        <v>0</v>
      </c>
      <c r="PO54" s="255">
        <f t="shared" si="121"/>
        <v>0</v>
      </c>
      <c r="PP54" s="255">
        <f t="shared" si="365"/>
        <v>0</v>
      </c>
      <c r="PQ54" s="255">
        <f t="shared" si="122"/>
        <v>0</v>
      </c>
      <c r="PR54" s="255">
        <f t="shared" si="123"/>
        <v>0</v>
      </c>
      <c r="PS54" s="255"/>
      <c r="PT54" s="259"/>
      <c r="PU54" s="257"/>
      <c r="PV54" s="254">
        <f t="shared" si="124"/>
        <v>5.4890180399986797</v>
      </c>
      <c r="PW54" s="255">
        <f t="shared" si="125"/>
        <v>6.1861233310785124</v>
      </c>
      <c r="PX54" s="255">
        <f t="shared" si="126"/>
        <v>1.8206584798370045E-2</v>
      </c>
      <c r="PY54" s="255">
        <f t="shared" si="127"/>
        <v>2.2576165149978854E-2</v>
      </c>
      <c r="PZ54" s="255">
        <f t="shared" si="128"/>
        <v>5.5359803063992672</v>
      </c>
      <c r="QA54" s="255">
        <f t="shared" si="366"/>
        <v>0.99151690146977189</v>
      </c>
      <c r="QB54" s="259">
        <f t="shared" si="129"/>
        <v>3.2887734042919745E-3</v>
      </c>
      <c r="QC54" s="257">
        <f t="shared" si="367"/>
        <v>1.1267119521036912</v>
      </c>
      <c r="QD54" s="254">
        <f t="shared" si="130"/>
        <v>0</v>
      </c>
      <c r="QE54" s="255">
        <f t="shared" si="131"/>
        <v>0</v>
      </c>
      <c r="QF54" s="255">
        <f t="shared" si="132"/>
        <v>0</v>
      </c>
      <c r="QG54" s="255">
        <f t="shared" si="133"/>
        <v>0</v>
      </c>
      <c r="QH54" s="255">
        <f t="shared" si="134"/>
        <v>0</v>
      </c>
      <c r="QI54" s="255"/>
      <c r="QJ54" s="259"/>
      <c r="QK54" s="257"/>
      <c r="QL54" s="254">
        <f t="shared" si="135"/>
        <v>9.1295702377134713</v>
      </c>
      <c r="QM54" s="255">
        <f t="shared" si="136"/>
        <v>10.289025657903082</v>
      </c>
      <c r="QN54" s="255">
        <f t="shared" si="137"/>
        <v>7.5892330571774275E-2</v>
      </c>
      <c r="QO54" s="255">
        <f t="shared" si="138"/>
        <v>9.4106489909000099E-2</v>
      </c>
      <c r="QP54" s="255">
        <f t="shared" si="368"/>
        <v>23.076181068823988</v>
      </c>
      <c r="QQ54" s="255">
        <f t="shared" si="369"/>
        <v>0.39562743118043725</v>
      </c>
      <c r="QR54" s="259">
        <f t="shared" si="139"/>
        <v>3.2887734042919741E-3</v>
      </c>
      <c r="QS54" s="257">
        <f t="shared" si="370"/>
        <v>1.0510339893769456</v>
      </c>
      <c r="QT54" s="254">
        <f t="shared" si="140"/>
        <v>0</v>
      </c>
      <c r="QU54" s="255">
        <f t="shared" si="141"/>
        <v>0</v>
      </c>
      <c r="QV54" s="255">
        <f t="shared" si="142"/>
        <v>0</v>
      </c>
      <c r="QW54" s="255">
        <f t="shared" si="143"/>
        <v>0</v>
      </c>
      <c r="QX54" s="255">
        <f t="shared" si="144"/>
        <v>0</v>
      </c>
      <c r="QY54" s="255"/>
      <c r="QZ54" s="259"/>
      <c r="RA54" s="257"/>
      <c r="RB54" s="254">
        <f t="shared" si="145"/>
        <v>0</v>
      </c>
      <c r="RC54" s="255">
        <f t="shared" si="146"/>
        <v>0</v>
      </c>
      <c r="RD54" s="255">
        <f t="shared" si="371"/>
        <v>0</v>
      </c>
      <c r="RE54" s="255">
        <f t="shared" si="147"/>
        <v>0</v>
      </c>
      <c r="RF54" s="255">
        <f t="shared" si="148"/>
        <v>0</v>
      </c>
      <c r="RG54" s="255"/>
      <c r="RH54" s="259"/>
      <c r="RI54" s="257"/>
      <c r="RJ54" s="254">
        <f t="shared" si="149"/>
        <v>0</v>
      </c>
      <c r="RK54" s="255">
        <f t="shared" si="150"/>
        <v>0</v>
      </c>
      <c r="RL54" s="255">
        <f t="shared" si="372"/>
        <v>0</v>
      </c>
      <c r="RM54" s="255">
        <f t="shared" si="151"/>
        <v>0</v>
      </c>
      <c r="RN54" s="255">
        <f t="shared" si="152"/>
        <v>0</v>
      </c>
      <c r="RO54" s="255"/>
      <c r="RP54" s="259"/>
      <c r="RQ54" s="257"/>
      <c r="RR54" s="254">
        <f t="shared" si="153"/>
        <v>0</v>
      </c>
      <c r="RS54" s="255">
        <f t="shared" si="154"/>
        <v>0</v>
      </c>
      <c r="RT54" s="255">
        <f t="shared" si="373"/>
        <v>0</v>
      </c>
      <c r="RU54" s="255">
        <f t="shared" si="155"/>
        <v>0</v>
      </c>
      <c r="RV54" s="255">
        <f t="shared" si="156"/>
        <v>0</v>
      </c>
      <c r="RW54" s="255"/>
      <c r="RX54" s="259"/>
      <c r="RY54" s="257"/>
      <c r="RZ54" s="260"/>
      <c r="SA54" s="242">
        <f t="shared" si="157"/>
        <v>0</v>
      </c>
      <c r="SB54" s="242">
        <f t="shared" si="158"/>
        <v>0</v>
      </c>
      <c r="SC54" s="242">
        <f t="shared" si="159"/>
        <v>0.4026526900310623</v>
      </c>
      <c r="SD54" s="242">
        <f t="shared" si="160"/>
        <v>0</v>
      </c>
      <c r="SE54" s="242">
        <f t="shared" si="161"/>
        <v>0</v>
      </c>
      <c r="SF54" s="262">
        <v>0</v>
      </c>
      <c r="SG54" s="242">
        <f t="shared" si="162"/>
        <v>0</v>
      </c>
      <c r="SH54" s="262">
        <v>0</v>
      </c>
      <c r="SI54" s="242">
        <f t="shared" si="163"/>
        <v>0</v>
      </c>
      <c r="SJ54" s="242">
        <f t="shared" si="164"/>
        <v>0</v>
      </c>
      <c r="SK54" s="242">
        <f t="shared" si="165"/>
        <v>0</v>
      </c>
      <c r="SL54" s="242">
        <f t="shared" si="166"/>
        <v>0.11165715445347579</v>
      </c>
      <c r="SM54" s="242">
        <f t="shared" si="167"/>
        <v>0</v>
      </c>
      <c r="SN54" s="242">
        <f t="shared" si="168"/>
        <v>0.33759211738787492</v>
      </c>
      <c r="SO54" s="242">
        <f t="shared" si="169"/>
        <v>0</v>
      </c>
      <c r="SP54" s="242">
        <f t="shared" si="170"/>
        <v>0</v>
      </c>
      <c r="SQ54" s="242">
        <f t="shared" si="171"/>
        <v>0</v>
      </c>
      <c r="SR54" s="242">
        <f t="shared" si="172"/>
        <v>0</v>
      </c>
      <c r="SS54" s="242">
        <f t="shared" si="173"/>
        <v>0.85190196187241307</v>
      </c>
      <c r="ST54" s="242">
        <f t="shared" si="174"/>
        <v>0.85190196187241307</v>
      </c>
      <c r="SU54" s="242"/>
      <c r="SV54" s="242"/>
      <c r="SW54" s="242">
        <f t="shared" si="175"/>
        <v>1.0530308552192991</v>
      </c>
      <c r="SX54" s="242">
        <f t="shared" si="175"/>
        <v>1.0530308552192991</v>
      </c>
      <c r="SY54" s="242"/>
      <c r="SZ54" s="263"/>
      <c r="TA54" s="264">
        <f t="shared" si="176"/>
        <v>0</v>
      </c>
      <c r="TB54" s="264">
        <f t="shared" si="177"/>
        <v>0</v>
      </c>
      <c r="TC54" s="264">
        <f t="shared" si="178"/>
        <v>40.891240000000003</v>
      </c>
      <c r="TD54" s="264">
        <f t="shared" si="179"/>
        <v>0</v>
      </c>
      <c r="TE54" s="264">
        <f t="shared" si="180"/>
        <v>0</v>
      </c>
      <c r="TF54" s="264">
        <f t="shared" si="180"/>
        <v>0</v>
      </c>
      <c r="TG54" s="264">
        <f t="shared" si="181"/>
        <v>0</v>
      </c>
      <c r="TH54" s="264">
        <f t="shared" si="182"/>
        <v>0</v>
      </c>
      <c r="TI54" s="264">
        <f t="shared" si="183"/>
        <v>0</v>
      </c>
      <c r="TJ54" s="264">
        <f t="shared" si="184"/>
        <v>10.425319999999999</v>
      </c>
      <c r="TK54" s="264">
        <f t="shared" si="185"/>
        <v>0</v>
      </c>
      <c r="TL54" s="264">
        <f t="shared" si="186"/>
        <v>33.790239999999997</v>
      </c>
      <c r="TM54" s="264">
        <f t="shared" si="187"/>
        <v>0</v>
      </c>
      <c r="TN54" s="264">
        <f t="shared" si="188"/>
        <v>0</v>
      </c>
      <c r="TO54" s="264">
        <f t="shared" si="189"/>
        <v>0</v>
      </c>
      <c r="TP54" s="264">
        <f t="shared" si="189"/>
        <v>0</v>
      </c>
      <c r="TQ54" s="264"/>
      <c r="TR54" s="264"/>
      <c r="TS54" s="264">
        <f t="shared" si="190"/>
        <v>0</v>
      </c>
      <c r="TT54" s="264">
        <f t="shared" si="191"/>
        <v>0</v>
      </c>
      <c r="TU54" s="264">
        <f t="shared" si="192"/>
        <v>42.359062991267756</v>
      </c>
      <c r="TV54" s="264">
        <f t="shared" si="193"/>
        <v>0</v>
      </c>
      <c r="TW54" s="264">
        <f t="shared" si="193"/>
        <v>0</v>
      </c>
      <c r="TX54" s="264">
        <f t="shared" si="194"/>
        <v>0</v>
      </c>
      <c r="TY54" s="264">
        <f t="shared" si="195"/>
        <v>0</v>
      </c>
      <c r="TZ54" s="264">
        <f t="shared" si="196"/>
        <v>0</v>
      </c>
      <c r="UA54" s="264">
        <f t="shared" si="197"/>
        <v>0</v>
      </c>
      <c r="UB54" s="264">
        <f t="shared" si="198"/>
        <v>11.746332648505653</v>
      </c>
      <c r="UC54" s="264">
        <f t="shared" si="199"/>
        <v>0</v>
      </c>
      <c r="UD54" s="264">
        <f t="shared" si="200"/>
        <v>35.514690749204441</v>
      </c>
      <c r="UE54" s="264">
        <f t="shared" si="201"/>
        <v>0</v>
      </c>
      <c r="UF54" s="264">
        <f t="shared" si="202"/>
        <v>0</v>
      </c>
      <c r="UG54" s="264">
        <f t="shared" si="203"/>
        <v>0</v>
      </c>
      <c r="UH54" s="264">
        <f t="shared" si="203"/>
        <v>0</v>
      </c>
      <c r="UI54" s="191"/>
      <c r="UJ54" s="191"/>
      <c r="UK54" s="191"/>
      <c r="UL54" s="191"/>
      <c r="UM54" s="189"/>
      <c r="UN54" s="191"/>
      <c r="UO54" s="191"/>
      <c r="UP54" s="191"/>
      <c r="UQ54" s="191"/>
      <c r="UR54" s="191"/>
      <c r="US54" s="191"/>
      <c r="UT54" s="191"/>
      <c r="UU54" s="191"/>
      <c r="UV54" s="192"/>
      <c r="UW54" s="191"/>
      <c r="UX54" s="191"/>
      <c r="UY54" s="191"/>
      <c r="UZ54" s="191"/>
      <c r="VA54" s="191"/>
      <c r="VB54" s="191"/>
      <c r="VC54" s="191"/>
      <c r="VD54" s="191"/>
      <c r="VE54" s="191"/>
      <c r="VF54" s="191"/>
      <c r="VG54" s="191"/>
      <c r="VH54" s="191"/>
      <c r="VI54" s="191"/>
      <c r="VJ54" s="191"/>
      <c r="VK54" s="191"/>
      <c r="VL54" s="191"/>
      <c r="VM54" s="191"/>
      <c r="VN54" s="219"/>
      <c r="VO54" s="191"/>
      <c r="VP54" s="191"/>
      <c r="VQ54" s="191"/>
      <c r="VR54" s="191"/>
      <c r="VS54" s="191"/>
      <c r="VT54" s="191"/>
      <c r="VU54" s="191"/>
      <c r="VV54" s="191"/>
    </row>
    <row r="55" spans="1:594" ht="23.1" hidden="1" customHeight="1" thickBot="1" x14ac:dyDescent="0.35">
      <c r="A55" s="265">
        <v>18</v>
      </c>
      <c r="B55" s="266" t="s">
        <v>182</v>
      </c>
      <c r="C55" s="265">
        <v>1</v>
      </c>
      <c r="D55" s="267">
        <v>111.1</v>
      </c>
      <c r="E55" s="239"/>
      <c r="F55" s="240">
        <f t="shared" si="204"/>
        <v>111.1</v>
      </c>
      <c r="G55" s="240"/>
      <c r="H55" s="268">
        <v>0</v>
      </c>
      <c r="I55" s="269">
        <v>1.3354999999999999</v>
      </c>
      <c r="J55" s="269">
        <v>1.3354999999999999</v>
      </c>
      <c r="K55" s="269"/>
      <c r="L55" s="269"/>
      <c r="M55" s="269">
        <v>7.1999999999999995E-2</v>
      </c>
      <c r="N55" s="269">
        <v>0</v>
      </c>
      <c r="O55" s="269">
        <v>0.66249999999999998</v>
      </c>
      <c r="P55" s="269">
        <v>0</v>
      </c>
      <c r="Q55" s="269">
        <v>0</v>
      </c>
      <c r="R55" s="269">
        <v>0</v>
      </c>
      <c r="S55" s="269">
        <v>0</v>
      </c>
      <c r="T55" s="269">
        <v>0</v>
      </c>
      <c r="U55" s="269">
        <v>0</v>
      </c>
      <c r="V55" s="269">
        <v>0.14779999999999999</v>
      </c>
      <c r="W55" s="269">
        <v>0</v>
      </c>
      <c r="X55" s="269">
        <v>0.38890000000000002</v>
      </c>
      <c r="Y55" s="269">
        <v>6.4299999999999996E-2</v>
      </c>
      <c r="Z55" s="269">
        <v>0</v>
      </c>
      <c r="AA55" s="269">
        <v>0</v>
      </c>
      <c r="AB55" s="269">
        <v>0</v>
      </c>
      <c r="AC55" s="244">
        <v>0</v>
      </c>
      <c r="AD55" s="243">
        <f t="shared" si="205"/>
        <v>0</v>
      </c>
      <c r="AE55" s="243">
        <f t="shared" si="0"/>
        <v>0</v>
      </c>
      <c r="AF55" s="243">
        <f t="shared" si="206"/>
        <v>0</v>
      </c>
      <c r="AG55" s="243">
        <f t="shared" si="207"/>
        <v>0</v>
      </c>
      <c r="AH55" s="244">
        <v>0</v>
      </c>
      <c r="AI55" s="243">
        <f t="shared" si="1"/>
        <v>0</v>
      </c>
      <c r="AJ55" s="243">
        <f t="shared" si="208"/>
        <v>0</v>
      </c>
      <c r="AK55" s="243">
        <f t="shared" si="209"/>
        <v>0</v>
      </c>
      <c r="AL55" s="243">
        <f t="shared" si="2"/>
        <v>0</v>
      </c>
      <c r="AM55" s="243">
        <f t="shared" si="210"/>
        <v>0</v>
      </c>
      <c r="AN55" s="244">
        <v>2.98</v>
      </c>
      <c r="AO55" s="244">
        <v>0.65559999999999996</v>
      </c>
      <c r="AP55" s="243">
        <f t="shared" si="211"/>
        <v>0</v>
      </c>
      <c r="AQ55" s="243">
        <f t="shared" si="212"/>
        <v>0</v>
      </c>
      <c r="AR55" s="243">
        <f t="shared" si="213"/>
        <v>0</v>
      </c>
      <c r="AS55" s="244">
        <v>0.239327820416667</v>
      </c>
      <c r="AT55" s="244" t="e">
        <f t="shared" si="3"/>
        <v>#REF!</v>
      </c>
      <c r="AU55" s="243">
        <f t="shared" si="4"/>
        <v>0.44027689717885599</v>
      </c>
      <c r="AV55" s="243">
        <f t="shared" si="214"/>
        <v>1.4191730509303415E-2</v>
      </c>
      <c r="AW55" s="243">
        <f t="shared" si="215"/>
        <v>0.37555410108909931</v>
      </c>
      <c r="AX55" s="243">
        <f t="shared" si="5"/>
        <v>0.21576023587977616</v>
      </c>
      <c r="AY55" s="243">
        <f t="shared" si="216"/>
        <v>5.4371579441703597</v>
      </c>
      <c r="AZ55" s="244">
        <v>9</v>
      </c>
      <c r="BA55" s="243">
        <f t="shared" si="217"/>
        <v>45.874499999999991</v>
      </c>
      <c r="BB55" s="243">
        <f t="shared" si="218"/>
        <v>4.7840549999999995</v>
      </c>
      <c r="BC55" s="243">
        <f t="shared" si="219"/>
        <v>3.8272439999999999</v>
      </c>
      <c r="BD55" s="243">
        <f t="shared" si="220"/>
        <v>0.95681099999999963</v>
      </c>
      <c r="BE55" s="244">
        <v>1.7940206249999999</v>
      </c>
      <c r="BF55" s="243">
        <f t="shared" si="221"/>
        <v>1.4352165000000001</v>
      </c>
      <c r="BG55" s="243">
        <f t="shared" si="222"/>
        <v>0.35880412499999981</v>
      </c>
      <c r="BH55" s="243">
        <f t="shared" si="6"/>
        <v>5.9597644951051123</v>
      </c>
      <c r="BI55" s="243">
        <f t="shared" si="223"/>
        <v>0.19210495066945873</v>
      </c>
      <c r="BJ55" s="243">
        <f t="shared" si="224"/>
        <v>5.0836507934066981</v>
      </c>
      <c r="BK55" s="243">
        <f t="shared" si="7"/>
        <v>2.9206170060052554</v>
      </c>
      <c r="BL55" s="243">
        <f t="shared" si="225"/>
        <v>73.599548551332433</v>
      </c>
      <c r="BM55" s="244">
        <v>0</v>
      </c>
      <c r="BN55" s="243">
        <f t="shared" si="226"/>
        <v>0</v>
      </c>
      <c r="BO55" s="243">
        <f t="shared" si="8"/>
        <v>0</v>
      </c>
      <c r="BP55" s="243">
        <f t="shared" si="227"/>
        <v>0</v>
      </c>
      <c r="BQ55" s="243">
        <f t="shared" si="228"/>
        <v>0</v>
      </c>
      <c r="BR55" s="244">
        <v>0</v>
      </c>
      <c r="BS55" s="243">
        <f t="shared" si="9"/>
        <v>0</v>
      </c>
      <c r="BT55" s="243">
        <f t="shared" si="229"/>
        <v>0</v>
      </c>
      <c r="BU55" s="243">
        <f t="shared" si="230"/>
        <v>0</v>
      </c>
      <c r="BV55" s="243">
        <f t="shared" si="10"/>
        <v>0</v>
      </c>
      <c r="BW55" s="243">
        <f t="shared" si="231"/>
        <v>0</v>
      </c>
      <c r="BX55" s="244">
        <v>0</v>
      </c>
      <c r="BY55" s="243">
        <f t="shared" si="11"/>
        <v>0</v>
      </c>
      <c r="BZ55" s="243">
        <f t="shared" si="232"/>
        <v>0</v>
      </c>
      <c r="CA55" s="243">
        <f t="shared" si="233"/>
        <v>0</v>
      </c>
      <c r="CB55" s="243">
        <f t="shared" si="12"/>
        <v>0</v>
      </c>
      <c r="CC55" s="243">
        <f t="shared" si="234"/>
        <v>0</v>
      </c>
      <c r="CD55" s="245"/>
      <c r="CE55" s="243">
        <f t="shared" si="13"/>
        <v>0</v>
      </c>
      <c r="CF55" s="243">
        <f t="shared" si="235"/>
        <v>0</v>
      </c>
      <c r="CG55" s="243">
        <f t="shared" si="236"/>
        <v>0</v>
      </c>
      <c r="CH55" s="243">
        <f t="shared" si="14"/>
        <v>0</v>
      </c>
      <c r="CI55" s="243">
        <f t="shared" si="237"/>
        <v>0</v>
      </c>
      <c r="CJ55" s="245"/>
      <c r="CK55" s="243">
        <f t="shared" si="15"/>
        <v>0</v>
      </c>
      <c r="CL55" s="243">
        <f t="shared" si="238"/>
        <v>0</v>
      </c>
      <c r="CM55" s="243">
        <f t="shared" si="239"/>
        <v>0</v>
      </c>
      <c r="CN55" s="243">
        <f t="shared" si="16"/>
        <v>0</v>
      </c>
      <c r="CO55" s="243">
        <f t="shared" si="240"/>
        <v>0</v>
      </c>
      <c r="CP55" s="243">
        <v>0</v>
      </c>
      <c r="CQ55" s="243">
        <f t="shared" si="17"/>
        <v>0</v>
      </c>
      <c r="CR55" s="243">
        <f t="shared" si="374"/>
        <v>0</v>
      </c>
      <c r="CS55" s="243">
        <f t="shared" si="241"/>
        <v>0</v>
      </c>
      <c r="CT55" s="243">
        <f t="shared" si="18"/>
        <v>0</v>
      </c>
      <c r="CU55" s="243">
        <f t="shared" si="242"/>
        <v>0</v>
      </c>
      <c r="CV55" s="243"/>
      <c r="CW55" s="243">
        <f t="shared" si="19"/>
        <v>0</v>
      </c>
      <c r="CX55" s="243">
        <f t="shared" si="375"/>
        <v>0</v>
      </c>
      <c r="CY55" s="243">
        <f t="shared" si="243"/>
        <v>0</v>
      </c>
      <c r="CZ55" s="243">
        <f t="shared" si="20"/>
        <v>0</v>
      </c>
      <c r="DA55" s="243">
        <f t="shared" si="244"/>
        <v>0</v>
      </c>
      <c r="DB55" s="244">
        <v>0</v>
      </c>
      <c r="DC55" s="243">
        <f t="shared" si="245"/>
        <v>0</v>
      </c>
      <c r="DD55" s="243">
        <f t="shared" si="21"/>
        <v>0</v>
      </c>
      <c r="DE55" s="244">
        <v>0</v>
      </c>
      <c r="DF55" s="244">
        <v>0</v>
      </c>
      <c r="DG55" s="243">
        <f t="shared" si="22"/>
        <v>0</v>
      </c>
      <c r="DH55" s="243">
        <f t="shared" si="23"/>
        <v>0</v>
      </c>
      <c r="DI55" s="243">
        <f t="shared" si="246"/>
        <v>0</v>
      </c>
      <c r="DJ55" s="244">
        <v>0</v>
      </c>
      <c r="DK55" s="243">
        <f t="shared" si="247"/>
        <v>0</v>
      </c>
      <c r="DL55" s="243">
        <f t="shared" si="24"/>
        <v>0</v>
      </c>
      <c r="DM55" s="244">
        <v>0</v>
      </c>
      <c r="DN55" s="244">
        <v>0</v>
      </c>
      <c r="DO55" s="243">
        <f t="shared" si="25"/>
        <v>0</v>
      </c>
      <c r="DP55" s="243">
        <f t="shared" si="26"/>
        <v>0</v>
      </c>
      <c r="DQ55" s="243">
        <f t="shared" si="248"/>
        <v>0</v>
      </c>
      <c r="DR55" s="244">
        <v>0</v>
      </c>
      <c r="DS55" s="243">
        <f t="shared" si="249"/>
        <v>0</v>
      </c>
      <c r="DT55" s="243">
        <f t="shared" si="27"/>
        <v>0</v>
      </c>
      <c r="DU55" s="244">
        <v>0</v>
      </c>
      <c r="DV55" s="244">
        <v>0</v>
      </c>
      <c r="DW55" s="243">
        <f t="shared" si="28"/>
        <v>0</v>
      </c>
      <c r="DX55" s="243">
        <f t="shared" si="29"/>
        <v>0</v>
      </c>
      <c r="DY55" s="243">
        <f t="shared" si="30"/>
        <v>0</v>
      </c>
      <c r="DZ55" s="244">
        <v>0</v>
      </c>
      <c r="EA55" s="243">
        <f t="shared" si="250"/>
        <v>0</v>
      </c>
      <c r="EB55" s="243">
        <f t="shared" si="31"/>
        <v>0</v>
      </c>
      <c r="EC55" s="244">
        <v>0</v>
      </c>
      <c r="ED55" s="244">
        <v>0</v>
      </c>
      <c r="EE55" s="243">
        <f t="shared" si="32"/>
        <v>0</v>
      </c>
      <c r="EF55" s="243">
        <f t="shared" si="33"/>
        <v>0</v>
      </c>
      <c r="EG55" s="243">
        <f t="shared" si="34"/>
        <v>0</v>
      </c>
      <c r="EH55" s="244">
        <v>0</v>
      </c>
      <c r="EI55" s="243">
        <f t="shared" si="251"/>
        <v>0</v>
      </c>
      <c r="EJ55" s="243">
        <f t="shared" si="35"/>
        <v>0</v>
      </c>
      <c r="EK55" s="244">
        <v>0</v>
      </c>
      <c r="EL55" s="244">
        <v>0</v>
      </c>
      <c r="EM55" s="243">
        <f t="shared" si="36"/>
        <v>0</v>
      </c>
      <c r="EN55" s="243">
        <f t="shared" si="37"/>
        <v>0</v>
      </c>
      <c r="EO55" s="243">
        <f t="shared" si="252"/>
        <v>0</v>
      </c>
      <c r="EP55" s="244">
        <v>0</v>
      </c>
      <c r="EQ55" s="244">
        <v>0</v>
      </c>
      <c r="ER55" s="244">
        <v>0</v>
      </c>
      <c r="ES55" s="244">
        <v>0</v>
      </c>
      <c r="ET55" s="244">
        <v>0</v>
      </c>
      <c r="EU55" s="243">
        <f t="shared" si="38"/>
        <v>0</v>
      </c>
      <c r="EV55" s="243">
        <f t="shared" si="253"/>
        <v>0</v>
      </c>
      <c r="EW55" s="243">
        <f t="shared" si="254"/>
        <v>0</v>
      </c>
      <c r="EX55" s="243">
        <f t="shared" si="39"/>
        <v>0</v>
      </c>
      <c r="EY55" s="243">
        <f t="shared" si="255"/>
        <v>0</v>
      </c>
      <c r="EZ55" s="245">
        <f t="shared" si="256"/>
        <v>0</v>
      </c>
      <c r="FA55" s="245">
        <f t="shared" si="256"/>
        <v>0</v>
      </c>
      <c r="FB55" s="245">
        <f t="shared" si="256"/>
        <v>0</v>
      </c>
      <c r="FC55" s="245">
        <f t="shared" si="257"/>
        <v>0</v>
      </c>
      <c r="FD55" s="245">
        <f t="shared" si="258"/>
        <v>0</v>
      </c>
      <c r="FE55" s="245">
        <f t="shared" si="259"/>
        <v>0</v>
      </c>
      <c r="FF55" s="245">
        <f t="shared" si="260"/>
        <v>0</v>
      </c>
      <c r="FG55" s="245">
        <f t="shared" si="261"/>
        <v>0</v>
      </c>
      <c r="FH55" s="245">
        <f t="shared" si="262"/>
        <v>0</v>
      </c>
      <c r="FI55" s="245">
        <f t="shared" si="263"/>
        <v>0</v>
      </c>
      <c r="FJ55" s="245">
        <f t="shared" si="263"/>
        <v>0</v>
      </c>
      <c r="FK55" s="244">
        <f t="shared" si="40"/>
        <v>0</v>
      </c>
      <c r="FL55" s="244">
        <v>0</v>
      </c>
      <c r="FM55" s="243">
        <f t="shared" si="264"/>
        <v>0</v>
      </c>
      <c r="FN55" s="243">
        <f t="shared" si="265"/>
        <v>0</v>
      </c>
      <c r="FO55" s="244">
        <v>0</v>
      </c>
      <c r="FP55" s="244">
        <f t="shared" si="266"/>
        <v>0</v>
      </c>
      <c r="FQ55" s="244">
        <f t="shared" si="41"/>
        <v>0</v>
      </c>
      <c r="FR55" s="244">
        <v>0</v>
      </c>
      <c r="FS55" s="243">
        <f t="shared" si="267"/>
        <v>0</v>
      </c>
      <c r="FT55" s="243">
        <f t="shared" si="268"/>
        <v>0</v>
      </c>
      <c r="FU55" s="244">
        <v>0</v>
      </c>
      <c r="FV55" s="244">
        <f t="shared" si="269"/>
        <v>0</v>
      </c>
      <c r="FW55" s="270">
        <v>1.4809999999999999E-3</v>
      </c>
      <c r="FX55" s="243">
        <f t="shared" si="270"/>
        <v>6.31665445784322</v>
      </c>
      <c r="FY55" s="243">
        <f t="shared" si="271"/>
        <v>1.3896639807255085</v>
      </c>
      <c r="FZ55" s="243">
        <f t="shared" si="42"/>
        <v>0</v>
      </c>
      <c r="GA55" s="243">
        <f t="shared" si="272"/>
        <v>0</v>
      </c>
      <c r="GB55" s="243">
        <f t="shared" si="273"/>
        <v>0</v>
      </c>
      <c r="GC55" s="243">
        <f t="shared" si="274"/>
        <v>0.1153218202658825</v>
      </c>
      <c r="GD55" s="243">
        <f t="shared" si="43"/>
        <v>0.88871010341519863</v>
      </c>
      <c r="GE55" s="243">
        <f t="shared" si="275"/>
        <v>2.8646368613432137E-2</v>
      </c>
      <c r="GF55" s="243">
        <f t="shared" si="276"/>
        <v>0.75806549504529386</v>
      </c>
      <c r="GG55" s="243">
        <f t="shared" si="44"/>
        <v>0.43551751811249045</v>
      </c>
      <c r="GH55" s="247">
        <f t="shared" si="277"/>
        <v>10.975041456434759</v>
      </c>
      <c r="GI55" s="244">
        <v>8</v>
      </c>
      <c r="GJ55" s="244">
        <v>3890.17</v>
      </c>
      <c r="GK55" s="244">
        <v>855.8374</v>
      </c>
      <c r="GL55" s="244">
        <v>2386.1268312892298</v>
      </c>
      <c r="GM55" s="244">
        <v>71.022008333333304</v>
      </c>
      <c r="GN55" s="271">
        <v>0</v>
      </c>
      <c r="GO55" s="243">
        <f t="shared" si="278"/>
        <v>0</v>
      </c>
      <c r="GP55" s="243">
        <f t="shared" si="45"/>
        <v>0</v>
      </c>
      <c r="GQ55" s="243">
        <f t="shared" si="279"/>
        <v>0</v>
      </c>
      <c r="GR55" s="243">
        <f t="shared" si="280"/>
        <v>0</v>
      </c>
      <c r="GS55" s="244">
        <v>0</v>
      </c>
      <c r="GT55" s="244">
        <v>0</v>
      </c>
      <c r="GU55" s="245"/>
      <c r="GV55" s="243">
        <f t="shared" si="46"/>
        <v>0</v>
      </c>
      <c r="GW55" s="243">
        <f t="shared" si="281"/>
        <v>0</v>
      </c>
      <c r="GX55" s="243">
        <f t="shared" si="282"/>
        <v>0</v>
      </c>
      <c r="GY55" s="243">
        <f t="shared" si="47"/>
        <v>0</v>
      </c>
      <c r="GZ55" s="243">
        <f t="shared" si="283"/>
        <v>0</v>
      </c>
      <c r="HA55" s="244">
        <v>0</v>
      </c>
      <c r="HB55" s="244">
        <v>44</v>
      </c>
      <c r="HC55" s="244">
        <v>0</v>
      </c>
      <c r="HD55" s="244">
        <v>0</v>
      </c>
      <c r="HE55" s="244">
        <v>0</v>
      </c>
      <c r="HF55" s="243">
        <f t="shared" si="284"/>
        <v>0</v>
      </c>
      <c r="HG55" s="243">
        <f t="shared" si="48"/>
        <v>0</v>
      </c>
      <c r="HH55" s="244">
        <v>0</v>
      </c>
      <c r="HI55" s="244">
        <v>0</v>
      </c>
      <c r="HJ55" s="243">
        <f t="shared" si="49"/>
        <v>0</v>
      </c>
      <c r="HK55" s="243">
        <f t="shared" si="50"/>
        <v>0</v>
      </c>
      <c r="HL55" s="243">
        <f t="shared" si="51"/>
        <v>0</v>
      </c>
      <c r="HM55" s="244">
        <v>0</v>
      </c>
      <c r="HN55" s="243">
        <f t="shared" si="285"/>
        <v>0</v>
      </c>
      <c r="HO55" s="243">
        <f t="shared" si="52"/>
        <v>0</v>
      </c>
      <c r="HP55" s="244">
        <v>0</v>
      </c>
      <c r="HQ55" s="244">
        <v>0</v>
      </c>
      <c r="HR55" s="243">
        <f t="shared" si="53"/>
        <v>0</v>
      </c>
      <c r="HS55" s="243">
        <f t="shared" si="54"/>
        <v>0</v>
      </c>
      <c r="HT55" s="243">
        <f t="shared" si="55"/>
        <v>0</v>
      </c>
      <c r="HU55" s="244">
        <v>0</v>
      </c>
      <c r="HV55" s="243">
        <f t="shared" si="286"/>
        <v>0</v>
      </c>
      <c r="HW55" s="243">
        <f t="shared" si="56"/>
        <v>0</v>
      </c>
      <c r="HX55" s="244">
        <v>0</v>
      </c>
      <c r="HY55" s="244">
        <v>0</v>
      </c>
      <c r="HZ55" s="243">
        <f t="shared" si="57"/>
        <v>0</v>
      </c>
      <c r="IA55" s="243">
        <f t="shared" si="58"/>
        <v>0</v>
      </c>
      <c r="IB55" s="243">
        <f t="shared" si="59"/>
        <v>0</v>
      </c>
      <c r="IC55" s="244">
        <v>0</v>
      </c>
      <c r="ID55" s="243">
        <f t="shared" si="287"/>
        <v>0</v>
      </c>
      <c r="IE55" s="243">
        <f t="shared" si="60"/>
        <v>0</v>
      </c>
      <c r="IF55" s="244">
        <v>0</v>
      </c>
      <c r="IG55" s="244">
        <v>0</v>
      </c>
      <c r="IH55" s="243">
        <f t="shared" si="61"/>
        <v>0</v>
      </c>
      <c r="II55" s="243">
        <f t="shared" si="62"/>
        <v>0</v>
      </c>
      <c r="IJ55" s="243">
        <f t="shared" si="288"/>
        <v>0</v>
      </c>
      <c r="IK55" s="244">
        <v>0</v>
      </c>
      <c r="IL55" s="243">
        <f t="shared" si="289"/>
        <v>0</v>
      </c>
      <c r="IM55" s="243">
        <f t="shared" si="63"/>
        <v>0</v>
      </c>
      <c r="IN55" s="244">
        <v>0</v>
      </c>
      <c r="IO55" s="244">
        <v>0</v>
      </c>
      <c r="IP55" s="243">
        <f t="shared" si="64"/>
        <v>0</v>
      </c>
      <c r="IQ55" s="243">
        <f t="shared" si="65"/>
        <v>0</v>
      </c>
      <c r="IR55" s="243">
        <f t="shared" si="290"/>
        <v>0</v>
      </c>
      <c r="IS55" s="244">
        <v>0.45</v>
      </c>
      <c r="IT55" s="243">
        <f t="shared" si="291"/>
        <v>9.9000000000000005E-2</v>
      </c>
      <c r="IU55" s="243">
        <f t="shared" si="66"/>
        <v>0</v>
      </c>
      <c r="IV55" s="244">
        <v>1.9594563669999999E-2</v>
      </c>
      <c r="IW55" s="244">
        <v>4.6486119284263397E-2</v>
      </c>
      <c r="IX55" s="243">
        <f t="shared" si="67"/>
        <v>6.9886673289474399E-2</v>
      </c>
      <c r="IY55" s="243">
        <f t="shared" si="68"/>
        <v>3.4248367812186896E-2</v>
      </c>
      <c r="IZ55" s="243">
        <f t="shared" si="292"/>
        <v>0.86305886886710959</v>
      </c>
      <c r="JA55" s="244">
        <v>6.7983333333333</v>
      </c>
      <c r="JB55" s="243">
        <f t="shared" si="293"/>
        <v>1.495633333333326</v>
      </c>
      <c r="JC55" s="244">
        <v>17.4366666666666</v>
      </c>
      <c r="JD55" s="243">
        <f t="shared" si="69"/>
        <v>0</v>
      </c>
      <c r="JE55" s="243">
        <f t="shared" si="70"/>
        <v>2.9235650137164733</v>
      </c>
      <c r="JF55" s="243">
        <f t="shared" si="71"/>
        <v>1.4327099173524851</v>
      </c>
      <c r="JG55" s="243">
        <f t="shared" si="294"/>
        <v>36.104289917282621</v>
      </c>
      <c r="JH55" s="244">
        <v>0</v>
      </c>
      <c r="JI55" s="243">
        <f t="shared" si="295"/>
        <v>0</v>
      </c>
      <c r="JJ55" s="244">
        <v>0</v>
      </c>
      <c r="JK55" s="243">
        <f t="shared" si="72"/>
        <v>0</v>
      </c>
      <c r="JL55" s="243">
        <f t="shared" si="73"/>
        <v>0</v>
      </c>
      <c r="JM55" s="243">
        <f t="shared" si="74"/>
        <v>0</v>
      </c>
      <c r="JN55" s="243">
        <f t="shared" si="296"/>
        <v>0</v>
      </c>
      <c r="JO55" s="244">
        <v>0</v>
      </c>
      <c r="JP55" s="243">
        <f t="shared" si="297"/>
        <v>0</v>
      </c>
      <c r="JQ55" s="244">
        <v>0</v>
      </c>
      <c r="JR55" s="243">
        <f t="shared" si="75"/>
        <v>0</v>
      </c>
      <c r="JS55" s="243">
        <f t="shared" si="76"/>
        <v>0</v>
      </c>
      <c r="JT55" s="243">
        <f t="shared" si="77"/>
        <v>0</v>
      </c>
      <c r="JU55" s="243">
        <f t="shared" si="298"/>
        <v>0</v>
      </c>
      <c r="JV55" s="244">
        <v>0</v>
      </c>
      <c r="JW55" s="243">
        <f t="shared" si="299"/>
        <v>0</v>
      </c>
      <c r="JX55" s="244">
        <v>0</v>
      </c>
      <c r="JY55" s="243">
        <f t="shared" si="78"/>
        <v>0</v>
      </c>
      <c r="JZ55" s="243">
        <f t="shared" si="79"/>
        <v>0</v>
      </c>
      <c r="KA55" s="243">
        <f t="shared" si="80"/>
        <v>0</v>
      </c>
      <c r="KB55" s="243">
        <f t="shared" si="300"/>
        <v>0</v>
      </c>
      <c r="KC55" s="244">
        <v>0</v>
      </c>
      <c r="KD55" s="243">
        <f t="shared" si="301"/>
        <v>0</v>
      </c>
      <c r="KE55" s="244">
        <v>0</v>
      </c>
      <c r="KF55" s="243">
        <f t="shared" si="81"/>
        <v>0</v>
      </c>
      <c r="KG55" s="243">
        <f t="shared" si="82"/>
        <v>0</v>
      </c>
      <c r="KH55" s="243">
        <f t="shared" si="83"/>
        <v>0</v>
      </c>
      <c r="KI55" s="243">
        <f t="shared" si="302"/>
        <v>0</v>
      </c>
      <c r="KJ55" s="244">
        <v>0</v>
      </c>
      <c r="KK55" s="243">
        <f t="shared" si="303"/>
        <v>0</v>
      </c>
      <c r="KL55" s="244">
        <v>0</v>
      </c>
      <c r="KM55" s="243">
        <f t="shared" si="84"/>
        <v>0</v>
      </c>
      <c r="KN55" s="243">
        <f t="shared" si="85"/>
        <v>0</v>
      </c>
      <c r="KO55" s="243">
        <f t="shared" si="86"/>
        <v>0</v>
      </c>
      <c r="KP55" s="243">
        <f t="shared" si="304"/>
        <v>0</v>
      </c>
      <c r="KQ55" s="243">
        <f t="shared" si="305"/>
        <v>7.2483333333333002</v>
      </c>
      <c r="KR55" s="243">
        <f t="shared" si="305"/>
        <v>1.594633333333326</v>
      </c>
      <c r="KS55" s="243">
        <f t="shared" si="306"/>
        <v>17.502747349620865</v>
      </c>
      <c r="KT55" s="243">
        <f t="shared" si="307"/>
        <v>0</v>
      </c>
      <c r="KU55" s="243">
        <f t="shared" si="308"/>
        <v>0</v>
      </c>
      <c r="KV55" s="243">
        <f t="shared" si="309"/>
        <v>0</v>
      </c>
      <c r="KW55" s="243">
        <f t="shared" si="310"/>
        <v>2.9934516870059475</v>
      </c>
      <c r="KX55" s="243">
        <f t="shared" si="311"/>
        <v>9.6489867869106682E-2</v>
      </c>
      <c r="KY55" s="243">
        <f t="shared" si="312"/>
        <v>2.5534000640748489</v>
      </c>
      <c r="KZ55" s="243">
        <f t="shared" si="313"/>
        <v>1.4669582851646721</v>
      </c>
      <c r="LA55" s="243">
        <f t="shared" si="313"/>
        <v>36.967348786149728</v>
      </c>
      <c r="LB55" s="244">
        <v>2.66</v>
      </c>
      <c r="LC55" s="243">
        <f t="shared" si="314"/>
        <v>0.58520000000000005</v>
      </c>
      <c r="LD55" s="243">
        <f t="shared" si="88"/>
        <v>0</v>
      </c>
      <c r="LE55" s="243">
        <f t="shared" si="315"/>
        <v>0</v>
      </c>
      <c r="LF55" s="243">
        <f t="shared" si="316"/>
        <v>0</v>
      </c>
      <c r="LG55" s="244">
        <v>0.21342410338333301</v>
      </c>
      <c r="LH55" s="243">
        <f t="shared" si="89"/>
        <v>0.39297565253276812</v>
      </c>
      <c r="LI55" s="243">
        <f t="shared" si="317"/>
        <v>1.2667038841234332E-2</v>
      </c>
      <c r="LJ55" s="243">
        <f t="shared" si="318"/>
        <v>0.33520636418243016</v>
      </c>
      <c r="LK55" s="243">
        <f t="shared" si="90"/>
        <v>0.19257998779580507</v>
      </c>
      <c r="LL55" s="243">
        <f t="shared" si="319"/>
        <v>4.8530156924542869</v>
      </c>
      <c r="LM55" s="243">
        <f t="shared" si="91"/>
        <v>0</v>
      </c>
      <c r="LN55" s="244">
        <v>0</v>
      </c>
      <c r="LO55" s="243">
        <f t="shared" si="320"/>
        <v>0</v>
      </c>
      <c r="LP55" s="243">
        <f t="shared" si="321"/>
        <v>0</v>
      </c>
      <c r="LQ55" s="243">
        <f t="shared" si="92"/>
        <v>0</v>
      </c>
      <c r="LR55" s="243">
        <f t="shared" si="322"/>
        <v>0</v>
      </c>
      <c r="LS55" s="244">
        <v>0</v>
      </c>
      <c r="LT55" s="243">
        <f t="shared" si="93"/>
        <v>0</v>
      </c>
      <c r="LU55" s="243">
        <f t="shared" si="323"/>
        <v>0</v>
      </c>
      <c r="LV55" s="243">
        <f t="shared" si="324"/>
        <v>0</v>
      </c>
      <c r="LW55" s="243">
        <f t="shared" si="94"/>
        <v>0</v>
      </c>
      <c r="LX55" s="243">
        <f t="shared" si="325"/>
        <v>0</v>
      </c>
      <c r="LY55" s="245">
        <f t="shared" si="95"/>
        <v>0</v>
      </c>
      <c r="LZ55" s="244">
        <v>0</v>
      </c>
      <c r="MA55" s="249">
        <f t="shared" si="326"/>
        <v>0</v>
      </c>
      <c r="MB55" s="249">
        <f t="shared" si="327"/>
        <v>0</v>
      </c>
      <c r="MC55" s="249">
        <f t="shared" si="96"/>
        <v>0</v>
      </c>
      <c r="MD55" s="247">
        <f t="shared" si="328"/>
        <v>0</v>
      </c>
      <c r="ME55" s="250">
        <f t="shared" si="329"/>
        <v>131.83211243054157</v>
      </c>
      <c r="MF55" s="251">
        <f t="shared" si="376"/>
        <v>23.430085105235356</v>
      </c>
      <c r="MG55" s="252" t="e">
        <f t="shared" si="330"/>
        <v>#REF!</v>
      </c>
      <c r="MH55" s="252" t="e">
        <f t="shared" si="377"/>
        <v>#REF!</v>
      </c>
      <c r="MI55" s="252">
        <f t="shared" si="331"/>
        <v>0</v>
      </c>
      <c r="MJ55" s="252">
        <f t="shared" si="332"/>
        <v>0</v>
      </c>
      <c r="MK55" s="252">
        <f t="shared" si="378"/>
        <v>45.874499999999991</v>
      </c>
      <c r="ML55" s="252">
        <f t="shared" si="333"/>
        <v>0</v>
      </c>
      <c r="MM55" s="252">
        <f t="shared" si="334"/>
        <v>0</v>
      </c>
      <c r="MN55" s="252">
        <f t="shared" si="335"/>
        <v>0</v>
      </c>
      <c r="MO55" s="252">
        <f t="shared" si="336"/>
        <v>0</v>
      </c>
      <c r="MP55" s="253">
        <f t="shared" si="337"/>
        <v>0</v>
      </c>
      <c r="MQ55" s="254">
        <f t="shared" si="379"/>
        <v>0</v>
      </c>
      <c r="MR55" s="255">
        <f t="shared" si="338"/>
        <v>0</v>
      </c>
      <c r="MS55" s="255">
        <f t="shared" si="380"/>
        <v>0</v>
      </c>
      <c r="MT55" s="255">
        <f t="shared" si="381"/>
        <v>10.675178835237883</v>
      </c>
      <c r="MU55" s="255">
        <f t="shared" si="97"/>
        <v>0.34409995650253533</v>
      </c>
      <c r="MV55" s="255">
        <f t="shared" si="339"/>
        <v>11.109169717714011</v>
      </c>
      <c r="MW55" s="255" t="e">
        <f t="shared" si="98"/>
        <v>#REF!</v>
      </c>
      <c r="MX55" s="255" t="e">
        <f t="shared" si="99"/>
        <v>#REF!</v>
      </c>
      <c r="MY55" s="256" t="e">
        <f t="shared" si="340"/>
        <v>#REF!</v>
      </c>
      <c r="MZ55" s="254">
        <f t="shared" si="341"/>
        <v>0</v>
      </c>
      <c r="NA55" s="255">
        <f t="shared" si="100"/>
        <v>0</v>
      </c>
      <c r="NB55" s="255">
        <f t="shared" si="342"/>
        <v>0</v>
      </c>
      <c r="NC55" s="255">
        <f t="shared" si="101"/>
        <v>0</v>
      </c>
      <c r="ND55" s="255">
        <f t="shared" si="343"/>
        <v>0</v>
      </c>
      <c r="NE55" s="255"/>
      <c r="NF55" s="256"/>
      <c r="NG55" s="257"/>
      <c r="NH55" s="254">
        <f t="shared" si="344"/>
        <v>4.093776003328701</v>
      </c>
      <c r="NI55" s="255">
        <f t="shared" si="102"/>
        <v>4.613685555751446</v>
      </c>
      <c r="NJ55" s="255" t="e">
        <f t="shared" si="345"/>
        <v>#REF!</v>
      </c>
      <c r="NK55" s="255" t="e">
        <f t="shared" si="103"/>
        <v>#REF!</v>
      </c>
      <c r="NL55" s="255">
        <f t="shared" si="346"/>
        <v>4.3152047175955239</v>
      </c>
      <c r="NM55" s="255">
        <f t="shared" si="382"/>
        <v>0.9486863940976118</v>
      </c>
      <c r="NN55" s="256" t="e">
        <f t="shared" si="383"/>
        <v>#REF!</v>
      </c>
      <c r="NO55" s="257" t="e">
        <f t="shared" si="384"/>
        <v>#REF!</v>
      </c>
      <c r="NP55" s="254">
        <f t="shared" si="347"/>
        <v>6.2020539679561715</v>
      </c>
      <c r="NQ55" s="255">
        <f t="shared" si="104"/>
        <v>6.9897148218866052</v>
      </c>
      <c r="NR55" s="255">
        <f t="shared" si="348"/>
        <v>5.4545654506694579</v>
      </c>
      <c r="NS55" s="255">
        <f t="shared" si="105"/>
        <v>6.7636611588301276</v>
      </c>
      <c r="NT55" s="255">
        <f t="shared" si="349"/>
        <v>58.4123401201051</v>
      </c>
      <c r="NU55" s="255">
        <f t="shared" si="350"/>
        <v>0.10617711865684132</v>
      </c>
      <c r="NV55" s="256">
        <f t="shared" si="351"/>
        <v>9.3380361742981019E-2</v>
      </c>
      <c r="NW55" s="257">
        <f t="shared" si="106"/>
        <v>1.0358957808877343</v>
      </c>
      <c r="NX55" s="254">
        <f t="shared" si="352"/>
        <v>0</v>
      </c>
      <c r="NY55" s="255">
        <f t="shared" si="107"/>
        <v>0</v>
      </c>
      <c r="NZ55" s="255">
        <f t="shared" si="353"/>
        <v>0</v>
      </c>
      <c r="OA55" s="255">
        <f t="shared" si="108"/>
        <v>0</v>
      </c>
      <c r="OB55" s="255">
        <f t="shared" si="354"/>
        <v>0</v>
      </c>
      <c r="OC55" s="255"/>
      <c r="OD55" s="256"/>
      <c r="OE55" s="257"/>
      <c r="OF55" s="254">
        <f t="shared" si="355"/>
        <v>0</v>
      </c>
      <c r="OG55" s="255">
        <f t="shared" si="109"/>
        <v>0</v>
      </c>
      <c r="OH55" s="255">
        <f t="shared" si="356"/>
        <v>0</v>
      </c>
      <c r="OI55" s="255">
        <f t="shared" si="110"/>
        <v>0</v>
      </c>
      <c r="OJ55" s="255">
        <f t="shared" si="357"/>
        <v>0</v>
      </c>
      <c r="OK55" s="255"/>
      <c r="OL55" s="256"/>
      <c r="OM55" s="257"/>
      <c r="ON55" s="258"/>
      <c r="OO55" s="254">
        <f t="shared" si="358"/>
        <v>0</v>
      </c>
      <c r="OP55" s="255">
        <f t="shared" si="111"/>
        <v>0</v>
      </c>
      <c r="OQ55" s="255">
        <f t="shared" si="359"/>
        <v>0</v>
      </c>
      <c r="OR55" s="255">
        <f t="shared" si="112"/>
        <v>0</v>
      </c>
      <c r="OS55" s="255">
        <f t="shared" si="360"/>
        <v>0</v>
      </c>
      <c r="OT55" s="255"/>
      <c r="OU55" s="256"/>
      <c r="OV55" s="257"/>
      <c r="OW55" s="258"/>
      <c r="OX55" s="254">
        <f t="shared" si="361"/>
        <v>0</v>
      </c>
      <c r="OY55" s="255">
        <f t="shared" si="113"/>
        <v>0</v>
      </c>
      <c r="OZ55" s="255">
        <f t="shared" si="362"/>
        <v>0</v>
      </c>
      <c r="PA55" s="255">
        <f t="shared" si="114"/>
        <v>0</v>
      </c>
      <c r="PB55" s="255">
        <f t="shared" si="363"/>
        <v>0</v>
      </c>
      <c r="PC55" s="255"/>
      <c r="PD55" s="259"/>
      <c r="PE55" s="257"/>
      <c r="PF55" s="254">
        <f t="shared" si="116"/>
        <v>0</v>
      </c>
      <c r="PG55" s="255">
        <f t="shared" si="117"/>
        <v>0</v>
      </c>
      <c r="PH55" s="255">
        <f t="shared" si="364"/>
        <v>0</v>
      </c>
      <c r="PI55" s="255">
        <f t="shared" si="118"/>
        <v>0</v>
      </c>
      <c r="PJ55" s="255">
        <f t="shared" si="119"/>
        <v>0</v>
      </c>
      <c r="PK55" s="255"/>
      <c r="PL55" s="259"/>
      <c r="PM55" s="257"/>
      <c r="PN55" s="254">
        <f t="shared" si="120"/>
        <v>0</v>
      </c>
      <c r="PO55" s="255">
        <f t="shared" si="121"/>
        <v>0</v>
      </c>
      <c r="PP55" s="255">
        <f t="shared" si="365"/>
        <v>0</v>
      </c>
      <c r="PQ55" s="255">
        <f t="shared" si="122"/>
        <v>0</v>
      </c>
      <c r="PR55" s="255">
        <f t="shared" si="123"/>
        <v>0</v>
      </c>
      <c r="PS55" s="255"/>
      <c r="PT55" s="259"/>
      <c r="PU55" s="257"/>
      <c r="PV55" s="254">
        <f t="shared" si="124"/>
        <v>8.6311583425239871</v>
      </c>
      <c r="PW55" s="255">
        <f t="shared" si="125"/>
        <v>9.7273154520245342</v>
      </c>
      <c r="PX55" s="255">
        <f t="shared" si="126"/>
        <v>2.8646368613432137E-2</v>
      </c>
      <c r="PY55" s="255">
        <f t="shared" si="127"/>
        <v>3.5521497080655849E-2</v>
      </c>
      <c r="PZ55" s="255">
        <f t="shared" si="128"/>
        <v>8.7103503622498089</v>
      </c>
      <c r="QA55" s="255">
        <f t="shared" si="366"/>
        <v>0.99090828538091469</v>
      </c>
      <c r="QB55" s="259">
        <f t="shared" si="129"/>
        <v>3.2887734042919745E-3</v>
      </c>
      <c r="QC55" s="257">
        <f t="shared" si="367"/>
        <v>1.1266346578604063</v>
      </c>
      <c r="QD55" s="254">
        <f t="shared" si="130"/>
        <v>0</v>
      </c>
      <c r="QE55" s="255">
        <f t="shared" si="131"/>
        <v>0</v>
      </c>
      <c r="QF55" s="255">
        <f t="shared" si="132"/>
        <v>0</v>
      </c>
      <c r="QG55" s="255">
        <f t="shared" si="133"/>
        <v>0</v>
      </c>
      <c r="QH55" s="255">
        <f t="shared" si="134"/>
        <v>0</v>
      </c>
      <c r="QI55" s="255"/>
      <c r="QJ55" s="259"/>
      <c r="QK55" s="257"/>
      <c r="QL55" s="254">
        <f t="shared" si="135"/>
        <v>11.958114744837943</v>
      </c>
      <c r="QM55" s="255">
        <f t="shared" si="136"/>
        <v>13.47679531743236</v>
      </c>
      <c r="QN55" s="255">
        <f t="shared" si="137"/>
        <v>9.6489867869106682E-2</v>
      </c>
      <c r="QO55" s="255">
        <f t="shared" si="138"/>
        <v>0.11964743615769229</v>
      </c>
      <c r="QP55" s="255">
        <f t="shared" si="368"/>
        <v>29.339165703293435</v>
      </c>
      <c r="QQ55" s="255">
        <f t="shared" si="369"/>
        <v>0.4075819628196039</v>
      </c>
      <c r="QR55" s="259">
        <f t="shared" si="139"/>
        <v>3.2887734042919741E-3</v>
      </c>
      <c r="QS55" s="257">
        <f t="shared" si="370"/>
        <v>1.0525522148951196</v>
      </c>
      <c r="QT55" s="254">
        <f t="shared" si="140"/>
        <v>3.6541517643025649</v>
      </c>
      <c r="QU55" s="255">
        <f t="shared" si="141"/>
        <v>4.118229038368991</v>
      </c>
      <c r="QV55" s="255">
        <f t="shared" si="142"/>
        <v>1.2667038841234332E-2</v>
      </c>
      <c r="QW55" s="255">
        <f t="shared" si="143"/>
        <v>1.5707128163130572E-2</v>
      </c>
      <c r="QX55" s="255">
        <f t="shared" si="144"/>
        <v>3.8515997559161006</v>
      </c>
      <c r="QY55" s="255">
        <f t="shared" si="385"/>
        <v>0.94873610859740731</v>
      </c>
      <c r="QZ55" s="259">
        <f t="shared" si="386"/>
        <v>3.2887734042919745E-3</v>
      </c>
      <c r="RA55" s="257">
        <f t="shared" si="387"/>
        <v>1.1212787914089009</v>
      </c>
      <c r="RB55" s="254">
        <f t="shared" si="145"/>
        <v>0</v>
      </c>
      <c r="RC55" s="255">
        <f t="shared" si="146"/>
        <v>0</v>
      </c>
      <c r="RD55" s="255">
        <f t="shared" si="371"/>
        <v>0</v>
      </c>
      <c r="RE55" s="255">
        <f t="shared" si="147"/>
        <v>0</v>
      </c>
      <c r="RF55" s="255">
        <f t="shared" si="148"/>
        <v>0</v>
      </c>
      <c r="RG55" s="255"/>
      <c r="RH55" s="259"/>
      <c r="RI55" s="257"/>
      <c r="RJ55" s="254">
        <f t="shared" si="149"/>
        <v>0</v>
      </c>
      <c r="RK55" s="255">
        <f t="shared" si="150"/>
        <v>0</v>
      </c>
      <c r="RL55" s="255">
        <f t="shared" si="372"/>
        <v>0</v>
      </c>
      <c r="RM55" s="255">
        <f t="shared" si="151"/>
        <v>0</v>
      </c>
      <c r="RN55" s="255">
        <f t="shared" si="152"/>
        <v>0</v>
      </c>
      <c r="RO55" s="255"/>
      <c r="RP55" s="259"/>
      <c r="RQ55" s="257"/>
      <c r="RR55" s="254">
        <f t="shared" si="153"/>
        <v>0</v>
      </c>
      <c r="RS55" s="255">
        <f t="shared" si="154"/>
        <v>0</v>
      </c>
      <c r="RT55" s="255">
        <f t="shared" si="373"/>
        <v>0</v>
      </c>
      <c r="RU55" s="255">
        <f t="shared" si="155"/>
        <v>0</v>
      </c>
      <c r="RV55" s="255">
        <f t="shared" si="156"/>
        <v>0</v>
      </c>
      <c r="RW55" s="255"/>
      <c r="RX55" s="259"/>
      <c r="RY55" s="257"/>
      <c r="RZ55" s="260"/>
      <c r="SA55" s="242" t="e">
        <f t="shared" si="157"/>
        <v>#REF!</v>
      </c>
      <c r="SB55" s="242">
        <f t="shared" si="158"/>
        <v>0</v>
      </c>
      <c r="SC55" s="242">
        <f t="shared" si="159"/>
        <v>0.6862809548381239</v>
      </c>
      <c r="SD55" s="242">
        <f t="shared" si="160"/>
        <v>0</v>
      </c>
      <c r="SE55" s="242">
        <f t="shared" si="161"/>
        <v>0</v>
      </c>
      <c r="SF55" s="262">
        <v>0</v>
      </c>
      <c r="SG55" s="242">
        <f t="shared" si="162"/>
        <v>0</v>
      </c>
      <c r="SH55" s="262">
        <v>0</v>
      </c>
      <c r="SI55" s="242">
        <f t="shared" si="163"/>
        <v>0</v>
      </c>
      <c r="SJ55" s="242">
        <f t="shared" si="164"/>
        <v>0</v>
      </c>
      <c r="SK55" s="242">
        <f t="shared" si="165"/>
        <v>0</v>
      </c>
      <c r="SL55" s="242">
        <f t="shared" si="166"/>
        <v>0.16651660243176802</v>
      </c>
      <c r="SM55" s="242">
        <f t="shared" si="167"/>
        <v>0</v>
      </c>
      <c r="SN55" s="242">
        <f t="shared" si="168"/>
        <v>0.40933755637271207</v>
      </c>
      <c r="SO55" s="242">
        <f t="shared" si="169"/>
        <v>7.2098226287592326E-2</v>
      </c>
      <c r="SP55" s="242">
        <f t="shared" si="170"/>
        <v>0</v>
      </c>
      <c r="SQ55" s="242">
        <f t="shared" si="171"/>
        <v>0</v>
      </c>
      <c r="SR55" s="242">
        <f t="shared" si="172"/>
        <v>0</v>
      </c>
      <c r="SS55" s="242" t="e">
        <f t="shared" si="173"/>
        <v>#REF!</v>
      </c>
      <c r="ST55" s="242" t="e">
        <f t="shared" si="174"/>
        <v>#REF!</v>
      </c>
      <c r="SU55" s="242"/>
      <c r="SV55" s="242"/>
      <c r="SW55" s="242" t="e">
        <f t="shared" si="175"/>
        <v>#REF!</v>
      </c>
      <c r="SX55" s="242" t="e">
        <f t="shared" si="175"/>
        <v>#REF!</v>
      </c>
      <c r="SY55" s="242"/>
      <c r="SZ55" s="263"/>
      <c r="TA55" s="264">
        <f t="shared" si="176"/>
        <v>7.9991999999999992</v>
      </c>
      <c r="TB55" s="264">
        <f t="shared" si="177"/>
        <v>0</v>
      </c>
      <c r="TC55" s="264">
        <f t="shared" si="178"/>
        <v>73.603749999999991</v>
      </c>
      <c r="TD55" s="264">
        <f t="shared" si="179"/>
        <v>0</v>
      </c>
      <c r="TE55" s="264">
        <f t="shared" si="180"/>
        <v>0</v>
      </c>
      <c r="TF55" s="264">
        <f t="shared" si="180"/>
        <v>0</v>
      </c>
      <c r="TG55" s="264">
        <f t="shared" si="181"/>
        <v>0</v>
      </c>
      <c r="TH55" s="264">
        <f t="shared" si="182"/>
        <v>0</v>
      </c>
      <c r="TI55" s="264">
        <f t="shared" si="183"/>
        <v>0</v>
      </c>
      <c r="TJ55" s="264">
        <f t="shared" si="184"/>
        <v>16.420579999999998</v>
      </c>
      <c r="TK55" s="264">
        <f t="shared" si="185"/>
        <v>0</v>
      </c>
      <c r="TL55" s="264">
        <f t="shared" si="186"/>
        <v>43.206789999999998</v>
      </c>
      <c r="TM55" s="264">
        <f t="shared" si="187"/>
        <v>7.1437299999999988</v>
      </c>
      <c r="TN55" s="264">
        <f t="shared" si="188"/>
        <v>0</v>
      </c>
      <c r="TO55" s="264">
        <f t="shared" si="189"/>
        <v>0</v>
      </c>
      <c r="TP55" s="264">
        <f t="shared" si="189"/>
        <v>0</v>
      </c>
      <c r="TQ55" s="264"/>
      <c r="TR55" s="264"/>
      <c r="TS55" s="264" t="e">
        <f t="shared" si="190"/>
        <v>#REF!</v>
      </c>
      <c r="TT55" s="264">
        <f t="shared" si="191"/>
        <v>0</v>
      </c>
      <c r="TU55" s="264">
        <f t="shared" si="192"/>
        <v>76.245814082515565</v>
      </c>
      <c r="TV55" s="264">
        <f t="shared" si="193"/>
        <v>0</v>
      </c>
      <c r="TW55" s="264">
        <f t="shared" si="193"/>
        <v>0</v>
      </c>
      <c r="TX55" s="264">
        <f t="shared" si="194"/>
        <v>0</v>
      </c>
      <c r="TY55" s="264">
        <f t="shared" si="195"/>
        <v>0</v>
      </c>
      <c r="TZ55" s="264">
        <f t="shared" si="196"/>
        <v>0</v>
      </c>
      <c r="UA55" s="264">
        <f t="shared" si="197"/>
        <v>0</v>
      </c>
      <c r="UB55" s="264">
        <f t="shared" si="198"/>
        <v>18.499994530169428</v>
      </c>
      <c r="UC55" s="264">
        <f t="shared" si="199"/>
        <v>0</v>
      </c>
      <c r="UD55" s="264">
        <f t="shared" si="200"/>
        <v>45.477402513008307</v>
      </c>
      <c r="UE55" s="264">
        <f t="shared" si="201"/>
        <v>8.0101129405515064</v>
      </c>
      <c r="UF55" s="264">
        <f t="shared" si="202"/>
        <v>0</v>
      </c>
      <c r="UG55" s="264">
        <f t="shared" si="203"/>
        <v>0</v>
      </c>
      <c r="UH55" s="264">
        <f t="shared" si="203"/>
        <v>0</v>
      </c>
      <c r="UI55" s="191"/>
      <c r="UJ55" s="191"/>
      <c r="UK55" s="191"/>
      <c r="UL55" s="191"/>
      <c r="UM55" s="189"/>
      <c r="UN55" s="191"/>
      <c r="UO55" s="191"/>
      <c r="UP55" s="191"/>
      <c r="UQ55" s="191"/>
      <c r="UR55" s="191"/>
      <c r="US55" s="191"/>
      <c r="UT55" s="191"/>
      <c r="UU55" s="191"/>
      <c r="UV55" s="192"/>
      <c r="UW55" s="191"/>
      <c r="UX55" s="191"/>
      <c r="UY55" s="191"/>
      <c r="UZ55" s="191"/>
      <c r="VA55" s="191"/>
      <c r="VB55" s="191"/>
      <c r="VC55" s="191"/>
      <c r="VD55" s="191"/>
      <c r="VE55" s="191"/>
      <c r="VF55" s="191"/>
      <c r="VG55" s="191"/>
      <c r="VH55" s="191"/>
      <c r="VI55" s="191"/>
      <c r="VJ55" s="191"/>
      <c r="VK55" s="191"/>
      <c r="VL55" s="191"/>
      <c r="VM55" s="191"/>
      <c r="VN55" s="219"/>
      <c r="VO55" s="191"/>
      <c r="VP55" s="191"/>
      <c r="VQ55" s="191"/>
      <c r="VR55" s="191"/>
      <c r="VS55" s="191"/>
      <c r="VT55" s="191"/>
      <c r="VU55" s="191"/>
      <c r="VV55" s="191"/>
    </row>
    <row r="56" spans="1:594" ht="23.1" hidden="1" customHeight="1" thickBot="1" x14ac:dyDescent="0.35">
      <c r="A56" s="265">
        <v>19</v>
      </c>
      <c r="B56" s="266" t="s">
        <v>182</v>
      </c>
      <c r="C56" s="265">
        <v>1</v>
      </c>
      <c r="D56" s="267">
        <v>159.80000000000001</v>
      </c>
      <c r="E56" s="239"/>
      <c r="F56" s="240">
        <f t="shared" si="204"/>
        <v>159.80000000000001</v>
      </c>
      <c r="G56" s="240"/>
      <c r="H56" s="268">
        <v>0</v>
      </c>
      <c r="I56" s="269">
        <v>1.2324999999999999</v>
      </c>
      <c r="J56" s="269">
        <v>1.2324999999999999</v>
      </c>
      <c r="K56" s="269"/>
      <c r="L56" s="269"/>
      <c r="M56" s="269">
        <v>5.0099999999999999E-2</v>
      </c>
      <c r="N56" s="269">
        <v>0</v>
      </c>
      <c r="O56" s="269">
        <v>0.56289999999999996</v>
      </c>
      <c r="P56" s="269">
        <v>0</v>
      </c>
      <c r="Q56" s="269">
        <v>0</v>
      </c>
      <c r="R56" s="269">
        <v>0</v>
      </c>
      <c r="S56" s="269">
        <v>0</v>
      </c>
      <c r="T56" s="269">
        <v>0</v>
      </c>
      <c r="U56" s="269">
        <v>0</v>
      </c>
      <c r="V56" s="269">
        <v>0.18340000000000001</v>
      </c>
      <c r="W56" s="269">
        <v>0</v>
      </c>
      <c r="X56" s="269">
        <v>0.39150000000000001</v>
      </c>
      <c r="Y56" s="269">
        <v>4.4600000000000001E-2</v>
      </c>
      <c r="Z56" s="269">
        <v>0</v>
      </c>
      <c r="AA56" s="269">
        <v>0</v>
      </c>
      <c r="AB56" s="269">
        <v>0</v>
      </c>
      <c r="AC56" s="244">
        <v>0</v>
      </c>
      <c r="AD56" s="243">
        <f t="shared" si="205"/>
        <v>0</v>
      </c>
      <c r="AE56" s="243">
        <f t="shared" si="0"/>
        <v>0</v>
      </c>
      <c r="AF56" s="243">
        <f t="shared" si="206"/>
        <v>0</v>
      </c>
      <c r="AG56" s="243">
        <f t="shared" si="207"/>
        <v>0</v>
      </c>
      <c r="AH56" s="244">
        <v>0</v>
      </c>
      <c r="AI56" s="243">
        <f t="shared" si="1"/>
        <v>0</v>
      </c>
      <c r="AJ56" s="243">
        <f t="shared" si="208"/>
        <v>0</v>
      </c>
      <c r="AK56" s="243">
        <f t="shared" si="209"/>
        <v>0</v>
      </c>
      <c r="AL56" s="243">
        <f t="shared" si="2"/>
        <v>0</v>
      </c>
      <c r="AM56" s="243">
        <f t="shared" si="210"/>
        <v>0</v>
      </c>
      <c r="AN56" s="244">
        <v>2.98</v>
      </c>
      <c r="AO56" s="244">
        <v>0.65559999999999996</v>
      </c>
      <c r="AP56" s="243">
        <f t="shared" si="211"/>
        <v>0</v>
      </c>
      <c r="AQ56" s="243">
        <f t="shared" si="212"/>
        <v>0</v>
      </c>
      <c r="AR56" s="243">
        <f t="shared" si="213"/>
        <v>0</v>
      </c>
      <c r="AS56" s="244">
        <v>0.239327820416667</v>
      </c>
      <c r="AT56" s="244" t="e">
        <f t="shared" si="3"/>
        <v>#REF!</v>
      </c>
      <c r="AU56" s="243">
        <f t="shared" si="4"/>
        <v>0.44027689717885599</v>
      </c>
      <c r="AV56" s="243">
        <f t="shared" si="214"/>
        <v>1.4191730509303415E-2</v>
      </c>
      <c r="AW56" s="243">
        <f t="shared" si="215"/>
        <v>0.37555410108909931</v>
      </c>
      <c r="AX56" s="243">
        <f t="shared" si="5"/>
        <v>0.21576023587977616</v>
      </c>
      <c r="AY56" s="243">
        <f t="shared" si="216"/>
        <v>5.4371579441703597</v>
      </c>
      <c r="AZ56" s="244">
        <v>11</v>
      </c>
      <c r="BA56" s="243">
        <f t="shared" si="217"/>
        <v>56.068833333333323</v>
      </c>
      <c r="BB56" s="243">
        <f t="shared" si="218"/>
        <v>5.8471783333333329</v>
      </c>
      <c r="BC56" s="243">
        <f t="shared" si="219"/>
        <v>4.6777426666666662</v>
      </c>
      <c r="BD56" s="243">
        <f t="shared" si="220"/>
        <v>1.1694356666666668</v>
      </c>
      <c r="BE56" s="244">
        <v>2.192691875</v>
      </c>
      <c r="BF56" s="243">
        <f t="shared" si="221"/>
        <v>1.7541535000000001</v>
      </c>
      <c r="BG56" s="243">
        <f t="shared" si="222"/>
        <v>0.43853837499999981</v>
      </c>
      <c r="BH56" s="243">
        <f t="shared" si="6"/>
        <v>7.2841566051284703</v>
      </c>
      <c r="BI56" s="243">
        <f t="shared" si="223"/>
        <v>0.23479493970711623</v>
      </c>
      <c r="BJ56" s="243">
        <f t="shared" si="224"/>
        <v>6.213350969719297</v>
      </c>
      <c r="BK56" s="243">
        <f t="shared" si="7"/>
        <v>3.5696430073397565</v>
      </c>
      <c r="BL56" s="243">
        <f t="shared" si="225"/>
        <v>89.955003784961846</v>
      </c>
      <c r="BM56" s="244">
        <v>0</v>
      </c>
      <c r="BN56" s="243">
        <f t="shared" si="226"/>
        <v>0</v>
      </c>
      <c r="BO56" s="243">
        <f t="shared" si="8"/>
        <v>0</v>
      </c>
      <c r="BP56" s="243">
        <f t="shared" si="227"/>
        <v>0</v>
      </c>
      <c r="BQ56" s="243">
        <f t="shared" si="228"/>
        <v>0</v>
      </c>
      <c r="BR56" s="244">
        <v>0</v>
      </c>
      <c r="BS56" s="243">
        <f t="shared" si="9"/>
        <v>0</v>
      </c>
      <c r="BT56" s="243">
        <f t="shared" si="229"/>
        <v>0</v>
      </c>
      <c r="BU56" s="243">
        <f t="shared" si="230"/>
        <v>0</v>
      </c>
      <c r="BV56" s="243">
        <f t="shared" si="10"/>
        <v>0</v>
      </c>
      <c r="BW56" s="243">
        <f t="shared" si="231"/>
        <v>0</v>
      </c>
      <c r="BX56" s="244">
        <v>0</v>
      </c>
      <c r="BY56" s="243">
        <f t="shared" si="11"/>
        <v>0</v>
      </c>
      <c r="BZ56" s="243">
        <f t="shared" si="232"/>
        <v>0</v>
      </c>
      <c r="CA56" s="243">
        <f t="shared" si="233"/>
        <v>0</v>
      </c>
      <c r="CB56" s="243">
        <f t="shared" si="12"/>
        <v>0</v>
      </c>
      <c r="CC56" s="243">
        <f t="shared" si="234"/>
        <v>0</v>
      </c>
      <c r="CD56" s="245"/>
      <c r="CE56" s="243">
        <f t="shared" si="13"/>
        <v>0</v>
      </c>
      <c r="CF56" s="243">
        <f t="shared" si="235"/>
        <v>0</v>
      </c>
      <c r="CG56" s="243">
        <f t="shared" si="236"/>
        <v>0</v>
      </c>
      <c r="CH56" s="243">
        <f t="shared" si="14"/>
        <v>0</v>
      </c>
      <c r="CI56" s="243">
        <f t="shared" si="237"/>
        <v>0</v>
      </c>
      <c r="CJ56" s="245"/>
      <c r="CK56" s="243">
        <f t="shared" si="15"/>
        <v>0</v>
      </c>
      <c r="CL56" s="243">
        <f t="shared" si="238"/>
        <v>0</v>
      </c>
      <c r="CM56" s="243">
        <f t="shared" si="239"/>
        <v>0</v>
      </c>
      <c r="CN56" s="243">
        <f t="shared" si="16"/>
        <v>0</v>
      </c>
      <c r="CO56" s="243">
        <f t="shared" si="240"/>
        <v>0</v>
      </c>
      <c r="CP56" s="243">
        <v>0</v>
      </c>
      <c r="CQ56" s="243">
        <f t="shared" si="17"/>
        <v>0</v>
      </c>
      <c r="CR56" s="243">
        <f t="shared" si="374"/>
        <v>0</v>
      </c>
      <c r="CS56" s="243">
        <f t="shared" si="241"/>
        <v>0</v>
      </c>
      <c r="CT56" s="243">
        <f t="shared" si="18"/>
        <v>0</v>
      </c>
      <c r="CU56" s="243">
        <f t="shared" si="242"/>
        <v>0</v>
      </c>
      <c r="CV56" s="243"/>
      <c r="CW56" s="243">
        <f t="shared" si="19"/>
        <v>0</v>
      </c>
      <c r="CX56" s="243">
        <f t="shared" si="375"/>
        <v>0</v>
      </c>
      <c r="CY56" s="243">
        <f t="shared" si="243"/>
        <v>0</v>
      </c>
      <c r="CZ56" s="243">
        <f t="shared" si="20"/>
        <v>0</v>
      </c>
      <c r="DA56" s="243">
        <f t="shared" si="244"/>
        <v>0</v>
      </c>
      <c r="DB56" s="244">
        <v>0</v>
      </c>
      <c r="DC56" s="243">
        <f t="shared" si="245"/>
        <v>0</v>
      </c>
      <c r="DD56" s="243">
        <f t="shared" si="21"/>
        <v>0</v>
      </c>
      <c r="DE56" s="244">
        <v>0</v>
      </c>
      <c r="DF56" s="244">
        <v>0</v>
      </c>
      <c r="DG56" s="243">
        <f t="shared" si="22"/>
        <v>0</v>
      </c>
      <c r="DH56" s="243">
        <f t="shared" si="23"/>
        <v>0</v>
      </c>
      <c r="DI56" s="243">
        <f t="shared" si="246"/>
        <v>0</v>
      </c>
      <c r="DJ56" s="244">
        <v>0</v>
      </c>
      <c r="DK56" s="243">
        <f t="shared" si="247"/>
        <v>0</v>
      </c>
      <c r="DL56" s="243">
        <f t="shared" si="24"/>
        <v>0</v>
      </c>
      <c r="DM56" s="244">
        <v>0</v>
      </c>
      <c r="DN56" s="244">
        <v>0</v>
      </c>
      <c r="DO56" s="243">
        <f t="shared" si="25"/>
        <v>0</v>
      </c>
      <c r="DP56" s="243">
        <f t="shared" si="26"/>
        <v>0</v>
      </c>
      <c r="DQ56" s="243">
        <f t="shared" si="248"/>
        <v>0</v>
      </c>
      <c r="DR56" s="244">
        <v>0</v>
      </c>
      <c r="DS56" s="243">
        <f t="shared" si="249"/>
        <v>0</v>
      </c>
      <c r="DT56" s="243">
        <f t="shared" si="27"/>
        <v>0</v>
      </c>
      <c r="DU56" s="244">
        <v>0</v>
      </c>
      <c r="DV56" s="244">
        <v>0</v>
      </c>
      <c r="DW56" s="243">
        <f t="shared" si="28"/>
        <v>0</v>
      </c>
      <c r="DX56" s="243">
        <f t="shared" si="29"/>
        <v>0</v>
      </c>
      <c r="DY56" s="243">
        <f t="shared" si="30"/>
        <v>0</v>
      </c>
      <c r="DZ56" s="244">
        <v>0</v>
      </c>
      <c r="EA56" s="243">
        <f t="shared" si="250"/>
        <v>0</v>
      </c>
      <c r="EB56" s="243">
        <f t="shared" si="31"/>
        <v>0</v>
      </c>
      <c r="EC56" s="244">
        <v>0</v>
      </c>
      <c r="ED56" s="244">
        <v>0</v>
      </c>
      <c r="EE56" s="243">
        <f t="shared" si="32"/>
        <v>0</v>
      </c>
      <c r="EF56" s="243">
        <f t="shared" si="33"/>
        <v>0</v>
      </c>
      <c r="EG56" s="243">
        <f t="shared" si="34"/>
        <v>0</v>
      </c>
      <c r="EH56" s="244">
        <v>0</v>
      </c>
      <c r="EI56" s="243">
        <f t="shared" si="251"/>
        <v>0</v>
      </c>
      <c r="EJ56" s="243">
        <f t="shared" si="35"/>
        <v>0</v>
      </c>
      <c r="EK56" s="244">
        <v>0</v>
      </c>
      <c r="EL56" s="244">
        <v>0</v>
      </c>
      <c r="EM56" s="243">
        <f t="shared" si="36"/>
        <v>0</v>
      </c>
      <c r="EN56" s="243">
        <f t="shared" si="37"/>
        <v>0</v>
      </c>
      <c r="EO56" s="243">
        <f t="shared" si="252"/>
        <v>0</v>
      </c>
      <c r="EP56" s="244">
        <v>0</v>
      </c>
      <c r="EQ56" s="244">
        <v>0</v>
      </c>
      <c r="ER56" s="244">
        <v>0</v>
      </c>
      <c r="ES56" s="244">
        <v>0</v>
      </c>
      <c r="ET56" s="244">
        <v>0</v>
      </c>
      <c r="EU56" s="243">
        <f t="shared" si="38"/>
        <v>0</v>
      </c>
      <c r="EV56" s="243">
        <f t="shared" si="253"/>
        <v>0</v>
      </c>
      <c r="EW56" s="243">
        <f t="shared" si="254"/>
        <v>0</v>
      </c>
      <c r="EX56" s="243">
        <f t="shared" si="39"/>
        <v>0</v>
      </c>
      <c r="EY56" s="243">
        <f t="shared" si="255"/>
        <v>0</v>
      </c>
      <c r="EZ56" s="245">
        <f t="shared" si="256"/>
        <v>0</v>
      </c>
      <c r="FA56" s="245">
        <f t="shared" si="256"/>
        <v>0</v>
      </c>
      <c r="FB56" s="245">
        <f t="shared" si="256"/>
        <v>0</v>
      </c>
      <c r="FC56" s="245">
        <f t="shared" si="257"/>
        <v>0</v>
      </c>
      <c r="FD56" s="245">
        <f t="shared" si="258"/>
        <v>0</v>
      </c>
      <c r="FE56" s="245">
        <f t="shared" si="259"/>
        <v>0</v>
      </c>
      <c r="FF56" s="245">
        <f t="shared" si="260"/>
        <v>0</v>
      </c>
      <c r="FG56" s="245">
        <f t="shared" si="261"/>
        <v>0</v>
      </c>
      <c r="FH56" s="245">
        <f t="shared" si="262"/>
        <v>0</v>
      </c>
      <c r="FI56" s="245">
        <f t="shared" si="263"/>
        <v>0</v>
      </c>
      <c r="FJ56" s="245">
        <f t="shared" si="263"/>
        <v>0</v>
      </c>
      <c r="FK56" s="244">
        <f t="shared" si="40"/>
        <v>0</v>
      </c>
      <c r="FL56" s="244">
        <v>0</v>
      </c>
      <c r="FM56" s="243">
        <f t="shared" si="264"/>
        <v>0</v>
      </c>
      <c r="FN56" s="243">
        <f t="shared" si="265"/>
        <v>0</v>
      </c>
      <c r="FO56" s="244">
        <v>0</v>
      </c>
      <c r="FP56" s="244">
        <f t="shared" si="266"/>
        <v>0</v>
      </c>
      <c r="FQ56" s="244">
        <f t="shared" si="41"/>
        <v>0</v>
      </c>
      <c r="FR56" s="244">
        <v>0</v>
      </c>
      <c r="FS56" s="243">
        <f t="shared" si="267"/>
        <v>0</v>
      </c>
      <c r="FT56" s="243">
        <f t="shared" si="268"/>
        <v>0</v>
      </c>
      <c r="FU56" s="244">
        <v>0</v>
      </c>
      <c r="FV56" s="244">
        <f t="shared" si="269"/>
        <v>0</v>
      </c>
      <c r="FW56" s="270">
        <v>2.581E-3</v>
      </c>
      <c r="FX56" s="243">
        <f t="shared" si="270"/>
        <v>11.274435257642521</v>
      </c>
      <c r="FY56" s="243">
        <f t="shared" si="271"/>
        <v>2.4803757566813545</v>
      </c>
      <c r="FZ56" s="243">
        <f t="shared" si="42"/>
        <v>0</v>
      </c>
      <c r="GA56" s="243">
        <f t="shared" si="272"/>
        <v>0</v>
      </c>
      <c r="GB56" s="243">
        <f t="shared" si="273"/>
        <v>0</v>
      </c>
      <c r="GC56" s="243">
        <f t="shared" si="274"/>
        <v>0.20097610945728747</v>
      </c>
      <c r="GD56" s="243">
        <f t="shared" si="43"/>
        <v>1.5856838984645394</v>
      </c>
      <c r="GE56" s="243">
        <f t="shared" si="275"/>
        <v>5.1112376561536069E-2</v>
      </c>
      <c r="GF56" s="243">
        <f t="shared" si="276"/>
        <v>1.352580830189215</v>
      </c>
      <c r="GG56" s="243">
        <f t="shared" si="44"/>
        <v>0.77707355111228515</v>
      </c>
      <c r="GH56" s="247">
        <f t="shared" si="277"/>
        <v>19.582253488029583</v>
      </c>
      <c r="GI56" s="244">
        <v>20</v>
      </c>
      <c r="GJ56" s="244">
        <v>3984.22</v>
      </c>
      <c r="GK56" s="244">
        <v>876.52840000000003</v>
      </c>
      <c r="GL56" s="244">
        <v>2443.81460032831</v>
      </c>
      <c r="GM56" s="244">
        <v>71.022008333333304</v>
      </c>
      <c r="GN56" s="271">
        <v>0</v>
      </c>
      <c r="GO56" s="243">
        <f t="shared" si="278"/>
        <v>0</v>
      </c>
      <c r="GP56" s="243">
        <f t="shared" si="45"/>
        <v>0</v>
      </c>
      <c r="GQ56" s="243">
        <f t="shared" si="279"/>
        <v>0</v>
      </c>
      <c r="GR56" s="243">
        <f t="shared" si="280"/>
        <v>0</v>
      </c>
      <c r="GS56" s="244">
        <v>0</v>
      </c>
      <c r="GT56" s="244">
        <v>0</v>
      </c>
      <c r="GU56" s="245"/>
      <c r="GV56" s="243">
        <f t="shared" si="46"/>
        <v>0</v>
      </c>
      <c r="GW56" s="243">
        <f t="shared" si="281"/>
        <v>0</v>
      </c>
      <c r="GX56" s="243">
        <f t="shared" si="282"/>
        <v>0</v>
      </c>
      <c r="GY56" s="243">
        <f t="shared" si="47"/>
        <v>0</v>
      </c>
      <c r="GZ56" s="243">
        <f t="shared" si="283"/>
        <v>0</v>
      </c>
      <c r="HA56" s="244">
        <v>0</v>
      </c>
      <c r="HB56" s="244">
        <v>44</v>
      </c>
      <c r="HC56" s="244">
        <v>0</v>
      </c>
      <c r="HD56" s="244">
        <v>0</v>
      </c>
      <c r="HE56" s="244">
        <v>0</v>
      </c>
      <c r="HF56" s="243">
        <f t="shared" si="284"/>
        <v>0</v>
      </c>
      <c r="HG56" s="243">
        <f t="shared" si="48"/>
        <v>0</v>
      </c>
      <c r="HH56" s="244">
        <v>0</v>
      </c>
      <c r="HI56" s="244">
        <v>0</v>
      </c>
      <c r="HJ56" s="243">
        <f t="shared" si="49"/>
        <v>0</v>
      </c>
      <c r="HK56" s="243">
        <f t="shared" si="50"/>
        <v>0</v>
      </c>
      <c r="HL56" s="243">
        <f t="shared" si="51"/>
        <v>0</v>
      </c>
      <c r="HM56" s="244">
        <v>0</v>
      </c>
      <c r="HN56" s="243">
        <f t="shared" si="285"/>
        <v>0</v>
      </c>
      <c r="HO56" s="243">
        <f t="shared" si="52"/>
        <v>0</v>
      </c>
      <c r="HP56" s="244">
        <v>0</v>
      </c>
      <c r="HQ56" s="244">
        <v>0</v>
      </c>
      <c r="HR56" s="243">
        <f t="shared" si="53"/>
        <v>0</v>
      </c>
      <c r="HS56" s="243">
        <f t="shared" si="54"/>
        <v>0</v>
      </c>
      <c r="HT56" s="243">
        <f t="shared" si="55"/>
        <v>0</v>
      </c>
      <c r="HU56" s="244">
        <v>0</v>
      </c>
      <c r="HV56" s="243">
        <f t="shared" si="286"/>
        <v>0</v>
      </c>
      <c r="HW56" s="243">
        <f t="shared" si="56"/>
        <v>0</v>
      </c>
      <c r="HX56" s="244">
        <v>0</v>
      </c>
      <c r="HY56" s="244">
        <v>0</v>
      </c>
      <c r="HZ56" s="243">
        <f t="shared" si="57"/>
        <v>0</v>
      </c>
      <c r="IA56" s="243">
        <f t="shared" si="58"/>
        <v>0</v>
      </c>
      <c r="IB56" s="243">
        <f t="shared" si="59"/>
        <v>0</v>
      </c>
      <c r="IC56" s="244">
        <v>0</v>
      </c>
      <c r="ID56" s="243">
        <f t="shared" si="287"/>
        <v>0</v>
      </c>
      <c r="IE56" s="243">
        <f t="shared" si="60"/>
        <v>0</v>
      </c>
      <c r="IF56" s="244">
        <v>0</v>
      </c>
      <c r="IG56" s="244">
        <v>0</v>
      </c>
      <c r="IH56" s="243">
        <f t="shared" si="61"/>
        <v>0</v>
      </c>
      <c r="II56" s="243">
        <f t="shared" si="62"/>
        <v>0</v>
      </c>
      <c r="IJ56" s="243">
        <f t="shared" si="288"/>
        <v>0</v>
      </c>
      <c r="IK56" s="244">
        <v>0</v>
      </c>
      <c r="IL56" s="243">
        <f t="shared" si="289"/>
        <v>0</v>
      </c>
      <c r="IM56" s="243">
        <f t="shared" si="63"/>
        <v>0</v>
      </c>
      <c r="IN56" s="244">
        <v>0</v>
      </c>
      <c r="IO56" s="244">
        <v>0</v>
      </c>
      <c r="IP56" s="243">
        <f t="shared" si="64"/>
        <v>0</v>
      </c>
      <c r="IQ56" s="243">
        <f t="shared" si="65"/>
        <v>0</v>
      </c>
      <c r="IR56" s="243">
        <f t="shared" si="290"/>
        <v>0</v>
      </c>
      <c r="IS56" s="244">
        <v>0.77</v>
      </c>
      <c r="IT56" s="243">
        <f t="shared" si="291"/>
        <v>0.1694</v>
      </c>
      <c r="IU56" s="243">
        <f t="shared" si="66"/>
        <v>0</v>
      </c>
      <c r="IV56" s="244">
        <v>3.3523001094999998E-2</v>
      </c>
      <c r="IW56" s="244">
        <v>7.9517250005503998E-2</v>
      </c>
      <c r="IX56" s="243">
        <f t="shared" si="67"/>
        <v>0.11958032502676161</v>
      </c>
      <c r="IY56" s="243">
        <f t="shared" si="68"/>
        <v>5.8601028806363281E-2</v>
      </c>
      <c r="IZ56" s="243">
        <f t="shared" si="292"/>
        <v>1.4767459259203544</v>
      </c>
      <c r="JA56" s="244">
        <v>9.7896000000000001</v>
      </c>
      <c r="JB56" s="243">
        <f t="shared" si="293"/>
        <v>2.1537120000000001</v>
      </c>
      <c r="JC56" s="244">
        <v>25.108799999999899</v>
      </c>
      <c r="JD56" s="243">
        <f t="shared" si="69"/>
        <v>0</v>
      </c>
      <c r="JE56" s="243">
        <f t="shared" si="70"/>
        <v>4.2099336197517276</v>
      </c>
      <c r="JF56" s="243">
        <f t="shared" si="71"/>
        <v>2.0631022809875819</v>
      </c>
      <c r="JG56" s="243">
        <f t="shared" si="294"/>
        <v>51.990177480887048</v>
      </c>
      <c r="JH56" s="244">
        <v>0</v>
      </c>
      <c r="JI56" s="243">
        <f t="shared" si="295"/>
        <v>0</v>
      </c>
      <c r="JJ56" s="244">
        <v>0</v>
      </c>
      <c r="JK56" s="243">
        <f t="shared" si="72"/>
        <v>0</v>
      </c>
      <c r="JL56" s="243">
        <f t="shared" si="73"/>
        <v>0</v>
      </c>
      <c r="JM56" s="243">
        <f t="shared" si="74"/>
        <v>0</v>
      </c>
      <c r="JN56" s="243">
        <f t="shared" si="296"/>
        <v>0</v>
      </c>
      <c r="JO56" s="244">
        <v>0</v>
      </c>
      <c r="JP56" s="243">
        <f t="shared" si="297"/>
        <v>0</v>
      </c>
      <c r="JQ56" s="244">
        <v>0</v>
      </c>
      <c r="JR56" s="243">
        <f t="shared" si="75"/>
        <v>0</v>
      </c>
      <c r="JS56" s="243">
        <f t="shared" si="76"/>
        <v>0</v>
      </c>
      <c r="JT56" s="243">
        <f t="shared" si="77"/>
        <v>0</v>
      </c>
      <c r="JU56" s="243">
        <f t="shared" si="298"/>
        <v>0</v>
      </c>
      <c r="JV56" s="244">
        <v>0</v>
      </c>
      <c r="JW56" s="243">
        <f t="shared" si="299"/>
        <v>0</v>
      </c>
      <c r="JX56" s="244">
        <v>0</v>
      </c>
      <c r="JY56" s="243">
        <f t="shared" si="78"/>
        <v>0</v>
      </c>
      <c r="JZ56" s="243">
        <f t="shared" si="79"/>
        <v>0</v>
      </c>
      <c r="KA56" s="243">
        <f t="shared" si="80"/>
        <v>0</v>
      </c>
      <c r="KB56" s="243">
        <f t="shared" si="300"/>
        <v>0</v>
      </c>
      <c r="KC56" s="244">
        <v>0</v>
      </c>
      <c r="KD56" s="243">
        <f t="shared" si="301"/>
        <v>0</v>
      </c>
      <c r="KE56" s="244">
        <v>0</v>
      </c>
      <c r="KF56" s="243">
        <f t="shared" si="81"/>
        <v>0</v>
      </c>
      <c r="KG56" s="243">
        <f t="shared" si="82"/>
        <v>0</v>
      </c>
      <c r="KH56" s="243">
        <f t="shared" si="83"/>
        <v>0</v>
      </c>
      <c r="KI56" s="243">
        <f t="shared" si="302"/>
        <v>0</v>
      </c>
      <c r="KJ56" s="244">
        <v>0</v>
      </c>
      <c r="KK56" s="243">
        <f t="shared" si="303"/>
        <v>0</v>
      </c>
      <c r="KL56" s="244">
        <v>0</v>
      </c>
      <c r="KM56" s="243">
        <f t="shared" si="84"/>
        <v>0</v>
      </c>
      <c r="KN56" s="243">
        <f t="shared" si="85"/>
        <v>0</v>
      </c>
      <c r="KO56" s="243">
        <f t="shared" si="86"/>
        <v>0</v>
      </c>
      <c r="KP56" s="243">
        <f t="shared" si="304"/>
        <v>0</v>
      </c>
      <c r="KQ56" s="243">
        <f t="shared" si="305"/>
        <v>10.5596</v>
      </c>
      <c r="KR56" s="243">
        <f t="shared" si="305"/>
        <v>2.3231120000000001</v>
      </c>
      <c r="KS56" s="243">
        <f t="shared" si="306"/>
        <v>25.221840251100403</v>
      </c>
      <c r="KT56" s="243">
        <f t="shared" si="307"/>
        <v>0</v>
      </c>
      <c r="KU56" s="243">
        <f t="shared" si="308"/>
        <v>0</v>
      </c>
      <c r="KV56" s="243">
        <f t="shared" si="309"/>
        <v>0</v>
      </c>
      <c r="KW56" s="243">
        <f t="shared" si="310"/>
        <v>4.3295139447784896</v>
      </c>
      <c r="KX56" s="243">
        <f t="shared" si="311"/>
        <v>0.13955602834097161</v>
      </c>
      <c r="KY56" s="243">
        <f t="shared" si="312"/>
        <v>3.6930548209607306</v>
      </c>
      <c r="KZ56" s="243">
        <f t="shared" si="313"/>
        <v>2.1217033097939453</v>
      </c>
      <c r="LA56" s="243">
        <f t="shared" si="313"/>
        <v>53.466923406807403</v>
      </c>
      <c r="LB56" s="244">
        <v>2.66</v>
      </c>
      <c r="LC56" s="243">
        <f t="shared" si="314"/>
        <v>0.58520000000000005</v>
      </c>
      <c r="LD56" s="243">
        <f t="shared" si="88"/>
        <v>0</v>
      </c>
      <c r="LE56" s="243">
        <f t="shared" si="315"/>
        <v>0</v>
      </c>
      <c r="LF56" s="243">
        <f t="shared" si="316"/>
        <v>0</v>
      </c>
      <c r="LG56" s="244">
        <v>0.21342410338333301</v>
      </c>
      <c r="LH56" s="243">
        <f t="shared" si="89"/>
        <v>0.39297565253276812</v>
      </c>
      <c r="LI56" s="243">
        <f t="shared" si="317"/>
        <v>1.2667038841234332E-2</v>
      </c>
      <c r="LJ56" s="243">
        <f t="shared" si="318"/>
        <v>0.33520636418243016</v>
      </c>
      <c r="LK56" s="243">
        <f t="shared" si="90"/>
        <v>0.19257998779580507</v>
      </c>
      <c r="LL56" s="243">
        <f t="shared" si="319"/>
        <v>4.8530156924542869</v>
      </c>
      <c r="LM56" s="243">
        <f t="shared" si="91"/>
        <v>0</v>
      </c>
      <c r="LN56" s="244">
        <v>0</v>
      </c>
      <c r="LO56" s="243">
        <f t="shared" si="320"/>
        <v>0</v>
      </c>
      <c r="LP56" s="243">
        <f t="shared" si="321"/>
        <v>0</v>
      </c>
      <c r="LQ56" s="243">
        <f t="shared" si="92"/>
        <v>0</v>
      </c>
      <c r="LR56" s="243">
        <f t="shared" si="322"/>
        <v>0</v>
      </c>
      <c r="LS56" s="244">
        <v>0</v>
      </c>
      <c r="LT56" s="243">
        <f t="shared" si="93"/>
        <v>0</v>
      </c>
      <c r="LU56" s="243">
        <f t="shared" si="323"/>
        <v>0</v>
      </c>
      <c r="LV56" s="243">
        <f t="shared" si="324"/>
        <v>0</v>
      </c>
      <c r="LW56" s="243">
        <f t="shared" si="94"/>
        <v>0</v>
      </c>
      <c r="LX56" s="243">
        <f t="shared" si="325"/>
        <v>0</v>
      </c>
      <c r="LY56" s="245">
        <f t="shared" si="95"/>
        <v>0</v>
      </c>
      <c r="LZ56" s="244">
        <v>0</v>
      </c>
      <c r="MA56" s="249">
        <f t="shared" si="326"/>
        <v>0</v>
      </c>
      <c r="MB56" s="249">
        <f t="shared" si="327"/>
        <v>0</v>
      </c>
      <c r="MC56" s="249">
        <f t="shared" si="96"/>
        <v>0</v>
      </c>
      <c r="MD56" s="247">
        <f t="shared" si="328"/>
        <v>0</v>
      </c>
      <c r="ME56" s="250">
        <f t="shared" si="329"/>
        <v>173.29435431642347</v>
      </c>
      <c r="MF56" s="251">
        <f t="shared" si="376"/>
        <v>33.518323014323869</v>
      </c>
      <c r="MG56" s="252" t="e">
        <f t="shared" si="330"/>
        <v>#REF!</v>
      </c>
      <c r="MH56" s="252" t="e">
        <f t="shared" si="377"/>
        <v>#REF!</v>
      </c>
      <c r="MI56" s="252">
        <f t="shared" si="331"/>
        <v>0</v>
      </c>
      <c r="MJ56" s="252">
        <f t="shared" si="332"/>
        <v>0</v>
      </c>
      <c r="MK56" s="252">
        <f t="shared" si="378"/>
        <v>56.068833333333323</v>
      </c>
      <c r="ML56" s="252">
        <f t="shared" si="333"/>
        <v>0</v>
      </c>
      <c r="MM56" s="252">
        <f t="shared" si="334"/>
        <v>0</v>
      </c>
      <c r="MN56" s="252">
        <f t="shared" si="335"/>
        <v>0</v>
      </c>
      <c r="MO56" s="252">
        <f t="shared" si="336"/>
        <v>0</v>
      </c>
      <c r="MP56" s="253">
        <f t="shared" si="337"/>
        <v>0</v>
      </c>
      <c r="MQ56" s="254">
        <f t="shared" si="379"/>
        <v>0</v>
      </c>
      <c r="MR56" s="255">
        <f t="shared" si="338"/>
        <v>0</v>
      </c>
      <c r="MS56" s="255">
        <f t="shared" si="380"/>
        <v>0</v>
      </c>
      <c r="MT56" s="255">
        <f t="shared" si="381"/>
        <v>14.032606998083125</v>
      </c>
      <c r="MU56" s="255">
        <f t="shared" si="97"/>
        <v>0.4523221139601617</v>
      </c>
      <c r="MV56" s="255">
        <f t="shared" si="339"/>
        <v>14.603091445091744</v>
      </c>
      <c r="MW56" s="255" t="e">
        <f t="shared" si="98"/>
        <v>#REF!</v>
      </c>
      <c r="MX56" s="255" t="e">
        <f t="shared" si="99"/>
        <v>#REF!</v>
      </c>
      <c r="MY56" s="256" t="e">
        <f t="shared" si="340"/>
        <v>#REF!</v>
      </c>
      <c r="MZ56" s="254">
        <f t="shared" si="341"/>
        <v>0</v>
      </c>
      <c r="NA56" s="255">
        <f t="shared" si="100"/>
        <v>0</v>
      </c>
      <c r="NB56" s="255">
        <f t="shared" si="342"/>
        <v>0</v>
      </c>
      <c r="NC56" s="255">
        <f t="shared" si="101"/>
        <v>0</v>
      </c>
      <c r="ND56" s="255">
        <f t="shared" si="343"/>
        <v>0</v>
      </c>
      <c r="NE56" s="255"/>
      <c r="NF56" s="256"/>
      <c r="NG56" s="257"/>
      <c r="NH56" s="254">
        <f t="shared" si="344"/>
        <v>4.093776003328701</v>
      </c>
      <c r="NI56" s="255">
        <f t="shared" si="102"/>
        <v>4.613685555751446</v>
      </c>
      <c r="NJ56" s="255" t="e">
        <f t="shared" si="345"/>
        <v>#REF!</v>
      </c>
      <c r="NK56" s="255" t="e">
        <f t="shared" si="103"/>
        <v>#REF!</v>
      </c>
      <c r="NL56" s="255">
        <f t="shared" si="346"/>
        <v>4.3152047175955239</v>
      </c>
      <c r="NM56" s="255">
        <f t="shared" si="382"/>
        <v>0.9486863940976118</v>
      </c>
      <c r="NN56" s="256" t="e">
        <f t="shared" si="383"/>
        <v>#REF!</v>
      </c>
      <c r="NO56" s="257" t="e">
        <f t="shared" si="384"/>
        <v>#REF!</v>
      </c>
      <c r="NP56" s="254">
        <f t="shared" si="347"/>
        <v>7.5802881830575419</v>
      </c>
      <c r="NQ56" s="255">
        <f t="shared" si="104"/>
        <v>8.5429847823058491</v>
      </c>
      <c r="NR56" s="255">
        <f t="shared" si="348"/>
        <v>6.6666911063737828</v>
      </c>
      <c r="NS56" s="255">
        <f t="shared" si="105"/>
        <v>8.2666969719034906</v>
      </c>
      <c r="NT56" s="255">
        <f t="shared" si="349"/>
        <v>71.392860146795115</v>
      </c>
      <c r="NU56" s="255">
        <f t="shared" si="350"/>
        <v>0.1061771186568413</v>
      </c>
      <c r="NV56" s="256">
        <f t="shared" si="351"/>
        <v>9.3380361742981047E-2</v>
      </c>
      <c r="NW56" s="257">
        <f t="shared" si="106"/>
        <v>1.0358957808877343</v>
      </c>
      <c r="NX56" s="254">
        <f t="shared" si="352"/>
        <v>0</v>
      </c>
      <c r="NY56" s="255">
        <f t="shared" si="107"/>
        <v>0</v>
      </c>
      <c r="NZ56" s="255">
        <f t="shared" si="353"/>
        <v>0</v>
      </c>
      <c r="OA56" s="255">
        <f t="shared" si="108"/>
        <v>0</v>
      </c>
      <c r="OB56" s="255">
        <f t="shared" si="354"/>
        <v>0</v>
      </c>
      <c r="OC56" s="255"/>
      <c r="OD56" s="256"/>
      <c r="OE56" s="257"/>
      <c r="OF56" s="254">
        <f t="shared" si="355"/>
        <v>0</v>
      </c>
      <c r="OG56" s="255">
        <f t="shared" si="109"/>
        <v>0</v>
      </c>
      <c r="OH56" s="255">
        <f t="shared" si="356"/>
        <v>0</v>
      </c>
      <c r="OI56" s="255">
        <f t="shared" si="110"/>
        <v>0</v>
      </c>
      <c r="OJ56" s="255">
        <f t="shared" si="357"/>
        <v>0</v>
      </c>
      <c r="OK56" s="255"/>
      <c r="OL56" s="256"/>
      <c r="OM56" s="257"/>
      <c r="ON56" s="258"/>
      <c r="OO56" s="254">
        <f t="shared" si="358"/>
        <v>0</v>
      </c>
      <c r="OP56" s="255">
        <f t="shared" si="111"/>
        <v>0</v>
      </c>
      <c r="OQ56" s="255">
        <f t="shared" si="359"/>
        <v>0</v>
      </c>
      <c r="OR56" s="255">
        <f t="shared" si="112"/>
        <v>0</v>
      </c>
      <c r="OS56" s="255">
        <f t="shared" si="360"/>
        <v>0</v>
      </c>
      <c r="OT56" s="255"/>
      <c r="OU56" s="256"/>
      <c r="OV56" s="257"/>
      <c r="OW56" s="258"/>
      <c r="OX56" s="254">
        <f t="shared" si="361"/>
        <v>0</v>
      </c>
      <c r="OY56" s="255">
        <f t="shared" si="113"/>
        <v>0</v>
      </c>
      <c r="OZ56" s="255">
        <f t="shared" si="362"/>
        <v>0</v>
      </c>
      <c r="PA56" s="255">
        <f t="shared" si="114"/>
        <v>0</v>
      </c>
      <c r="PB56" s="255">
        <f t="shared" si="363"/>
        <v>0</v>
      </c>
      <c r="PC56" s="255"/>
      <c r="PD56" s="259"/>
      <c r="PE56" s="257"/>
      <c r="PF56" s="254">
        <f t="shared" si="116"/>
        <v>0</v>
      </c>
      <c r="PG56" s="255">
        <f t="shared" si="117"/>
        <v>0</v>
      </c>
      <c r="PH56" s="255">
        <f t="shared" si="364"/>
        <v>0</v>
      </c>
      <c r="PI56" s="255">
        <f t="shared" si="118"/>
        <v>0</v>
      </c>
      <c r="PJ56" s="255">
        <f t="shared" si="119"/>
        <v>0</v>
      </c>
      <c r="PK56" s="255"/>
      <c r="PL56" s="259"/>
      <c r="PM56" s="257"/>
      <c r="PN56" s="254">
        <f t="shared" si="120"/>
        <v>0</v>
      </c>
      <c r="PO56" s="255">
        <f t="shared" si="121"/>
        <v>0</v>
      </c>
      <c r="PP56" s="255">
        <f t="shared" si="365"/>
        <v>0</v>
      </c>
      <c r="PQ56" s="255">
        <f t="shared" si="122"/>
        <v>0</v>
      </c>
      <c r="PR56" s="255">
        <f t="shared" si="123"/>
        <v>0</v>
      </c>
      <c r="PS56" s="255"/>
      <c r="PT56" s="259"/>
      <c r="PU56" s="257"/>
      <c r="PV56" s="254">
        <f t="shared" si="124"/>
        <v>15.404959627154717</v>
      </c>
      <c r="PW56" s="255">
        <f t="shared" si="125"/>
        <v>17.361389499803366</v>
      </c>
      <c r="PX56" s="255">
        <f t="shared" si="126"/>
        <v>5.1112376561536069E-2</v>
      </c>
      <c r="PY56" s="255">
        <f t="shared" si="127"/>
        <v>6.3379346936304731E-2</v>
      </c>
      <c r="PZ56" s="255">
        <f t="shared" si="128"/>
        <v>15.5414710222457</v>
      </c>
      <c r="QA56" s="255">
        <f t="shared" si="366"/>
        <v>0.99121631440836044</v>
      </c>
      <c r="QB56" s="259">
        <f t="shared" si="129"/>
        <v>3.2887734042919749E-3</v>
      </c>
      <c r="QC56" s="257">
        <f t="shared" si="367"/>
        <v>1.1266737775468918</v>
      </c>
      <c r="QD56" s="254">
        <f t="shared" si="130"/>
        <v>0</v>
      </c>
      <c r="QE56" s="255">
        <f t="shared" si="131"/>
        <v>0</v>
      </c>
      <c r="QF56" s="255">
        <f t="shared" si="132"/>
        <v>0</v>
      </c>
      <c r="QG56" s="255">
        <f t="shared" si="133"/>
        <v>0</v>
      </c>
      <c r="QH56" s="255">
        <f t="shared" si="134"/>
        <v>0</v>
      </c>
      <c r="QI56" s="255"/>
      <c r="QJ56" s="259"/>
      <c r="QK56" s="257"/>
      <c r="QL56" s="254">
        <f t="shared" si="135"/>
        <v>17.388238881572093</v>
      </c>
      <c r="QM56" s="255">
        <f t="shared" si="136"/>
        <v>19.596545219531748</v>
      </c>
      <c r="QN56" s="255">
        <f t="shared" si="137"/>
        <v>0.13955602834097161</v>
      </c>
      <c r="QO56" s="255">
        <f t="shared" si="138"/>
        <v>0.1730494751428048</v>
      </c>
      <c r="QP56" s="255">
        <f t="shared" si="368"/>
        <v>42.434066195878891</v>
      </c>
      <c r="QQ56" s="255">
        <f t="shared" si="369"/>
        <v>0.409770744130592</v>
      </c>
      <c r="QR56" s="259">
        <f t="shared" si="139"/>
        <v>3.2887734042919745E-3</v>
      </c>
      <c r="QS56" s="257">
        <f t="shared" si="370"/>
        <v>1.0528301901216153</v>
      </c>
      <c r="QT56" s="254">
        <f t="shared" si="140"/>
        <v>3.6541517643025649</v>
      </c>
      <c r="QU56" s="255">
        <f t="shared" si="141"/>
        <v>4.118229038368991</v>
      </c>
      <c r="QV56" s="255">
        <f t="shared" si="142"/>
        <v>1.2667038841234332E-2</v>
      </c>
      <c r="QW56" s="255">
        <f t="shared" si="143"/>
        <v>1.5707128163130572E-2</v>
      </c>
      <c r="QX56" s="255">
        <f t="shared" si="144"/>
        <v>3.8515997559161006</v>
      </c>
      <c r="QY56" s="255">
        <f t="shared" si="385"/>
        <v>0.94873610859740731</v>
      </c>
      <c r="QZ56" s="259">
        <f t="shared" si="386"/>
        <v>3.2887734042919745E-3</v>
      </c>
      <c r="RA56" s="257">
        <f t="shared" si="387"/>
        <v>1.1212787914089009</v>
      </c>
      <c r="RB56" s="254">
        <f t="shared" si="145"/>
        <v>0</v>
      </c>
      <c r="RC56" s="255">
        <f t="shared" si="146"/>
        <v>0</v>
      </c>
      <c r="RD56" s="255">
        <f t="shared" si="371"/>
        <v>0</v>
      </c>
      <c r="RE56" s="255">
        <f t="shared" si="147"/>
        <v>0</v>
      </c>
      <c r="RF56" s="255">
        <f t="shared" si="148"/>
        <v>0</v>
      </c>
      <c r="RG56" s="255"/>
      <c r="RH56" s="259"/>
      <c r="RI56" s="257"/>
      <c r="RJ56" s="254">
        <f t="shared" si="149"/>
        <v>0</v>
      </c>
      <c r="RK56" s="255">
        <f t="shared" si="150"/>
        <v>0</v>
      </c>
      <c r="RL56" s="255">
        <f t="shared" si="372"/>
        <v>0</v>
      </c>
      <c r="RM56" s="255">
        <f t="shared" si="151"/>
        <v>0</v>
      </c>
      <c r="RN56" s="255">
        <f t="shared" si="152"/>
        <v>0</v>
      </c>
      <c r="RO56" s="255"/>
      <c r="RP56" s="259"/>
      <c r="RQ56" s="257"/>
      <c r="RR56" s="254">
        <f t="shared" si="153"/>
        <v>0</v>
      </c>
      <c r="RS56" s="255">
        <f t="shared" si="154"/>
        <v>0</v>
      </c>
      <c r="RT56" s="255">
        <f t="shared" si="373"/>
        <v>0</v>
      </c>
      <c r="RU56" s="255">
        <f t="shared" si="155"/>
        <v>0</v>
      </c>
      <c r="RV56" s="255">
        <f t="shared" si="156"/>
        <v>0</v>
      </c>
      <c r="RW56" s="255"/>
      <c r="RX56" s="259"/>
      <c r="RY56" s="257"/>
      <c r="RZ56" s="260"/>
      <c r="SA56" s="242" t="e">
        <f t="shared" si="157"/>
        <v>#REF!</v>
      </c>
      <c r="SB56" s="242">
        <f t="shared" si="158"/>
        <v>0</v>
      </c>
      <c r="SC56" s="242">
        <f t="shared" si="159"/>
        <v>0.5831057350617056</v>
      </c>
      <c r="SD56" s="242">
        <f t="shared" si="160"/>
        <v>0</v>
      </c>
      <c r="SE56" s="242">
        <f t="shared" si="161"/>
        <v>0</v>
      </c>
      <c r="SF56" s="262">
        <v>0</v>
      </c>
      <c r="SG56" s="242">
        <f t="shared" si="162"/>
        <v>0</v>
      </c>
      <c r="SH56" s="262">
        <v>0</v>
      </c>
      <c r="SI56" s="242">
        <f t="shared" si="163"/>
        <v>0</v>
      </c>
      <c r="SJ56" s="242">
        <f t="shared" si="164"/>
        <v>0</v>
      </c>
      <c r="SK56" s="242">
        <f t="shared" si="165"/>
        <v>0</v>
      </c>
      <c r="SL56" s="242">
        <f t="shared" si="166"/>
        <v>0.20663197080209997</v>
      </c>
      <c r="SM56" s="242">
        <f t="shared" si="167"/>
        <v>0</v>
      </c>
      <c r="SN56" s="242">
        <f t="shared" si="168"/>
        <v>0.41218301943261237</v>
      </c>
      <c r="SO56" s="242">
        <f t="shared" si="169"/>
        <v>5.0009034096836977E-2</v>
      </c>
      <c r="SP56" s="242">
        <f t="shared" si="170"/>
        <v>0</v>
      </c>
      <c r="SQ56" s="242">
        <f t="shared" si="171"/>
        <v>0</v>
      </c>
      <c r="SR56" s="242">
        <f t="shared" si="172"/>
        <v>0</v>
      </c>
      <c r="SS56" s="242" t="e">
        <f t="shared" si="173"/>
        <v>#REF!</v>
      </c>
      <c r="ST56" s="242" t="e">
        <f t="shared" si="174"/>
        <v>#REF!</v>
      </c>
      <c r="SU56" s="242"/>
      <c r="SV56" s="242"/>
      <c r="SW56" s="242" t="e">
        <f t="shared" si="175"/>
        <v>#REF!</v>
      </c>
      <c r="SX56" s="242" t="e">
        <f t="shared" si="175"/>
        <v>#REF!</v>
      </c>
      <c r="SY56" s="242"/>
      <c r="SZ56" s="263"/>
      <c r="TA56" s="264">
        <f t="shared" si="176"/>
        <v>8.005980000000001</v>
      </c>
      <c r="TB56" s="264">
        <f t="shared" si="177"/>
        <v>0</v>
      </c>
      <c r="TC56" s="264">
        <f t="shared" si="178"/>
        <v>89.951419999999999</v>
      </c>
      <c r="TD56" s="264">
        <f t="shared" si="179"/>
        <v>0</v>
      </c>
      <c r="TE56" s="264">
        <f t="shared" si="180"/>
        <v>0</v>
      </c>
      <c r="TF56" s="264">
        <f t="shared" si="180"/>
        <v>0</v>
      </c>
      <c r="TG56" s="264">
        <f t="shared" si="181"/>
        <v>0</v>
      </c>
      <c r="TH56" s="264">
        <f t="shared" si="182"/>
        <v>0</v>
      </c>
      <c r="TI56" s="264">
        <f t="shared" si="183"/>
        <v>0</v>
      </c>
      <c r="TJ56" s="264">
        <f t="shared" si="184"/>
        <v>29.307320000000004</v>
      </c>
      <c r="TK56" s="264">
        <f t="shared" si="185"/>
        <v>0</v>
      </c>
      <c r="TL56" s="264">
        <f t="shared" si="186"/>
        <v>62.561700000000009</v>
      </c>
      <c r="TM56" s="264">
        <f t="shared" si="187"/>
        <v>7.1270800000000003</v>
      </c>
      <c r="TN56" s="264">
        <f t="shared" si="188"/>
        <v>0</v>
      </c>
      <c r="TO56" s="264">
        <f t="shared" si="189"/>
        <v>0</v>
      </c>
      <c r="TP56" s="264">
        <f t="shared" si="189"/>
        <v>0</v>
      </c>
      <c r="TQ56" s="264"/>
      <c r="TR56" s="264"/>
      <c r="TS56" s="264" t="e">
        <f t="shared" si="190"/>
        <v>#REF!</v>
      </c>
      <c r="TT56" s="264">
        <f t="shared" si="191"/>
        <v>0</v>
      </c>
      <c r="TU56" s="264">
        <f t="shared" si="192"/>
        <v>93.180296462860568</v>
      </c>
      <c r="TV56" s="264">
        <f t="shared" si="193"/>
        <v>0</v>
      </c>
      <c r="TW56" s="264">
        <f t="shared" si="193"/>
        <v>0</v>
      </c>
      <c r="TX56" s="264">
        <f t="shared" si="194"/>
        <v>0</v>
      </c>
      <c r="TY56" s="264">
        <f t="shared" si="195"/>
        <v>0</v>
      </c>
      <c r="TZ56" s="264">
        <f t="shared" si="196"/>
        <v>0</v>
      </c>
      <c r="UA56" s="264">
        <f t="shared" si="197"/>
        <v>0</v>
      </c>
      <c r="UB56" s="264">
        <f t="shared" si="198"/>
        <v>33.01978893417558</v>
      </c>
      <c r="UC56" s="264">
        <f t="shared" si="199"/>
        <v>0</v>
      </c>
      <c r="UD56" s="264">
        <f t="shared" si="200"/>
        <v>65.866846505331466</v>
      </c>
      <c r="UE56" s="264">
        <f t="shared" si="201"/>
        <v>7.991443648674549</v>
      </c>
      <c r="UF56" s="264">
        <f t="shared" si="202"/>
        <v>0</v>
      </c>
      <c r="UG56" s="264">
        <f t="shared" si="203"/>
        <v>0</v>
      </c>
      <c r="UH56" s="264">
        <f t="shared" si="203"/>
        <v>0</v>
      </c>
      <c r="UI56" s="191"/>
      <c r="UJ56" s="191"/>
      <c r="UK56" s="191"/>
      <c r="UL56" s="191"/>
      <c r="UM56" s="189"/>
      <c r="UN56" s="191"/>
      <c r="UO56" s="191"/>
      <c r="UP56" s="191"/>
      <c r="UQ56" s="191"/>
      <c r="UR56" s="191"/>
      <c r="US56" s="191"/>
      <c r="UT56" s="191"/>
      <c r="UU56" s="191"/>
      <c r="UV56" s="192"/>
      <c r="UW56" s="191"/>
      <c r="UX56" s="191"/>
      <c r="UY56" s="191"/>
      <c r="UZ56" s="191"/>
      <c r="VA56" s="191"/>
      <c r="VB56" s="191"/>
      <c r="VC56" s="191"/>
      <c r="VD56" s="191"/>
      <c r="VE56" s="191"/>
      <c r="VF56" s="191"/>
      <c r="VG56" s="191"/>
      <c r="VH56" s="191"/>
      <c r="VI56" s="191"/>
      <c r="VJ56" s="191"/>
      <c r="VK56" s="191"/>
      <c r="VL56" s="191"/>
      <c r="VM56" s="191"/>
      <c r="VN56" s="219"/>
      <c r="VO56" s="191"/>
      <c r="VP56" s="191"/>
      <c r="VQ56" s="191"/>
      <c r="VR56" s="191"/>
      <c r="VS56" s="191"/>
      <c r="VT56" s="191"/>
      <c r="VU56" s="191"/>
      <c r="VV56" s="191"/>
    </row>
    <row r="57" spans="1:594" ht="23.1" hidden="1" customHeight="1" thickBot="1" x14ac:dyDescent="0.35">
      <c r="A57" s="265">
        <v>20</v>
      </c>
      <c r="B57" s="266" t="s">
        <v>182</v>
      </c>
      <c r="C57" s="265">
        <v>1</v>
      </c>
      <c r="D57" s="267">
        <v>161.80000000000001</v>
      </c>
      <c r="E57" s="239"/>
      <c r="F57" s="240">
        <f t="shared" si="204"/>
        <v>161.80000000000001</v>
      </c>
      <c r="G57" s="240"/>
      <c r="H57" s="268">
        <v>0</v>
      </c>
      <c r="I57" s="269">
        <v>1.1433</v>
      </c>
      <c r="J57" s="269">
        <v>1.1433</v>
      </c>
      <c r="K57" s="269"/>
      <c r="L57" s="269"/>
      <c r="M57" s="269">
        <v>6.2399999999999997E-2</v>
      </c>
      <c r="N57" s="269">
        <v>0</v>
      </c>
      <c r="O57" s="269">
        <v>0.55600000000000005</v>
      </c>
      <c r="P57" s="269">
        <v>0</v>
      </c>
      <c r="Q57" s="269">
        <v>0</v>
      </c>
      <c r="R57" s="269">
        <v>0</v>
      </c>
      <c r="S57" s="269">
        <v>0</v>
      </c>
      <c r="T57" s="269">
        <v>0</v>
      </c>
      <c r="U57" s="269">
        <v>0</v>
      </c>
      <c r="V57" s="269">
        <v>9.2200000000000004E-2</v>
      </c>
      <c r="W57" s="269">
        <v>0</v>
      </c>
      <c r="X57" s="269">
        <v>0.37690000000000001</v>
      </c>
      <c r="Y57" s="269">
        <v>5.5800000000000002E-2</v>
      </c>
      <c r="Z57" s="269">
        <v>0</v>
      </c>
      <c r="AA57" s="269">
        <v>0</v>
      </c>
      <c r="AB57" s="269">
        <v>0</v>
      </c>
      <c r="AC57" s="244">
        <v>0</v>
      </c>
      <c r="AD57" s="243">
        <f t="shared" si="205"/>
        <v>0</v>
      </c>
      <c r="AE57" s="243">
        <f t="shared" si="0"/>
        <v>0</v>
      </c>
      <c r="AF57" s="243">
        <f t="shared" si="206"/>
        <v>0</v>
      </c>
      <c r="AG57" s="243">
        <f t="shared" si="207"/>
        <v>0</v>
      </c>
      <c r="AH57" s="244">
        <v>0</v>
      </c>
      <c r="AI57" s="243">
        <f t="shared" si="1"/>
        <v>0</v>
      </c>
      <c r="AJ57" s="243">
        <f t="shared" si="208"/>
        <v>0</v>
      </c>
      <c r="AK57" s="243">
        <f t="shared" si="209"/>
        <v>0</v>
      </c>
      <c r="AL57" s="243">
        <f t="shared" si="2"/>
        <v>0</v>
      </c>
      <c r="AM57" s="243">
        <f t="shared" si="210"/>
        <v>0</v>
      </c>
      <c r="AN57" s="244">
        <v>3.76</v>
      </c>
      <c r="AO57" s="244">
        <v>0.82720000000000005</v>
      </c>
      <c r="AP57" s="243">
        <f t="shared" si="211"/>
        <v>0</v>
      </c>
      <c r="AQ57" s="243">
        <f t="shared" si="212"/>
        <v>0</v>
      </c>
      <c r="AR57" s="243">
        <f t="shared" si="213"/>
        <v>0</v>
      </c>
      <c r="AS57" s="244">
        <v>0.30211617800833301</v>
      </c>
      <c r="AT57" s="244" t="e">
        <f t="shared" si="3"/>
        <v>#REF!</v>
      </c>
      <c r="AU57" s="243">
        <f t="shared" si="4"/>
        <v>0.55553369145039189</v>
      </c>
      <c r="AV57" s="243">
        <f t="shared" si="214"/>
        <v>1.7906877441038485E-2</v>
      </c>
      <c r="AW57" s="243">
        <f t="shared" si="215"/>
        <v>0.47386759890016877</v>
      </c>
      <c r="AX57" s="243">
        <f t="shared" si="5"/>
        <v>0.27224249347293628</v>
      </c>
      <c r="AY57" s="243">
        <f t="shared" si="216"/>
        <v>6.860510835517994</v>
      </c>
      <c r="AZ57" s="244">
        <v>11</v>
      </c>
      <c r="BA57" s="243">
        <f t="shared" si="217"/>
        <v>56.068833333333323</v>
      </c>
      <c r="BB57" s="243">
        <f t="shared" si="218"/>
        <v>5.8471783333333329</v>
      </c>
      <c r="BC57" s="243">
        <f t="shared" si="219"/>
        <v>4.6777426666666662</v>
      </c>
      <c r="BD57" s="243">
        <f t="shared" si="220"/>
        <v>1.1694356666666668</v>
      </c>
      <c r="BE57" s="244">
        <v>2.192691875</v>
      </c>
      <c r="BF57" s="243">
        <f t="shared" si="221"/>
        <v>1.7541535000000001</v>
      </c>
      <c r="BG57" s="243">
        <f t="shared" si="222"/>
        <v>0.43853837499999981</v>
      </c>
      <c r="BH57" s="243">
        <f t="shared" si="6"/>
        <v>7.2841566051284703</v>
      </c>
      <c r="BI57" s="243">
        <f t="shared" si="223"/>
        <v>0.23479493970711623</v>
      </c>
      <c r="BJ57" s="243">
        <f t="shared" si="224"/>
        <v>6.213350969719297</v>
      </c>
      <c r="BK57" s="243">
        <f t="shared" si="7"/>
        <v>3.5696430073397565</v>
      </c>
      <c r="BL57" s="243">
        <f t="shared" si="225"/>
        <v>89.955003784961846</v>
      </c>
      <c r="BM57" s="244">
        <v>0</v>
      </c>
      <c r="BN57" s="243">
        <f t="shared" si="226"/>
        <v>0</v>
      </c>
      <c r="BO57" s="243">
        <f t="shared" si="8"/>
        <v>0</v>
      </c>
      <c r="BP57" s="243">
        <f t="shared" si="227"/>
        <v>0</v>
      </c>
      <c r="BQ57" s="243">
        <f t="shared" si="228"/>
        <v>0</v>
      </c>
      <c r="BR57" s="244">
        <v>0</v>
      </c>
      <c r="BS57" s="243">
        <f t="shared" si="9"/>
        <v>0</v>
      </c>
      <c r="BT57" s="243">
        <f t="shared" si="229"/>
        <v>0</v>
      </c>
      <c r="BU57" s="243">
        <f t="shared" si="230"/>
        <v>0</v>
      </c>
      <c r="BV57" s="243">
        <f t="shared" si="10"/>
        <v>0</v>
      </c>
      <c r="BW57" s="243">
        <f t="shared" si="231"/>
        <v>0</v>
      </c>
      <c r="BX57" s="244">
        <v>0</v>
      </c>
      <c r="BY57" s="243">
        <f t="shared" si="11"/>
        <v>0</v>
      </c>
      <c r="BZ57" s="243">
        <f t="shared" si="232"/>
        <v>0</v>
      </c>
      <c r="CA57" s="243">
        <f t="shared" si="233"/>
        <v>0</v>
      </c>
      <c r="CB57" s="243">
        <f t="shared" si="12"/>
        <v>0</v>
      </c>
      <c r="CC57" s="243">
        <f t="shared" si="234"/>
        <v>0</v>
      </c>
      <c r="CD57" s="245"/>
      <c r="CE57" s="243">
        <f t="shared" si="13"/>
        <v>0</v>
      </c>
      <c r="CF57" s="243">
        <f t="shared" si="235"/>
        <v>0</v>
      </c>
      <c r="CG57" s="243">
        <f t="shared" si="236"/>
        <v>0</v>
      </c>
      <c r="CH57" s="243">
        <f t="shared" si="14"/>
        <v>0</v>
      </c>
      <c r="CI57" s="243">
        <f t="shared" si="237"/>
        <v>0</v>
      </c>
      <c r="CJ57" s="245"/>
      <c r="CK57" s="243">
        <f t="shared" si="15"/>
        <v>0</v>
      </c>
      <c r="CL57" s="243">
        <f t="shared" si="238"/>
        <v>0</v>
      </c>
      <c r="CM57" s="243">
        <f t="shared" si="239"/>
        <v>0</v>
      </c>
      <c r="CN57" s="243">
        <f t="shared" si="16"/>
        <v>0</v>
      </c>
      <c r="CO57" s="243">
        <f t="shared" si="240"/>
        <v>0</v>
      </c>
      <c r="CP57" s="243">
        <v>0</v>
      </c>
      <c r="CQ57" s="243">
        <f t="shared" si="17"/>
        <v>0</v>
      </c>
      <c r="CR57" s="243">
        <f t="shared" si="374"/>
        <v>0</v>
      </c>
      <c r="CS57" s="243">
        <f t="shared" si="241"/>
        <v>0</v>
      </c>
      <c r="CT57" s="243">
        <f t="shared" si="18"/>
        <v>0</v>
      </c>
      <c r="CU57" s="243">
        <f t="shared" si="242"/>
        <v>0</v>
      </c>
      <c r="CV57" s="243"/>
      <c r="CW57" s="243">
        <f t="shared" si="19"/>
        <v>0</v>
      </c>
      <c r="CX57" s="243">
        <f t="shared" si="375"/>
        <v>0</v>
      </c>
      <c r="CY57" s="243">
        <f t="shared" si="243"/>
        <v>0</v>
      </c>
      <c r="CZ57" s="243">
        <f t="shared" si="20"/>
        <v>0</v>
      </c>
      <c r="DA57" s="243">
        <f t="shared" si="244"/>
        <v>0</v>
      </c>
      <c r="DB57" s="244">
        <v>0</v>
      </c>
      <c r="DC57" s="243">
        <f t="shared" si="245"/>
        <v>0</v>
      </c>
      <c r="DD57" s="243">
        <f t="shared" si="21"/>
        <v>0</v>
      </c>
      <c r="DE57" s="244">
        <v>0</v>
      </c>
      <c r="DF57" s="244">
        <v>0</v>
      </c>
      <c r="DG57" s="243">
        <f t="shared" si="22"/>
        <v>0</v>
      </c>
      <c r="DH57" s="243">
        <f t="shared" si="23"/>
        <v>0</v>
      </c>
      <c r="DI57" s="243">
        <f t="shared" si="246"/>
        <v>0</v>
      </c>
      <c r="DJ57" s="244">
        <v>0</v>
      </c>
      <c r="DK57" s="243">
        <f t="shared" si="247"/>
        <v>0</v>
      </c>
      <c r="DL57" s="243">
        <f t="shared" si="24"/>
        <v>0</v>
      </c>
      <c r="DM57" s="244">
        <v>0</v>
      </c>
      <c r="DN57" s="244">
        <v>0</v>
      </c>
      <c r="DO57" s="243">
        <f t="shared" si="25"/>
        <v>0</v>
      </c>
      <c r="DP57" s="243">
        <f t="shared" si="26"/>
        <v>0</v>
      </c>
      <c r="DQ57" s="243">
        <f t="shared" si="248"/>
        <v>0</v>
      </c>
      <c r="DR57" s="244">
        <v>0</v>
      </c>
      <c r="DS57" s="243">
        <f t="shared" si="249"/>
        <v>0</v>
      </c>
      <c r="DT57" s="243">
        <f t="shared" si="27"/>
        <v>0</v>
      </c>
      <c r="DU57" s="244">
        <v>0</v>
      </c>
      <c r="DV57" s="244">
        <v>0</v>
      </c>
      <c r="DW57" s="243">
        <f t="shared" si="28"/>
        <v>0</v>
      </c>
      <c r="DX57" s="243">
        <f t="shared" si="29"/>
        <v>0</v>
      </c>
      <c r="DY57" s="243">
        <f t="shared" si="30"/>
        <v>0</v>
      </c>
      <c r="DZ57" s="244">
        <v>0</v>
      </c>
      <c r="EA57" s="243">
        <f t="shared" si="250"/>
        <v>0</v>
      </c>
      <c r="EB57" s="243">
        <f t="shared" si="31"/>
        <v>0</v>
      </c>
      <c r="EC57" s="244">
        <v>0</v>
      </c>
      <c r="ED57" s="244">
        <v>0</v>
      </c>
      <c r="EE57" s="243">
        <f t="shared" si="32"/>
        <v>0</v>
      </c>
      <c r="EF57" s="243">
        <f t="shared" si="33"/>
        <v>0</v>
      </c>
      <c r="EG57" s="243">
        <f t="shared" si="34"/>
        <v>0</v>
      </c>
      <c r="EH57" s="244">
        <v>0</v>
      </c>
      <c r="EI57" s="243">
        <f t="shared" si="251"/>
        <v>0</v>
      </c>
      <c r="EJ57" s="243">
        <f t="shared" si="35"/>
        <v>0</v>
      </c>
      <c r="EK57" s="244">
        <v>0</v>
      </c>
      <c r="EL57" s="244">
        <v>0</v>
      </c>
      <c r="EM57" s="243">
        <f t="shared" si="36"/>
        <v>0</v>
      </c>
      <c r="EN57" s="243">
        <f t="shared" si="37"/>
        <v>0</v>
      </c>
      <c r="EO57" s="243">
        <f t="shared" si="252"/>
        <v>0</v>
      </c>
      <c r="EP57" s="244">
        <v>0</v>
      </c>
      <c r="EQ57" s="244">
        <v>0</v>
      </c>
      <c r="ER57" s="244">
        <v>0</v>
      </c>
      <c r="ES57" s="244">
        <v>0</v>
      </c>
      <c r="ET57" s="244">
        <v>0</v>
      </c>
      <c r="EU57" s="243">
        <f t="shared" si="38"/>
        <v>0</v>
      </c>
      <c r="EV57" s="243">
        <f t="shared" si="253"/>
        <v>0</v>
      </c>
      <c r="EW57" s="243">
        <f t="shared" si="254"/>
        <v>0</v>
      </c>
      <c r="EX57" s="243">
        <f t="shared" si="39"/>
        <v>0</v>
      </c>
      <c r="EY57" s="243">
        <f t="shared" si="255"/>
        <v>0</v>
      </c>
      <c r="EZ57" s="245">
        <f t="shared" si="256"/>
        <v>0</v>
      </c>
      <c r="FA57" s="245">
        <f t="shared" si="256"/>
        <v>0</v>
      </c>
      <c r="FB57" s="245">
        <f t="shared" si="256"/>
        <v>0</v>
      </c>
      <c r="FC57" s="245">
        <f t="shared" si="257"/>
        <v>0</v>
      </c>
      <c r="FD57" s="245">
        <f t="shared" si="258"/>
        <v>0</v>
      </c>
      <c r="FE57" s="245">
        <f t="shared" si="259"/>
        <v>0</v>
      </c>
      <c r="FF57" s="245">
        <f t="shared" si="260"/>
        <v>0</v>
      </c>
      <c r="FG57" s="245">
        <f t="shared" si="261"/>
        <v>0</v>
      </c>
      <c r="FH57" s="245">
        <f t="shared" si="262"/>
        <v>0</v>
      </c>
      <c r="FI57" s="245">
        <f t="shared" si="263"/>
        <v>0</v>
      </c>
      <c r="FJ57" s="245">
        <f t="shared" si="263"/>
        <v>0</v>
      </c>
      <c r="FK57" s="244">
        <f t="shared" si="40"/>
        <v>0</v>
      </c>
      <c r="FL57" s="244">
        <v>0</v>
      </c>
      <c r="FM57" s="243">
        <f t="shared" si="264"/>
        <v>0</v>
      </c>
      <c r="FN57" s="243">
        <f t="shared" si="265"/>
        <v>0</v>
      </c>
      <c r="FO57" s="244">
        <v>0</v>
      </c>
      <c r="FP57" s="244">
        <f t="shared" si="266"/>
        <v>0</v>
      </c>
      <c r="FQ57" s="244">
        <f t="shared" si="41"/>
        <v>0</v>
      </c>
      <c r="FR57" s="244">
        <v>0</v>
      </c>
      <c r="FS57" s="243">
        <f t="shared" si="267"/>
        <v>0</v>
      </c>
      <c r="FT57" s="243">
        <f t="shared" si="268"/>
        <v>0</v>
      </c>
      <c r="FU57" s="244">
        <v>0</v>
      </c>
      <c r="FV57" s="244">
        <f t="shared" si="269"/>
        <v>0</v>
      </c>
      <c r="FW57" s="270">
        <v>1.354E-3</v>
      </c>
      <c r="FX57" s="243">
        <f t="shared" si="270"/>
        <v>5.7391026857040002</v>
      </c>
      <c r="FY57" s="243">
        <f t="shared" si="271"/>
        <v>1.2626025908548801</v>
      </c>
      <c r="FZ57" s="243">
        <f t="shared" si="42"/>
        <v>0</v>
      </c>
      <c r="GA57" s="243">
        <f t="shared" si="272"/>
        <v>0</v>
      </c>
      <c r="GB57" s="243">
        <f t="shared" si="273"/>
        <v>0</v>
      </c>
      <c r="GC57" s="243">
        <f t="shared" si="274"/>
        <v>0.10543264324105667</v>
      </c>
      <c r="GD57" s="243">
        <f t="shared" si="43"/>
        <v>0.80752694660909452</v>
      </c>
      <c r="GE57" s="243">
        <f t="shared" si="275"/>
        <v>2.6029539316530112E-2</v>
      </c>
      <c r="GF57" s="243">
        <f t="shared" si="276"/>
        <v>0.68881664807364307</v>
      </c>
      <c r="GG57" s="243">
        <f t="shared" si="44"/>
        <v>0.39573324332045157</v>
      </c>
      <c r="GH57" s="247">
        <f t="shared" si="277"/>
        <v>9.9724777316753777</v>
      </c>
      <c r="GI57" s="244">
        <v>6</v>
      </c>
      <c r="GJ57" s="244">
        <v>3866</v>
      </c>
      <c r="GK57" s="244">
        <v>850.52</v>
      </c>
      <c r="GL57" s="244">
        <v>2371.3015960135799</v>
      </c>
      <c r="GM57" s="244">
        <v>71.022008333333304</v>
      </c>
      <c r="GN57" s="271">
        <v>0</v>
      </c>
      <c r="GO57" s="243">
        <f t="shared" si="278"/>
        <v>0</v>
      </c>
      <c r="GP57" s="243">
        <f t="shared" si="45"/>
        <v>0</v>
      </c>
      <c r="GQ57" s="243">
        <f t="shared" si="279"/>
        <v>0</v>
      </c>
      <c r="GR57" s="243">
        <f t="shared" si="280"/>
        <v>0</v>
      </c>
      <c r="GS57" s="244">
        <v>0</v>
      </c>
      <c r="GT57" s="244">
        <v>0</v>
      </c>
      <c r="GU57" s="245"/>
      <c r="GV57" s="243">
        <f t="shared" si="46"/>
        <v>0</v>
      </c>
      <c r="GW57" s="243">
        <f t="shared" si="281"/>
        <v>0</v>
      </c>
      <c r="GX57" s="243">
        <f t="shared" si="282"/>
        <v>0</v>
      </c>
      <c r="GY57" s="243">
        <f t="shared" si="47"/>
        <v>0</v>
      </c>
      <c r="GZ57" s="243">
        <f t="shared" si="283"/>
        <v>0</v>
      </c>
      <c r="HA57" s="244">
        <v>0</v>
      </c>
      <c r="HB57" s="244">
        <v>44</v>
      </c>
      <c r="HC57" s="244">
        <v>0</v>
      </c>
      <c r="HD57" s="244">
        <v>0</v>
      </c>
      <c r="HE57" s="244">
        <v>0</v>
      </c>
      <c r="HF57" s="243">
        <f t="shared" si="284"/>
        <v>0</v>
      </c>
      <c r="HG57" s="243">
        <f t="shared" si="48"/>
        <v>0</v>
      </c>
      <c r="HH57" s="244">
        <v>0</v>
      </c>
      <c r="HI57" s="244">
        <v>0</v>
      </c>
      <c r="HJ57" s="243">
        <f t="shared" si="49"/>
        <v>0</v>
      </c>
      <c r="HK57" s="243">
        <f t="shared" si="50"/>
        <v>0</v>
      </c>
      <c r="HL57" s="243">
        <f t="shared" si="51"/>
        <v>0</v>
      </c>
      <c r="HM57" s="244">
        <v>0</v>
      </c>
      <c r="HN57" s="243">
        <f t="shared" si="285"/>
        <v>0</v>
      </c>
      <c r="HO57" s="243">
        <f t="shared" si="52"/>
        <v>0</v>
      </c>
      <c r="HP57" s="244">
        <v>0</v>
      </c>
      <c r="HQ57" s="244">
        <v>0</v>
      </c>
      <c r="HR57" s="243">
        <f t="shared" si="53"/>
        <v>0</v>
      </c>
      <c r="HS57" s="243">
        <f t="shared" si="54"/>
        <v>0</v>
      </c>
      <c r="HT57" s="243">
        <f t="shared" si="55"/>
        <v>0</v>
      </c>
      <c r="HU57" s="244">
        <v>0</v>
      </c>
      <c r="HV57" s="243">
        <f t="shared" si="286"/>
        <v>0</v>
      </c>
      <c r="HW57" s="243">
        <f t="shared" si="56"/>
        <v>0</v>
      </c>
      <c r="HX57" s="244">
        <v>0</v>
      </c>
      <c r="HY57" s="244">
        <v>0</v>
      </c>
      <c r="HZ57" s="243">
        <f t="shared" si="57"/>
        <v>0</v>
      </c>
      <c r="IA57" s="243">
        <f t="shared" si="58"/>
        <v>0</v>
      </c>
      <c r="IB57" s="243">
        <f t="shared" si="59"/>
        <v>0</v>
      </c>
      <c r="IC57" s="244">
        <v>0</v>
      </c>
      <c r="ID57" s="243">
        <f t="shared" si="287"/>
        <v>0</v>
      </c>
      <c r="IE57" s="243">
        <f t="shared" si="60"/>
        <v>0</v>
      </c>
      <c r="IF57" s="244">
        <v>0</v>
      </c>
      <c r="IG57" s="244">
        <v>0</v>
      </c>
      <c r="IH57" s="243">
        <f t="shared" si="61"/>
        <v>0</v>
      </c>
      <c r="II57" s="243">
        <f t="shared" si="62"/>
        <v>0</v>
      </c>
      <c r="IJ57" s="243">
        <f t="shared" si="288"/>
        <v>0</v>
      </c>
      <c r="IK57" s="244">
        <v>0</v>
      </c>
      <c r="IL57" s="243">
        <f t="shared" si="289"/>
        <v>0</v>
      </c>
      <c r="IM57" s="243">
        <f t="shared" si="63"/>
        <v>0</v>
      </c>
      <c r="IN57" s="244">
        <v>0</v>
      </c>
      <c r="IO57" s="244">
        <v>0</v>
      </c>
      <c r="IP57" s="243">
        <f t="shared" si="64"/>
        <v>0</v>
      </c>
      <c r="IQ57" s="243">
        <f t="shared" si="65"/>
        <v>0</v>
      </c>
      <c r="IR57" s="243">
        <f t="shared" si="290"/>
        <v>0</v>
      </c>
      <c r="IS57" s="244">
        <v>0</v>
      </c>
      <c r="IT57" s="243">
        <f t="shared" si="291"/>
        <v>0</v>
      </c>
      <c r="IU57" s="243">
        <f t="shared" si="66"/>
        <v>0</v>
      </c>
      <c r="IV57" s="244">
        <v>0</v>
      </c>
      <c r="IW57" s="244">
        <v>0</v>
      </c>
      <c r="IX57" s="243">
        <f t="shared" si="67"/>
        <v>0</v>
      </c>
      <c r="IY57" s="243">
        <f t="shared" si="68"/>
        <v>0</v>
      </c>
      <c r="IZ57" s="243">
        <f t="shared" si="292"/>
        <v>0</v>
      </c>
      <c r="JA57" s="244">
        <v>9.8802444444444202</v>
      </c>
      <c r="JB57" s="243">
        <f t="shared" si="293"/>
        <v>2.1736537777777722</v>
      </c>
      <c r="JC57" s="244">
        <v>25.341288888888801</v>
      </c>
      <c r="JD57" s="243">
        <f t="shared" si="69"/>
        <v>0</v>
      </c>
      <c r="JE57" s="243">
        <f t="shared" si="70"/>
        <v>4.2489144866012785</v>
      </c>
      <c r="JF57" s="243">
        <f t="shared" si="71"/>
        <v>2.0822050798856138</v>
      </c>
      <c r="JG57" s="243">
        <f t="shared" si="294"/>
        <v>52.471568013117455</v>
      </c>
      <c r="JH57" s="244">
        <v>0</v>
      </c>
      <c r="JI57" s="243">
        <f t="shared" si="295"/>
        <v>0</v>
      </c>
      <c r="JJ57" s="244">
        <v>0</v>
      </c>
      <c r="JK57" s="243">
        <f t="shared" si="72"/>
        <v>0</v>
      </c>
      <c r="JL57" s="243">
        <f t="shared" si="73"/>
        <v>0</v>
      </c>
      <c r="JM57" s="243">
        <f t="shared" si="74"/>
        <v>0</v>
      </c>
      <c r="JN57" s="243">
        <f t="shared" si="296"/>
        <v>0</v>
      </c>
      <c r="JO57" s="244">
        <v>0</v>
      </c>
      <c r="JP57" s="243">
        <f t="shared" si="297"/>
        <v>0</v>
      </c>
      <c r="JQ57" s="244">
        <v>0</v>
      </c>
      <c r="JR57" s="243">
        <f t="shared" si="75"/>
        <v>0</v>
      </c>
      <c r="JS57" s="243">
        <f t="shared" si="76"/>
        <v>0</v>
      </c>
      <c r="JT57" s="243">
        <f t="shared" si="77"/>
        <v>0</v>
      </c>
      <c r="JU57" s="243">
        <f t="shared" si="298"/>
        <v>0</v>
      </c>
      <c r="JV57" s="244">
        <v>0</v>
      </c>
      <c r="JW57" s="243">
        <f t="shared" si="299"/>
        <v>0</v>
      </c>
      <c r="JX57" s="244">
        <v>0</v>
      </c>
      <c r="JY57" s="243">
        <f t="shared" si="78"/>
        <v>0</v>
      </c>
      <c r="JZ57" s="243">
        <f t="shared" si="79"/>
        <v>0</v>
      </c>
      <c r="KA57" s="243">
        <f t="shared" si="80"/>
        <v>0</v>
      </c>
      <c r="KB57" s="243">
        <f t="shared" si="300"/>
        <v>0</v>
      </c>
      <c r="KC57" s="244">
        <v>0</v>
      </c>
      <c r="KD57" s="243">
        <f t="shared" si="301"/>
        <v>0</v>
      </c>
      <c r="KE57" s="244">
        <v>0</v>
      </c>
      <c r="KF57" s="243">
        <f t="shared" si="81"/>
        <v>0</v>
      </c>
      <c r="KG57" s="243">
        <f t="shared" si="82"/>
        <v>0</v>
      </c>
      <c r="KH57" s="243">
        <f t="shared" si="83"/>
        <v>0</v>
      </c>
      <c r="KI57" s="243">
        <f t="shared" si="302"/>
        <v>0</v>
      </c>
      <c r="KJ57" s="244">
        <v>0</v>
      </c>
      <c r="KK57" s="243">
        <f t="shared" si="303"/>
        <v>0</v>
      </c>
      <c r="KL57" s="244">
        <v>0</v>
      </c>
      <c r="KM57" s="243">
        <f t="shared" si="84"/>
        <v>0</v>
      </c>
      <c r="KN57" s="243">
        <f t="shared" si="85"/>
        <v>0</v>
      </c>
      <c r="KO57" s="243">
        <f t="shared" si="86"/>
        <v>0</v>
      </c>
      <c r="KP57" s="243">
        <f t="shared" si="304"/>
        <v>0</v>
      </c>
      <c r="KQ57" s="243">
        <f t="shared" si="305"/>
        <v>9.8802444444444202</v>
      </c>
      <c r="KR57" s="243">
        <f t="shared" si="305"/>
        <v>2.1736537777777722</v>
      </c>
      <c r="KS57" s="243">
        <f t="shared" si="306"/>
        <v>25.341288888888801</v>
      </c>
      <c r="KT57" s="243">
        <f t="shared" si="307"/>
        <v>0</v>
      </c>
      <c r="KU57" s="243">
        <f t="shared" si="308"/>
        <v>0</v>
      </c>
      <c r="KV57" s="243">
        <f t="shared" si="309"/>
        <v>0</v>
      </c>
      <c r="KW57" s="243">
        <f t="shared" si="310"/>
        <v>4.2489144866012785</v>
      </c>
      <c r="KX57" s="243">
        <f t="shared" si="311"/>
        <v>0.13695801378018901</v>
      </c>
      <c r="KY57" s="243">
        <f t="shared" si="312"/>
        <v>3.6243038661457785</v>
      </c>
      <c r="KZ57" s="243">
        <f t="shared" si="313"/>
        <v>2.0822050798856138</v>
      </c>
      <c r="LA57" s="243">
        <f t="shared" si="313"/>
        <v>52.471568013117455</v>
      </c>
      <c r="LB57" s="244">
        <v>3.36</v>
      </c>
      <c r="LC57" s="243">
        <f t="shared" si="314"/>
        <v>0.73919999999999997</v>
      </c>
      <c r="LD57" s="243">
        <f t="shared" si="88"/>
        <v>0</v>
      </c>
      <c r="LE57" s="243">
        <f t="shared" si="315"/>
        <v>0</v>
      </c>
      <c r="LF57" s="243">
        <f t="shared" si="316"/>
        <v>0</v>
      </c>
      <c r="LG57" s="244">
        <v>0.26945496957499998</v>
      </c>
      <c r="LH57" s="243">
        <f t="shared" si="89"/>
        <v>0.49637514400013971</v>
      </c>
      <c r="LI57" s="243">
        <f t="shared" si="317"/>
        <v>1.5999981648605482E-2</v>
      </c>
      <c r="LJ57" s="243">
        <f t="shared" si="318"/>
        <v>0.42340563904768336</v>
      </c>
      <c r="LK57" s="243">
        <f t="shared" si="90"/>
        <v>0.24325150567875697</v>
      </c>
      <c r="LL57" s="243">
        <f t="shared" si="319"/>
        <v>6.1299379431046752</v>
      </c>
      <c r="LM57" s="243">
        <f t="shared" si="91"/>
        <v>0</v>
      </c>
      <c r="LN57" s="244">
        <v>0</v>
      </c>
      <c r="LO57" s="243">
        <f t="shared" si="320"/>
        <v>0</v>
      </c>
      <c r="LP57" s="243">
        <f t="shared" si="321"/>
        <v>0</v>
      </c>
      <c r="LQ57" s="243">
        <f t="shared" si="92"/>
        <v>0</v>
      </c>
      <c r="LR57" s="243">
        <f t="shared" si="322"/>
        <v>0</v>
      </c>
      <c r="LS57" s="244">
        <v>0</v>
      </c>
      <c r="LT57" s="243">
        <f t="shared" si="93"/>
        <v>0</v>
      </c>
      <c r="LU57" s="243">
        <f t="shared" si="323"/>
        <v>0</v>
      </c>
      <c r="LV57" s="243">
        <f t="shared" si="324"/>
        <v>0</v>
      </c>
      <c r="LW57" s="243">
        <f t="shared" si="94"/>
        <v>0</v>
      </c>
      <c r="LX57" s="243">
        <f t="shared" si="325"/>
        <v>0</v>
      </c>
      <c r="LY57" s="245">
        <f t="shared" si="95"/>
        <v>0</v>
      </c>
      <c r="LZ57" s="244">
        <v>0</v>
      </c>
      <c r="MA57" s="249">
        <f t="shared" si="326"/>
        <v>0</v>
      </c>
      <c r="MB57" s="249">
        <f t="shared" si="327"/>
        <v>0</v>
      </c>
      <c r="MC57" s="249">
        <f t="shared" si="96"/>
        <v>0</v>
      </c>
      <c r="MD57" s="247">
        <f t="shared" si="328"/>
        <v>0</v>
      </c>
      <c r="ME57" s="250">
        <f t="shared" si="329"/>
        <v>165.38949830837734</v>
      </c>
      <c r="MF57" s="251">
        <f t="shared" si="376"/>
        <v>27.742003498781074</v>
      </c>
      <c r="MG57" s="252" t="e">
        <f t="shared" si="330"/>
        <v>#REF!</v>
      </c>
      <c r="MH57" s="252" t="e">
        <f t="shared" si="377"/>
        <v>#REF!</v>
      </c>
      <c r="MI57" s="252">
        <f t="shared" si="331"/>
        <v>0</v>
      </c>
      <c r="MJ57" s="252">
        <f t="shared" si="332"/>
        <v>0</v>
      </c>
      <c r="MK57" s="252">
        <f t="shared" si="378"/>
        <v>56.068833333333323</v>
      </c>
      <c r="ML57" s="252">
        <f t="shared" si="333"/>
        <v>0</v>
      </c>
      <c r="MM57" s="252">
        <f t="shared" si="334"/>
        <v>0</v>
      </c>
      <c r="MN57" s="252">
        <f t="shared" si="335"/>
        <v>0</v>
      </c>
      <c r="MO57" s="252">
        <f t="shared" si="336"/>
        <v>0</v>
      </c>
      <c r="MP57" s="253">
        <f t="shared" si="337"/>
        <v>0</v>
      </c>
      <c r="MQ57" s="254">
        <f t="shared" si="379"/>
        <v>0</v>
      </c>
      <c r="MR57" s="255">
        <f t="shared" si="338"/>
        <v>0</v>
      </c>
      <c r="MS57" s="255">
        <f t="shared" si="380"/>
        <v>0</v>
      </c>
      <c r="MT57" s="255">
        <f t="shared" si="381"/>
        <v>13.392506873789376</v>
      </c>
      <c r="MU57" s="255">
        <f t="shared" si="97"/>
        <v>0.43168935189347935</v>
      </c>
      <c r="MV57" s="255">
        <f t="shared" si="339"/>
        <v>13.936968560701617</v>
      </c>
      <c r="MW57" s="255" t="e">
        <f t="shared" si="98"/>
        <v>#REF!</v>
      </c>
      <c r="MX57" s="255" t="e">
        <f t="shared" si="99"/>
        <v>#REF!</v>
      </c>
      <c r="MY57" s="256" t="e">
        <f t="shared" si="340"/>
        <v>#REF!</v>
      </c>
      <c r="MZ57" s="254">
        <f t="shared" si="341"/>
        <v>0</v>
      </c>
      <c r="NA57" s="255">
        <f t="shared" si="100"/>
        <v>0</v>
      </c>
      <c r="NB57" s="255">
        <f t="shared" si="342"/>
        <v>0</v>
      </c>
      <c r="NC57" s="255">
        <f t="shared" si="101"/>
        <v>0</v>
      </c>
      <c r="ND57" s="255">
        <f t="shared" si="343"/>
        <v>0</v>
      </c>
      <c r="NE57" s="255"/>
      <c r="NF57" s="256"/>
      <c r="NG57" s="257"/>
      <c r="NH57" s="254">
        <f t="shared" si="344"/>
        <v>5.1653184706582058</v>
      </c>
      <c r="NI57" s="255">
        <f t="shared" si="102"/>
        <v>5.821313916431798</v>
      </c>
      <c r="NJ57" s="255" t="e">
        <f t="shared" si="345"/>
        <v>#REF!</v>
      </c>
      <c r="NK57" s="255" t="e">
        <f t="shared" si="103"/>
        <v>#REF!</v>
      </c>
      <c r="NL57" s="255">
        <f t="shared" si="346"/>
        <v>5.444849869458726</v>
      </c>
      <c r="NM57" s="255">
        <f t="shared" si="382"/>
        <v>0.94866132115626023</v>
      </c>
      <c r="NN57" s="256" t="e">
        <f t="shared" si="383"/>
        <v>#REF!</v>
      </c>
      <c r="NO57" s="257" t="e">
        <f t="shared" si="384"/>
        <v>#REF!</v>
      </c>
      <c r="NP57" s="254">
        <f t="shared" si="347"/>
        <v>7.5802881830575419</v>
      </c>
      <c r="NQ57" s="255">
        <f t="shared" si="104"/>
        <v>8.5429847823058491</v>
      </c>
      <c r="NR57" s="255">
        <f t="shared" si="348"/>
        <v>6.6666911063737828</v>
      </c>
      <c r="NS57" s="255">
        <f t="shared" si="105"/>
        <v>8.2666969719034906</v>
      </c>
      <c r="NT57" s="255">
        <f t="shared" si="349"/>
        <v>71.392860146795115</v>
      </c>
      <c r="NU57" s="255">
        <f t="shared" si="350"/>
        <v>0.1061771186568413</v>
      </c>
      <c r="NV57" s="256">
        <f t="shared" si="351"/>
        <v>9.3380361742981047E-2</v>
      </c>
      <c r="NW57" s="257">
        <f t="shared" si="106"/>
        <v>1.0358957808877343</v>
      </c>
      <c r="NX57" s="254">
        <f t="shared" si="352"/>
        <v>0</v>
      </c>
      <c r="NY57" s="255">
        <f t="shared" si="107"/>
        <v>0</v>
      </c>
      <c r="NZ57" s="255">
        <f t="shared" si="353"/>
        <v>0</v>
      </c>
      <c r="OA57" s="255">
        <f t="shared" si="108"/>
        <v>0</v>
      </c>
      <c r="OB57" s="255">
        <f t="shared" si="354"/>
        <v>0</v>
      </c>
      <c r="OC57" s="255"/>
      <c r="OD57" s="256"/>
      <c r="OE57" s="257"/>
      <c r="OF57" s="254">
        <f t="shared" si="355"/>
        <v>0</v>
      </c>
      <c r="OG57" s="255">
        <f t="shared" si="109"/>
        <v>0</v>
      </c>
      <c r="OH57" s="255">
        <f t="shared" si="356"/>
        <v>0</v>
      </c>
      <c r="OI57" s="255">
        <f t="shared" si="110"/>
        <v>0</v>
      </c>
      <c r="OJ57" s="255">
        <f t="shared" si="357"/>
        <v>0</v>
      </c>
      <c r="OK57" s="255"/>
      <c r="OL57" s="256"/>
      <c r="OM57" s="257"/>
      <c r="ON57" s="258"/>
      <c r="OO57" s="254">
        <f t="shared" si="358"/>
        <v>0</v>
      </c>
      <c r="OP57" s="255">
        <f t="shared" si="111"/>
        <v>0</v>
      </c>
      <c r="OQ57" s="255">
        <f t="shared" si="359"/>
        <v>0</v>
      </c>
      <c r="OR57" s="255">
        <f t="shared" si="112"/>
        <v>0</v>
      </c>
      <c r="OS57" s="255">
        <f t="shared" si="360"/>
        <v>0</v>
      </c>
      <c r="OT57" s="255"/>
      <c r="OU57" s="256"/>
      <c r="OV57" s="257"/>
      <c r="OW57" s="258"/>
      <c r="OX57" s="254">
        <f t="shared" si="361"/>
        <v>0</v>
      </c>
      <c r="OY57" s="255">
        <f t="shared" si="113"/>
        <v>0</v>
      </c>
      <c r="OZ57" s="255">
        <f t="shared" si="362"/>
        <v>0</v>
      </c>
      <c r="PA57" s="255">
        <f t="shared" si="114"/>
        <v>0</v>
      </c>
      <c r="PB57" s="255">
        <f t="shared" si="363"/>
        <v>0</v>
      </c>
      <c r="PC57" s="255"/>
      <c r="PD57" s="259"/>
      <c r="PE57" s="257"/>
      <c r="PF57" s="254">
        <f t="shared" si="116"/>
        <v>0</v>
      </c>
      <c r="PG57" s="255">
        <f t="shared" si="117"/>
        <v>0</v>
      </c>
      <c r="PH57" s="255">
        <f t="shared" si="364"/>
        <v>0</v>
      </c>
      <c r="PI57" s="255">
        <f t="shared" si="118"/>
        <v>0</v>
      </c>
      <c r="PJ57" s="255">
        <f t="shared" si="119"/>
        <v>0</v>
      </c>
      <c r="PK57" s="255"/>
      <c r="PL57" s="259"/>
      <c r="PM57" s="257"/>
      <c r="PN57" s="254">
        <f t="shared" si="120"/>
        <v>0</v>
      </c>
      <c r="PO57" s="255">
        <f t="shared" si="121"/>
        <v>0</v>
      </c>
      <c r="PP57" s="255">
        <f t="shared" si="365"/>
        <v>0</v>
      </c>
      <c r="PQ57" s="255">
        <f t="shared" si="122"/>
        <v>0</v>
      </c>
      <c r="PR57" s="255">
        <f t="shared" si="123"/>
        <v>0</v>
      </c>
      <c r="PS57" s="255"/>
      <c r="PT57" s="259"/>
      <c r="PU57" s="257"/>
      <c r="PV57" s="254">
        <f t="shared" si="124"/>
        <v>7.8420615872087245</v>
      </c>
      <c r="PW57" s="255">
        <f t="shared" si="125"/>
        <v>8.8380034087842319</v>
      </c>
      <c r="PX57" s="255">
        <f t="shared" si="126"/>
        <v>2.6029539316530112E-2</v>
      </c>
      <c r="PY57" s="255">
        <f t="shared" si="127"/>
        <v>3.2276628752497337E-2</v>
      </c>
      <c r="PZ57" s="255">
        <f t="shared" si="128"/>
        <v>7.9146648664090291</v>
      </c>
      <c r="QA57" s="255">
        <f t="shared" si="366"/>
        <v>0.99082673992825099</v>
      </c>
      <c r="QB57" s="259">
        <f t="shared" si="129"/>
        <v>3.2887734042919749E-3</v>
      </c>
      <c r="QC57" s="257">
        <f t="shared" si="367"/>
        <v>1.1266243015879178</v>
      </c>
      <c r="QD57" s="254">
        <f t="shared" si="130"/>
        <v>0</v>
      </c>
      <c r="QE57" s="255">
        <f t="shared" si="131"/>
        <v>0</v>
      </c>
      <c r="QF57" s="255">
        <f t="shared" si="132"/>
        <v>0</v>
      </c>
      <c r="QG57" s="255">
        <f t="shared" si="133"/>
        <v>0</v>
      </c>
      <c r="QH57" s="255">
        <f t="shared" si="134"/>
        <v>0</v>
      </c>
      <c r="QI57" s="255"/>
      <c r="QJ57" s="259"/>
      <c r="QK57" s="257"/>
      <c r="QL57" s="254">
        <f t="shared" si="135"/>
        <v>16.475548938920042</v>
      </c>
      <c r="QM57" s="255">
        <f t="shared" si="136"/>
        <v>18.567943654162889</v>
      </c>
      <c r="QN57" s="255">
        <f t="shared" si="137"/>
        <v>0.13695801378018901</v>
      </c>
      <c r="QO57" s="255">
        <f t="shared" si="138"/>
        <v>0.16982793708743438</v>
      </c>
      <c r="QP57" s="255">
        <f t="shared" si="368"/>
        <v>41.644101597712265</v>
      </c>
      <c r="QQ57" s="255">
        <f t="shared" si="369"/>
        <v>0.39562743118043714</v>
      </c>
      <c r="QR57" s="259">
        <f t="shared" si="139"/>
        <v>3.2887734042919745E-3</v>
      </c>
      <c r="QS57" s="257">
        <f t="shared" si="370"/>
        <v>1.0510339893769456</v>
      </c>
      <c r="QT57" s="254">
        <f t="shared" si="140"/>
        <v>4.6157548796381738</v>
      </c>
      <c r="QU57" s="255">
        <f t="shared" si="141"/>
        <v>5.2019557493522219</v>
      </c>
      <c r="QV57" s="255">
        <f t="shared" si="142"/>
        <v>1.5999981648605482E-2</v>
      </c>
      <c r="QW57" s="255">
        <f t="shared" si="143"/>
        <v>1.9839977244270796E-2</v>
      </c>
      <c r="QX57" s="255">
        <f t="shared" si="144"/>
        <v>4.8650301135751386</v>
      </c>
      <c r="QY57" s="255">
        <f t="shared" si="385"/>
        <v>0.94876183124922508</v>
      </c>
      <c r="QZ57" s="259">
        <f t="shared" si="386"/>
        <v>3.2887734042919749E-3</v>
      </c>
      <c r="RA57" s="257">
        <f t="shared" si="387"/>
        <v>1.1212820581856817</v>
      </c>
      <c r="RB57" s="254">
        <f t="shared" si="145"/>
        <v>0</v>
      </c>
      <c r="RC57" s="255">
        <f t="shared" si="146"/>
        <v>0</v>
      </c>
      <c r="RD57" s="255">
        <f t="shared" si="371"/>
        <v>0</v>
      </c>
      <c r="RE57" s="255">
        <f t="shared" si="147"/>
        <v>0</v>
      </c>
      <c r="RF57" s="255">
        <f t="shared" si="148"/>
        <v>0</v>
      </c>
      <c r="RG57" s="255"/>
      <c r="RH57" s="259"/>
      <c r="RI57" s="257"/>
      <c r="RJ57" s="254">
        <f t="shared" si="149"/>
        <v>0</v>
      </c>
      <c r="RK57" s="255">
        <f t="shared" si="150"/>
        <v>0</v>
      </c>
      <c r="RL57" s="255">
        <f t="shared" si="372"/>
        <v>0</v>
      </c>
      <c r="RM57" s="255">
        <f t="shared" si="151"/>
        <v>0</v>
      </c>
      <c r="RN57" s="255">
        <f t="shared" si="152"/>
        <v>0</v>
      </c>
      <c r="RO57" s="255"/>
      <c r="RP57" s="259"/>
      <c r="RQ57" s="257"/>
      <c r="RR57" s="254">
        <f t="shared" si="153"/>
        <v>0</v>
      </c>
      <c r="RS57" s="255">
        <f t="shared" si="154"/>
        <v>0</v>
      </c>
      <c r="RT57" s="255">
        <f t="shared" si="373"/>
        <v>0</v>
      </c>
      <c r="RU57" s="255">
        <f t="shared" si="155"/>
        <v>0</v>
      </c>
      <c r="RV57" s="255">
        <f t="shared" si="156"/>
        <v>0</v>
      </c>
      <c r="RW57" s="255"/>
      <c r="RX57" s="259"/>
      <c r="RY57" s="257"/>
      <c r="RZ57" s="260"/>
      <c r="SA57" s="242" t="e">
        <f t="shared" si="157"/>
        <v>#REF!</v>
      </c>
      <c r="SB57" s="242">
        <f t="shared" si="158"/>
        <v>0</v>
      </c>
      <c r="SC57" s="242">
        <f t="shared" si="159"/>
        <v>0.57595805417358026</v>
      </c>
      <c r="SD57" s="242">
        <f t="shared" si="160"/>
        <v>0</v>
      </c>
      <c r="SE57" s="242">
        <f t="shared" si="161"/>
        <v>0</v>
      </c>
      <c r="SF57" s="262">
        <v>0</v>
      </c>
      <c r="SG57" s="242">
        <f t="shared" si="162"/>
        <v>0</v>
      </c>
      <c r="SH57" s="262">
        <v>0</v>
      </c>
      <c r="SI57" s="242">
        <f t="shared" si="163"/>
        <v>0</v>
      </c>
      <c r="SJ57" s="242">
        <f t="shared" si="164"/>
        <v>0</v>
      </c>
      <c r="SK57" s="242">
        <f t="shared" si="165"/>
        <v>0</v>
      </c>
      <c r="SL57" s="242">
        <f t="shared" si="166"/>
        <v>0.10387476060640603</v>
      </c>
      <c r="SM57" s="242">
        <f t="shared" si="167"/>
        <v>0</v>
      </c>
      <c r="SN57" s="242">
        <f t="shared" si="168"/>
        <v>0.39613471059617078</v>
      </c>
      <c r="SO57" s="242">
        <f t="shared" si="169"/>
        <v>6.2567538846761042E-2</v>
      </c>
      <c r="SP57" s="242">
        <f t="shared" si="170"/>
        <v>0</v>
      </c>
      <c r="SQ57" s="242">
        <f t="shared" si="171"/>
        <v>0</v>
      </c>
      <c r="SR57" s="242">
        <f t="shared" si="172"/>
        <v>0</v>
      </c>
      <c r="SS57" s="242" t="e">
        <f t="shared" si="173"/>
        <v>#REF!</v>
      </c>
      <c r="ST57" s="242" t="e">
        <f t="shared" si="174"/>
        <v>#REF!</v>
      </c>
      <c r="SU57" s="242"/>
      <c r="SV57" s="242"/>
      <c r="SW57" s="242" t="e">
        <f t="shared" si="175"/>
        <v>#REF!</v>
      </c>
      <c r="SX57" s="242" t="e">
        <f t="shared" si="175"/>
        <v>#REF!</v>
      </c>
      <c r="SY57" s="242"/>
      <c r="SZ57" s="263"/>
      <c r="TA57" s="264">
        <f t="shared" si="176"/>
        <v>10.09632</v>
      </c>
      <c r="TB57" s="264">
        <f t="shared" si="177"/>
        <v>0</v>
      </c>
      <c r="TC57" s="264">
        <f t="shared" si="178"/>
        <v>89.96080000000002</v>
      </c>
      <c r="TD57" s="264">
        <f t="shared" si="179"/>
        <v>0</v>
      </c>
      <c r="TE57" s="264">
        <f t="shared" si="180"/>
        <v>0</v>
      </c>
      <c r="TF57" s="264">
        <f t="shared" si="180"/>
        <v>0</v>
      </c>
      <c r="TG57" s="264">
        <f t="shared" si="181"/>
        <v>0</v>
      </c>
      <c r="TH57" s="264">
        <f t="shared" si="182"/>
        <v>0</v>
      </c>
      <c r="TI57" s="264">
        <f t="shared" si="183"/>
        <v>0</v>
      </c>
      <c r="TJ57" s="264">
        <f t="shared" si="184"/>
        <v>14.917960000000003</v>
      </c>
      <c r="TK57" s="264">
        <f t="shared" si="185"/>
        <v>0</v>
      </c>
      <c r="TL57" s="264">
        <f t="shared" si="186"/>
        <v>60.982420000000005</v>
      </c>
      <c r="TM57" s="264">
        <f t="shared" si="187"/>
        <v>9.0284400000000016</v>
      </c>
      <c r="TN57" s="264">
        <f t="shared" si="188"/>
        <v>0</v>
      </c>
      <c r="TO57" s="264">
        <f t="shared" si="189"/>
        <v>0</v>
      </c>
      <c r="TP57" s="264">
        <f t="shared" si="189"/>
        <v>0</v>
      </c>
      <c r="TQ57" s="264"/>
      <c r="TR57" s="264"/>
      <c r="TS57" s="264" t="e">
        <f t="shared" si="190"/>
        <v>#REF!</v>
      </c>
      <c r="TT57" s="264">
        <f t="shared" si="191"/>
        <v>0</v>
      </c>
      <c r="TU57" s="264">
        <f t="shared" si="192"/>
        <v>93.190013165285293</v>
      </c>
      <c r="TV57" s="264">
        <f t="shared" si="193"/>
        <v>0</v>
      </c>
      <c r="TW57" s="264">
        <f t="shared" si="193"/>
        <v>0</v>
      </c>
      <c r="TX57" s="264">
        <f t="shared" si="194"/>
        <v>0</v>
      </c>
      <c r="TY57" s="264">
        <f t="shared" si="195"/>
        <v>0</v>
      </c>
      <c r="TZ57" s="264">
        <f t="shared" si="196"/>
        <v>0</v>
      </c>
      <c r="UA57" s="264">
        <f t="shared" si="197"/>
        <v>0</v>
      </c>
      <c r="UB57" s="264">
        <f t="shared" si="198"/>
        <v>16.806936266116498</v>
      </c>
      <c r="UC57" s="264">
        <f t="shared" si="199"/>
        <v>0</v>
      </c>
      <c r="UD57" s="264">
        <f t="shared" si="200"/>
        <v>64.094596174460435</v>
      </c>
      <c r="UE57" s="264">
        <f t="shared" si="201"/>
        <v>10.123427785405937</v>
      </c>
      <c r="UF57" s="264">
        <f t="shared" si="202"/>
        <v>0</v>
      </c>
      <c r="UG57" s="264">
        <f t="shared" si="203"/>
        <v>0</v>
      </c>
      <c r="UH57" s="264">
        <f t="shared" si="203"/>
        <v>0</v>
      </c>
      <c r="UI57" s="191"/>
      <c r="UJ57" s="191"/>
      <c r="UK57" s="191"/>
      <c r="UL57" s="191"/>
      <c r="UM57" s="189"/>
      <c r="UN57" s="191"/>
      <c r="UO57" s="191"/>
      <c r="UP57" s="191"/>
      <c r="UQ57" s="191"/>
      <c r="UR57" s="191"/>
      <c r="US57" s="191"/>
      <c r="UT57" s="191"/>
      <c r="UU57" s="191"/>
      <c r="UV57" s="192"/>
      <c r="UW57" s="191"/>
      <c r="UX57" s="191"/>
      <c r="UY57" s="191"/>
      <c r="UZ57" s="191"/>
      <c r="VA57" s="191"/>
      <c r="VB57" s="191"/>
      <c r="VC57" s="191"/>
      <c r="VD57" s="191"/>
      <c r="VE57" s="191"/>
      <c r="VF57" s="191"/>
      <c r="VG57" s="191"/>
      <c r="VH57" s="191"/>
      <c r="VI57" s="191"/>
      <c r="VJ57" s="191"/>
      <c r="VK57" s="191"/>
      <c r="VL57" s="191"/>
      <c r="VM57" s="191"/>
      <c r="VN57" s="219"/>
      <c r="VO57" s="191"/>
      <c r="VP57" s="191"/>
      <c r="VQ57" s="191"/>
      <c r="VR57" s="191"/>
      <c r="VS57" s="191"/>
      <c r="VT57" s="191"/>
      <c r="VU57" s="191"/>
      <c r="VV57" s="191"/>
    </row>
    <row r="58" spans="1:594" ht="23.1" hidden="1" customHeight="1" thickBot="1" x14ac:dyDescent="0.35">
      <c r="A58" s="265">
        <v>21</v>
      </c>
      <c r="B58" s="266" t="s">
        <v>182</v>
      </c>
      <c r="C58" s="265">
        <v>1</v>
      </c>
      <c r="D58" s="267">
        <v>181.3</v>
      </c>
      <c r="E58" s="239"/>
      <c r="F58" s="240">
        <f t="shared" si="204"/>
        <v>181.3</v>
      </c>
      <c r="G58" s="240"/>
      <c r="H58" s="268">
        <v>0</v>
      </c>
      <c r="I58" s="269">
        <v>0.85409999999999997</v>
      </c>
      <c r="J58" s="269">
        <v>0.85409999999999997</v>
      </c>
      <c r="K58" s="269"/>
      <c r="L58" s="269"/>
      <c r="M58" s="269">
        <v>3.8399999999999997E-2</v>
      </c>
      <c r="N58" s="269">
        <v>0</v>
      </c>
      <c r="O58" s="269">
        <v>0.36080000000000001</v>
      </c>
      <c r="P58" s="269">
        <v>0</v>
      </c>
      <c r="Q58" s="269">
        <v>0</v>
      </c>
      <c r="R58" s="269">
        <v>0</v>
      </c>
      <c r="S58" s="269">
        <v>0</v>
      </c>
      <c r="T58" s="269">
        <v>0</v>
      </c>
      <c r="U58" s="269">
        <v>0</v>
      </c>
      <c r="V58" s="269">
        <v>3.3799999999999997E-2</v>
      </c>
      <c r="W58" s="269">
        <v>0</v>
      </c>
      <c r="X58" s="269">
        <v>0.38690000000000002</v>
      </c>
      <c r="Y58" s="269">
        <v>3.4200000000000001E-2</v>
      </c>
      <c r="Z58" s="269">
        <v>0</v>
      </c>
      <c r="AA58" s="269">
        <v>0</v>
      </c>
      <c r="AB58" s="269">
        <v>0</v>
      </c>
      <c r="AC58" s="244">
        <v>0</v>
      </c>
      <c r="AD58" s="243">
        <f t="shared" si="205"/>
        <v>0</v>
      </c>
      <c r="AE58" s="243">
        <f t="shared" si="0"/>
        <v>0</v>
      </c>
      <c r="AF58" s="243">
        <f t="shared" si="206"/>
        <v>0</v>
      </c>
      <c r="AG58" s="243">
        <f t="shared" si="207"/>
        <v>0</v>
      </c>
      <c r="AH58" s="244">
        <v>0</v>
      </c>
      <c r="AI58" s="243">
        <f t="shared" si="1"/>
        <v>0</v>
      </c>
      <c r="AJ58" s="243">
        <f t="shared" si="208"/>
        <v>0</v>
      </c>
      <c r="AK58" s="243">
        <f t="shared" si="209"/>
        <v>0</v>
      </c>
      <c r="AL58" s="243">
        <f t="shared" si="2"/>
        <v>0</v>
      </c>
      <c r="AM58" s="243">
        <f t="shared" si="210"/>
        <v>0</v>
      </c>
      <c r="AN58" s="244">
        <v>2.59</v>
      </c>
      <c r="AO58" s="244">
        <v>0.56979999999999997</v>
      </c>
      <c r="AP58" s="243">
        <f t="shared" si="211"/>
        <v>0</v>
      </c>
      <c r="AQ58" s="243">
        <f t="shared" si="212"/>
        <v>0</v>
      </c>
      <c r="AR58" s="243">
        <f t="shared" si="213"/>
        <v>0</v>
      </c>
      <c r="AS58" s="244">
        <v>0.20779286055000001</v>
      </c>
      <c r="AT58" s="244" t="e">
        <f t="shared" si="3"/>
        <v>#REF!</v>
      </c>
      <c r="AU58" s="243">
        <f t="shared" si="4"/>
        <v>0.38263250422176676</v>
      </c>
      <c r="AV58" s="243">
        <f t="shared" si="214"/>
        <v>1.2333641439762554E-2</v>
      </c>
      <c r="AW58" s="243">
        <f t="shared" si="215"/>
        <v>0.32638370782399001</v>
      </c>
      <c r="AX58" s="243">
        <f t="shared" si="5"/>
        <v>0.18751126823858832</v>
      </c>
      <c r="AY58" s="243">
        <f t="shared" si="216"/>
        <v>4.7252839596124261</v>
      </c>
      <c r="AZ58" s="244">
        <v>8</v>
      </c>
      <c r="BA58" s="243">
        <f t="shared" si="217"/>
        <v>40.777333333333324</v>
      </c>
      <c r="BB58" s="243">
        <f t="shared" si="218"/>
        <v>4.2524933333333328</v>
      </c>
      <c r="BC58" s="243">
        <f t="shared" si="219"/>
        <v>3.4019946666666665</v>
      </c>
      <c r="BD58" s="243">
        <f t="shared" si="220"/>
        <v>0.85049866666666629</v>
      </c>
      <c r="BE58" s="244">
        <v>1.5946849999999999</v>
      </c>
      <c r="BF58" s="243">
        <f t="shared" si="221"/>
        <v>1.2757480000000001</v>
      </c>
      <c r="BG58" s="243">
        <f t="shared" si="222"/>
        <v>0.3189369999999998</v>
      </c>
      <c r="BH58" s="243">
        <f t="shared" si="6"/>
        <v>5.297568440093432</v>
      </c>
      <c r="BI58" s="243">
        <f t="shared" si="223"/>
        <v>0.17075995615062994</v>
      </c>
      <c r="BJ58" s="243">
        <f t="shared" si="224"/>
        <v>4.5188007052503973</v>
      </c>
      <c r="BK58" s="243">
        <f t="shared" si="7"/>
        <v>2.5961040053380047</v>
      </c>
      <c r="BL58" s="243">
        <f t="shared" si="225"/>
        <v>65.421820934517712</v>
      </c>
      <c r="BM58" s="244">
        <v>0</v>
      </c>
      <c r="BN58" s="243">
        <f t="shared" si="226"/>
        <v>0</v>
      </c>
      <c r="BO58" s="243">
        <f t="shared" si="8"/>
        <v>0</v>
      </c>
      <c r="BP58" s="243">
        <f t="shared" si="227"/>
        <v>0</v>
      </c>
      <c r="BQ58" s="243">
        <f t="shared" si="228"/>
        <v>0</v>
      </c>
      <c r="BR58" s="244">
        <v>0</v>
      </c>
      <c r="BS58" s="243">
        <f t="shared" si="9"/>
        <v>0</v>
      </c>
      <c r="BT58" s="243">
        <f t="shared" si="229"/>
        <v>0</v>
      </c>
      <c r="BU58" s="243">
        <f t="shared" si="230"/>
        <v>0</v>
      </c>
      <c r="BV58" s="243">
        <f t="shared" si="10"/>
        <v>0</v>
      </c>
      <c r="BW58" s="243">
        <f t="shared" si="231"/>
        <v>0</v>
      </c>
      <c r="BX58" s="244">
        <v>0</v>
      </c>
      <c r="BY58" s="243">
        <f t="shared" si="11"/>
        <v>0</v>
      </c>
      <c r="BZ58" s="243">
        <f t="shared" si="232"/>
        <v>0</v>
      </c>
      <c r="CA58" s="243">
        <f t="shared" si="233"/>
        <v>0</v>
      </c>
      <c r="CB58" s="243">
        <f t="shared" si="12"/>
        <v>0</v>
      </c>
      <c r="CC58" s="243">
        <f t="shared" si="234"/>
        <v>0</v>
      </c>
      <c r="CD58" s="245"/>
      <c r="CE58" s="243">
        <f t="shared" si="13"/>
        <v>0</v>
      </c>
      <c r="CF58" s="243">
        <f t="shared" si="235"/>
        <v>0</v>
      </c>
      <c r="CG58" s="243">
        <f t="shared" si="236"/>
        <v>0</v>
      </c>
      <c r="CH58" s="243">
        <f t="shared" si="14"/>
        <v>0</v>
      </c>
      <c r="CI58" s="243">
        <f t="shared" si="237"/>
        <v>0</v>
      </c>
      <c r="CJ58" s="245"/>
      <c r="CK58" s="243">
        <f t="shared" si="15"/>
        <v>0</v>
      </c>
      <c r="CL58" s="243">
        <f t="shared" si="238"/>
        <v>0</v>
      </c>
      <c r="CM58" s="243">
        <f t="shared" si="239"/>
        <v>0</v>
      </c>
      <c r="CN58" s="243">
        <f t="shared" si="16"/>
        <v>0</v>
      </c>
      <c r="CO58" s="243">
        <f t="shared" si="240"/>
        <v>0</v>
      </c>
      <c r="CP58" s="243">
        <v>0</v>
      </c>
      <c r="CQ58" s="243">
        <f t="shared" si="17"/>
        <v>0</v>
      </c>
      <c r="CR58" s="243">
        <f t="shared" si="374"/>
        <v>0</v>
      </c>
      <c r="CS58" s="243">
        <f t="shared" si="241"/>
        <v>0</v>
      </c>
      <c r="CT58" s="243">
        <f t="shared" si="18"/>
        <v>0</v>
      </c>
      <c r="CU58" s="243">
        <f t="shared" si="242"/>
        <v>0</v>
      </c>
      <c r="CV58" s="243"/>
      <c r="CW58" s="243">
        <f t="shared" si="19"/>
        <v>0</v>
      </c>
      <c r="CX58" s="243">
        <f t="shared" si="375"/>
        <v>0</v>
      </c>
      <c r="CY58" s="243">
        <f t="shared" si="243"/>
        <v>0</v>
      </c>
      <c r="CZ58" s="243">
        <f t="shared" si="20"/>
        <v>0</v>
      </c>
      <c r="DA58" s="243">
        <f t="shared" si="244"/>
        <v>0</v>
      </c>
      <c r="DB58" s="244">
        <v>0</v>
      </c>
      <c r="DC58" s="243">
        <f t="shared" si="245"/>
        <v>0</v>
      </c>
      <c r="DD58" s="243">
        <f t="shared" si="21"/>
        <v>0</v>
      </c>
      <c r="DE58" s="244">
        <v>0</v>
      </c>
      <c r="DF58" s="244">
        <v>0</v>
      </c>
      <c r="DG58" s="243">
        <f t="shared" si="22"/>
        <v>0</v>
      </c>
      <c r="DH58" s="243">
        <f t="shared" si="23"/>
        <v>0</v>
      </c>
      <c r="DI58" s="243">
        <f t="shared" si="246"/>
        <v>0</v>
      </c>
      <c r="DJ58" s="244">
        <v>0</v>
      </c>
      <c r="DK58" s="243">
        <f t="shared" si="247"/>
        <v>0</v>
      </c>
      <c r="DL58" s="243">
        <f t="shared" si="24"/>
        <v>0</v>
      </c>
      <c r="DM58" s="244">
        <v>0</v>
      </c>
      <c r="DN58" s="244">
        <v>0</v>
      </c>
      <c r="DO58" s="243">
        <f t="shared" si="25"/>
        <v>0</v>
      </c>
      <c r="DP58" s="243">
        <f t="shared" si="26"/>
        <v>0</v>
      </c>
      <c r="DQ58" s="243">
        <f t="shared" si="248"/>
        <v>0</v>
      </c>
      <c r="DR58" s="244">
        <v>0</v>
      </c>
      <c r="DS58" s="243">
        <f t="shared" si="249"/>
        <v>0</v>
      </c>
      <c r="DT58" s="243">
        <f t="shared" si="27"/>
        <v>0</v>
      </c>
      <c r="DU58" s="244">
        <v>0</v>
      </c>
      <c r="DV58" s="244">
        <v>0</v>
      </c>
      <c r="DW58" s="243">
        <f t="shared" si="28"/>
        <v>0</v>
      </c>
      <c r="DX58" s="243">
        <f t="shared" si="29"/>
        <v>0</v>
      </c>
      <c r="DY58" s="243">
        <f t="shared" si="30"/>
        <v>0</v>
      </c>
      <c r="DZ58" s="244">
        <v>0</v>
      </c>
      <c r="EA58" s="243">
        <f t="shared" si="250"/>
        <v>0</v>
      </c>
      <c r="EB58" s="243">
        <f t="shared" si="31"/>
        <v>0</v>
      </c>
      <c r="EC58" s="244">
        <v>0</v>
      </c>
      <c r="ED58" s="244">
        <v>0</v>
      </c>
      <c r="EE58" s="243">
        <f t="shared" si="32"/>
        <v>0</v>
      </c>
      <c r="EF58" s="243">
        <f t="shared" si="33"/>
        <v>0</v>
      </c>
      <c r="EG58" s="243">
        <f t="shared" si="34"/>
        <v>0</v>
      </c>
      <c r="EH58" s="244">
        <v>0</v>
      </c>
      <c r="EI58" s="243">
        <f t="shared" si="251"/>
        <v>0</v>
      </c>
      <c r="EJ58" s="243">
        <f t="shared" si="35"/>
        <v>0</v>
      </c>
      <c r="EK58" s="244">
        <v>0</v>
      </c>
      <c r="EL58" s="244">
        <v>0</v>
      </c>
      <c r="EM58" s="243">
        <f t="shared" si="36"/>
        <v>0</v>
      </c>
      <c r="EN58" s="243">
        <f t="shared" si="37"/>
        <v>0</v>
      </c>
      <c r="EO58" s="243">
        <f t="shared" si="252"/>
        <v>0</v>
      </c>
      <c r="EP58" s="244">
        <v>0</v>
      </c>
      <c r="EQ58" s="244">
        <v>0</v>
      </c>
      <c r="ER58" s="244">
        <v>0</v>
      </c>
      <c r="ES58" s="244">
        <v>0</v>
      </c>
      <c r="ET58" s="244">
        <v>0</v>
      </c>
      <c r="EU58" s="243">
        <f t="shared" si="38"/>
        <v>0</v>
      </c>
      <c r="EV58" s="243">
        <f t="shared" si="253"/>
        <v>0</v>
      </c>
      <c r="EW58" s="243">
        <f t="shared" si="254"/>
        <v>0</v>
      </c>
      <c r="EX58" s="243">
        <f t="shared" si="39"/>
        <v>0</v>
      </c>
      <c r="EY58" s="243">
        <f t="shared" si="255"/>
        <v>0</v>
      </c>
      <c r="EZ58" s="245">
        <f t="shared" si="256"/>
        <v>0</v>
      </c>
      <c r="FA58" s="245">
        <f t="shared" si="256"/>
        <v>0</v>
      </c>
      <c r="FB58" s="245">
        <f t="shared" si="256"/>
        <v>0</v>
      </c>
      <c r="FC58" s="245">
        <f t="shared" si="257"/>
        <v>0</v>
      </c>
      <c r="FD58" s="245">
        <f t="shared" si="258"/>
        <v>0</v>
      </c>
      <c r="FE58" s="245">
        <f t="shared" si="259"/>
        <v>0</v>
      </c>
      <c r="FF58" s="245">
        <f t="shared" si="260"/>
        <v>0</v>
      </c>
      <c r="FG58" s="245">
        <f t="shared" si="261"/>
        <v>0</v>
      </c>
      <c r="FH58" s="245">
        <f t="shared" si="262"/>
        <v>0</v>
      </c>
      <c r="FI58" s="245">
        <f t="shared" si="263"/>
        <v>0</v>
      </c>
      <c r="FJ58" s="245">
        <f t="shared" si="263"/>
        <v>0</v>
      </c>
      <c r="FK58" s="244">
        <f t="shared" si="40"/>
        <v>0</v>
      </c>
      <c r="FL58" s="244">
        <v>0</v>
      </c>
      <c r="FM58" s="243">
        <f t="shared" si="264"/>
        <v>0</v>
      </c>
      <c r="FN58" s="243">
        <f t="shared" si="265"/>
        <v>0</v>
      </c>
      <c r="FO58" s="244">
        <v>0</v>
      </c>
      <c r="FP58" s="244">
        <f t="shared" si="266"/>
        <v>0</v>
      </c>
      <c r="FQ58" s="244">
        <f t="shared" si="41"/>
        <v>0</v>
      </c>
      <c r="FR58" s="244">
        <v>0</v>
      </c>
      <c r="FS58" s="243">
        <f t="shared" si="267"/>
        <v>0</v>
      </c>
      <c r="FT58" s="243">
        <f t="shared" si="268"/>
        <v>0</v>
      </c>
      <c r="FU58" s="244">
        <v>0</v>
      </c>
      <c r="FV58" s="244">
        <f t="shared" si="269"/>
        <v>0</v>
      </c>
      <c r="FW58" s="270">
        <v>5.1999999999999995E-4</v>
      </c>
      <c r="FX58" s="243">
        <f t="shared" si="270"/>
        <v>2.3591424357384003</v>
      </c>
      <c r="FY58" s="243">
        <f t="shared" si="271"/>
        <v>0.51901133586244808</v>
      </c>
      <c r="FZ58" s="243">
        <f t="shared" si="42"/>
        <v>0</v>
      </c>
      <c r="GA58" s="243">
        <f t="shared" si="272"/>
        <v>0</v>
      </c>
      <c r="GB58" s="243">
        <f t="shared" si="273"/>
        <v>0</v>
      </c>
      <c r="GC58" s="243">
        <f t="shared" si="274"/>
        <v>4.0491118526845983E-2</v>
      </c>
      <c r="GD58" s="243">
        <f t="shared" si="43"/>
        <v>0.33162215549454238</v>
      </c>
      <c r="GE58" s="243">
        <f t="shared" si="275"/>
        <v>1.068939181648906E-2</v>
      </c>
      <c r="GF58" s="243">
        <f t="shared" si="276"/>
        <v>0.28287212276184687</v>
      </c>
      <c r="GG58" s="243">
        <f t="shared" si="44"/>
        <v>0.16251335228111186</v>
      </c>
      <c r="GH58" s="247">
        <f t="shared" si="277"/>
        <v>4.0953364774840182</v>
      </c>
      <c r="GI58" s="244">
        <v>8</v>
      </c>
      <c r="GJ58" s="244">
        <v>4137.97</v>
      </c>
      <c r="GK58" s="244">
        <v>910.35339999999997</v>
      </c>
      <c r="GL58" s="244">
        <v>2538.1207618355702</v>
      </c>
      <c r="GM58" s="244">
        <v>71.022008333333304</v>
      </c>
      <c r="GN58" s="271">
        <v>0</v>
      </c>
      <c r="GO58" s="243">
        <f t="shared" si="278"/>
        <v>0</v>
      </c>
      <c r="GP58" s="243">
        <f t="shared" si="45"/>
        <v>0</v>
      </c>
      <c r="GQ58" s="243">
        <f t="shared" si="279"/>
        <v>0</v>
      </c>
      <c r="GR58" s="243">
        <f t="shared" si="280"/>
        <v>0</v>
      </c>
      <c r="GS58" s="244">
        <v>0</v>
      </c>
      <c r="GT58" s="244">
        <v>0</v>
      </c>
      <c r="GU58" s="245"/>
      <c r="GV58" s="243">
        <f t="shared" si="46"/>
        <v>0</v>
      </c>
      <c r="GW58" s="243">
        <f t="shared" si="281"/>
        <v>0</v>
      </c>
      <c r="GX58" s="243">
        <f t="shared" si="282"/>
        <v>0</v>
      </c>
      <c r="GY58" s="243">
        <f t="shared" si="47"/>
        <v>0</v>
      </c>
      <c r="GZ58" s="243">
        <f t="shared" si="283"/>
        <v>0</v>
      </c>
      <c r="HA58" s="244">
        <v>0</v>
      </c>
      <c r="HB58" s="244">
        <v>44</v>
      </c>
      <c r="HC58" s="244">
        <v>0</v>
      </c>
      <c r="HD58" s="244">
        <v>0</v>
      </c>
      <c r="HE58" s="244">
        <v>0</v>
      </c>
      <c r="HF58" s="243">
        <f t="shared" si="284"/>
        <v>0</v>
      </c>
      <c r="HG58" s="243">
        <f t="shared" si="48"/>
        <v>0</v>
      </c>
      <c r="HH58" s="244">
        <v>0</v>
      </c>
      <c r="HI58" s="244">
        <v>0</v>
      </c>
      <c r="HJ58" s="243">
        <f t="shared" si="49"/>
        <v>0</v>
      </c>
      <c r="HK58" s="243">
        <f t="shared" si="50"/>
        <v>0</v>
      </c>
      <c r="HL58" s="243">
        <f t="shared" si="51"/>
        <v>0</v>
      </c>
      <c r="HM58" s="244">
        <v>0</v>
      </c>
      <c r="HN58" s="243">
        <f t="shared" si="285"/>
        <v>0</v>
      </c>
      <c r="HO58" s="243">
        <f t="shared" si="52"/>
        <v>0</v>
      </c>
      <c r="HP58" s="244">
        <v>0</v>
      </c>
      <c r="HQ58" s="244">
        <v>0</v>
      </c>
      <c r="HR58" s="243">
        <f t="shared" si="53"/>
        <v>0</v>
      </c>
      <c r="HS58" s="243">
        <f t="shared" si="54"/>
        <v>0</v>
      </c>
      <c r="HT58" s="243">
        <f t="shared" si="55"/>
        <v>0</v>
      </c>
      <c r="HU58" s="244">
        <v>0</v>
      </c>
      <c r="HV58" s="243">
        <f t="shared" si="286"/>
        <v>0</v>
      </c>
      <c r="HW58" s="243">
        <f t="shared" si="56"/>
        <v>0</v>
      </c>
      <c r="HX58" s="244">
        <v>0</v>
      </c>
      <c r="HY58" s="244">
        <v>0</v>
      </c>
      <c r="HZ58" s="243">
        <f t="shared" si="57"/>
        <v>0</v>
      </c>
      <c r="IA58" s="243">
        <f t="shared" si="58"/>
        <v>0</v>
      </c>
      <c r="IB58" s="243">
        <f t="shared" si="59"/>
        <v>0</v>
      </c>
      <c r="IC58" s="244">
        <v>0</v>
      </c>
      <c r="ID58" s="243">
        <f t="shared" si="287"/>
        <v>0</v>
      </c>
      <c r="IE58" s="243">
        <f t="shared" si="60"/>
        <v>0</v>
      </c>
      <c r="IF58" s="244">
        <v>0</v>
      </c>
      <c r="IG58" s="244">
        <v>0</v>
      </c>
      <c r="IH58" s="243">
        <f t="shared" si="61"/>
        <v>0</v>
      </c>
      <c r="II58" s="243">
        <f t="shared" si="62"/>
        <v>0</v>
      </c>
      <c r="IJ58" s="243">
        <f t="shared" si="288"/>
        <v>0</v>
      </c>
      <c r="IK58" s="244">
        <v>0</v>
      </c>
      <c r="IL58" s="243">
        <f t="shared" si="289"/>
        <v>0</v>
      </c>
      <c r="IM58" s="243">
        <f t="shared" si="63"/>
        <v>0</v>
      </c>
      <c r="IN58" s="244">
        <v>0</v>
      </c>
      <c r="IO58" s="244">
        <v>0</v>
      </c>
      <c r="IP58" s="243">
        <f t="shared" si="64"/>
        <v>0</v>
      </c>
      <c r="IQ58" s="243">
        <f t="shared" si="65"/>
        <v>0</v>
      </c>
      <c r="IR58" s="243">
        <f t="shared" si="290"/>
        <v>0</v>
      </c>
      <c r="IS58" s="244">
        <v>1.39</v>
      </c>
      <c r="IT58" s="243">
        <f t="shared" si="291"/>
        <v>0.30579999999999996</v>
      </c>
      <c r="IU58" s="243">
        <f t="shared" si="66"/>
        <v>0</v>
      </c>
      <c r="IV58" s="244">
        <v>6.0925069824999997E-2</v>
      </c>
      <c r="IW58" s="244">
        <v>0.14455931918211901</v>
      </c>
      <c r="IX58" s="243">
        <f t="shared" si="67"/>
        <v>0.21602766044726987</v>
      </c>
      <c r="IY58" s="243">
        <f t="shared" si="68"/>
        <v>0.10586560247271944</v>
      </c>
      <c r="IZ58" s="243">
        <f t="shared" si="292"/>
        <v>2.6678131823125297</v>
      </c>
      <c r="JA58" s="244">
        <v>10.7413666666667</v>
      </c>
      <c r="JB58" s="243">
        <f t="shared" si="293"/>
        <v>2.3631006666666741</v>
      </c>
      <c r="JC58" s="244">
        <v>27.5499333333332</v>
      </c>
      <c r="JD58" s="243">
        <f t="shared" si="69"/>
        <v>0</v>
      </c>
      <c r="JE58" s="243">
        <f t="shared" si="70"/>
        <v>4.619232721672037</v>
      </c>
      <c r="JF58" s="243">
        <f t="shared" si="71"/>
        <v>2.2636816694169304</v>
      </c>
      <c r="JG58" s="243">
        <f t="shared" si="294"/>
        <v>57.044778069306652</v>
      </c>
      <c r="JH58" s="244">
        <v>0</v>
      </c>
      <c r="JI58" s="243">
        <f t="shared" si="295"/>
        <v>0</v>
      </c>
      <c r="JJ58" s="244">
        <v>0</v>
      </c>
      <c r="JK58" s="243">
        <f t="shared" si="72"/>
        <v>0</v>
      </c>
      <c r="JL58" s="243">
        <f t="shared" si="73"/>
        <v>0</v>
      </c>
      <c r="JM58" s="243">
        <f t="shared" si="74"/>
        <v>0</v>
      </c>
      <c r="JN58" s="243">
        <f t="shared" si="296"/>
        <v>0</v>
      </c>
      <c r="JO58" s="244">
        <v>0</v>
      </c>
      <c r="JP58" s="243">
        <f t="shared" si="297"/>
        <v>0</v>
      </c>
      <c r="JQ58" s="244">
        <v>0</v>
      </c>
      <c r="JR58" s="243">
        <f t="shared" si="75"/>
        <v>0</v>
      </c>
      <c r="JS58" s="243">
        <f t="shared" si="76"/>
        <v>0</v>
      </c>
      <c r="JT58" s="243">
        <f t="shared" si="77"/>
        <v>0</v>
      </c>
      <c r="JU58" s="243">
        <f t="shared" si="298"/>
        <v>0</v>
      </c>
      <c r="JV58" s="244">
        <v>0</v>
      </c>
      <c r="JW58" s="243">
        <f t="shared" si="299"/>
        <v>0</v>
      </c>
      <c r="JX58" s="244">
        <v>0</v>
      </c>
      <c r="JY58" s="243">
        <f t="shared" si="78"/>
        <v>0</v>
      </c>
      <c r="JZ58" s="243">
        <f t="shared" si="79"/>
        <v>0</v>
      </c>
      <c r="KA58" s="243">
        <f t="shared" si="80"/>
        <v>0</v>
      </c>
      <c r="KB58" s="243">
        <f t="shared" si="300"/>
        <v>0</v>
      </c>
      <c r="KC58" s="244">
        <v>0</v>
      </c>
      <c r="KD58" s="243">
        <f t="shared" si="301"/>
        <v>0</v>
      </c>
      <c r="KE58" s="244">
        <v>0</v>
      </c>
      <c r="KF58" s="243">
        <f t="shared" si="81"/>
        <v>0</v>
      </c>
      <c r="KG58" s="243">
        <f t="shared" si="82"/>
        <v>0</v>
      </c>
      <c r="KH58" s="243">
        <f t="shared" si="83"/>
        <v>0</v>
      </c>
      <c r="KI58" s="243">
        <f t="shared" si="302"/>
        <v>0</v>
      </c>
      <c r="KJ58" s="244">
        <v>0</v>
      </c>
      <c r="KK58" s="243">
        <f t="shared" si="303"/>
        <v>0</v>
      </c>
      <c r="KL58" s="244">
        <v>0</v>
      </c>
      <c r="KM58" s="243">
        <f t="shared" si="84"/>
        <v>0</v>
      </c>
      <c r="KN58" s="243">
        <f t="shared" si="85"/>
        <v>0</v>
      </c>
      <c r="KO58" s="243">
        <f t="shared" si="86"/>
        <v>0</v>
      </c>
      <c r="KP58" s="243">
        <f t="shared" si="304"/>
        <v>0</v>
      </c>
      <c r="KQ58" s="243">
        <f t="shared" si="305"/>
        <v>12.1313666666667</v>
      </c>
      <c r="KR58" s="243">
        <f t="shared" si="305"/>
        <v>2.6689006666666741</v>
      </c>
      <c r="KS58" s="243">
        <f t="shared" si="306"/>
        <v>27.755417722340319</v>
      </c>
      <c r="KT58" s="243">
        <f t="shared" si="307"/>
        <v>0</v>
      </c>
      <c r="KU58" s="243">
        <f t="shared" si="308"/>
        <v>0</v>
      </c>
      <c r="KV58" s="243">
        <f t="shared" si="309"/>
        <v>0</v>
      </c>
      <c r="KW58" s="243">
        <f t="shared" si="310"/>
        <v>4.8352603821193068</v>
      </c>
      <c r="KX58" s="243">
        <f t="shared" si="311"/>
        <v>0.1558580809600657</v>
      </c>
      <c r="KY58" s="243">
        <f t="shared" si="312"/>
        <v>4.1244541286954419</v>
      </c>
      <c r="KZ58" s="243">
        <f t="shared" si="313"/>
        <v>2.3695472718896498</v>
      </c>
      <c r="LA58" s="243">
        <f t="shared" si="313"/>
        <v>59.71259125161918</v>
      </c>
      <c r="LB58" s="244">
        <v>2.31</v>
      </c>
      <c r="LC58" s="243">
        <f t="shared" si="314"/>
        <v>0.50819999999999999</v>
      </c>
      <c r="LD58" s="243">
        <f t="shared" si="88"/>
        <v>0</v>
      </c>
      <c r="LE58" s="243">
        <f t="shared" si="315"/>
        <v>0</v>
      </c>
      <c r="LF58" s="243">
        <f t="shared" si="316"/>
        <v>0</v>
      </c>
      <c r="LG58" s="244">
        <v>0.18526788921666701</v>
      </c>
      <c r="LH58" s="243">
        <f t="shared" si="89"/>
        <v>0.3412599109777612</v>
      </c>
      <c r="LI58" s="243">
        <f t="shared" si="317"/>
        <v>1.1000051833875436E-2</v>
      </c>
      <c r="LJ58" s="243">
        <f t="shared" si="318"/>
        <v>0.29109308239022913</v>
      </c>
      <c r="LK58" s="243">
        <f t="shared" si="90"/>
        <v>0.16723639000972143</v>
      </c>
      <c r="LL58" s="243">
        <f t="shared" si="319"/>
        <v>4.2143570282449794</v>
      </c>
      <c r="LM58" s="243">
        <f t="shared" si="91"/>
        <v>0</v>
      </c>
      <c r="LN58" s="244">
        <v>0</v>
      </c>
      <c r="LO58" s="243">
        <f t="shared" si="320"/>
        <v>0</v>
      </c>
      <c r="LP58" s="243">
        <f t="shared" si="321"/>
        <v>0</v>
      </c>
      <c r="LQ58" s="243">
        <f t="shared" si="92"/>
        <v>0</v>
      </c>
      <c r="LR58" s="243">
        <f t="shared" si="322"/>
        <v>0</v>
      </c>
      <c r="LS58" s="244">
        <v>0</v>
      </c>
      <c r="LT58" s="243">
        <f t="shared" si="93"/>
        <v>0</v>
      </c>
      <c r="LU58" s="243">
        <f t="shared" si="323"/>
        <v>0</v>
      </c>
      <c r="LV58" s="243">
        <f t="shared" si="324"/>
        <v>0</v>
      </c>
      <c r="LW58" s="243">
        <f t="shared" si="94"/>
        <v>0</v>
      </c>
      <c r="LX58" s="243">
        <f t="shared" si="325"/>
        <v>0</v>
      </c>
      <c r="LY58" s="245">
        <f t="shared" si="95"/>
        <v>0</v>
      </c>
      <c r="LZ58" s="244">
        <v>0</v>
      </c>
      <c r="MA58" s="249">
        <f t="shared" si="326"/>
        <v>0</v>
      </c>
      <c r="MB58" s="249">
        <f t="shared" si="327"/>
        <v>0</v>
      </c>
      <c r="MC58" s="249">
        <f t="shared" si="96"/>
        <v>0</v>
      </c>
      <c r="MD58" s="247">
        <f t="shared" si="328"/>
        <v>0</v>
      </c>
      <c r="ME58" s="250">
        <f t="shared" si="329"/>
        <v>138.16938965147833</v>
      </c>
      <c r="MF58" s="251">
        <f t="shared" si="376"/>
        <v>23.656421104934218</v>
      </c>
      <c r="MG58" s="252" t="e">
        <f t="shared" si="330"/>
        <v>#REF!</v>
      </c>
      <c r="MH58" s="252" t="e">
        <f t="shared" si="377"/>
        <v>#REF!</v>
      </c>
      <c r="MI58" s="252">
        <f t="shared" si="331"/>
        <v>0</v>
      </c>
      <c r="MJ58" s="252">
        <f t="shared" si="332"/>
        <v>0</v>
      </c>
      <c r="MK58" s="252">
        <f t="shared" si="378"/>
        <v>40.777333333333324</v>
      </c>
      <c r="ML58" s="252">
        <f t="shared" si="333"/>
        <v>0</v>
      </c>
      <c r="MM58" s="252">
        <f t="shared" si="334"/>
        <v>0</v>
      </c>
      <c r="MN58" s="252">
        <f t="shared" si="335"/>
        <v>0</v>
      </c>
      <c r="MO58" s="252">
        <f t="shared" si="336"/>
        <v>0</v>
      </c>
      <c r="MP58" s="253">
        <f t="shared" si="337"/>
        <v>0</v>
      </c>
      <c r="MQ58" s="254">
        <f t="shared" si="379"/>
        <v>0</v>
      </c>
      <c r="MR58" s="255">
        <f t="shared" si="338"/>
        <v>0</v>
      </c>
      <c r="MS58" s="255">
        <f t="shared" si="380"/>
        <v>0</v>
      </c>
      <c r="MT58" s="255">
        <f t="shared" si="381"/>
        <v>11.188343392906809</v>
      </c>
      <c r="MU58" s="255">
        <f t="shared" si="97"/>
        <v>0.36064112220082267</v>
      </c>
      <c r="MV58" s="255">
        <f t="shared" si="339"/>
        <v>11.643196571244724</v>
      </c>
      <c r="MW58" s="255" t="e">
        <f t="shared" si="98"/>
        <v>#REF!</v>
      </c>
      <c r="MX58" s="255" t="e">
        <f t="shared" si="99"/>
        <v>#REF!</v>
      </c>
      <c r="MY58" s="256" t="e">
        <f t="shared" si="340"/>
        <v>#REF!</v>
      </c>
      <c r="MZ58" s="254">
        <f t="shared" si="341"/>
        <v>0</v>
      </c>
      <c r="NA58" s="255">
        <f t="shared" si="100"/>
        <v>0</v>
      </c>
      <c r="NB58" s="255">
        <f t="shared" si="342"/>
        <v>0</v>
      </c>
      <c r="NC58" s="255">
        <f t="shared" si="101"/>
        <v>0</v>
      </c>
      <c r="ND58" s="255">
        <f t="shared" si="343"/>
        <v>0</v>
      </c>
      <c r="NE58" s="255"/>
      <c r="NF58" s="256"/>
      <c r="NG58" s="257"/>
      <c r="NH58" s="254">
        <f t="shared" si="344"/>
        <v>3.5579881235452673</v>
      </c>
      <c r="NI58" s="255">
        <f t="shared" si="102"/>
        <v>4.0098526152355163</v>
      </c>
      <c r="NJ58" s="255" t="e">
        <f t="shared" si="345"/>
        <v>#REF!</v>
      </c>
      <c r="NK58" s="255" t="e">
        <f t="shared" si="103"/>
        <v>#REF!</v>
      </c>
      <c r="NL58" s="255">
        <f t="shared" si="346"/>
        <v>3.7502253647717665</v>
      </c>
      <c r="NM58" s="255">
        <f t="shared" si="382"/>
        <v>0.94873981627016202</v>
      </c>
      <c r="NN58" s="256" t="e">
        <f t="shared" si="383"/>
        <v>#REF!</v>
      </c>
      <c r="NO58" s="257" t="e">
        <f t="shared" si="384"/>
        <v>#REF!</v>
      </c>
      <c r="NP58" s="254">
        <f t="shared" si="347"/>
        <v>5.5129368604054845</v>
      </c>
      <c r="NQ58" s="255">
        <f t="shared" si="104"/>
        <v>6.213079841676981</v>
      </c>
      <c r="NR58" s="255">
        <f t="shared" si="348"/>
        <v>4.8485026228172972</v>
      </c>
      <c r="NS58" s="255">
        <f t="shared" si="105"/>
        <v>6.0121432522934484</v>
      </c>
      <c r="NT58" s="255">
        <f t="shared" si="349"/>
        <v>51.922080106760085</v>
      </c>
      <c r="NU58" s="255">
        <f t="shared" si="350"/>
        <v>0.10617711865684129</v>
      </c>
      <c r="NV58" s="256">
        <f t="shared" si="351"/>
        <v>9.3380361742981061E-2</v>
      </c>
      <c r="NW58" s="257">
        <f t="shared" si="106"/>
        <v>1.0358957808877343</v>
      </c>
      <c r="NX58" s="254">
        <f t="shared" si="352"/>
        <v>0</v>
      </c>
      <c r="NY58" s="255">
        <f t="shared" si="107"/>
        <v>0</v>
      </c>
      <c r="NZ58" s="255">
        <f t="shared" si="353"/>
        <v>0</v>
      </c>
      <c r="OA58" s="255">
        <f t="shared" si="108"/>
        <v>0</v>
      </c>
      <c r="OB58" s="255">
        <f t="shared" si="354"/>
        <v>0</v>
      </c>
      <c r="OC58" s="255"/>
      <c r="OD58" s="256"/>
      <c r="OE58" s="257"/>
      <c r="OF58" s="254">
        <f t="shared" si="355"/>
        <v>0</v>
      </c>
      <c r="OG58" s="255">
        <f t="shared" si="109"/>
        <v>0</v>
      </c>
      <c r="OH58" s="255">
        <f t="shared" si="356"/>
        <v>0</v>
      </c>
      <c r="OI58" s="255">
        <f t="shared" si="110"/>
        <v>0</v>
      </c>
      <c r="OJ58" s="255">
        <f t="shared" si="357"/>
        <v>0</v>
      </c>
      <c r="OK58" s="255"/>
      <c r="OL58" s="256"/>
      <c r="OM58" s="257"/>
      <c r="ON58" s="258"/>
      <c r="OO58" s="254">
        <f t="shared" si="358"/>
        <v>0</v>
      </c>
      <c r="OP58" s="255">
        <f t="shared" si="111"/>
        <v>0</v>
      </c>
      <c r="OQ58" s="255">
        <f t="shared" si="359"/>
        <v>0</v>
      </c>
      <c r="OR58" s="255">
        <f t="shared" si="112"/>
        <v>0</v>
      </c>
      <c r="OS58" s="255">
        <f t="shared" si="360"/>
        <v>0</v>
      </c>
      <c r="OT58" s="255"/>
      <c r="OU58" s="256"/>
      <c r="OV58" s="257"/>
      <c r="OW58" s="258"/>
      <c r="OX58" s="254">
        <f t="shared" si="361"/>
        <v>0</v>
      </c>
      <c r="OY58" s="255">
        <f t="shared" si="113"/>
        <v>0</v>
      </c>
      <c r="OZ58" s="255">
        <f t="shared" si="362"/>
        <v>0</v>
      </c>
      <c r="PA58" s="255">
        <f t="shared" si="114"/>
        <v>0</v>
      </c>
      <c r="PB58" s="255">
        <f t="shared" si="363"/>
        <v>0</v>
      </c>
      <c r="PC58" s="255"/>
      <c r="PD58" s="259"/>
      <c r="PE58" s="257"/>
      <c r="PF58" s="254">
        <f t="shared" si="116"/>
        <v>0</v>
      </c>
      <c r="PG58" s="255">
        <f t="shared" si="117"/>
        <v>0</v>
      </c>
      <c r="PH58" s="255">
        <f t="shared" si="364"/>
        <v>0</v>
      </c>
      <c r="PI58" s="255">
        <f t="shared" si="118"/>
        <v>0</v>
      </c>
      <c r="PJ58" s="255">
        <f t="shared" si="119"/>
        <v>0</v>
      </c>
      <c r="PK58" s="255"/>
      <c r="PL58" s="259"/>
      <c r="PM58" s="257"/>
      <c r="PN58" s="254">
        <f t="shared" si="120"/>
        <v>0</v>
      </c>
      <c r="PO58" s="255">
        <f t="shared" si="121"/>
        <v>0</v>
      </c>
      <c r="PP58" s="255">
        <f t="shared" si="365"/>
        <v>0</v>
      </c>
      <c r="PQ58" s="255">
        <f t="shared" si="122"/>
        <v>0</v>
      </c>
      <c r="PR58" s="255">
        <f t="shared" si="123"/>
        <v>0</v>
      </c>
      <c r="PS58" s="255"/>
      <c r="PT58" s="259"/>
      <c r="PU58" s="257"/>
      <c r="PV58" s="254">
        <f t="shared" si="124"/>
        <v>3.2232577613703013</v>
      </c>
      <c r="PW58" s="255">
        <f t="shared" si="125"/>
        <v>3.6326114970643295</v>
      </c>
      <c r="PX58" s="255">
        <f t="shared" si="126"/>
        <v>1.068939181648906E-2</v>
      </c>
      <c r="PY58" s="255">
        <f t="shared" si="127"/>
        <v>1.3254845852446434E-2</v>
      </c>
      <c r="PZ58" s="255">
        <f t="shared" si="128"/>
        <v>3.2502670456222367</v>
      </c>
      <c r="QA58" s="255">
        <f t="shared" si="366"/>
        <v>0.99169013380352422</v>
      </c>
      <c r="QB58" s="259">
        <f t="shared" si="129"/>
        <v>3.2887734042919741E-3</v>
      </c>
      <c r="QC58" s="257">
        <f t="shared" si="367"/>
        <v>1.1267339526100777</v>
      </c>
      <c r="QD58" s="254">
        <f t="shared" si="130"/>
        <v>0</v>
      </c>
      <c r="QE58" s="255">
        <f t="shared" si="131"/>
        <v>0</v>
      </c>
      <c r="QF58" s="255">
        <f t="shared" si="132"/>
        <v>0</v>
      </c>
      <c r="QG58" s="255">
        <f t="shared" si="133"/>
        <v>0</v>
      </c>
      <c r="QH58" s="255">
        <f t="shared" si="134"/>
        <v>0</v>
      </c>
      <c r="QI58" s="255"/>
      <c r="QJ58" s="259"/>
      <c r="QK58" s="257"/>
      <c r="QL58" s="254">
        <f t="shared" si="135"/>
        <v>19.832101370341814</v>
      </c>
      <c r="QM58" s="255">
        <f t="shared" si="136"/>
        <v>22.350778244375224</v>
      </c>
      <c r="QN58" s="255">
        <f t="shared" si="137"/>
        <v>0.1558580809600657</v>
      </c>
      <c r="QO58" s="255">
        <f t="shared" si="138"/>
        <v>0.19326402039048146</v>
      </c>
      <c r="QP58" s="255">
        <f t="shared" si="368"/>
        <v>47.390945437793</v>
      </c>
      <c r="QQ58" s="255">
        <f t="shared" si="369"/>
        <v>0.41847870278034688</v>
      </c>
      <c r="QR58" s="259">
        <f t="shared" si="139"/>
        <v>3.2887734042919745E-3</v>
      </c>
      <c r="QS58" s="257">
        <f t="shared" si="370"/>
        <v>1.053936100870134</v>
      </c>
      <c r="QT58" s="254">
        <f t="shared" si="140"/>
        <v>3.1733335605160797</v>
      </c>
      <c r="QU58" s="255">
        <f t="shared" si="141"/>
        <v>3.5763469227016218</v>
      </c>
      <c r="QV58" s="255">
        <f t="shared" si="142"/>
        <v>1.1000051833875436E-2</v>
      </c>
      <c r="QW58" s="255">
        <f t="shared" si="143"/>
        <v>1.3640064274005541E-2</v>
      </c>
      <c r="QX58" s="255">
        <f t="shared" si="144"/>
        <v>3.3447278001944278</v>
      </c>
      <c r="QY58" s="255">
        <f t="shared" si="385"/>
        <v>0.94875689445688671</v>
      </c>
      <c r="QZ58" s="259">
        <f t="shared" si="386"/>
        <v>3.2887734042919745E-3</v>
      </c>
      <c r="RA58" s="257">
        <f t="shared" si="387"/>
        <v>1.1212814312130546</v>
      </c>
      <c r="RB58" s="254">
        <f t="shared" si="145"/>
        <v>0</v>
      </c>
      <c r="RC58" s="255">
        <f t="shared" si="146"/>
        <v>0</v>
      </c>
      <c r="RD58" s="255">
        <f t="shared" si="371"/>
        <v>0</v>
      </c>
      <c r="RE58" s="255">
        <f t="shared" si="147"/>
        <v>0</v>
      </c>
      <c r="RF58" s="255">
        <f t="shared" si="148"/>
        <v>0</v>
      </c>
      <c r="RG58" s="255"/>
      <c r="RH58" s="259"/>
      <c r="RI58" s="257"/>
      <c r="RJ58" s="254">
        <f t="shared" si="149"/>
        <v>0</v>
      </c>
      <c r="RK58" s="255">
        <f t="shared" si="150"/>
        <v>0</v>
      </c>
      <c r="RL58" s="255">
        <f t="shared" si="372"/>
        <v>0</v>
      </c>
      <c r="RM58" s="255">
        <f t="shared" si="151"/>
        <v>0</v>
      </c>
      <c r="RN58" s="255">
        <f t="shared" si="152"/>
        <v>0</v>
      </c>
      <c r="RO58" s="255"/>
      <c r="RP58" s="259"/>
      <c r="RQ58" s="257"/>
      <c r="RR58" s="254">
        <f t="shared" si="153"/>
        <v>0</v>
      </c>
      <c r="RS58" s="255">
        <f t="shared" si="154"/>
        <v>0</v>
      </c>
      <c r="RT58" s="255">
        <f t="shared" si="373"/>
        <v>0</v>
      </c>
      <c r="RU58" s="255">
        <f t="shared" si="155"/>
        <v>0</v>
      </c>
      <c r="RV58" s="255">
        <f t="shared" si="156"/>
        <v>0</v>
      </c>
      <c r="RW58" s="255"/>
      <c r="RX58" s="259"/>
      <c r="RY58" s="257"/>
      <c r="RZ58" s="260"/>
      <c r="SA58" s="242" t="e">
        <f t="shared" si="157"/>
        <v>#REF!</v>
      </c>
      <c r="SB58" s="242">
        <f t="shared" si="158"/>
        <v>0</v>
      </c>
      <c r="SC58" s="242">
        <f t="shared" si="159"/>
        <v>0.37375119774429455</v>
      </c>
      <c r="SD58" s="242">
        <f t="shared" si="160"/>
        <v>0</v>
      </c>
      <c r="SE58" s="242">
        <f t="shared" si="161"/>
        <v>0</v>
      </c>
      <c r="SF58" s="262">
        <v>0</v>
      </c>
      <c r="SG58" s="242">
        <f t="shared" si="162"/>
        <v>0</v>
      </c>
      <c r="SH58" s="262">
        <v>0</v>
      </c>
      <c r="SI58" s="242">
        <f t="shared" si="163"/>
        <v>0</v>
      </c>
      <c r="SJ58" s="242">
        <f t="shared" si="164"/>
        <v>0</v>
      </c>
      <c r="SK58" s="242">
        <f t="shared" si="165"/>
        <v>0</v>
      </c>
      <c r="SL58" s="242">
        <f t="shared" si="166"/>
        <v>3.8083607598220624E-2</v>
      </c>
      <c r="SM58" s="242">
        <f t="shared" si="167"/>
        <v>0</v>
      </c>
      <c r="SN58" s="242">
        <f t="shared" si="168"/>
        <v>0.40776787742665488</v>
      </c>
      <c r="SO58" s="242">
        <f t="shared" si="169"/>
        <v>3.8347824947486467E-2</v>
      </c>
      <c r="SP58" s="242">
        <f t="shared" si="170"/>
        <v>0</v>
      </c>
      <c r="SQ58" s="242">
        <f t="shared" si="171"/>
        <v>0</v>
      </c>
      <c r="SR58" s="242">
        <f t="shared" si="172"/>
        <v>0</v>
      </c>
      <c r="SS58" s="242" t="e">
        <f t="shared" si="173"/>
        <v>#REF!</v>
      </c>
      <c r="ST58" s="242" t="e">
        <f t="shared" si="174"/>
        <v>#REF!</v>
      </c>
      <c r="SU58" s="242"/>
      <c r="SV58" s="242"/>
      <c r="SW58" s="242" t="e">
        <f t="shared" si="175"/>
        <v>#REF!</v>
      </c>
      <c r="SX58" s="242" t="e">
        <f t="shared" si="175"/>
        <v>#REF!</v>
      </c>
      <c r="SY58" s="242"/>
      <c r="SZ58" s="263"/>
      <c r="TA58" s="264">
        <f t="shared" si="176"/>
        <v>6.9619200000000001</v>
      </c>
      <c r="TB58" s="264">
        <f t="shared" si="177"/>
        <v>0</v>
      </c>
      <c r="TC58" s="264">
        <f t="shared" si="178"/>
        <v>65.413040000000009</v>
      </c>
      <c r="TD58" s="264">
        <f t="shared" si="179"/>
        <v>0</v>
      </c>
      <c r="TE58" s="264">
        <f t="shared" si="180"/>
        <v>0</v>
      </c>
      <c r="TF58" s="264">
        <f t="shared" si="180"/>
        <v>0</v>
      </c>
      <c r="TG58" s="264">
        <f t="shared" si="181"/>
        <v>0</v>
      </c>
      <c r="TH58" s="264">
        <f t="shared" si="182"/>
        <v>0</v>
      </c>
      <c r="TI58" s="264">
        <f t="shared" si="183"/>
        <v>0</v>
      </c>
      <c r="TJ58" s="264">
        <f t="shared" si="184"/>
        <v>6.1279399999999997</v>
      </c>
      <c r="TK58" s="264">
        <f t="shared" si="185"/>
        <v>0</v>
      </c>
      <c r="TL58" s="264">
        <f t="shared" si="186"/>
        <v>70.144970000000015</v>
      </c>
      <c r="TM58" s="264">
        <f t="shared" si="187"/>
        <v>6.2004600000000005</v>
      </c>
      <c r="TN58" s="264">
        <f t="shared" si="188"/>
        <v>0</v>
      </c>
      <c r="TO58" s="264">
        <f t="shared" si="189"/>
        <v>0</v>
      </c>
      <c r="TP58" s="264">
        <f t="shared" si="189"/>
        <v>0</v>
      </c>
      <c r="TQ58" s="264"/>
      <c r="TR58" s="264"/>
      <c r="TS58" s="264" t="e">
        <f t="shared" si="190"/>
        <v>#REF!</v>
      </c>
      <c r="TT58" s="264">
        <f t="shared" si="191"/>
        <v>0</v>
      </c>
      <c r="TU58" s="264">
        <f t="shared" si="192"/>
        <v>67.7610921510406</v>
      </c>
      <c r="TV58" s="264">
        <f t="shared" si="193"/>
        <v>0</v>
      </c>
      <c r="TW58" s="264">
        <f t="shared" si="193"/>
        <v>0</v>
      </c>
      <c r="TX58" s="264">
        <f t="shared" si="194"/>
        <v>0</v>
      </c>
      <c r="TY58" s="264">
        <f t="shared" si="195"/>
        <v>0</v>
      </c>
      <c r="TZ58" s="264">
        <f t="shared" si="196"/>
        <v>0</v>
      </c>
      <c r="UA58" s="264">
        <f t="shared" si="197"/>
        <v>0</v>
      </c>
      <c r="UB58" s="264">
        <f t="shared" si="198"/>
        <v>6.9045580575573995</v>
      </c>
      <c r="UC58" s="264">
        <f t="shared" si="199"/>
        <v>0</v>
      </c>
      <c r="UD58" s="264">
        <f t="shared" si="200"/>
        <v>73.92831617745253</v>
      </c>
      <c r="UE58" s="264">
        <f t="shared" si="201"/>
        <v>6.9524606629792967</v>
      </c>
      <c r="UF58" s="264">
        <f t="shared" si="202"/>
        <v>0</v>
      </c>
      <c r="UG58" s="264">
        <f t="shared" si="203"/>
        <v>0</v>
      </c>
      <c r="UH58" s="264">
        <f t="shared" si="203"/>
        <v>0</v>
      </c>
      <c r="UI58" s="191"/>
      <c r="UJ58" s="191"/>
      <c r="UK58" s="191"/>
      <c r="UL58" s="191"/>
      <c r="UM58" s="189"/>
      <c r="UN58" s="191"/>
      <c r="UO58" s="191"/>
      <c r="UP58" s="191"/>
      <c r="UQ58" s="191"/>
      <c r="UR58" s="191"/>
      <c r="US58" s="191"/>
      <c r="UT58" s="191"/>
      <c r="UU58" s="191"/>
      <c r="UV58" s="192"/>
      <c r="UW58" s="191"/>
      <c r="UX58" s="191"/>
      <c r="UY58" s="191"/>
      <c r="UZ58" s="191"/>
      <c r="VA58" s="191"/>
      <c r="VB58" s="191"/>
      <c r="VC58" s="191"/>
      <c r="VD58" s="191"/>
      <c r="VE58" s="191"/>
      <c r="VF58" s="191"/>
      <c r="VG58" s="191"/>
      <c r="VH58" s="191"/>
      <c r="VI58" s="191"/>
      <c r="VJ58" s="191"/>
      <c r="VK58" s="191"/>
      <c r="VL58" s="191"/>
      <c r="VM58" s="191"/>
      <c r="VN58" s="219"/>
      <c r="VO58" s="191"/>
      <c r="VP58" s="191"/>
      <c r="VQ58" s="191"/>
      <c r="VR58" s="191"/>
      <c r="VS58" s="191"/>
      <c r="VT58" s="191"/>
      <c r="VU58" s="191"/>
      <c r="VV58" s="191"/>
    </row>
    <row r="59" spans="1:594" ht="23.1" hidden="1" customHeight="1" thickBot="1" x14ac:dyDescent="0.35">
      <c r="A59" s="265">
        <v>22</v>
      </c>
      <c r="B59" s="266" t="s">
        <v>182</v>
      </c>
      <c r="C59" s="265">
        <v>1</v>
      </c>
      <c r="D59" s="267">
        <v>194.7</v>
      </c>
      <c r="E59" s="239"/>
      <c r="F59" s="240">
        <f t="shared" si="204"/>
        <v>194.7</v>
      </c>
      <c r="G59" s="240"/>
      <c r="H59" s="268">
        <v>0</v>
      </c>
      <c r="I59" s="269">
        <v>1.1035999999999999</v>
      </c>
      <c r="J59" s="269">
        <v>1.1035999999999999</v>
      </c>
      <c r="K59" s="269"/>
      <c r="L59" s="269"/>
      <c r="M59" s="269">
        <v>6.7000000000000004E-2</v>
      </c>
      <c r="N59" s="269">
        <v>0</v>
      </c>
      <c r="O59" s="269">
        <v>0.58799999999999997</v>
      </c>
      <c r="P59" s="269">
        <v>0</v>
      </c>
      <c r="Q59" s="269">
        <v>0</v>
      </c>
      <c r="R59" s="269">
        <v>0</v>
      </c>
      <c r="S59" s="269">
        <v>0</v>
      </c>
      <c r="T59" s="269">
        <v>0</v>
      </c>
      <c r="U59" s="269">
        <v>0</v>
      </c>
      <c r="V59" s="269">
        <v>3.4799999999999998E-2</v>
      </c>
      <c r="W59" s="269">
        <v>0</v>
      </c>
      <c r="X59" s="269">
        <v>0.35389999999999999</v>
      </c>
      <c r="Y59" s="269">
        <v>5.9900000000000002E-2</v>
      </c>
      <c r="Z59" s="269">
        <v>0</v>
      </c>
      <c r="AA59" s="269">
        <v>0</v>
      </c>
      <c r="AB59" s="269">
        <v>0</v>
      </c>
      <c r="AC59" s="244">
        <v>0</v>
      </c>
      <c r="AD59" s="243">
        <f t="shared" si="205"/>
        <v>0</v>
      </c>
      <c r="AE59" s="243">
        <f t="shared" si="0"/>
        <v>0</v>
      </c>
      <c r="AF59" s="243">
        <f t="shared" si="206"/>
        <v>0</v>
      </c>
      <c r="AG59" s="243">
        <f t="shared" si="207"/>
        <v>0</v>
      </c>
      <c r="AH59" s="244">
        <v>0</v>
      </c>
      <c r="AI59" s="243">
        <f t="shared" si="1"/>
        <v>0</v>
      </c>
      <c r="AJ59" s="243">
        <f t="shared" si="208"/>
        <v>0</v>
      </c>
      <c r="AK59" s="243">
        <f t="shared" si="209"/>
        <v>0</v>
      </c>
      <c r="AL59" s="243">
        <f t="shared" si="2"/>
        <v>0</v>
      </c>
      <c r="AM59" s="243">
        <f t="shared" si="210"/>
        <v>0</v>
      </c>
      <c r="AN59" s="244">
        <v>4.8600000000000003</v>
      </c>
      <c r="AO59" s="244">
        <v>1.0691999999999999</v>
      </c>
      <c r="AP59" s="243">
        <f t="shared" si="211"/>
        <v>0</v>
      </c>
      <c r="AQ59" s="243">
        <f t="shared" si="212"/>
        <v>0</v>
      </c>
      <c r="AR59" s="243">
        <f t="shared" si="213"/>
        <v>0</v>
      </c>
      <c r="AS59" s="244">
        <v>0.39024512835000003</v>
      </c>
      <c r="AT59" s="244" t="e">
        <f t="shared" si="3"/>
        <v>#REF!</v>
      </c>
      <c r="AU59" s="243">
        <f t="shared" si="4"/>
        <v>0.71802774708273065</v>
      </c>
      <c r="AV59" s="243">
        <f t="shared" si="214"/>
        <v>2.3144653626149331E-2</v>
      </c>
      <c r="AW59" s="243">
        <f t="shared" si="215"/>
        <v>0.61247425617960916</v>
      </c>
      <c r="AX59" s="243">
        <f t="shared" si="5"/>
        <v>0.35187364377163655</v>
      </c>
      <c r="AY59" s="243">
        <f t="shared" si="216"/>
        <v>8.8672158230452407</v>
      </c>
      <c r="AZ59" s="244">
        <v>14</v>
      </c>
      <c r="BA59" s="243">
        <f t="shared" si="217"/>
        <v>71.36033333333333</v>
      </c>
      <c r="BB59" s="243">
        <f t="shared" si="218"/>
        <v>7.4418633333333331</v>
      </c>
      <c r="BC59" s="243">
        <f t="shared" si="219"/>
        <v>5.9534906666666672</v>
      </c>
      <c r="BD59" s="243">
        <f t="shared" si="220"/>
        <v>1.4883726666666659</v>
      </c>
      <c r="BE59" s="244">
        <v>2.7906987499999998</v>
      </c>
      <c r="BF59" s="243">
        <f t="shared" si="221"/>
        <v>2.2325589999999997</v>
      </c>
      <c r="BG59" s="243">
        <f t="shared" si="222"/>
        <v>0.55813975000000005</v>
      </c>
      <c r="BH59" s="243">
        <f t="shared" si="6"/>
        <v>9.2707447701635086</v>
      </c>
      <c r="BI59" s="243">
        <f t="shared" si="223"/>
        <v>0.29882992326360253</v>
      </c>
      <c r="BJ59" s="243">
        <f t="shared" si="224"/>
        <v>7.9079012341881967</v>
      </c>
      <c r="BK59" s="243">
        <f t="shared" si="7"/>
        <v>4.5431820093415087</v>
      </c>
      <c r="BL59" s="243">
        <f t="shared" si="225"/>
        <v>114.48818663540601</v>
      </c>
      <c r="BM59" s="244">
        <v>0</v>
      </c>
      <c r="BN59" s="243">
        <f t="shared" si="226"/>
        <v>0</v>
      </c>
      <c r="BO59" s="243">
        <f t="shared" si="8"/>
        <v>0</v>
      </c>
      <c r="BP59" s="243">
        <f t="shared" si="227"/>
        <v>0</v>
      </c>
      <c r="BQ59" s="243">
        <f t="shared" si="228"/>
        <v>0</v>
      </c>
      <c r="BR59" s="244">
        <v>0</v>
      </c>
      <c r="BS59" s="243">
        <f t="shared" si="9"/>
        <v>0</v>
      </c>
      <c r="BT59" s="243">
        <f t="shared" si="229"/>
        <v>0</v>
      </c>
      <c r="BU59" s="243">
        <f t="shared" si="230"/>
        <v>0</v>
      </c>
      <c r="BV59" s="243">
        <f t="shared" si="10"/>
        <v>0</v>
      </c>
      <c r="BW59" s="243">
        <f t="shared" si="231"/>
        <v>0</v>
      </c>
      <c r="BX59" s="244">
        <v>0</v>
      </c>
      <c r="BY59" s="243">
        <f t="shared" si="11"/>
        <v>0</v>
      </c>
      <c r="BZ59" s="243">
        <f t="shared" si="232"/>
        <v>0</v>
      </c>
      <c r="CA59" s="243">
        <f t="shared" si="233"/>
        <v>0</v>
      </c>
      <c r="CB59" s="243">
        <f t="shared" si="12"/>
        <v>0</v>
      </c>
      <c r="CC59" s="243">
        <f t="shared" si="234"/>
        <v>0</v>
      </c>
      <c r="CD59" s="245"/>
      <c r="CE59" s="243">
        <f t="shared" si="13"/>
        <v>0</v>
      </c>
      <c r="CF59" s="243">
        <f t="shared" si="235"/>
        <v>0</v>
      </c>
      <c r="CG59" s="243">
        <f t="shared" si="236"/>
        <v>0</v>
      </c>
      <c r="CH59" s="243">
        <f t="shared" si="14"/>
        <v>0</v>
      </c>
      <c r="CI59" s="243">
        <f t="shared" si="237"/>
        <v>0</v>
      </c>
      <c r="CJ59" s="245"/>
      <c r="CK59" s="243">
        <f t="shared" si="15"/>
        <v>0</v>
      </c>
      <c r="CL59" s="243">
        <f t="shared" si="238"/>
        <v>0</v>
      </c>
      <c r="CM59" s="243">
        <f t="shared" si="239"/>
        <v>0</v>
      </c>
      <c r="CN59" s="243">
        <f t="shared" si="16"/>
        <v>0</v>
      </c>
      <c r="CO59" s="243">
        <f t="shared" si="240"/>
        <v>0</v>
      </c>
      <c r="CP59" s="243">
        <v>0</v>
      </c>
      <c r="CQ59" s="243">
        <f t="shared" si="17"/>
        <v>0</v>
      </c>
      <c r="CR59" s="243">
        <f t="shared" si="374"/>
        <v>0</v>
      </c>
      <c r="CS59" s="243">
        <f t="shared" si="241"/>
        <v>0</v>
      </c>
      <c r="CT59" s="243">
        <f t="shared" si="18"/>
        <v>0</v>
      </c>
      <c r="CU59" s="243">
        <f t="shared" si="242"/>
        <v>0</v>
      </c>
      <c r="CV59" s="243"/>
      <c r="CW59" s="243">
        <f t="shared" si="19"/>
        <v>0</v>
      </c>
      <c r="CX59" s="243">
        <f t="shared" si="375"/>
        <v>0</v>
      </c>
      <c r="CY59" s="243">
        <f t="shared" si="243"/>
        <v>0</v>
      </c>
      <c r="CZ59" s="243">
        <f t="shared" si="20"/>
        <v>0</v>
      </c>
      <c r="DA59" s="243">
        <f t="shared" si="244"/>
        <v>0</v>
      </c>
      <c r="DB59" s="244">
        <v>0</v>
      </c>
      <c r="DC59" s="243">
        <f t="shared" si="245"/>
        <v>0</v>
      </c>
      <c r="DD59" s="243">
        <f t="shared" si="21"/>
        <v>0</v>
      </c>
      <c r="DE59" s="244">
        <v>0</v>
      </c>
      <c r="DF59" s="244">
        <v>0</v>
      </c>
      <c r="DG59" s="243">
        <f t="shared" si="22"/>
        <v>0</v>
      </c>
      <c r="DH59" s="243">
        <f t="shared" si="23"/>
        <v>0</v>
      </c>
      <c r="DI59" s="243">
        <f t="shared" si="246"/>
        <v>0</v>
      </c>
      <c r="DJ59" s="244">
        <v>0</v>
      </c>
      <c r="DK59" s="243">
        <f t="shared" si="247"/>
        <v>0</v>
      </c>
      <c r="DL59" s="243">
        <f t="shared" si="24"/>
        <v>0</v>
      </c>
      <c r="DM59" s="244">
        <v>0</v>
      </c>
      <c r="DN59" s="244">
        <v>0</v>
      </c>
      <c r="DO59" s="243">
        <f t="shared" si="25"/>
        <v>0</v>
      </c>
      <c r="DP59" s="243">
        <f t="shared" si="26"/>
        <v>0</v>
      </c>
      <c r="DQ59" s="243">
        <f t="shared" si="248"/>
        <v>0</v>
      </c>
      <c r="DR59" s="244">
        <v>0</v>
      </c>
      <c r="DS59" s="243">
        <f t="shared" si="249"/>
        <v>0</v>
      </c>
      <c r="DT59" s="243">
        <f t="shared" si="27"/>
        <v>0</v>
      </c>
      <c r="DU59" s="244">
        <v>0</v>
      </c>
      <c r="DV59" s="244">
        <v>0</v>
      </c>
      <c r="DW59" s="243">
        <f t="shared" si="28"/>
        <v>0</v>
      </c>
      <c r="DX59" s="243">
        <f t="shared" si="29"/>
        <v>0</v>
      </c>
      <c r="DY59" s="243">
        <f t="shared" si="30"/>
        <v>0</v>
      </c>
      <c r="DZ59" s="244">
        <v>0</v>
      </c>
      <c r="EA59" s="243">
        <f t="shared" si="250"/>
        <v>0</v>
      </c>
      <c r="EB59" s="243">
        <f t="shared" si="31"/>
        <v>0</v>
      </c>
      <c r="EC59" s="244">
        <v>0</v>
      </c>
      <c r="ED59" s="244">
        <v>0</v>
      </c>
      <c r="EE59" s="243">
        <f t="shared" si="32"/>
        <v>0</v>
      </c>
      <c r="EF59" s="243">
        <f t="shared" si="33"/>
        <v>0</v>
      </c>
      <c r="EG59" s="243">
        <f t="shared" si="34"/>
        <v>0</v>
      </c>
      <c r="EH59" s="244">
        <v>0</v>
      </c>
      <c r="EI59" s="243">
        <f t="shared" si="251"/>
        <v>0</v>
      </c>
      <c r="EJ59" s="243">
        <f t="shared" si="35"/>
        <v>0</v>
      </c>
      <c r="EK59" s="244">
        <v>0</v>
      </c>
      <c r="EL59" s="244">
        <v>0</v>
      </c>
      <c r="EM59" s="243">
        <f t="shared" si="36"/>
        <v>0</v>
      </c>
      <c r="EN59" s="243">
        <f t="shared" si="37"/>
        <v>0</v>
      </c>
      <c r="EO59" s="243">
        <f t="shared" si="252"/>
        <v>0</v>
      </c>
      <c r="EP59" s="244">
        <v>0</v>
      </c>
      <c r="EQ59" s="244">
        <v>0</v>
      </c>
      <c r="ER59" s="244">
        <v>0</v>
      </c>
      <c r="ES59" s="244">
        <v>0</v>
      </c>
      <c r="ET59" s="244">
        <v>0</v>
      </c>
      <c r="EU59" s="243">
        <f t="shared" si="38"/>
        <v>0</v>
      </c>
      <c r="EV59" s="243">
        <f t="shared" si="253"/>
        <v>0</v>
      </c>
      <c r="EW59" s="243">
        <f t="shared" si="254"/>
        <v>0</v>
      </c>
      <c r="EX59" s="243">
        <f t="shared" si="39"/>
        <v>0</v>
      </c>
      <c r="EY59" s="243">
        <f t="shared" si="255"/>
        <v>0</v>
      </c>
      <c r="EZ59" s="245">
        <f t="shared" si="256"/>
        <v>0</v>
      </c>
      <c r="FA59" s="245">
        <f t="shared" si="256"/>
        <v>0</v>
      </c>
      <c r="FB59" s="245">
        <f t="shared" si="256"/>
        <v>0</v>
      </c>
      <c r="FC59" s="245">
        <f t="shared" si="257"/>
        <v>0</v>
      </c>
      <c r="FD59" s="245">
        <f t="shared" si="258"/>
        <v>0</v>
      </c>
      <c r="FE59" s="245">
        <f t="shared" si="259"/>
        <v>0</v>
      </c>
      <c r="FF59" s="245">
        <f t="shared" si="260"/>
        <v>0</v>
      </c>
      <c r="FG59" s="245">
        <f t="shared" si="261"/>
        <v>0</v>
      </c>
      <c r="FH59" s="245">
        <f t="shared" si="262"/>
        <v>0</v>
      </c>
      <c r="FI59" s="245">
        <f t="shared" si="263"/>
        <v>0</v>
      </c>
      <c r="FJ59" s="245">
        <f t="shared" si="263"/>
        <v>0</v>
      </c>
      <c r="FK59" s="244">
        <f t="shared" si="40"/>
        <v>0</v>
      </c>
      <c r="FL59" s="244">
        <v>0</v>
      </c>
      <c r="FM59" s="243">
        <f t="shared" si="264"/>
        <v>0</v>
      </c>
      <c r="FN59" s="243">
        <f t="shared" si="265"/>
        <v>0</v>
      </c>
      <c r="FO59" s="244">
        <v>0</v>
      </c>
      <c r="FP59" s="244">
        <f t="shared" si="266"/>
        <v>0</v>
      </c>
      <c r="FQ59" s="244">
        <f t="shared" si="41"/>
        <v>0</v>
      </c>
      <c r="FR59" s="244">
        <v>0</v>
      </c>
      <c r="FS59" s="243">
        <f t="shared" si="267"/>
        <v>0</v>
      </c>
      <c r="FT59" s="243">
        <f t="shared" si="268"/>
        <v>0</v>
      </c>
      <c r="FU59" s="244">
        <v>0</v>
      </c>
      <c r="FV59" s="244">
        <f t="shared" si="269"/>
        <v>0</v>
      </c>
      <c r="FW59" s="270">
        <v>5.7399999999999997E-4</v>
      </c>
      <c r="FX59" s="243">
        <f t="shared" si="270"/>
        <v>2.6093599995019199</v>
      </c>
      <c r="FY59" s="243">
        <f t="shared" si="271"/>
        <v>0.57405919989042242</v>
      </c>
      <c r="FZ59" s="243">
        <f t="shared" si="42"/>
        <v>0</v>
      </c>
      <c r="GA59" s="243">
        <f t="shared" si="272"/>
        <v>0</v>
      </c>
      <c r="GB59" s="243">
        <f t="shared" si="273"/>
        <v>0</v>
      </c>
      <c r="GC59" s="243">
        <f t="shared" si="274"/>
        <v>4.4695965450787682E-2</v>
      </c>
      <c r="GD59" s="243">
        <f t="shared" si="43"/>
        <v>0.36678477493816064</v>
      </c>
      <c r="GE59" s="243">
        <f t="shared" si="275"/>
        <v>1.1822811313043529E-2</v>
      </c>
      <c r="GF59" s="243">
        <f t="shared" si="276"/>
        <v>0.31286567005379484</v>
      </c>
      <c r="GG59" s="243">
        <f t="shared" si="44"/>
        <v>0.17974499698906454</v>
      </c>
      <c r="GH59" s="247">
        <f t="shared" si="277"/>
        <v>4.5295739241244259</v>
      </c>
      <c r="GI59" s="244">
        <v>9</v>
      </c>
      <c r="GJ59" s="244">
        <v>4146.28</v>
      </c>
      <c r="GK59" s="244">
        <v>912.1816</v>
      </c>
      <c r="GL59" s="244">
        <v>2543.2178948575202</v>
      </c>
      <c r="GM59" s="244">
        <v>71.022008333333304</v>
      </c>
      <c r="GN59" s="271">
        <v>0</v>
      </c>
      <c r="GO59" s="243">
        <f t="shared" si="278"/>
        <v>0</v>
      </c>
      <c r="GP59" s="243">
        <f t="shared" si="45"/>
        <v>0</v>
      </c>
      <c r="GQ59" s="243">
        <f t="shared" si="279"/>
        <v>0</v>
      </c>
      <c r="GR59" s="243">
        <f t="shared" si="280"/>
        <v>0</v>
      </c>
      <c r="GS59" s="244">
        <v>0</v>
      </c>
      <c r="GT59" s="244">
        <v>0</v>
      </c>
      <c r="GU59" s="245"/>
      <c r="GV59" s="243">
        <f t="shared" si="46"/>
        <v>0</v>
      </c>
      <c r="GW59" s="243">
        <f t="shared" si="281"/>
        <v>0</v>
      </c>
      <c r="GX59" s="243">
        <f t="shared" si="282"/>
        <v>0</v>
      </c>
      <c r="GY59" s="243">
        <f t="shared" si="47"/>
        <v>0</v>
      </c>
      <c r="GZ59" s="243">
        <f t="shared" si="283"/>
        <v>0</v>
      </c>
      <c r="HA59" s="244">
        <v>0</v>
      </c>
      <c r="HB59" s="244">
        <v>44</v>
      </c>
      <c r="HC59" s="244">
        <v>0</v>
      </c>
      <c r="HD59" s="244">
        <v>0</v>
      </c>
      <c r="HE59" s="244">
        <v>0</v>
      </c>
      <c r="HF59" s="243">
        <f t="shared" si="284"/>
        <v>0</v>
      </c>
      <c r="HG59" s="243">
        <f t="shared" si="48"/>
        <v>0</v>
      </c>
      <c r="HH59" s="244">
        <v>0</v>
      </c>
      <c r="HI59" s="244">
        <v>0</v>
      </c>
      <c r="HJ59" s="243">
        <f t="shared" si="49"/>
        <v>0</v>
      </c>
      <c r="HK59" s="243">
        <f t="shared" si="50"/>
        <v>0</v>
      </c>
      <c r="HL59" s="243">
        <f t="shared" si="51"/>
        <v>0</v>
      </c>
      <c r="HM59" s="244">
        <v>0</v>
      </c>
      <c r="HN59" s="243">
        <f t="shared" si="285"/>
        <v>0</v>
      </c>
      <c r="HO59" s="243">
        <f t="shared" si="52"/>
        <v>0</v>
      </c>
      <c r="HP59" s="244">
        <v>0</v>
      </c>
      <c r="HQ59" s="244">
        <v>0</v>
      </c>
      <c r="HR59" s="243">
        <f t="shared" si="53"/>
        <v>0</v>
      </c>
      <c r="HS59" s="243">
        <f t="shared" si="54"/>
        <v>0</v>
      </c>
      <c r="HT59" s="243">
        <f t="shared" si="55"/>
        <v>0</v>
      </c>
      <c r="HU59" s="244">
        <v>0</v>
      </c>
      <c r="HV59" s="243">
        <f t="shared" si="286"/>
        <v>0</v>
      </c>
      <c r="HW59" s="243">
        <f t="shared" si="56"/>
        <v>0</v>
      </c>
      <c r="HX59" s="244">
        <v>0</v>
      </c>
      <c r="HY59" s="244">
        <v>0</v>
      </c>
      <c r="HZ59" s="243">
        <f t="shared" si="57"/>
        <v>0</v>
      </c>
      <c r="IA59" s="243">
        <f t="shared" si="58"/>
        <v>0</v>
      </c>
      <c r="IB59" s="243">
        <f t="shared" si="59"/>
        <v>0</v>
      </c>
      <c r="IC59" s="244">
        <v>0</v>
      </c>
      <c r="ID59" s="243">
        <f t="shared" si="287"/>
        <v>0</v>
      </c>
      <c r="IE59" s="243">
        <f t="shared" si="60"/>
        <v>0</v>
      </c>
      <c r="IF59" s="244">
        <v>0</v>
      </c>
      <c r="IG59" s="244">
        <v>0</v>
      </c>
      <c r="IH59" s="243">
        <f t="shared" si="61"/>
        <v>0</v>
      </c>
      <c r="II59" s="243">
        <f t="shared" si="62"/>
        <v>0</v>
      </c>
      <c r="IJ59" s="243">
        <f t="shared" si="288"/>
        <v>0</v>
      </c>
      <c r="IK59" s="244">
        <v>0</v>
      </c>
      <c r="IL59" s="243">
        <f t="shared" si="289"/>
        <v>0</v>
      </c>
      <c r="IM59" s="243">
        <f t="shared" si="63"/>
        <v>0</v>
      </c>
      <c r="IN59" s="244">
        <v>0</v>
      </c>
      <c r="IO59" s="244">
        <v>0</v>
      </c>
      <c r="IP59" s="243">
        <f t="shared" si="64"/>
        <v>0</v>
      </c>
      <c r="IQ59" s="243">
        <f t="shared" si="65"/>
        <v>0</v>
      </c>
      <c r="IR59" s="243">
        <f t="shared" si="290"/>
        <v>0</v>
      </c>
      <c r="IS59" s="244">
        <v>0.94</v>
      </c>
      <c r="IT59" s="243">
        <f t="shared" si="291"/>
        <v>0.20679999999999998</v>
      </c>
      <c r="IU59" s="243">
        <f t="shared" si="66"/>
        <v>0</v>
      </c>
      <c r="IV59" s="244">
        <v>4.12357548800001E-2</v>
      </c>
      <c r="IW59" s="244">
        <v>9.7842212969734998E-2</v>
      </c>
      <c r="IX59" s="243">
        <f t="shared" si="67"/>
        <v>0.14610397614442722</v>
      </c>
      <c r="IY59" s="243">
        <f t="shared" si="68"/>
        <v>7.1599097199708112E-2</v>
      </c>
      <c r="IZ59" s="243">
        <f t="shared" si="292"/>
        <v>1.8042972494326441</v>
      </c>
      <c r="JA59" s="244">
        <v>10.7413666666667</v>
      </c>
      <c r="JB59" s="243">
        <f t="shared" si="293"/>
        <v>2.3631006666666741</v>
      </c>
      <c r="JC59" s="244">
        <v>27.5499333333332</v>
      </c>
      <c r="JD59" s="243">
        <f t="shared" si="69"/>
        <v>0</v>
      </c>
      <c r="JE59" s="243">
        <f t="shared" si="70"/>
        <v>4.619232721672037</v>
      </c>
      <c r="JF59" s="243">
        <f t="shared" si="71"/>
        <v>2.2636816694169304</v>
      </c>
      <c r="JG59" s="243">
        <f t="shared" si="294"/>
        <v>57.044778069306652</v>
      </c>
      <c r="JH59" s="244">
        <v>0</v>
      </c>
      <c r="JI59" s="243">
        <f t="shared" si="295"/>
        <v>0</v>
      </c>
      <c r="JJ59" s="244">
        <v>0</v>
      </c>
      <c r="JK59" s="243">
        <f t="shared" si="72"/>
        <v>0</v>
      </c>
      <c r="JL59" s="243">
        <f t="shared" si="73"/>
        <v>0</v>
      </c>
      <c r="JM59" s="243">
        <f t="shared" si="74"/>
        <v>0</v>
      </c>
      <c r="JN59" s="243">
        <f t="shared" si="296"/>
        <v>0</v>
      </c>
      <c r="JO59" s="244">
        <v>0</v>
      </c>
      <c r="JP59" s="243">
        <f t="shared" si="297"/>
        <v>0</v>
      </c>
      <c r="JQ59" s="244">
        <v>0</v>
      </c>
      <c r="JR59" s="243">
        <f t="shared" si="75"/>
        <v>0</v>
      </c>
      <c r="JS59" s="243">
        <f t="shared" si="76"/>
        <v>0</v>
      </c>
      <c r="JT59" s="243">
        <f t="shared" si="77"/>
        <v>0</v>
      </c>
      <c r="JU59" s="243">
        <f t="shared" si="298"/>
        <v>0</v>
      </c>
      <c r="JV59" s="244">
        <v>0</v>
      </c>
      <c r="JW59" s="243">
        <f t="shared" si="299"/>
        <v>0</v>
      </c>
      <c r="JX59" s="244">
        <v>0</v>
      </c>
      <c r="JY59" s="243">
        <f t="shared" si="78"/>
        <v>0</v>
      </c>
      <c r="JZ59" s="243">
        <f t="shared" si="79"/>
        <v>0</v>
      </c>
      <c r="KA59" s="243">
        <f t="shared" si="80"/>
        <v>0</v>
      </c>
      <c r="KB59" s="243">
        <f t="shared" si="300"/>
        <v>0</v>
      </c>
      <c r="KC59" s="244">
        <v>0</v>
      </c>
      <c r="KD59" s="243">
        <f t="shared" si="301"/>
        <v>0</v>
      </c>
      <c r="KE59" s="244">
        <v>0</v>
      </c>
      <c r="KF59" s="243">
        <f t="shared" si="81"/>
        <v>0</v>
      </c>
      <c r="KG59" s="243">
        <f t="shared" si="82"/>
        <v>0</v>
      </c>
      <c r="KH59" s="243">
        <f t="shared" si="83"/>
        <v>0</v>
      </c>
      <c r="KI59" s="243">
        <f t="shared" si="302"/>
        <v>0</v>
      </c>
      <c r="KJ59" s="244">
        <v>0</v>
      </c>
      <c r="KK59" s="243">
        <f t="shared" si="303"/>
        <v>0</v>
      </c>
      <c r="KL59" s="244">
        <v>0</v>
      </c>
      <c r="KM59" s="243">
        <f t="shared" si="84"/>
        <v>0</v>
      </c>
      <c r="KN59" s="243">
        <f t="shared" si="85"/>
        <v>0</v>
      </c>
      <c r="KO59" s="243">
        <f t="shared" si="86"/>
        <v>0</v>
      </c>
      <c r="KP59" s="243">
        <f t="shared" si="304"/>
        <v>0</v>
      </c>
      <c r="KQ59" s="243">
        <f t="shared" si="305"/>
        <v>11.681366666666699</v>
      </c>
      <c r="KR59" s="243">
        <f t="shared" si="305"/>
        <v>2.5699006666666739</v>
      </c>
      <c r="KS59" s="243">
        <f t="shared" si="306"/>
        <v>27.689011301182937</v>
      </c>
      <c r="KT59" s="243">
        <f t="shared" si="307"/>
        <v>0</v>
      </c>
      <c r="KU59" s="243">
        <f t="shared" si="308"/>
        <v>0</v>
      </c>
      <c r="KV59" s="243">
        <f t="shared" si="309"/>
        <v>0</v>
      </c>
      <c r="KW59" s="243">
        <f t="shared" si="310"/>
        <v>4.7653366978164646</v>
      </c>
      <c r="KX59" s="243">
        <f t="shared" si="311"/>
        <v>0.1536041855360675</v>
      </c>
      <c r="KY59" s="243">
        <f t="shared" si="312"/>
        <v>4.0648095582638391</v>
      </c>
      <c r="KZ59" s="243">
        <f t="shared" si="313"/>
        <v>2.3352807666166386</v>
      </c>
      <c r="LA59" s="243">
        <f t="shared" si="313"/>
        <v>58.849075318739295</v>
      </c>
      <c r="LB59" s="244">
        <v>4.34</v>
      </c>
      <c r="LC59" s="243">
        <f t="shared" si="314"/>
        <v>0.95479999999999998</v>
      </c>
      <c r="LD59" s="243">
        <f t="shared" si="88"/>
        <v>0</v>
      </c>
      <c r="LE59" s="243">
        <f t="shared" si="315"/>
        <v>0</v>
      </c>
      <c r="LF59" s="243">
        <f t="shared" si="316"/>
        <v>0</v>
      </c>
      <c r="LG59" s="244">
        <v>0.34801080709999999</v>
      </c>
      <c r="LH59" s="243">
        <f t="shared" si="89"/>
        <v>0.64114722871151664</v>
      </c>
      <c r="LI59" s="243">
        <f t="shared" si="317"/>
        <v>2.0666514061863744E-2</v>
      </c>
      <c r="LJ59" s="243">
        <f t="shared" si="318"/>
        <v>0.54689553934669721</v>
      </c>
      <c r="LK59" s="243">
        <f t="shared" si="90"/>
        <v>0.31419790179057583</v>
      </c>
      <c r="LL59" s="243">
        <f t="shared" si="319"/>
        <v>7.9177871251225094</v>
      </c>
      <c r="LM59" s="243">
        <f t="shared" si="91"/>
        <v>0</v>
      </c>
      <c r="LN59" s="244">
        <v>0</v>
      </c>
      <c r="LO59" s="243">
        <f t="shared" si="320"/>
        <v>0</v>
      </c>
      <c r="LP59" s="243">
        <f t="shared" si="321"/>
        <v>0</v>
      </c>
      <c r="LQ59" s="243">
        <f t="shared" si="92"/>
        <v>0</v>
      </c>
      <c r="LR59" s="243">
        <f t="shared" si="322"/>
        <v>0</v>
      </c>
      <c r="LS59" s="244">
        <v>0</v>
      </c>
      <c r="LT59" s="243">
        <f t="shared" si="93"/>
        <v>0</v>
      </c>
      <c r="LU59" s="243">
        <f t="shared" si="323"/>
        <v>0</v>
      </c>
      <c r="LV59" s="243">
        <f t="shared" si="324"/>
        <v>0</v>
      </c>
      <c r="LW59" s="243">
        <f t="shared" si="94"/>
        <v>0</v>
      </c>
      <c r="LX59" s="243">
        <f t="shared" si="325"/>
        <v>0</v>
      </c>
      <c r="LY59" s="245">
        <f t="shared" si="95"/>
        <v>0</v>
      </c>
      <c r="LZ59" s="244">
        <v>0</v>
      </c>
      <c r="MA59" s="249">
        <f t="shared" si="326"/>
        <v>0</v>
      </c>
      <c r="MB59" s="249">
        <f t="shared" si="327"/>
        <v>0</v>
      </c>
      <c r="MC59" s="249">
        <f t="shared" si="96"/>
        <v>0</v>
      </c>
      <c r="MD59" s="247">
        <f t="shared" si="328"/>
        <v>0</v>
      </c>
      <c r="ME59" s="250">
        <f t="shared" si="329"/>
        <v>194.65183882643748</v>
      </c>
      <c r="MF59" s="251">
        <f t="shared" si="376"/>
        <v>28.658686532725714</v>
      </c>
      <c r="MG59" s="252" t="e">
        <f t="shared" si="330"/>
        <v>#REF!</v>
      </c>
      <c r="MH59" s="252" t="e">
        <f t="shared" si="377"/>
        <v>#REF!</v>
      </c>
      <c r="MI59" s="252">
        <f t="shared" si="331"/>
        <v>0</v>
      </c>
      <c r="MJ59" s="252">
        <f t="shared" si="332"/>
        <v>0</v>
      </c>
      <c r="MK59" s="252">
        <f t="shared" si="378"/>
        <v>71.36033333333333</v>
      </c>
      <c r="ML59" s="252">
        <f t="shared" si="333"/>
        <v>0</v>
      </c>
      <c r="MM59" s="252">
        <f t="shared" si="334"/>
        <v>0</v>
      </c>
      <c r="MN59" s="252">
        <f t="shared" si="335"/>
        <v>0</v>
      </c>
      <c r="MO59" s="252">
        <f t="shared" si="336"/>
        <v>0</v>
      </c>
      <c r="MP59" s="253">
        <f t="shared" si="337"/>
        <v>0</v>
      </c>
      <c r="MQ59" s="254">
        <f t="shared" si="379"/>
        <v>0</v>
      </c>
      <c r="MR59" s="255">
        <f t="shared" si="338"/>
        <v>0</v>
      </c>
      <c r="MS59" s="255">
        <f t="shared" si="380"/>
        <v>0</v>
      </c>
      <c r="MT59" s="255">
        <f t="shared" si="381"/>
        <v>15.762041218712383</v>
      </c>
      <c r="MU59" s="255">
        <f t="shared" si="97"/>
        <v>0.50806808780072665</v>
      </c>
      <c r="MV59" s="255">
        <f t="shared" si="339"/>
        <v>16.40283443479921</v>
      </c>
      <c r="MW59" s="255" t="e">
        <f t="shared" si="98"/>
        <v>#REF!</v>
      </c>
      <c r="MX59" s="255" t="e">
        <f t="shared" si="99"/>
        <v>#REF!</v>
      </c>
      <c r="MY59" s="256" t="e">
        <f t="shared" si="340"/>
        <v>#REF!</v>
      </c>
      <c r="MZ59" s="254">
        <f t="shared" si="341"/>
        <v>0</v>
      </c>
      <c r="NA59" s="255">
        <f t="shared" si="100"/>
        <v>0</v>
      </c>
      <c r="NB59" s="255">
        <f t="shared" si="342"/>
        <v>0</v>
      </c>
      <c r="NC59" s="255">
        <f t="shared" si="101"/>
        <v>0</v>
      </c>
      <c r="ND59" s="255">
        <f t="shared" si="343"/>
        <v>0</v>
      </c>
      <c r="NE59" s="255"/>
      <c r="NF59" s="256"/>
      <c r="NG59" s="257"/>
      <c r="NH59" s="254">
        <f t="shared" si="344"/>
        <v>6.6764185925391226</v>
      </c>
      <c r="NI59" s="255">
        <f t="shared" si="102"/>
        <v>7.5243237537915908</v>
      </c>
      <c r="NJ59" s="255" t="e">
        <f t="shared" si="345"/>
        <v>#REF!</v>
      </c>
      <c r="NK59" s="255" t="e">
        <f t="shared" si="103"/>
        <v>#REF!</v>
      </c>
      <c r="NL59" s="255">
        <f t="shared" si="346"/>
        <v>7.0374728754327309</v>
      </c>
      <c r="NM59" s="255">
        <f t="shared" si="382"/>
        <v>0.94869546365798141</v>
      </c>
      <c r="NN59" s="256" t="e">
        <f t="shared" si="383"/>
        <v>#REF!</v>
      </c>
      <c r="NO59" s="257" t="e">
        <f t="shared" si="384"/>
        <v>#REF!</v>
      </c>
      <c r="NP59" s="254">
        <f t="shared" si="347"/>
        <v>9.6476395057096003</v>
      </c>
      <c r="NQ59" s="255">
        <f t="shared" si="104"/>
        <v>10.872889722934719</v>
      </c>
      <c r="NR59" s="255">
        <f t="shared" si="348"/>
        <v>8.4848795899302694</v>
      </c>
      <c r="NS59" s="255">
        <f t="shared" si="105"/>
        <v>10.521250691513535</v>
      </c>
      <c r="NT59" s="255">
        <f t="shared" si="349"/>
        <v>90.863640186830168</v>
      </c>
      <c r="NU59" s="255">
        <f t="shared" si="350"/>
        <v>0.1061771186568413</v>
      </c>
      <c r="NV59" s="256">
        <f t="shared" si="351"/>
        <v>9.3380361742981033E-2</v>
      </c>
      <c r="NW59" s="257">
        <f t="shared" si="106"/>
        <v>1.0358957808877343</v>
      </c>
      <c r="NX59" s="254">
        <f t="shared" si="352"/>
        <v>0</v>
      </c>
      <c r="NY59" s="255">
        <f t="shared" si="107"/>
        <v>0</v>
      </c>
      <c r="NZ59" s="255">
        <f t="shared" si="353"/>
        <v>0</v>
      </c>
      <c r="OA59" s="255">
        <f t="shared" si="108"/>
        <v>0</v>
      </c>
      <c r="OB59" s="255">
        <f t="shared" si="354"/>
        <v>0</v>
      </c>
      <c r="OC59" s="255"/>
      <c r="OD59" s="256"/>
      <c r="OE59" s="257"/>
      <c r="OF59" s="254">
        <f t="shared" si="355"/>
        <v>0</v>
      </c>
      <c r="OG59" s="255">
        <f t="shared" si="109"/>
        <v>0</v>
      </c>
      <c r="OH59" s="255">
        <f t="shared" si="356"/>
        <v>0</v>
      </c>
      <c r="OI59" s="255">
        <f t="shared" si="110"/>
        <v>0</v>
      </c>
      <c r="OJ59" s="255">
        <f t="shared" si="357"/>
        <v>0</v>
      </c>
      <c r="OK59" s="255"/>
      <c r="OL59" s="256"/>
      <c r="OM59" s="257"/>
      <c r="ON59" s="258"/>
      <c r="OO59" s="254">
        <f t="shared" si="358"/>
        <v>0</v>
      </c>
      <c r="OP59" s="255">
        <f t="shared" si="111"/>
        <v>0</v>
      </c>
      <c r="OQ59" s="255">
        <f t="shared" si="359"/>
        <v>0</v>
      </c>
      <c r="OR59" s="255">
        <f t="shared" si="112"/>
        <v>0</v>
      </c>
      <c r="OS59" s="255">
        <f t="shared" si="360"/>
        <v>0</v>
      </c>
      <c r="OT59" s="255"/>
      <c r="OU59" s="256"/>
      <c r="OV59" s="257"/>
      <c r="OW59" s="258"/>
      <c r="OX59" s="254">
        <f t="shared" si="361"/>
        <v>0</v>
      </c>
      <c r="OY59" s="255">
        <f t="shared" si="113"/>
        <v>0</v>
      </c>
      <c r="OZ59" s="255">
        <f t="shared" si="362"/>
        <v>0</v>
      </c>
      <c r="PA59" s="255">
        <f t="shared" si="114"/>
        <v>0</v>
      </c>
      <c r="PB59" s="255">
        <f t="shared" si="363"/>
        <v>0</v>
      </c>
      <c r="PC59" s="255"/>
      <c r="PD59" s="259"/>
      <c r="PE59" s="257"/>
      <c r="PF59" s="254">
        <f t="shared" si="116"/>
        <v>0</v>
      </c>
      <c r="PG59" s="255">
        <f t="shared" si="117"/>
        <v>0</v>
      </c>
      <c r="PH59" s="255">
        <f t="shared" si="364"/>
        <v>0</v>
      </c>
      <c r="PI59" s="255">
        <f t="shared" si="118"/>
        <v>0</v>
      </c>
      <c r="PJ59" s="255">
        <f t="shared" si="119"/>
        <v>0</v>
      </c>
      <c r="PK59" s="255"/>
      <c r="PL59" s="259"/>
      <c r="PM59" s="257"/>
      <c r="PN59" s="254">
        <f t="shared" si="120"/>
        <v>0</v>
      </c>
      <c r="PO59" s="255">
        <f t="shared" si="121"/>
        <v>0</v>
      </c>
      <c r="PP59" s="255">
        <f t="shared" si="365"/>
        <v>0</v>
      </c>
      <c r="PQ59" s="255">
        <f t="shared" si="122"/>
        <v>0</v>
      </c>
      <c r="PR59" s="255">
        <f t="shared" si="123"/>
        <v>0</v>
      </c>
      <c r="PS59" s="255"/>
      <c r="PT59" s="259"/>
      <c r="PU59" s="257"/>
      <c r="PV59" s="254">
        <f t="shared" si="124"/>
        <v>3.5651153168579723</v>
      </c>
      <c r="PW59" s="255">
        <f t="shared" si="125"/>
        <v>4.0178849620989352</v>
      </c>
      <c r="PX59" s="255">
        <f t="shared" si="126"/>
        <v>1.1822811313043529E-2</v>
      </c>
      <c r="PY59" s="255">
        <f t="shared" si="127"/>
        <v>1.4660286028173977E-2</v>
      </c>
      <c r="PZ59" s="255">
        <f t="shared" si="128"/>
        <v>3.5948999397812904</v>
      </c>
      <c r="QA59" s="255">
        <f t="shared" si="366"/>
        <v>0.99171475606491288</v>
      </c>
      <c r="QB59" s="259">
        <f t="shared" si="129"/>
        <v>3.2887734042919745E-3</v>
      </c>
      <c r="QC59" s="257">
        <f t="shared" si="367"/>
        <v>1.126737079637274</v>
      </c>
      <c r="QD59" s="254">
        <f t="shared" si="130"/>
        <v>0</v>
      </c>
      <c r="QE59" s="255">
        <f t="shared" si="131"/>
        <v>0</v>
      </c>
      <c r="QF59" s="255">
        <f t="shared" si="132"/>
        <v>0</v>
      </c>
      <c r="QG59" s="255">
        <f t="shared" si="133"/>
        <v>0</v>
      </c>
      <c r="QH59" s="255">
        <f t="shared" si="134"/>
        <v>0</v>
      </c>
      <c r="QI59" s="255"/>
      <c r="QJ59" s="259"/>
      <c r="QK59" s="257"/>
      <c r="QL59" s="254">
        <f t="shared" si="135"/>
        <v>19.210334994415255</v>
      </c>
      <c r="QM59" s="255">
        <f t="shared" si="136"/>
        <v>21.650047538705994</v>
      </c>
      <c r="QN59" s="255">
        <f t="shared" si="137"/>
        <v>0.1536041855360675</v>
      </c>
      <c r="QO59" s="255">
        <f t="shared" si="138"/>
        <v>0.19046919006472371</v>
      </c>
      <c r="QP59" s="255">
        <f t="shared" si="368"/>
        <v>46.705615332332776</v>
      </c>
      <c r="QQ59" s="255">
        <f t="shared" si="369"/>
        <v>0.41130675311147363</v>
      </c>
      <c r="QR59" s="259">
        <f t="shared" si="139"/>
        <v>3.2887734042919745E-3</v>
      </c>
      <c r="QS59" s="257">
        <f t="shared" si="370"/>
        <v>1.0530252632621873</v>
      </c>
      <c r="QT59" s="254">
        <f t="shared" si="140"/>
        <v>5.9620125580029697</v>
      </c>
      <c r="QU59" s="255">
        <f t="shared" si="141"/>
        <v>6.7191881528693465</v>
      </c>
      <c r="QV59" s="255">
        <f t="shared" si="142"/>
        <v>2.0666514061863744E-2</v>
      </c>
      <c r="QW59" s="255">
        <f t="shared" si="143"/>
        <v>2.5626477436711041E-2</v>
      </c>
      <c r="QX59" s="255">
        <f t="shared" si="144"/>
        <v>6.2839580358115157</v>
      </c>
      <c r="QY59" s="255">
        <f t="shared" si="385"/>
        <v>0.94876708660786435</v>
      </c>
      <c r="QZ59" s="259">
        <f t="shared" si="386"/>
        <v>3.2887734042919736E-3</v>
      </c>
      <c r="RA59" s="257">
        <f t="shared" si="387"/>
        <v>1.1212827256162288</v>
      </c>
      <c r="RB59" s="254">
        <f t="shared" si="145"/>
        <v>0</v>
      </c>
      <c r="RC59" s="255">
        <f t="shared" si="146"/>
        <v>0</v>
      </c>
      <c r="RD59" s="255">
        <f t="shared" si="371"/>
        <v>0</v>
      </c>
      <c r="RE59" s="255">
        <f t="shared" si="147"/>
        <v>0</v>
      </c>
      <c r="RF59" s="255">
        <f t="shared" si="148"/>
        <v>0</v>
      </c>
      <c r="RG59" s="255"/>
      <c r="RH59" s="259"/>
      <c r="RI59" s="257"/>
      <c r="RJ59" s="254">
        <f t="shared" si="149"/>
        <v>0</v>
      </c>
      <c r="RK59" s="255">
        <f t="shared" si="150"/>
        <v>0</v>
      </c>
      <c r="RL59" s="255">
        <f t="shared" si="372"/>
        <v>0</v>
      </c>
      <c r="RM59" s="255">
        <f t="shared" si="151"/>
        <v>0</v>
      </c>
      <c r="RN59" s="255">
        <f t="shared" si="152"/>
        <v>0</v>
      </c>
      <c r="RO59" s="255"/>
      <c r="RP59" s="259"/>
      <c r="RQ59" s="257"/>
      <c r="RR59" s="254">
        <f t="shared" si="153"/>
        <v>0</v>
      </c>
      <c r="RS59" s="255">
        <f t="shared" si="154"/>
        <v>0</v>
      </c>
      <c r="RT59" s="255">
        <f t="shared" si="373"/>
        <v>0</v>
      </c>
      <c r="RU59" s="255">
        <f t="shared" si="155"/>
        <v>0</v>
      </c>
      <c r="RV59" s="255">
        <f t="shared" si="156"/>
        <v>0</v>
      </c>
      <c r="RW59" s="255"/>
      <c r="RX59" s="259"/>
      <c r="RY59" s="257"/>
      <c r="RZ59" s="260"/>
      <c r="SA59" s="242" t="e">
        <f t="shared" si="157"/>
        <v>#REF!</v>
      </c>
      <c r="SB59" s="242">
        <f t="shared" si="158"/>
        <v>0</v>
      </c>
      <c r="SC59" s="242">
        <f t="shared" si="159"/>
        <v>0.60910671916198766</v>
      </c>
      <c r="SD59" s="242">
        <f t="shared" si="160"/>
        <v>0</v>
      </c>
      <c r="SE59" s="242">
        <f t="shared" si="161"/>
        <v>0</v>
      </c>
      <c r="SF59" s="262">
        <v>0</v>
      </c>
      <c r="SG59" s="242">
        <f t="shared" si="162"/>
        <v>0</v>
      </c>
      <c r="SH59" s="262">
        <v>0</v>
      </c>
      <c r="SI59" s="242">
        <f t="shared" si="163"/>
        <v>0</v>
      </c>
      <c r="SJ59" s="242">
        <f t="shared" si="164"/>
        <v>0</v>
      </c>
      <c r="SK59" s="242">
        <f t="shared" si="165"/>
        <v>0</v>
      </c>
      <c r="SL59" s="242">
        <f t="shared" si="166"/>
        <v>3.9210450371377131E-2</v>
      </c>
      <c r="SM59" s="242">
        <f t="shared" si="167"/>
        <v>0</v>
      </c>
      <c r="SN59" s="242">
        <f t="shared" si="168"/>
        <v>0.37266564066848806</v>
      </c>
      <c r="SO59" s="242">
        <f t="shared" si="169"/>
        <v>6.7164835264412109E-2</v>
      </c>
      <c r="SP59" s="242">
        <f t="shared" si="170"/>
        <v>0</v>
      </c>
      <c r="SQ59" s="242">
        <f t="shared" si="171"/>
        <v>0</v>
      </c>
      <c r="SR59" s="242">
        <f t="shared" si="172"/>
        <v>0</v>
      </c>
      <c r="SS59" s="242" t="e">
        <f t="shared" si="173"/>
        <v>#REF!</v>
      </c>
      <c r="ST59" s="242" t="e">
        <f t="shared" si="174"/>
        <v>#REF!</v>
      </c>
      <c r="SU59" s="242"/>
      <c r="SV59" s="242"/>
      <c r="SW59" s="242" t="e">
        <f t="shared" si="175"/>
        <v>#REF!</v>
      </c>
      <c r="SX59" s="242" t="e">
        <f t="shared" si="175"/>
        <v>#REF!</v>
      </c>
      <c r="SY59" s="242"/>
      <c r="SZ59" s="263"/>
      <c r="TA59" s="264">
        <f t="shared" si="176"/>
        <v>13.0449</v>
      </c>
      <c r="TB59" s="264">
        <f t="shared" si="177"/>
        <v>0</v>
      </c>
      <c r="TC59" s="264">
        <f t="shared" si="178"/>
        <v>114.48359999999998</v>
      </c>
      <c r="TD59" s="264">
        <f t="shared" si="179"/>
        <v>0</v>
      </c>
      <c r="TE59" s="264">
        <f t="shared" si="180"/>
        <v>0</v>
      </c>
      <c r="TF59" s="264">
        <f t="shared" si="180"/>
        <v>0</v>
      </c>
      <c r="TG59" s="264">
        <f t="shared" si="181"/>
        <v>0</v>
      </c>
      <c r="TH59" s="264">
        <f t="shared" si="182"/>
        <v>0</v>
      </c>
      <c r="TI59" s="264">
        <f t="shared" si="183"/>
        <v>0</v>
      </c>
      <c r="TJ59" s="264">
        <f t="shared" si="184"/>
        <v>6.7755599999999987</v>
      </c>
      <c r="TK59" s="264">
        <f t="shared" si="185"/>
        <v>0</v>
      </c>
      <c r="TL59" s="264">
        <f t="shared" si="186"/>
        <v>68.904329999999987</v>
      </c>
      <c r="TM59" s="264">
        <f t="shared" si="187"/>
        <v>11.66253</v>
      </c>
      <c r="TN59" s="264">
        <f t="shared" si="188"/>
        <v>0</v>
      </c>
      <c r="TO59" s="264">
        <f t="shared" si="189"/>
        <v>0</v>
      </c>
      <c r="TP59" s="264">
        <f t="shared" si="189"/>
        <v>0</v>
      </c>
      <c r="TQ59" s="264"/>
      <c r="TR59" s="264"/>
      <c r="TS59" s="264" t="e">
        <f t="shared" si="190"/>
        <v>#REF!</v>
      </c>
      <c r="TT59" s="264">
        <f t="shared" si="191"/>
        <v>0</v>
      </c>
      <c r="TU59" s="264">
        <f t="shared" si="192"/>
        <v>118.59307822083899</v>
      </c>
      <c r="TV59" s="264">
        <f t="shared" si="193"/>
        <v>0</v>
      </c>
      <c r="TW59" s="264">
        <f t="shared" si="193"/>
        <v>0</v>
      </c>
      <c r="TX59" s="264">
        <f t="shared" si="194"/>
        <v>0</v>
      </c>
      <c r="TY59" s="264">
        <f t="shared" si="195"/>
        <v>0</v>
      </c>
      <c r="TZ59" s="264">
        <f t="shared" si="196"/>
        <v>0</v>
      </c>
      <c r="UA59" s="264">
        <f t="shared" si="197"/>
        <v>0</v>
      </c>
      <c r="UB59" s="264">
        <f t="shared" si="198"/>
        <v>7.6342746873071272</v>
      </c>
      <c r="UC59" s="264">
        <f t="shared" si="199"/>
        <v>0</v>
      </c>
      <c r="UD59" s="264">
        <f t="shared" si="200"/>
        <v>72.558000238154619</v>
      </c>
      <c r="UE59" s="264">
        <f t="shared" si="201"/>
        <v>13.076993425981037</v>
      </c>
      <c r="UF59" s="264">
        <f t="shared" si="202"/>
        <v>0</v>
      </c>
      <c r="UG59" s="264">
        <f t="shared" si="203"/>
        <v>0</v>
      </c>
      <c r="UH59" s="264">
        <f t="shared" si="203"/>
        <v>0</v>
      </c>
      <c r="UI59" s="191"/>
      <c r="UJ59" s="191"/>
      <c r="UK59" s="191"/>
      <c r="UL59" s="191"/>
      <c r="UM59" s="189"/>
      <c r="UN59" s="191"/>
      <c r="UO59" s="191"/>
      <c r="UP59" s="191"/>
      <c r="UQ59" s="191"/>
      <c r="UR59" s="191"/>
      <c r="US59" s="191"/>
      <c r="UT59" s="191"/>
      <c r="UU59" s="191"/>
      <c r="UV59" s="192"/>
      <c r="UW59" s="191"/>
      <c r="UX59" s="191"/>
      <c r="UY59" s="191"/>
      <c r="UZ59" s="191"/>
      <c r="VA59" s="191"/>
      <c r="VB59" s="191"/>
      <c r="VC59" s="191"/>
      <c r="VD59" s="191"/>
      <c r="VE59" s="191"/>
      <c r="VF59" s="191"/>
      <c r="VG59" s="191"/>
      <c r="VH59" s="191"/>
      <c r="VI59" s="191"/>
      <c r="VJ59" s="191"/>
      <c r="VK59" s="191"/>
      <c r="VL59" s="191"/>
      <c r="VM59" s="191"/>
      <c r="VN59" s="219"/>
      <c r="VO59" s="191"/>
      <c r="VP59" s="191"/>
      <c r="VQ59" s="191"/>
      <c r="VR59" s="191"/>
      <c r="VS59" s="191"/>
      <c r="VT59" s="191"/>
      <c r="VU59" s="191"/>
      <c r="VV59" s="191"/>
    </row>
    <row r="60" spans="1:594" ht="23.1" hidden="1" customHeight="1" thickBot="1" x14ac:dyDescent="0.35">
      <c r="A60" s="265">
        <v>23</v>
      </c>
      <c r="B60" s="266" t="s">
        <v>182</v>
      </c>
      <c r="C60" s="265">
        <v>1</v>
      </c>
      <c r="D60" s="267">
        <v>99.4</v>
      </c>
      <c r="E60" s="239"/>
      <c r="F60" s="240">
        <f t="shared" si="204"/>
        <v>99.4</v>
      </c>
      <c r="G60" s="240"/>
      <c r="H60" s="268">
        <v>0</v>
      </c>
      <c r="I60" s="269">
        <v>0.94350000000000001</v>
      </c>
      <c r="J60" s="269">
        <v>0.94350000000000001</v>
      </c>
      <c r="K60" s="269"/>
      <c r="L60" s="269"/>
      <c r="M60" s="269">
        <v>5.0799999999999998E-2</v>
      </c>
      <c r="N60" s="269">
        <v>0</v>
      </c>
      <c r="O60" s="269">
        <v>0.41139999999999999</v>
      </c>
      <c r="P60" s="269">
        <v>0</v>
      </c>
      <c r="Q60" s="269">
        <v>0</v>
      </c>
      <c r="R60" s="269">
        <v>0</v>
      </c>
      <c r="S60" s="269">
        <v>0</v>
      </c>
      <c r="T60" s="269">
        <v>0</v>
      </c>
      <c r="U60" s="269">
        <v>0</v>
      </c>
      <c r="V60" s="269">
        <v>4.6800000000000001E-2</v>
      </c>
      <c r="W60" s="269">
        <v>0</v>
      </c>
      <c r="X60" s="269">
        <v>0.3891</v>
      </c>
      <c r="Y60" s="269">
        <v>4.5400000000000003E-2</v>
      </c>
      <c r="Z60" s="269">
        <v>0</v>
      </c>
      <c r="AA60" s="269">
        <v>0</v>
      </c>
      <c r="AB60" s="269">
        <v>0</v>
      </c>
      <c r="AC60" s="244">
        <v>0</v>
      </c>
      <c r="AD60" s="243">
        <f t="shared" si="205"/>
        <v>0</v>
      </c>
      <c r="AE60" s="243">
        <f t="shared" si="0"/>
        <v>0</v>
      </c>
      <c r="AF60" s="243">
        <f t="shared" si="206"/>
        <v>0</v>
      </c>
      <c r="AG60" s="243">
        <f t="shared" si="207"/>
        <v>0</v>
      </c>
      <c r="AH60" s="244">
        <v>0</v>
      </c>
      <c r="AI60" s="243">
        <f t="shared" si="1"/>
        <v>0</v>
      </c>
      <c r="AJ60" s="243">
        <f t="shared" si="208"/>
        <v>0</v>
      </c>
      <c r="AK60" s="243">
        <f t="shared" si="209"/>
        <v>0</v>
      </c>
      <c r="AL60" s="243">
        <f t="shared" si="2"/>
        <v>0</v>
      </c>
      <c r="AM60" s="243">
        <f t="shared" si="210"/>
        <v>0</v>
      </c>
      <c r="AN60" s="244">
        <v>1.88</v>
      </c>
      <c r="AO60" s="244">
        <v>0.41360000000000002</v>
      </c>
      <c r="AP60" s="243">
        <f t="shared" si="211"/>
        <v>0</v>
      </c>
      <c r="AQ60" s="243">
        <f t="shared" si="212"/>
        <v>0</v>
      </c>
      <c r="AR60" s="243">
        <f t="shared" si="213"/>
        <v>0</v>
      </c>
      <c r="AS60" s="244">
        <v>0.15119887007499999</v>
      </c>
      <c r="AT60" s="244" t="e">
        <f t="shared" si="3"/>
        <v>#REF!</v>
      </c>
      <c r="AU60" s="243">
        <f t="shared" si="4"/>
        <v>0.27778284154651717</v>
      </c>
      <c r="AV60" s="243">
        <f t="shared" si="214"/>
        <v>8.953954324192567E-3</v>
      </c>
      <c r="AW60" s="243">
        <f t="shared" si="215"/>
        <v>0.23694744380965893</v>
      </c>
      <c r="AX60" s="243">
        <f t="shared" si="5"/>
        <v>0.13612908558107586</v>
      </c>
      <c r="AY60" s="243">
        <f t="shared" si="216"/>
        <v>3.4304529566431117</v>
      </c>
      <c r="AZ60" s="244">
        <v>5</v>
      </c>
      <c r="BA60" s="243">
        <f t="shared" si="217"/>
        <v>25.485833333333332</v>
      </c>
      <c r="BB60" s="243">
        <f t="shared" si="218"/>
        <v>2.6578083333333331</v>
      </c>
      <c r="BC60" s="243">
        <f t="shared" si="219"/>
        <v>2.1262466666666664</v>
      </c>
      <c r="BD60" s="243">
        <f t="shared" si="220"/>
        <v>0.53156166666666671</v>
      </c>
      <c r="BE60" s="244">
        <v>0.99667812499999997</v>
      </c>
      <c r="BF60" s="243">
        <f t="shared" si="221"/>
        <v>0.79734250000000007</v>
      </c>
      <c r="BG60" s="243">
        <f t="shared" si="222"/>
        <v>0.19933562499999991</v>
      </c>
      <c r="BH60" s="243">
        <f t="shared" si="6"/>
        <v>3.3109802750583954</v>
      </c>
      <c r="BI60" s="243">
        <f t="shared" si="223"/>
        <v>0.10672497259414374</v>
      </c>
      <c r="BJ60" s="243">
        <f t="shared" si="224"/>
        <v>2.8242504407814986</v>
      </c>
      <c r="BK60" s="243">
        <f t="shared" si="7"/>
        <v>1.6225650033362531</v>
      </c>
      <c r="BL60" s="243">
        <f t="shared" si="225"/>
        <v>40.888638084073577</v>
      </c>
      <c r="BM60" s="244">
        <v>0</v>
      </c>
      <c r="BN60" s="243">
        <f t="shared" si="226"/>
        <v>0</v>
      </c>
      <c r="BO60" s="243">
        <f t="shared" si="8"/>
        <v>0</v>
      </c>
      <c r="BP60" s="243">
        <f t="shared" si="227"/>
        <v>0</v>
      </c>
      <c r="BQ60" s="243">
        <f t="shared" si="228"/>
        <v>0</v>
      </c>
      <c r="BR60" s="244">
        <v>0</v>
      </c>
      <c r="BS60" s="243">
        <f t="shared" si="9"/>
        <v>0</v>
      </c>
      <c r="BT60" s="243">
        <f t="shared" si="229"/>
        <v>0</v>
      </c>
      <c r="BU60" s="243">
        <f t="shared" si="230"/>
        <v>0</v>
      </c>
      <c r="BV60" s="243">
        <f t="shared" si="10"/>
        <v>0</v>
      </c>
      <c r="BW60" s="243">
        <f t="shared" si="231"/>
        <v>0</v>
      </c>
      <c r="BX60" s="244">
        <v>0</v>
      </c>
      <c r="BY60" s="243">
        <f t="shared" si="11"/>
        <v>0</v>
      </c>
      <c r="BZ60" s="243">
        <f t="shared" si="232"/>
        <v>0</v>
      </c>
      <c r="CA60" s="243">
        <f t="shared" si="233"/>
        <v>0</v>
      </c>
      <c r="CB60" s="243">
        <f t="shared" si="12"/>
        <v>0</v>
      </c>
      <c r="CC60" s="243">
        <f t="shared" si="234"/>
        <v>0</v>
      </c>
      <c r="CD60" s="245"/>
      <c r="CE60" s="243">
        <f t="shared" si="13"/>
        <v>0</v>
      </c>
      <c r="CF60" s="243">
        <f t="shared" si="235"/>
        <v>0</v>
      </c>
      <c r="CG60" s="243">
        <f t="shared" si="236"/>
        <v>0</v>
      </c>
      <c r="CH60" s="243">
        <f t="shared" si="14"/>
        <v>0</v>
      </c>
      <c r="CI60" s="243">
        <f t="shared" si="237"/>
        <v>0</v>
      </c>
      <c r="CJ60" s="245"/>
      <c r="CK60" s="243">
        <f t="shared" si="15"/>
        <v>0</v>
      </c>
      <c r="CL60" s="243">
        <f t="shared" si="238"/>
        <v>0</v>
      </c>
      <c r="CM60" s="243">
        <f t="shared" si="239"/>
        <v>0</v>
      </c>
      <c r="CN60" s="243">
        <f t="shared" si="16"/>
        <v>0</v>
      </c>
      <c r="CO60" s="243">
        <f t="shared" si="240"/>
        <v>0</v>
      </c>
      <c r="CP60" s="243">
        <v>0</v>
      </c>
      <c r="CQ60" s="243">
        <f t="shared" si="17"/>
        <v>0</v>
      </c>
      <c r="CR60" s="243">
        <f t="shared" si="374"/>
        <v>0</v>
      </c>
      <c r="CS60" s="243">
        <f t="shared" si="241"/>
        <v>0</v>
      </c>
      <c r="CT60" s="243">
        <f t="shared" si="18"/>
        <v>0</v>
      </c>
      <c r="CU60" s="243">
        <f t="shared" si="242"/>
        <v>0</v>
      </c>
      <c r="CV60" s="243"/>
      <c r="CW60" s="243">
        <f t="shared" si="19"/>
        <v>0</v>
      </c>
      <c r="CX60" s="243">
        <f t="shared" si="375"/>
        <v>0</v>
      </c>
      <c r="CY60" s="243">
        <f t="shared" si="243"/>
        <v>0</v>
      </c>
      <c r="CZ60" s="243">
        <f t="shared" si="20"/>
        <v>0</v>
      </c>
      <c r="DA60" s="243">
        <f t="shared" si="244"/>
        <v>0</v>
      </c>
      <c r="DB60" s="244">
        <v>0</v>
      </c>
      <c r="DC60" s="243">
        <f t="shared" si="245"/>
        <v>0</v>
      </c>
      <c r="DD60" s="243">
        <f t="shared" si="21"/>
        <v>0</v>
      </c>
      <c r="DE60" s="244">
        <v>0</v>
      </c>
      <c r="DF60" s="244">
        <v>0</v>
      </c>
      <c r="DG60" s="243">
        <f t="shared" si="22"/>
        <v>0</v>
      </c>
      <c r="DH60" s="243">
        <f t="shared" si="23"/>
        <v>0</v>
      </c>
      <c r="DI60" s="243">
        <f t="shared" si="246"/>
        <v>0</v>
      </c>
      <c r="DJ60" s="244">
        <v>0</v>
      </c>
      <c r="DK60" s="243">
        <f t="shared" si="247"/>
        <v>0</v>
      </c>
      <c r="DL60" s="243">
        <f t="shared" si="24"/>
        <v>0</v>
      </c>
      <c r="DM60" s="244">
        <v>0</v>
      </c>
      <c r="DN60" s="244">
        <v>0</v>
      </c>
      <c r="DO60" s="243">
        <f t="shared" si="25"/>
        <v>0</v>
      </c>
      <c r="DP60" s="243">
        <f t="shared" si="26"/>
        <v>0</v>
      </c>
      <c r="DQ60" s="243">
        <f t="shared" si="248"/>
        <v>0</v>
      </c>
      <c r="DR60" s="244">
        <v>0</v>
      </c>
      <c r="DS60" s="243">
        <f t="shared" si="249"/>
        <v>0</v>
      </c>
      <c r="DT60" s="243">
        <f t="shared" si="27"/>
        <v>0</v>
      </c>
      <c r="DU60" s="244">
        <v>0</v>
      </c>
      <c r="DV60" s="244">
        <v>0</v>
      </c>
      <c r="DW60" s="243">
        <f t="shared" si="28"/>
        <v>0</v>
      </c>
      <c r="DX60" s="243">
        <f t="shared" si="29"/>
        <v>0</v>
      </c>
      <c r="DY60" s="243">
        <f t="shared" si="30"/>
        <v>0</v>
      </c>
      <c r="DZ60" s="244">
        <v>0</v>
      </c>
      <c r="EA60" s="243">
        <f t="shared" si="250"/>
        <v>0</v>
      </c>
      <c r="EB60" s="243">
        <f t="shared" si="31"/>
        <v>0</v>
      </c>
      <c r="EC60" s="244">
        <v>0</v>
      </c>
      <c r="ED60" s="244">
        <v>0</v>
      </c>
      <c r="EE60" s="243">
        <f t="shared" si="32"/>
        <v>0</v>
      </c>
      <c r="EF60" s="243">
        <f t="shared" si="33"/>
        <v>0</v>
      </c>
      <c r="EG60" s="243">
        <f t="shared" si="34"/>
        <v>0</v>
      </c>
      <c r="EH60" s="244">
        <v>0</v>
      </c>
      <c r="EI60" s="243">
        <f t="shared" si="251"/>
        <v>0</v>
      </c>
      <c r="EJ60" s="243">
        <f t="shared" si="35"/>
        <v>0</v>
      </c>
      <c r="EK60" s="244">
        <v>0</v>
      </c>
      <c r="EL60" s="244">
        <v>0</v>
      </c>
      <c r="EM60" s="243">
        <f t="shared" si="36"/>
        <v>0</v>
      </c>
      <c r="EN60" s="243">
        <f t="shared" si="37"/>
        <v>0</v>
      </c>
      <c r="EO60" s="243">
        <f t="shared" si="252"/>
        <v>0</v>
      </c>
      <c r="EP60" s="244">
        <v>0</v>
      </c>
      <c r="EQ60" s="244">
        <v>0</v>
      </c>
      <c r="ER60" s="244">
        <v>0</v>
      </c>
      <c r="ES60" s="244">
        <v>0</v>
      </c>
      <c r="ET60" s="244">
        <v>0</v>
      </c>
      <c r="EU60" s="243">
        <f t="shared" si="38"/>
        <v>0</v>
      </c>
      <c r="EV60" s="243">
        <f t="shared" si="253"/>
        <v>0</v>
      </c>
      <c r="EW60" s="243">
        <f t="shared" si="254"/>
        <v>0</v>
      </c>
      <c r="EX60" s="243">
        <f t="shared" si="39"/>
        <v>0</v>
      </c>
      <c r="EY60" s="243">
        <f t="shared" si="255"/>
        <v>0</v>
      </c>
      <c r="EZ60" s="245">
        <f t="shared" si="256"/>
        <v>0</v>
      </c>
      <c r="FA60" s="245">
        <f t="shared" si="256"/>
        <v>0</v>
      </c>
      <c r="FB60" s="245">
        <f t="shared" si="256"/>
        <v>0</v>
      </c>
      <c r="FC60" s="245">
        <f t="shared" si="257"/>
        <v>0</v>
      </c>
      <c r="FD60" s="245">
        <f t="shared" si="258"/>
        <v>0</v>
      </c>
      <c r="FE60" s="245">
        <f t="shared" si="259"/>
        <v>0</v>
      </c>
      <c r="FF60" s="245">
        <f t="shared" si="260"/>
        <v>0</v>
      </c>
      <c r="FG60" s="245">
        <f t="shared" si="261"/>
        <v>0</v>
      </c>
      <c r="FH60" s="245">
        <f t="shared" si="262"/>
        <v>0</v>
      </c>
      <c r="FI60" s="245">
        <f t="shared" si="263"/>
        <v>0</v>
      </c>
      <c r="FJ60" s="245">
        <f t="shared" si="263"/>
        <v>0</v>
      </c>
      <c r="FK60" s="244">
        <f t="shared" si="40"/>
        <v>0</v>
      </c>
      <c r="FL60" s="244">
        <v>0</v>
      </c>
      <c r="FM60" s="243">
        <f t="shared" si="264"/>
        <v>0</v>
      </c>
      <c r="FN60" s="243">
        <f t="shared" si="265"/>
        <v>0</v>
      </c>
      <c r="FO60" s="244">
        <v>0</v>
      </c>
      <c r="FP60" s="244">
        <f t="shared" si="266"/>
        <v>0</v>
      </c>
      <c r="FQ60" s="244">
        <f t="shared" si="41"/>
        <v>0</v>
      </c>
      <c r="FR60" s="244">
        <v>0</v>
      </c>
      <c r="FS60" s="243">
        <f t="shared" si="267"/>
        <v>0</v>
      </c>
      <c r="FT60" s="243">
        <f t="shared" si="268"/>
        <v>0</v>
      </c>
      <c r="FU60" s="244">
        <v>0</v>
      </c>
      <c r="FV60" s="244">
        <f t="shared" si="269"/>
        <v>0</v>
      </c>
      <c r="FW60" s="270">
        <v>3.9899999999999999E-4</v>
      </c>
      <c r="FX60" s="243">
        <f t="shared" si="270"/>
        <v>1.7908874906139001</v>
      </c>
      <c r="FY60" s="243">
        <f t="shared" si="271"/>
        <v>0.39399524793505802</v>
      </c>
      <c r="FZ60" s="243">
        <f t="shared" si="42"/>
        <v>0</v>
      </c>
      <c r="GA60" s="243">
        <f t="shared" si="272"/>
        <v>0</v>
      </c>
      <c r="GB60" s="243">
        <f t="shared" si="273"/>
        <v>0</v>
      </c>
      <c r="GC60" s="243">
        <f t="shared" si="274"/>
        <v>3.1069146715791439E-2</v>
      </c>
      <c r="GD60" s="243">
        <f t="shared" si="43"/>
        <v>0.2517807983935792</v>
      </c>
      <c r="GE60" s="243">
        <f t="shared" si="275"/>
        <v>8.1158136189175712E-3</v>
      </c>
      <c r="GF60" s="243">
        <f t="shared" si="276"/>
        <v>0.21476782456242274</v>
      </c>
      <c r="GG60" s="243">
        <f t="shared" si="44"/>
        <v>0.12338663418291645</v>
      </c>
      <c r="GH60" s="247">
        <f t="shared" si="277"/>
        <v>3.1093431814094941</v>
      </c>
      <c r="GI60" s="244">
        <v>4</v>
      </c>
      <c r="GJ60" s="244">
        <v>4093.85</v>
      </c>
      <c r="GK60" s="244">
        <v>900.64700000000005</v>
      </c>
      <c r="GL60" s="244">
        <v>2511.0587270667902</v>
      </c>
      <c r="GM60" s="244">
        <v>71.022008333333304</v>
      </c>
      <c r="GN60" s="271">
        <v>0</v>
      </c>
      <c r="GO60" s="243">
        <f t="shared" si="278"/>
        <v>0</v>
      </c>
      <c r="GP60" s="243">
        <f t="shared" si="45"/>
        <v>0</v>
      </c>
      <c r="GQ60" s="243">
        <f t="shared" si="279"/>
        <v>0</v>
      </c>
      <c r="GR60" s="243">
        <f t="shared" si="280"/>
        <v>0</v>
      </c>
      <c r="GS60" s="244">
        <v>0</v>
      </c>
      <c r="GT60" s="244">
        <v>0</v>
      </c>
      <c r="GU60" s="245"/>
      <c r="GV60" s="243">
        <f t="shared" si="46"/>
        <v>0</v>
      </c>
      <c r="GW60" s="243">
        <f t="shared" si="281"/>
        <v>0</v>
      </c>
      <c r="GX60" s="243">
        <f t="shared" si="282"/>
        <v>0</v>
      </c>
      <c r="GY60" s="243">
        <f t="shared" si="47"/>
        <v>0</v>
      </c>
      <c r="GZ60" s="243">
        <f t="shared" si="283"/>
        <v>0</v>
      </c>
      <c r="HA60" s="244">
        <v>0</v>
      </c>
      <c r="HB60" s="244">
        <v>44</v>
      </c>
      <c r="HC60" s="244">
        <v>0</v>
      </c>
      <c r="HD60" s="244">
        <v>0</v>
      </c>
      <c r="HE60" s="244">
        <v>0</v>
      </c>
      <c r="HF60" s="243">
        <f t="shared" si="284"/>
        <v>0</v>
      </c>
      <c r="HG60" s="243">
        <f t="shared" si="48"/>
        <v>0</v>
      </c>
      <c r="HH60" s="244">
        <v>0</v>
      </c>
      <c r="HI60" s="244">
        <v>0</v>
      </c>
      <c r="HJ60" s="243">
        <f t="shared" si="49"/>
        <v>0</v>
      </c>
      <c r="HK60" s="243">
        <f t="shared" si="50"/>
        <v>0</v>
      </c>
      <c r="HL60" s="243">
        <f t="shared" si="51"/>
        <v>0</v>
      </c>
      <c r="HM60" s="244">
        <v>0</v>
      </c>
      <c r="HN60" s="243">
        <f t="shared" si="285"/>
        <v>0</v>
      </c>
      <c r="HO60" s="243">
        <f t="shared" si="52"/>
        <v>0</v>
      </c>
      <c r="HP60" s="244">
        <v>0</v>
      </c>
      <c r="HQ60" s="244">
        <v>0</v>
      </c>
      <c r="HR60" s="243">
        <f t="shared" si="53"/>
        <v>0</v>
      </c>
      <c r="HS60" s="243">
        <f t="shared" si="54"/>
        <v>0</v>
      </c>
      <c r="HT60" s="243">
        <f t="shared" si="55"/>
        <v>0</v>
      </c>
      <c r="HU60" s="244">
        <v>0</v>
      </c>
      <c r="HV60" s="243">
        <f t="shared" si="286"/>
        <v>0</v>
      </c>
      <c r="HW60" s="243">
        <f t="shared" si="56"/>
        <v>0</v>
      </c>
      <c r="HX60" s="244">
        <v>0</v>
      </c>
      <c r="HY60" s="244">
        <v>0</v>
      </c>
      <c r="HZ60" s="243">
        <f t="shared" si="57"/>
        <v>0</v>
      </c>
      <c r="IA60" s="243">
        <f t="shared" si="58"/>
        <v>0</v>
      </c>
      <c r="IB60" s="243">
        <f t="shared" si="59"/>
        <v>0</v>
      </c>
      <c r="IC60" s="244">
        <v>0</v>
      </c>
      <c r="ID60" s="243">
        <f t="shared" si="287"/>
        <v>0</v>
      </c>
      <c r="IE60" s="243">
        <f t="shared" si="60"/>
        <v>0</v>
      </c>
      <c r="IF60" s="244">
        <v>0</v>
      </c>
      <c r="IG60" s="244">
        <v>0</v>
      </c>
      <c r="IH60" s="243">
        <f t="shared" si="61"/>
        <v>0</v>
      </c>
      <c r="II60" s="243">
        <f t="shared" si="62"/>
        <v>0</v>
      </c>
      <c r="IJ60" s="243">
        <f t="shared" si="288"/>
        <v>0</v>
      </c>
      <c r="IK60" s="244">
        <v>0</v>
      </c>
      <c r="IL60" s="243">
        <f t="shared" si="289"/>
        <v>0</v>
      </c>
      <c r="IM60" s="243">
        <f t="shared" si="63"/>
        <v>0</v>
      </c>
      <c r="IN60" s="244">
        <v>0</v>
      </c>
      <c r="IO60" s="244">
        <v>0</v>
      </c>
      <c r="IP60" s="243">
        <f t="shared" si="64"/>
        <v>0</v>
      </c>
      <c r="IQ60" s="243">
        <f t="shared" si="65"/>
        <v>0</v>
      </c>
      <c r="IR60" s="243">
        <f t="shared" si="290"/>
        <v>0</v>
      </c>
      <c r="IS60" s="244">
        <v>0.53</v>
      </c>
      <c r="IT60" s="243">
        <f t="shared" si="291"/>
        <v>0.11660000000000001</v>
      </c>
      <c r="IU60" s="243">
        <f t="shared" si="66"/>
        <v>0</v>
      </c>
      <c r="IV60" s="244">
        <v>2.3308813649999999E-2</v>
      </c>
      <c r="IW60" s="244">
        <v>5.5302120374198301E-2</v>
      </c>
      <c r="IX60" s="243">
        <f t="shared" si="67"/>
        <v>8.2399888366958232E-2</v>
      </c>
      <c r="IY60" s="243">
        <f t="shared" si="68"/>
        <v>4.0380541119557835E-2</v>
      </c>
      <c r="IZ60" s="243">
        <f t="shared" si="292"/>
        <v>1.0175896362128574</v>
      </c>
      <c r="JA60" s="244">
        <v>6.02785555555554</v>
      </c>
      <c r="JB60" s="243">
        <f t="shared" si="293"/>
        <v>1.3261282222222188</v>
      </c>
      <c r="JC60" s="244">
        <v>15.460511111111099</v>
      </c>
      <c r="JD60" s="243">
        <f t="shared" si="69"/>
        <v>0</v>
      </c>
      <c r="JE60" s="243">
        <f t="shared" si="70"/>
        <v>2.5922276454952806</v>
      </c>
      <c r="JF60" s="243">
        <f t="shared" si="71"/>
        <v>1.270336126719207</v>
      </c>
      <c r="JG60" s="243">
        <f t="shared" si="294"/>
        <v>32.012470393324016</v>
      </c>
      <c r="JH60" s="244">
        <v>0</v>
      </c>
      <c r="JI60" s="243">
        <f t="shared" si="295"/>
        <v>0</v>
      </c>
      <c r="JJ60" s="244">
        <v>0</v>
      </c>
      <c r="JK60" s="243">
        <f t="shared" si="72"/>
        <v>0</v>
      </c>
      <c r="JL60" s="243">
        <f t="shared" si="73"/>
        <v>0</v>
      </c>
      <c r="JM60" s="243">
        <f t="shared" si="74"/>
        <v>0</v>
      </c>
      <c r="JN60" s="243">
        <f t="shared" si="296"/>
        <v>0</v>
      </c>
      <c r="JO60" s="244">
        <v>0</v>
      </c>
      <c r="JP60" s="243">
        <f t="shared" si="297"/>
        <v>0</v>
      </c>
      <c r="JQ60" s="244">
        <v>0</v>
      </c>
      <c r="JR60" s="243">
        <f t="shared" si="75"/>
        <v>0</v>
      </c>
      <c r="JS60" s="243">
        <f t="shared" si="76"/>
        <v>0</v>
      </c>
      <c r="JT60" s="243">
        <f t="shared" si="77"/>
        <v>0</v>
      </c>
      <c r="JU60" s="243">
        <f t="shared" si="298"/>
        <v>0</v>
      </c>
      <c r="JV60" s="244">
        <v>0</v>
      </c>
      <c r="JW60" s="243">
        <f t="shared" si="299"/>
        <v>0</v>
      </c>
      <c r="JX60" s="244">
        <v>0</v>
      </c>
      <c r="JY60" s="243">
        <f t="shared" si="78"/>
        <v>0</v>
      </c>
      <c r="JZ60" s="243">
        <f t="shared" si="79"/>
        <v>0</v>
      </c>
      <c r="KA60" s="243">
        <f t="shared" si="80"/>
        <v>0</v>
      </c>
      <c r="KB60" s="243">
        <f t="shared" si="300"/>
        <v>0</v>
      </c>
      <c r="KC60" s="244">
        <v>0</v>
      </c>
      <c r="KD60" s="243">
        <f t="shared" si="301"/>
        <v>0</v>
      </c>
      <c r="KE60" s="244">
        <v>0</v>
      </c>
      <c r="KF60" s="243">
        <f t="shared" si="81"/>
        <v>0</v>
      </c>
      <c r="KG60" s="243">
        <f t="shared" si="82"/>
        <v>0</v>
      </c>
      <c r="KH60" s="243">
        <f t="shared" si="83"/>
        <v>0</v>
      </c>
      <c r="KI60" s="243">
        <f t="shared" si="302"/>
        <v>0</v>
      </c>
      <c r="KJ60" s="244">
        <v>0</v>
      </c>
      <c r="KK60" s="243">
        <f t="shared" si="303"/>
        <v>0</v>
      </c>
      <c r="KL60" s="244">
        <v>0</v>
      </c>
      <c r="KM60" s="243">
        <f t="shared" si="84"/>
        <v>0</v>
      </c>
      <c r="KN60" s="243">
        <f t="shared" si="85"/>
        <v>0</v>
      </c>
      <c r="KO60" s="243">
        <f t="shared" si="86"/>
        <v>0</v>
      </c>
      <c r="KP60" s="243">
        <f t="shared" si="304"/>
        <v>0</v>
      </c>
      <c r="KQ60" s="243">
        <f t="shared" si="305"/>
        <v>6.5578555555555402</v>
      </c>
      <c r="KR60" s="243">
        <f t="shared" si="305"/>
        <v>1.4427282222222189</v>
      </c>
      <c r="KS60" s="243">
        <f t="shared" si="306"/>
        <v>15.539122045135297</v>
      </c>
      <c r="KT60" s="243">
        <f t="shared" si="307"/>
        <v>0</v>
      </c>
      <c r="KU60" s="243">
        <f t="shared" si="308"/>
        <v>0</v>
      </c>
      <c r="KV60" s="243">
        <f t="shared" si="309"/>
        <v>0</v>
      </c>
      <c r="KW60" s="243">
        <f t="shared" si="310"/>
        <v>2.6746275338622389</v>
      </c>
      <c r="KX60" s="243">
        <f t="shared" si="311"/>
        <v>8.6213002355006563E-2</v>
      </c>
      <c r="KY60" s="243">
        <f t="shared" si="312"/>
        <v>2.2814445765019045</v>
      </c>
      <c r="KZ60" s="243">
        <f t="shared" si="313"/>
        <v>1.3107166678387649</v>
      </c>
      <c r="LA60" s="243">
        <f t="shared" si="313"/>
        <v>33.03006002953687</v>
      </c>
      <c r="LB60" s="244">
        <v>1.68</v>
      </c>
      <c r="LC60" s="243">
        <f t="shared" si="314"/>
        <v>0.36959999999999998</v>
      </c>
      <c r="LD60" s="243">
        <f t="shared" si="88"/>
        <v>0</v>
      </c>
      <c r="LE60" s="243">
        <f t="shared" si="315"/>
        <v>0</v>
      </c>
      <c r="LF60" s="243">
        <f t="shared" si="316"/>
        <v>0</v>
      </c>
      <c r="LG60" s="244">
        <v>0.134868265858333</v>
      </c>
      <c r="LH60" s="243">
        <f t="shared" si="89"/>
        <v>0.24820356782139102</v>
      </c>
      <c r="LI60" s="243">
        <f t="shared" si="317"/>
        <v>8.0005064279760653E-3</v>
      </c>
      <c r="LJ60" s="243">
        <f t="shared" si="318"/>
        <v>0.21171646388341619</v>
      </c>
      <c r="LK60" s="243">
        <f t="shared" si="90"/>
        <v>0.1216335916839862</v>
      </c>
      <c r="LL60" s="243">
        <f t="shared" si="319"/>
        <v>3.0651665104364523</v>
      </c>
      <c r="LM60" s="243">
        <f t="shared" si="91"/>
        <v>0</v>
      </c>
      <c r="LN60" s="244">
        <v>0</v>
      </c>
      <c r="LO60" s="243">
        <f t="shared" si="320"/>
        <v>0</v>
      </c>
      <c r="LP60" s="243">
        <f t="shared" si="321"/>
        <v>0</v>
      </c>
      <c r="LQ60" s="243">
        <f t="shared" si="92"/>
        <v>0</v>
      </c>
      <c r="LR60" s="243">
        <f t="shared" si="322"/>
        <v>0</v>
      </c>
      <c r="LS60" s="244">
        <v>0</v>
      </c>
      <c r="LT60" s="243">
        <f t="shared" si="93"/>
        <v>0</v>
      </c>
      <c r="LU60" s="243">
        <f t="shared" si="323"/>
        <v>0</v>
      </c>
      <c r="LV60" s="243">
        <f t="shared" si="324"/>
        <v>0</v>
      </c>
      <c r="LW60" s="243">
        <f t="shared" si="94"/>
        <v>0</v>
      </c>
      <c r="LX60" s="243">
        <f t="shared" si="325"/>
        <v>0</v>
      </c>
      <c r="LY60" s="245">
        <f t="shared" si="95"/>
        <v>0</v>
      </c>
      <c r="LZ60" s="244">
        <v>0</v>
      </c>
      <c r="MA60" s="249">
        <f t="shared" si="326"/>
        <v>0</v>
      </c>
      <c r="MB60" s="249">
        <f t="shared" si="327"/>
        <v>0</v>
      </c>
      <c r="MC60" s="249">
        <f t="shared" si="96"/>
        <v>0</v>
      </c>
      <c r="MD60" s="247">
        <f t="shared" si="328"/>
        <v>0</v>
      </c>
      <c r="ME60" s="250">
        <f t="shared" si="329"/>
        <v>83.523660762099496</v>
      </c>
      <c r="MF60" s="251">
        <f t="shared" si="376"/>
        <v>14.528666516326716</v>
      </c>
      <c r="MG60" s="252" t="e">
        <f t="shared" si="330"/>
        <v>#REF!</v>
      </c>
      <c r="MH60" s="252" t="e">
        <f t="shared" si="377"/>
        <v>#REF!</v>
      </c>
      <c r="MI60" s="252">
        <f t="shared" si="331"/>
        <v>0</v>
      </c>
      <c r="MJ60" s="252">
        <f t="shared" si="332"/>
        <v>0</v>
      </c>
      <c r="MK60" s="252">
        <f t="shared" si="378"/>
        <v>25.485833333333332</v>
      </c>
      <c r="ML60" s="252">
        <f t="shared" si="333"/>
        <v>0</v>
      </c>
      <c r="MM60" s="252">
        <f t="shared" si="334"/>
        <v>0</v>
      </c>
      <c r="MN60" s="252">
        <f t="shared" si="335"/>
        <v>0</v>
      </c>
      <c r="MO60" s="252">
        <f t="shared" si="336"/>
        <v>0</v>
      </c>
      <c r="MP60" s="253">
        <f t="shared" si="337"/>
        <v>0</v>
      </c>
      <c r="MQ60" s="254">
        <f t="shared" si="379"/>
        <v>0</v>
      </c>
      <c r="MR60" s="255">
        <f t="shared" si="338"/>
        <v>0</v>
      </c>
      <c r="MS60" s="255">
        <f t="shared" si="380"/>
        <v>0</v>
      </c>
      <c r="MT60" s="255">
        <f t="shared" si="381"/>
        <v>6.7633750166821214</v>
      </c>
      <c r="MU60" s="255">
        <f t="shared" si="97"/>
        <v>0.21800824932023649</v>
      </c>
      <c r="MV60" s="255">
        <f t="shared" si="339"/>
        <v>7.038334634437458</v>
      </c>
      <c r="MW60" s="255" t="e">
        <f t="shared" si="98"/>
        <v>#REF!</v>
      </c>
      <c r="MX60" s="255" t="e">
        <f t="shared" si="99"/>
        <v>#REF!</v>
      </c>
      <c r="MY60" s="256" t="e">
        <f t="shared" si="340"/>
        <v>#REF!</v>
      </c>
      <c r="MZ60" s="254">
        <f t="shared" si="341"/>
        <v>0</v>
      </c>
      <c r="NA60" s="255">
        <f t="shared" si="100"/>
        <v>0</v>
      </c>
      <c r="NB60" s="255">
        <f t="shared" si="342"/>
        <v>0</v>
      </c>
      <c r="NC60" s="255">
        <f t="shared" si="101"/>
        <v>0</v>
      </c>
      <c r="ND60" s="255">
        <f t="shared" si="343"/>
        <v>0</v>
      </c>
      <c r="NE60" s="255"/>
      <c r="NF60" s="256"/>
      <c r="NG60" s="257"/>
      <c r="NH60" s="254">
        <f t="shared" si="344"/>
        <v>2.5826758814477841</v>
      </c>
      <c r="NI60" s="255">
        <f t="shared" si="102"/>
        <v>2.9106757183916527</v>
      </c>
      <c r="NJ60" s="255" t="e">
        <f t="shared" si="345"/>
        <v>#REF!</v>
      </c>
      <c r="NK60" s="255" t="e">
        <f t="shared" si="103"/>
        <v>#REF!</v>
      </c>
      <c r="NL60" s="255">
        <f t="shared" si="346"/>
        <v>2.7225817116215172</v>
      </c>
      <c r="NM60" s="255">
        <f t="shared" si="382"/>
        <v>0.94861280762427225</v>
      </c>
      <c r="NN60" s="256" t="e">
        <f t="shared" si="383"/>
        <v>#REF!</v>
      </c>
      <c r="NO60" s="257" t="e">
        <f t="shared" si="384"/>
        <v>#REF!</v>
      </c>
      <c r="NP60" s="254">
        <f t="shared" si="347"/>
        <v>3.4455855377534284</v>
      </c>
      <c r="NQ60" s="255">
        <f t="shared" si="104"/>
        <v>3.8831749010481138</v>
      </c>
      <c r="NR60" s="255">
        <f t="shared" si="348"/>
        <v>3.0303141392608102</v>
      </c>
      <c r="NS60" s="255">
        <f t="shared" si="105"/>
        <v>3.7575895326834048</v>
      </c>
      <c r="NT60" s="255">
        <f t="shared" si="349"/>
        <v>32.451300066725061</v>
      </c>
      <c r="NU60" s="255">
        <f t="shared" si="350"/>
        <v>0.10617711865684129</v>
      </c>
      <c r="NV60" s="256">
        <f t="shared" si="351"/>
        <v>9.3380361742981019E-2</v>
      </c>
      <c r="NW60" s="257">
        <f t="shared" si="106"/>
        <v>1.0358957808877343</v>
      </c>
      <c r="NX60" s="254">
        <f t="shared" si="352"/>
        <v>0</v>
      </c>
      <c r="NY60" s="255">
        <f t="shared" si="107"/>
        <v>0</v>
      </c>
      <c r="NZ60" s="255">
        <f t="shared" si="353"/>
        <v>0</v>
      </c>
      <c r="OA60" s="255">
        <f t="shared" si="108"/>
        <v>0</v>
      </c>
      <c r="OB60" s="255">
        <f t="shared" si="354"/>
        <v>0</v>
      </c>
      <c r="OC60" s="255"/>
      <c r="OD60" s="256"/>
      <c r="OE60" s="257"/>
      <c r="OF60" s="254">
        <f t="shared" si="355"/>
        <v>0</v>
      </c>
      <c r="OG60" s="255">
        <f t="shared" si="109"/>
        <v>0</v>
      </c>
      <c r="OH60" s="255">
        <f t="shared" si="356"/>
        <v>0</v>
      </c>
      <c r="OI60" s="255">
        <f t="shared" si="110"/>
        <v>0</v>
      </c>
      <c r="OJ60" s="255">
        <f t="shared" si="357"/>
        <v>0</v>
      </c>
      <c r="OK60" s="255"/>
      <c r="OL60" s="256"/>
      <c r="OM60" s="257"/>
      <c r="ON60" s="258"/>
      <c r="OO60" s="254">
        <f t="shared" si="358"/>
        <v>0</v>
      </c>
      <c r="OP60" s="255">
        <f t="shared" si="111"/>
        <v>0</v>
      </c>
      <c r="OQ60" s="255">
        <f t="shared" si="359"/>
        <v>0</v>
      </c>
      <c r="OR60" s="255">
        <f t="shared" si="112"/>
        <v>0</v>
      </c>
      <c r="OS60" s="255">
        <f t="shared" si="360"/>
        <v>0</v>
      </c>
      <c r="OT60" s="255"/>
      <c r="OU60" s="256"/>
      <c r="OV60" s="257"/>
      <c r="OW60" s="258"/>
      <c r="OX60" s="254">
        <f t="shared" si="361"/>
        <v>0</v>
      </c>
      <c r="OY60" s="255">
        <f t="shared" si="113"/>
        <v>0</v>
      </c>
      <c r="OZ60" s="255">
        <f t="shared" si="362"/>
        <v>0</v>
      </c>
      <c r="PA60" s="255">
        <f t="shared" si="114"/>
        <v>0</v>
      </c>
      <c r="PB60" s="255">
        <f t="shared" si="363"/>
        <v>0</v>
      </c>
      <c r="PC60" s="255"/>
      <c r="PD60" s="259"/>
      <c r="PE60" s="257"/>
      <c r="PF60" s="254">
        <f t="shared" si="116"/>
        <v>0</v>
      </c>
      <c r="PG60" s="255">
        <f t="shared" si="117"/>
        <v>0</v>
      </c>
      <c r="PH60" s="255">
        <f t="shared" si="364"/>
        <v>0</v>
      </c>
      <c r="PI60" s="255">
        <f t="shared" si="118"/>
        <v>0</v>
      </c>
      <c r="PJ60" s="255">
        <f t="shared" si="119"/>
        <v>0</v>
      </c>
      <c r="PK60" s="255"/>
      <c r="PL60" s="259"/>
      <c r="PM60" s="257"/>
      <c r="PN60" s="254">
        <f t="shared" si="120"/>
        <v>0</v>
      </c>
      <c r="PO60" s="255">
        <f t="shared" si="121"/>
        <v>0</v>
      </c>
      <c r="PP60" s="255">
        <f t="shared" si="365"/>
        <v>0</v>
      </c>
      <c r="PQ60" s="255">
        <f t="shared" si="122"/>
        <v>0</v>
      </c>
      <c r="PR60" s="255">
        <f t="shared" si="123"/>
        <v>0</v>
      </c>
      <c r="PS60" s="255"/>
      <c r="PT60" s="259"/>
      <c r="PU60" s="257"/>
      <c r="PV60" s="254">
        <f t="shared" si="124"/>
        <v>2.4468994845151135</v>
      </c>
      <c r="PW60" s="255">
        <f t="shared" si="125"/>
        <v>2.7576557190485329</v>
      </c>
      <c r="PX60" s="255">
        <f t="shared" si="126"/>
        <v>8.1158136189175712E-3</v>
      </c>
      <c r="PY60" s="255">
        <f t="shared" si="127"/>
        <v>1.0063608887457788E-2</v>
      </c>
      <c r="PZ60" s="255">
        <f t="shared" si="128"/>
        <v>2.4677326836583284</v>
      </c>
      <c r="QA60" s="255">
        <f t="shared" si="366"/>
        <v>0.99155775693162584</v>
      </c>
      <c r="QB60" s="259">
        <f t="shared" si="129"/>
        <v>3.2887734042919745E-3</v>
      </c>
      <c r="QC60" s="257">
        <f t="shared" si="367"/>
        <v>1.1267171407473464</v>
      </c>
      <c r="QD60" s="254">
        <f t="shared" si="130"/>
        <v>0</v>
      </c>
      <c r="QE60" s="255">
        <f t="shared" si="131"/>
        <v>0</v>
      </c>
      <c r="QF60" s="255">
        <f t="shared" si="132"/>
        <v>0</v>
      </c>
      <c r="QG60" s="255">
        <f t="shared" si="133"/>
        <v>0</v>
      </c>
      <c r="QH60" s="255">
        <f t="shared" si="134"/>
        <v>0</v>
      </c>
      <c r="QI60" s="255"/>
      <c r="QJ60" s="259"/>
      <c r="QK60" s="257"/>
      <c r="QL60" s="254">
        <f t="shared" si="135"/>
        <v>10.783946161110084</v>
      </c>
      <c r="QM60" s="255">
        <f t="shared" si="136"/>
        <v>12.153507323571064</v>
      </c>
      <c r="QN60" s="255">
        <f t="shared" si="137"/>
        <v>8.6213002355006563E-2</v>
      </c>
      <c r="QO60" s="255">
        <f t="shared" si="138"/>
        <v>0.10690412292020814</v>
      </c>
      <c r="QP60" s="255">
        <f t="shared" si="368"/>
        <v>26.214333356775295</v>
      </c>
      <c r="QQ60" s="255">
        <f t="shared" si="369"/>
        <v>0.41137594514959847</v>
      </c>
      <c r="QR60" s="259">
        <f t="shared" si="139"/>
        <v>3.2887734042919749E-3</v>
      </c>
      <c r="QS60" s="257">
        <f t="shared" si="370"/>
        <v>1.053034050651029</v>
      </c>
      <c r="QT60" s="254">
        <f t="shared" si="140"/>
        <v>2.3078940859377677</v>
      </c>
      <c r="QU60" s="255">
        <f t="shared" si="141"/>
        <v>2.6009966348518643</v>
      </c>
      <c r="QV60" s="255">
        <f t="shared" si="142"/>
        <v>8.0005064279760653E-3</v>
      </c>
      <c r="QW60" s="255">
        <f t="shared" si="143"/>
        <v>9.9206279706903211E-3</v>
      </c>
      <c r="QX60" s="255">
        <f t="shared" si="144"/>
        <v>2.4326718336797244</v>
      </c>
      <c r="QY60" s="255">
        <f t="shared" si="385"/>
        <v>0.9487075297150892</v>
      </c>
      <c r="QZ60" s="259">
        <f t="shared" si="386"/>
        <v>3.2887734042919736E-3</v>
      </c>
      <c r="RA60" s="257">
        <f t="shared" si="387"/>
        <v>1.1212751618908465</v>
      </c>
      <c r="RB60" s="254">
        <f t="shared" si="145"/>
        <v>0</v>
      </c>
      <c r="RC60" s="255">
        <f t="shared" si="146"/>
        <v>0</v>
      </c>
      <c r="RD60" s="255">
        <f t="shared" si="371"/>
        <v>0</v>
      </c>
      <c r="RE60" s="255">
        <f t="shared" si="147"/>
        <v>0</v>
      </c>
      <c r="RF60" s="255">
        <f t="shared" si="148"/>
        <v>0</v>
      </c>
      <c r="RG60" s="255"/>
      <c r="RH60" s="259"/>
      <c r="RI60" s="257"/>
      <c r="RJ60" s="254">
        <f t="shared" si="149"/>
        <v>0</v>
      </c>
      <c r="RK60" s="255">
        <f t="shared" si="150"/>
        <v>0</v>
      </c>
      <c r="RL60" s="255">
        <f t="shared" si="372"/>
        <v>0</v>
      </c>
      <c r="RM60" s="255">
        <f t="shared" si="151"/>
        <v>0</v>
      </c>
      <c r="RN60" s="255">
        <f t="shared" si="152"/>
        <v>0</v>
      </c>
      <c r="RO60" s="255"/>
      <c r="RP60" s="259"/>
      <c r="RQ60" s="257"/>
      <c r="RR60" s="254">
        <f t="shared" si="153"/>
        <v>0</v>
      </c>
      <c r="RS60" s="255">
        <f t="shared" si="154"/>
        <v>0</v>
      </c>
      <c r="RT60" s="255">
        <f t="shared" si="373"/>
        <v>0</v>
      </c>
      <c r="RU60" s="255">
        <f t="shared" si="155"/>
        <v>0</v>
      </c>
      <c r="RV60" s="255">
        <f t="shared" si="156"/>
        <v>0</v>
      </c>
      <c r="RW60" s="255"/>
      <c r="RX60" s="259"/>
      <c r="RY60" s="257"/>
      <c r="RZ60" s="260"/>
      <c r="SA60" s="242" t="e">
        <f t="shared" si="157"/>
        <v>#REF!</v>
      </c>
      <c r="SB60" s="242">
        <f t="shared" si="158"/>
        <v>0</v>
      </c>
      <c r="SC60" s="242">
        <f t="shared" si="159"/>
        <v>0.42616752425721388</v>
      </c>
      <c r="SD60" s="242">
        <f t="shared" si="160"/>
        <v>0</v>
      </c>
      <c r="SE60" s="242">
        <f t="shared" si="161"/>
        <v>0</v>
      </c>
      <c r="SF60" s="262">
        <v>0</v>
      </c>
      <c r="SG60" s="242">
        <f t="shared" si="162"/>
        <v>0</v>
      </c>
      <c r="SH60" s="262">
        <v>0</v>
      </c>
      <c r="SI60" s="242">
        <f t="shared" si="163"/>
        <v>0</v>
      </c>
      <c r="SJ60" s="242">
        <f t="shared" si="164"/>
        <v>0</v>
      </c>
      <c r="SK60" s="242">
        <f t="shared" si="165"/>
        <v>0</v>
      </c>
      <c r="SL60" s="242">
        <f t="shared" si="166"/>
        <v>5.2730362186975813E-2</v>
      </c>
      <c r="SM60" s="242">
        <f t="shared" si="167"/>
        <v>0</v>
      </c>
      <c r="SN60" s="242">
        <f t="shared" si="168"/>
        <v>0.40973554910831539</v>
      </c>
      <c r="SO60" s="242">
        <f t="shared" si="169"/>
        <v>5.0905892349844432E-2</v>
      </c>
      <c r="SP60" s="242">
        <f t="shared" si="170"/>
        <v>0</v>
      </c>
      <c r="SQ60" s="242">
        <f t="shared" si="171"/>
        <v>0</v>
      </c>
      <c r="SR60" s="242">
        <f t="shared" si="172"/>
        <v>0</v>
      </c>
      <c r="SS60" s="242" t="e">
        <f t="shared" si="173"/>
        <v>#REF!</v>
      </c>
      <c r="ST60" s="242" t="e">
        <f t="shared" si="174"/>
        <v>#REF!</v>
      </c>
      <c r="SU60" s="242"/>
      <c r="SV60" s="242"/>
      <c r="SW60" s="242" t="e">
        <f t="shared" si="175"/>
        <v>#REF!</v>
      </c>
      <c r="SX60" s="242" t="e">
        <f t="shared" si="175"/>
        <v>#REF!</v>
      </c>
      <c r="SY60" s="242"/>
      <c r="SZ60" s="263"/>
      <c r="TA60" s="264">
        <f t="shared" si="176"/>
        <v>5.0495200000000002</v>
      </c>
      <c r="TB60" s="264">
        <f t="shared" si="177"/>
        <v>0</v>
      </c>
      <c r="TC60" s="264">
        <f t="shared" si="178"/>
        <v>40.893160000000002</v>
      </c>
      <c r="TD60" s="264">
        <f t="shared" si="179"/>
        <v>0</v>
      </c>
      <c r="TE60" s="264">
        <f t="shared" si="180"/>
        <v>0</v>
      </c>
      <c r="TF60" s="264">
        <f t="shared" si="180"/>
        <v>0</v>
      </c>
      <c r="TG60" s="264">
        <f t="shared" si="181"/>
        <v>0</v>
      </c>
      <c r="TH60" s="264">
        <f t="shared" si="182"/>
        <v>0</v>
      </c>
      <c r="TI60" s="264">
        <f t="shared" si="183"/>
        <v>0</v>
      </c>
      <c r="TJ60" s="264">
        <f t="shared" si="184"/>
        <v>4.6519200000000005</v>
      </c>
      <c r="TK60" s="264">
        <f t="shared" si="185"/>
        <v>0</v>
      </c>
      <c r="TL60" s="264">
        <f t="shared" si="186"/>
        <v>38.676540000000003</v>
      </c>
      <c r="TM60" s="264">
        <f t="shared" si="187"/>
        <v>4.5127600000000001</v>
      </c>
      <c r="TN60" s="264">
        <f t="shared" si="188"/>
        <v>0</v>
      </c>
      <c r="TO60" s="264">
        <f t="shared" si="189"/>
        <v>0</v>
      </c>
      <c r="TP60" s="264">
        <f t="shared" si="189"/>
        <v>0</v>
      </c>
      <c r="TQ60" s="264"/>
      <c r="TR60" s="264"/>
      <c r="TS60" s="264" t="e">
        <f t="shared" si="190"/>
        <v>#REF!</v>
      </c>
      <c r="TT60" s="264">
        <f t="shared" si="191"/>
        <v>0</v>
      </c>
      <c r="TU60" s="264">
        <f t="shared" si="192"/>
        <v>42.36105191116706</v>
      </c>
      <c r="TV60" s="264">
        <f t="shared" si="193"/>
        <v>0</v>
      </c>
      <c r="TW60" s="264">
        <f t="shared" si="193"/>
        <v>0</v>
      </c>
      <c r="TX60" s="264">
        <f t="shared" si="194"/>
        <v>0</v>
      </c>
      <c r="TY60" s="264">
        <f t="shared" si="195"/>
        <v>0</v>
      </c>
      <c r="TZ60" s="264">
        <f t="shared" si="196"/>
        <v>0</v>
      </c>
      <c r="UA60" s="264">
        <f t="shared" si="197"/>
        <v>0</v>
      </c>
      <c r="UB60" s="264">
        <f t="shared" si="198"/>
        <v>5.241398001385396</v>
      </c>
      <c r="UC60" s="264">
        <f t="shared" si="199"/>
        <v>0</v>
      </c>
      <c r="UD60" s="264">
        <f t="shared" si="200"/>
        <v>40.727713581366551</v>
      </c>
      <c r="UE60" s="264">
        <f t="shared" si="201"/>
        <v>5.0600456995745366</v>
      </c>
      <c r="UF60" s="264">
        <f t="shared" si="202"/>
        <v>0</v>
      </c>
      <c r="UG60" s="264">
        <f t="shared" si="203"/>
        <v>0</v>
      </c>
      <c r="UH60" s="264">
        <f t="shared" si="203"/>
        <v>0</v>
      </c>
      <c r="UI60" s="191"/>
      <c r="UJ60" s="191"/>
      <c r="UK60" s="191"/>
      <c r="UL60" s="191"/>
      <c r="UM60" s="189"/>
      <c r="UN60" s="191"/>
      <c r="UO60" s="191"/>
      <c r="UP60" s="191"/>
      <c r="UQ60" s="191"/>
      <c r="UR60" s="191"/>
      <c r="US60" s="191"/>
      <c r="UT60" s="191"/>
      <c r="UU60" s="191"/>
      <c r="UV60" s="192"/>
      <c r="UW60" s="191"/>
      <c r="UX60" s="191"/>
      <c r="UY60" s="191"/>
      <c r="UZ60" s="191"/>
      <c r="VA60" s="191"/>
      <c r="VB60" s="191"/>
      <c r="VC60" s="191"/>
      <c r="VD60" s="191"/>
      <c r="VE60" s="191"/>
      <c r="VF60" s="191"/>
      <c r="VG60" s="191"/>
      <c r="VH60" s="191"/>
      <c r="VI60" s="191"/>
      <c r="VJ60" s="191"/>
      <c r="VK60" s="191"/>
      <c r="VL60" s="191"/>
      <c r="VM60" s="191"/>
      <c r="VN60" s="219"/>
      <c r="VO60" s="191"/>
      <c r="VP60" s="191"/>
      <c r="VQ60" s="191"/>
      <c r="VR60" s="191"/>
      <c r="VS60" s="191"/>
      <c r="VT60" s="191"/>
      <c r="VU60" s="191"/>
      <c r="VV60" s="191"/>
    </row>
    <row r="61" spans="1:594" ht="23.1" hidden="1" customHeight="1" thickBot="1" x14ac:dyDescent="0.35">
      <c r="A61" s="265">
        <v>24</v>
      </c>
      <c r="B61" s="266" t="s">
        <v>182</v>
      </c>
      <c r="C61" s="265">
        <v>1</v>
      </c>
      <c r="D61" s="267">
        <v>124.6</v>
      </c>
      <c r="E61" s="239"/>
      <c r="F61" s="240">
        <f t="shared" si="204"/>
        <v>124.6</v>
      </c>
      <c r="G61" s="240"/>
      <c r="H61" s="268">
        <v>0</v>
      </c>
      <c r="I61" s="269">
        <v>0.80620000000000003</v>
      </c>
      <c r="J61" s="269">
        <v>0.80620000000000003</v>
      </c>
      <c r="K61" s="269"/>
      <c r="L61" s="269"/>
      <c r="M61" s="269">
        <v>1.6799999999999999E-2</v>
      </c>
      <c r="N61" s="269">
        <v>0</v>
      </c>
      <c r="O61" s="269">
        <v>0.32819999999999999</v>
      </c>
      <c r="P61" s="269">
        <v>0</v>
      </c>
      <c r="Q61" s="269">
        <v>0</v>
      </c>
      <c r="R61" s="269">
        <v>0</v>
      </c>
      <c r="S61" s="269">
        <v>0</v>
      </c>
      <c r="T61" s="269">
        <v>0</v>
      </c>
      <c r="U61" s="269">
        <v>0</v>
      </c>
      <c r="V61" s="269">
        <v>5.2200000000000003E-2</v>
      </c>
      <c r="W61" s="269">
        <v>0</v>
      </c>
      <c r="X61" s="269">
        <v>0.39389999999999997</v>
      </c>
      <c r="Y61" s="269">
        <v>1.5100000000000001E-2</v>
      </c>
      <c r="Z61" s="269">
        <v>0</v>
      </c>
      <c r="AA61" s="269">
        <v>0</v>
      </c>
      <c r="AB61" s="269">
        <v>0</v>
      </c>
      <c r="AC61" s="244">
        <v>0</v>
      </c>
      <c r="AD61" s="243">
        <f t="shared" si="205"/>
        <v>0</v>
      </c>
      <c r="AE61" s="243">
        <f t="shared" si="0"/>
        <v>0</v>
      </c>
      <c r="AF61" s="243">
        <f t="shared" si="206"/>
        <v>0</v>
      </c>
      <c r="AG61" s="243">
        <f t="shared" si="207"/>
        <v>0</v>
      </c>
      <c r="AH61" s="244">
        <v>0</v>
      </c>
      <c r="AI61" s="243">
        <f t="shared" si="1"/>
        <v>0</v>
      </c>
      <c r="AJ61" s="243">
        <f t="shared" si="208"/>
        <v>0</v>
      </c>
      <c r="AK61" s="243">
        <f t="shared" si="209"/>
        <v>0</v>
      </c>
      <c r="AL61" s="243">
        <f t="shared" si="2"/>
        <v>0</v>
      </c>
      <c r="AM61" s="243">
        <f t="shared" si="210"/>
        <v>0</v>
      </c>
      <c r="AN61" s="244">
        <v>0.78</v>
      </c>
      <c r="AO61" s="244">
        <v>0.1716</v>
      </c>
      <c r="AP61" s="243">
        <f t="shared" si="211"/>
        <v>0</v>
      </c>
      <c r="AQ61" s="243">
        <f t="shared" si="212"/>
        <v>0</v>
      </c>
      <c r="AR61" s="243">
        <f t="shared" si="213"/>
        <v>0</v>
      </c>
      <c r="AS61" s="244">
        <v>6.3069919733333299E-2</v>
      </c>
      <c r="AT61" s="244" t="e">
        <f t="shared" si="3"/>
        <v>#REF!</v>
      </c>
      <c r="AU61" s="243">
        <f t="shared" si="4"/>
        <v>0.11528878591417835</v>
      </c>
      <c r="AV61" s="243">
        <f t="shared" si="214"/>
        <v>3.7161781390817198E-3</v>
      </c>
      <c r="AW61" s="243">
        <f t="shared" si="215"/>
        <v>9.8340786530218563E-2</v>
      </c>
      <c r="AX61" s="243">
        <f t="shared" si="5"/>
        <v>5.6497935282375594E-2</v>
      </c>
      <c r="AY61" s="243">
        <f t="shared" si="216"/>
        <v>1.4237479691158648</v>
      </c>
      <c r="AZ61" s="244">
        <v>5</v>
      </c>
      <c r="BA61" s="243">
        <f t="shared" si="217"/>
        <v>25.485833333333332</v>
      </c>
      <c r="BB61" s="243">
        <f t="shared" si="218"/>
        <v>2.6578083333333331</v>
      </c>
      <c r="BC61" s="243">
        <f t="shared" si="219"/>
        <v>2.1262466666666664</v>
      </c>
      <c r="BD61" s="243">
        <f t="shared" si="220"/>
        <v>0.53156166666666671</v>
      </c>
      <c r="BE61" s="244">
        <v>0.99667812499999997</v>
      </c>
      <c r="BF61" s="243">
        <f t="shared" si="221"/>
        <v>0.79734250000000007</v>
      </c>
      <c r="BG61" s="243">
        <f t="shared" si="222"/>
        <v>0.19933562499999991</v>
      </c>
      <c r="BH61" s="243">
        <f t="shared" si="6"/>
        <v>3.3109802750583954</v>
      </c>
      <c r="BI61" s="243">
        <f t="shared" si="223"/>
        <v>0.10672497259414374</v>
      </c>
      <c r="BJ61" s="243">
        <f t="shared" si="224"/>
        <v>2.8242504407814986</v>
      </c>
      <c r="BK61" s="243">
        <f t="shared" si="7"/>
        <v>1.6225650033362531</v>
      </c>
      <c r="BL61" s="243">
        <f t="shared" si="225"/>
        <v>40.888638084073577</v>
      </c>
      <c r="BM61" s="244">
        <v>0</v>
      </c>
      <c r="BN61" s="243">
        <f t="shared" si="226"/>
        <v>0</v>
      </c>
      <c r="BO61" s="243">
        <f t="shared" si="8"/>
        <v>0</v>
      </c>
      <c r="BP61" s="243">
        <f t="shared" si="227"/>
        <v>0</v>
      </c>
      <c r="BQ61" s="243">
        <f t="shared" si="228"/>
        <v>0</v>
      </c>
      <c r="BR61" s="244">
        <v>0</v>
      </c>
      <c r="BS61" s="243">
        <f t="shared" si="9"/>
        <v>0</v>
      </c>
      <c r="BT61" s="243">
        <f t="shared" si="229"/>
        <v>0</v>
      </c>
      <c r="BU61" s="243">
        <f t="shared" si="230"/>
        <v>0</v>
      </c>
      <c r="BV61" s="243">
        <f t="shared" si="10"/>
        <v>0</v>
      </c>
      <c r="BW61" s="243">
        <f t="shared" si="231"/>
        <v>0</v>
      </c>
      <c r="BX61" s="244">
        <v>0</v>
      </c>
      <c r="BY61" s="243">
        <f t="shared" si="11"/>
        <v>0</v>
      </c>
      <c r="BZ61" s="243">
        <f t="shared" si="232"/>
        <v>0</v>
      </c>
      <c r="CA61" s="243">
        <f t="shared" si="233"/>
        <v>0</v>
      </c>
      <c r="CB61" s="243">
        <f t="shared" si="12"/>
        <v>0</v>
      </c>
      <c r="CC61" s="243">
        <f t="shared" si="234"/>
        <v>0</v>
      </c>
      <c r="CD61" s="245"/>
      <c r="CE61" s="243">
        <f t="shared" si="13"/>
        <v>0</v>
      </c>
      <c r="CF61" s="243">
        <f t="shared" si="235"/>
        <v>0</v>
      </c>
      <c r="CG61" s="243">
        <f t="shared" si="236"/>
        <v>0</v>
      </c>
      <c r="CH61" s="243">
        <f t="shared" si="14"/>
        <v>0</v>
      </c>
      <c r="CI61" s="243">
        <f t="shared" si="237"/>
        <v>0</v>
      </c>
      <c r="CJ61" s="245"/>
      <c r="CK61" s="243">
        <f t="shared" si="15"/>
        <v>0</v>
      </c>
      <c r="CL61" s="243">
        <f t="shared" si="238"/>
        <v>0</v>
      </c>
      <c r="CM61" s="243">
        <f t="shared" si="239"/>
        <v>0</v>
      </c>
      <c r="CN61" s="243">
        <f t="shared" si="16"/>
        <v>0</v>
      </c>
      <c r="CO61" s="243">
        <f t="shared" si="240"/>
        <v>0</v>
      </c>
      <c r="CP61" s="243">
        <v>0</v>
      </c>
      <c r="CQ61" s="243">
        <f t="shared" si="17"/>
        <v>0</v>
      </c>
      <c r="CR61" s="243">
        <f t="shared" si="374"/>
        <v>0</v>
      </c>
      <c r="CS61" s="243">
        <f t="shared" si="241"/>
        <v>0</v>
      </c>
      <c r="CT61" s="243">
        <f t="shared" si="18"/>
        <v>0</v>
      </c>
      <c r="CU61" s="243">
        <f t="shared" si="242"/>
        <v>0</v>
      </c>
      <c r="CV61" s="243"/>
      <c r="CW61" s="243">
        <f t="shared" si="19"/>
        <v>0</v>
      </c>
      <c r="CX61" s="243">
        <f t="shared" si="375"/>
        <v>0</v>
      </c>
      <c r="CY61" s="243">
        <f t="shared" si="243"/>
        <v>0</v>
      </c>
      <c r="CZ61" s="243">
        <f t="shared" si="20"/>
        <v>0</v>
      </c>
      <c r="DA61" s="243">
        <f t="shared" si="244"/>
        <v>0</v>
      </c>
      <c r="DB61" s="244">
        <v>0</v>
      </c>
      <c r="DC61" s="243">
        <f t="shared" si="245"/>
        <v>0</v>
      </c>
      <c r="DD61" s="243">
        <f t="shared" si="21"/>
        <v>0</v>
      </c>
      <c r="DE61" s="244">
        <v>0</v>
      </c>
      <c r="DF61" s="244">
        <v>0</v>
      </c>
      <c r="DG61" s="243">
        <f t="shared" si="22"/>
        <v>0</v>
      </c>
      <c r="DH61" s="243">
        <f t="shared" si="23"/>
        <v>0</v>
      </c>
      <c r="DI61" s="243">
        <f t="shared" si="246"/>
        <v>0</v>
      </c>
      <c r="DJ61" s="244">
        <v>0</v>
      </c>
      <c r="DK61" s="243">
        <f t="shared" si="247"/>
        <v>0</v>
      </c>
      <c r="DL61" s="243">
        <f t="shared" si="24"/>
        <v>0</v>
      </c>
      <c r="DM61" s="244">
        <v>0</v>
      </c>
      <c r="DN61" s="244">
        <v>0</v>
      </c>
      <c r="DO61" s="243">
        <f t="shared" si="25"/>
        <v>0</v>
      </c>
      <c r="DP61" s="243">
        <f t="shared" si="26"/>
        <v>0</v>
      </c>
      <c r="DQ61" s="243">
        <f t="shared" si="248"/>
        <v>0</v>
      </c>
      <c r="DR61" s="244">
        <v>0</v>
      </c>
      <c r="DS61" s="243">
        <f t="shared" si="249"/>
        <v>0</v>
      </c>
      <c r="DT61" s="243">
        <f t="shared" si="27"/>
        <v>0</v>
      </c>
      <c r="DU61" s="244">
        <v>0</v>
      </c>
      <c r="DV61" s="244">
        <v>0</v>
      </c>
      <c r="DW61" s="243">
        <f t="shared" si="28"/>
        <v>0</v>
      </c>
      <c r="DX61" s="243">
        <f t="shared" si="29"/>
        <v>0</v>
      </c>
      <c r="DY61" s="243">
        <f t="shared" si="30"/>
        <v>0</v>
      </c>
      <c r="DZ61" s="244">
        <v>0</v>
      </c>
      <c r="EA61" s="243">
        <f t="shared" si="250"/>
        <v>0</v>
      </c>
      <c r="EB61" s="243">
        <f t="shared" si="31"/>
        <v>0</v>
      </c>
      <c r="EC61" s="244">
        <v>0</v>
      </c>
      <c r="ED61" s="244">
        <v>0</v>
      </c>
      <c r="EE61" s="243">
        <f t="shared" si="32"/>
        <v>0</v>
      </c>
      <c r="EF61" s="243">
        <f t="shared" si="33"/>
        <v>0</v>
      </c>
      <c r="EG61" s="243">
        <f t="shared" si="34"/>
        <v>0</v>
      </c>
      <c r="EH61" s="244">
        <v>0</v>
      </c>
      <c r="EI61" s="243">
        <f t="shared" si="251"/>
        <v>0</v>
      </c>
      <c r="EJ61" s="243">
        <f t="shared" si="35"/>
        <v>0</v>
      </c>
      <c r="EK61" s="244">
        <v>0</v>
      </c>
      <c r="EL61" s="244">
        <v>0</v>
      </c>
      <c r="EM61" s="243">
        <f t="shared" si="36"/>
        <v>0</v>
      </c>
      <c r="EN61" s="243">
        <f t="shared" si="37"/>
        <v>0</v>
      </c>
      <c r="EO61" s="243">
        <f t="shared" si="252"/>
        <v>0</v>
      </c>
      <c r="EP61" s="244">
        <v>0</v>
      </c>
      <c r="EQ61" s="244">
        <v>0</v>
      </c>
      <c r="ER61" s="244">
        <v>0</v>
      </c>
      <c r="ES61" s="244">
        <v>0</v>
      </c>
      <c r="ET61" s="244">
        <v>0</v>
      </c>
      <c r="EU61" s="243">
        <f t="shared" si="38"/>
        <v>0</v>
      </c>
      <c r="EV61" s="243">
        <f t="shared" si="253"/>
        <v>0</v>
      </c>
      <c r="EW61" s="243">
        <f t="shared" si="254"/>
        <v>0</v>
      </c>
      <c r="EX61" s="243">
        <f t="shared" si="39"/>
        <v>0</v>
      </c>
      <c r="EY61" s="243">
        <f t="shared" si="255"/>
        <v>0</v>
      </c>
      <c r="EZ61" s="245">
        <f t="shared" si="256"/>
        <v>0</v>
      </c>
      <c r="FA61" s="245">
        <f t="shared" si="256"/>
        <v>0</v>
      </c>
      <c r="FB61" s="245">
        <f t="shared" si="256"/>
        <v>0</v>
      </c>
      <c r="FC61" s="245">
        <f t="shared" si="257"/>
        <v>0</v>
      </c>
      <c r="FD61" s="245">
        <f t="shared" si="258"/>
        <v>0</v>
      </c>
      <c r="FE61" s="245">
        <f t="shared" si="259"/>
        <v>0</v>
      </c>
      <c r="FF61" s="245">
        <f t="shared" si="260"/>
        <v>0</v>
      </c>
      <c r="FG61" s="245">
        <f t="shared" si="261"/>
        <v>0</v>
      </c>
      <c r="FH61" s="245">
        <f t="shared" si="262"/>
        <v>0</v>
      </c>
      <c r="FI61" s="245">
        <f t="shared" si="263"/>
        <v>0</v>
      </c>
      <c r="FJ61" s="245">
        <f t="shared" si="263"/>
        <v>0</v>
      </c>
      <c r="FK61" s="244">
        <f t="shared" si="40"/>
        <v>0</v>
      </c>
      <c r="FL61" s="244">
        <v>0</v>
      </c>
      <c r="FM61" s="243">
        <f t="shared" si="264"/>
        <v>0</v>
      </c>
      <c r="FN61" s="243">
        <f t="shared" si="265"/>
        <v>0</v>
      </c>
      <c r="FO61" s="244">
        <v>0</v>
      </c>
      <c r="FP61" s="244">
        <f t="shared" si="266"/>
        <v>0</v>
      </c>
      <c r="FQ61" s="244">
        <f t="shared" si="41"/>
        <v>0</v>
      </c>
      <c r="FR61" s="244">
        <v>0</v>
      </c>
      <c r="FS61" s="243">
        <f t="shared" si="267"/>
        <v>0</v>
      </c>
      <c r="FT61" s="243">
        <f t="shared" si="268"/>
        <v>0</v>
      </c>
      <c r="FU61" s="244">
        <v>0</v>
      </c>
      <c r="FV61" s="244">
        <f t="shared" si="269"/>
        <v>0</v>
      </c>
      <c r="FW61" s="270">
        <v>5.5599999999999996E-4</v>
      </c>
      <c r="FX61" s="243">
        <f t="shared" si="270"/>
        <v>2.5033448236656004</v>
      </c>
      <c r="FY61" s="243">
        <f t="shared" si="271"/>
        <v>0.55073586120643214</v>
      </c>
      <c r="FZ61" s="243">
        <f t="shared" si="42"/>
        <v>0</v>
      </c>
      <c r="GA61" s="243">
        <f t="shared" si="272"/>
        <v>0</v>
      </c>
      <c r="GB61" s="243">
        <f t="shared" si="273"/>
        <v>0</v>
      </c>
      <c r="GC61" s="243">
        <f t="shared" si="274"/>
        <v>4.3294349809473782E-2</v>
      </c>
      <c r="GD61" s="243">
        <f t="shared" si="43"/>
        <v>0.35192982498502062</v>
      </c>
      <c r="GE61" s="243">
        <f t="shared" si="275"/>
        <v>1.1343982085766334E-2</v>
      </c>
      <c r="GF61" s="243">
        <f t="shared" si="276"/>
        <v>0.30019446833478042</v>
      </c>
      <c r="GG61" s="243">
        <f t="shared" si="44"/>
        <v>0.17246524298332636</v>
      </c>
      <c r="GH61" s="247">
        <f t="shared" si="277"/>
        <v>4.3461241231798233</v>
      </c>
      <c r="GI61" s="244">
        <v>6</v>
      </c>
      <c r="GJ61" s="244">
        <v>4106.6000000000004</v>
      </c>
      <c r="GK61" s="244">
        <v>903.452</v>
      </c>
      <c r="GL61" s="244">
        <v>2518.8792380210498</v>
      </c>
      <c r="GM61" s="244">
        <v>71.022008333333304</v>
      </c>
      <c r="GN61" s="271">
        <v>0</v>
      </c>
      <c r="GO61" s="243">
        <f t="shared" si="278"/>
        <v>0</v>
      </c>
      <c r="GP61" s="243">
        <f t="shared" si="45"/>
        <v>0</v>
      </c>
      <c r="GQ61" s="243">
        <f t="shared" si="279"/>
        <v>0</v>
      </c>
      <c r="GR61" s="243">
        <f t="shared" si="280"/>
        <v>0</v>
      </c>
      <c r="GS61" s="244">
        <v>0</v>
      </c>
      <c r="GT61" s="244">
        <v>0</v>
      </c>
      <c r="GU61" s="245"/>
      <c r="GV61" s="243">
        <f t="shared" si="46"/>
        <v>0</v>
      </c>
      <c r="GW61" s="243">
        <f t="shared" si="281"/>
        <v>0</v>
      </c>
      <c r="GX61" s="243">
        <f t="shared" si="282"/>
        <v>0</v>
      </c>
      <c r="GY61" s="243">
        <f t="shared" si="47"/>
        <v>0</v>
      </c>
      <c r="GZ61" s="243">
        <f t="shared" si="283"/>
        <v>0</v>
      </c>
      <c r="HA61" s="244">
        <v>0</v>
      </c>
      <c r="HB61" s="244">
        <v>44</v>
      </c>
      <c r="HC61" s="244">
        <v>0</v>
      </c>
      <c r="HD61" s="244">
        <v>0</v>
      </c>
      <c r="HE61" s="244">
        <v>0</v>
      </c>
      <c r="HF61" s="243">
        <f t="shared" si="284"/>
        <v>0</v>
      </c>
      <c r="HG61" s="243">
        <f t="shared" si="48"/>
        <v>0</v>
      </c>
      <c r="HH61" s="244">
        <v>0</v>
      </c>
      <c r="HI61" s="244">
        <v>0</v>
      </c>
      <c r="HJ61" s="243">
        <f t="shared" si="49"/>
        <v>0</v>
      </c>
      <c r="HK61" s="243">
        <f t="shared" si="50"/>
        <v>0</v>
      </c>
      <c r="HL61" s="243">
        <f t="shared" si="51"/>
        <v>0</v>
      </c>
      <c r="HM61" s="244">
        <v>0</v>
      </c>
      <c r="HN61" s="243">
        <f t="shared" si="285"/>
        <v>0</v>
      </c>
      <c r="HO61" s="243">
        <f t="shared" si="52"/>
        <v>0</v>
      </c>
      <c r="HP61" s="244">
        <v>0</v>
      </c>
      <c r="HQ61" s="244">
        <v>0</v>
      </c>
      <c r="HR61" s="243">
        <f t="shared" si="53"/>
        <v>0</v>
      </c>
      <c r="HS61" s="243">
        <f t="shared" si="54"/>
        <v>0</v>
      </c>
      <c r="HT61" s="243">
        <f t="shared" si="55"/>
        <v>0</v>
      </c>
      <c r="HU61" s="244">
        <v>0</v>
      </c>
      <c r="HV61" s="243">
        <f t="shared" si="286"/>
        <v>0</v>
      </c>
      <c r="HW61" s="243">
        <f t="shared" si="56"/>
        <v>0</v>
      </c>
      <c r="HX61" s="244">
        <v>0</v>
      </c>
      <c r="HY61" s="244">
        <v>0</v>
      </c>
      <c r="HZ61" s="243">
        <f t="shared" si="57"/>
        <v>0</v>
      </c>
      <c r="IA61" s="243">
        <f t="shared" si="58"/>
        <v>0</v>
      </c>
      <c r="IB61" s="243">
        <f t="shared" si="59"/>
        <v>0</v>
      </c>
      <c r="IC61" s="244">
        <v>0</v>
      </c>
      <c r="ID61" s="243">
        <f t="shared" si="287"/>
        <v>0</v>
      </c>
      <c r="IE61" s="243">
        <f t="shared" si="60"/>
        <v>0</v>
      </c>
      <c r="IF61" s="244">
        <v>0</v>
      </c>
      <c r="IG61" s="244">
        <v>0</v>
      </c>
      <c r="IH61" s="243">
        <f t="shared" si="61"/>
        <v>0</v>
      </c>
      <c r="II61" s="243">
        <f t="shared" si="62"/>
        <v>0</v>
      </c>
      <c r="IJ61" s="243">
        <f t="shared" si="288"/>
        <v>0</v>
      </c>
      <c r="IK61" s="244">
        <v>0</v>
      </c>
      <c r="IL61" s="243">
        <f t="shared" si="289"/>
        <v>0</v>
      </c>
      <c r="IM61" s="243">
        <f t="shared" si="63"/>
        <v>0</v>
      </c>
      <c r="IN61" s="244">
        <v>0</v>
      </c>
      <c r="IO61" s="244">
        <v>0</v>
      </c>
      <c r="IP61" s="243">
        <f t="shared" si="64"/>
        <v>0</v>
      </c>
      <c r="IQ61" s="243">
        <f t="shared" si="65"/>
        <v>0</v>
      </c>
      <c r="IR61" s="243">
        <f t="shared" si="290"/>
        <v>0</v>
      </c>
      <c r="IS61" s="244">
        <v>0.65</v>
      </c>
      <c r="IT61" s="243">
        <f t="shared" si="291"/>
        <v>0.14300000000000002</v>
      </c>
      <c r="IU61" s="243">
        <f t="shared" si="66"/>
        <v>0</v>
      </c>
      <c r="IV61" s="244">
        <v>2.8273780460000002E-2</v>
      </c>
      <c r="IW61" s="244">
        <v>6.7082453708347201E-2</v>
      </c>
      <c r="IX61" s="243">
        <f t="shared" si="67"/>
        <v>0.10093677727578318</v>
      </c>
      <c r="IY61" s="243">
        <f t="shared" si="68"/>
        <v>4.9464650572206524E-2</v>
      </c>
      <c r="IZ61" s="243">
        <f t="shared" si="292"/>
        <v>1.2465091944196043</v>
      </c>
      <c r="JA61" s="244">
        <v>7.6594555555555397</v>
      </c>
      <c r="JB61" s="243">
        <f t="shared" si="293"/>
        <v>1.6850802222222188</v>
      </c>
      <c r="JC61" s="244">
        <v>19.645311111111099</v>
      </c>
      <c r="JD61" s="243">
        <f t="shared" si="69"/>
        <v>0</v>
      </c>
      <c r="JE61" s="243">
        <f t="shared" si="70"/>
        <v>3.2938832487872367</v>
      </c>
      <c r="JF61" s="243">
        <f t="shared" si="71"/>
        <v>1.6141865068838048</v>
      </c>
      <c r="JG61" s="243">
        <f t="shared" si="294"/>
        <v>40.677499973471875</v>
      </c>
      <c r="JH61" s="244">
        <v>0</v>
      </c>
      <c r="JI61" s="243">
        <f t="shared" si="295"/>
        <v>0</v>
      </c>
      <c r="JJ61" s="244">
        <v>0</v>
      </c>
      <c r="JK61" s="243">
        <f t="shared" si="72"/>
        <v>0</v>
      </c>
      <c r="JL61" s="243">
        <f t="shared" si="73"/>
        <v>0</v>
      </c>
      <c r="JM61" s="243">
        <f t="shared" si="74"/>
        <v>0</v>
      </c>
      <c r="JN61" s="243">
        <f t="shared" si="296"/>
        <v>0</v>
      </c>
      <c r="JO61" s="244">
        <v>0</v>
      </c>
      <c r="JP61" s="243">
        <f t="shared" si="297"/>
        <v>0</v>
      </c>
      <c r="JQ61" s="244">
        <v>0</v>
      </c>
      <c r="JR61" s="243">
        <f t="shared" si="75"/>
        <v>0</v>
      </c>
      <c r="JS61" s="243">
        <f t="shared" si="76"/>
        <v>0</v>
      </c>
      <c r="JT61" s="243">
        <f t="shared" si="77"/>
        <v>0</v>
      </c>
      <c r="JU61" s="243">
        <f t="shared" si="298"/>
        <v>0</v>
      </c>
      <c r="JV61" s="244">
        <v>0</v>
      </c>
      <c r="JW61" s="243">
        <f t="shared" si="299"/>
        <v>0</v>
      </c>
      <c r="JX61" s="244">
        <v>0</v>
      </c>
      <c r="JY61" s="243">
        <f t="shared" si="78"/>
        <v>0</v>
      </c>
      <c r="JZ61" s="243">
        <f t="shared" si="79"/>
        <v>0</v>
      </c>
      <c r="KA61" s="243">
        <f t="shared" si="80"/>
        <v>0</v>
      </c>
      <c r="KB61" s="243">
        <f t="shared" si="300"/>
        <v>0</v>
      </c>
      <c r="KC61" s="244">
        <v>0</v>
      </c>
      <c r="KD61" s="243">
        <f t="shared" si="301"/>
        <v>0</v>
      </c>
      <c r="KE61" s="244">
        <v>0</v>
      </c>
      <c r="KF61" s="243">
        <f t="shared" si="81"/>
        <v>0</v>
      </c>
      <c r="KG61" s="243">
        <f t="shared" si="82"/>
        <v>0</v>
      </c>
      <c r="KH61" s="243">
        <f t="shared" si="83"/>
        <v>0</v>
      </c>
      <c r="KI61" s="243">
        <f t="shared" si="302"/>
        <v>0</v>
      </c>
      <c r="KJ61" s="244">
        <v>0</v>
      </c>
      <c r="KK61" s="243">
        <f t="shared" si="303"/>
        <v>0</v>
      </c>
      <c r="KL61" s="244">
        <v>0</v>
      </c>
      <c r="KM61" s="243">
        <f t="shared" si="84"/>
        <v>0</v>
      </c>
      <c r="KN61" s="243">
        <f t="shared" si="85"/>
        <v>0</v>
      </c>
      <c r="KO61" s="243">
        <f t="shared" si="86"/>
        <v>0</v>
      </c>
      <c r="KP61" s="243">
        <f t="shared" si="304"/>
        <v>0</v>
      </c>
      <c r="KQ61" s="243">
        <f t="shared" si="305"/>
        <v>8.3094555555555392</v>
      </c>
      <c r="KR61" s="243">
        <f t="shared" si="305"/>
        <v>1.8280802222222188</v>
      </c>
      <c r="KS61" s="243">
        <f t="shared" si="306"/>
        <v>19.740667345279444</v>
      </c>
      <c r="KT61" s="243">
        <f t="shared" si="307"/>
        <v>0</v>
      </c>
      <c r="KU61" s="243">
        <f t="shared" si="308"/>
        <v>0</v>
      </c>
      <c r="KV61" s="243">
        <f t="shared" si="309"/>
        <v>0</v>
      </c>
      <c r="KW61" s="243">
        <f t="shared" si="310"/>
        <v>3.3948200260630199</v>
      </c>
      <c r="KX61" s="243">
        <f t="shared" si="311"/>
        <v>0.10942743361321779</v>
      </c>
      <c r="KY61" s="243">
        <f t="shared" si="312"/>
        <v>2.8957653499802993</v>
      </c>
      <c r="KZ61" s="243">
        <f t="shared" si="313"/>
        <v>1.6636511574560113</v>
      </c>
      <c r="LA61" s="243">
        <f t="shared" si="313"/>
        <v>41.924009167891477</v>
      </c>
      <c r="LB61" s="244">
        <v>0.7</v>
      </c>
      <c r="LC61" s="243">
        <f t="shared" si="314"/>
        <v>0.154</v>
      </c>
      <c r="LD61" s="243">
        <f t="shared" si="88"/>
        <v>0</v>
      </c>
      <c r="LE61" s="243">
        <f t="shared" si="315"/>
        <v>0</v>
      </c>
      <c r="LF61" s="243">
        <f t="shared" si="316"/>
        <v>0</v>
      </c>
      <c r="LG61" s="244">
        <v>5.6030866191666702E-2</v>
      </c>
      <c r="LH61" s="243">
        <f t="shared" si="89"/>
        <v>0.10339949146737153</v>
      </c>
      <c r="LI61" s="243">
        <f t="shared" si="317"/>
        <v>3.3329428073711484E-3</v>
      </c>
      <c r="LJ61" s="243">
        <f t="shared" si="318"/>
        <v>8.8199274865253127E-2</v>
      </c>
      <c r="LK61" s="243">
        <f t="shared" si="90"/>
        <v>5.0671517882951912E-2</v>
      </c>
      <c r="LL61" s="243">
        <f t="shared" si="319"/>
        <v>1.2769222506503881</v>
      </c>
      <c r="LM61" s="243">
        <f t="shared" si="91"/>
        <v>0</v>
      </c>
      <c r="LN61" s="244">
        <v>0</v>
      </c>
      <c r="LO61" s="243">
        <f t="shared" si="320"/>
        <v>0</v>
      </c>
      <c r="LP61" s="243">
        <f t="shared" si="321"/>
        <v>0</v>
      </c>
      <c r="LQ61" s="243">
        <f t="shared" si="92"/>
        <v>0</v>
      </c>
      <c r="LR61" s="243">
        <f t="shared" si="322"/>
        <v>0</v>
      </c>
      <c r="LS61" s="244">
        <v>0</v>
      </c>
      <c r="LT61" s="243">
        <f t="shared" si="93"/>
        <v>0</v>
      </c>
      <c r="LU61" s="243">
        <f t="shared" si="323"/>
        <v>0</v>
      </c>
      <c r="LV61" s="243">
        <f t="shared" si="324"/>
        <v>0</v>
      </c>
      <c r="LW61" s="243">
        <f t="shared" si="94"/>
        <v>0</v>
      </c>
      <c r="LX61" s="243">
        <f t="shared" si="325"/>
        <v>0</v>
      </c>
      <c r="LY61" s="245">
        <f t="shared" si="95"/>
        <v>0</v>
      </c>
      <c r="LZ61" s="244">
        <v>0</v>
      </c>
      <c r="MA61" s="249">
        <f t="shared" si="326"/>
        <v>0</v>
      </c>
      <c r="MB61" s="249">
        <f t="shared" si="327"/>
        <v>0</v>
      </c>
      <c r="MC61" s="249">
        <f t="shared" si="96"/>
        <v>0</v>
      </c>
      <c r="MD61" s="247">
        <f t="shared" si="328"/>
        <v>0</v>
      </c>
      <c r="ME61" s="250">
        <f t="shared" si="329"/>
        <v>89.859441594911118</v>
      </c>
      <c r="MF61" s="251">
        <f t="shared" si="376"/>
        <v>14.99721646264979</v>
      </c>
      <c r="MG61" s="252" t="e">
        <f t="shared" si="330"/>
        <v>#REF!</v>
      </c>
      <c r="MH61" s="252" t="e">
        <f t="shared" si="377"/>
        <v>#REF!</v>
      </c>
      <c r="MI61" s="252">
        <f t="shared" si="331"/>
        <v>0</v>
      </c>
      <c r="MJ61" s="252">
        <f t="shared" si="332"/>
        <v>0</v>
      </c>
      <c r="MK61" s="252">
        <f t="shared" si="378"/>
        <v>25.485833333333332</v>
      </c>
      <c r="ML61" s="252">
        <f t="shared" si="333"/>
        <v>0</v>
      </c>
      <c r="MM61" s="252">
        <f t="shared" si="334"/>
        <v>0</v>
      </c>
      <c r="MN61" s="252">
        <f t="shared" si="335"/>
        <v>0</v>
      </c>
      <c r="MO61" s="252">
        <f t="shared" si="336"/>
        <v>0</v>
      </c>
      <c r="MP61" s="253">
        <f t="shared" si="337"/>
        <v>0</v>
      </c>
      <c r="MQ61" s="254">
        <f t="shared" si="379"/>
        <v>0</v>
      </c>
      <c r="MR61" s="255">
        <f t="shared" si="338"/>
        <v>0</v>
      </c>
      <c r="MS61" s="255">
        <f t="shared" si="380"/>
        <v>0</v>
      </c>
      <c r="MT61" s="255">
        <f t="shared" si="381"/>
        <v>7.2764184034879857</v>
      </c>
      <c r="MU61" s="255">
        <f t="shared" si="97"/>
        <v>0.23454550923958073</v>
      </c>
      <c r="MV61" s="255">
        <f t="shared" si="339"/>
        <v>7.5722353910003015</v>
      </c>
      <c r="MW61" s="255" t="e">
        <f t="shared" si="98"/>
        <v>#REF!</v>
      </c>
      <c r="MX61" s="255" t="e">
        <f t="shared" si="99"/>
        <v>#REF!</v>
      </c>
      <c r="MY61" s="256" t="e">
        <f t="shared" si="340"/>
        <v>#REF!</v>
      </c>
      <c r="MZ61" s="254">
        <f t="shared" si="341"/>
        <v>0</v>
      </c>
      <c r="NA61" s="255">
        <f t="shared" si="100"/>
        <v>0</v>
      </c>
      <c r="NB61" s="255">
        <f t="shared" si="342"/>
        <v>0</v>
      </c>
      <c r="NC61" s="255">
        <f t="shared" si="101"/>
        <v>0</v>
      </c>
      <c r="ND61" s="255">
        <f t="shared" si="343"/>
        <v>0</v>
      </c>
      <c r="NE61" s="255"/>
      <c r="NF61" s="256"/>
      <c r="NG61" s="257"/>
      <c r="NH61" s="254">
        <f t="shared" si="344"/>
        <v>1.0715757595668667</v>
      </c>
      <c r="NI61" s="255">
        <f t="shared" si="102"/>
        <v>1.2076658810318588</v>
      </c>
      <c r="NJ61" s="255" t="e">
        <f t="shared" si="345"/>
        <v>#REF!</v>
      </c>
      <c r="NK61" s="255" t="e">
        <f t="shared" si="103"/>
        <v>#REF!</v>
      </c>
      <c r="NL61" s="255">
        <f t="shared" si="346"/>
        <v>1.1299587056475118</v>
      </c>
      <c r="NM61" s="255">
        <f t="shared" si="382"/>
        <v>0.94833178788848804</v>
      </c>
      <c r="NN61" s="256" t="e">
        <f t="shared" si="383"/>
        <v>#REF!</v>
      </c>
      <c r="NO61" s="257" t="e">
        <f t="shared" si="384"/>
        <v>#REF!</v>
      </c>
      <c r="NP61" s="254">
        <f t="shared" si="347"/>
        <v>3.4455855377534284</v>
      </c>
      <c r="NQ61" s="255">
        <f t="shared" si="104"/>
        <v>3.8831749010481138</v>
      </c>
      <c r="NR61" s="255">
        <f t="shared" si="348"/>
        <v>3.0303141392608102</v>
      </c>
      <c r="NS61" s="255">
        <f t="shared" si="105"/>
        <v>3.7575895326834048</v>
      </c>
      <c r="NT61" s="255">
        <f t="shared" si="349"/>
        <v>32.451300066725061</v>
      </c>
      <c r="NU61" s="255">
        <f t="shared" si="350"/>
        <v>0.10617711865684129</v>
      </c>
      <c r="NV61" s="256">
        <f t="shared" si="351"/>
        <v>9.3380361742981019E-2</v>
      </c>
      <c r="NW61" s="257">
        <f t="shared" si="106"/>
        <v>1.0358957808877343</v>
      </c>
      <c r="NX61" s="254">
        <f t="shared" si="352"/>
        <v>0</v>
      </c>
      <c r="NY61" s="255">
        <f t="shared" si="107"/>
        <v>0</v>
      </c>
      <c r="NZ61" s="255">
        <f t="shared" si="353"/>
        <v>0</v>
      </c>
      <c r="OA61" s="255">
        <f t="shared" si="108"/>
        <v>0</v>
      </c>
      <c r="OB61" s="255">
        <f t="shared" si="354"/>
        <v>0</v>
      </c>
      <c r="OC61" s="255"/>
      <c r="OD61" s="256"/>
      <c r="OE61" s="257"/>
      <c r="OF61" s="254">
        <f t="shared" si="355"/>
        <v>0</v>
      </c>
      <c r="OG61" s="255">
        <f t="shared" si="109"/>
        <v>0</v>
      </c>
      <c r="OH61" s="255">
        <f t="shared" si="356"/>
        <v>0</v>
      </c>
      <c r="OI61" s="255">
        <f t="shared" si="110"/>
        <v>0</v>
      </c>
      <c r="OJ61" s="255">
        <f t="shared" si="357"/>
        <v>0</v>
      </c>
      <c r="OK61" s="255"/>
      <c r="OL61" s="256"/>
      <c r="OM61" s="257"/>
      <c r="ON61" s="258"/>
      <c r="OO61" s="254">
        <f t="shared" si="358"/>
        <v>0</v>
      </c>
      <c r="OP61" s="255">
        <f t="shared" si="111"/>
        <v>0</v>
      </c>
      <c r="OQ61" s="255">
        <f t="shared" si="359"/>
        <v>0</v>
      </c>
      <c r="OR61" s="255">
        <f t="shared" si="112"/>
        <v>0</v>
      </c>
      <c r="OS61" s="255">
        <f t="shared" si="360"/>
        <v>0</v>
      </c>
      <c r="OT61" s="255"/>
      <c r="OU61" s="256"/>
      <c r="OV61" s="257"/>
      <c r="OW61" s="258"/>
      <c r="OX61" s="254">
        <f t="shared" si="361"/>
        <v>0</v>
      </c>
      <c r="OY61" s="255">
        <f t="shared" si="113"/>
        <v>0</v>
      </c>
      <c r="OZ61" s="255">
        <f t="shared" si="362"/>
        <v>0</v>
      </c>
      <c r="PA61" s="255">
        <f t="shared" si="114"/>
        <v>0</v>
      </c>
      <c r="PB61" s="255">
        <f t="shared" si="363"/>
        <v>0</v>
      </c>
      <c r="PC61" s="255"/>
      <c r="PD61" s="259"/>
      <c r="PE61" s="257"/>
      <c r="PF61" s="254">
        <f t="shared" si="116"/>
        <v>0</v>
      </c>
      <c r="PG61" s="255">
        <f t="shared" si="117"/>
        <v>0</v>
      </c>
      <c r="PH61" s="255">
        <f t="shared" si="364"/>
        <v>0</v>
      </c>
      <c r="PI61" s="255">
        <f t="shared" si="118"/>
        <v>0</v>
      </c>
      <c r="PJ61" s="255">
        <f t="shared" si="119"/>
        <v>0</v>
      </c>
      <c r="PK61" s="255"/>
      <c r="PL61" s="259"/>
      <c r="PM61" s="257"/>
      <c r="PN61" s="254">
        <f t="shared" si="120"/>
        <v>0</v>
      </c>
      <c r="PO61" s="255">
        <f t="shared" si="121"/>
        <v>0</v>
      </c>
      <c r="PP61" s="255">
        <f t="shared" si="365"/>
        <v>0</v>
      </c>
      <c r="PQ61" s="255">
        <f t="shared" si="122"/>
        <v>0</v>
      </c>
      <c r="PR61" s="255">
        <f t="shared" si="123"/>
        <v>0</v>
      </c>
      <c r="PS61" s="255"/>
      <c r="PT61" s="259"/>
      <c r="PU61" s="257"/>
      <c r="PV61" s="254">
        <f t="shared" si="124"/>
        <v>3.420317936240465</v>
      </c>
      <c r="PW61" s="255">
        <f t="shared" si="125"/>
        <v>3.854698314143004</v>
      </c>
      <c r="PX61" s="255">
        <f t="shared" si="126"/>
        <v>1.1343982085766334E-2</v>
      </c>
      <c r="PY61" s="255">
        <f t="shared" si="127"/>
        <v>1.4066537786350254E-2</v>
      </c>
      <c r="PZ61" s="255">
        <f t="shared" si="128"/>
        <v>3.4493048596665266</v>
      </c>
      <c r="QA61" s="255">
        <f t="shared" si="366"/>
        <v>0.99159629994871956</v>
      </c>
      <c r="QB61" s="259">
        <f t="shared" si="129"/>
        <v>3.2887734042919745E-3</v>
      </c>
      <c r="QC61" s="257">
        <f t="shared" si="367"/>
        <v>1.1267220357105174</v>
      </c>
      <c r="QD61" s="254">
        <f t="shared" si="130"/>
        <v>0</v>
      </c>
      <c r="QE61" s="255">
        <f t="shared" si="131"/>
        <v>0</v>
      </c>
      <c r="QF61" s="255">
        <f t="shared" si="132"/>
        <v>0</v>
      </c>
      <c r="QG61" s="255">
        <f t="shared" si="133"/>
        <v>0</v>
      </c>
      <c r="QH61" s="255">
        <f t="shared" si="134"/>
        <v>0</v>
      </c>
      <c r="QI61" s="255"/>
      <c r="QJ61" s="259"/>
      <c r="QK61" s="257"/>
      <c r="QL61" s="254">
        <f t="shared" si="135"/>
        <v>13.670369504753724</v>
      </c>
      <c r="QM61" s="255">
        <f t="shared" si="136"/>
        <v>15.406506431857448</v>
      </c>
      <c r="QN61" s="255">
        <f t="shared" si="137"/>
        <v>0.10942743361321779</v>
      </c>
      <c r="QO61" s="255">
        <f t="shared" si="138"/>
        <v>0.13569001768039005</v>
      </c>
      <c r="QP61" s="255">
        <f t="shared" si="368"/>
        <v>33.27302314912022</v>
      </c>
      <c r="QQ61" s="255">
        <f t="shared" si="369"/>
        <v>0.41085444636295954</v>
      </c>
      <c r="QR61" s="259">
        <f t="shared" si="139"/>
        <v>3.2887734042919745E-3</v>
      </c>
      <c r="QS61" s="257">
        <f t="shared" si="370"/>
        <v>1.052967820305126</v>
      </c>
      <c r="QT61" s="254">
        <f t="shared" si="140"/>
        <v>0.96160311533560883</v>
      </c>
      <c r="QU61" s="255">
        <f t="shared" si="141"/>
        <v>1.0837267109832311</v>
      </c>
      <c r="QV61" s="255">
        <f t="shared" si="142"/>
        <v>3.3329428073711484E-3</v>
      </c>
      <c r="QW61" s="255">
        <f t="shared" si="143"/>
        <v>4.132849081140224E-3</v>
      </c>
      <c r="QX61" s="255">
        <f t="shared" si="144"/>
        <v>1.0134303576590382</v>
      </c>
      <c r="QY61" s="255">
        <f t="shared" si="385"/>
        <v>0.94885959165152001</v>
      </c>
      <c r="QZ61" s="259">
        <f t="shared" si="386"/>
        <v>3.2887734042919745E-3</v>
      </c>
      <c r="RA61" s="257">
        <f t="shared" si="387"/>
        <v>1.1212944737567732</v>
      </c>
      <c r="RB61" s="254">
        <f t="shared" si="145"/>
        <v>0</v>
      </c>
      <c r="RC61" s="255">
        <f t="shared" si="146"/>
        <v>0</v>
      </c>
      <c r="RD61" s="255">
        <f t="shared" si="371"/>
        <v>0</v>
      </c>
      <c r="RE61" s="255">
        <f t="shared" si="147"/>
        <v>0</v>
      </c>
      <c r="RF61" s="255">
        <f t="shared" si="148"/>
        <v>0</v>
      </c>
      <c r="RG61" s="255"/>
      <c r="RH61" s="259"/>
      <c r="RI61" s="257"/>
      <c r="RJ61" s="254">
        <f t="shared" si="149"/>
        <v>0</v>
      </c>
      <c r="RK61" s="255">
        <f t="shared" si="150"/>
        <v>0</v>
      </c>
      <c r="RL61" s="255">
        <f t="shared" si="372"/>
        <v>0</v>
      </c>
      <c r="RM61" s="255">
        <f t="shared" si="151"/>
        <v>0</v>
      </c>
      <c r="RN61" s="255">
        <f t="shared" si="152"/>
        <v>0</v>
      </c>
      <c r="RO61" s="255"/>
      <c r="RP61" s="259"/>
      <c r="RQ61" s="257"/>
      <c r="RR61" s="254">
        <f t="shared" si="153"/>
        <v>0</v>
      </c>
      <c r="RS61" s="255">
        <f t="shared" si="154"/>
        <v>0</v>
      </c>
      <c r="RT61" s="255">
        <f t="shared" si="373"/>
        <v>0</v>
      </c>
      <c r="RU61" s="255">
        <f t="shared" si="155"/>
        <v>0</v>
      </c>
      <c r="RV61" s="255">
        <f t="shared" si="156"/>
        <v>0</v>
      </c>
      <c r="RW61" s="255"/>
      <c r="RX61" s="259"/>
      <c r="RY61" s="257"/>
      <c r="RZ61" s="260"/>
      <c r="SA61" s="242" t="e">
        <f t="shared" si="157"/>
        <v>#REF!</v>
      </c>
      <c r="SB61" s="242">
        <f t="shared" si="158"/>
        <v>0</v>
      </c>
      <c r="SC61" s="242">
        <f t="shared" si="159"/>
        <v>0.33998099528735437</v>
      </c>
      <c r="SD61" s="242">
        <f t="shared" si="160"/>
        <v>0</v>
      </c>
      <c r="SE61" s="242">
        <f t="shared" si="161"/>
        <v>0</v>
      </c>
      <c r="SF61" s="262">
        <v>0</v>
      </c>
      <c r="SG61" s="242">
        <f t="shared" si="162"/>
        <v>0</v>
      </c>
      <c r="SH61" s="262">
        <v>0</v>
      </c>
      <c r="SI61" s="242">
        <f t="shared" si="163"/>
        <v>0</v>
      </c>
      <c r="SJ61" s="242">
        <f t="shared" si="164"/>
        <v>0</v>
      </c>
      <c r="SK61" s="242">
        <f t="shared" si="165"/>
        <v>0</v>
      </c>
      <c r="SL61" s="242">
        <f t="shared" si="166"/>
        <v>5.8814890264089016E-2</v>
      </c>
      <c r="SM61" s="242">
        <f t="shared" si="167"/>
        <v>0</v>
      </c>
      <c r="SN61" s="242">
        <f t="shared" si="168"/>
        <v>0.4147640244181891</v>
      </c>
      <c r="SO61" s="242">
        <f t="shared" si="169"/>
        <v>1.6931546553727275E-2</v>
      </c>
      <c r="SP61" s="242">
        <f t="shared" si="170"/>
        <v>0</v>
      </c>
      <c r="SQ61" s="242">
        <f t="shared" si="171"/>
        <v>0</v>
      </c>
      <c r="SR61" s="242">
        <f t="shared" si="172"/>
        <v>0</v>
      </c>
      <c r="SS61" s="242" t="e">
        <f t="shared" si="173"/>
        <v>#REF!</v>
      </c>
      <c r="ST61" s="242" t="e">
        <f t="shared" si="174"/>
        <v>#REF!</v>
      </c>
      <c r="SU61" s="242"/>
      <c r="SV61" s="242"/>
      <c r="SW61" s="242" t="e">
        <f t="shared" si="175"/>
        <v>#REF!</v>
      </c>
      <c r="SX61" s="242" t="e">
        <f t="shared" si="175"/>
        <v>#REF!</v>
      </c>
      <c r="SY61" s="242"/>
      <c r="SZ61" s="263"/>
      <c r="TA61" s="264">
        <f t="shared" si="176"/>
        <v>2.0932799999999996</v>
      </c>
      <c r="TB61" s="264">
        <f t="shared" si="177"/>
        <v>0</v>
      </c>
      <c r="TC61" s="264">
        <f t="shared" si="178"/>
        <v>40.893719999999995</v>
      </c>
      <c r="TD61" s="264">
        <f t="shared" si="179"/>
        <v>0</v>
      </c>
      <c r="TE61" s="264">
        <f t="shared" si="180"/>
        <v>0</v>
      </c>
      <c r="TF61" s="264">
        <f t="shared" si="180"/>
        <v>0</v>
      </c>
      <c r="TG61" s="264">
        <f t="shared" si="181"/>
        <v>0</v>
      </c>
      <c r="TH61" s="264">
        <f t="shared" si="182"/>
        <v>0</v>
      </c>
      <c r="TI61" s="264">
        <f t="shared" si="183"/>
        <v>0</v>
      </c>
      <c r="TJ61" s="264">
        <f t="shared" si="184"/>
        <v>6.5041200000000003</v>
      </c>
      <c r="TK61" s="264">
        <f t="shared" si="185"/>
        <v>0</v>
      </c>
      <c r="TL61" s="264">
        <f t="shared" si="186"/>
        <v>49.079939999999993</v>
      </c>
      <c r="TM61" s="264">
        <f t="shared" si="187"/>
        <v>1.8814599999999999</v>
      </c>
      <c r="TN61" s="264">
        <f t="shared" si="188"/>
        <v>0</v>
      </c>
      <c r="TO61" s="264">
        <f t="shared" si="189"/>
        <v>0</v>
      </c>
      <c r="TP61" s="264">
        <f t="shared" si="189"/>
        <v>0</v>
      </c>
      <c r="TQ61" s="264"/>
      <c r="TR61" s="264"/>
      <c r="TS61" s="264" t="e">
        <f t="shared" si="190"/>
        <v>#REF!</v>
      </c>
      <c r="TT61" s="264">
        <f t="shared" si="191"/>
        <v>0</v>
      </c>
      <c r="TU61" s="264">
        <f t="shared" si="192"/>
        <v>42.36163201280435</v>
      </c>
      <c r="TV61" s="264">
        <f t="shared" si="193"/>
        <v>0</v>
      </c>
      <c r="TW61" s="264">
        <f t="shared" si="193"/>
        <v>0</v>
      </c>
      <c r="TX61" s="264">
        <f t="shared" si="194"/>
        <v>0</v>
      </c>
      <c r="TY61" s="264">
        <f t="shared" si="195"/>
        <v>0</v>
      </c>
      <c r="TZ61" s="264">
        <f t="shared" si="196"/>
        <v>0</v>
      </c>
      <c r="UA61" s="264">
        <f t="shared" si="197"/>
        <v>0</v>
      </c>
      <c r="UB61" s="264">
        <f t="shared" si="198"/>
        <v>7.3283353269054912</v>
      </c>
      <c r="UC61" s="264">
        <f t="shared" si="199"/>
        <v>0</v>
      </c>
      <c r="UD61" s="264">
        <f t="shared" si="200"/>
        <v>51.679597442506363</v>
      </c>
      <c r="UE61" s="264">
        <f t="shared" si="201"/>
        <v>2.1096707005944184</v>
      </c>
      <c r="UF61" s="264">
        <f t="shared" si="202"/>
        <v>0</v>
      </c>
      <c r="UG61" s="264">
        <f t="shared" si="203"/>
        <v>0</v>
      </c>
      <c r="UH61" s="264">
        <f t="shared" si="203"/>
        <v>0</v>
      </c>
      <c r="UI61" s="191"/>
      <c r="UJ61" s="191"/>
      <c r="UK61" s="191"/>
      <c r="UL61" s="191"/>
      <c r="UM61" s="189"/>
      <c r="UN61" s="191"/>
      <c r="UO61" s="191"/>
      <c r="UP61" s="191"/>
      <c r="UQ61" s="191"/>
      <c r="UR61" s="191"/>
      <c r="US61" s="191"/>
      <c r="UT61" s="191"/>
      <c r="UU61" s="191"/>
      <c r="UV61" s="192"/>
      <c r="UW61" s="191"/>
      <c r="UX61" s="191"/>
      <c r="UY61" s="191"/>
      <c r="UZ61" s="191"/>
      <c r="VA61" s="191"/>
      <c r="VB61" s="191"/>
      <c r="VC61" s="191"/>
      <c r="VD61" s="191"/>
      <c r="VE61" s="191"/>
      <c r="VF61" s="191"/>
      <c r="VG61" s="191"/>
      <c r="VH61" s="191"/>
      <c r="VI61" s="191"/>
      <c r="VJ61" s="191"/>
      <c r="VK61" s="191"/>
      <c r="VL61" s="191"/>
      <c r="VM61" s="191"/>
      <c r="VN61" s="219"/>
      <c r="VO61" s="191"/>
      <c r="VP61" s="191"/>
      <c r="VQ61" s="191"/>
      <c r="VR61" s="191"/>
      <c r="VS61" s="191"/>
      <c r="VT61" s="191"/>
      <c r="VU61" s="191"/>
      <c r="VV61" s="191"/>
    </row>
    <row r="62" spans="1:594" ht="23.1" hidden="1" customHeight="1" thickBot="1" x14ac:dyDescent="0.35">
      <c r="A62" s="265">
        <v>25</v>
      </c>
      <c r="B62" s="266" t="s">
        <v>182</v>
      </c>
      <c r="C62" s="265">
        <v>1</v>
      </c>
      <c r="D62" s="267">
        <v>78.400000000000006</v>
      </c>
      <c r="E62" s="239"/>
      <c r="F62" s="240">
        <f t="shared" si="204"/>
        <v>78.400000000000006</v>
      </c>
      <c r="G62" s="240"/>
      <c r="H62" s="268">
        <v>0</v>
      </c>
      <c r="I62" s="269">
        <v>0.83450000000000002</v>
      </c>
      <c r="J62" s="269">
        <v>0.83450000000000002</v>
      </c>
      <c r="K62" s="269"/>
      <c r="L62" s="269"/>
      <c r="M62" s="269">
        <v>3.7699999999999997E-2</v>
      </c>
      <c r="N62" s="269">
        <v>0</v>
      </c>
      <c r="O62" s="269">
        <v>0.313</v>
      </c>
      <c r="P62" s="269">
        <v>0</v>
      </c>
      <c r="Q62" s="269">
        <v>0</v>
      </c>
      <c r="R62" s="269">
        <v>0</v>
      </c>
      <c r="S62" s="269">
        <v>0</v>
      </c>
      <c r="T62" s="269">
        <v>0</v>
      </c>
      <c r="U62" s="269">
        <v>0</v>
      </c>
      <c r="V62" s="269">
        <v>5.3999999999999999E-2</v>
      </c>
      <c r="W62" s="269">
        <v>0</v>
      </c>
      <c r="X62" s="269">
        <v>0.3962</v>
      </c>
      <c r="Y62" s="269">
        <v>3.3599999999999998E-2</v>
      </c>
      <c r="Z62" s="269">
        <v>0</v>
      </c>
      <c r="AA62" s="269">
        <v>0</v>
      </c>
      <c r="AB62" s="269">
        <v>0</v>
      </c>
      <c r="AC62" s="244">
        <v>0</v>
      </c>
      <c r="AD62" s="243">
        <f t="shared" si="205"/>
        <v>0</v>
      </c>
      <c r="AE62" s="243">
        <f t="shared" si="0"/>
        <v>0</v>
      </c>
      <c r="AF62" s="243">
        <f t="shared" si="206"/>
        <v>0</v>
      </c>
      <c r="AG62" s="243">
        <f t="shared" si="207"/>
        <v>0</v>
      </c>
      <c r="AH62" s="244">
        <v>0</v>
      </c>
      <c r="AI62" s="243">
        <f t="shared" si="1"/>
        <v>0</v>
      </c>
      <c r="AJ62" s="243">
        <f t="shared" si="208"/>
        <v>0</v>
      </c>
      <c r="AK62" s="243">
        <f t="shared" si="209"/>
        <v>0</v>
      </c>
      <c r="AL62" s="243">
        <f t="shared" si="2"/>
        <v>0</v>
      </c>
      <c r="AM62" s="243">
        <f t="shared" si="210"/>
        <v>0</v>
      </c>
      <c r="AN62" s="244">
        <v>1.1000000000000001</v>
      </c>
      <c r="AO62" s="244">
        <v>0.24199999999999999</v>
      </c>
      <c r="AP62" s="243">
        <f t="shared" si="211"/>
        <v>0</v>
      </c>
      <c r="AQ62" s="243">
        <f t="shared" si="212"/>
        <v>0</v>
      </c>
      <c r="AR62" s="243">
        <f t="shared" si="213"/>
        <v>0</v>
      </c>
      <c r="AS62" s="244">
        <v>8.8128950341666706E-2</v>
      </c>
      <c r="AT62" s="244" t="e">
        <f t="shared" si="3"/>
        <v>#REF!</v>
      </c>
      <c r="AU62" s="243">
        <f t="shared" si="4"/>
        <v>0.16249405563233882</v>
      </c>
      <c r="AV62" s="243">
        <f t="shared" si="214"/>
        <v>5.2377761851108481E-3</v>
      </c>
      <c r="AW62" s="243">
        <f t="shared" si="215"/>
        <v>0.13860665727944038</v>
      </c>
      <c r="AX62" s="243">
        <f t="shared" si="5"/>
        <v>7.9631150298700284E-2</v>
      </c>
      <c r="AY62" s="243">
        <f t="shared" si="216"/>
        <v>2.0067049875272471</v>
      </c>
      <c r="AZ62" s="244">
        <v>3</v>
      </c>
      <c r="BA62" s="243">
        <f t="shared" si="217"/>
        <v>15.291499999999999</v>
      </c>
      <c r="BB62" s="243">
        <f t="shared" si="218"/>
        <v>1.5946849999999999</v>
      </c>
      <c r="BC62" s="243">
        <f t="shared" si="219"/>
        <v>1.2757480000000001</v>
      </c>
      <c r="BD62" s="243">
        <f t="shared" si="220"/>
        <v>0.3189369999999998</v>
      </c>
      <c r="BE62" s="244">
        <v>0.59800687500000005</v>
      </c>
      <c r="BF62" s="243">
        <f t="shared" si="221"/>
        <v>0.47840550000000004</v>
      </c>
      <c r="BG62" s="243">
        <f t="shared" si="222"/>
        <v>0.11960137500000001</v>
      </c>
      <c r="BH62" s="243">
        <f t="shared" si="6"/>
        <v>1.9865881650350372</v>
      </c>
      <c r="BI62" s="243">
        <f t="shared" si="223"/>
        <v>6.4034983556486236E-2</v>
      </c>
      <c r="BJ62" s="243">
        <f t="shared" si="224"/>
        <v>1.694550264468899</v>
      </c>
      <c r="BK62" s="243">
        <f t="shared" si="7"/>
        <v>0.97353900200175181</v>
      </c>
      <c r="BL62" s="243">
        <f t="shared" si="225"/>
        <v>24.533182850444142</v>
      </c>
      <c r="BM62" s="244">
        <v>0</v>
      </c>
      <c r="BN62" s="243">
        <f t="shared" si="226"/>
        <v>0</v>
      </c>
      <c r="BO62" s="243">
        <f t="shared" si="8"/>
        <v>0</v>
      </c>
      <c r="BP62" s="243">
        <f t="shared" si="227"/>
        <v>0</v>
      </c>
      <c r="BQ62" s="243">
        <f t="shared" si="228"/>
        <v>0</v>
      </c>
      <c r="BR62" s="244">
        <v>0</v>
      </c>
      <c r="BS62" s="243">
        <f t="shared" si="9"/>
        <v>0</v>
      </c>
      <c r="BT62" s="243">
        <f t="shared" si="229"/>
        <v>0</v>
      </c>
      <c r="BU62" s="243">
        <f t="shared" si="230"/>
        <v>0</v>
      </c>
      <c r="BV62" s="243">
        <f t="shared" si="10"/>
        <v>0</v>
      </c>
      <c r="BW62" s="243">
        <f t="shared" si="231"/>
        <v>0</v>
      </c>
      <c r="BX62" s="244">
        <v>0</v>
      </c>
      <c r="BY62" s="243">
        <f t="shared" si="11"/>
        <v>0</v>
      </c>
      <c r="BZ62" s="243">
        <f t="shared" si="232"/>
        <v>0</v>
      </c>
      <c r="CA62" s="243">
        <f t="shared" si="233"/>
        <v>0</v>
      </c>
      <c r="CB62" s="243">
        <f t="shared" si="12"/>
        <v>0</v>
      </c>
      <c r="CC62" s="243">
        <f t="shared" si="234"/>
        <v>0</v>
      </c>
      <c r="CD62" s="245"/>
      <c r="CE62" s="243">
        <f t="shared" si="13"/>
        <v>0</v>
      </c>
      <c r="CF62" s="243">
        <f t="shared" si="235"/>
        <v>0</v>
      </c>
      <c r="CG62" s="243">
        <f t="shared" si="236"/>
        <v>0</v>
      </c>
      <c r="CH62" s="243">
        <f t="shared" si="14"/>
        <v>0</v>
      </c>
      <c r="CI62" s="243">
        <f t="shared" si="237"/>
        <v>0</v>
      </c>
      <c r="CJ62" s="245"/>
      <c r="CK62" s="243">
        <f t="shared" si="15"/>
        <v>0</v>
      </c>
      <c r="CL62" s="243">
        <f t="shared" si="238"/>
        <v>0</v>
      </c>
      <c r="CM62" s="243">
        <f t="shared" si="239"/>
        <v>0</v>
      </c>
      <c r="CN62" s="243">
        <f t="shared" si="16"/>
        <v>0</v>
      </c>
      <c r="CO62" s="243">
        <f t="shared" si="240"/>
        <v>0</v>
      </c>
      <c r="CP62" s="243">
        <v>0</v>
      </c>
      <c r="CQ62" s="243">
        <f t="shared" si="17"/>
        <v>0</v>
      </c>
      <c r="CR62" s="243">
        <f t="shared" si="374"/>
        <v>0</v>
      </c>
      <c r="CS62" s="243">
        <f t="shared" si="241"/>
        <v>0</v>
      </c>
      <c r="CT62" s="243">
        <f t="shared" si="18"/>
        <v>0</v>
      </c>
      <c r="CU62" s="243">
        <f t="shared" si="242"/>
        <v>0</v>
      </c>
      <c r="CV62" s="243"/>
      <c r="CW62" s="243">
        <f t="shared" si="19"/>
        <v>0</v>
      </c>
      <c r="CX62" s="243">
        <f t="shared" si="375"/>
        <v>0</v>
      </c>
      <c r="CY62" s="243">
        <f t="shared" si="243"/>
        <v>0</v>
      </c>
      <c r="CZ62" s="243">
        <f t="shared" si="20"/>
        <v>0</v>
      </c>
      <c r="DA62" s="243">
        <f t="shared" si="244"/>
        <v>0</v>
      </c>
      <c r="DB62" s="244">
        <v>0</v>
      </c>
      <c r="DC62" s="243">
        <f t="shared" si="245"/>
        <v>0</v>
      </c>
      <c r="DD62" s="243">
        <f t="shared" si="21"/>
        <v>0</v>
      </c>
      <c r="DE62" s="244">
        <v>0</v>
      </c>
      <c r="DF62" s="244">
        <v>0</v>
      </c>
      <c r="DG62" s="243">
        <f t="shared" si="22"/>
        <v>0</v>
      </c>
      <c r="DH62" s="243">
        <f t="shared" si="23"/>
        <v>0</v>
      </c>
      <c r="DI62" s="243">
        <f t="shared" si="246"/>
        <v>0</v>
      </c>
      <c r="DJ62" s="244">
        <v>0</v>
      </c>
      <c r="DK62" s="243">
        <f t="shared" si="247"/>
        <v>0</v>
      </c>
      <c r="DL62" s="243">
        <f t="shared" si="24"/>
        <v>0</v>
      </c>
      <c r="DM62" s="244">
        <v>0</v>
      </c>
      <c r="DN62" s="244">
        <v>0</v>
      </c>
      <c r="DO62" s="243">
        <f t="shared" si="25"/>
        <v>0</v>
      </c>
      <c r="DP62" s="243">
        <f t="shared" si="26"/>
        <v>0</v>
      </c>
      <c r="DQ62" s="243">
        <f t="shared" si="248"/>
        <v>0</v>
      </c>
      <c r="DR62" s="244">
        <v>0</v>
      </c>
      <c r="DS62" s="243">
        <f t="shared" si="249"/>
        <v>0</v>
      </c>
      <c r="DT62" s="243">
        <f t="shared" si="27"/>
        <v>0</v>
      </c>
      <c r="DU62" s="244">
        <v>0</v>
      </c>
      <c r="DV62" s="244">
        <v>0</v>
      </c>
      <c r="DW62" s="243">
        <f t="shared" si="28"/>
        <v>0</v>
      </c>
      <c r="DX62" s="243">
        <f t="shared" si="29"/>
        <v>0</v>
      </c>
      <c r="DY62" s="243">
        <f t="shared" si="30"/>
        <v>0</v>
      </c>
      <c r="DZ62" s="244">
        <v>0</v>
      </c>
      <c r="EA62" s="243">
        <f t="shared" si="250"/>
        <v>0</v>
      </c>
      <c r="EB62" s="243">
        <f t="shared" si="31"/>
        <v>0</v>
      </c>
      <c r="EC62" s="244">
        <v>0</v>
      </c>
      <c r="ED62" s="244">
        <v>0</v>
      </c>
      <c r="EE62" s="243">
        <f t="shared" si="32"/>
        <v>0</v>
      </c>
      <c r="EF62" s="243">
        <f t="shared" si="33"/>
        <v>0</v>
      </c>
      <c r="EG62" s="243">
        <f t="shared" si="34"/>
        <v>0</v>
      </c>
      <c r="EH62" s="244">
        <v>0</v>
      </c>
      <c r="EI62" s="243">
        <f t="shared" si="251"/>
        <v>0</v>
      </c>
      <c r="EJ62" s="243">
        <f t="shared" si="35"/>
        <v>0</v>
      </c>
      <c r="EK62" s="244">
        <v>0</v>
      </c>
      <c r="EL62" s="244">
        <v>0</v>
      </c>
      <c r="EM62" s="243">
        <f t="shared" si="36"/>
        <v>0</v>
      </c>
      <c r="EN62" s="243">
        <f t="shared" si="37"/>
        <v>0</v>
      </c>
      <c r="EO62" s="243">
        <f t="shared" si="252"/>
        <v>0</v>
      </c>
      <c r="EP62" s="244">
        <v>0</v>
      </c>
      <c r="EQ62" s="244">
        <v>0</v>
      </c>
      <c r="ER62" s="244">
        <v>0</v>
      </c>
      <c r="ES62" s="244">
        <v>0</v>
      </c>
      <c r="ET62" s="244">
        <v>0</v>
      </c>
      <c r="EU62" s="243">
        <f t="shared" si="38"/>
        <v>0</v>
      </c>
      <c r="EV62" s="243">
        <f t="shared" si="253"/>
        <v>0</v>
      </c>
      <c r="EW62" s="243">
        <f t="shared" si="254"/>
        <v>0</v>
      </c>
      <c r="EX62" s="243">
        <f t="shared" si="39"/>
        <v>0</v>
      </c>
      <c r="EY62" s="243">
        <f t="shared" si="255"/>
        <v>0</v>
      </c>
      <c r="EZ62" s="245">
        <f t="shared" si="256"/>
        <v>0</v>
      </c>
      <c r="FA62" s="245">
        <f t="shared" si="256"/>
        <v>0</v>
      </c>
      <c r="FB62" s="245">
        <f t="shared" si="256"/>
        <v>0</v>
      </c>
      <c r="FC62" s="245">
        <f t="shared" si="257"/>
        <v>0</v>
      </c>
      <c r="FD62" s="245">
        <f t="shared" si="258"/>
        <v>0</v>
      </c>
      <c r="FE62" s="245">
        <f t="shared" si="259"/>
        <v>0</v>
      </c>
      <c r="FF62" s="245">
        <f t="shared" si="260"/>
        <v>0</v>
      </c>
      <c r="FG62" s="245">
        <f t="shared" si="261"/>
        <v>0</v>
      </c>
      <c r="FH62" s="245">
        <f t="shared" si="262"/>
        <v>0</v>
      </c>
      <c r="FI62" s="245">
        <f t="shared" si="263"/>
        <v>0</v>
      </c>
      <c r="FJ62" s="245">
        <f t="shared" si="263"/>
        <v>0</v>
      </c>
      <c r="FK62" s="244">
        <f t="shared" si="40"/>
        <v>0</v>
      </c>
      <c r="FL62" s="244">
        <v>0</v>
      </c>
      <c r="FM62" s="243">
        <f t="shared" si="264"/>
        <v>0</v>
      </c>
      <c r="FN62" s="243">
        <f t="shared" si="265"/>
        <v>0</v>
      </c>
      <c r="FO62" s="244">
        <v>0</v>
      </c>
      <c r="FP62" s="244">
        <f t="shared" si="266"/>
        <v>0</v>
      </c>
      <c r="FQ62" s="244">
        <f t="shared" si="41"/>
        <v>0</v>
      </c>
      <c r="FR62" s="244">
        <v>0</v>
      </c>
      <c r="FS62" s="243">
        <f t="shared" si="267"/>
        <v>0</v>
      </c>
      <c r="FT62" s="243">
        <f t="shared" si="268"/>
        <v>0</v>
      </c>
      <c r="FU62" s="244">
        <v>0</v>
      </c>
      <c r="FV62" s="244">
        <f t="shared" si="269"/>
        <v>0</v>
      </c>
      <c r="FW62" s="270">
        <v>3.6299999999999999E-4</v>
      </c>
      <c r="FX62" s="243">
        <f t="shared" si="270"/>
        <v>1.6330447451835</v>
      </c>
      <c r="FY62" s="243">
        <f t="shared" si="271"/>
        <v>0.35926984394036998</v>
      </c>
      <c r="FZ62" s="243">
        <f t="shared" si="42"/>
        <v>0</v>
      </c>
      <c r="GA62" s="243">
        <f t="shared" si="272"/>
        <v>0</v>
      </c>
      <c r="GB62" s="243">
        <f t="shared" si="273"/>
        <v>0</v>
      </c>
      <c r="GC62" s="243">
        <f t="shared" si="274"/>
        <v>2.8265915433163639E-2</v>
      </c>
      <c r="GD62" s="243">
        <f t="shared" si="43"/>
        <v>0.22958231902002207</v>
      </c>
      <c r="GE62" s="243">
        <f t="shared" si="275"/>
        <v>7.4002756495067544E-3</v>
      </c>
      <c r="GF62" s="243">
        <f t="shared" si="276"/>
        <v>0.19583262714438859</v>
      </c>
      <c r="GG62" s="243">
        <f t="shared" si="44"/>
        <v>0.1125081411788528</v>
      </c>
      <c r="GH62" s="247">
        <f t="shared" si="277"/>
        <v>2.8352051577070903</v>
      </c>
      <c r="GI62" s="244">
        <v>4</v>
      </c>
      <c r="GJ62" s="244">
        <v>4103.25</v>
      </c>
      <c r="GK62" s="244">
        <v>902.71500000000003</v>
      </c>
      <c r="GL62" s="244">
        <v>2516.8244371036499</v>
      </c>
      <c r="GM62" s="244">
        <v>71.022008333333304</v>
      </c>
      <c r="GN62" s="271">
        <v>0</v>
      </c>
      <c r="GO62" s="243">
        <f t="shared" si="278"/>
        <v>0</v>
      </c>
      <c r="GP62" s="243">
        <f t="shared" si="45"/>
        <v>0</v>
      </c>
      <c r="GQ62" s="243">
        <f t="shared" si="279"/>
        <v>0</v>
      </c>
      <c r="GR62" s="243">
        <f t="shared" si="280"/>
        <v>0</v>
      </c>
      <c r="GS62" s="244">
        <v>0</v>
      </c>
      <c r="GT62" s="244">
        <v>0</v>
      </c>
      <c r="GU62" s="245"/>
      <c r="GV62" s="243">
        <f t="shared" si="46"/>
        <v>0</v>
      </c>
      <c r="GW62" s="243">
        <f t="shared" si="281"/>
        <v>0</v>
      </c>
      <c r="GX62" s="243">
        <f t="shared" si="282"/>
        <v>0</v>
      </c>
      <c r="GY62" s="243">
        <f t="shared" si="47"/>
        <v>0</v>
      </c>
      <c r="GZ62" s="243">
        <f t="shared" si="283"/>
        <v>0</v>
      </c>
      <c r="HA62" s="244">
        <v>0</v>
      </c>
      <c r="HB62" s="244">
        <v>44</v>
      </c>
      <c r="HC62" s="244">
        <v>0</v>
      </c>
      <c r="HD62" s="244">
        <v>0</v>
      </c>
      <c r="HE62" s="244">
        <v>0</v>
      </c>
      <c r="HF62" s="243">
        <f t="shared" si="284"/>
        <v>0</v>
      </c>
      <c r="HG62" s="243">
        <f t="shared" si="48"/>
        <v>0</v>
      </c>
      <c r="HH62" s="244">
        <v>0</v>
      </c>
      <c r="HI62" s="244">
        <v>0</v>
      </c>
      <c r="HJ62" s="243">
        <f t="shared" si="49"/>
        <v>0</v>
      </c>
      <c r="HK62" s="243">
        <f t="shared" si="50"/>
        <v>0</v>
      </c>
      <c r="HL62" s="243">
        <f t="shared" si="51"/>
        <v>0</v>
      </c>
      <c r="HM62" s="244">
        <v>0</v>
      </c>
      <c r="HN62" s="243">
        <f t="shared" si="285"/>
        <v>0</v>
      </c>
      <c r="HO62" s="243">
        <f t="shared" si="52"/>
        <v>0</v>
      </c>
      <c r="HP62" s="244">
        <v>0</v>
      </c>
      <c r="HQ62" s="244">
        <v>0</v>
      </c>
      <c r="HR62" s="243">
        <f t="shared" si="53"/>
        <v>0</v>
      </c>
      <c r="HS62" s="243">
        <f t="shared" si="54"/>
        <v>0</v>
      </c>
      <c r="HT62" s="243">
        <f t="shared" si="55"/>
        <v>0</v>
      </c>
      <c r="HU62" s="244">
        <v>0</v>
      </c>
      <c r="HV62" s="243">
        <f t="shared" si="286"/>
        <v>0</v>
      </c>
      <c r="HW62" s="243">
        <f t="shared" si="56"/>
        <v>0</v>
      </c>
      <c r="HX62" s="244">
        <v>0</v>
      </c>
      <c r="HY62" s="244">
        <v>0</v>
      </c>
      <c r="HZ62" s="243">
        <f t="shared" si="57"/>
        <v>0</v>
      </c>
      <c r="IA62" s="243">
        <f t="shared" si="58"/>
        <v>0</v>
      </c>
      <c r="IB62" s="243">
        <f t="shared" si="59"/>
        <v>0</v>
      </c>
      <c r="IC62" s="244">
        <v>0</v>
      </c>
      <c r="ID62" s="243">
        <f t="shared" si="287"/>
        <v>0</v>
      </c>
      <c r="IE62" s="243">
        <f t="shared" si="60"/>
        <v>0</v>
      </c>
      <c r="IF62" s="244">
        <v>0</v>
      </c>
      <c r="IG62" s="244">
        <v>0</v>
      </c>
      <c r="IH62" s="243">
        <f t="shared" si="61"/>
        <v>0</v>
      </c>
      <c r="II62" s="243">
        <f t="shared" si="62"/>
        <v>0</v>
      </c>
      <c r="IJ62" s="243">
        <f t="shared" si="288"/>
        <v>0</v>
      </c>
      <c r="IK62" s="244">
        <v>0</v>
      </c>
      <c r="IL62" s="243">
        <f t="shared" si="289"/>
        <v>0</v>
      </c>
      <c r="IM62" s="243">
        <f t="shared" si="63"/>
        <v>0</v>
      </c>
      <c r="IN62" s="244">
        <v>0</v>
      </c>
      <c r="IO62" s="244">
        <v>0</v>
      </c>
      <c r="IP62" s="243">
        <f t="shared" si="64"/>
        <v>0</v>
      </c>
      <c r="IQ62" s="243">
        <f t="shared" si="65"/>
        <v>0</v>
      </c>
      <c r="IR62" s="243">
        <f t="shared" si="290"/>
        <v>0</v>
      </c>
      <c r="IS62" s="244">
        <v>0.51</v>
      </c>
      <c r="IT62" s="243">
        <f t="shared" si="291"/>
        <v>0.11220000000000001</v>
      </c>
      <c r="IU62" s="243">
        <f t="shared" si="66"/>
        <v>0</v>
      </c>
      <c r="IV62" s="244">
        <v>2.2209698860000002E-2</v>
      </c>
      <c r="IW62" s="244">
        <v>5.2684268522165102E-2</v>
      </c>
      <c r="IX62" s="243">
        <f t="shared" si="67"/>
        <v>7.9205183483421926E-2</v>
      </c>
      <c r="IY62" s="243">
        <f t="shared" si="68"/>
        <v>3.8814957543279349E-2</v>
      </c>
      <c r="IZ62" s="243">
        <f t="shared" si="292"/>
        <v>0.97813693009063951</v>
      </c>
      <c r="JA62" s="244">
        <v>4.80415555555554</v>
      </c>
      <c r="JB62" s="243">
        <f t="shared" si="293"/>
        <v>1.0569142222222188</v>
      </c>
      <c r="JC62" s="244">
        <v>12.321911111111101</v>
      </c>
      <c r="JD62" s="243">
        <f t="shared" si="69"/>
        <v>0</v>
      </c>
      <c r="JE62" s="243">
        <f t="shared" si="70"/>
        <v>2.065985943026313</v>
      </c>
      <c r="JF62" s="243">
        <f t="shared" si="71"/>
        <v>1.0124483415957586</v>
      </c>
      <c r="JG62" s="243">
        <f t="shared" si="294"/>
        <v>25.513698208213114</v>
      </c>
      <c r="JH62" s="244">
        <v>0</v>
      </c>
      <c r="JI62" s="243">
        <f t="shared" si="295"/>
        <v>0</v>
      </c>
      <c r="JJ62" s="244">
        <v>0</v>
      </c>
      <c r="JK62" s="243">
        <f t="shared" si="72"/>
        <v>0</v>
      </c>
      <c r="JL62" s="243">
        <f t="shared" si="73"/>
        <v>0</v>
      </c>
      <c r="JM62" s="243">
        <f t="shared" si="74"/>
        <v>0</v>
      </c>
      <c r="JN62" s="243">
        <f t="shared" si="296"/>
        <v>0</v>
      </c>
      <c r="JO62" s="244">
        <v>0</v>
      </c>
      <c r="JP62" s="243">
        <f t="shared" si="297"/>
        <v>0</v>
      </c>
      <c r="JQ62" s="244">
        <v>0</v>
      </c>
      <c r="JR62" s="243">
        <f t="shared" si="75"/>
        <v>0</v>
      </c>
      <c r="JS62" s="243">
        <f t="shared" si="76"/>
        <v>0</v>
      </c>
      <c r="JT62" s="243">
        <f t="shared" si="77"/>
        <v>0</v>
      </c>
      <c r="JU62" s="243">
        <f t="shared" si="298"/>
        <v>0</v>
      </c>
      <c r="JV62" s="244">
        <v>0</v>
      </c>
      <c r="JW62" s="243">
        <f t="shared" si="299"/>
        <v>0</v>
      </c>
      <c r="JX62" s="244">
        <v>0</v>
      </c>
      <c r="JY62" s="243">
        <f t="shared" si="78"/>
        <v>0</v>
      </c>
      <c r="JZ62" s="243">
        <f t="shared" si="79"/>
        <v>0</v>
      </c>
      <c r="KA62" s="243">
        <f t="shared" si="80"/>
        <v>0</v>
      </c>
      <c r="KB62" s="243">
        <f t="shared" si="300"/>
        <v>0</v>
      </c>
      <c r="KC62" s="244">
        <v>0</v>
      </c>
      <c r="KD62" s="243">
        <f t="shared" si="301"/>
        <v>0</v>
      </c>
      <c r="KE62" s="244">
        <v>0</v>
      </c>
      <c r="KF62" s="243">
        <f t="shared" si="81"/>
        <v>0</v>
      </c>
      <c r="KG62" s="243">
        <f t="shared" si="82"/>
        <v>0</v>
      </c>
      <c r="KH62" s="243">
        <f t="shared" si="83"/>
        <v>0</v>
      </c>
      <c r="KI62" s="243">
        <f t="shared" si="302"/>
        <v>0</v>
      </c>
      <c r="KJ62" s="244">
        <v>0</v>
      </c>
      <c r="KK62" s="243">
        <f t="shared" si="303"/>
        <v>0</v>
      </c>
      <c r="KL62" s="244">
        <v>0</v>
      </c>
      <c r="KM62" s="243">
        <f t="shared" si="84"/>
        <v>0</v>
      </c>
      <c r="KN62" s="243">
        <f t="shared" si="85"/>
        <v>0</v>
      </c>
      <c r="KO62" s="243">
        <f t="shared" si="86"/>
        <v>0</v>
      </c>
      <c r="KP62" s="243">
        <f t="shared" si="304"/>
        <v>0</v>
      </c>
      <c r="KQ62" s="243">
        <f t="shared" si="305"/>
        <v>5.3141555555555398</v>
      </c>
      <c r="KR62" s="243">
        <f t="shared" si="305"/>
        <v>1.1691142222222188</v>
      </c>
      <c r="KS62" s="243">
        <f t="shared" si="306"/>
        <v>12.396805078493266</v>
      </c>
      <c r="KT62" s="243">
        <f t="shared" si="307"/>
        <v>0</v>
      </c>
      <c r="KU62" s="243">
        <f t="shared" si="308"/>
        <v>0</v>
      </c>
      <c r="KV62" s="243">
        <f t="shared" si="309"/>
        <v>0</v>
      </c>
      <c r="KW62" s="243">
        <f t="shared" si="310"/>
        <v>2.1451911265097348</v>
      </c>
      <c r="KX62" s="243">
        <f t="shared" si="311"/>
        <v>6.9147335582334116E-2</v>
      </c>
      <c r="KY62" s="243">
        <f t="shared" si="312"/>
        <v>1.8298378369224273</v>
      </c>
      <c r="KZ62" s="243">
        <f t="shared" si="313"/>
        <v>1.051263299139038</v>
      </c>
      <c r="LA62" s="243">
        <f t="shared" si="313"/>
        <v>26.491835138303752</v>
      </c>
      <c r="LB62" s="244">
        <v>0.98</v>
      </c>
      <c r="LC62" s="243">
        <f t="shared" si="314"/>
        <v>0.21559999999999999</v>
      </c>
      <c r="LD62" s="243">
        <f t="shared" si="88"/>
        <v>0</v>
      </c>
      <c r="LE62" s="243">
        <f t="shared" si="315"/>
        <v>0</v>
      </c>
      <c r="LF62" s="243">
        <f t="shared" si="316"/>
        <v>0</v>
      </c>
      <c r="LG62" s="244">
        <v>7.8555837525000005E-2</v>
      </c>
      <c r="LH62" s="243">
        <f t="shared" si="89"/>
        <v>0.14477208471137709</v>
      </c>
      <c r="LI62" s="243">
        <f t="shared" si="317"/>
        <v>4.6665324132582672E-3</v>
      </c>
      <c r="LJ62" s="243">
        <f t="shared" si="318"/>
        <v>0.12348990029901399</v>
      </c>
      <c r="LK62" s="243">
        <f t="shared" si="90"/>
        <v>7.0946396111818855E-2</v>
      </c>
      <c r="LL62" s="243">
        <f t="shared" si="319"/>
        <v>1.787849182017835</v>
      </c>
      <c r="LM62" s="243">
        <f t="shared" si="91"/>
        <v>0</v>
      </c>
      <c r="LN62" s="244">
        <v>0</v>
      </c>
      <c r="LO62" s="243">
        <f t="shared" si="320"/>
        <v>0</v>
      </c>
      <c r="LP62" s="243">
        <f t="shared" si="321"/>
        <v>0</v>
      </c>
      <c r="LQ62" s="243">
        <f t="shared" si="92"/>
        <v>0</v>
      </c>
      <c r="LR62" s="243">
        <f t="shared" si="322"/>
        <v>0</v>
      </c>
      <c r="LS62" s="244">
        <v>0</v>
      </c>
      <c r="LT62" s="243">
        <f t="shared" si="93"/>
        <v>0</v>
      </c>
      <c r="LU62" s="243">
        <f t="shared" si="323"/>
        <v>0</v>
      </c>
      <c r="LV62" s="243">
        <f t="shared" si="324"/>
        <v>0</v>
      </c>
      <c r="LW62" s="243">
        <f t="shared" si="94"/>
        <v>0</v>
      </c>
      <c r="LX62" s="243">
        <f t="shared" si="325"/>
        <v>0</v>
      </c>
      <c r="LY62" s="245">
        <f t="shared" si="95"/>
        <v>0</v>
      </c>
      <c r="LZ62" s="244">
        <v>0</v>
      </c>
      <c r="MA62" s="249">
        <f t="shared" si="326"/>
        <v>0</v>
      </c>
      <c r="MB62" s="249">
        <f t="shared" si="327"/>
        <v>0</v>
      </c>
      <c r="MC62" s="249">
        <f t="shared" si="96"/>
        <v>0</v>
      </c>
      <c r="MD62" s="247">
        <f t="shared" si="328"/>
        <v>0</v>
      </c>
      <c r="ME62" s="250">
        <f t="shared" si="329"/>
        <v>57.654777316000065</v>
      </c>
      <c r="MF62" s="251">
        <f t="shared" si="376"/>
        <v>11.013184366901628</v>
      </c>
      <c r="MG62" s="252" t="e">
        <f t="shared" si="330"/>
        <v>#REF!</v>
      </c>
      <c r="MH62" s="252" t="e">
        <f t="shared" si="377"/>
        <v>#REF!</v>
      </c>
      <c r="MI62" s="252">
        <f t="shared" si="331"/>
        <v>0</v>
      </c>
      <c r="MJ62" s="252">
        <f t="shared" si="332"/>
        <v>0</v>
      </c>
      <c r="MK62" s="252">
        <f t="shared" si="378"/>
        <v>15.291499999999999</v>
      </c>
      <c r="ML62" s="252">
        <f t="shared" si="333"/>
        <v>0</v>
      </c>
      <c r="MM62" s="252">
        <f t="shared" si="334"/>
        <v>0</v>
      </c>
      <c r="MN62" s="252">
        <f t="shared" si="335"/>
        <v>0</v>
      </c>
      <c r="MO62" s="252">
        <f t="shared" si="336"/>
        <v>0</v>
      </c>
      <c r="MP62" s="253">
        <f t="shared" si="337"/>
        <v>0</v>
      </c>
      <c r="MQ62" s="254">
        <f t="shared" si="379"/>
        <v>0</v>
      </c>
      <c r="MR62" s="255">
        <f t="shared" si="338"/>
        <v>0</v>
      </c>
      <c r="MS62" s="255">
        <f t="shared" si="380"/>
        <v>0</v>
      </c>
      <c r="MT62" s="255">
        <f t="shared" si="381"/>
        <v>4.6686277509085095</v>
      </c>
      <c r="MU62" s="255">
        <f t="shared" si="97"/>
        <v>0.15048690338669621</v>
      </c>
      <c r="MV62" s="255">
        <f t="shared" si="339"/>
        <v>4.858427089059286</v>
      </c>
      <c r="MW62" s="255" t="e">
        <f t="shared" si="98"/>
        <v>#REF!</v>
      </c>
      <c r="MX62" s="255" t="e">
        <f t="shared" si="99"/>
        <v>#REF!</v>
      </c>
      <c r="MY62" s="256" t="e">
        <f t="shared" si="340"/>
        <v>#REF!</v>
      </c>
      <c r="MZ62" s="254">
        <f t="shared" si="341"/>
        <v>0</v>
      </c>
      <c r="NA62" s="255">
        <f t="shared" si="100"/>
        <v>0</v>
      </c>
      <c r="NB62" s="255">
        <f t="shared" si="342"/>
        <v>0</v>
      </c>
      <c r="NC62" s="255">
        <f t="shared" si="101"/>
        <v>0</v>
      </c>
      <c r="ND62" s="255">
        <f t="shared" si="343"/>
        <v>0</v>
      </c>
      <c r="NE62" s="255"/>
      <c r="NF62" s="256"/>
      <c r="NG62" s="257"/>
      <c r="NH62" s="254">
        <f t="shared" si="344"/>
        <v>1.5111001218809172</v>
      </c>
      <c r="NI62" s="255">
        <f t="shared" si="102"/>
        <v>1.7030098373597937</v>
      </c>
      <c r="NJ62" s="255" t="e">
        <f t="shared" si="345"/>
        <v>#REF!</v>
      </c>
      <c r="NK62" s="255" t="e">
        <f t="shared" si="103"/>
        <v>#REF!</v>
      </c>
      <c r="NL62" s="255">
        <f t="shared" si="346"/>
        <v>1.5926230059740056</v>
      </c>
      <c r="NM62" s="255">
        <f t="shared" si="382"/>
        <v>0.9488121898357037</v>
      </c>
      <c r="NN62" s="256" t="e">
        <f t="shared" si="383"/>
        <v>#REF!</v>
      </c>
      <c r="NO62" s="257" t="e">
        <f t="shared" si="384"/>
        <v>#REF!</v>
      </c>
      <c r="NP62" s="254">
        <f t="shared" si="347"/>
        <v>2.0673513226520566</v>
      </c>
      <c r="NQ62" s="255">
        <f t="shared" si="104"/>
        <v>2.3299049406288677</v>
      </c>
      <c r="NR62" s="255">
        <f t="shared" si="348"/>
        <v>1.8181884835564863</v>
      </c>
      <c r="NS62" s="255">
        <f t="shared" si="105"/>
        <v>2.2545537196100431</v>
      </c>
      <c r="NT62" s="255">
        <f t="shared" si="349"/>
        <v>19.470780040035034</v>
      </c>
      <c r="NU62" s="255">
        <f t="shared" si="350"/>
        <v>0.10617711865684128</v>
      </c>
      <c r="NV62" s="256">
        <f t="shared" si="351"/>
        <v>9.3380361742981033E-2</v>
      </c>
      <c r="NW62" s="257">
        <f t="shared" si="106"/>
        <v>1.0358957808877343</v>
      </c>
      <c r="NX62" s="254">
        <f t="shared" si="352"/>
        <v>0</v>
      </c>
      <c r="NY62" s="255">
        <f t="shared" si="107"/>
        <v>0</v>
      </c>
      <c r="NZ62" s="255">
        <f t="shared" si="353"/>
        <v>0</v>
      </c>
      <c r="OA62" s="255">
        <f t="shared" si="108"/>
        <v>0</v>
      </c>
      <c r="OB62" s="255">
        <f t="shared" si="354"/>
        <v>0</v>
      </c>
      <c r="OC62" s="255"/>
      <c r="OD62" s="256"/>
      <c r="OE62" s="257"/>
      <c r="OF62" s="254">
        <f t="shared" si="355"/>
        <v>0</v>
      </c>
      <c r="OG62" s="255">
        <f t="shared" si="109"/>
        <v>0</v>
      </c>
      <c r="OH62" s="255">
        <f t="shared" si="356"/>
        <v>0</v>
      </c>
      <c r="OI62" s="255">
        <f t="shared" si="110"/>
        <v>0</v>
      </c>
      <c r="OJ62" s="255">
        <f t="shared" si="357"/>
        <v>0</v>
      </c>
      <c r="OK62" s="255"/>
      <c r="OL62" s="256"/>
      <c r="OM62" s="257"/>
      <c r="ON62" s="258"/>
      <c r="OO62" s="254">
        <f t="shared" si="358"/>
        <v>0</v>
      </c>
      <c r="OP62" s="255">
        <f t="shared" si="111"/>
        <v>0</v>
      </c>
      <c r="OQ62" s="255">
        <f t="shared" si="359"/>
        <v>0</v>
      </c>
      <c r="OR62" s="255">
        <f t="shared" si="112"/>
        <v>0</v>
      </c>
      <c r="OS62" s="255">
        <f t="shared" si="360"/>
        <v>0</v>
      </c>
      <c r="OT62" s="255"/>
      <c r="OU62" s="256"/>
      <c r="OV62" s="257"/>
      <c r="OW62" s="258"/>
      <c r="OX62" s="254">
        <f t="shared" si="361"/>
        <v>0</v>
      </c>
      <c r="OY62" s="255">
        <f t="shared" si="113"/>
        <v>0</v>
      </c>
      <c r="OZ62" s="255">
        <f t="shared" si="362"/>
        <v>0</v>
      </c>
      <c r="PA62" s="255">
        <f t="shared" si="114"/>
        <v>0</v>
      </c>
      <c r="PB62" s="255">
        <f t="shared" si="363"/>
        <v>0</v>
      </c>
      <c r="PC62" s="255"/>
      <c r="PD62" s="259"/>
      <c r="PE62" s="257"/>
      <c r="PF62" s="254">
        <f t="shared" si="116"/>
        <v>0</v>
      </c>
      <c r="PG62" s="255">
        <f t="shared" si="117"/>
        <v>0</v>
      </c>
      <c r="PH62" s="255">
        <f t="shared" si="364"/>
        <v>0</v>
      </c>
      <c r="PI62" s="255">
        <f t="shared" si="118"/>
        <v>0</v>
      </c>
      <c r="PJ62" s="255">
        <f t="shared" si="119"/>
        <v>0</v>
      </c>
      <c r="PK62" s="255"/>
      <c r="PL62" s="259"/>
      <c r="PM62" s="257"/>
      <c r="PN62" s="254">
        <f t="shared" si="120"/>
        <v>0</v>
      </c>
      <c r="PO62" s="255">
        <f t="shared" si="121"/>
        <v>0</v>
      </c>
      <c r="PP62" s="255">
        <f t="shared" si="365"/>
        <v>0</v>
      </c>
      <c r="PQ62" s="255">
        <f t="shared" si="122"/>
        <v>0</v>
      </c>
      <c r="PR62" s="255">
        <f t="shared" si="123"/>
        <v>0</v>
      </c>
      <c r="PS62" s="255"/>
      <c r="PT62" s="259"/>
      <c r="PU62" s="257"/>
      <c r="PV62" s="254">
        <f t="shared" si="124"/>
        <v>2.2312303942400242</v>
      </c>
      <c r="PW62" s="255">
        <f t="shared" si="125"/>
        <v>2.5145966543085074</v>
      </c>
      <c r="PX62" s="255">
        <f t="shared" si="126"/>
        <v>7.4002756495067544E-3</v>
      </c>
      <c r="PY62" s="255">
        <f t="shared" si="127"/>
        <v>9.1763418053883751E-3</v>
      </c>
      <c r="PZ62" s="255">
        <f t="shared" si="128"/>
        <v>2.2501628235770559</v>
      </c>
      <c r="QA62" s="255">
        <f t="shared" si="366"/>
        <v>0.99158619583495966</v>
      </c>
      <c r="QB62" s="259">
        <f t="shared" si="129"/>
        <v>3.2887734042919741E-3</v>
      </c>
      <c r="QC62" s="257">
        <f t="shared" si="367"/>
        <v>1.12672075248807</v>
      </c>
      <c r="QD62" s="254">
        <f t="shared" si="130"/>
        <v>0</v>
      </c>
      <c r="QE62" s="255">
        <f t="shared" si="131"/>
        <v>0</v>
      </c>
      <c r="QF62" s="255">
        <f t="shared" si="132"/>
        <v>0</v>
      </c>
      <c r="QG62" s="255">
        <f t="shared" si="133"/>
        <v>0</v>
      </c>
      <c r="QH62" s="255">
        <f t="shared" si="134"/>
        <v>0</v>
      </c>
      <c r="QI62" s="255"/>
      <c r="QJ62" s="259"/>
      <c r="QK62" s="257"/>
      <c r="QL62" s="254">
        <f t="shared" si="135"/>
        <v>8.7156719388231192</v>
      </c>
      <c r="QM62" s="255">
        <f t="shared" si="136"/>
        <v>9.8225622750536559</v>
      </c>
      <c r="QN62" s="255">
        <f t="shared" si="137"/>
        <v>6.9147335582334116E-2</v>
      </c>
      <c r="QO62" s="255">
        <f t="shared" si="138"/>
        <v>8.57426961220943E-2</v>
      </c>
      <c r="QP62" s="255">
        <f t="shared" si="368"/>
        <v>21.025265982780756</v>
      </c>
      <c r="QQ62" s="255">
        <f t="shared" si="369"/>
        <v>0.41453325470227431</v>
      </c>
      <c r="QR62" s="259">
        <f t="shared" si="139"/>
        <v>3.2887734042919745E-3</v>
      </c>
      <c r="QS62" s="257">
        <f t="shared" si="370"/>
        <v>1.0534350289642189</v>
      </c>
      <c r="QT62" s="254">
        <f t="shared" si="140"/>
        <v>1.346257678364797</v>
      </c>
      <c r="QU62" s="255">
        <f t="shared" si="141"/>
        <v>1.5172324035171263</v>
      </c>
      <c r="QV62" s="255">
        <f t="shared" si="142"/>
        <v>4.6665324132582672E-3</v>
      </c>
      <c r="QW62" s="255">
        <f t="shared" si="143"/>
        <v>5.7865001924402512E-3</v>
      </c>
      <c r="QX62" s="255">
        <f t="shared" si="144"/>
        <v>1.4189279222363769</v>
      </c>
      <c r="QY62" s="255">
        <f t="shared" si="385"/>
        <v>0.94878510547805417</v>
      </c>
      <c r="QZ62" s="259">
        <f t="shared" si="386"/>
        <v>3.2887734042919745E-3</v>
      </c>
      <c r="RA62" s="257">
        <f t="shared" si="387"/>
        <v>1.1212850140127431</v>
      </c>
      <c r="RB62" s="254">
        <f t="shared" si="145"/>
        <v>0</v>
      </c>
      <c r="RC62" s="255">
        <f t="shared" si="146"/>
        <v>0</v>
      </c>
      <c r="RD62" s="255">
        <f t="shared" si="371"/>
        <v>0</v>
      </c>
      <c r="RE62" s="255">
        <f t="shared" si="147"/>
        <v>0</v>
      </c>
      <c r="RF62" s="255">
        <f t="shared" si="148"/>
        <v>0</v>
      </c>
      <c r="RG62" s="255"/>
      <c r="RH62" s="259"/>
      <c r="RI62" s="257"/>
      <c r="RJ62" s="254">
        <f t="shared" si="149"/>
        <v>0</v>
      </c>
      <c r="RK62" s="255">
        <f t="shared" si="150"/>
        <v>0</v>
      </c>
      <c r="RL62" s="255">
        <f t="shared" si="372"/>
        <v>0</v>
      </c>
      <c r="RM62" s="255">
        <f t="shared" si="151"/>
        <v>0</v>
      </c>
      <c r="RN62" s="255">
        <f t="shared" si="152"/>
        <v>0</v>
      </c>
      <c r="RO62" s="255"/>
      <c r="RP62" s="259"/>
      <c r="RQ62" s="257"/>
      <c r="RR62" s="254">
        <f t="shared" si="153"/>
        <v>0</v>
      </c>
      <c r="RS62" s="255">
        <f t="shared" si="154"/>
        <v>0</v>
      </c>
      <c r="RT62" s="255">
        <f t="shared" si="373"/>
        <v>0</v>
      </c>
      <c r="RU62" s="255">
        <f t="shared" si="155"/>
        <v>0</v>
      </c>
      <c r="RV62" s="255">
        <f t="shared" si="156"/>
        <v>0</v>
      </c>
      <c r="RW62" s="255"/>
      <c r="RX62" s="259"/>
      <c r="RY62" s="257"/>
      <c r="RZ62" s="260"/>
      <c r="SA62" s="242" t="e">
        <f t="shared" si="157"/>
        <v>#REF!</v>
      </c>
      <c r="SB62" s="242">
        <f t="shared" si="158"/>
        <v>0</v>
      </c>
      <c r="SC62" s="242">
        <f t="shared" si="159"/>
        <v>0.32423537941786085</v>
      </c>
      <c r="SD62" s="242">
        <f t="shared" si="160"/>
        <v>0</v>
      </c>
      <c r="SE62" s="242">
        <f t="shared" si="161"/>
        <v>0</v>
      </c>
      <c r="SF62" s="262">
        <v>0</v>
      </c>
      <c r="SG62" s="242">
        <f t="shared" si="162"/>
        <v>0</v>
      </c>
      <c r="SH62" s="262">
        <v>0</v>
      </c>
      <c r="SI62" s="242">
        <f t="shared" si="163"/>
        <v>0</v>
      </c>
      <c r="SJ62" s="242">
        <f t="shared" si="164"/>
        <v>0</v>
      </c>
      <c r="SK62" s="242">
        <f t="shared" si="165"/>
        <v>0</v>
      </c>
      <c r="SL62" s="242">
        <f t="shared" si="166"/>
        <v>6.0842920634355778E-2</v>
      </c>
      <c r="SM62" s="242">
        <f t="shared" si="167"/>
        <v>0</v>
      </c>
      <c r="SN62" s="242">
        <f t="shared" si="168"/>
        <v>0.41737095847562355</v>
      </c>
      <c r="SO62" s="242">
        <f t="shared" si="169"/>
        <v>3.7675176470828166E-2</v>
      </c>
      <c r="SP62" s="242">
        <f t="shared" si="170"/>
        <v>0</v>
      </c>
      <c r="SQ62" s="242">
        <f t="shared" si="171"/>
        <v>0</v>
      </c>
      <c r="SR62" s="242">
        <f t="shared" si="172"/>
        <v>0</v>
      </c>
      <c r="SS62" s="242" t="e">
        <f t="shared" si="173"/>
        <v>#REF!</v>
      </c>
      <c r="ST62" s="242" t="e">
        <f t="shared" si="174"/>
        <v>#REF!</v>
      </c>
      <c r="SU62" s="242"/>
      <c r="SV62" s="242"/>
      <c r="SW62" s="242" t="e">
        <f t="shared" si="175"/>
        <v>#REF!</v>
      </c>
      <c r="SX62" s="242" t="e">
        <f t="shared" si="175"/>
        <v>#REF!</v>
      </c>
      <c r="SY62" s="242"/>
      <c r="SZ62" s="263"/>
      <c r="TA62" s="264">
        <f t="shared" si="176"/>
        <v>2.9556800000000001</v>
      </c>
      <c r="TB62" s="264">
        <f t="shared" si="177"/>
        <v>0</v>
      </c>
      <c r="TC62" s="264">
        <f t="shared" si="178"/>
        <v>24.539200000000001</v>
      </c>
      <c r="TD62" s="264">
        <f t="shared" si="179"/>
        <v>0</v>
      </c>
      <c r="TE62" s="264">
        <f t="shared" si="180"/>
        <v>0</v>
      </c>
      <c r="TF62" s="264">
        <f t="shared" si="180"/>
        <v>0</v>
      </c>
      <c r="TG62" s="264">
        <f t="shared" si="181"/>
        <v>0</v>
      </c>
      <c r="TH62" s="264">
        <f t="shared" si="182"/>
        <v>0</v>
      </c>
      <c r="TI62" s="264">
        <f t="shared" si="183"/>
        <v>0</v>
      </c>
      <c r="TJ62" s="264">
        <f t="shared" si="184"/>
        <v>4.2336</v>
      </c>
      <c r="TK62" s="264">
        <f t="shared" si="185"/>
        <v>0</v>
      </c>
      <c r="TL62" s="264">
        <f t="shared" si="186"/>
        <v>31.062080000000002</v>
      </c>
      <c r="TM62" s="264">
        <f t="shared" si="187"/>
        <v>2.6342400000000001</v>
      </c>
      <c r="TN62" s="264">
        <f t="shared" si="188"/>
        <v>0</v>
      </c>
      <c r="TO62" s="264">
        <f t="shared" si="189"/>
        <v>0</v>
      </c>
      <c r="TP62" s="264">
        <f t="shared" si="189"/>
        <v>0</v>
      </c>
      <c r="TQ62" s="264"/>
      <c r="TR62" s="264"/>
      <c r="TS62" s="264" t="e">
        <f t="shared" si="190"/>
        <v>#REF!</v>
      </c>
      <c r="TT62" s="264">
        <f t="shared" si="191"/>
        <v>0</v>
      </c>
      <c r="TU62" s="264">
        <f t="shared" si="192"/>
        <v>25.420053746360292</v>
      </c>
      <c r="TV62" s="264">
        <f t="shared" si="193"/>
        <v>0</v>
      </c>
      <c r="TW62" s="264">
        <f t="shared" si="193"/>
        <v>0</v>
      </c>
      <c r="TX62" s="264">
        <f t="shared" si="194"/>
        <v>0</v>
      </c>
      <c r="TY62" s="264">
        <f t="shared" si="195"/>
        <v>0</v>
      </c>
      <c r="TZ62" s="264">
        <f t="shared" si="196"/>
        <v>0</v>
      </c>
      <c r="UA62" s="264">
        <f t="shared" si="197"/>
        <v>0</v>
      </c>
      <c r="UB62" s="264">
        <f t="shared" si="198"/>
        <v>4.770084977733493</v>
      </c>
      <c r="UC62" s="264">
        <f t="shared" si="199"/>
        <v>0</v>
      </c>
      <c r="UD62" s="264">
        <f t="shared" si="200"/>
        <v>32.721883144488892</v>
      </c>
      <c r="UE62" s="264">
        <f t="shared" si="201"/>
        <v>2.9537338353129283</v>
      </c>
      <c r="UF62" s="264">
        <f t="shared" si="202"/>
        <v>0</v>
      </c>
      <c r="UG62" s="264">
        <f t="shared" si="203"/>
        <v>0</v>
      </c>
      <c r="UH62" s="264">
        <f t="shared" si="203"/>
        <v>0</v>
      </c>
      <c r="UI62" s="191"/>
      <c r="UJ62" s="191"/>
      <c r="UK62" s="191"/>
      <c r="UL62" s="191"/>
      <c r="UM62" s="189"/>
      <c r="UN62" s="191"/>
      <c r="UO62" s="191"/>
      <c r="UP62" s="191"/>
      <c r="UQ62" s="191"/>
      <c r="UR62" s="191"/>
      <c r="US62" s="191"/>
      <c r="UT62" s="191"/>
      <c r="UU62" s="191"/>
      <c r="UV62" s="192"/>
      <c r="UW62" s="191"/>
      <c r="UX62" s="191"/>
      <c r="UY62" s="191"/>
      <c r="UZ62" s="191"/>
      <c r="VA62" s="191"/>
      <c r="VB62" s="191"/>
      <c r="VC62" s="191"/>
      <c r="VD62" s="191"/>
      <c r="VE62" s="191"/>
      <c r="VF62" s="191"/>
      <c r="VG62" s="191"/>
      <c r="VH62" s="191"/>
      <c r="VI62" s="191"/>
      <c r="VJ62" s="191"/>
      <c r="VK62" s="191"/>
      <c r="VL62" s="191"/>
      <c r="VM62" s="191"/>
      <c r="VN62" s="219"/>
      <c r="VO62" s="191"/>
      <c r="VP62" s="191"/>
      <c r="VQ62" s="191"/>
      <c r="VR62" s="191"/>
      <c r="VS62" s="191"/>
      <c r="VT62" s="191"/>
      <c r="VU62" s="191"/>
      <c r="VV62" s="191"/>
    </row>
    <row r="63" spans="1:594" ht="23.1" hidden="1" customHeight="1" thickBot="1" x14ac:dyDescent="0.35">
      <c r="A63" s="265">
        <v>26</v>
      </c>
      <c r="B63" s="266" t="s">
        <v>182</v>
      </c>
      <c r="C63" s="265">
        <v>1</v>
      </c>
      <c r="D63" s="267">
        <v>228.3</v>
      </c>
      <c r="E63" s="239"/>
      <c r="F63" s="240">
        <f t="shared" si="204"/>
        <v>228.3</v>
      </c>
      <c r="G63" s="240"/>
      <c r="H63" s="268">
        <v>0</v>
      </c>
      <c r="I63" s="269">
        <v>1.0797000000000001</v>
      </c>
      <c r="J63" s="269">
        <v>1.0797000000000001</v>
      </c>
      <c r="K63" s="269"/>
      <c r="L63" s="269"/>
      <c r="M63" s="269">
        <v>3.9600000000000003E-2</v>
      </c>
      <c r="N63" s="269">
        <v>0</v>
      </c>
      <c r="O63" s="269">
        <v>0.4657</v>
      </c>
      <c r="P63" s="269">
        <v>0</v>
      </c>
      <c r="Q63" s="269">
        <v>0</v>
      </c>
      <c r="R63" s="269">
        <v>0</v>
      </c>
      <c r="S63" s="269">
        <v>0</v>
      </c>
      <c r="T63" s="269">
        <v>0</v>
      </c>
      <c r="U63" s="269">
        <v>0</v>
      </c>
      <c r="V63" s="269">
        <v>0.21379999999999999</v>
      </c>
      <c r="W63" s="269">
        <v>0</v>
      </c>
      <c r="X63" s="269">
        <v>0.32519999999999999</v>
      </c>
      <c r="Y63" s="269">
        <v>3.5400000000000001E-2</v>
      </c>
      <c r="Z63" s="269">
        <v>0</v>
      </c>
      <c r="AA63" s="269">
        <v>0</v>
      </c>
      <c r="AB63" s="269">
        <v>0</v>
      </c>
      <c r="AC63" s="244">
        <v>0</v>
      </c>
      <c r="AD63" s="243">
        <f t="shared" si="205"/>
        <v>0</v>
      </c>
      <c r="AE63" s="243">
        <f t="shared" si="0"/>
        <v>0</v>
      </c>
      <c r="AF63" s="243">
        <f t="shared" si="206"/>
        <v>0</v>
      </c>
      <c r="AG63" s="243">
        <f t="shared" si="207"/>
        <v>0</v>
      </c>
      <c r="AH63" s="244">
        <v>0</v>
      </c>
      <c r="AI63" s="243">
        <f t="shared" si="1"/>
        <v>0</v>
      </c>
      <c r="AJ63" s="243">
        <f t="shared" si="208"/>
        <v>0</v>
      </c>
      <c r="AK63" s="243">
        <f t="shared" si="209"/>
        <v>0</v>
      </c>
      <c r="AL63" s="243">
        <f t="shared" si="2"/>
        <v>0</v>
      </c>
      <c r="AM63" s="243">
        <f t="shared" si="210"/>
        <v>0</v>
      </c>
      <c r="AN63" s="244">
        <v>3.37</v>
      </c>
      <c r="AO63" s="244">
        <v>0.74139999999999995</v>
      </c>
      <c r="AP63" s="243">
        <f t="shared" si="211"/>
        <v>0</v>
      </c>
      <c r="AQ63" s="243">
        <f t="shared" si="212"/>
        <v>0</v>
      </c>
      <c r="AR63" s="243">
        <f t="shared" si="213"/>
        <v>0</v>
      </c>
      <c r="AS63" s="244">
        <v>0.27058121814166702</v>
      </c>
      <c r="AT63" s="244" t="e">
        <f t="shared" si="3"/>
        <v>#REF!</v>
      </c>
      <c r="AU63" s="243">
        <f t="shared" si="4"/>
        <v>0.49788929849330271</v>
      </c>
      <c r="AV63" s="243">
        <f t="shared" si="214"/>
        <v>1.6048788371497626E-2</v>
      </c>
      <c r="AW63" s="243">
        <f t="shared" si="215"/>
        <v>0.42469720563505953</v>
      </c>
      <c r="AX63" s="243">
        <f t="shared" si="5"/>
        <v>0.24399352583174849</v>
      </c>
      <c r="AY63" s="243">
        <f t="shared" si="216"/>
        <v>6.1486368509600622</v>
      </c>
      <c r="AZ63" s="244">
        <v>13</v>
      </c>
      <c r="BA63" s="243">
        <f t="shared" si="217"/>
        <v>66.263166666666663</v>
      </c>
      <c r="BB63" s="243">
        <f t="shared" si="218"/>
        <v>6.9103016666666663</v>
      </c>
      <c r="BC63" s="243">
        <f t="shared" si="219"/>
        <v>5.5282413333333338</v>
      </c>
      <c r="BD63" s="243">
        <f t="shared" si="220"/>
        <v>1.3820603333333326</v>
      </c>
      <c r="BE63" s="244">
        <v>2.591363125</v>
      </c>
      <c r="BF63" s="243">
        <f t="shared" si="221"/>
        <v>2.0730905000000002</v>
      </c>
      <c r="BG63" s="243">
        <f t="shared" si="222"/>
        <v>0.51827262499999982</v>
      </c>
      <c r="BH63" s="243">
        <f t="shared" si="6"/>
        <v>8.6085487151518301</v>
      </c>
      <c r="BI63" s="243">
        <f t="shared" si="223"/>
        <v>0.27748492874477376</v>
      </c>
      <c r="BJ63" s="243">
        <f t="shared" si="224"/>
        <v>7.3430511460318977</v>
      </c>
      <c r="BK63" s="243">
        <f t="shared" si="7"/>
        <v>4.218669008674258</v>
      </c>
      <c r="BL63" s="243">
        <f t="shared" si="225"/>
        <v>106.31045901859129</v>
      </c>
      <c r="BM63" s="244">
        <v>0</v>
      </c>
      <c r="BN63" s="243">
        <f t="shared" si="226"/>
        <v>0</v>
      </c>
      <c r="BO63" s="243">
        <f t="shared" si="8"/>
        <v>0</v>
      </c>
      <c r="BP63" s="243">
        <f t="shared" si="227"/>
        <v>0</v>
      </c>
      <c r="BQ63" s="243">
        <f t="shared" si="228"/>
        <v>0</v>
      </c>
      <c r="BR63" s="244">
        <v>0</v>
      </c>
      <c r="BS63" s="243">
        <f t="shared" si="9"/>
        <v>0</v>
      </c>
      <c r="BT63" s="243">
        <f t="shared" si="229"/>
        <v>0</v>
      </c>
      <c r="BU63" s="243">
        <f t="shared" si="230"/>
        <v>0</v>
      </c>
      <c r="BV63" s="243">
        <f t="shared" si="10"/>
        <v>0</v>
      </c>
      <c r="BW63" s="243">
        <f t="shared" si="231"/>
        <v>0</v>
      </c>
      <c r="BX63" s="244">
        <v>0</v>
      </c>
      <c r="BY63" s="243">
        <f t="shared" si="11"/>
        <v>0</v>
      </c>
      <c r="BZ63" s="243">
        <f t="shared" si="232"/>
        <v>0</v>
      </c>
      <c r="CA63" s="243">
        <f t="shared" si="233"/>
        <v>0</v>
      </c>
      <c r="CB63" s="243">
        <f t="shared" si="12"/>
        <v>0</v>
      </c>
      <c r="CC63" s="243">
        <f t="shared" si="234"/>
        <v>0</v>
      </c>
      <c r="CD63" s="245"/>
      <c r="CE63" s="243">
        <f t="shared" si="13"/>
        <v>0</v>
      </c>
      <c r="CF63" s="243">
        <f t="shared" si="235"/>
        <v>0</v>
      </c>
      <c r="CG63" s="243">
        <f t="shared" si="236"/>
        <v>0</v>
      </c>
      <c r="CH63" s="243">
        <f t="shared" si="14"/>
        <v>0</v>
      </c>
      <c r="CI63" s="243">
        <f t="shared" si="237"/>
        <v>0</v>
      </c>
      <c r="CJ63" s="245"/>
      <c r="CK63" s="243">
        <f t="shared" si="15"/>
        <v>0</v>
      </c>
      <c r="CL63" s="243">
        <f t="shared" si="238"/>
        <v>0</v>
      </c>
      <c r="CM63" s="243">
        <f t="shared" si="239"/>
        <v>0</v>
      </c>
      <c r="CN63" s="243">
        <f t="shared" si="16"/>
        <v>0</v>
      </c>
      <c r="CO63" s="243">
        <f t="shared" si="240"/>
        <v>0</v>
      </c>
      <c r="CP63" s="243">
        <v>0</v>
      </c>
      <c r="CQ63" s="243">
        <f t="shared" si="17"/>
        <v>0</v>
      </c>
      <c r="CR63" s="243">
        <f t="shared" si="374"/>
        <v>0</v>
      </c>
      <c r="CS63" s="243">
        <f t="shared" si="241"/>
        <v>0</v>
      </c>
      <c r="CT63" s="243">
        <f t="shared" si="18"/>
        <v>0</v>
      </c>
      <c r="CU63" s="243">
        <f t="shared" si="242"/>
        <v>0</v>
      </c>
      <c r="CV63" s="243"/>
      <c r="CW63" s="243">
        <f t="shared" si="19"/>
        <v>0</v>
      </c>
      <c r="CX63" s="243">
        <f t="shared" si="375"/>
        <v>0</v>
      </c>
      <c r="CY63" s="243">
        <f t="shared" si="243"/>
        <v>0</v>
      </c>
      <c r="CZ63" s="243">
        <f t="shared" si="20"/>
        <v>0</v>
      </c>
      <c r="DA63" s="243">
        <f t="shared" si="244"/>
        <v>0</v>
      </c>
      <c r="DB63" s="244">
        <v>0</v>
      </c>
      <c r="DC63" s="243">
        <f t="shared" si="245"/>
        <v>0</v>
      </c>
      <c r="DD63" s="243">
        <f t="shared" si="21"/>
        <v>0</v>
      </c>
      <c r="DE63" s="244">
        <v>0</v>
      </c>
      <c r="DF63" s="244">
        <v>0</v>
      </c>
      <c r="DG63" s="243">
        <f t="shared" si="22"/>
        <v>0</v>
      </c>
      <c r="DH63" s="243">
        <f t="shared" si="23"/>
        <v>0</v>
      </c>
      <c r="DI63" s="243">
        <f t="shared" si="246"/>
        <v>0</v>
      </c>
      <c r="DJ63" s="244">
        <v>0</v>
      </c>
      <c r="DK63" s="243">
        <f t="shared" si="247"/>
        <v>0</v>
      </c>
      <c r="DL63" s="243">
        <f t="shared" si="24"/>
        <v>0</v>
      </c>
      <c r="DM63" s="244">
        <v>0</v>
      </c>
      <c r="DN63" s="244">
        <v>0</v>
      </c>
      <c r="DO63" s="243">
        <f t="shared" si="25"/>
        <v>0</v>
      </c>
      <c r="DP63" s="243">
        <f t="shared" si="26"/>
        <v>0</v>
      </c>
      <c r="DQ63" s="243">
        <f t="shared" si="248"/>
        <v>0</v>
      </c>
      <c r="DR63" s="244">
        <v>0</v>
      </c>
      <c r="DS63" s="243">
        <f t="shared" si="249"/>
        <v>0</v>
      </c>
      <c r="DT63" s="243">
        <f t="shared" si="27"/>
        <v>0</v>
      </c>
      <c r="DU63" s="244">
        <v>0</v>
      </c>
      <c r="DV63" s="244">
        <v>0</v>
      </c>
      <c r="DW63" s="243">
        <f t="shared" si="28"/>
        <v>0</v>
      </c>
      <c r="DX63" s="243">
        <f t="shared" si="29"/>
        <v>0</v>
      </c>
      <c r="DY63" s="243">
        <f t="shared" si="30"/>
        <v>0</v>
      </c>
      <c r="DZ63" s="244">
        <v>0</v>
      </c>
      <c r="EA63" s="243">
        <f t="shared" si="250"/>
        <v>0</v>
      </c>
      <c r="EB63" s="243">
        <f t="shared" si="31"/>
        <v>0</v>
      </c>
      <c r="EC63" s="244">
        <v>0</v>
      </c>
      <c r="ED63" s="244">
        <v>0</v>
      </c>
      <c r="EE63" s="243">
        <f t="shared" si="32"/>
        <v>0</v>
      </c>
      <c r="EF63" s="243">
        <f t="shared" si="33"/>
        <v>0</v>
      </c>
      <c r="EG63" s="243">
        <f t="shared" si="34"/>
        <v>0</v>
      </c>
      <c r="EH63" s="244">
        <v>0</v>
      </c>
      <c r="EI63" s="243">
        <f t="shared" si="251"/>
        <v>0</v>
      </c>
      <c r="EJ63" s="243">
        <f t="shared" si="35"/>
        <v>0</v>
      </c>
      <c r="EK63" s="244">
        <v>0</v>
      </c>
      <c r="EL63" s="244">
        <v>0</v>
      </c>
      <c r="EM63" s="243">
        <f t="shared" si="36"/>
        <v>0</v>
      </c>
      <c r="EN63" s="243">
        <f t="shared" si="37"/>
        <v>0</v>
      </c>
      <c r="EO63" s="243">
        <f t="shared" si="252"/>
        <v>0</v>
      </c>
      <c r="EP63" s="244">
        <v>0</v>
      </c>
      <c r="EQ63" s="244">
        <v>0</v>
      </c>
      <c r="ER63" s="244">
        <v>0</v>
      </c>
      <c r="ES63" s="244">
        <v>0</v>
      </c>
      <c r="ET63" s="244">
        <v>0</v>
      </c>
      <c r="EU63" s="243">
        <f t="shared" si="38"/>
        <v>0</v>
      </c>
      <c r="EV63" s="243">
        <f t="shared" si="253"/>
        <v>0</v>
      </c>
      <c r="EW63" s="243">
        <f t="shared" si="254"/>
        <v>0</v>
      </c>
      <c r="EX63" s="243">
        <f t="shared" si="39"/>
        <v>0</v>
      </c>
      <c r="EY63" s="243">
        <f t="shared" si="255"/>
        <v>0</v>
      </c>
      <c r="EZ63" s="245">
        <f t="shared" si="256"/>
        <v>0</v>
      </c>
      <c r="FA63" s="245">
        <f t="shared" si="256"/>
        <v>0</v>
      </c>
      <c r="FB63" s="245">
        <f t="shared" si="256"/>
        <v>0</v>
      </c>
      <c r="FC63" s="245">
        <f t="shared" si="257"/>
        <v>0</v>
      </c>
      <c r="FD63" s="245">
        <f t="shared" si="258"/>
        <v>0</v>
      </c>
      <c r="FE63" s="245">
        <f t="shared" si="259"/>
        <v>0</v>
      </c>
      <c r="FF63" s="245">
        <f t="shared" si="260"/>
        <v>0</v>
      </c>
      <c r="FG63" s="245">
        <f t="shared" si="261"/>
        <v>0</v>
      </c>
      <c r="FH63" s="245">
        <f t="shared" si="262"/>
        <v>0</v>
      </c>
      <c r="FI63" s="245">
        <f t="shared" si="263"/>
        <v>0</v>
      </c>
      <c r="FJ63" s="245">
        <f t="shared" si="263"/>
        <v>0</v>
      </c>
      <c r="FK63" s="244">
        <f t="shared" si="40"/>
        <v>0</v>
      </c>
      <c r="FL63" s="244">
        <v>0</v>
      </c>
      <c r="FM63" s="243">
        <f t="shared" si="264"/>
        <v>0</v>
      </c>
      <c r="FN63" s="243">
        <f t="shared" si="265"/>
        <v>0</v>
      </c>
      <c r="FO63" s="244">
        <v>0</v>
      </c>
      <c r="FP63" s="244">
        <f t="shared" si="266"/>
        <v>0</v>
      </c>
      <c r="FQ63" s="244">
        <f t="shared" si="41"/>
        <v>0</v>
      </c>
      <c r="FR63" s="244">
        <v>0</v>
      </c>
      <c r="FS63" s="243">
        <f t="shared" si="267"/>
        <v>0</v>
      </c>
      <c r="FT63" s="243">
        <f t="shared" si="268"/>
        <v>0</v>
      </c>
      <c r="FU63" s="244">
        <v>0</v>
      </c>
      <c r="FV63" s="244">
        <f t="shared" si="269"/>
        <v>0</v>
      </c>
      <c r="FW63" s="270">
        <v>4.3670000000000002E-3</v>
      </c>
      <c r="FX63" s="243">
        <f t="shared" si="270"/>
        <v>18.789512556046326</v>
      </c>
      <c r="FY63" s="243">
        <f t="shared" si="271"/>
        <v>4.1336927623301918</v>
      </c>
      <c r="FZ63" s="243">
        <f t="shared" si="42"/>
        <v>0</v>
      </c>
      <c r="GA63" s="243">
        <f t="shared" si="272"/>
        <v>0</v>
      </c>
      <c r="GB63" s="243">
        <f t="shared" si="273"/>
        <v>0</v>
      </c>
      <c r="GC63" s="243">
        <f t="shared" si="274"/>
        <v>0.34004752808987776</v>
      </c>
      <c r="GD63" s="243">
        <f t="shared" si="43"/>
        <v>2.6432164045904916</v>
      </c>
      <c r="GE63" s="243">
        <f t="shared" si="275"/>
        <v>8.5200507071983705E-2</v>
      </c>
      <c r="GF63" s="243">
        <f t="shared" si="276"/>
        <v>2.2546510324994076</v>
      </c>
      <c r="GG63" s="243">
        <f t="shared" si="44"/>
        <v>1.2953234625528443</v>
      </c>
      <c r="GH63" s="247">
        <f t="shared" si="277"/>
        <v>32.642151256331672</v>
      </c>
      <c r="GI63" s="244">
        <v>12</v>
      </c>
      <c r="GJ63" s="244">
        <v>3924.36</v>
      </c>
      <c r="GK63" s="244">
        <v>863.35919999999999</v>
      </c>
      <c r="GL63" s="244">
        <v>2407.0980681148098</v>
      </c>
      <c r="GM63" s="244">
        <v>71.022008333333304</v>
      </c>
      <c r="GN63" s="271">
        <v>0</v>
      </c>
      <c r="GO63" s="243">
        <f t="shared" si="278"/>
        <v>0</v>
      </c>
      <c r="GP63" s="243">
        <f t="shared" si="45"/>
        <v>0</v>
      </c>
      <c r="GQ63" s="243">
        <f t="shared" si="279"/>
        <v>0</v>
      </c>
      <c r="GR63" s="243">
        <f t="shared" si="280"/>
        <v>0</v>
      </c>
      <c r="GS63" s="244">
        <v>0</v>
      </c>
      <c r="GT63" s="244">
        <v>0</v>
      </c>
      <c r="GU63" s="245"/>
      <c r="GV63" s="243">
        <f t="shared" si="46"/>
        <v>0</v>
      </c>
      <c r="GW63" s="243">
        <f t="shared" si="281"/>
        <v>0</v>
      </c>
      <c r="GX63" s="243">
        <f t="shared" si="282"/>
        <v>0</v>
      </c>
      <c r="GY63" s="243">
        <f t="shared" si="47"/>
        <v>0</v>
      </c>
      <c r="GZ63" s="243">
        <f t="shared" si="283"/>
        <v>0</v>
      </c>
      <c r="HA63" s="244">
        <v>0</v>
      </c>
      <c r="HB63" s="244">
        <v>44</v>
      </c>
      <c r="HC63" s="244">
        <v>0</v>
      </c>
      <c r="HD63" s="244">
        <v>0</v>
      </c>
      <c r="HE63" s="244">
        <v>0</v>
      </c>
      <c r="HF63" s="243">
        <f t="shared" si="284"/>
        <v>0</v>
      </c>
      <c r="HG63" s="243">
        <f t="shared" si="48"/>
        <v>0</v>
      </c>
      <c r="HH63" s="244">
        <v>0</v>
      </c>
      <c r="HI63" s="244">
        <v>0</v>
      </c>
      <c r="HJ63" s="243">
        <f t="shared" si="49"/>
        <v>0</v>
      </c>
      <c r="HK63" s="243">
        <f t="shared" si="50"/>
        <v>0</v>
      </c>
      <c r="HL63" s="243">
        <f t="shared" si="51"/>
        <v>0</v>
      </c>
      <c r="HM63" s="244">
        <v>0</v>
      </c>
      <c r="HN63" s="243">
        <f t="shared" si="285"/>
        <v>0</v>
      </c>
      <c r="HO63" s="243">
        <f t="shared" si="52"/>
        <v>0</v>
      </c>
      <c r="HP63" s="244">
        <v>0</v>
      </c>
      <c r="HQ63" s="244">
        <v>0</v>
      </c>
      <c r="HR63" s="243">
        <f t="shared" si="53"/>
        <v>0</v>
      </c>
      <c r="HS63" s="243">
        <f t="shared" si="54"/>
        <v>0</v>
      </c>
      <c r="HT63" s="243">
        <f t="shared" si="55"/>
        <v>0</v>
      </c>
      <c r="HU63" s="244">
        <v>0</v>
      </c>
      <c r="HV63" s="243">
        <f t="shared" si="286"/>
        <v>0</v>
      </c>
      <c r="HW63" s="243">
        <f t="shared" si="56"/>
        <v>0</v>
      </c>
      <c r="HX63" s="244">
        <v>0</v>
      </c>
      <c r="HY63" s="244">
        <v>0</v>
      </c>
      <c r="HZ63" s="243">
        <f t="shared" si="57"/>
        <v>0</v>
      </c>
      <c r="IA63" s="243">
        <f t="shared" si="58"/>
        <v>0</v>
      </c>
      <c r="IB63" s="243">
        <f t="shared" si="59"/>
        <v>0</v>
      </c>
      <c r="IC63" s="244">
        <v>0</v>
      </c>
      <c r="ID63" s="243">
        <f t="shared" si="287"/>
        <v>0</v>
      </c>
      <c r="IE63" s="243">
        <f t="shared" si="60"/>
        <v>0</v>
      </c>
      <c r="IF63" s="244">
        <v>0</v>
      </c>
      <c r="IG63" s="244">
        <v>0</v>
      </c>
      <c r="IH63" s="243">
        <f t="shared" si="61"/>
        <v>0</v>
      </c>
      <c r="II63" s="243">
        <f t="shared" si="62"/>
        <v>0</v>
      </c>
      <c r="IJ63" s="243">
        <f t="shared" si="288"/>
        <v>0</v>
      </c>
      <c r="IK63" s="244">
        <v>0</v>
      </c>
      <c r="IL63" s="243">
        <f t="shared" si="289"/>
        <v>0</v>
      </c>
      <c r="IM63" s="243">
        <f t="shared" si="63"/>
        <v>0</v>
      </c>
      <c r="IN63" s="244">
        <v>0</v>
      </c>
      <c r="IO63" s="244">
        <v>0</v>
      </c>
      <c r="IP63" s="243">
        <f t="shared" si="64"/>
        <v>0</v>
      </c>
      <c r="IQ63" s="243">
        <f t="shared" si="65"/>
        <v>0</v>
      </c>
      <c r="IR63" s="243">
        <f t="shared" si="290"/>
        <v>0</v>
      </c>
      <c r="IS63" s="244">
        <v>0.85</v>
      </c>
      <c r="IT63" s="243">
        <f t="shared" si="291"/>
        <v>0.187</v>
      </c>
      <c r="IU63" s="243">
        <f t="shared" si="66"/>
        <v>0</v>
      </c>
      <c r="IV63" s="244">
        <v>3.7369902859999998E-2</v>
      </c>
      <c r="IW63" s="244">
        <v>8.8679731487619998E-2</v>
      </c>
      <c r="IX63" s="243">
        <f t="shared" si="67"/>
        <v>0.13214798004173184</v>
      </c>
      <c r="IY63" s="243">
        <f t="shared" si="68"/>
        <v>6.4759880719467589E-2</v>
      </c>
      <c r="IZ63" s="243">
        <f t="shared" si="292"/>
        <v>1.6319489941305831</v>
      </c>
      <c r="JA63" s="244">
        <v>11.6478111111111</v>
      </c>
      <c r="JB63" s="243">
        <f t="shared" si="293"/>
        <v>2.562518444444442</v>
      </c>
      <c r="JC63" s="244">
        <v>29.8748222222222</v>
      </c>
      <c r="JD63" s="243">
        <f t="shared" si="69"/>
        <v>0</v>
      </c>
      <c r="JE63" s="243">
        <f t="shared" si="70"/>
        <v>5.0090413901675737</v>
      </c>
      <c r="JF63" s="243">
        <f t="shared" si="71"/>
        <v>2.4547096583972658</v>
      </c>
      <c r="JG63" s="243">
        <f t="shared" si="294"/>
        <v>61.858683391611088</v>
      </c>
      <c r="JH63" s="244">
        <v>0</v>
      </c>
      <c r="JI63" s="243">
        <f t="shared" si="295"/>
        <v>0</v>
      </c>
      <c r="JJ63" s="244">
        <v>0</v>
      </c>
      <c r="JK63" s="243">
        <f t="shared" si="72"/>
        <v>0</v>
      </c>
      <c r="JL63" s="243">
        <f t="shared" si="73"/>
        <v>0</v>
      </c>
      <c r="JM63" s="243">
        <f t="shared" si="74"/>
        <v>0</v>
      </c>
      <c r="JN63" s="243">
        <f t="shared" si="296"/>
        <v>0</v>
      </c>
      <c r="JO63" s="244">
        <v>0</v>
      </c>
      <c r="JP63" s="243">
        <f t="shared" si="297"/>
        <v>0</v>
      </c>
      <c r="JQ63" s="244">
        <v>0</v>
      </c>
      <c r="JR63" s="243">
        <f t="shared" si="75"/>
        <v>0</v>
      </c>
      <c r="JS63" s="243">
        <f t="shared" si="76"/>
        <v>0</v>
      </c>
      <c r="JT63" s="243">
        <f t="shared" si="77"/>
        <v>0</v>
      </c>
      <c r="JU63" s="243">
        <f t="shared" si="298"/>
        <v>0</v>
      </c>
      <c r="JV63" s="244">
        <v>0</v>
      </c>
      <c r="JW63" s="243">
        <f t="shared" si="299"/>
        <v>0</v>
      </c>
      <c r="JX63" s="244">
        <v>0</v>
      </c>
      <c r="JY63" s="243">
        <f t="shared" si="78"/>
        <v>0</v>
      </c>
      <c r="JZ63" s="243">
        <f t="shared" si="79"/>
        <v>0</v>
      </c>
      <c r="KA63" s="243">
        <f t="shared" si="80"/>
        <v>0</v>
      </c>
      <c r="KB63" s="243">
        <f t="shared" si="300"/>
        <v>0</v>
      </c>
      <c r="KC63" s="244">
        <v>0</v>
      </c>
      <c r="KD63" s="243">
        <f t="shared" si="301"/>
        <v>0</v>
      </c>
      <c r="KE63" s="244">
        <v>0</v>
      </c>
      <c r="KF63" s="243">
        <f t="shared" si="81"/>
        <v>0</v>
      </c>
      <c r="KG63" s="243">
        <f t="shared" si="82"/>
        <v>0</v>
      </c>
      <c r="KH63" s="243">
        <f t="shared" si="83"/>
        <v>0</v>
      </c>
      <c r="KI63" s="243">
        <f t="shared" si="302"/>
        <v>0</v>
      </c>
      <c r="KJ63" s="244">
        <v>0</v>
      </c>
      <c r="KK63" s="243">
        <f t="shared" si="303"/>
        <v>0</v>
      </c>
      <c r="KL63" s="244">
        <v>0</v>
      </c>
      <c r="KM63" s="243">
        <f t="shared" si="84"/>
        <v>0</v>
      </c>
      <c r="KN63" s="243">
        <f t="shared" si="85"/>
        <v>0</v>
      </c>
      <c r="KO63" s="243">
        <f t="shared" si="86"/>
        <v>0</v>
      </c>
      <c r="KP63" s="243">
        <f t="shared" si="304"/>
        <v>0</v>
      </c>
      <c r="KQ63" s="243">
        <f t="shared" si="305"/>
        <v>12.497811111111099</v>
      </c>
      <c r="KR63" s="243">
        <f t="shared" si="305"/>
        <v>2.7495184444444418</v>
      </c>
      <c r="KS63" s="243">
        <f t="shared" si="306"/>
        <v>30.00087185656982</v>
      </c>
      <c r="KT63" s="243">
        <f t="shared" si="307"/>
        <v>0</v>
      </c>
      <c r="KU63" s="243">
        <f t="shared" si="308"/>
        <v>0</v>
      </c>
      <c r="KV63" s="243">
        <f t="shared" si="309"/>
        <v>0</v>
      </c>
      <c r="KW63" s="243">
        <f t="shared" si="310"/>
        <v>5.1411893702093057</v>
      </c>
      <c r="KX63" s="243">
        <f t="shared" si="311"/>
        <v>0.16571928826341739</v>
      </c>
      <c r="KY63" s="243">
        <f t="shared" si="312"/>
        <v>4.3854101017556495</v>
      </c>
      <c r="KZ63" s="243">
        <f t="shared" si="313"/>
        <v>2.5194695391167334</v>
      </c>
      <c r="LA63" s="243">
        <f t="shared" si="313"/>
        <v>63.490632385741669</v>
      </c>
      <c r="LB63" s="244">
        <v>3.01</v>
      </c>
      <c r="LC63" s="243">
        <f t="shared" si="314"/>
        <v>0.66220000000000001</v>
      </c>
      <c r="LD63" s="243">
        <f t="shared" si="88"/>
        <v>0</v>
      </c>
      <c r="LE63" s="243">
        <f t="shared" si="315"/>
        <v>0</v>
      </c>
      <c r="LF63" s="243">
        <f t="shared" si="316"/>
        <v>0</v>
      </c>
      <c r="LG63" s="244">
        <v>0.24129875540833301</v>
      </c>
      <c r="LH63" s="243">
        <f t="shared" si="89"/>
        <v>0.44465940244513263</v>
      </c>
      <c r="LI63" s="243">
        <f t="shared" si="317"/>
        <v>1.433299464124658E-2</v>
      </c>
      <c r="LJ63" s="243">
        <f t="shared" si="318"/>
        <v>0.37929235725548216</v>
      </c>
      <c r="LK63" s="243">
        <f t="shared" si="90"/>
        <v>0.21790790789267331</v>
      </c>
      <c r="LL63" s="243">
        <f t="shared" si="319"/>
        <v>5.4912792788953668</v>
      </c>
      <c r="LM63" s="243">
        <f t="shared" si="91"/>
        <v>0</v>
      </c>
      <c r="LN63" s="244">
        <v>0</v>
      </c>
      <c r="LO63" s="243">
        <f t="shared" si="320"/>
        <v>0</v>
      </c>
      <c r="LP63" s="243">
        <f t="shared" si="321"/>
        <v>0</v>
      </c>
      <c r="LQ63" s="243">
        <f t="shared" si="92"/>
        <v>0</v>
      </c>
      <c r="LR63" s="243">
        <f t="shared" si="322"/>
        <v>0</v>
      </c>
      <c r="LS63" s="244">
        <v>0</v>
      </c>
      <c r="LT63" s="243">
        <f t="shared" si="93"/>
        <v>0</v>
      </c>
      <c r="LU63" s="243">
        <f t="shared" si="323"/>
        <v>0</v>
      </c>
      <c r="LV63" s="243">
        <f t="shared" si="324"/>
        <v>0</v>
      </c>
      <c r="LW63" s="243">
        <f t="shared" si="94"/>
        <v>0</v>
      </c>
      <c r="LX63" s="243">
        <f t="shared" si="325"/>
        <v>0</v>
      </c>
      <c r="LY63" s="245">
        <f t="shared" si="95"/>
        <v>0</v>
      </c>
      <c r="LZ63" s="244">
        <v>0</v>
      </c>
      <c r="MA63" s="249">
        <f t="shared" si="326"/>
        <v>0</v>
      </c>
      <c r="MB63" s="249">
        <f t="shared" si="327"/>
        <v>0</v>
      </c>
      <c r="MC63" s="249">
        <f t="shared" si="96"/>
        <v>0</v>
      </c>
      <c r="MD63" s="247">
        <f t="shared" si="328"/>
        <v>0</v>
      </c>
      <c r="ME63" s="250">
        <f t="shared" si="329"/>
        <v>214.08315879052006</v>
      </c>
      <c r="MF63" s="251">
        <f t="shared" si="376"/>
        <v>45.954134873932055</v>
      </c>
      <c r="MG63" s="252" t="e">
        <f t="shared" si="330"/>
        <v>#REF!</v>
      </c>
      <c r="MH63" s="252" t="e">
        <f t="shared" si="377"/>
        <v>#REF!</v>
      </c>
      <c r="MI63" s="252">
        <f t="shared" si="331"/>
        <v>0</v>
      </c>
      <c r="MJ63" s="252">
        <f t="shared" si="332"/>
        <v>0</v>
      </c>
      <c r="MK63" s="252">
        <f t="shared" si="378"/>
        <v>66.263166666666663</v>
      </c>
      <c r="ML63" s="252">
        <f t="shared" si="333"/>
        <v>0</v>
      </c>
      <c r="MM63" s="252">
        <f t="shared" si="334"/>
        <v>0</v>
      </c>
      <c r="MN63" s="252">
        <f t="shared" si="335"/>
        <v>0</v>
      </c>
      <c r="MO63" s="252">
        <f t="shared" si="336"/>
        <v>0</v>
      </c>
      <c r="MP63" s="253">
        <f t="shared" si="337"/>
        <v>0</v>
      </c>
      <c r="MQ63" s="254">
        <f t="shared" si="379"/>
        <v>0</v>
      </c>
      <c r="MR63" s="255">
        <f t="shared" si="338"/>
        <v>0</v>
      </c>
      <c r="MS63" s="255">
        <f t="shared" si="380"/>
        <v>0</v>
      </c>
      <c r="MT63" s="255">
        <f t="shared" si="381"/>
        <v>17.335503190890062</v>
      </c>
      <c r="MU63" s="255">
        <f t="shared" si="97"/>
        <v>0.5587865070929191</v>
      </c>
      <c r="MV63" s="255">
        <f t="shared" si="339"/>
        <v>18.040264248676543</v>
      </c>
      <c r="MW63" s="255" t="e">
        <f t="shared" si="98"/>
        <v>#REF!</v>
      </c>
      <c r="MX63" s="255" t="e">
        <f t="shared" si="99"/>
        <v>#REF!</v>
      </c>
      <c r="MY63" s="256" t="e">
        <f t="shared" si="340"/>
        <v>#REF!</v>
      </c>
      <c r="MZ63" s="254">
        <f t="shared" si="341"/>
        <v>0</v>
      </c>
      <c r="NA63" s="255">
        <f t="shared" si="100"/>
        <v>0</v>
      </c>
      <c r="NB63" s="255">
        <f t="shared" si="342"/>
        <v>0</v>
      </c>
      <c r="NC63" s="255">
        <f t="shared" si="101"/>
        <v>0</v>
      </c>
      <c r="ND63" s="255">
        <f t="shared" si="343"/>
        <v>0</v>
      </c>
      <c r="NE63" s="255"/>
      <c r="NF63" s="256"/>
      <c r="NG63" s="257"/>
      <c r="NH63" s="254">
        <f t="shared" si="344"/>
        <v>4.6295305908747721</v>
      </c>
      <c r="NI63" s="255">
        <f t="shared" si="102"/>
        <v>5.2174809759158682</v>
      </c>
      <c r="NJ63" s="255" t="e">
        <f t="shared" si="345"/>
        <v>#REF!</v>
      </c>
      <c r="NK63" s="255" t="e">
        <f t="shared" si="103"/>
        <v>#REF!</v>
      </c>
      <c r="NL63" s="255">
        <f t="shared" si="346"/>
        <v>4.8798705166349698</v>
      </c>
      <c r="NM63" s="255">
        <f t="shared" si="382"/>
        <v>0.94869947370389951</v>
      </c>
      <c r="NN63" s="256" t="e">
        <f t="shared" si="383"/>
        <v>#REF!</v>
      </c>
      <c r="NO63" s="257" t="e">
        <f t="shared" si="384"/>
        <v>#REF!</v>
      </c>
      <c r="NP63" s="254">
        <f t="shared" si="347"/>
        <v>8.9585223981589142</v>
      </c>
      <c r="NQ63" s="255">
        <f t="shared" si="104"/>
        <v>10.096254742725096</v>
      </c>
      <c r="NR63" s="255">
        <f t="shared" si="348"/>
        <v>7.8788167620781078</v>
      </c>
      <c r="NS63" s="255">
        <f t="shared" si="105"/>
        <v>9.7697327849768527</v>
      </c>
      <c r="NT63" s="255">
        <f t="shared" si="349"/>
        <v>84.373380173485145</v>
      </c>
      <c r="NU63" s="255">
        <f t="shared" si="350"/>
        <v>0.1061771186568413</v>
      </c>
      <c r="NV63" s="256">
        <f t="shared" si="351"/>
        <v>9.3380361742981047E-2</v>
      </c>
      <c r="NW63" s="257">
        <f t="shared" si="106"/>
        <v>1.0358957808877343</v>
      </c>
      <c r="NX63" s="254">
        <f t="shared" si="352"/>
        <v>0</v>
      </c>
      <c r="NY63" s="255">
        <f t="shared" si="107"/>
        <v>0</v>
      </c>
      <c r="NZ63" s="255">
        <f t="shared" si="353"/>
        <v>0</v>
      </c>
      <c r="OA63" s="255">
        <f t="shared" si="108"/>
        <v>0</v>
      </c>
      <c r="OB63" s="255">
        <f t="shared" si="354"/>
        <v>0</v>
      </c>
      <c r="OC63" s="255"/>
      <c r="OD63" s="256"/>
      <c r="OE63" s="257"/>
      <c r="OF63" s="254">
        <f t="shared" si="355"/>
        <v>0</v>
      </c>
      <c r="OG63" s="255">
        <f t="shared" si="109"/>
        <v>0</v>
      </c>
      <c r="OH63" s="255">
        <f t="shared" si="356"/>
        <v>0</v>
      </c>
      <c r="OI63" s="255">
        <f t="shared" si="110"/>
        <v>0</v>
      </c>
      <c r="OJ63" s="255">
        <f t="shared" si="357"/>
        <v>0</v>
      </c>
      <c r="OK63" s="255"/>
      <c r="OL63" s="256"/>
      <c r="OM63" s="257"/>
      <c r="ON63" s="258"/>
      <c r="OO63" s="254">
        <f t="shared" si="358"/>
        <v>0</v>
      </c>
      <c r="OP63" s="255">
        <f t="shared" si="111"/>
        <v>0</v>
      </c>
      <c r="OQ63" s="255">
        <f t="shared" si="359"/>
        <v>0</v>
      </c>
      <c r="OR63" s="255">
        <f t="shared" si="112"/>
        <v>0</v>
      </c>
      <c r="OS63" s="255">
        <f t="shared" si="360"/>
        <v>0</v>
      </c>
      <c r="OT63" s="255"/>
      <c r="OU63" s="256"/>
      <c r="OV63" s="257"/>
      <c r="OW63" s="258"/>
      <c r="OX63" s="254">
        <f t="shared" si="361"/>
        <v>0</v>
      </c>
      <c r="OY63" s="255">
        <f t="shared" si="113"/>
        <v>0</v>
      </c>
      <c r="OZ63" s="255">
        <f t="shared" si="362"/>
        <v>0</v>
      </c>
      <c r="PA63" s="255">
        <f t="shared" si="114"/>
        <v>0</v>
      </c>
      <c r="PB63" s="255">
        <f t="shared" si="363"/>
        <v>0</v>
      </c>
      <c r="PC63" s="255"/>
      <c r="PD63" s="259"/>
      <c r="PE63" s="257"/>
      <c r="PF63" s="254">
        <f t="shared" si="116"/>
        <v>0</v>
      </c>
      <c r="PG63" s="255">
        <f t="shared" si="117"/>
        <v>0</v>
      </c>
      <c r="PH63" s="255">
        <f t="shared" si="364"/>
        <v>0</v>
      </c>
      <c r="PI63" s="255">
        <f t="shared" si="118"/>
        <v>0</v>
      </c>
      <c r="PJ63" s="255">
        <f t="shared" si="119"/>
        <v>0</v>
      </c>
      <c r="PK63" s="255"/>
      <c r="PL63" s="259"/>
      <c r="PM63" s="257"/>
      <c r="PN63" s="254">
        <f t="shared" si="120"/>
        <v>0</v>
      </c>
      <c r="PO63" s="255">
        <f t="shared" si="121"/>
        <v>0</v>
      </c>
      <c r="PP63" s="255">
        <f t="shared" si="365"/>
        <v>0</v>
      </c>
      <c r="PQ63" s="255">
        <f t="shared" si="122"/>
        <v>0</v>
      </c>
      <c r="PR63" s="255">
        <f t="shared" si="123"/>
        <v>0</v>
      </c>
      <c r="PS63" s="255"/>
      <c r="PT63" s="259"/>
      <c r="PU63" s="257"/>
      <c r="PV63" s="254">
        <f t="shared" si="124"/>
        <v>25.673879578025794</v>
      </c>
      <c r="PW63" s="255">
        <f t="shared" si="125"/>
        <v>28.934462284435071</v>
      </c>
      <c r="PX63" s="255">
        <f t="shared" si="126"/>
        <v>8.5200507071983705E-2</v>
      </c>
      <c r="PY63" s="255">
        <f t="shared" si="127"/>
        <v>0.10564862876925979</v>
      </c>
      <c r="PZ63" s="255">
        <f t="shared" si="128"/>
        <v>25.906469251056883</v>
      </c>
      <c r="QA63" s="255">
        <f t="shared" si="366"/>
        <v>0.99102194626457629</v>
      </c>
      <c r="QB63" s="259">
        <f t="shared" si="129"/>
        <v>3.2887734042919745E-3</v>
      </c>
      <c r="QC63" s="257">
        <f t="shared" si="367"/>
        <v>1.1266490927926314</v>
      </c>
      <c r="QD63" s="254">
        <f t="shared" si="130"/>
        <v>0</v>
      </c>
      <c r="QE63" s="255">
        <f t="shared" si="131"/>
        <v>0</v>
      </c>
      <c r="QF63" s="255">
        <f t="shared" si="132"/>
        <v>0</v>
      </c>
      <c r="QG63" s="255">
        <f t="shared" si="133"/>
        <v>0</v>
      </c>
      <c r="QH63" s="255">
        <f t="shared" si="134"/>
        <v>0</v>
      </c>
      <c r="QI63" s="255"/>
      <c r="QJ63" s="259"/>
      <c r="QK63" s="257"/>
      <c r="QL63" s="254">
        <f t="shared" si="135"/>
        <v>20.597529879697433</v>
      </c>
      <c r="QM63" s="255">
        <f t="shared" si="136"/>
        <v>23.213416174419006</v>
      </c>
      <c r="QN63" s="255">
        <f t="shared" si="137"/>
        <v>0.16571928826341739</v>
      </c>
      <c r="QO63" s="255">
        <f t="shared" si="138"/>
        <v>0.20549191744663756</v>
      </c>
      <c r="QP63" s="255">
        <f t="shared" si="368"/>
        <v>50.389390782334658</v>
      </c>
      <c r="QQ63" s="255">
        <f t="shared" si="369"/>
        <v>0.4087671940443155</v>
      </c>
      <c r="QR63" s="259">
        <f t="shared" si="139"/>
        <v>3.2887734042919745E-3</v>
      </c>
      <c r="QS63" s="257">
        <f t="shared" si="370"/>
        <v>1.052702739260658</v>
      </c>
      <c r="QT63" s="254">
        <f t="shared" si="140"/>
        <v>4.1349366758516881</v>
      </c>
      <c r="QU63" s="255">
        <f t="shared" si="141"/>
        <v>4.6600736336848527</v>
      </c>
      <c r="QV63" s="255">
        <f t="shared" si="142"/>
        <v>1.433299464124658E-2</v>
      </c>
      <c r="QW63" s="255">
        <f t="shared" si="143"/>
        <v>1.7772913355145758E-2</v>
      </c>
      <c r="QX63" s="255">
        <f t="shared" si="144"/>
        <v>4.3581581578534658</v>
      </c>
      <c r="QY63" s="255">
        <f t="shared" si="385"/>
        <v>0.94878077529161509</v>
      </c>
      <c r="QZ63" s="259">
        <f t="shared" si="386"/>
        <v>3.2887734042919736E-3</v>
      </c>
      <c r="RA63" s="257">
        <f t="shared" si="387"/>
        <v>1.1212844640790651</v>
      </c>
      <c r="RB63" s="254">
        <f t="shared" si="145"/>
        <v>0</v>
      </c>
      <c r="RC63" s="255">
        <f t="shared" si="146"/>
        <v>0</v>
      </c>
      <c r="RD63" s="255">
        <f t="shared" si="371"/>
        <v>0</v>
      </c>
      <c r="RE63" s="255">
        <f t="shared" si="147"/>
        <v>0</v>
      </c>
      <c r="RF63" s="255">
        <f t="shared" si="148"/>
        <v>0</v>
      </c>
      <c r="RG63" s="255"/>
      <c r="RH63" s="259"/>
      <c r="RI63" s="257"/>
      <c r="RJ63" s="254">
        <f t="shared" si="149"/>
        <v>0</v>
      </c>
      <c r="RK63" s="255">
        <f t="shared" si="150"/>
        <v>0</v>
      </c>
      <c r="RL63" s="255">
        <f t="shared" si="372"/>
        <v>0</v>
      </c>
      <c r="RM63" s="255">
        <f t="shared" si="151"/>
        <v>0</v>
      </c>
      <c r="RN63" s="255">
        <f t="shared" si="152"/>
        <v>0</v>
      </c>
      <c r="RO63" s="255"/>
      <c r="RP63" s="259"/>
      <c r="RQ63" s="257"/>
      <c r="RR63" s="254">
        <f t="shared" si="153"/>
        <v>0</v>
      </c>
      <c r="RS63" s="255">
        <f t="shared" si="154"/>
        <v>0</v>
      </c>
      <c r="RT63" s="255">
        <f t="shared" si="373"/>
        <v>0</v>
      </c>
      <c r="RU63" s="255">
        <f t="shared" si="155"/>
        <v>0</v>
      </c>
      <c r="RV63" s="255">
        <f t="shared" si="156"/>
        <v>0</v>
      </c>
      <c r="RW63" s="255"/>
      <c r="RX63" s="259"/>
      <c r="RY63" s="257"/>
      <c r="RZ63" s="260"/>
      <c r="SA63" s="242" t="e">
        <f t="shared" si="157"/>
        <v>#REF!</v>
      </c>
      <c r="SB63" s="242">
        <f t="shared" si="158"/>
        <v>0</v>
      </c>
      <c r="SC63" s="242">
        <f t="shared" si="159"/>
        <v>0.48241666515941783</v>
      </c>
      <c r="SD63" s="242">
        <f t="shared" si="160"/>
        <v>0</v>
      </c>
      <c r="SE63" s="242">
        <f t="shared" si="161"/>
        <v>0</v>
      </c>
      <c r="SF63" s="262">
        <v>0</v>
      </c>
      <c r="SG63" s="242">
        <f t="shared" si="162"/>
        <v>0</v>
      </c>
      <c r="SH63" s="262">
        <v>0</v>
      </c>
      <c r="SI63" s="242">
        <f t="shared" si="163"/>
        <v>0</v>
      </c>
      <c r="SJ63" s="242">
        <f t="shared" si="164"/>
        <v>0</v>
      </c>
      <c r="SK63" s="242">
        <f t="shared" si="165"/>
        <v>0</v>
      </c>
      <c r="SL63" s="242">
        <f t="shared" si="166"/>
        <v>0.24087757603906457</v>
      </c>
      <c r="SM63" s="242">
        <f t="shared" si="167"/>
        <v>0</v>
      </c>
      <c r="SN63" s="242">
        <f t="shared" si="168"/>
        <v>0.342338930807566</v>
      </c>
      <c r="SO63" s="242">
        <f t="shared" si="169"/>
        <v>3.969347002839891E-2</v>
      </c>
      <c r="SP63" s="242">
        <f t="shared" si="170"/>
        <v>0</v>
      </c>
      <c r="SQ63" s="242">
        <f t="shared" si="171"/>
        <v>0</v>
      </c>
      <c r="SR63" s="242">
        <f t="shared" si="172"/>
        <v>0</v>
      </c>
      <c r="SS63" s="242" t="e">
        <f t="shared" si="173"/>
        <v>#REF!</v>
      </c>
      <c r="ST63" s="242" t="e">
        <f t="shared" si="174"/>
        <v>#REF!</v>
      </c>
      <c r="SU63" s="242"/>
      <c r="SV63" s="242"/>
      <c r="SW63" s="242" t="e">
        <f t="shared" si="175"/>
        <v>#REF!</v>
      </c>
      <c r="SX63" s="242" t="e">
        <f t="shared" si="175"/>
        <v>#REF!</v>
      </c>
      <c r="SY63" s="242"/>
      <c r="SZ63" s="263"/>
      <c r="TA63" s="264">
        <f t="shared" si="176"/>
        <v>9.0406800000000018</v>
      </c>
      <c r="TB63" s="264">
        <f t="shared" si="177"/>
        <v>0</v>
      </c>
      <c r="TC63" s="264">
        <f t="shared" si="178"/>
        <v>106.31931</v>
      </c>
      <c r="TD63" s="264">
        <f t="shared" si="179"/>
        <v>0</v>
      </c>
      <c r="TE63" s="264">
        <f t="shared" si="180"/>
        <v>0</v>
      </c>
      <c r="TF63" s="264">
        <f t="shared" si="180"/>
        <v>0</v>
      </c>
      <c r="TG63" s="264">
        <f t="shared" si="181"/>
        <v>0</v>
      </c>
      <c r="TH63" s="264">
        <f t="shared" si="182"/>
        <v>0</v>
      </c>
      <c r="TI63" s="264">
        <f t="shared" si="183"/>
        <v>0</v>
      </c>
      <c r="TJ63" s="264">
        <f t="shared" si="184"/>
        <v>48.810540000000003</v>
      </c>
      <c r="TK63" s="264">
        <f t="shared" si="185"/>
        <v>0</v>
      </c>
      <c r="TL63" s="264">
        <f t="shared" si="186"/>
        <v>74.243160000000003</v>
      </c>
      <c r="TM63" s="264">
        <f t="shared" si="187"/>
        <v>8.0818200000000004</v>
      </c>
      <c r="TN63" s="264">
        <f t="shared" si="188"/>
        <v>0</v>
      </c>
      <c r="TO63" s="264">
        <f t="shared" si="189"/>
        <v>0</v>
      </c>
      <c r="TP63" s="264">
        <f t="shared" si="189"/>
        <v>0</v>
      </c>
      <c r="TQ63" s="264"/>
      <c r="TR63" s="264"/>
      <c r="TS63" s="264" t="e">
        <f t="shared" si="190"/>
        <v>#REF!</v>
      </c>
      <c r="TT63" s="264">
        <f t="shared" si="191"/>
        <v>0</v>
      </c>
      <c r="TU63" s="264">
        <f t="shared" si="192"/>
        <v>110.1357246558951</v>
      </c>
      <c r="TV63" s="264">
        <f t="shared" si="193"/>
        <v>0</v>
      </c>
      <c r="TW63" s="264">
        <f t="shared" si="193"/>
        <v>0</v>
      </c>
      <c r="TX63" s="264">
        <f t="shared" si="194"/>
        <v>0</v>
      </c>
      <c r="TY63" s="264">
        <f t="shared" si="195"/>
        <v>0</v>
      </c>
      <c r="TZ63" s="264">
        <f t="shared" si="196"/>
        <v>0</v>
      </c>
      <c r="UA63" s="264">
        <f t="shared" si="197"/>
        <v>0</v>
      </c>
      <c r="UB63" s="264">
        <f t="shared" si="198"/>
        <v>54.992350609718443</v>
      </c>
      <c r="UC63" s="264">
        <f t="shared" si="199"/>
        <v>0</v>
      </c>
      <c r="UD63" s="264">
        <f t="shared" si="200"/>
        <v>78.155977903367315</v>
      </c>
      <c r="UE63" s="264">
        <f t="shared" si="201"/>
        <v>9.0620192074834716</v>
      </c>
      <c r="UF63" s="264">
        <f t="shared" si="202"/>
        <v>0</v>
      </c>
      <c r="UG63" s="264">
        <f t="shared" si="203"/>
        <v>0</v>
      </c>
      <c r="UH63" s="264">
        <f t="shared" si="203"/>
        <v>0</v>
      </c>
      <c r="UI63" s="191"/>
      <c r="UJ63" s="191"/>
      <c r="UK63" s="191"/>
      <c r="UL63" s="191"/>
      <c r="UM63" s="189"/>
      <c r="UN63" s="191"/>
      <c r="UO63" s="191"/>
      <c r="UP63" s="191"/>
      <c r="UQ63" s="191"/>
      <c r="UR63" s="191"/>
      <c r="US63" s="191"/>
      <c r="UT63" s="191"/>
      <c r="UU63" s="191"/>
      <c r="UV63" s="192"/>
      <c r="UW63" s="191"/>
      <c r="UX63" s="191"/>
      <c r="UY63" s="191"/>
      <c r="UZ63" s="191"/>
      <c r="VA63" s="191"/>
      <c r="VB63" s="191"/>
      <c r="VC63" s="191"/>
      <c r="VD63" s="191"/>
      <c r="VE63" s="191"/>
      <c r="VF63" s="191"/>
      <c r="VG63" s="191"/>
      <c r="VH63" s="191"/>
      <c r="VI63" s="191"/>
      <c r="VJ63" s="191"/>
      <c r="VK63" s="191"/>
      <c r="VL63" s="191"/>
      <c r="VM63" s="191"/>
      <c r="VN63" s="219"/>
      <c r="VO63" s="191"/>
      <c r="VP63" s="191"/>
      <c r="VQ63" s="191"/>
      <c r="VR63" s="191"/>
      <c r="VS63" s="191"/>
      <c r="VT63" s="191"/>
      <c r="VU63" s="191"/>
      <c r="VV63" s="191"/>
    </row>
    <row r="64" spans="1:594" ht="23.1" hidden="1" customHeight="1" thickBot="1" x14ac:dyDescent="0.35">
      <c r="A64" s="265">
        <v>27</v>
      </c>
      <c r="B64" s="266" t="s">
        <v>183</v>
      </c>
      <c r="C64" s="265">
        <v>1</v>
      </c>
      <c r="D64" s="267">
        <v>48.4</v>
      </c>
      <c r="E64" s="239"/>
      <c r="F64" s="240">
        <f t="shared" si="204"/>
        <v>48.4</v>
      </c>
      <c r="G64" s="240"/>
      <c r="H64" s="268">
        <v>0</v>
      </c>
      <c r="I64" s="269">
        <v>0.67920000000000003</v>
      </c>
      <c r="J64" s="269">
        <v>0.67920000000000003</v>
      </c>
      <c r="K64" s="269"/>
      <c r="L64" s="269"/>
      <c r="M64" s="269">
        <v>2.1600000000000001E-2</v>
      </c>
      <c r="N64" s="269">
        <v>0</v>
      </c>
      <c r="O64" s="269">
        <v>0.16900000000000001</v>
      </c>
      <c r="P64" s="269">
        <v>0</v>
      </c>
      <c r="Q64" s="269">
        <v>0</v>
      </c>
      <c r="R64" s="269">
        <v>0</v>
      </c>
      <c r="S64" s="269">
        <v>0</v>
      </c>
      <c r="T64" s="269">
        <v>0</v>
      </c>
      <c r="U64" s="269">
        <v>0</v>
      </c>
      <c r="V64" s="269">
        <v>0.1225</v>
      </c>
      <c r="W64" s="269">
        <v>0</v>
      </c>
      <c r="X64" s="269">
        <v>0.34670000000000001</v>
      </c>
      <c r="Y64" s="269">
        <v>1.9400000000000001E-2</v>
      </c>
      <c r="Z64" s="269">
        <v>0</v>
      </c>
      <c r="AA64" s="269">
        <v>0</v>
      </c>
      <c r="AB64" s="269">
        <v>0</v>
      </c>
      <c r="AC64" s="244">
        <v>0</v>
      </c>
      <c r="AD64" s="243">
        <f t="shared" si="205"/>
        <v>0</v>
      </c>
      <c r="AE64" s="243">
        <f t="shared" si="0"/>
        <v>0</v>
      </c>
      <c r="AF64" s="243">
        <f t="shared" si="206"/>
        <v>0</v>
      </c>
      <c r="AG64" s="243">
        <f t="shared" si="207"/>
        <v>0</v>
      </c>
      <c r="AH64" s="244">
        <v>0</v>
      </c>
      <c r="AI64" s="243">
        <f t="shared" si="1"/>
        <v>0</v>
      </c>
      <c r="AJ64" s="243">
        <f t="shared" si="208"/>
        <v>0</v>
      </c>
      <c r="AK64" s="243">
        <f t="shared" si="209"/>
        <v>0</v>
      </c>
      <c r="AL64" s="243">
        <f t="shared" si="2"/>
        <v>0</v>
      </c>
      <c r="AM64" s="243">
        <f t="shared" si="210"/>
        <v>0</v>
      </c>
      <c r="AN64" s="244">
        <v>0.39</v>
      </c>
      <c r="AO64" s="244">
        <v>8.5800000000000001E-2</v>
      </c>
      <c r="AP64" s="243">
        <f t="shared" si="211"/>
        <v>0</v>
      </c>
      <c r="AQ64" s="243">
        <f t="shared" si="212"/>
        <v>0</v>
      </c>
      <c r="AR64" s="243">
        <f t="shared" si="213"/>
        <v>0</v>
      </c>
      <c r="AS64" s="244">
        <v>3.1534959866666698E-2</v>
      </c>
      <c r="AT64" s="244" t="e">
        <f t="shared" si="3"/>
        <v>#REF!</v>
      </c>
      <c r="AU64" s="243">
        <f t="shared" si="4"/>
        <v>5.7644392957089174E-2</v>
      </c>
      <c r="AV64" s="243">
        <f t="shared" si="214"/>
        <v>1.8580890695408599E-3</v>
      </c>
      <c r="AW64" s="243">
        <f t="shared" si="215"/>
        <v>4.9170393265109281E-2</v>
      </c>
      <c r="AX64" s="243">
        <f t="shared" si="5"/>
        <v>2.8248967641187797E-2</v>
      </c>
      <c r="AY64" s="243">
        <f t="shared" si="216"/>
        <v>0.71187398455793238</v>
      </c>
      <c r="AZ64" s="244">
        <v>1</v>
      </c>
      <c r="BA64" s="243">
        <f t="shared" si="217"/>
        <v>5.0971666666666655</v>
      </c>
      <c r="BB64" s="243">
        <f t="shared" si="218"/>
        <v>0.5315616666666666</v>
      </c>
      <c r="BC64" s="243">
        <f t="shared" si="219"/>
        <v>0.42524933333333331</v>
      </c>
      <c r="BD64" s="243">
        <f t="shared" si="220"/>
        <v>0.10631233333333329</v>
      </c>
      <c r="BE64" s="244">
        <v>0.19933562499999999</v>
      </c>
      <c r="BF64" s="243">
        <f t="shared" si="221"/>
        <v>0.15946850000000001</v>
      </c>
      <c r="BG64" s="243">
        <f t="shared" si="222"/>
        <v>3.9867124999999975E-2</v>
      </c>
      <c r="BH64" s="243">
        <f t="shared" si="6"/>
        <v>0.662196055011679</v>
      </c>
      <c r="BI64" s="243">
        <f t="shared" si="223"/>
        <v>2.1344994518828743E-2</v>
      </c>
      <c r="BJ64" s="243">
        <f t="shared" si="224"/>
        <v>0.56485008815629967</v>
      </c>
      <c r="BK64" s="243">
        <f t="shared" si="7"/>
        <v>0.32451300066725058</v>
      </c>
      <c r="BL64" s="243">
        <f t="shared" si="225"/>
        <v>8.1777276168147139</v>
      </c>
      <c r="BM64" s="244">
        <v>0</v>
      </c>
      <c r="BN64" s="243">
        <f t="shared" si="226"/>
        <v>0</v>
      </c>
      <c r="BO64" s="243">
        <f t="shared" si="8"/>
        <v>0</v>
      </c>
      <c r="BP64" s="243">
        <f t="shared" si="227"/>
        <v>0</v>
      </c>
      <c r="BQ64" s="243">
        <f t="shared" si="228"/>
        <v>0</v>
      </c>
      <c r="BR64" s="244">
        <v>0</v>
      </c>
      <c r="BS64" s="243">
        <f t="shared" si="9"/>
        <v>0</v>
      </c>
      <c r="BT64" s="243">
        <f t="shared" si="229"/>
        <v>0</v>
      </c>
      <c r="BU64" s="243">
        <f t="shared" si="230"/>
        <v>0</v>
      </c>
      <c r="BV64" s="243">
        <f t="shared" si="10"/>
        <v>0</v>
      </c>
      <c r="BW64" s="243">
        <f t="shared" si="231"/>
        <v>0</v>
      </c>
      <c r="BX64" s="244">
        <v>0</v>
      </c>
      <c r="BY64" s="243">
        <f t="shared" si="11"/>
        <v>0</v>
      </c>
      <c r="BZ64" s="243">
        <f t="shared" si="232"/>
        <v>0</v>
      </c>
      <c r="CA64" s="243">
        <f t="shared" si="233"/>
        <v>0</v>
      </c>
      <c r="CB64" s="243">
        <f t="shared" si="12"/>
        <v>0</v>
      </c>
      <c r="CC64" s="243">
        <f t="shared" si="234"/>
        <v>0</v>
      </c>
      <c r="CD64" s="245"/>
      <c r="CE64" s="243">
        <f t="shared" si="13"/>
        <v>0</v>
      </c>
      <c r="CF64" s="243">
        <f t="shared" si="235"/>
        <v>0</v>
      </c>
      <c r="CG64" s="243">
        <f t="shared" si="236"/>
        <v>0</v>
      </c>
      <c r="CH64" s="243">
        <f t="shared" si="14"/>
        <v>0</v>
      </c>
      <c r="CI64" s="243">
        <f t="shared" si="237"/>
        <v>0</v>
      </c>
      <c r="CJ64" s="245"/>
      <c r="CK64" s="243">
        <f t="shared" si="15"/>
        <v>0</v>
      </c>
      <c r="CL64" s="243">
        <f t="shared" si="238"/>
        <v>0</v>
      </c>
      <c r="CM64" s="243">
        <f t="shared" si="239"/>
        <v>0</v>
      </c>
      <c r="CN64" s="243">
        <f t="shared" si="16"/>
        <v>0</v>
      </c>
      <c r="CO64" s="243">
        <f t="shared" si="240"/>
        <v>0</v>
      </c>
      <c r="CP64" s="243">
        <v>0</v>
      </c>
      <c r="CQ64" s="243">
        <f t="shared" si="17"/>
        <v>0</v>
      </c>
      <c r="CR64" s="243">
        <f t="shared" si="374"/>
        <v>0</v>
      </c>
      <c r="CS64" s="243">
        <f t="shared" si="241"/>
        <v>0</v>
      </c>
      <c r="CT64" s="243">
        <f t="shared" si="18"/>
        <v>0</v>
      </c>
      <c r="CU64" s="243">
        <f t="shared" si="242"/>
        <v>0</v>
      </c>
      <c r="CV64" s="243"/>
      <c r="CW64" s="243">
        <f t="shared" si="19"/>
        <v>0</v>
      </c>
      <c r="CX64" s="243">
        <f t="shared" si="375"/>
        <v>0</v>
      </c>
      <c r="CY64" s="243">
        <f t="shared" si="243"/>
        <v>0</v>
      </c>
      <c r="CZ64" s="243">
        <f t="shared" si="20"/>
        <v>0</v>
      </c>
      <c r="DA64" s="243">
        <f t="shared" si="244"/>
        <v>0</v>
      </c>
      <c r="DB64" s="244">
        <v>0</v>
      </c>
      <c r="DC64" s="243">
        <f t="shared" si="245"/>
        <v>0</v>
      </c>
      <c r="DD64" s="243">
        <f t="shared" si="21"/>
        <v>0</v>
      </c>
      <c r="DE64" s="244">
        <v>0</v>
      </c>
      <c r="DF64" s="244">
        <v>0</v>
      </c>
      <c r="DG64" s="243">
        <f t="shared" si="22"/>
        <v>0</v>
      </c>
      <c r="DH64" s="243">
        <f t="shared" si="23"/>
        <v>0</v>
      </c>
      <c r="DI64" s="243">
        <f t="shared" si="246"/>
        <v>0</v>
      </c>
      <c r="DJ64" s="244">
        <v>0</v>
      </c>
      <c r="DK64" s="243">
        <f t="shared" si="247"/>
        <v>0</v>
      </c>
      <c r="DL64" s="243">
        <f t="shared" si="24"/>
        <v>0</v>
      </c>
      <c r="DM64" s="244">
        <v>0</v>
      </c>
      <c r="DN64" s="244">
        <v>0</v>
      </c>
      <c r="DO64" s="243">
        <f t="shared" si="25"/>
        <v>0</v>
      </c>
      <c r="DP64" s="243">
        <f t="shared" si="26"/>
        <v>0</v>
      </c>
      <c r="DQ64" s="243">
        <f t="shared" si="248"/>
        <v>0</v>
      </c>
      <c r="DR64" s="244">
        <v>0</v>
      </c>
      <c r="DS64" s="243">
        <f t="shared" si="249"/>
        <v>0</v>
      </c>
      <c r="DT64" s="243">
        <f t="shared" si="27"/>
        <v>0</v>
      </c>
      <c r="DU64" s="244">
        <v>0</v>
      </c>
      <c r="DV64" s="244">
        <v>0</v>
      </c>
      <c r="DW64" s="243">
        <f t="shared" si="28"/>
        <v>0</v>
      </c>
      <c r="DX64" s="243">
        <f t="shared" si="29"/>
        <v>0</v>
      </c>
      <c r="DY64" s="243">
        <f t="shared" si="30"/>
        <v>0</v>
      </c>
      <c r="DZ64" s="244">
        <v>0</v>
      </c>
      <c r="EA64" s="243">
        <f t="shared" si="250"/>
        <v>0</v>
      </c>
      <c r="EB64" s="243">
        <f t="shared" si="31"/>
        <v>0</v>
      </c>
      <c r="EC64" s="244">
        <v>0</v>
      </c>
      <c r="ED64" s="244">
        <v>0</v>
      </c>
      <c r="EE64" s="243">
        <f t="shared" si="32"/>
        <v>0</v>
      </c>
      <c r="EF64" s="243">
        <f t="shared" si="33"/>
        <v>0</v>
      </c>
      <c r="EG64" s="243">
        <f t="shared" si="34"/>
        <v>0</v>
      </c>
      <c r="EH64" s="244">
        <v>0</v>
      </c>
      <c r="EI64" s="243">
        <f t="shared" si="251"/>
        <v>0</v>
      </c>
      <c r="EJ64" s="243">
        <f t="shared" si="35"/>
        <v>0</v>
      </c>
      <c r="EK64" s="244">
        <v>0</v>
      </c>
      <c r="EL64" s="244">
        <v>0</v>
      </c>
      <c r="EM64" s="243">
        <f t="shared" si="36"/>
        <v>0</v>
      </c>
      <c r="EN64" s="243">
        <f t="shared" si="37"/>
        <v>0</v>
      </c>
      <c r="EO64" s="243">
        <f t="shared" si="252"/>
        <v>0</v>
      </c>
      <c r="EP64" s="244">
        <v>0</v>
      </c>
      <c r="EQ64" s="244">
        <v>0</v>
      </c>
      <c r="ER64" s="244">
        <v>0</v>
      </c>
      <c r="ES64" s="244">
        <v>0</v>
      </c>
      <c r="ET64" s="244">
        <v>0</v>
      </c>
      <c r="EU64" s="243">
        <f t="shared" si="38"/>
        <v>0</v>
      </c>
      <c r="EV64" s="243">
        <f t="shared" si="253"/>
        <v>0</v>
      </c>
      <c r="EW64" s="243">
        <f t="shared" si="254"/>
        <v>0</v>
      </c>
      <c r="EX64" s="243">
        <f t="shared" si="39"/>
        <v>0</v>
      </c>
      <c r="EY64" s="243">
        <f t="shared" si="255"/>
        <v>0</v>
      </c>
      <c r="EZ64" s="245">
        <f t="shared" si="256"/>
        <v>0</v>
      </c>
      <c r="FA64" s="245">
        <f t="shared" si="256"/>
        <v>0</v>
      </c>
      <c r="FB64" s="245">
        <f t="shared" si="256"/>
        <v>0</v>
      </c>
      <c r="FC64" s="245">
        <f t="shared" si="257"/>
        <v>0</v>
      </c>
      <c r="FD64" s="245">
        <f t="shared" si="258"/>
        <v>0</v>
      </c>
      <c r="FE64" s="245">
        <f t="shared" si="259"/>
        <v>0</v>
      </c>
      <c r="FF64" s="245">
        <f t="shared" si="260"/>
        <v>0</v>
      </c>
      <c r="FG64" s="245">
        <f t="shared" si="261"/>
        <v>0</v>
      </c>
      <c r="FH64" s="245">
        <f t="shared" si="262"/>
        <v>0</v>
      </c>
      <c r="FI64" s="245">
        <f t="shared" si="263"/>
        <v>0</v>
      </c>
      <c r="FJ64" s="245">
        <f t="shared" si="263"/>
        <v>0</v>
      </c>
      <c r="FK64" s="244">
        <f t="shared" si="40"/>
        <v>0</v>
      </c>
      <c r="FL64" s="244">
        <v>0</v>
      </c>
      <c r="FM64" s="243">
        <f t="shared" si="264"/>
        <v>0</v>
      </c>
      <c r="FN64" s="243">
        <f t="shared" si="265"/>
        <v>0</v>
      </c>
      <c r="FO64" s="244">
        <v>0</v>
      </c>
      <c r="FP64" s="244">
        <f t="shared" si="266"/>
        <v>0</v>
      </c>
      <c r="FQ64" s="244">
        <f t="shared" si="41"/>
        <v>0</v>
      </c>
      <c r="FR64" s="244">
        <v>0</v>
      </c>
      <c r="FS64" s="243">
        <f t="shared" si="267"/>
        <v>0</v>
      </c>
      <c r="FT64" s="243">
        <f t="shared" si="268"/>
        <v>0</v>
      </c>
      <c r="FU64" s="244">
        <v>0</v>
      </c>
      <c r="FV64" s="244">
        <f t="shared" si="269"/>
        <v>0</v>
      </c>
      <c r="FW64" s="270">
        <v>5.1000000000000004E-4</v>
      </c>
      <c r="FX64" s="243">
        <f t="shared" si="270"/>
        <v>2.2850000999586007</v>
      </c>
      <c r="FY64" s="243">
        <f t="shared" si="271"/>
        <v>0.50270002199089214</v>
      </c>
      <c r="FZ64" s="243">
        <f t="shared" si="42"/>
        <v>0</v>
      </c>
      <c r="GA64" s="243">
        <f t="shared" si="272"/>
        <v>0</v>
      </c>
      <c r="GB64" s="243">
        <f t="shared" si="273"/>
        <v>0</v>
      </c>
      <c r="GC64" s="243">
        <f t="shared" si="274"/>
        <v>3.9712443170560489E-2</v>
      </c>
      <c r="GD64" s="243">
        <f t="shared" si="43"/>
        <v>0.32125615983260053</v>
      </c>
      <c r="GE64" s="243">
        <f t="shared" si="275"/>
        <v>1.0355257961550209E-2</v>
      </c>
      <c r="GF64" s="243">
        <f t="shared" si="276"/>
        <v>0.27402997772162552</v>
      </c>
      <c r="GG64" s="243">
        <f t="shared" si="44"/>
        <v>0.1574334362476327</v>
      </c>
      <c r="GH64" s="247">
        <f t="shared" si="277"/>
        <v>3.9673225934403438</v>
      </c>
      <c r="GI64" s="244">
        <v>4</v>
      </c>
      <c r="GJ64" s="244">
        <v>4086.51</v>
      </c>
      <c r="GK64" s="244">
        <v>899.03219999999999</v>
      </c>
      <c r="GL64" s="244">
        <v>2506.5565662507702</v>
      </c>
      <c r="GM64" s="244">
        <v>71.022008333333304</v>
      </c>
      <c r="GN64" s="271">
        <v>0</v>
      </c>
      <c r="GO64" s="243">
        <f t="shared" si="278"/>
        <v>0</v>
      </c>
      <c r="GP64" s="243">
        <f t="shared" si="45"/>
        <v>0</v>
      </c>
      <c r="GQ64" s="243">
        <f t="shared" si="279"/>
        <v>0</v>
      </c>
      <c r="GR64" s="243">
        <f t="shared" si="280"/>
        <v>0</v>
      </c>
      <c r="GS64" s="244">
        <v>0</v>
      </c>
      <c r="GT64" s="244">
        <v>0</v>
      </c>
      <c r="GU64" s="245"/>
      <c r="GV64" s="243">
        <f t="shared" si="46"/>
        <v>0</v>
      </c>
      <c r="GW64" s="243">
        <f t="shared" si="281"/>
        <v>0</v>
      </c>
      <c r="GX64" s="243">
        <f t="shared" si="282"/>
        <v>0</v>
      </c>
      <c r="GY64" s="243">
        <f t="shared" si="47"/>
        <v>0</v>
      </c>
      <c r="GZ64" s="243">
        <f t="shared" si="283"/>
        <v>0</v>
      </c>
      <c r="HA64" s="244">
        <v>0</v>
      </c>
      <c r="HB64" s="244">
        <v>44</v>
      </c>
      <c r="HC64" s="244">
        <v>0</v>
      </c>
      <c r="HD64" s="244">
        <v>0</v>
      </c>
      <c r="HE64" s="244">
        <v>0</v>
      </c>
      <c r="HF64" s="243">
        <f t="shared" si="284"/>
        <v>0</v>
      </c>
      <c r="HG64" s="243">
        <f t="shared" si="48"/>
        <v>0</v>
      </c>
      <c r="HH64" s="244">
        <v>0</v>
      </c>
      <c r="HI64" s="244">
        <v>0</v>
      </c>
      <c r="HJ64" s="243">
        <f t="shared" si="49"/>
        <v>0</v>
      </c>
      <c r="HK64" s="243">
        <f t="shared" si="50"/>
        <v>0</v>
      </c>
      <c r="HL64" s="243">
        <f t="shared" si="51"/>
        <v>0</v>
      </c>
      <c r="HM64" s="244">
        <v>0</v>
      </c>
      <c r="HN64" s="243">
        <f t="shared" si="285"/>
        <v>0</v>
      </c>
      <c r="HO64" s="243">
        <f t="shared" si="52"/>
        <v>0</v>
      </c>
      <c r="HP64" s="244">
        <v>0</v>
      </c>
      <c r="HQ64" s="244">
        <v>0</v>
      </c>
      <c r="HR64" s="243">
        <f t="shared" si="53"/>
        <v>0</v>
      </c>
      <c r="HS64" s="243">
        <f t="shared" si="54"/>
        <v>0</v>
      </c>
      <c r="HT64" s="243">
        <f t="shared" si="55"/>
        <v>0</v>
      </c>
      <c r="HU64" s="244">
        <v>0</v>
      </c>
      <c r="HV64" s="243">
        <f t="shared" si="286"/>
        <v>0</v>
      </c>
      <c r="HW64" s="243">
        <f t="shared" si="56"/>
        <v>0</v>
      </c>
      <c r="HX64" s="244">
        <v>0</v>
      </c>
      <c r="HY64" s="244">
        <v>0</v>
      </c>
      <c r="HZ64" s="243">
        <f t="shared" si="57"/>
        <v>0</v>
      </c>
      <c r="IA64" s="243">
        <f t="shared" si="58"/>
        <v>0</v>
      </c>
      <c r="IB64" s="243">
        <f t="shared" si="59"/>
        <v>0</v>
      </c>
      <c r="IC64" s="244">
        <v>0</v>
      </c>
      <c r="ID64" s="243">
        <f t="shared" si="287"/>
        <v>0</v>
      </c>
      <c r="IE64" s="243">
        <f t="shared" si="60"/>
        <v>0</v>
      </c>
      <c r="IF64" s="244">
        <v>0</v>
      </c>
      <c r="IG64" s="244">
        <v>0</v>
      </c>
      <c r="IH64" s="243">
        <f t="shared" si="61"/>
        <v>0</v>
      </c>
      <c r="II64" s="243">
        <f t="shared" si="62"/>
        <v>0</v>
      </c>
      <c r="IJ64" s="243">
        <f t="shared" si="288"/>
        <v>0</v>
      </c>
      <c r="IK64" s="244">
        <v>0</v>
      </c>
      <c r="IL64" s="243">
        <f t="shared" si="289"/>
        <v>0</v>
      </c>
      <c r="IM64" s="243">
        <f t="shared" si="63"/>
        <v>0</v>
      </c>
      <c r="IN64" s="244">
        <v>0</v>
      </c>
      <c r="IO64" s="244">
        <v>0</v>
      </c>
      <c r="IP64" s="243">
        <f t="shared" si="64"/>
        <v>0</v>
      </c>
      <c r="IQ64" s="243">
        <f t="shared" si="65"/>
        <v>0</v>
      </c>
      <c r="IR64" s="243">
        <f t="shared" si="290"/>
        <v>0</v>
      </c>
      <c r="IS64" s="244">
        <v>0</v>
      </c>
      <c r="IT64" s="243">
        <f t="shared" si="291"/>
        <v>0</v>
      </c>
      <c r="IU64" s="243">
        <f t="shared" si="66"/>
        <v>0</v>
      </c>
      <c r="IV64" s="244">
        <v>0</v>
      </c>
      <c r="IW64" s="244">
        <v>0</v>
      </c>
      <c r="IX64" s="243">
        <f t="shared" si="67"/>
        <v>0</v>
      </c>
      <c r="IY64" s="243">
        <f t="shared" si="68"/>
        <v>0</v>
      </c>
      <c r="IZ64" s="243">
        <f t="shared" si="292"/>
        <v>0</v>
      </c>
      <c r="JA64" s="244">
        <v>2.7193333333333198</v>
      </c>
      <c r="JB64" s="243">
        <f t="shared" si="293"/>
        <v>0.59825333333333042</v>
      </c>
      <c r="JC64" s="244">
        <v>6.9746666666666499</v>
      </c>
      <c r="JD64" s="243">
        <f t="shared" si="69"/>
        <v>0</v>
      </c>
      <c r="JE64" s="243">
        <f t="shared" si="70"/>
        <v>1.1694260054865904</v>
      </c>
      <c r="JF64" s="243">
        <f t="shared" si="71"/>
        <v>0.5730839669409945</v>
      </c>
      <c r="JG64" s="243">
        <f t="shared" si="294"/>
        <v>14.441715966913062</v>
      </c>
      <c r="JH64" s="244">
        <v>0</v>
      </c>
      <c r="JI64" s="243">
        <f t="shared" si="295"/>
        <v>0</v>
      </c>
      <c r="JJ64" s="244">
        <v>0</v>
      </c>
      <c r="JK64" s="243">
        <f t="shared" si="72"/>
        <v>0</v>
      </c>
      <c r="JL64" s="243">
        <f t="shared" si="73"/>
        <v>0</v>
      </c>
      <c r="JM64" s="243">
        <f t="shared" si="74"/>
        <v>0</v>
      </c>
      <c r="JN64" s="243">
        <f t="shared" si="296"/>
        <v>0</v>
      </c>
      <c r="JO64" s="244">
        <v>0</v>
      </c>
      <c r="JP64" s="243">
        <f t="shared" si="297"/>
        <v>0</v>
      </c>
      <c r="JQ64" s="244">
        <v>0</v>
      </c>
      <c r="JR64" s="243">
        <f t="shared" si="75"/>
        <v>0</v>
      </c>
      <c r="JS64" s="243">
        <f t="shared" si="76"/>
        <v>0</v>
      </c>
      <c r="JT64" s="243">
        <f t="shared" si="77"/>
        <v>0</v>
      </c>
      <c r="JU64" s="243">
        <f t="shared" si="298"/>
        <v>0</v>
      </c>
      <c r="JV64" s="244">
        <v>0</v>
      </c>
      <c r="JW64" s="243">
        <f t="shared" si="299"/>
        <v>0</v>
      </c>
      <c r="JX64" s="244">
        <v>0</v>
      </c>
      <c r="JY64" s="243">
        <f t="shared" si="78"/>
        <v>0</v>
      </c>
      <c r="JZ64" s="243">
        <f t="shared" si="79"/>
        <v>0</v>
      </c>
      <c r="KA64" s="243">
        <f t="shared" si="80"/>
        <v>0</v>
      </c>
      <c r="KB64" s="243">
        <f t="shared" si="300"/>
        <v>0</v>
      </c>
      <c r="KC64" s="244">
        <v>0</v>
      </c>
      <c r="KD64" s="243">
        <f t="shared" si="301"/>
        <v>0</v>
      </c>
      <c r="KE64" s="244">
        <v>0</v>
      </c>
      <c r="KF64" s="243">
        <f t="shared" si="81"/>
        <v>0</v>
      </c>
      <c r="KG64" s="243">
        <f t="shared" si="82"/>
        <v>0</v>
      </c>
      <c r="KH64" s="243">
        <f t="shared" si="83"/>
        <v>0</v>
      </c>
      <c r="KI64" s="243">
        <f t="shared" si="302"/>
        <v>0</v>
      </c>
      <c r="KJ64" s="244">
        <v>0</v>
      </c>
      <c r="KK64" s="243">
        <f t="shared" si="303"/>
        <v>0</v>
      </c>
      <c r="KL64" s="244">
        <v>0</v>
      </c>
      <c r="KM64" s="243">
        <f t="shared" si="84"/>
        <v>0</v>
      </c>
      <c r="KN64" s="243">
        <f t="shared" si="85"/>
        <v>0</v>
      </c>
      <c r="KO64" s="243">
        <f t="shared" si="86"/>
        <v>0</v>
      </c>
      <c r="KP64" s="243">
        <f t="shared" si="304"/>
        <v>0</v>
      </c>
      <c r="KQ64" s="243">
        <f t="shared" si="305"/>
        <v>2.7193333333333198</v>
      </c>
      <c r="KR64" s="243">
        <f t="shared" si="305"/>
        <v>0.59825333333333042</v>
      </c>
      <c r="KS64" s="243">
        <f t="shared" si="306"/>
        <v>6.9746666666666499</v>
      </c>
      <c r="KT64" s="243">
        <f t="shared" si="307"/>
        <v>0</v>
      </c>
      <c r="KU64" s="243">
        <f t="shared" si="308"/>
        <v>0</v>
      </c>
      <c r="KV64" s="243">
        <f t="shared" si="309"/>
        <v>0</v>
      </c>
      <c r="KW64" s="243">
        <f t="shared" si="310"/>
        <v>1.1694260054865904</v>
      </c>
      <c r="KX64" s="243">
        <f t="shared" si="311"/>
        <v>3.7694866178033672E-2</v>
      </c>
      <c r="KY64" s="243">
        <f t="shared" si="312"/>
        <v>0.9975148255447096</v>
      </c>
      <c r="KZ64" s="243">
        <f t="shared" si="313"/>
        <v>0.5730839669409945</v>
      </c>
      <c r="LA64" s="243">
        <f t="shared" si="313"/>
        <v>14.441715966913062</v>
      </c>
      <c r="LB64" s="244">
        <v>0.35</v>
      </c>
      <c r="LC64" s="243">
        <f t="shared" si="314"/>
        <v>7.6999999999999999E-2</v>
      </c>
      <c r="LD64" s="243">
        <f t="shared" si="88"/>
        <v>0</v>
      </c>
      <c r="LE64" s="243">
        <f t="shared" si="315"/>
        <v>0</v>
      </c>
      <c r="LF64" s="243">
        <f t="shared" si="316"/>
        <v>0</v>
      </c>
      <c r="LG64" s="244">
        <v>2.81562141666667E-2</v>
      </c>
      <c r="LH64" s="243">
        <f t="shared" si="89"/>
        <v>5.171574155500698E-2</v>
      </c>
      <c r="LI64" s="243">
        <f t="shared" si="317"/>
        <v>1.6669870073588995E-3</v>
      </c>
      <c r="LJ64" s="243">
        <f t="shared" si="318"/>
        <v>4.4113281792201108E-2</v>
      </c>
      <c r="LK64" s="243">
        <f t="shared" si="90"/>
        <v>2.5343597786083683E-2</v>
      </c>
      <c r="LL64" s="243">
        <f t="shared" si="319"/>
        <v>0.63865866420930872</v>
      </c>
      <c r="LM64" s="243">
        <f t="shared" si="91"/>
        <v>0</v>
      </c>
      <c r="LN64" s="244">
        <v>0</v>
      </c>
      <c r="LO64" s="243">
        <f t="shared" si="320"/>
        <v>0</v>
      </c>
      <c r="LP64" s="243">
        <f t="shared" si="321"/>
        <v>0</v>
      </c>
      <c r="LQ64" s="243">
        <f t="shared" si="92"/>
        <v>0</v>
      </c>
      <c r="LR64" s="243">
        <f t="shared" si="322"/>
        <v>0</v>
      </c>
      <c r="LS64" s="244">
        <v>0</v>
      </c>
      <c r="LT64" s="243">
        <f t="shared" si="93"/>
        <v>0</v>
      </c>
      <c r="LU64" s="243">
        <f t="shared" si="323"/>
        <v>0</v>
      </c>
      <c r="LV64" s="243">
        <f t="shared" si="324"/>
        <v>0</v>
      </c>
      <c r="LW64" s="243">
        <f t="shared" si="94"/>
        <v>0</v>
      </c>
      <c r="LX64" s="243">
        <f t="shared" si="325"/>
        <v>0</v>
      </c>
      <c r="LY64" s="245">
        <f t="shared" si="95"/>
        <v>0</v>
      </c>
      <c r="LZ64" s="244">
        <v>0</v>
      </c>
      <c r="MA64" s="249">
        <f t="shared" si="326"/>
        <v>0</v>
      </c>
      <c r="MB64" s="249">
        <f t="shared" si="327"/>
        <v>0</v>
      </c>
      <c r="MC64" s="249">
        <f t="shared" si="96"/>
        <v>0</v>
      </c>
      <c r="MD64" s="247">
        <f t="shared" si="328"/>
        <v>0</v>
      </c>
      <c r="ME64" s="250">
        <f t="shared" si="329"/>
        <v>27.937298825935361</v>
      </c>
      <c r="MF64" s="251">
        <f t="shared" si="376"/>
        <v>7.0080867886161426</v>
      </c>
      <c r="MG64" s="252" t="e">
        <f t="shared" si="330"/>
        <v>#REF!</v>
      </c>
      <c r="MH64" s="252" t="e">
        <f t="shared" si="377"/>
        <v>#REF!</v>
      </c>
      <c r="MI64" s="252">
        <f t="shared" si="331"/>
        <v>0</v>
      </c>
      <c r="MJ64" s="252">
        <f t="shared" si="332"/>
        <v>0</v>
      </c>
      <c r="MK64" s="252">
        <f t="shared" si="378"/>
        <v>5.0971666666666655</v>
      </c>
      <c r="ML64" s="252">
        <f t="shared" si="333"/>
        <v>0</v>
      </c>
      <c r="MM64" s="252">
        <f t="shared" si="334"/>
        <v>0</v>
      </c>
      <c r="MN64" s="252">
        <f t="shared" si="335"/>
        <v>0</v>
      </c>
      <c r="MO64" s="252">
        <f t="shared" si="336"/>
        <v>0</v>
      </c>
      <c r="MP64" s="253">
        <f t="shared" si="337"/>
        <v>0</v>
      </c>
      <c r="MQ64" s="254">
        <f t="shared" si="379"/>
        <v>0</v>
      </c>
      <c r="MR64" s="255">
        <f t="shared" si="338"/>
        <v>0</v>
      </c>
      <c r="MS64" s="255">
        <f t="shared" si="380"/>
        <v>0</v>
      </c>
      <c r="MT64" s="255">
        <f t="shared" si="381"/>
        <v>2.2622383548429661</v>
      </c>
      <c r="MU64" s="255">
        <f t="shared" si="97"/>
        <v>7.2920194735312388E-2</v>
      </c>
      <c r="MV64" s="255">
        <f t="shared" si="339"/>
        <v>2.3542078511055329</v>
      </c>
      <c r="MW64" s="255" t="e">
        <f t="shared" si="98"/>
        <v>#REF!</v>
      </c>
      <c r="MX64" s="255" t="e">
        <f t="shared" si="99"/>
        <v>#REF!</v>
      </c>
      <c r="MY64" s="256" t="e">
        <f t="shared" si="340"/>
        <v>#REF!</v>
      </c>
      <c r="MZ64" s="254">
        <f t="shared" si="341"/>
        <v>0</v>
      </c>
      <c r="NA64" s="255">
        <f t="shared" si="100"/>
        <v>0</v>
      </c>
      <c r="NB64" s="255">
        <f t="shared" si="342"/>
        <v>0</v>
      </c>
      <c r="NC64" s="255">
        <f t="shared" si="101"/>
        <v>0</v>
      </c>
      <c r="ND64" s="255">
        <f t="shared" si="343"/>
        <v>0</v>
      </c>
      <c r="NE64" s="255"/>
      <c r="NF64" s="256"/>
      <c r="NG64" s="257"/>
      <c r="NH64" s="254">
        <f t="shared" si="344"/>
        <v>0.53578787978343334</v>
      </c>
      <c r="NI64" s="255">
        <f t="shared" si="102"/>
        <v>0.60383294051592939</v>
      </c>
      <c r="NJ64" s="255" t="e">
        <f t="shared" si="345"/>
        <v>#REF!</v>
      </c>
      <c r="NK64" s="255" t="e">
        <f t="shared" si="103"/>
        <v>#REF!</v>
      </c>
      <c r="NL64" s="255">
        <f t="shared" si="346"/>
        <v>0.56497935282375589</v>
      </c>
      <c r="NM64" s="255">
        <f t="shared" si="382"/>
        <v>0.94833178788848804</v>
      </c>
      <c r="NN64" s="256" t="e">
        <f t="shared" si="383"/>
        <v>#REF!</v>
      </c>
      <c r="NO64" s="257" t="e">
        <f t="shared" si="384"/>
        <v>#REF!</v>
      </c>
      <c r="NP64" s="254">
        <f t="shared" si="347"/>
        <v>0.68911710755068556</v>
      </c>
      <c r="NQ64" s="255">
        <f t="shared" si="104"/>
        <v>0.77663498020962263</v>
      </c>
      <c r="NR64" s="255">
        <f t="shared" si="348"/>
        <v>0.60606282785216214</v>
      </c>
      <c r="NS64" s="255">
        <f t="shared" si="105"/>
        <v>0.75151790653668105</v>
      </c>
      <c r="NT64" s="255">
        <f t="shared" si="349"/>
        <v>6.4902600133450106</v>
      </c>
      <c r="NU64" s="255">
        <f t="shared" si="350"/>
        <v>0.10617711865684129</v>
      </c>
      <c r="NV64" s="256">
        <f t="shared" si="351"/>
        <v>9.3380361742981061E-2</v>
      </c>
      <c r="NW64" s="257">
        <f t="shared" si="106"/>
        <v>1.0358957808877343</v>
      </c>
      <c r="NX64" s="254">
        <f t="shared" si="352"/>
        <v>0</v>
      </c>
      <c r="NY64" s="255">
        <f t="shared" si="107"/>
        <v>0</v>
      </c>
      <c r="NZ64" s="255">
        <f t="shared" si="353"/>
        <v>0</v>
      </c>
      <c r="OA64" s="255">
        <f t="shared" si="108"/>
        <v>0</v>
      </c>
      <c r="OB64" s="255">
        <f t="shared" si="354"/>
        <v>0</v>
      </c>
      <c r="OC64" s="255"/>
      <c r="OD64" s="256"/>
      <c r="OE64" s="257"/>
      <c r="OF64" s="254">
        <f t="shared" si="355"/>
        <v>0</v>
      </c>
      <c r="OG64" s="255">
        <f t="shared" si="109"/>
        <v>0</v>
      </c>
      <c r="OH64" s="255">
        <f t="shared" si="356"/>
        <v>0</v>
      </c>
      <c r="OI64" s="255">
        <f t="shared" si="110"/>
        <v>0</v>
      </c>
      <c r="OJ64" s="255">
        <f t="shared" si="357"/>
        <v>0</v>
      </c>
      <c r="OK64" s="255"/>
      <c r="OL64" s="256"/>
      <c r="OM64" s="257"/>
      <c r="ON64" s="258"/>
      <c r="OO64" s="254">
        <f t="shared" si="358"/>
        <v>0</v>
      </c>
      <c r="OP64" s="255">
        <f t="shared" si="111"/>
        <v>0</v>
      </c>
      <c r="OQ64" s="255">
        <f t="shared" si="359"/>
        <v>0</v>
      </c>
      <c r="OR64" s="255">
        <f t="shared" si="112"/>
        <v>0</v>
      </c>
      <c r="OS64" s="255">
        <f t="shared" si="360"/>
        <v>0</v>
      </c>
      <c r="OT64" s="255"/>
      <c r="OU64" s="256"/>
      <c r="OV64" s="257"/>
      <c r="OW64" s="258"/>
      <c r="OX64" s="254">
        <f t="shared" si="361"/>
        <v>0</v>
      </c>
      <c r="OY64" s="255">
        <f t="shared" si="113"/>
        <v>0</v>
      </c>
      <c r="OZ64" s="255">
        <f t="shared" si="362"/>
        <v>0</v>
      </c>
      <c r="PA64" s="255">
        <f t="shared" si="114"/>
        <v>0</v>
      </c>
      <c r="PB64" s="255">
        <f t="shared" si="363"/>
        <v>0</v>
      </c>
      <c r="PC64" s="255"/>
      <c r="PD64" s="259"/>
      <c r="PE64" s="257"/>
      <c r="PF64" s="254">
        <f t="shared" si="116"/>
        <v>0</v>
      </c>
      <c r="PG64" s="255">
        <f t="shared" si="117"/>
        <v>0</v>
      </c>
      <c r="PH64" s="255">
        <f t="shared" si="364"/>
        <v>0</v>
      </c>
      <c r="PI64" s="255">
        <f t="shared" si="118"/>
        <v>0</v>
      </c>
      <c r="PJ64" s="255">
        <f t="shared" si="119"/>
        <v>0</v>
      </c>
      <c r="PK64" s="255"/>
      <c r="PL64" s="259"/>
      <c r="PM64" s="257"/>
      <c r="PN64" s="254">
        <f t="shared" si="120"/>
        <v>0</v>
      </c>
      <c r="PO64" s="255">
        <f t="shared" si="121"/>
        <v>0</v>
      </c>
      <c r="PP64" s="255">
        <f t="shared" si="365"/>
        <v>0</v>
      </c>
      <c r="PQ64" s="255">
        <f t="shared" si="122"/>
        <v>0</v>
      </c>
      <c r="PR64" s="255">
        <f t="shared" si="123"/>
        <v>0</v>
      </c>
      <c r="PS64" s="255"/>
      <c r="PT64" s="259"/>
      <c r="PU64" s="257"/>
      <c r="PV64" s="254">
        <f t="shared" si="124"/>
        <v>3.1220166947698758</v>
      </c>
      <c r="PW64" s="255">
        <f t="shared" si="125"/>
        <v>3.5185128150056499</v>
      </c>
      <c r="PX64" s="255">
        <f t="shared" si="126"/>
        <v>1.0355257961550209E-2</v>
      </c>
      <c r="PY64" s="255">
        <f t="shared" si="127"/>
        <v>1.2840519872322259E-2</v>
      </c>
      <c r="PZ64" s="255">
        <f t="shared" si="128"/>
        <v>3.1486687249526537</v>
      </c>
      <c r="QA64" s="255">
        <f t="shared" si="366"/>
        <v>0.99153546069436738</v>
      </c>
      <c r="QB64" s="259">
        <f t="shared" si="129"/>
        <v>3.2887734042919741E-3</v>
      </c>
      <c r="QC64" s="257">
        <f t="shared" si="367"/>
        <v>1.1267143091252148</v>
      </c>
      <c r="QD64" s="254">
        <f t="shared" si="130"/>
        <v>0</v>
      </c>
      <c r="QE64" s="255">
        <f t="shared" si="131"/>
        <v>0</v>
      </c>
      <c r="QF64" s="255">
        <f t="shared" si="132"/>
        <v>0</v>
      </c>
      <c r="QG64" s="255">
        <f t="shared" si="133"/>
        <v>0</v>
      </c>
      <c r="QH64" s="255">
        <f t="shared" si="134"/>
        <v>0</v>
      </c>
      <c r="QI64" s="255"/>
      <c r="QJ64" s="259"/>
      <c r="QK64" s="257"/>
      <c r="QL64" s="254">
        <f t="shared" si="135"/>
        <v>4.5345547538311957</v>
      </c>
      <c r="QM64" s="255">
        <f t="shared" si="136"/>
        <v>5.1104432075677577</v>
      </c>
      <c r="QN64" s="255">
        <f t="shared" si="137"/>
        <v>3.7694866178033672E-2</v>
      </c>
      <c r="QO64" s="255">
        <f t="shared" si="138"/>
        <v>4.6741634060761754E-2</v>
      </c>
      <c r="QP64" s="255">
        <f t="shared" si="368"/>
        <v>11.46167933881989</v>
      </c>
      <c r="QQ64" s="255">
        <f t="shared" si="369"/>
        <v>0.39562743118043642</v>
      </c>
      <c r="QR64" s="259">
        <f t="shared" si="139"/>
        <v>3.2887734042919741E-3</v>
      </c>
      <c r="QS64" s="257">
        <f t="shared" si="370"/>
        <v>1.0510339893769456</v>
      </c>
      <c r="QT64" s="254">
        <f t="shared" si="140"/>
        <v>0.48081820378648532</v>
      </c>
      <c r="QU64" s="255">
        <f t="shared" si="141"/>
        <v>0.54188211566736899</v>
      </c>
      <c r="QV64" s="255">
        <f t="shared" si="142"/>
        <v>1.6669870073588995E-3</v>
      </c>
      <c r="QW64" s="255">
        <f t="shared" si="143"/>
        <v>2.0670638891250354E-3</v>
      </c>
      <c r="QX64" s="255">
        <f t="shared" si="144"/>
        <v>0.50687195572167365</v>
      </c>
      <c r="QY64" s="255">
        <f t="shared" si="385"/>
        <v>0.94859894764133568</v>
      </c>
      <c r="QZ64" s="259">
        <f t="shared" si="386"/>
        <v>3.2887734042919741E-3</v>
      </c>
      <c r="RA64" s="257">
        <f t="shared" si="387"/>
        <v>1.1212613719674798</v>
      </c>
      <c r="RB64" s="254">
        <f t="shared" si="145"/>
        <v>0</v>
      </c>
      <c r="RC64" s="255">
        <f t="shared" si="146"/>
        <v>0</v>
      </c>
      <c r="RD64" s="255">
        <f t="shared" si="371"/>
        <v>0</v>
      </c>
      <c r="RE64" s="255">
        <f t="shared" si="147"/>
        <v>0</v>
      </c>
      <c r="RF64" s="255">
        <f t="shared" si="148"/>
        <v>0</v>
      </c>
      <c r="RG64" s="255"/>
      <c r="RH64" s="259"/>
      <c r="RI64" s="257"/>
      <c r="RJ64" s="254">
        <f t="shared" si="149"/>
        <v>0</v>
      </c>
      <c r="RK64" s="255">
        <f t="shared" si="150"/>
        <v>0</v>
      </c>
      <c r="RL64" s="255">
        <f t="shared" si="372"/>
        <v>0</v>
      </c>
      <c r="RM64" s="255">
        <f t="shared" si="151"/>
        <v>0</v>
      </c>
      <c r="RN64" s="255">
        <f t="shared" si="152"/>
        <v>0</v>
      </c>
      <c r="RO64" s="255"/>
      <c r="RP64" s="259"/>
      <c r="RQ64" s="257"/>
      <c r="RR64" s="254">
        <f t="shared" si="153"/>
        <v>0</v>
      </c>
      <c r="RS64" s="255">
        <f t="shared" si="154"/>
        <v>0</v>
      </c>
      <c r="RT64" s="255">
        <f t="shared" si="373"/>
        <v>0</v>
      </c>
      <c r="RU64" s="255">
        <f t="shared" si="155"/>
        <v>0</v>
      </c>
      <c r="RV64" s="255">
        <f t="shared" si="156"/>
        <v>0</v>
      </c>
      <c r="RW64" s="255"/>
      <c r="RX64" s="259"/>
      <c r="RY64" s="257"/>
      <c r="RZ64" s="260"/>
      <c r="SA64" s="242" t="e">
        <f t="shared" si="157"/>
        <v>#REF!</v>
      </c>
      <c r="SB64" s="242">
        <f t="shared" si="158"/>
        <v>0</v>
      </c>
      <c r="SC64" s="242">
        <f t="shared" si="159"/>
        <v>0.1750663869700271</v>
      </c>
      <c r="SD64" s="242">
        <f t="shared" si="160"/>
        <v>0</v>
      </c>
      <c r="SE64" s="242">
        <f t="shared" si="161"/>
        <v>0</v>
      </c>
      <c r="SF64" s="262">
        <v>0</v>
      </c>
      <c r="SG64" s="242">
        <f t="shared" si="162"/>
        <v>0</v>
      </c>
      <c r="SH64" s="262">
        <v>0</v>
      </c>
      <c r="SI64" s="242">
        <f t="shared" si="163"/>
        <v>0</v>
      </c>
      <c r="SJ64" s="242">
        <f t="shared" si="164"/>
        <v>0</v>
      </c>
      <c r="SK64" s="242">
        <f t="shared" si="165"/>
        <v>0</v>
      </c>
      <c r="SL64" s="242">
        <f t="shared" si="166"/>
        <v>0.13802250286783879</v>
      </c>
      <c r="SM64" s="242">
        <f t="shared" si="167"/>
        <v>0</v>
      </c>
      <c r="SN64" s="242">
        <f t="shared" si="168"/>
        <v>0.36439348411698702</v>
      </c>
      <c r="SO64" s="242">
        <f t="shared" si="169"/>
        <v>2.1752470616169108E-2</v>
      </c>
      <c r="SP64" s="242">
        <f t="shared" si="170"/>
        <v>0</v>
      </c>
      <c r="SQ64" s="242">
        <f t="shared" si="171"/>
        <v>0</v>
      </c>
      <c r="SR64" s="242">
        <f t="shared" si="172"/>
        <v>0</v>
      </c>
      <c r="SS64" s="242" t="e">
        <f t="shared" si="173"/>
        <v>#REF!</v>
      </c>
      <c r="ST64" s="242" t="e">
        <f t="shared" si="174"/>
        <v>#REF!</v>
      </c>
      <c r="SU64" s="242"/>
      <c r="SV64" s="242"/>
      <c r="SW64" s="242" t="e">
        <f t="shared" si="175"/>
        <v>#REF!</v>
      </c>
      <c r="SX64" s="242" t="e">
        <f t="shared" si="175"/>
        <v>#REF!</v>
      </c>
      <c r="SY64" s="242"/>
      <c r="SZ64" s="263"/>
      <c r="TA64" s="264">
        <f t="shared" si="176"/>
        <v>1.0454399999999999</v>
      </c>
      <c r="TB64" s="264">
        <f t="shared" si="177"/>
        <v>0</v>
      </c>
      <c r="TC64" s="264">
        <f t="shared" si="178"/>
        <v>8.1796000000000006</v>
      </c>
      <c r="TD64" s="264">
        <f t="shared" si="179"/>
        <v>0</v>
      </c>
      <c r="TE64" s="264">
        <f t="shared" si="180"/>
        <v>0</v>
      </c>
      <c r="TF64" s="264">
        <f t="shared" si="180"/>
        <v>0</v>
      </c>
      <c r="TG64" s="264">
        <f t="shared" si="181"/>
        <v>0</v>
      </c>
      <c r="TH64" s="264">
        <f t="shared" si="182"/>
        <v>0</v>
      </c>
      <c r="TI64" s="264">
        <f t="shared" si="183"/>
        <v>0</v>
      </c>
      <c r="TJ64" s="264">
        <f t="shared" si="184"/>
        <v>5.9289999999999994</v>
      </c>
      <c r="TK64" s="264">
        <f t="shared" si="185"/>
        <v>0</v>
      </c>
      <c r="TL64" s="264">
        <f t="shared" si="186"/>
        <v>16.780280000000001</v>
      </c>
      <c r="TM64" s="264">
        <f t="shared" si="187"/>
        <v>0.93896000000000002</v>
      </c>
      <c r="TN64" s="264">
        <f t="shared" si="188"/>
        <v>0</v>
      </c>
      <c r="TO64" s="264">
        <f t="shared" si="189"/>
        <v>0</v>
      </c>
      <c r="TP64" s="264">
        <f t="shared" si="189"/>
        <v>0</v>
      </c>
      <c r="TQ64" s="264"/>
      <c r="TR64" s="264"/>
      <c r="TS64" s="264" t="e">
        <f t="shared" si="190"/>
        <v>#REF!</v>
      </c>
      <c r="TT64" s="264">
        <f t="shared" si="191"/>
        <v>0</v>
      </c>
      <c r="TU64" s="264">
        <f t="shared" si="192"/>
        <v>8.4732131293493111</v>
      </c>
      <c r="TV64" s="264">
        <f t="shared" si="193"/>
        <v>0</v>
      </c>
      <c r="TW64" s="264">
        <f t="shared" si="193"/>
        <v>0</v>
      </c>
      <c r="TX64" s="264">
        <f t="shared" si="194"/>
        <v>0</v>
      </c>
      <c r="TY64" s="264">
        <f t="shared" si="195"/>
        <v>0</v>
      </c>
      <c r="TZ64" s="264">
        <f t="shared" si="196"/>
        <v>0</v>
      </c>
      <c r="UA64" s="264">
        <f t="shared" si="197"/>
        <v>0</v>
      </c>
      <c r="UB64" s="264">
        <f t="shared" si="198"/>
        <v>6.6802891388033974</v>
      </c>
      <c r="UC64" s="264">
        <f t="shared" si="199"/>
        <v>0</v>
      </c>
      <c r="UD64" s="264">
        <f t="shared" si="200"/>
        <v>17.636644631262172</v>
      </c>
      <c r="UE64" s="264">
        <f t="shared" si="201"/>
        <v>1.0528195778225848</v>
      </c>
      <c r="UF64" s="264">
        <f t="shared" si="202"/>
        <v>0</v>
      </c>
      <c r="UG64" s="264">
        <f t="shared" si="203"/>
        <v>0</v>
      </c>
      <c r="UH64" s="264">
        <f t="shared" si="203"/>
        <v>0</v>
      </c>
      <c r="UI64" s="191"/>
      <c r="UJ64" s="191"/>
      <c r="UK64" s="191"/>
      <c r="UL64" s="191"/>
      <c r="UM64" s="189"/>
      <c r="UN64" s="191"/>
      <c r="UO64" s="191"/>
      <c r="UP64" s="191"/>
      <c r="UQ64" s="191"/>
      <c r="UR64" s="191"/>
      <c r="US64" s="191"/>
      <c r="UT64" s="191"/>
      <c r="UU64" s="191"/>
      <c r="UV64" s="192"/>
      <c r="UW64" s="191"/>
      <c r="UX64" s="191"/>
      <c r="UY64" s="191"/>
      <c r="UZ64" s="191"/>
      <c r="VA64" s="191"/>
      <c r="VB64" s="191"/>
      <c r="VC64" s="191"/>
      <c r="VD64" s="191"/>
      <c r="VE64" s="191"/>
      <c r="VF64" s="191"/>
      <c r="VG64" s="191"/>
      <c r="VH64" s="191"/>
      <c r="VI64" s="191"/>
      <c r="VJ64" s="191"/>
      <c r="VK64" s="191"/>
      <c r="VL64" s="191"/>
      <c r="VM64" s="191"/>
      <c r="VN64" s="219"/>
      <c r="VO64" s="191"/>
      <c r="VP64" s="191"/>
      <c r="VQ64" s="191"/>
      <c r="VR64" s="191"/>
      <c r="VS64" s="191"/>
      <c r="VT64" s="191"/>
      <c r="VU64" s="191"/>
      <c r="VV64" s="191"/>
    </row>
    <row r="65" spans="1:594" ht="23.1" hidden="1" customHeight="1" thickBot="1" x14ac:dyDescent="0.35">
      <c r="A65" s="265">
        <v>28</v>
      </c>
      <c r="B65" s="266" t="s">
        <v>183</v>
      </c>
      <c r="C65" s="265">
        <v>1</v>
      </c>
      <c r="D65" s="267">
        <v>102.5</v>
      </c>
      <c r="E65" s="239"/>
      <c r="F65" s="240">
        <f t="shared" si="204"/>
        <v>102.5</v>
      </c>
      <c r="G65" s="240"/>
      <c r="H65" s="268">
        <v>0</v>
      </c>
      <c r="I65" s="269">
        <v>1.0730999999999999</v>
      </c>
      <c r="J65" s="269">
        <v>1.0730999999999999</v>
      </c>
      <c r="K65" s="269"/>
      <c r="L65" s="269"/>
      <c r="M65" s="269">
        <v>3.9E-2</v>
      </c>
      <c r="N65" s="269">
        <v>0</v>
      </c>
      <c r="O65" s="269">
        <v>0.47870000000000001</v>
      </c>
      <c r="P65" s="269">
        <v>0</v>
      </c>
      <c r="Q65" s="269">
        <v>0</v>
      </c>
      <c r="R65" s="269">
        <v>0</v>
      </c>
      <c r="S65" s="269">
        <v>0</v>
      </c>
      <c r="T65" s="269">
        <v>0</v>
      </c>
      <c r="U65" s="269">
        <v>0</v>
      </c>
      <c r="V65" s="269">
        <v>3.2399999999999998E-2</v>
      </c>
      <c r="W65" s="269">
        <v>0</v>
      </c>
      <c r="X65" s="269">
        <v>0.48820000000000002</v>
      </c>
      <c r="Y65" s="269">
        <v>3.4799999999999998E-2</v>
      </c>
      <c r="Z65" s="269">
        <v>0</v>
      </c>
      <c r="AA65" s="269">
        <v>0</v>
      </c>
      <c r="AB65" s="269">
        <v>0</v>
      </c>
      <c r="AC65" s="244">
        <v>0</v>
      </c>
      <c r="AD65" s="243">
        <f t="shared" si="205"/>
        <v>0</v>
      </c>
      <c r="AE65" s="243">
        <f t="shared" si="0"/>
        <v>0</v>
      </c>
      <c r="AF65" s="243">
        <f t="shared" si="206"/>
        <v>0</v>
      </c>
      <c r="AG65" s="243">
        <f t="shared" si="207"/>
        <v>0</v>
      </c>
      <c r="AH65" s="244">
        <v>0</v>
      </c>
      <c r="AI65" s="243">
        <f t="shared" si="1"/>
        <v>0</v>
      </c>
      <c r="AJ65" s="243">
        <f t="shared" si="208"/>
        <v>0</v>
      </c>
      <c r="AK65" s="243">
        <f t="shared" si="209"/>
        <v>0</v>
      </c>
      <c r="AL65" s="243">
        <f t="shared" si="2"/>
        <v>0</v>
      </c>
      <c r="AM65" s="243">
        <f t="shared" si="210"/>
        <v>0</v>
      </c>
      <c r="AN65" s="244">
        <v>1.49</v>
      </c>
      <c r="AO65" s="244">
        <v>0.32779999999999998</v>
      </c>
      <c r="AP65" s="243">
        <f t="shared" si="211"/>
        <v>0</v>
      </c>
      <c r="AQ65" s="243">
        <f t="shared" si="212"/>
        <v>0</v>
      </c>
      <c r="AR65" s="243">
        <f t="shared" si="213"/>
        <v>0</v>
      </c>
      <c r="AS65" s="244">
        <v>0.119663910208333</v>
      </c>
      <c r="AT65" s="244" t="e">
        <f t="shared" si="3"/>
        <v>#REF!</v>
      </c>
      <c r="AU65" s="243">
        <f t="shared" si="4"/>
        <v>0.22013844858942794</v>
      </c>
      <c r="AV65" s="243">
        <f t="shared" si="214"/>
        <v>7.0958652546517058E-3</v>
      </c>
      <c r="AW65" s="243">
        <f t="shared" si="215"/>
        <v>0.1877770505445496</v>
      </c>
      <c r="AX65" s="243">
        <f t="shared" si="5"/>
        <v>0.10788011793988805</v>
      </c>
      <c r="AY65" s="243">
        <f t="shared" si="216"/>
        <v>2.7185789720851785</v>
      </c>
      <c r="AZ65" s="244">
        <v>6</v>
      </c>
      <c r="BA65" s="243">
        <f t="shared" si="217"/>
        <v>30.582999999999998</v>
      </c>
      <c r="BB65" s="243">
        <f t="shared" si="218"/>
        <v>3.1893699999999998</v>
      </c>
      <c r="BC65" s="243">
        <f t="shared" si="219"/>
        <v>2.5514960000000002</v>
      </c>
      <c r="BD65" s="243">
        <f t="shared" si="220"/>
        <v>0.63787399999999961</v>
      </c>
      <c r="BE65" s="244">
        <v>1.1960137500000001</v>
      </c>
      <c r="BF65" s="243">
        <f t="shared" si="221"/>
        <v>0.95681100000000008</v>
      </c>
      <c r="BG65" s="243">
        <f t="shared" si="222"/>
        <v>0.23920275000000002</v>
      </c>
      <c r="BH65" s="243">
        <f t="shared" si="6"/>
        <v>3.9731763300700744</v>
      </c>
      <c r="BI65" s="243">
        <f t="shared" si="223"/>
        <v>0.12806996711297247</v>
      </c>
      <c r="BJ65" s="243">
        <f t="shared" si="224"/>
        <v>3.389100528937798</v>
      </c>
      <c r="BK65" s="243">
        <f t="shared" si="7"/>
        <v>1.9470780040035036</v>
      </c>
      <c r="BL65" s="243">
        <f t="shared" si="225"/>
        <v>49.066365700888284</v>
      </c>
      <c r="BM65" s="244">
        <v>0</v>
      </c>
      <c r="BN65" s="243">
        <f t="shared" si="226"/>
        <v>0</v>
      </c>
      <c r="BO65" s="243">
        <f t="shared" si="8"/>
        <v>0</v>
      </c>
      <c r="BP65" s="243">
        <f t="shared" si="227"/>
        <v>0</v>
      </c>
      <c r="BQ65" s="243">
        <f t="shared" si="228"/>
        <v>0</v>
      </c>
      <c r="BR65" s="244">
        <v>0</v>
      </c>
      <c r="BS65" s="243">
        <f t="shared" si="9"/>
        <v>0</v>
      </c>
      <c r="BT65" s="243">
        <f t="shared" si="229"/>
        <v>0</v>
      </c>
      <c r="BU65" s="243">
        <f t="shared" si="230"/>
        <v>0</v>
      </c>
      <c r="BV65" s="243">
        <f t="shared" si="10"/>
        <v>0</v>
      </c>
      <c r="BW65" s="243">
        <f t="shared" si="231"/>
        <v>0</v>
      </c>
      <c r="BX65" s="244">
        <v>0</v>
      </c>
      <c r="BY65" s="243">
        <f t="shared" si="11"/>
        <v>0</v>
      </c>
      <c r="BZ65" s="243">
        <f t="shared" si="232"/>
        <v>0</v>
      </c>
      <c r="CA65" s="243">
        <f t="shared" si="233"/>
        <v>0</v>
      </c>
      <c r="CB65" s="243">
        <f t="shared" si="12"/>
        <v>0</v>
      </c>
      <c r="CC65" s="243">
        <f t="shared" si="234"/>
        <v>0</v>
      </c>
      <c r="CD65" s="245"/>
      <c r="CE65" s="243">
        <f t="shared" si="13"/>
        <v>0</v>
      </c>
      <c r="CF65" s="243">
        <f t="shared" si="235"/>
        <v>0</v>
      </c>
      <c r="CG65" s="243">
        <f t="shared" si="236"/>
        <v>0</v>
      </c>
      <c r="CH65" s="243">
        <f t="shared" si="14"/>
        <v>0</v>
      </c>
      <c r="CI65" s="243">
        <f t="shared" si="237"/>
        <v>0</v>
      </c>
      <c r="CJ65" s="245"/>
      <c r="CK65" s="243">
        <f t="shared" si="15"/>
        <v>0</v>
      </c>
      <c r="CL65" s="243">
        <f t="shared" si="238"/>
        <v>0</v>
      </c>
      <c r="CM65" s="243">
        <f t="shared" si="239"/>
        <v>0</v>
      </c>
      <c r="CN65" s="243">
        <f t="shared" si="16"/>
        <v>0</v>
      </c>
      <c r="CO65" s="243">
        <f t="shared" si="240"/>
        <v>0</v>
      </c>
      <c r="CP65" s="243">
        <v>0</v>
      </c>
      <c r="CQ65" s="243">
        <f t="shared" si="17"/>
        <v>0</v>
      </c>
      <c r="CR65" s="243">
        <f t="shared" si="374"/>
        <v>0</v>
      </c>
      <c r="CS65" s="243">
        <f t="shared" si="241"/>
        <v>0</v>
      </c>
      <c r="CT65" s="243">
        <f t="shared" si="18"/>
        <v>0</v>
      </c>
      <c r="CU65" s="243">
        <f t="shared" si="242"/>
        <v>0</v>
      </c>
      <c r="CV65" s="243"/>
      <c r="CW65" s="243">
        <f t="shared" si="19"/>
        <v>0</v>
      </c>
      <c r="CX65" s="243">
        <f t="shared" si="375"/>
        <v>0</v>
      </c>
      <c r="CY65" s="243">
        <f t="shared" si="243"/>
        <v>0</v>
      </c>
      <c r="CZ65" s="243">
        <f t="shared" si="20"/>
        <v>0</v>
      </c>
      <c r="DA65" s="243">
        <f t="shared" si="244"/>
        <v>0</v>
      </c>
      <c r="DB65" s="244">
        <v>0</v>
      </c>
      <c r="DC65" s="243">
        <f t="shared" si="245"/>
        <v>0</v>
      </c>
      <c r="DD65" s="243">
        <f t="shared" si="21"/>
        <v>0</v>
      </c>
      <c r="DE65" s="244">
        <v>0</v>
      </c>
      <c r="DF65" s="244">
        <v>0</v>
      </c>
      <c r="DG65" s="243">
        <f t="shared" si="22"/>
        <v>0</v>
      </c>
      <c r="DH65" s="243">
        <f t="shared" si="23"/>
        <v>0</v>
      </c>
      <c r="DI65" s="243">
        <f t="shared" si="246"/>
        <v>0</v>
      </c>
      <c r="DJ65" s="244">
        <v>0</v>
      </c>
      <c r="DK65" s="243">
        <f t="shared" si="247"/>
        <v>0</v>
      </c>
      <c r="DL65" s="243">
        <f t="shared" si="24"/>
        <v>0</v>
      </c>
      <c r="DM65" s="244">
        <v>0</v>
      </c>
      <c r="DN65" s="244">
        <v>0</v>
      </c>
      <c r="DO65" s="243">
        <f t="shared" si="25"/>
        <v>0</v>
      </c>
      <c r="DP65" s="243">
        <f t="shared" si="26"/>
        <v>0</v>
      </c>
      <c r="DQ65" s="243">
        <f t="shared" si="248"/>
        <v>0</v>
      </c>
      <c r="DR65" s="244">
        <v>0</v>
      </c>
      <c r="DS65" s="243">
        <f t="shared" si="249"/>
        <v>0</v>
      </c>
      <c r="DT65" s="243">
        <f t="shared" si="27"/>
        <v>0</v>
      </c>
      <c r="DU65" s="244">
        <v>0</v>
      </c>
      <c r="DV65" s="244">
        <v>0</v>
      </c>
      <c r="DW65" s="243">
        <f t="shared" si="28"/>
        <v>0</v>
      </c>
      <c r="DX65" s="243">
        <f t="shared" si="29"/>
        <v>0</v>
      </c>
      <c r="DY65" s="243">
        <f t="shared" si="30"/>
        <v>0</v>
      </c>
      <c r="DZ65" s="244">
        <v>0</v>
      </c>
      <c r="EA65" s="243">
        <f t="shared" si="250"/>
        <v>0</v>
      </c>
      <c r="EB65" s="243">
        <f t="shared" si="31"/>
        <v>0</v>
      </c>
      <c r="EC65" s="244">
        <v>0</v>
      </c>
      <c r="ED65" s="244">
        <v>0</v>
      </c>
      <c r="EE65" s="243">
        <f t="shared" si="32"/>
        <v>0</v>
      </c>
      <c r="EF65" s="243">
        <f t="shared" si="33"/>
        <v>0</v>
      </c>
      <c r="EG65" s="243">
        <f t="shared" si="34"/>
        <v>0</v>
      </c>
      <c r="EH65" s="244">
        <v>0</v>
      </c>
      <c r="EI65" s="243">
        <f t="shared" si="251"/>
        <v>0</v>
      </c>
      <c r="EJ65" s="243">
        <f t="shared" si="35"/>
        <v>0</v>
      </c>
      <c r="EK65" s="244">
        <v>0</v>
      </c>
      <c r="EL65" s="244">
        <v>0</v>
      </c>
      <c r="EM65" s="243">
        <f t="shared" si="36"/>
        <v>0</v>
      </c>
      <c r="EN65" s="243">
        <f t="shared" si="37"/>
        <v>0</v>
      </c>
      <c r="EO65" s="243">
        <f t="shared" si="252"/>
        <v>0</v>
      </c>
      <c r="EP65" s="244">
        <v>0</v>
      </c>
      <c r="EQ65" s="244">
        <v>0</v>
      </c>
      <c r="ER65" s="244">
        <v>0</v>
      </c>
      <c r="ES65" s="244">
        <v>0</v>
      </c>
      <c r="ET65" s="244">
        <v>0</v>
      </c>
      <c r="EU65" s="243">
        <f t="shared" si="38"/>
        <v>0</v>
      </c>
      <c r="EV65" s="243">
        <f t="shared" si="253"/>
        <v>0</v>
      </c>
      <c r="EW65" s="243">
        <f t="shared" si="254"/>
        <v>0</v>
      </c>
      <c r="EX65" s="243">
        <f t="shared" si="39"/>
        <v>0</v>
      </c>
      <c r="EY65" s="243">
        <f t="shared" si="255"/>
        <v>0</v>
      </c>
      <c r="EZ65" s="245">
        <f t="shared" si="256"/>
        <v>0</v>
      </c>
      <c r="FA65" s="245">
        <f t="shared" si="256"/>
        <v>0</v>
      </c>
      <c r="FB65" s="245">
        <f t="shared" si="256"/>
        <v>0</v>
      </c>
      <c r="FC65" s="245">
        <f t="shared" si="257"/>
        <v>0</v>
      </c>
      <c r="FD65" s="245">
        <f t="shared" si="258"/>
        <v>0</v>
      </c>
      <c r="FE65" s="245">
        <f t="shared" si="259"/>
        <v>0</v>
      </c>
      <c r="FF65" s="245">
        <f t="shared" si="260"/>
        <v>0</v>
      </c>
      <c r="FG65" s="245">
        <f t="shared" si="261"/>
        <v>0</v>
      </c>
      <c r="FH65" s="245">
        <f t="shared" si="262"/>
        <v>0</v>
      </c>
      <c r="FI65" s="245">
        <f t="shared" si="263"/>
        <v>0</v>
      </c>
      <c r="FJ65" s="245">
        <f t="shared" si="263"/>
        <v>0</v>
      </c>
      <c r="FK65" s="244">
        <f t="shared" si="40"/>
        <v>0</v>
      </c>
      <c r="FL65" s="244">
        <v>0</v>
      </c>
      <c r="FM65" s="243">
        <f t="shared" si="264"/>
        <v>0</v>
      </c>
      <c r="FN65" s="243">
        <f t="shared" si="265"/>
        <v>0</v>
      </c>
      <c r="FO65" s="244">
        <v>0</v>
      </c>
      <c r="FP65" s="244">
        <f t="shared" si="266"/>
        <v>0</v>
      </c>
      <c r="FQ65" s="244">
        <f t="shared" si="41"/>
        <v>0</v>
      </c>
      <c r="FR65" s="244">
        <v>0</v>
      </c>
      <c r="FS65" s="243">
        <f t="shared" si="267"/>
        <v>0</v>
      </c>
      <c r="FT65" s="243">
        <f t="shared" si="268"/>
        <v>0</v>
      </c>
      <c r="FU65" s="244">
        <v>0</v>
      </c>
      <c r="FV65" s="244">
        <f t="shared" si="269"/>
        <v>0</v>
      </c>
      <c r="FW65" s="270">
        <v>2.8699999999999998E-4</v>
      </c>
      <c r="FX65" s="243">
        <f t="shared" si="270"/>
        <v>1.2794283114954601</v>
      </c>
      <c r="FY65" s="243">
        <f t="shared" si="271"/>
        <v>0.28147422852900122</v>
      </c>
      <c r="FZ65" s="243">
        <f t="shared" si="42"/>
        <v>0</v>
      </c>
      <c r="GA65" s="243">
        <f t="shared" si="272"/>
        <v>0</v>
      </c>
      <c r="GB65" s="243">
        <f t="shared" si="273"/>
        <v>0</v>
      </c>
      <c r="GC65" s="243">
        <f t="shared" si="274"/>
        <v>2.2347982725393841E-2</v>
      </c>
      <c r="GD65" s="243">
        <f t="shared" si="43"/>
        <v>0.17989202894059403</v>
      </c>
      <c r="GE65" s="243">
        <f t="shared" si="275"/>
        <v>5.7985763319750366E-3</v>
      </c>
      <c r="GF65" s="243">
        <f t="shared" si="276"/>
        <v>0.15344704583587113</v>
      </c>
      <c r="GG65" s="243">
        <f t="shared" si="44"/>
        <v>8.8157127584522474E-2</v>
      </c>
      <c r="GH65" s="247">
        <f t="shared" si="277"/>
        <v>2.2215596151299661</v>
      </c>
      <c r="GI65" s="244">
        <v>2</v>
      </c>
      <c r="GJ65" s="244">
        <v>4066.03</v>
      </c>
      <c r="GK65" s="244">
        <v>894.52660000000003</v>
      </c>
      <c r="GL65" s="244">
        <v>2493.9946788512898</v>
      </c>
      <c r="GM65" s="244">
        <v>71.022008333333304</v>
      </c>
      <c r="GN65" s="271">
        <v>0</v>
      </c>
      <c r="GO65" s="243">
        <f t="shared" si="278"/>
        <v>0</v>
      </c>
      <c r="GP65" s="243">
        <f t="shared" si="45"/>
        <v>0</v>
      </c>
      <c r="GQ65" s="243">
        <f t="shared" si="279"/>
        <v>0</v>
      </c>
      <c r="GR65" s="243">
        <f t="shared" si="280"/>
        <v>0</v>
      </c>
      <c r="GS65" s="244">
        <v>0</v>
      </c>
      <c r="GT65" s="244">
        <v>0</v>
      </c>
      <c r="GU65" s="245"/>
      <c r="GV65" s="243">
        <f t="shared" si="46"/>
        <v>0</v>
      </c>
      <c r="GW65" s="243">
        <f t="shared" si="281"/>
        <v>0</v>
      </c>
      <c r="GX65" s="243">
        <f t="shared" si="282"/>
        <v>0</v>
      </c>
      <c r="GY65" s="243">
        <f t="shared" si="47"/>
        <v>0</v>
      </c>
      <c r="GZ65" s="243">
        <f t="shared" si="283"/>
        <v>0</v>
      </c>
      <c r="HA65" s="244">
        <v>0</v>
      </c>
      <c r="HB65" s="244">
        <v>44</v>
      </c>
      <c r="HC65" s="244">
        <v>0</v>
      </c>
      <c r="HD65" s="244">
        <v>0</v>
      </c>
      <c r="HE65" s="244">
        <v>0</v>
      </c>
      <c r="HF65" s="243">
        <f t="shared" si="284"/>
        <v>0</v>
      </c>
      <c r="HG65" s="243">
        <f t="shared" si="48"/>
        <v>0</v>
      </c>
      <c r="HH65" s="244">
        <v>0</v>
      </c>
      <c r="HI65" s="244">
        <v>0</v>
      </c>
      <c r="HJ65" s="243">
        <f t="shared" si="49"/>
        <v>0</v>
      </c>
      <c r="HK65" s="243">
        <f t="shared" si="50"/>
        <v>0</v>
      </c>
      <c r="HL65" s="243">
        <f t="shared" si="51"/>
        <v>0</v>
      </c>
      <c r="HM65" s="244">
        <v>0</v>
      </c>
      <c r="HN65" s="243">
        <f t="shared" si="285"/>
        <v>0</v>
      </c>
      <c r="HO65" s="243">
        <f t="shared" si="52"/>
        <v>0</v>
      </c>
      <c r="HP65" s="244">
        <v>0</v>
      </c>
      <c r="HQ65" s="244">
        <v>0</v>
      </c>
      <c r="HR65" s="243">
        <f t="shared" si="53"/>
        <v>0</v>
      </c>
      <c r="HS65" s="243">
        <f t="shared" si="54"/>
        <v>0</v>
      </c>
      <c r="HT65" s="243">
        <f t="shared" si="55"/>
        <v>0</v>
      </c>
      <c r="HU65" s="244">
        <v>0</v>
      </c>
      <c r="HV65" s="243">
        <f t="shared" si="286"/>
        <v>0</v>
      </c>
      <c r="HW65" s="243">
        <f t="shared" si="56"/>
        <v>0</v>
      </c>
      <c r="HX65" s="244">
        <v>0</v>
      </c>
      <c r="HY65" s="244">
        <v>0</v>
      </c>
      <c r="HZ65" s="243">
        <f t="shared" si="57"/>
        <v>0</v>
      </c>
      <c r="IA65" s="243">
        <f t="shared" si="58"/>
        <v>0</v>
      </c>
      <c r="IB65" s="243">
        <f t="shared" si="59"/>
        <v>0</v>
      </c>
      <c r="IC65" s="244">
        <v>0</v>
      </c>
      <c r="ID65" s="243">
        <f t="shared" si="287"/>
        <v>0</v>
      </c>
      <c r="IE65" s="243">
        <f t="shared" si="60"/>
        <v>0</v>
      </c>
      <c r="IF65" s="244">
        <v>0</v>
      </c>
      <c r="IG65" s="244">
        <v>0</v>
      </c>
      <c r="IH65" s="243">
        <f t="shared" si="61"/>
        <v>0</v>
      </c>
      <c r="II65" s="243">
        <f t="shared" si="62"/>
        <v>0</v>
      </c>
      <c r="IJ65" s="243">
        <f t="shared" si="288"/>
        <v>0</v>
      </c>
      <c r="IK65" s="244">
        <v>0</v>
      </c>
      <c r="IL65" s="243">
        <f t="shared" si="289"/>
        <v>0</v>
      </c>
      <c r="IM65" s="243">
        <f t="shared" si="63"/>
        <v>0</v>
      </c>
      <c r="IN65" s="244">
        <v>0</v>
      </c>
      <c r="IO65" s="244">
        <v>0</v>
      </c>
      <c r="IP65" s="243">
        <f t="shared" si="64"/>
        <v>0</v>
      </c>
      <c r="IQ65" s="243">
        <f t="shared" si="65"/>
        <v>0</v>
      </c>
      <c r="IR65" s="243">
        <f t="shared" si="290"/>
        <v>0</v>
      </c>
      <c r="IS65" s="244">
        <v>0.24</v>
      </c>
      <c r="IT65" s="243">
        <f t="shared" si="291"/>
        <v>5.28E-2</v>
      </c>
      <c r="IU65" s="243">
        <f t="shared" si="66"/>
        <v>0</v>
      </c>
      <c r="IV65" s="244">
        <v>1.0706894075000001E-2</v>
      </c>
      <c r="IW65" s="244">
        <v>2.5408562093262001E-2</v>
      </c>
      <c r="IX65" s="243">
        <f t="shared" si="67"/>
        <v>3.7372019089728155E-2</v>
      </c>
      <c r="IY65" s="243">
        <f t="shared" si="68"/>
        <v>1.8314373762899506E-2</v>
      </c>
      <c r="IZ65" s="243">
        <f t="shared" si="292"/>
        <v>0.4615222188250675</v>
      </c>
      <c r="JA65" s="244">
        <v>7.9993722222222097</v>
      </c>
      <c r="JB65" s="243">
        <f t="shared" si="293"/>
        <v>1.7598618888888862</v>
      </c>
      <c r="JC65" s="244">
        <v>20.517144444444401</v>
      </c>
      <c r="JD65" s="243">
        <f t="shared" si="69"/>
        <v>0</v>
      </c>
      <c r="JE65" s="243">
        <f t="shared" si="70"/>
        <v>3.4400614994730576</v>
      </c>
      <c r="JF65" s="243">
        <f t="shared" si="71"/>
        <v>1.6858220027514279</v>
      </c>
      <c r="JG65" s="243">
        <f t="shared" si="294"/>
        <v>42.482714469335981</v>
      </c>
      <c r="JH65" s="244">
        <v>0</v>
      </c>
      <c r="JI65" s="243">
        <f t="shared" si="295"/>
        <v>0</v>
      </c>
      <c r="JJ65" s="244">
        <v>0</v>
      </c>
      <c r="JK65" s="243">
        <f t="shared" si="72"/>
        <v>0</v>
      </c>
      <c r="JL65" s="243">
        <f t="shared" si="73"/>
        <v>0</v>
      </c>
      <c r="JM65" s="243">
        <f t="shared" si="74"/>
        <v>0</v>
      </c>
      <c r="JN65" s="243">
        <f t="shared" si="296"/>
        <v>0</v>
      </c>
      <c r="JO65" s="244">
        <v>0</v>
      </c>
      <c r="JP65" s="243">
        <f t="shared" si="297"/>
        <v>0</v>
      </c>
      <c r="JQ65" s="244">
        <v>0</v>
      </c>
      <c r="JR65" s="243">
        <f t="shared" si="75"/>
        <v>0</v>
      </c>
      <c r="JS65" s="243">
        <f t="shared" si="76"/>
        <v>0</v>
      </c>
      <c r="JT65" s="243">
        <f t="shared" si="77"/>
        <v>0</v>
      </c>
      <c r="JU65" s="243">
        <f t="shared" si="298"/>
        <v>0</v>
      </c>
      <c r="JV65" s="244">
        <v>0</v>
      </c>
      <c r="JW65" s="243">
        <f t="shared" si="299"/>
        <v>0</v>
      </c>
      <c r="JX65" s="244">
        <v>0</v>
      </c>
      <c r="JY65" s="243">
        <f t="shared" si="78"/>
        <v>0</v>
      </c>
      <c r="JZ65" s="243">
        <f t="shared" si="79"/>
        <v>0</v>
      </c>
      <c r="KA65" s="243">
        <f t="shared" si="80"/>
        <v>0</v>
      </c>
      <c r="KB65" s="243">
        <f t="shared" si="300"/>
        <v>0</v>
      </c>
      <c r="KC65" s="244">
        <v>0</v>
      </c>
      <c r="KD65" s="243">
        <f t="shared" si="301"/>
        <v>0</v>
      </c>
      <c r="KE65" s="244">
        <v>0</v>
      </c>
      <c r="KF65" s="243">
        <f t="shared" si="81"/>
        <v>0</v>
      </c>
      <c r="KG65" s="243">
        <f t="shared" si="82"/>
        <v>0</v>
      </c>
      <c r="KH65" s="243">
        <f t="shared" si="83"/>
        <v>0</v>
      </c>
      <c r="KI65" s="243">
        <f t="shared" si="302"/>
        <v>0</v>
      </c>
      <c r="KJ65" s="244">
        <v>0</v>
      </c>
      <c r="KK65" s="243">
        <f t="shared" si="303"/>
        <v>0</v>
      </c>
      <c r="KL65" s="244">
        <v>0</v>
      </c>
      <c r="KM65" s="243">
        <f t="shared" si="84"/>
        <v>0</v>
      </c>
      <c r="KN65" s="243">
        <f t="shared" si="85"/>
        <v>0</v>
      </c>
      <c r="KO65" s="243">
        <f t="shared" si="86"/>
        <v>0</v>
      </c>
      <c r="KP65" s="243">
        <f t="shared" si="304"/>
        <v>0</v>
      </c>
      <c r="KQ65" s="243">
        <f t="shared" si="305"/>
        <v>8.2393722222222099</v>
      </c>
      <c r="KR65" s="243">
        <f t="shared" si="305"/>
        <v>1.8126618888888861</v>
      </c>
      <c r="KS65" s="243">
        <f t="shared" si="306"/>
        <v>20.553259900612662</v>
      </c>
      <c r="KT65" s="243">
        <f t="shared" si="307"/>
        <v>0</v>
      </c>
      <c r="KU65" s="243">
        <f t="shared" si="308"/>
        <v>0</v>
      </c>
      <c r="KV65" s="243">
        <f t="shared" si="309"/>
        <v>0</v>
      </c>
      <c r="KW65" s="243">
        <f t="shared" si="310"/>
        <v>3.4774335185627856</v>
      </c>
      <c r="KX65" s="243">
        <f t="shared" si="311"/>
        <v>0.11209036784733625</v>
      </c>
      <c r="KY65" s="243">
        <f t="shared" si="312"/>
        <v>2.9662342665016599</v>
      </c>
      <c r="KZ65" s="243">
        <f t="shared" si="313"/>
        <v>1.7041363765143274</v>
      </c>
      <c r="LA65" s="243">
        <f t="shared" si="313"/>
        <v>42.944236688161048</v>
      </c>
      <c r="LB65" s="244">
        <v>1.33</v>
      </c>
      <c r="LC65" s="243">
        <f t="shared" si="314"/>
        <v>0.29260000000000003</v>
      </c>
      <c r="LD65" s="243">
        <f t="shared" si="88"/>
        <v>0</v>
      </c>
      <c r="LE65" s="243">
        <f t="shared" si="315"/>
        <v>0</v>
      </c>
      <c r="LF65" s="243">
        <f t="shared" si="316"/>
        <v>0</v>
      </c>
      <c r="LG65" s="244">
        <v>0.106712051691667</v>
      </c>
      <c r="LH65" s="243">
        <f t="shared" si="89"/>
        <v>0.19648782626638414</v>
      </c>
      <c r="LI65" s="243">
        <f t="shared" si="317"/>
        <v>6.3335194206171688E-3</v>
      </c>
      <c r="LJ65" s="243">
        <f t="shared" si="318"/>
        <v>0.16760318209121516</v>
      </c>
      <c r="LK65" s="243">
        <f t="shared" si="90"/>
        <v>9.6289993897902562E-2</v>
      </c>
      <c r="LL65" s="243">
        <f t="shared" si="319"/>
        <v>2.4265078462271448</v>
      </c>
      <c r="LM65" s="243">
        <f t="shared" si="91"/>
        <v>0</v>
      </c>
      <c r="LN65" s="244">
        <v>0</v>
      </c>
      <c r="LO65" s="243">
        <f t="shared" si="320"/>
        <v>0</v>
      </c>
      <c r="LP65" s="243">
        <f t="shared" si="321"/>
        <v>0</v>
      </c>
      <c r="LQ65" s="243">
        <f t="shared" si="92"/>
        <v>0</v>
      </c>
      <c r="LR65" s="243">
        <f t="shared" si="322"/>
        <v>0</v>
      </c>
      <c r="LS65" s="244">
        <v>0</v>
      </c>
      <c r="LT65" s="243">
        <f t="shared" si="93"/>
        <v>0</v>
      </c>
      <c r="LU65" s="243">
        <f t="shared" si="323"/>
        <v>0</v>
      </c>
      <c r="LV65" s="243">
        <f t="shared" si="324"/>
        <v>0</v>
      </c>
      <c r="LW65" s="243">
        <f t="shared" si="94"/>
        <v>0</v>
      </c>
      <c r="LX65" s="243">
        <f t="shared" si="325"/>
        <v>0</v>
      </c>
      <c r="LY65" s="245">
        <f t="shared" si="95"/>
        <v>0</v>
      </c>
      <c r="LZ65" s="244">
        <v>0</v>
      </c>
      <c r="MA65" s="249">
        <f t="shared" si="326"/>
        <v>0</v>
      </c>
      <c r="MB65" s="249">
        <f t="shared" si="327"/>
        <v>0</v>
      </c>
      <c r="MC65" s="249">
        <f t="shared" si="96"/>
        <v>0</v>
      </c>
      <c r="MD65" s="247">
        <f t="shared" si="328"/>
        <v>0</v>
      </c>
      <c r="ME65" s="250">
        <f t="shared" si="329"/>
        <v>99.377248822491623</v>
      </c>
      <c r="MF65" s="251">
        <f t="shared" si="376"/>
        <v>15.053336651135558</v>
      </c>
      <c r="MG65" s="252" t="e">
        <f t="shared" si="330"/>
        <v>#REF!</v>
      </c>
      <c r="MH65" s="252" t="e">
        <f t="shared" si="377"/>
        <v>#REF!</v>
      </c>
      <c r="MI65" s="252">
        <f t="shared" si="331"/>
        <v>0</v>
      </c>
      <c r="MJ65" s="252">
        <f t="shared" si="332"/>
        <v>0</v>
      </c>
      <c r="MK65" s="252">
        <f t="shared" si="378"/>
        <v>30.582999999999998</v>
      </c>
      <c r="ML65" s="252">
        <f t="shared" si="333"/>
        <v>0</v>
      </c>
      <c r="MM65" s="252">
        <f t="shared" si="334"/>
        <v>0</v>
      </c>
      <c r="MN65" s="252">
        <f t="shared" si="335"/>
        <v>0</v>
      </c>
      <c r="MO65" s="252">
        <f t="shared" si="336"/>
        <v>0</v>
      </c>
      <c r="MP65" s="253">
        <f t="shared" si="337"/>
        <v>0</v>
      </c>
      <c r="MQ65" s="254">
        <f t="shared" si="379"/>
        <v>0</v>
      </c>
      <c r="MR65" s="255">
        <f t="shared" si="338"/>
        <v>0</v>
      </c>
      <c r="MS65" s="255">
        <f t="shared" si="380"/>
        <v>0</v>
      </c>
      <c r="MT65" s="255">
        <f t="shared" si="381"/>
        <v>8.0471281524292664</v>
      </c>
      <c r="MU65" s="255">
        <f t="shared" si="97"/>
        <v>0.25938829596755264</v>
      </c>
      <c r="MV65" s="255">
        <f t="shared" si="339"/>
        <v>8.374277730171535</v>
      </c>
      <c r="MW65" s="255" t="e">
        <f t="shared" si="98"/>
        <v>#REF!</v>
      </c>
      <c r="MX65" s="255" t="e">
        <f t="shared" si="99"/>
        <v>#REF!</v>
      </c>
      <c r="MY65" s="256" t="e">
        <f t="shared" si="340"/>
        <v>#REF!</v>
      </c>
      <c r="MZ65" s="254">
        <f t="shared" si="341"/>
        <v>0</v>
      </c>
      <c r="NA65" s="255">
        <f t="shared" si="100"/>
        <v>0</v>
      </c>
      <c r="NB65" s="255">
        <f t="shared" si="342"/>
        <v>0</v>
      </c>
      <c r="NC65" s="255">
        <f t="shared" si="101"/>
        <v>0</v>
      </c>
      <c r="ND65" s="255">
        <f t="shared" si="343"/>
        <v>0</v>
      </c>
      <c r="NE65" s="255"/>
      <c r="NF65" s="256"/>
      <c r="NG65" s="257"/>
      <c r="NH65" s="254">
        <f t="shared" si="344"/>
        <v>2.0468880016643505</v>
      </c>
      <c r="NI65" s="255">
        <f t="shared" si="102"/>
        <v>2.306842777875723</v>
      </c>
      <c r="NJ65" s="255" t="e">
        <f t="shared" si="345"/>
        <v>#REF!</v>
      </c>
      <c r="NK65" s="255" t="e">
        <f t="shared" si="103"/>
        <v>#REF!</v>
      </c>
      <c r="NL65" s="255">
        <f t="shared" si="346"/>
        <v>2.1576023587977606</v>
      </c>
      <c r="NM65" s="255">
        <f t="shared" si="382"/>
        <v>0.94868639409761246</v>
      </c>
      <c r="NN65" s="256" t="e">
        <f t="shared" si="383"/>
        <v>#REF!</v>
      </c>
      <c r="NO65" s="257" t="e">
        <f t="shared" si="384"/>
        <v>#REF!</v>
      </c>
      <c r="NP65" s="254">
        <f t="shared" si="347"/>
        <v>4.1347026453041131</v>
      </c>
      <c r="NQ65" s="255">
        <f t="shared" si="104"/>
        <v>4.6598098812577353</v>
      </c>
      <c r="NR65" s="255">
        <f t="shared" si="348"/>
        <v>3.6363769671129726</v>
      </c>
      <c r="NS65" s="255">
        <f t="shared" si="105"/>
        <v>4.5091074392200863</v>
      </c>
      <c r="NT65" s="255">
        <f t="shared" si="349"/>
        <v>38.941560080070069</v>
      </c>
      <c r="NU65" s="255">
        <f t="shared" si="350"/>
        <v>0.10617711865684128</v>
      </c>
      <c r="NV65" s="256">
        <f t="shared" si="351"/>
        <v>9.3380361742981033E-2</v>
      </c>
      <c r="NW65" s="257">
        <f t="shared" si="106"/>
        <v>1.0358957808877343</v>
      </c>
      <c r="NX65" s="254">
        <f t="shared" si="352"/>
        <v>0</v>
      </c>
      <c r="NY65" s="255">
        <f t="shared" si="107"/>
        <v>0</v>
      </c>
      <c r="NZ65" s="255">
        <f t="shared" si="353"/>
        <v>0</v>
      </c>
      <c r="OA65" s="255">
        <f t="shared" si="108"/>
        <v>0</v>
      </c>
      <c r="OB65" s="255">
        <f t="shared" si="354"/>
        <v>0</v>
      </c>
      <c r="OC65" s="255"/>
      <c r="OD65" s="256"/>
      <c r="OE65" s="257"/>
      <c r="OF65" s="254">
        <f t="shared" si="355"/>
        <v>0</v>
      </c>
      <c r="OG65" s="255">
        <f t="shared" si="109"/>
        <v>0</v>
      </c>
      <c r="OH65" s="255">
        <f t="shared" si="356"/>
        <v>0</v>
      </c>
      <c r="OI65" s="255">
        <f t="shared" si="110"/>
        <v>0</v>
      </c>
      <c r="OJ65" s="255">
        <f t="shared" si="357"/>
        <v>0</v>
      </c>
      <c r="OK65" s="255"/>
      <c r="OL65" s="256"/>
      <c r="OM65" s="257"/>
      <c r="ON65" s="258"/>
      <c r="OO65" s="254">
        <f t="shared" si="358"/>
        <v>0</v>
      </c>
      <c r="OP65" s="255">
        <f t="shared" si="111"/>
        <v>0</v>
      </c>
      <c r="OQ65" s="255">
        <f t="shared" si="359"/>
        <v>0</v>
      </c>
      <c r="OR65" s="255">
        <f t="shared" si="112"/>
        <v>0</v>
      </c>
      <c r="OS65" s="255">
        <f t="shared" si="360"/>
        <v>0</v>
      </c>
      <c r="OT65" s="255"/>
      <c r="OU65" s="256"/>
      <c r="OV65" s="257"/>
      <c r="OW65" s="258"/>
      <c r="OX65" s="254">
        <f t="shared" si="361"/>
        <v>0</v>
      </c>
      <c r="OY65" s="255">
        <f t="shared" si="113"/>
        <v>0</v>
      </c>
      <c r="OZ65" s="255">
        <f t="shared" si="362"/>
        <v>0</v>
      </c>
      <c r="PA65" s="255">
        <f t="shared" si="114"/>
        <v>0</v>
      </c>
      <c r="PB65" s="255">
        <f t="shared" si="363"/>
        <v>0</v>
      </c>
      <c r="PC65" s="255"/>
      <c r="PD65" s="259"/>
      <c r="PE65" s="257"/>
      <c r="PF65" s="254">
        <f t="shared" si="116"/>
        <v>0</v>
      </c>
      <c r="PG65" s="255">
        <f t="shared" si="117"/>
        <v>0</v>
      </c>
      <c r="PH65" s="255">
        <f t="shared" si="364"/>
        <v>0</v>
      </c>
      <c r="PI65" s="255">
        <f t="shared" si="118"/>
        <v>0</v>
      </c>
      <c r="PJ65" s="255">
        <f t="shared" si="119"/>
        <v>0</v>
      </c>
      <c r="PK65" s="255"/>
      <c r="PL65" s="259"/>
      <c r="PM65" s="257"/>
      <c r="PN65" s="254">
        <f t="shared" si="120"/>
        <v>0</v>
      </c>
      <c r="PO65" s="255">
        <f t="shared" si="121"/>
        <v>0</v>
      </c>
      <c r="PP65" s="255">
        <f t="shared" si="365"/>
        <v>0</v>
      </c>
      <c r="PQ65" s="255">
        <f t="shared" si="122"/>
        <v>0</v>
      </c>
      <c r="PR65" s="255">
        <f t="shared" si="123"/>
        <v>0</v>
      </c>
      <c r="PS65" s="255"/>
      <c r="PT65" s="259"/>
      <c r="PU65" s="257"/>
      <c r="PV65" s="254">
        <f t="shared" si="124"/>
        <v>1.7481079359442242</v>
      </c>
      <c r="PW65" s="255">
        <f t="shared" si="125"/>
        <v>1.9701176438091408</v>
      </c>
      <c r="PX65" s="255">
        <f t="shared" si="126"/>
        <v>5.7985763319750366E-3</v>
      </c>
      <c r="PY65" s="255">
        <f t="shared" si="127"/>
        <v>7.1902346516490457E-3</v>
      </c>
      <c r="PZ65" s="255">
        <f t="shared" si="128"/>
        <v>1.7631425516904495</v>
      </c>
      <c r="QA65" s="255">
        <f t="shared" si="366"/>
        <v>0.99147283029848576</v>
      </c>
      <c r="QB65" s="259">
        <f t="shared" si="129"/>
        <v>3.2887734042919736E-3</v>
      </c>
      <c r="QC65" s="257">
        <f t="shared" si="367"/>
        <v>1.1267063550649379</v>
      </c>
      <c r="QD65" s="254">
        <f t="shared" si="130"/>
        <v>0</v>
      </c>
      <c r="QE65" s="255">
        <f t="shared" si="131"/>
        <v>0</v>
      </c>
      <c r="QF65" s="255">
        <f t="shared" si="132"/>
        <v>0</v>
      </c>
      <c r="QG65" s="255">
        <f t="shared" si="133"/>
        <v>0</v>
      </c>
      <c r="QH65" s="255">
        <f t="shared" si="134"/>
        <v>0</v>
      </c>
      <c r="QI65" s="255"/>
      <c r="QJ65" s="259"/>
      <c r="QK65" s="257"/>
      <c r="QL65" s="254">
        <f t="shared" si="135"/>
        <v>13.670839916243121</v>
      </c>
      <c r="QM65" s="255">
        <f t="shared" si="136"/>
        <v>15.407036585605997</v>
      </c>
      <c r="QN65" s="255">
        <f t="shared" si="137"/>
        <v>0.11209036784733625</v>
      </c>
      <c r="QO65" s="255">
        <f t="shared" si="138"/>
        <v>0.13899205613069696</v>
      </c>
      <c r="QP65" s="255">
        <f t="shared" si="368"/>
        <v>34.082727530286547</v>
      </c>
      <c r="QQ65" s="255">
        <f t="shared" si="369"/>
        <v>0.40110756699548056</v>
      </c>
      <c r="QR65" s="259">
        <f t="shared" si="139"/>
        <v>3.2887734042919736E-3</v>
      </c>
      <c r="QS65" s="257">
        <f t="shared" si="370"/>
        <v>1.051729966625456</v>
      </c>
      <c r="QT65" s="254">
        <f t="shared" si="140"/>
        <v>1.8270758821512825</v>
      </c>
      <c r="QU65" s="255">
        <f t="shared" si="141"/>
        <v>2.0591145191844955</v>
      </c>
      <c r="QV65" s="255">
        <f t="shared" si="142"/>
        <v>6.3335194206171688E-3</v>
      </c>
      <c r="QW65" s="255">
        <f t="shared" si="143"/>
        <v>7.8535640815652896E-3</v>
      </c>
      <c r="QX65" s="255">
        <f t="shared" si="144"/>
        <v>1.9257998779580514</v>
      </c>
      <c r="QY65" s="255">
        <f t="shared" si="385"/>
        <v>0.94873610859740676</v>
      </c>
      <c r="QZ65" s="259">
        <f t="shared" si="386"/>
        <v>3.2887734042919741E-3</v>
      </c>
      <c r="RA65" s="257">
        <f t="shared" si="387"/>
        <v>1.1212787914089009</v>
      </c>
      <c r="RB65" s="254">
        <f t="shared" si="145"/>
        <v>0</v>
      </c>
      <c r="RC65" s="255">
        <f t="shared" si="146"/>
        <v>0</v>
      </c>
      <c r="RD65" s="255">
        <f t="shared" si="371"/>
        <v>0</v>
      </c>
      <c r="RE65" s="255">
        <f t="shared" si="147"/>
        <v>0</v>
      </c>
      <c r="RF65" s="255">
        <f t="shared" si="148"/>
        <v>0</v>
      </c>
      <c r="RG65" s="255"/>
      <c r="RH65" s="259"/>
      <c r="RI65" s="257"/>
      <c r="RJ65" s="254">
        <f t="shared" si="149"/>
        <v>0</v>
      </c>
      <c r="RK65" s="255">
        <f t="shared" si="150"/>
        <v>0</v>
      </c>
      <c r="RL65" s="255">
        <f t="shared" si="372"/>
        <v>0</v>
      </c>
      <c r="RM65" s="255">
        <f t="shared" si="151"/>
        <v>0</v>
      </c>
      <c r="RN65" s="255">
        <f t="shared" si="152"/>
        <v>0</v>
      </c>
      <c r="RO65" s="255"/>
      <c r="RP65" s="259"/>
      <c r="RQ65" s="257"/>
      <c r="RR65" s="254">
        <f t="shared" si="153"/>
        <v>0</v>
      </c>
      <c r="RS65" s="255">
        <f t="shared" si="154"/>
        <v>0</v>
      </c>
      <c r="RT65" s="255">
        <f t="shared" si="373"/>
        <v>0</v>
      </c>
      <c r="RU65" s="255">
        <f t="shared" si="155"/>
        <v>0</v>
      </c>
      <c r="RV65" s="255">
        <f t="shared" si="156"/>
        <v>0</v>
      </c>
      <c r="RW65" s="255"/>
      <c r="RX65" s="259"/>
      <c r="RY65" s="257"/>
      <c r="RZ65" s="260"/>
      <c r="SA65" s="242" t="e">
        <f t="shared" si="157"/>
        <v>#REF!</v>
      </c>
      <c r="SB65" s="242">
        <f t="shared" si="158"/>
        <v>0</v>
      </c>
      <c r="SC65" s="242">
        <f t="shared" si="159"/>
        <v>0.49588331031095839</v>
      </c>
      <c r="SD65" s="242">
        <f t="shared" si="160"/>
        <v>0</v>
      </c>
      <c r="SE65" s="242">
        <f t="shared" si="161"/>
        <v>0</v>
      </c>
      <c r="SF65" s="262">
        <v>0</v>
      </c>
      <c r="SG65" s="242">
        <f t="shared" si="162"/>
        <v>0</v>
      </c>
      <c r="SH65" s="262">
        <v>0</v>
      </c>
      <c r="SI65" s="242">
        <f t="shared" si="163"/>
        <v>0</v>
      </c>
      <c r="SJ65" s="242">
        <f t="shared" si="164"/>
        <v>0</v>
      </c>
      <c r="SK65" s="242">
        <f t="shared" si="165"/>
        <v>0</v>
      </c>
      <c r="SL65" s="242">
        <f t="shared" si="166"/>
        <v>3.6505285904103985E-2</v>
      </c>
      <c r="SM65" s="242">
        <f t="shared" si="167"/>
        <v>0</v>
      </c>
      <c r="SN65" s="242">
        <f t="shared" si="168"/>
        <v>0.51345456970654768</v>
      </c>
      <c r="SO65" s="242">
        <f t="shared" si="169"/>
        <v>3.9020501941029746E-2</v>
      </c>
      <c r="SP65" s="242">
        <f t="shared" si="170"/>
        <v>0</v>
      </c>
      <c r="SQ65" s="242">
        <f t="shared" si="171"/>
        <v>0</v>
      </c>
      <c r="SR65" s="242">
        <f t="shared" si="172"/>
        <v>0</v>
      </c>
      <c r="SS65" s="242" t="e">
        <f t="shared" si="173"/>
        <v>#REF!</v>
      </c>
      <c r="ST65" s="242" t="e">
        <f t="shared" si="174"/>
        <v>#REF!</v>
      </c>
      <c r="SU65" s="242"/>
      <c r="SV65" s="242"/>
      <c r="SW65" s="242" t="e">
        <f t="shared" si="175"/>
        <v>#REF!</v>
      </c>
      <c r="SX65" s="242" t="e">
        <f t="shared" si="175"/>
        <v>#REF!</v>
      </c>
      <c r="SY65" s="242"/>
      <c r="SZ65" s="263"/>
      <c r="TA65" s="264">
        <f t="shared" si="176"/>
        <v>3.9975000000000001</v>
      </c>
      <c r="TB65" s="264">
        <f t="shared" si="177"/>
        <v>0</v>
      </c>
      <c r="TC65" s="264">
        <f t="shared" si="178"/>
        <v>49.066749999999999</v>
      </c>
      <c r="TD65" s="264">
        <f t="shared" si="179"/>
        <v>0</v>
      </c>
      <c r="TE65" s="264">
        <f t="shared" si="180"/>
        <v>0</v>
      </c>
      <c r="TF65" s="264">
        <f t="shared" si="180"/>
        <v>0</v>
      </c>
      <c r="TG65" s="264">
        <f t="shared" si="181"/>
        <v>0</v>
      </c>
      <c r="TH65" s="264">
        <f t="shared" si="182"/>
        <v>0</v>
      </c>
      <c r="TI65" s="264">
        <f t="shared" si="183"/>
        <v>0</v>
      </c>
      <c r="TJ65" s="264">
        <f t="shared" si="184"/>
        <v>3.3209999999999997</v>
      </c>
      <c r="TK65" s="264">
        <f t="shared" si="185"/>
        <v>0</v>
      </c>
      <c r="TL65" s="264">
        <f t="shared" si="186"/>
        <v>50.040500000000002</v>
      </c>
      <c r="TM65" s="264">
        <f t="shared" si="187"/>
        <v>3.5669999999999997</v>
      </c>
      <c r="TN65" s="264">
        <f t="shared" si="188"/>
        <v>0</v>
      </c>
      <c r="TO65" s="264">
        <f t="shared" si="189"/>
        <v>0</v>
      </c>
      <c r="TP65" s="264">
        <f t="shared" si="189"/>
        <v>0</v>
      </c>
      <c r="TQ65" s="264"/>
      <c r="TR65" s="264"/>
      <c r="TS65" s="264" t="e">
        <f t="shared" si="190"/>
        <v>#REF!</v>
      </c>
      <c r="TT65" s="264">
        <f t="shared" si="191"/>
        <v>0</v>
      </c>
      <c r="TU65" s="264">
        <f t="shared" si="192"/>
        <v>50.828039306873237</v>
      </c>
      <c r="TV65" s="264">
        <f t="shared" si="193"/>
        <v>0</v>
      </c>
      <c r="TW65" s="264">
        <f t="shared" si="193"/>
        <v>0</v>
      </c>
      <c r="TX65" s="264">
        <f t="shared" si="194"/>
        <v>0</v>
      </c>
      <c r="TY65" s="264">
        <f t="shared" si="195"/>
        <v>0</v>
      </c>
      <c r="TZ65" s="264">
        <f t="shared" si="196"/>
        <v>0</v>
      </c>
      <c r="UA65" s="264">
        <f t="shared" si="197"/>
        <v>0</v>
      </c>
      <c r="UB65" s="264">
        <f t="shared" si="198"/>
        <v>3.7417918051706582</v>
      </c>
      <c r="UC65" s="264">
        <f t="shared" si="199"/>
        <v>0</v>
      </c>
      <c r="UD65" s="264">
        <f t="shared" si="200"/>
        <v>52.629093394921135</v>
      </c>
      <c r="UE65" s="264">
        <f t="shared" si="201"/>
        <v>3.9996014489555489</v>
      </c>
      <c r="UF65" s="264">
        <f t="shared" si="202"/>
        <v>0</v>
      </c>
      <c r="UG65" s="264">
        <f t="shared" si="203"/>
        <v>0</v>
      </c>
      <c r="UH65" s="264">
        <f t="shared" si="203"/>
        <v>0</v>
      </c>
      <c r="UI65" s="191"/>
      <c r="UJ65" s="191"/>
      <c r="UK65" s="191"/>
      <c r="UL65" s="191"/>
      <c r="UM65" s="189"/>
      <c r="UN65" s="191"/>
      <c r="UO65" s="191"/>
      <c r="UP65" s="191"/>
      <c r="UQ65" s="191"/>
      <c r="UR65" s="191"/>
      <c r="US65" s="191"/>
      <c r="UT65" s="191"/>
      <c r="UU65" s="191"/>
      <c r="UV65" s="192"/>
      <c r="UW65" s="191"/>
      <c r="UX65" s="191"/>
      <c r="UY65" s="191"/>
      <c r="UZ65" s="191"/>
      <c r="VA65" s="191"/>
      <c r="VB65" s="191"/>
      <c r="VC65" s="191"/>
      <c r="VD65" s="191"/>
      <c r="VE65" s="191"/>
      <c r="VF65" s="191"/>
      <c r="VG65" s="191"/>
      <c r="VH65" s="191"/>
      <c r="VI65" s="191"/>
      <c r="VJ65" s="191"/>
      <c r="VK65" s="191"/>
      <c r="VL65" s="191"/>
      <c r="VM65" s="191"/>
      <c r="VN65" s="219"/>
      <c r="VO65" s="191"/>
      <c r="VP65" s="191"/>
      <c r="VQ65" s="191"/>
      <c r="VR65" s="191"/>
      <c r="VS65" s="191"/>
      <c r="VT65" s="191"/>
      <c r="VU65" s="191"/>
      <c r="VV65" s="191"/>
    </row>
    <row r="66" spans="1:594" ht="23.1" hidden="1" customHeight="1" thickBot="1" x14ac:dyDescent="0.35">
      <c r="A66" s="265">
        <v>29</v>
      </c>
      <c r="B66" s="266" t="s">
        <v>183</v>
      </c>
      <c r="C66" s="265">
        <v>1</v>
      </c>
      <c r="D66" s="267">
        <v>83.3</v>
      </c>
      <c r="E66" s="239"/>
      <c r="F66" s="240">
        <f t="shared" si="204"/>
        <v>83.3</v>
      </c>
      <c r="G66" s="240"/>
      <c r="H66" s="268">
        <v>0</v>
      </c>
      <c r="I66" s="269">
        <v>1.861</v>
      </c>
      <c r="J66" s="269">
        <v>1.861</v>
      </c>
      <c r="K66" s="269"/>
      <c r="L66" s="269"/>
      <c r="M66" s="269">
        <v>6.0600000000000001E-2</v>
      </c>
      <c r="N66" s="269">
        <v>0</v>
      </c>
      <c r="O66" s="269">
        <v>0.88360000000000005</v>
      </c>
      <c r="P66" s="269">
        <v>0</v>
      </c>
      <c r="Q66" s="269">
        <v>0</v>
      </c>
      <c r="R66" s="269">
        <v>0</v>
      </c>
      <c r="S66" s="269">
        <v>0.15620000000000001</v>
      </c>
      <c r="T66" s="269">
        <v>0</v>
      </c>
      <c r="U66" s="269">
        <v>0</v>
      </c>
      <c r="V66" s="269">
        <v>4.07E-2</v>
      </c>
      <c r="W66" s="269">
        <v>0</v>
      </c>
      <c r="X66" s="269">
        <v>0.66579999999999995</v>
      </c>
      <c r="Y66" s="269">
        <v>5.4100000000000002E-2</v>
      </c>
      <c r="Z66" s="269">
        <v>0</v>
      </c>
      <c r="AA66" s="269">
        <v>0</v>
      </c>
      <c r="AB66" s="269">
        <v>0</v>
      </c>
      <c r="AC66" s="244">
        <v>0</v>
      </c>
      <c r="AD66" s="243">
        <f t="shared" si="205"/>
        <v>0</v>
      </c>
      <c r="AE66" s="243">
        <f t="shared" si="0"/>
        <v>0</v>
      </c>
      <c r="AF66" s="243">
        <f t="shared" si="206"/>
        <v>0</v>
      </c>
      <c r="AG66" s="243">
        <f t="shared" si="207"/>
        <v>0</v>
      </c>
      <c r="AH66" s="244">
        <v>0</v>
      </c>
      <c r="AI66" s="243">
        <f t="shared" si="1"/>
        <v>0</v>
      </c>
      <c r="AJ66" s="243">
        <f t="shared" si="208"/>
        <v>0</v>
      </c>
      <c r="AK66" s="243">
        <f t="shared" si="209"/>
        <v>0</v>
      </c>
      <c r="AL66" s="243">
        <f t="shared" si="2"/>
        <v>0</v>
      </c>
      <c r="AM66" s="243">
        <f t="shared" si="210"/>
        <v>0</v>
      </c>
      <c r="AN66" s="244">
        <v>1.88</v>
      </c>
      <c r="AO66" s="244">
        <v>0.41360000000000002</v>
      </c>
      <c r="AP66" s="243">
        <f t="shared" si="211"/>
        <v>0</v>
      </c>
      <c r="AQ66" s="243">
        <f t="shared" si="212"/>
        <v>0</v>
      </c>
      <c r="AR66" s="243">
        <f t="shared" si="213"/>
        <v>0</v>
      </c>
      <c r="AS66" s="244">
        <v>0.15119887007499999</v>
      </c>
      <c r="AT66" s="244" t="e">
        <f t="shared" si="3"/>
        <v>#REF!</v>
      </c>
      <c r="AU66" s="243">
        <f t="shared" si="4"/>
        <v>0.27778284154651717</v>
      </c>
      <c r="AV66" s="243">
        <f t="shared" si="214"/>
        <v>8.953954324192567E-3</v>
      </c>
      <c r="AW66" s="243">
        <f t="shared" si="215"/>
        <v>0.23694744380965893</v>
      </c>
      <c r="AX66" s="243">
        <f t="shared" si="5"/>
        <v>0.13612908558107586</v>
      </c>
      <c r="AY66" s="243">
        <f t="shared" si="216"/>
        <v>3.4304529566431117</v>
      </c>
      <c r="AZ66" s="244">
        <v>9</v>
      </c>
      <c r="BA66" s="243">
        <f t="shared" si="217"/>
        <v>45.874499999999991</v>
      </c>
      <c r="BB66" s="243">
        <f t="shared" si="218"/>
        <v>4.7840549999999995</v>
      </c>
      <c r="BC66" s="243">
        <f t="shared" si="219"/>
        <v>3.8272439999999999</v>
      </c>
      <c r="BD66" s="243">
        <f t="shared" si="220"/>
        <v>0.95681099999999963</v>
      </c>
      <c r="BE66" s="244">
        <v>1.7940206249999999</v>
      </c>
      <c r="BF66" s="243">
        <f t="shared" si="221"/>
        <v>1.4352165000000001</v>
      </c>
      <c r="BG66" s="243">
        <f t="shared" si="222"/>
        <v>0.35880412499999981</v>
      </c>
      <c r="BH66" s="243">
        <f t="shared" si="6"/>
        <v>5.9597644951051123</v>
      </c>
      <c r="BI66" s="243">
        <f t="shared" si="223"/>
        <v>0.19210495066945873</v>
      </c>
      <c r="BJ66" s="243">
        <f t="shared" si="224"/>
        <v>5.0836507934066981</v>
      </c>
      <c r="BK66" s="243">
        <f t="shared" si="7"/>
        <v>2.9206170060052554</v>
      </c>
      <c r="BL66" s="243">
        <f t="shared" si="225"/>
        <v>73.599548551332433</v>
      </c>
      <c r="BM66" s="244">
        <v>0</v>
      </c>
      <c r="BN66" s="243">
        <f t="shared" si="226"/>
        <v>0</v>
      </c>
      <c r="BO66" s="243">
        <f t="shared" si="8"/>
        <v>0</v>
      </c>
      <c r="BP66" s="243">
        <f t="shared" si="227"/>
        <v>0</v>
      </c>
      <c r="BQ66" s="243">
        <f t="shared" si="228"/>
        <v>0</v>
      </c>
      <c r="BR66" s="244">
        <v>0</v>
      </c>
      <c r="BS66" s="243">
        <f t="shared" si="9"/>
        <v>0</v>
      </c>
      <c r="BT66" s="243">
        <f t="shared" si="229"/>
        <v>0</v>
      </c>
      <c r="BU66" s="243">
        <f t="shared" si="230"/>
        <v>0</v>
      </c>
      <c r="BV66" s="243">
        <f t="shared" si="10"/>
        <v>0</v>
      </c>
      <c r="BW66" s="243">
        <f t="shared" si="231"/>
        <v>0</v>
      </c>
      <c r="BX66" s="244">
        <v>0</v>
      </c>
      <c r="BY66" s="243">
        <f t="shared" si="11"/>
        <v>0</v>
      </c>
      <c r="BZ66" s="243">
        <f t="shared" si="232"/>
        <v>0</v>
      </c>
      <c r="CA66" s="243">
        <f t="shared" si="233"/>
        <v>0</v>
      </c>
      <c r="CB66" s="243">
        <f t="shared" si="12"/>
        <v>0</v>
      </c>
      <c r="CC66" s="243">
        <f t="shared" si="234"/>
        <v>0</v>
      </c>
      <c r="CD66" s="245"/>
      <c r="CE66" s="243">
        <f t="shared" si="13"/>
        <v>0</v>
      </c>
      <c r="CF66" s="243">
        <f t="shared" si="235"/>
        <v>0</v>
      </c>
      <c r="CG66" s="243">
        <f t="shared" si="236"/>
        <v>0</v>
      </c>
      <c r="CH66" s="243">
        <f t="shared" si="14"/>
        <v>0</v>
      </c>
      <c r="CI66" s="243">
        <f t="shared" si="237"/>
        <v>0</v>
      </c>
      <c r="CJ66" s="245"/>
      <c r="CK66" s="243">
        <f t="shared" si="15"/>
        <v>0</v>
      </c>
      <c r="CL66" s="243">
        <f t="shared" si="238"/>
        <v>0</v>
      </c>
      <c r="CM66" s="243">
        <f t="shared" si="239"/>
        <v>0</v>
      </c>
      <c r="CN66" s="243">
        <f t="shared" si="16"/>
        <v>0</v>
      </c>
      <c r="CO66" s="243">
        <f t="shared" si="240"/>
        <v>0</v>
      </c>
      <c r="CP66" s="243">
        <v>0</v>
      </c>
      <c r="CQ66" s="243">
        <f t="shared" si="17"/>
        <v>0</v>
      </c>
      <c r="CR66" s="243">
        <f t="shared" si="374"/>
        <v>0</v>
      </c>
      <c r="CS66" s="243">
        <f t="shared" si="241"/>
        <v>0</v>
      </c>
      <c r="CT66" s="243">
        <f t="shared" si="18"/>
        <v>0</v>
      </c>
      <c r="CU66" s="243">
        <f t="shared" si="242"/>
        <v>0</v>
      </c>
      <c r="CV66" s="243"/>
      <c r="CW66" s="243">
        <f t="shared" si="19"/>
        <v>0</v>
      </c>
      <c r="CX66" s="243">
        <f t="shared" si="375"/>
        <v>0</v>
      </c>
      <c r="CY66" s="243">
        <f t="shared" si="243"/>
        <v>0</v>
      </c>
      <c r="CZ66" s="243">
        <f t="shared" si="20"/>
        <v>0</v>
      </c>
      <c r="DA66" s="243">
        <f t="shared" si="244"/>
        <v>0</v>
      </c>
      <c r="DB66" s="244">
        <v>0.87</v>
      </c>
      <c r="DC66" s="243">
        <f t="shared" si="245"/>
        <v>0.19139999999999999</v>
      </c>
      <c r="DD66" s="243">
        <f t="shared" si="21"/>
        <v>0</v>
      </c>
      <c r="DE66" s="244">
        <v>3.61002357750001E-2</v>
      </c>
      <c r="DF66" s="244">
        <v>5.7259069999999997E-3</v>
      </c>
      <c r="DG66" s="243">
        <f t="shared" si="22"/>
        <v>0.12535071762326275</v>
      </c>
      <c r="DH66" s="243">
        <f t="shared" si="23"/>
        <v>6.1428843019913137E-2</v>
      </c>
      <c r="DI66" s="243">
        <f t="shared" si="246"/>
        <v>1.5480068441018111</v>
      </c>
      <c r="DJ66" s="244">
        <v>0</v>
      </c>
      <c r="DK66" s="243">
        <f t="shared" si="247"/>
        <v>0</v>
      </c>
      <c r="DL66" s="243">
        <f t="shared" si="24"/>
        <v>0</v>
      </c>
      <c r="DM66" s="244">
        <v>0</v>
      </c>
      <c r="DN66" s="244">
        <v>0</v>
      </c>
      <c r="DO66" s="243">
        <f t="shared" si="25"/>
        <v>0</v>
      </c>
      <c r="DP66" s="243">
        <f t="shared" si="26"/>
        <v>0</v>
      </c>
      <c r="DQ66" s="243">
        <f t="shared" si="248"/>
        <v>0</v>
      </c>
      <c r="DR66" s="244">
        <v>0</v>
      </c>
      <c r="DS66" s="243">
        <f t="shared" si="249"/>
        <v>0</v>
      </c>
      <c r="DT66" s="243">
        <f t="shared" si="27"/>
        <v>0</v>
      </c>
      <c r="DU66" s="244">
        <v>0</v>
      </c>
      <c r="DV66" s="244">
        <v>0</v>
      </c>
      <c r="DW66" s="243">
        <f t="shared" si="28"/>
        <v>0</v>
      </c>
      <c r="DX66" s="243">
        <f t="shared" si="29"/>
        <v>0</v>
      </c>
      <c r="DY66" s="243">
        <f t="shared" si="30"/>
        <v>0</v>
      </c>
      <c r="DZ66" s="244">
        <v>4.07</v>
      </c>
      <c r="EA66" s="243">
        <f t="shared" si="250"/>
        <v>0.89540000000000008</v>
      </c>
      <c r="EB66" s="243">
        <f t="shared" si="31"/>
        <v>0</v>
      </c>
      <c r="EC66" s="244">
        <v>0.16833511516499999</v>
      </c>
      <c r="ED66" s="244">
        <v>3.058154875E-3</v>
      </c>
      <c r="EE66" s="243">
        <f t="shared" si="32"/>
        <v>0.58365252391701383</v>
      </c>
      <c r="EF66" s="243">
        <f t="shared" si="33"/>
        <v>0.28602228969785076</v>
      </c>
      <c r="EG66" s="243">
        <f t="shared" si="34"/>
        <v>7.2077617003858379</v>
      </c>
      <c r="EH66" s="244">
        <v>0</v>
      </c>
      <c r="EI66" s="243">
        <f t="shared" si="251"/>
        <v>0</v>
      </c>
      <c r="EJ66" s="243">
        <f t="shared" si="35"/>
        <v>0</v>
      </c>
      <c r="EK66" s="244">
        <v>0</v>
      </c>
      <c r="EL66" s="244">
        <v>0</v>
      </c>
      <c r="EM66" s="243">
        <f t="shared" si="36"/>
        <v>0</v>
      </c>
      <c r="EN66" s="243">
        <f t="shared" si="37"/>
        <v>0</v>
      </c>
      <c r="EO66" s="243">
        <f t="shared" si="252"/>
        <v>0</v>
      </c>
      <c r="EP66" s="244">
        <v>0</v>
      </c>
      <c r="EQ66" s="244">
        <v>0</v>
      </c>
      <c r="ER66" s="244">
        <v>0</v>
      </c>
      <c r="ES66" s="244">
        <v>0</v>
      </c>
      <c r="ET66" s="244">
        <v>0</v>
      </c>
      <c r="EU66" s="243">
        <f t="shared" si="38"/>
        <v>0</v>
      </c>
      <c r="EV66" s="243">
        <f t="shared" si="253"/>
        <v>0</v>
      </c>
      <c r="EW66" s="243">
        <f t="shared" si="254"/>
        <v>0</v>
      </c>
      <c r="EX66" s="243">
        <f t="shared" si="39"/>
        <v>0</v>
      </c>
      <c r="EY66" s="243">
        <f t="shared" si="255"/>
        <v>0</v>
      </c>
      <c r="EZ66" s="245">
        <f t="shared" si="256"/>
        <v>4.9400000000000004</v>
      </c>
      <c r="FA66" s="245">
        <f t="shared" si="256"/>
        <v>1.0868</v>
      </c>
      <c r="FB66" s="245">
        <f t="shared" si="256"/>
        <v>0</v>
      </c>
      <c r="FC66" s="245">
        <f t="shared" si="257"/>
        <v>0</v>
      </c>
      <c r="FD66" s="245">
        <f t="shared" si="258"/>
        <v>0</v>
      </c>
      <c r="FE66" s="245">
        <f t="shared" si="259"/>
        <v>0.21321941281500009</v>
      </c>
      <c r="FF66" s="245">
        <f t="shared" si="260"/>
        <v>0.70900324154027661</v>
      </c>
      <c r="FG66" s="245">
        <f t="shared" si="261"/>
        <v>2.2853760891466058E-2</v>
      </c>
      <c r="FH66" s="245">
        <f t="shared" si="262"/>
        <v>0.60477639583652343</v>
      </c>
      <c r="FI66" s="245">
        <f t="shared" si="263"/>
        <v>0.3474511327177639</v>
      </c>
      <c r="FJ66" s="245">
        <f t="shared" si="263"/>
        <v>8.7557685444876494</v>
      </c>
      <c r="FK66" s="244">
        <f t="shared" si="40"/>
        <v>0</v>
      </c>
      <c r="FL66" s="244">
        <v>0</v>
      </c>
      <c r="FM66" s="243">
        <f t="shared" si="264"/>
        <v>0</v>
      </c>
      <c r="FN66" s="243">
        <f t="shared" si="265"/>
        <v>0</v>
      </c>
      <c r="FO66" s="244">
        <v>0</v>
      </c>
      <c r="FP66" s="244">
        <f t="shared" si="266"/>
        <v>0</v>
      </c>
      <c r="FQ66" s="244">
        <f t="shared" si="41"/>
        <v>0</v>
      </c>
      <c r="FR66" s="244">
        <v>0</v>
      </c>
      <c r="FS66" s="243">
        <f t="shared" si="267"/>
        <v>0</v>
      </c>
      <c r="FT66" s="243">
        <f t="shared" si="268"/>
        <v>0</v>
      </c>
      <c r="FU66" s="244">
        <v>0</v>
      </c>
      <c r="FV66" s="244">
        <f t="shared" si="269"/>
        <v>0</v>
      </c>
      <c r="FW66" s="270">
        <v>2.92E-4</v>
      </c>
      <c r="FX66" s="243">
        <f t="shared" si="270"/>
        <v>1.3034627920137603</v>
      </c>
      <c r="FY66" s="243">
        <f t="shared" si="271"/>
        <v>0.28676181424302727</v>
      </c>
      <c r="FZ66" s="243">
        <f t="shared" si="42"/>
        <v>0</v>
      </c>
      <c r="GA66" s="243">
        <f t="shared" si="272"/>
        <v>0</v>
      </c>
      <c r="GB66" s="243">
        <f t="shared" si="273"/>
        <v>0</v>
      </c>
      <c r="GC66" s="243">
        <f t="shared" si="274"/>
        <v>2.2737320403536591E-2</v>
      </c>
      <c r="GD66" s="243">
        <f t="shared" si="43"/>
        <v>0.18326789691305148</v>
      </c>
      <c r="GE66" s="243">
        <f t="shared" si="275"/>
        <v>5.9073928717641826E-3</v>
      </c>
      <c r="GF66" s="243">
        <f t="shared" si="276"/>
        <v>0.1563266451741864</v>
      </c>
      <c r="GG66" s="243">
        <f t="shared" si="44"/>
        <v>8.9811491178668781E-2</v>
      </c>
      <c r="GH66" s="247">
        <f t="shared" si="277"/>
        <v>2.2632495777024531</v>
      </c>
      <c r="GI66" s="244">
        <v>2</v>
      </c>
      <c r="GJ66" s="244">
        <v>4071.48</v>
      </c>
      <c r="GK66" s="244">
        <v>895.72559999999999</v>
      </c>
      <c r="GL66" s="244">
        <v>2497.3375639258602</v>
      </c>
      <c r="GM66" s="244">
        <v>71.022008333333304</v>
      </c>
      <c r="GN66" s="271">
        <v>0</v>
      </c>
      <c r="GO66" s="243">
        <f t="shared" si="278"/>
        <v>0</v>
      </c>
      <c r="GP66" s="243">
        <f t="shared" si="45"/>
        <v>0</v>
      </c>
      <c r="GQ66" s="243">
        <f t="shared" si="279"/>
        <v>0</v>
      </c>
      <c r="GR66" s="243">
        <f t="shared" si="280"/>
        <v>0</v>
      </c>
      <c r="GS66" s="244">
        <v>0</v>
      </c>
      <c r="GT66" s="244">
        <v>0</v>
      </c>
      <c r="GU66" s="245"/>
      <c r="GV66" s="243">
        <f t="shared" si="46"/>
        <v>0</v>
      </c>
      <c r="GW66" s="243">
        <f t="shared" si="281"/>
        <v>0</v>
      </c>
      <c r="GX66" s="243">
        <f t="shared" si="282"/>
        <v>0</v>
      </c>
      <c r="GY66" s="243">
        <f t="shared" si="47"/>
        <v>0</v>
      </c>
      <c r="GZ66" s="243">
        <f t="shared" si="283"/>
        <v>0</v>
      </c>
      <c r="HA66" s="244">
        <v>0</v>
      </c>
      <c r="HB66" s="244">
        <v>44</v>
      </c>
      <c r="HC66" s="244">
        <v>0</v>
      </c>
      <c r="HD66" s="244">
        <v>0</v>
      </c>
      <c r="HE66" s="244">
        <v>2.8</v>
      </c>
      <c r="HF66" s="243">
        <f t="shared" si="284"/>
        <v>0.61599999999999999</v>
      </c>
      <c r="HG66" s="243">
        <f t="shared" si="48"/>
        <v>0</v>
      </c>
      <c r="HH66" s="244">
        <v>0.120769975115</v>
      </c>
      <c r="HI66" s="244">
        <v>2.9091319561333302</v>
      </c>
      <c r="HJ66" s="243">
        <f t="shared" si="49"/>
        <v>0.73239601699317458</v>
      </c>
      <c r="HK66" s="243">
        <f t="shared" si="50"/>
        <v>0.35891489741207527</v>
      </c>
      <c r="HL66" s="243">
        <f t="shared" si="51"/>
        <v>9.0446554147842946</v>
      </c>
      <c r="HM66" s="244">
        <v>0</v>
      </c>
      <c r="HN66" s="243">
        <f t="shared" si="285"/>
        <v>0</v>
      </c>
      <c r="HO66" s="243">
        <f t="shared" si="52"/>
        <v>0</v>
      </c>
      <c r="HP66" s="244">
        <v>0</v>
      </c>
      <c r="HQ66" s="244">
        <v>0</v>
      </c>
      <c r="HR66" s="243">
        <f t="shared" si="53"/>
        <v>0</v>
      </c>
      <c r="HS66" s="243">
        <f t="shared" si="54"/>
        <v>0</v>
      </c>
      <c r="HT66" s="243">
        <f t="shared" si="55"/>
        <v>0</v>
      </c>
      <c r="HU66" s="244">
        <v>0</v>
      </c>
      <c r="HV66" s="243">
        <f t="shared" si="286"/>
        <v>0</v>
      </c>
      <c r="HW66" s="243">
        <f t="shared" si="56"/>
        <v>0</v>
      </c>
      <c r="HX66" s="244">
        <v>0</v>
      </c>
      <c r="HY66" s="244">
        <v>0</v>
      </c>
      <c r="HZ66" s="243">
        <f t="shared" si="57"/>
        <v>0</v>
      </c>
      <c r="IA66" s="243">
        <f t="shared" si="58"/>
        <v>0</v>
      </c>
      <c r="IB66" s="243">
        <f t="shared" si="59"/>
        <v>0</v>
      </c>
      <c r="IC66" s="244">
        <v>0.74</v>
      </c>
      <c r="ID66" s="243">
        <f t="shared" si="287"/>
        <v>0.1628</v>
      </c>
      <c r="IE66" s="243">
        <f t="shared" si="60"/>
        <v>0</v>
      </c>
      <c r="IF66" s="244">
        <v>3.2518637580000002E-2</v>
      </c>
      <c r="IG66" s="244">
        <v>5.6169472355833298E-2</v>
      </c>
      <c r="IH66" s="243">
        <f t="shared" si="61"/>
        <v>0.1126548232285105</v>
      </c>
      <c r="II66" s="243">
        <f t="shared" si="62"/>
        <v>5.5207146658217188E-2</v>
      </c>
      <c r="IJ66" s="243">
        <f t="shared" si="288"/>
        <v>1.3912200957870731</v>
      </c>
      <c r="IK66" s="244">
        <v>0</v>
      </c>
      <c r="IL66" s="243">
        <f t="shared" si="289"/>
        <v>0</v>
      </c>
      <c r="IM66" s="243">
        <f t="shared" si="63"/>
        <v>0</v>
      </c>
      <c r="IN66" s="244">
        <v>0</v>
      </c>
      <c r="IO66" s="244">
        <v>0</v>
      </c>
      <c r="IP66" s="243">
        <f t="shared" si="64"/>
        <v>0</v>
      </c>
      <c r="IQ66" s="243">
        <f t="shared" si="65"/>
        <v>0</v>
      </c>
      <c r="IR66" s="243">
        <f t="shared" si="290"/>
        <v>0</v>
      </c>
      <c r="IS66" s="244">
        <v>0.41</v>
      </c>
      <c r="IT66" s="243">
        <f t="shared" si="291"/>
        <v>9.0199999999999989E-2</v>
      </c>
      <c r="IU66" s="243">
        <f t="shared" si="66"/>
        <v>0</v>
      </c>
      <c r="IV66" s="244">
        <v>1.7775339189999999E-2</v>
      </c>
      <c r="IW66" s="244">
        <v>4.2155114382002798E-2</v>
      </c>
      <c r="IX66" s="243">
        <f t="shared" si="67"/>
        <v>6.3643120476899268E-2</v>
      </c>
      <c r="IY66" s="243">
        <f t="shared" si="68"/>
        <v>3.11886787024451E-2</v>
      </c>
      <c r="IZ66" s="243">
        <f t="shared" si="292"/>
        <v>0.78595470330161654</v>
      </c>
      <c r="JA66" s="244">
        <v>6.6170444444444296</v>
      </c>
      <c r="JB66" s="243">
        <f t="shared" si="293"/>
        <v>1.4557497777777746</v>
      </c>
      <c r="JC66" s="244">
        <v>16.971688888888799</v>
      </c>
      <c r="JD66" s="243">
        <f t="shared" si="69"/>
        <v>0</v>
      </c>
      <c r="JE66" s="243">
        <f t="shared" si="70"/>
        <v>2.8456032800173667</v>
      </c>
      <c r="JF66" s="243">
        <f t="shared" si="71"/>
        <v>1.3945043195564186</v>
      </c>
      <c r="JG66" s="243">
        <f t="shared" si="294"/>
        <v>35.141508852821744</v>
      </c>
      <c r="JH66" s="244">
        <v>0</v>
      </c>
      <c r="JI66" s="243">
        <f t="shared" si="295"/>
        <v>0</v>
      </c>
      <c r="JJ66" s="244">
        <v>0</v>
      </c>
      <c r="JK66" s="243">
        <f t="shared" si="72"/>
        <v>0</v>
      </c>
      <c r="JL66" s="243">
        <f t="shared" si="73"/>
        <v>0</v>
      </c>
      <c r="JM66" s="243">
        <f t="shared" si="74"/>
        <v>0</v>
      </c>
      <c r="JN66" s="243">
        <f t="shared" si="296"/>
        <v>0</v>
      </c>
      <c r="JO66" s="244">
        <v>0</v>
      </c>
      <c r="JP66" s="243">
        <f t="shared" si="297"/>
        <v>0</v>
      </c>
      <c r="JQ66" s="244">
        <v>0</v>
      </c>
      <c r="JR66" s="243">
        <f t="shared" si="75"/>
        <v>0</v>
      </c>
      <c r="JS66" s="243">
        <f t="shared" si="76"/>
        <v>0</v>
      </c>
      <c r="JT66" s="243">
        <f t="shared" si="77"/>
        <v>0</v>
      </c>
      <c r="JU66" s="243">
        <f t="shared" si="298"/>
        <v>0</v>
      </c>
      <c r="JV66" s="244">
        <v>0</v>
      </c>
      <c r="JW66" s="243">
        <f t="shared" si="299"/>
        <v>0</v>
      </c>
      <c r="JX66" s="244">
        <v>0</v>
      </c>
      <c r="JY66" s="243">
        <f t="shared" si="78"/>
        <v>0</v>
      </c>
      <c r="JZ66" s="243">
        <f t="shared" si="79"/>
        <v>0</v>
      </c>
      <c r="KA66" s="243">
        <f t="shared" si="80"/>
        <v>0</v>
      </c>
      <c r="KB66" s="243">
        <f t="shared" si="300"/>
        <v>0</v>
      </c>
      <c r="KC66" s="244">
        <v>0</v>
      </c>
      <c r="KD66" s="243">
        <f t="shared" si="301"/>
        <v>0</v>
      </c>
      <c r="KE66" s="244">
        <v>0</v>
      </c>
      <c r="KF66" s="243">
        <f t="shared" si="81"/>
        <v>0</v>
      </c>
      <c r="KG66" s="243">
        <f t="shared" si="82"/>
        <v>0</v>
      </c>
      <c r="KH66" s="243">
        <f t="shared" si="83"/>
        <v>0</v>
      </c>
      <c r="KI66" s="243">
        <f t="shared" si="302"/>
        <v>0</v>
      </c>
      <c r="KJ66" s="244">
        <v>0</v>
      </c>
      <c r="KK66" s="243">
        <f t="shared" si="303"/>
        <v>0</v>
      </c>
      <c r="KL66" s="244">
        <v>0</v>
      </c>
      <c r="KM66" s="243">
        <f t="shared" si="84"/>
        <v>0</v>
      </c>
      <c r="KN66" s="243">
        <f t="shared" si="85"/>
        <v>0</v>
      </c>
      <c r="KO66" s="243">
        <f t="shared" si="86"/>
        <v>0</v>
      </c>
      <c r="KP66" s="243">
        <f t="shared" si="304"/>
        <v>0</v>
      </c>
      <c r="KQ66" s="243">
        <f t="shared" si="305"/>
        <v>10.567044444444431</v>
      </c>
      <c r="KR66" s="243">
        <f t="shared" si="305"/>
        <v>2.3247497777777744</v>
      </c>
      <c r="KS66" s="243">
        <f t="shared" si="306"/>
        <v>20.150209383644967</v>
      </c>
      <c r="KT66" s="243">
        <f t="shared" si="307"/>
        <v>0</v>
      </c>
      <c r="KU66" s="243">
        <f t="shared" si="308"/>
        <v>0</v>
      </c>
      <c r="KV66" s="243">
        <f t="shared" si="309"/>
        <v>0</v>
      </c>
      <c r="KW66" s="243">
        <f t="shared" si="310"/>
        <v>3.7542972407159509</v>
      </c>
      <c r="KX66" s="243">
        <f t="shared" si="311"/>
        <v>0.12101469560056881</v>
      </c>
      <c r="KY66" s="243">
        <f t="shared" si="312"/>
        <v>3.2023977058364634</v>
      </c>
      <c r="KZ66" s="243">
        <f t="shared" si="313"/>
        <v>1.8398150423291562</v>
      </c>
      <c r="LA66" s="243">
        <f t="shared" si="313"/>
        <v>46.363339066694728</v>
      </c>
      <c r="LB66" s="244">
        <v>1.68</v>
      </c>
      <c r="LC66" s="243">
        <f t="shared" si="314"/>
        <v>0.36959999999999998</v>
      </c>
      <c r="LD66" s="243">
        <f t="shared" si="88"/>
        <v>0</v>
      </c>
      <c r="LE66" s="243">
        <f t="shared" si="315"/>
        <v>0</v>
      </c>
      <c r="LF66" s="243">
        <f t="shared" si="316"/>
        <v>0</v>
      </c>
      <c r="LG66" s="244">
        <v>0.134868265858333</v>
      </c>
      <c r="LH66" s="243">
        <f t="shared" si="89"/>
        <v>0.24820356782139102</v>
      </c>
      <c r="LI66" s="243">
        <f t="shared" si="317"/>
        <v>8.0005064279760653E-3</v>
      </c>
      <c r="LJ66" s="243">
        <f t="shared" si="318"/>
        <v>0.21171646388341619</v>
      </c>
      <c r="LK66" s="243">
        <f t="shared" si="90"/>
        <v>0.1216335916839862</v>
      </c>
      <c r="LL66" s="243">
        <f t="shared" si="319"/>
        <v>3.0651665104364523</v>
      </c>
      <c r="LM66" s="243">
        <f t="shared" si="91"/>
        <v>0</v>
      </c>
      <c r="LN66" s="244">
        <v>0</v>
      </c>
      <c r="LO66" s="243">
        <f t="shared" si="320"/>
        <v>0</v>
      </c>
      <c r="LP66" s="243">
        <f t="shared" si="321"/>
        <v>0</v>
      </c>
      <c r="LQ66" s="243">
        <f t="shared" si="92"/>
        <v>0</v>
      </c>
      <c r="LR66" s="243">
        <f t="shared" si="322"/>
        <v>0</v>
      </c>
      <c r="LS66" s="244">
        <v>0</v>
      </c>
      <c r="LT66" s="243">
        <f t="shared" si="93"/>
        <v>0</v>
      </c>
      <c r="LU66" s="243">
        <f t="shared" si="323"/>
        <v>0</v>
      </c>
      <c r="LV66" s="243">
        <f t="shared" si="324"/>
        <v>0</v>
      </c>
      <c r="LW66" s="243">
        <f t="shared" si="94"/>
        <v>0</v>
      </c>
      <c r="LX66" s="243">
        <f t="shared" si="325"/>
        <v>0</v>
      </c>
      <c r="LY66" s="245">
        <f t="shared" si="95"/>
        <v>0</v>
      </c>
      <c r="LZ66" s="244">
        <v>0</v>
      </c>
      <c r="MA66" s="249">
        <f t="shared" si="326"/>
        <v>0</v>
      </c>
      <c r="MB66" s="249">
        <f t="shared" si="327"/>
        <v>0</v>
      </c>
      <c r="MC66" s="249">
        <f t="shared" si="96"/>
        <v>0</v>
      </c>
      <c r="MD66" s="247">
        <f t="shared" si="328"/>
        <v>0</v>
      </c>
      <c r="ME66" s="250">
        <f t="shared" si="329"/>
        <v>137.47752520729682</v>
      </c>
      <c r="MF66" s="251">
        <f t="shared" si="376"/>
        <v>24.852018828478993</v>
      </c>
      <c r="MG66" s="252" t="e">
        <f t="shared" si="330"/>
        <v>#REF!</v>
      </c>
      <c r="MH66" s="252" t="e">
        <f t="shared" si="377"/>
        <v>#REF!</v>
      </c>
      <c r="MI66" s="252">
        <f t="shared" si="331"/>
        <v>0</v>
      </c>
      <c r="MJ66" s="252">
        <f t="shared" si="332"/>
        <v>0</v>
      </c>
      <c r="MK66" s="252">
        <f t="shared" si="378"/>
        <v>45.874499999999991</v>
      </c>
      <c r="ML66" s="252">
        <f t="shared" si="333"/>
        <v>0</v>
      </c>
      <c r="MM66" s="252">
        <f t="shared" si="334"/>
        <v>0</v>
      </c>
      <c r="MN66" s="252">
        <f t="shared" si="335"/>
        <v>0</v>
      </c>
      <c r="MO66" s="252">
        <f t="shared" si="336"/>
        <v>0</v>
      </c>
      <c r="MP66" s="253">
        <f t="shared" si="337"/>
        <v>0</v>
      </c>
      <c r="MQ66" s="254">
        <f t="shared" si="379"/>
        <v>0</v>
      </c>
      <c r="MR66" s="255">
        <f t="shared" si="338"/>
        <v>0</v>
      </c>
      <c r="MS66" s="255">
        <f t="shared" si="380"/>
        <v>0</v>
      </c>
      <c r="MT66" s="255">
        <f t="shared" si="381"/>
        <v>11.1323192836423</v>
      </c>
      <c r="MU66" s="255">
        <f t="shared" si="97"/>
        <v>0.35883526078542644</v>
      </c>
      <c r="MV66" s="255">
        <f t="shared" si="339"/>
        <v>11.584894846495274</v>
      </c>
      <c r="MW66" s="255" t="e">
        <f t="shared" si="98"/>
        <v>#REF!</v>
      </c>
      <c r="MX66" s="255" t="e">
        <f t="shared" si="99"/>
        <v>#REF!</v>
      </c>
      <c r="MY66" s="256" t="e">
        <f t="shared" si="340"/>
        <v>#REF!</v>
      </c>
      <c r="MZ66" s="254">
        <f t="shared" si="341"/>
        <v>0</v>
      </c>
      <c r="NA66" s="255">
        <f t="shared" si="100"/>
        <v>0</v>
      </c>
      <c r="NB66" s="255">
        <f t="shared" si="342"/>
        <v>0</v>
      </c>
      <c r="NC66" s="255">
        <f t="shared" si="101"/>
        <v>0</v>
      </c>
      <c r="ND66" s="255">
        <f t="shared" si="343"/>
        <v>0</v>
      </c>
      <c r="NE66" s="255"/>
      <c r="NF66" s="256"/>
      <c r="NG66" s="257"/>
      <c r="NH66" s="254">
        <f t="shared" si="344"/>
        <v>2.5826758814477841</v>
      </c>
      <c r="NI66" s="255">
        <f t="shared" si="102"/>
        <v>2.9106757183916527</v>
      </c>
      <c r="NJ66" s="255" t="e">
        <f t="shared" si="345"/>
        <v>#REF!</v>
      </c>
      <c r="NK66" s="255" t="e">
        <f t="shared" si="103"/>
        <v>#REF!</v>
      </c>
      <c r="NL66" s="255">
        <f t="shared" si="346"/>
        <v>2.7225817116215172</v>
      </c>
      <c r="NM66" s="255">
        <f t="shared" si="382"/>
        <v>0.94861280762427225</v>
      </c>
      <c r="NN66" s="256" t="e">
        <f t="shared" si="383"/>
        <v>#REF!</v>
      </c>
      <c r="NO66" s="257" t="e">
        <f t="shared" si="384"/>
        <v>#REF!</v>
      </c>
      <c r="NP66" s="254">
        <f t="shared" si="347"/>
        <v>6.2020539679561715</v>
      </c>
      <c r="NQ66" s="255">
        <f t="shared" si="104"/>
        <v>6.9897148218866052</v>
      </c>
      <c r="NR66" s="255">
        <f t="shared" si="348"/>
        <v>5.4545654506694579</v>
      </c>
      <c r="NS66" s="255">
        <f t="shared" si="105"/>
        <v>6.7636611588301276</v>
      </c>
      <c r="NT66" s="255">
        <f t="shared" si="349"/>
        <v>58.4123401201051</v>
      </c>
      <c r="NU66" s="255">
        <f t="shared" si="350"/>
        <v>0.10617711865684132</v>
      </c>
      <c r="NV66" s="256">
        <f t="shared" si="351"/>
        <v>9.3380361742981019E-2</v>
      </c>
      <c r="NW66" s="257">
        <f t="shared" si="106"/>
        <v>1.0358957808877343</v>
      </c>
      <c r="NX66" s="254">
        <f t="shared" si="352"/>
        <v>0</v>
      </c>
      <c r="NY66" s="255">
        <f t="shared" si="107"/>
        <v>0</v>
      </c>
      <c r="NZ66" s="255">
        <f t="shared" si="353"/>
        <v>0</v>
      </c>
      <c r="OA66" s="255">
        <f t="shared" si="108"/>
        <v>0</v>
      </c>
      <c r="OB66" s="255">
        <f t="shared" si="354"/>
        <v>0</v>
      </c>
      <c r="OC66" s="255"/>
      <c r="OD66" s="256"/>
      <c r="OE66" s="257"/>
      <c r="OF66" s="254">
        <f t="shared" si="355"/>
        <v>0</v>
      </c>
      <c r="OG66" s="255">
        <f t="shared" si="109"/>
        <v>0</v>
      </c>
      <c r="OH66" s="255">
        <f t="shared" si="356"/>
        <v>0</v>
      </c>
      <c r="OI66" s="255">
        <f t="shared" si="110"/>
        <v>0</v>
      </c>
      <c r="OJ66" s="255">
        <f t="shared" si="357"/>
        <v>0</v>
      </c>
      <c r="OK66" s="255"/>
      <c r="OL66" s="256"/>
      <c r="OM66" s="257"/>
      <c r="ON66" s="258"/>
      <c r="OO66" s="254">
        <f t="shared" si="358"/>
        <v>0</v>
      </c>
      <c r="OP66" s="255">
        <f t="shared" si="111"/>
        <v>0</v>
      </c>
      <c r="OQ66" s="255">
        <f t="shared" si="359"/>
        <v>0</v>
      </c>
      <c r="OR66" s="255">
        <f t="shared" si="112"/>
        <v>0</v>
      </c>
      <c r="OS66" s="255">
        <f t="shared" si="360"/>
        <v>0</v>
      </c>
      <c r="OT66" s="255"/>
      <c r="OU66" s="256"/>
      <c r="OV66" s="257"/>
      <c r="OW66" s="258"/>
      <c r="OX66" s="254">
        <f t="shared" si="361"/>
        <v>6.7646272029205594</v>
      </c>
      <c r="OY66" s="255">
        <f t="shared" si="113"/>
        <v>7.6237348576914705</v>
      </c>
      <c r="OZ66" s="255">
        <f t="shared" si="362"/>
        <v>2.2853760891466058E-2</v>
      </c>
      <c r="PA66" s="255">
        <f t="shared" si="114"/>
        <v>2.8338663505417912E-2</v>
      </c>
      <c r="PB66" s="255">
        <f t="shared" si="363"/>
        <v>6.9490226543552769</v>
      </c>
      <c r="PC66" s="255">
        <f t="shared" ref="PC66:PC129" si="388">OX66/PB66</f>
        <v>0.9734645488140482</v>
      </c>
      <c r="PD66" s="259">
        <f t="shared" si="115"/>
        <v>3.2887734042919745E-3</v>
      </c>
      <c r="PE66" s="257">
        <f t="shared" ref="PE66:PE129" si="389">1+PC66*(OY66-OX66)/OX66+PD66*(PA66-OZ66)/OZ66</f>
        <v>1.1244193033164143</v>
      </c>
      <c r="PF66" s="254">
        <f t="shared" si="116"/>
        <v>0</v>
      </c>
      <c r="PG66" s="255">
        <f t="shared" si="117"/>
        <v>0</v>
      </c>
      <c r="PH66" s="255">
        <f t="shared" si="364"/>
        <v>0</v>
      </c>
      <c r="PI66" s="255">
        <f t="shared" si="118"/>
        <v>0</v>
      </c>
      <c r="PJ66" s="255">
        <f t="shared" si="119"/>
        <v>0</v>
      </c>
      <c r="PK66" s="255"/>
      <c r="PL66" s="259"/>
      <c r="PM66" s="257"/>
      <c r="PN66" s="254">
        <f t="shared" si="120"/>
        <v>0</v>
      </c>
      <c r="PO66" s="255">
        <f t="shared" si="121"/>
        <v>0</v>
      </c>
      <c r="PP66" s="255">
        <f t="shared" si="365"/>
        <v>0</v>
      </c>
      <c r="PQ66" s="255">
        <f t="shared" si="122"/>
        <v>0</v>
      </c>
      <c r="PR66" s="255">
        <f t="shared" si="123"/>
        <v>0</v>
      </c>
      <c r="PS66" s="255"/>
      <c r="PT66" s="259"/>
      <c r="PU66" s="257"/>
      <c r="PV66" s="254">
        <f t="shared" si="124"/>
        <v>1.780943113369295</v>
      </c>
      <c r="PW66" s="255">
        <f t="shared" si="125"/>
        <v>2.0071228887671957</v>
      </c>
      <c r="PX66" s="255">
        <f t="shared" si="126"/>
        <v>5.9073928717641826E-3</v>
      </c>
      <c r="PY66" s="255">
        <f t="shared" si="127"/>
        <v>7.3251671609875866E-3</v>
      </c>
      <c r="PZ66" s="255">
        <f t="shared" si="128"/>
        <v>1.7962298235733754</v>
      </c>
      <c r="QA66" s="255">
        <f t="shared" si="366"/>
        <v>0.9914895577372892</v>
      </c>
      <c r="QB66" s="259">
        <f t="shared" si="129"/>
        <v>3.2887734042919745E-3</v>
      </c>
      <c r="QC66" s="257">
        <f t="shared" si="367"/>
        <v>1.126708479449666</v>
      </c>
      <c r="QD66" s="254">
        <f t="shared" si="130"/>
        <v>0</v>
      </c>
      <c r="QE66" s="255">
        <f t="shared" si="131"/>
        <v>0</v>
      </c>
      <c r="QF66" s="255">
        <f t="shared" si="132"/>
        <v>0</v>
      </c>
      <c r="QG66" s="255">
        <f t="shared" si="133"/>
        <v>0</v>
      </c>
      <c r="QH66" s="255">
        <f t="shared" si="134"/>
        <v>0</v>
      </c>
      <c r="QI66" s="255"/>
      <c r="QJ66" s="259"/>
      <c r="QK66" s="257"/>
      <c r="QL66" s="254">
        <f t="shared" si="135"/>
        <v>16.798719423342693</v>
      </c>
      <c r="QM66" s="255">
        <f t="shared" si="136"/>
        <v>18.932156790107214</v>
      </c>
      <c r="QN66" s="255">
        <f t="shared" si="137"/>
        <v>0.12101469560056881</v>
      </c>
      <c r="QO66" s="255">
        <f t="shared" si="138"/>
        <v>0.15005822254470533</v>
      </c>
      <c r="QP66" s="255">
        <f t="shared" si="368"/>
        <v>36.796300846583115</v>
      </c>
      <c r="QQ66" s="255">
        <f t="shared" si="369"/>
        <v>0.45653283174802101</v>
      </c>
      <c r="QR66" s="259">
        <f t="shared" si="139"/>
        <v>3.2887734042919745E-3</v>
      </c>
      <c r="QS66" s="257">
        <f t="shared" si="370"/>
        <v>1.0587689752490288</v>
      </c>
      <c r="QT66" s="254">
        <f t="shared" si="140"/>
        <v>2.3078940859377677</v>
      </c>
      <c r="QU66" s="255">
        <f t="shared" si="141"/>
        <v>2.6009966348518643</v>
      </c>
      <c r="QV66" s="255">
        <f t="shared" si="142"/>
        <v>8.0005064279760653E-3</v>
      </c>
      <c r="QW66" s="255">
        <f t="shared" si="143"/>
        <v>9.9206279706903211E-3</v>
      </c>
      <c r="QX66" s="255">
        <f t="shared" si="144"/>
        <v>2.4326718336797244</v>
      </c>
      <c r="QY66" s="255">
        <f t="shared" si="385"/>
        <v>0.9487075297150892</v>
      </c>
      <c r="QZ66" s="259">
        <f t="shared" si="386"/>
        <v>3.2887734042919736E-3</v>
      </c>
      <c r="RA66" s="257">
        <f t="shared" si="387"/>
        <v>1.1212751618908465</v>
      </c>
      <c r="RB66" s="254">
        <f t="shared" si="145"/>
        <v>0</v>
      </c>
      <c r="RC66" s="255">
        <f t="shared" si="146"/>
        <v>0</v>
      </c>
      <c r="RD66" s="255">
        <f t="shared" si="371"/>
        <v>0</v>
      </c>
      <c r="RE66" s="255">
        <f t="shared" si="147"/>
        <v>0</v>
      </c>
      <c r="RF66" s="255">
        <f t="shared" si="148"/>
        <v>0</v>
      </c>
      <c r="RG66" s="255"/>
      <c r="RH66" s="259"/>
      <c r="RI66" s="257"/>
      <c r="RJ66" s="254">
        <f t="shared" si="149"/>
        <v>0</v>
      </c>
      <c r="RK66" s="255">
        <f t="shared" si="150"/>
        <v>0</v>
      </c>
      <c r="RL66" s="255">
        <f t="shared" si="372"/>
        <v>0</v>
      </c>
      <c r="RM66" s="255">
        <f t="shared" si="151"/>
        <v>0</v>
      </c>
      <c r="RN66" s="255">
        <f t="shared" si="152"/>
        <v>0</v>
      </c>
      <c r="RO66" s="255"/>
      <c r="RP66" s="259"/>
      <c r="RQ66" s="257"/>
      <c r="RR66" s="254">
        <f t="shared" si="153"/>
        <v>0</v>
      </c>
      <c r="RS66" s="255">
        <f t="shared" si="154"/>
        <v>0</v>
      </c>
      <c r="RT66" s="255">
        <f t="shared" si="373"/>
        <v>0</v>
      </c>
      <c r="RU66" s="255">
        <f t="shared" si="155"/>
        <v>0</v>
      </c>
      <c r="RV66" s="255">
        <f t="shared" si="156"/>
        <v>0</v>
      </c>
      <c r="RW66" s="255"/>
      <c r="RX66" s="259"/>
      <c r="RY66" s="257"/>
      <c r="RZ66" s="260"/>
      <c r="SA66" s="242" t="e">
        <f t="shared" si="157"/>
        <v>#REF!</v>
      </c>
      <c r="SB66" s="242">
        <f t="shared" si="158"/>
        <v>0</v>
      </c>
      <c r="SC66" s="242">
        <f t="shared" si="159"/>
        <v>0.91531751199240208</v>
      </c>
      <c r="SD66" s="242">
        <f t="shared" si="160"/>
        <v>0</v>
      </c>
      <c r="SE66" s="242">
        <f t="shared" si="161"/>
        <v>0</v>
      </c>
      <c r="SF66" s="262">
        <v>0</v>
      </c>
      <c r="SG66" s="242">
        <f t="shared" si="162"/>
        <v>0</v>
      </c>
      <c r="SH66" s="262">
        <v>0</v>
      </c>
      <c r="SI66" s="242">
        <f t="shared" si="163"/>
        <v>0.17563429517802392</v>
      </c>
      <c r="SJ66" s="242">
        <f t="shared" si="164"/>
        <v>0</v>
      </c>
      <c r="SK66" s="242">
        <f t="shared" si="165"/>
        <v>0</v>
      </c>
      <c r="SL66" s="242">
        <f t="shared" si="166"/>
        <v>4.5857035113601403E-2</v>
      </c>
      <c r="SM66" s="242">
        <f t="shared" si="167"/>
        <v>0</v>
      </c>
      <c r="SN66" s="242">
        <f t="shared" si="168"/>
        <v>0.70492838372080335</v>
      </c>
      <c r="SO66" s="242">
        <f t="shared" si="169"/>
        <v>6.0660986258294802E-2</v>
      </c>
      <c r="SP66" s="242">
        <f t="shared" si="170"/>
        <v>0</v>
      </c>
      <c r="SQ66" s="242">
        <f t="shared" si="171"/>
        <v>0</v>
      </c>
      <c r="SR66" s="242">
        <f t="shared" si="172"/>
        <v>0</v>
      </c>
      <c r="SS66" s="242" t="e">
        <f t="shared" si="173"/>
        <v>#REF!</v>
      </c>
      <c r="ST66" s="242" t="e">
        <f t="shared" si="174"/>
        <v>#REF!</v>
      </c>
      <c r="SU66" s="242"/>
      <c r="SV66" s="242"/>
      <c r="SW66" s="242" t="e">
        <f t="shared" si="175"/>
        <v>#REF!</v>
      </c>
      <c r="SX66" s="242" t="e">
        <f t="shared" si="175"/>
        <v>#REF!</v>
      </c>
      <c r="SY66" s="242"/>
      <c r="SZ66" s="263"/>
      <c r="TA66" s="264">
        <f t="shared" si="176"/>
        <v>5.0479799999999999</v>
      </c>
      <c r="TB66" s="264">
        <f t="shared" si="177"/>
        <v>0</v>
      </c>
      <c r="TC66" s="264">
        <f t="shared" si="178"/>
        <v>73.603880000000004</v>
      </c>
      <c r="TD66" s="264">
        <f t="shared" si="179"/>
        <v>0</v>
      </c>
      <c r="TE66" s="264">
        <f t="shared" si="180"/>
        <v>0</v>
      </c>
      <c r="TF66" s="264">
        <f t="shared" si="180"/>
        <v>0</v>
      </c>
      <c r="TG66" s="264">
        <f t="shared" si="181"/>
        <v>13.01146</v>
      </c>
      <c r="TH66" s="264">
        <f t="shared" si="182"/>
        <v>0</v>
      </c>
      <c r="TI66" s="264">
        <f t="shared" si="183"/>
        <v>0</v>
      </c>
      <c r="TJ66" s="264">
        <f t="shared" si="184"/>
        <v>3.3903099999999999</v>
      </c>
      <c r="TK66" s="264">
        <f t="shared" si="185"/>
        <v>0</v>
      </c>
      <c r="TL66" s="264">
        <f t="shared" si="186"/>
        <v>55.461139999999993</v>
      </c>
      <c r="TM66" s="264">
        <f t="shared" si="187"/>
        <v>4.5065299999999997</v>
      </c>
      <c r="TN66" s="264">
        <f t="shared" si="188"/>
        <v>0</v>
      </c>
      <c r="TO66" s="264">
        <f t="shared" si="189"/>
        <v>0</v>
      </c>
      <c r="TP66" s="264">
        <f t="shared" si="189"/>
        <v>0</v>
      </c>
      <c r="TQ66" s="264"/>
      <c r="TR66" s="264"/>
      <c r="TS66" s="264" t="e">
        <f t="shared" si="190"/>
        <v>#REF!</v>
      </c>
      <c r="TT66" s="264">
        <f t="shared" si="191"/>
        <v>0</v>
      </c>
      <c r="TU66" s="264">
        <f t="shared" si="192"/>
        <v>76.245948748967095</v>
      </c>
      <c r="TV66" s="264">
        <f t="shared" si="193"/>
        <v>0</v>
      </c>
      <c r="TW66" s="264">
        <f t="shared" si="193"/>
        <v>0</v>
      </c>
      <c r="TX66" s="264">
        <f t="shared" si="194"/>
        <v>0</v>
      </c>
      <c r="TY66" s="264">
        <f t="shared" si="195"/>
        <v>14.630336788329393</v>
      </c>
      <c r="TZ66" s="264">
        <f t="shared" si="196"/>
        <v>0</v>
      </c>
      <c r="UA66" s="264">
        <f t="shared" si="197"/>
        <v>0</v>
      </c>
      <c r="UB66" s="264">
        <f t="shared" si="198"/>
        <v>3.8198910249629967</v>
      </c>
      <c r="UC66" s="264">
        <f t="shared" si="199"/>
        <v>0</v>
      </c>
      <c r="UD66" s="264">
        <f t="shared" si="200"/>
        <v>58.720534363942917</v>
      </c>
      <c r="UE66" s="264">
        <f t="shared" si="201"/>
        <v>5.0530601553159569</v>
      </c>
      <c r="UF66" s="264">
        <f t="shared" si="202"/>
        <v>0</v>
      </c>
      <c r="UG66" s="264">
        <f t="shared" si="203"/>
        <v>0</v>
      </c>
      <c r="UH66" s="264">
        <f t="shared" si="203"/>
        <v>0</v>
      </c>
      <c r="UI66" s="191"/>
      <c r="UJ66" s="191"/>
      <c r="UK66" s="191"/>
      <c r="UL66" s="191"/>
      <c r="UM66" s="189"/>
      <c r="UN66" s="191"/>
      <c r="UO66" s="191"/>
      <c r="UP66" s="191"/>
      <c r="UQ66" s="191"/>
      <c r="UR66" s="191"/>
      <c r="US66" s="191"/>
      <c r="UT66" s="191"/>
      <c r="UU66" s="191"/>
      <c r="UV66" s="192"/>
      <c r="UW66" s="191"/>
      <c r="UX66" s="191"/>
      <c r="UY66" s="191"/>
      <c r="UZ66" s="191"/>
      <c r="VA66" s="191"/>
      <c r="VB66" s="191"/>
      <c r="VC66" s="191"/>
      <c r="VD66" s="191"/>
      <c r="VE66" s="191"/>
      <c r="VF66" s="191"/>
      <c r="VG66" s="191"/>
      <c r="VH66" s="191"/>
      <c r="VI66" s="191"/>
      <c r="VJ66" s="191"/>
      <c r="VK66" s="191"/>
      <c r="VL66" s="191"/>
      <c r="VM66" s="191"/>
      <c r="VN66" s="219"/>
      <c r="VO66" s="191"/>
      <c r="VP66" s="191"/>
      <c r="VQ66" s="191"/>
      <c r="VR66" s="191"/>
      <c r="VS66" s="191"/>
      <c r="VT66" s="191"/>
      <c r="VU66" s="191"/>
      <c r="VV66" s="191"/>
    </row>
    <row r="67" spans="1:594" ht="23.1" hidden="1" customHeight="1" thickBot="1" x14ac:dyDescent="0.35">
      <c r="A67" s="265">
        <v>30</v>
      </c>
      <c r="B67" s="266" t="s">
        <v>183</v>
      </c>
      <c r="C67" s="265">
        <v>1</v>
      </c>
      <c r="D67" s="267">
        <v>181.3</v>
      </c>
      <c r="E67" s="239"/>
      <c r="F67" s="240">
        <f t="shared" si="204"/>
        <v>181.3</v>
      </c>
      <c r="G67" s="240"/>
      <c r="H67" s="268">
        <v>0</v>
      </c>
      <c r="I67" s="269">
        <v>1.4823</v>
      </c>
      <c r="J67" s="269">
        <v>1.4823</v>
      </c>
      <c r="K67" s="269"/>
      <c r="L67" s="269"/>
      <c r="M67" s="269">
        <v>3.3599999999999998E-2</v>
      </c>
      <c r="N67" s="269">
        <v>0</v>
      </c>
      <c r="O67" s="269">
        <v>0.76680000000000004</v>
      </c>
      <c r="P67" s="269">
        <v>0</v>
      </c>
      <c r="Q67" s="269">
        <v>0</v>
      </c>
      <c r="R67" s="269">
        <v>0</v>
      </c>
      <c r="S67" s="269">
        <v>0</v>
      </c>
      <c r="T67" s="269">
        <v>0</v>
      </c>
      <c r="U67" s="269">
        <v>0</v>
      </c>
      <c r="V67" s="269">
        <v>1.7999999999999999E-2</v>
      </c>
      <c r="W67" s="269">
        <v>0</v>
      </c>
      <c r="X67" s="269">
        <v>0.63380000000000003</v>
      </c>
      <c r="Y67" s="269">
        <v>3.0099999999999998E-2</v>
      </c>
      <c r="Z67" s="269">
        <v>0</v>
      </c>
      <c r="AA67" s="269">
        <v>0</v>
      </c>
      <c r="AB67" s="269">
        <v>0</v>
      </c>
      <c r="AC67" s="244">
        <v>0</v>
      </c>
      <c r="AD67" s="243">
        <f t="shared" si="205"/>
        <v>0</v>
      </c>
      <c r="AE67" s="243">
        <f t="shared" si="0"/>
        <v>0</v>
      </c>
      <c r="AF67" s="243">
        <f t="shared" si="206"/>
        <v>0</v>
      </c>
      <c r="AG67" s="243">
        <f t="shared" si="207"/>
        <v>0</v>
      </c>
      <c r="AH67" s="244">
        <v>0</v>
      </c>
      <c r="AI67" s="243">
        <f t="shared" si="1"/>
        <v>0</v>
      </c>
      <c r="AJ67" s="243">
        <f t="shared" si="208"/>
        <v>0</v>
      </c>
      <c r="AK67" s="243">
        <f t="shared" si="209"/>
        <v>0</v>
      </c>
      <c r="AL67" s="243">
        <f t="shared" si="2"/>
        <v>0</v>
      </c>
      <c r="AM67" s="243">
        <f t="shared" si="210"/>
        <v>0</v>
      </c>
      <c r="AN67" s="244">
        <v>2.27</v>
      </c>
      <c r="AO67" s="244">
        <v>0.49940000000000001</v>
      </c>
      <c r="AP67" s="243">
        <f t="shared" si="211"/>
        <v>0</v>
      </c>
      <c r="AQ67" s="243">
        <f t="shared" si="212"/>
        <v>0</v>
      </c>
      <c r="AR67" s="243">
        <f t="shared" si="213"/>
        <v>0</v>
      </c>
      <c r="AS67" s="244">
        <v>0.18245226780000001</v>
      </c>
      <c r="AT67" s="244" t="e">
        <f t="shared" si="3"/>
        <v>#REF!</v>
      </c>
      <c r="AU67" s="243">
        <f t="shared" si="4"/>
        <v>0.33539524286096389</v>
      </c>
      <c r="AV67" s="243">
        <f t="shared" si="214"/>
        <v>1.0811012186386776E-2</v>
      </c>
      <c r="AW67" s="243">
        <f t="shared" si="215"/>
        <v>0.28609054835561915</v>
      </c>
      <c r="AX67" s="243">
        <f t="shared" si="5"/>
        <v>0.16436237553304822</v>
      </c>
      <c r="AY67" s="243">
        <f t="shared" si="216"/>
        <v>4.1419318634328146</v>
      </c>
      <c r="AZ67" s="244">
        <v>17</v>
      </c>
      <c r="BA67" s="243">
        <f t="shared" si="217"/>
        <v>86.651833333333329</v>
      </c>
      <c r="BB67" s="243">
        <f t="shared" si="218"/>
        <v>9.0365483333333341</v>
      </c>
      <c r="BC67" s="243">
        <f t="shared" si="219"/>
        <v>7.2292386666666673</v>
      </c>
      <c r="BD67" s="243">
        <f t="shared" si="220"/>
        <v>1.8073096666666668</v>
      </c>
      <c r="BE67" s="244">
        <v>3.3887056250000001</v>
      </c>
      <c r="BF67" s="243">
        <f t="shared" si="221"/>
        <v>2.7109645000000002</v>
      </c>
      <c r="BG67" s="243">
        <f t="shared" si="222"/>
        <v>0.67774112499999983</v>
      </c>
      <c r="BH67" s="243">
        <f t="shared" si="6"/>
        <v>11.257332935198546</v>
      </c>
      <c r="BI67" s="243">
        <f t="shared" si="223"/>
        <v>0.36286490682008876</v>
      </c>
      <c r="BJ67" s="243">
        <f t="shared" si="224"/>
        <v>9.6024514986570964</v>
      </c>
      <c r="BK67" s="243">
        <f t="shared" si="7"/>
        <v>5.516721011343261</v>
      </c>
      <c r="BL67" s="243">
        <f t="shared" si="225"/>
        <v>139.02136948585016</v>
      </c>
      <c r="BM67" s="244">
        <v>0</v>
      </c>
      <c r="BN67" s="243">
        <f t="shared" si="226"/>
        <v>0</v>
      </c>
      <c r="BO67" s="243">
        <f t="shared" si="8"/>
        <v>0</v>
      </c>
      <c r="BP67" s="243">
        <f t="shared" si="227"/>
        <v>0</v>
      </c>
      <c r="BQ67" s="243">
        <f t="shared" si="228"/>
        <v>0</v>
      </c>
      <c r="BR67" s="244">
        <v>0</v>
      </c>
      <c r="BS67" s="243">
        <f t="shared" si="9"/>
        <v>0</v>
      </c>
      <c r="BT67" s="243">
        <f t="shared" si="229"/>
        <v>0</v>
      </c>
      <c r="BU67" s="243">
        <f t="shared" si="230"/>
        <v>0</v>
      </c>
      <c r="BV67" s="243">
        <f t="shared" si="10"/>
        <v>0</v>
      </c>
      <c r="BW67" s="243">
        <f t="shared" si="231"/>
        <v>0</v>
      </c>
      <c r="BX67" s="244">
        <v>0</v>
      </c>
      <c r="BY67" s="243">
        <f t="shared" si="11"/>
        <v>0</v>
      </c>
      <c r="BZ67" s="243">
        <f t="shared" si="232"/>
        <v>0</v>
      </c>
      <c r="CA67" s="243">
        <f t="shared" si="233"/>
        <v>0</v>
      </c>
      <c r="CB67" s="243">
        <f t="shared" si="12"/>
        <v>0</v>
      </c>
      <c r="CC67" s="243">
        <f t="shared" si="234"/>
        <v>0</v>
      </c>
      <c r="CD67" s="245"/>
      <c r="CE67" s="243">
        <f t="shared" si="13"/>
        <v>0</v>
      </c>
      <c r="CF67" s="243">
        <f t="shared" si="235"/>
        <v>0</v>
      </c>
      <c r="CG67" s="243">
        <f t="shared" si="236"/>
        <v>0</v>
      </c>
      <c r="CH67" s="243">
        <f t="shared" si="14"/>
        <v>0</v>
      </c>
      <c r="CI67" s="243">
        <f t="shared" si="237"/>
        <v>0</v>
      </c>
      <c r="CJ67" s="245"/>
      <c r="CK67" s="243">
        <f t="shared" si="15"/>
        <v>0</v>
      </c>
      <c r="CL67" s="243">
        <f t="shared" si="238"/>
        <v>0</v>
      </c>
      <c r="CM67" s="243">
        <f t="shared" si="239"/>
        <v>0</v>
      </c>
      <c r="CN67" s="243">
        <f t="shared" si="16"/>
        <v>0</v>
      </c>
      <c r="CO67" s="243">
        <f t="shared" si="240"/>
        <v>0</v>
      </c>
      <c r="CP67" s="243">
        <v>0</v>
      </c>
      <c r="CQ67" s="243">
        <f t="shared" si="17"/>
        <v>0</v>
      </c>
      <c r="CR67" s="243">
        <f t="shared" si="374"/>
        <v>0</v>
      </c>
      <c r="CS67" s="243">
        <f t="shared" si="241"/>
        <v>0</v>
      </c>
      <c r="CT67" s="243">
        <f t="shared" si="18"/>
        <v>0</v>
      </c>
      <c r="CU67" s="243">
        <f t="shared" si="242"/>
        <v>0</v>
      </c>
      <c r="CV67" s="243"/>
      <c r="CW67" s="243">
        <f t="shared" si="19"/>
        <v>0</v>
      </c>
      <c r="CX67" s="243">
        <f t="shared" si="375"/>
        <v>0</v>
      </c>
      <c r="CY67" s="243">
        <f t="shared" si="243"/>
        <v>0</v>
      </c>
      <c r="CZ67" s="243">
        <f t="shared" si="20"/>
        <v>0</v>
      </c>
      <c r="DA67" s="243">
        <f t="shared" si="244"/>
        <v>0</v>
      </c>
      <c r="DB67" s="244">
        <v>0</v>
      </c>
      <c r="DC67" s="243">
        <f t="shared" si="245"/>
        <v>0</v>
      </c>
      <c r="DD67" s="243">
        <f t="shared" si="21"/>
        <v>0</v>
      </c>
      <c r="DE67" s="244">
        <v>0</v>
      </c>
      <c r="DF67" s="244">
        <v>0</v>
      </c>
      <c r="DG67" s="243">
        <f t="shared" si="22"/>
        <v>0</v>
      </c>
      <c r="DH67" s="243">
        <f t="shared" si="23"/>
        <v>0</v>
      </c>
      <c r="DI67" s="243">
        <f t="shared" si="246"/>
        <v>0</v>
      </c>
      <c r="DJ67" s="244">
        <v>0</v>
      </c>
      <c r="DK67" s="243">
        <f t="shared" si="247"/>
        <v>0</v>
      </c>
      <c r="DL67" s="243">
        <f t="shared" si="24"/>
        <v>0</v>
      </c>
      <c r="DM67" s="244">
        <v>0</v>
      </c>
      <c r="DN67" s="244">
        <v>0</v>
      </c>
      <c r="DO67" s="243">
        <f t="shared" si="25"/>
        <v>0</v>
      </c>
      <c r="DP67" s="243">
        <f t="shared" si="26"/>
        <v>0</v>
      </c>
      <c r="DQ67" s="243">
        <f t="shared" si="248"/>
        <v>0</v>
      </c>
      <c r="DR67" s="244">
        <v>0</v>
      </c>
      <c r="DS67" s="243">
        <f t="shared" si="249"/>
        <v>0</v>
      </c>
      <c r="DT67" s="243">
        <f t="shared" si="27"/>
        <v>0</v>
      </c>
      <c r="DU67" s="244">
        <v>0</v>
      </c>
      <c r="DV67" s="244">
        <v>0</v>
      </c>
      <c r="DW67" s="243">
        <f t="shared" si="28"/>
        <v>0</v>
      </c>
      <c r="DX67" s="243">
        <f t="shared" si="29"/>
        <v>0</v>
      </c>
      <c r="DY67" s="243">
        <f t="shared" si="30"/>
        <v>0</v>
      </c>
      <c r="DZ67" s="244">
        <v>0</v>
      </c>
      <c r="EA67" s="243">
        <f t="shared" si="250"/>
        <v>0</v>
      </c>
      <c r="EB67" s="243">
        <f t="shared" si="31"/>
        <v>0</v>
      </c>
      <c r="EC67" s="244">
        <v>0</v>
      </c>
      <c r="ED67" s="244">
        <v>0</v>
      </c>
      <c r="EE67" s="243">
        <f t="shared" si="32"/>
        <v>0</v>
      </c>
      <c r="EF67" s="243">
        <f t="shared" si="33"/>
        <v>0</v>
      </c>
      <c r="EG67" s="243">
        <f t="shared" si="34"/>
        <v>0</v>
      </c>
      <c r="EH67" s="244">
        <v>0</v>
      </c>
      <c r="EI67" s="243">
        <f t="shared" si="251"/>
        <v>0</v>
      </c>
      <c r="EJ67" s="243">
        <f t="shared" si="35"/>
        <v>0</v>
      </c>
      <c r="EK67" s="244">
        <v>0</v>
      </c>
      <c r="EL67" s="244">
        <v>0</v>
      </c>
      <c r="EM67" s="243">
        <f t="shared" si="36"/>
        <v>0</v>
      </c>
      <c r="EN67" s="243">
        <f t="shared" si="37"/>
        <v>0</v>
      </c>
      <c r="EO67" s="243">
        <f t="shared" si="252"/>
        <v>0</v>
      </c>
      <c r="EP67" s="244">
        <v>0</v>
      </c>
      <c r="EQ67" s="244">
        <v>0</v>
      </c>
      <c r="ER67" s="244">
        <v>0</v>
      </c>
      <c r="ES67" s="244">
        <v>0</v>
      </c>
      <c r="ET67" s="244">
        <v>0</v>
      </c>
      <c r="EU67" s="243">
        <f t="shared" si="38"/>
        <v>0</v>
      </c>
      <c r="EV67" s="243">
        <f t="shared" si="253"/>
        <v>0</v>
      </c>
      <c r="EW67" s="243">
        <f t="shared" si="254"/>
        <v>0</v>
      </c>
      <c r="EX67" s="243">
        <f t="shared" si="39"/>
        <v>0</v>
      </c>
      <c r="EY67" s="243">
        <f t="shared" si="255"/>
        <v>0</v>
      </c>
      <c r="EZ67" s="245">
        <f t="shared" si="256"/>
        <v>0</v>
      </c>
      <c r="FA67" s="245">
        <f t="shared" si="256"/>
        <v>0</v>
      </c>
      <c r="FB67" s="245">
        <f t="shared" si="256"/>
        <v>0</v>
      </c>
      <c r="FC67" s="245">
        <f t="shared" si="257"/>
        <v>0</v>
      </c>
      <c r="FD67" s="245">
        <f t="shared" si="258"/>
        <v>0</v>
      </c>
      <c r="FE67" s="245">
        <f t="shared" si="259"/>
        <v>0</v>
      </c>
      <c r="FF67" s="245">
        <f t="shared" si="260"/>
        <v>0</v>
      </c>
      <c r="FG67" s="245">
        <f t="shared" si="261"/>
        <v>0</v>
      </c>
      <c r="FH67" s="245">
        <f t="shared" si="262"/>
        <v>0</v>
      </c>
      <c r="FI67" s="245">
        <f t="shared" si="263"/>
        <v>0</v>
      </c>
      <c r="FJ67" s="245">
        <f t="shared" si="263"/>
        <v>0</v>
      </c>
      <c r="FK67" s="244">
        <f t="shared" si="40"/>
        <v>0</v>
      </c>
      <c r="FL67" s="244">
        <v>0</v>
      </c>
      <c r="FM67" s="243">
        <f t="shared" si="264"/>
        <v>0</v>
      </c>
      <c r="FN67" s="243">
        <f t="shared" si="265"/>
        <v>0</v>
      </c>
      <c r="FO67" s="244">
        <v>0</v>
      </c>
      <c r="FP67" s="244">
        <f t="shared" si="266"/>
        <v>0</v>
      </c>
      <c r="FQ67" s="244">
        <f t="shared" si="41"/>
        <v>0</v>
      </c>
      <c r="FR67" s="244">
        <v>0</v>
      </c>
      <c r="FS67" s="243">
        <f t="shared" si="267"/>
        <v>0</v>
      </c>
      <c r="FT67" s="243">
        <f t="shared" si="268"/>
        <v>0</v>
      </c>
      <c r="FU67" s="244">
        <v>0</v>
      </c>
      <c r="FV67" s="244">
        <f t="shared" si="269"/>
        <v>0</v>
      </c>
      <c r="FW67" s="270">
        <v>2.7999999999999998E-4</v>
      </c>
      <c r="FX67" s="243">
        <f t="shared" si="270"/>
        <v>1.2542949671447998</v>
      </c>
      <c r="FY67" s="243">
        <f t="shared" si="271"/>
        <v>0.27594489277185597</v>
      </c>
      <c r="FZ67" s="243">
        <f t="shared" si="42"/>
        <v>0</v>
      </c>
      <c r="GA67" s="243">
        <f t="shared" si="272"/>
        <v>0</v>
      </c>
      <c r="GB67" s="243">
        <f t="shared" si="273"/>
        <v>0</v>
      </c>
      <c r="GC67" s="243">
        <f t="shared" si="274"/>
        <v>2.1802909975993989E-2</v>
      </c>
      <c r="GD67" s="243">
        <f t="shared" si="43"/>
        <v>0.17634614286666517</v>
      </c>
      <c r="GE67" s="243">
        <f t="shared" si="275"/>
        <v>5.6842794885559565E-3</v>
      </c>
      <c r="GF67" s="243">
        <f t="shared" si="276"/>
        <v>0.15042242186493007</v>
      </c>
      <c r="GG67" s="243">
        <f t="shared" si="44"/>
        <v>8.6419445637965761E-2</v>
      </c>
      <c r="GH67" s="247">
        <f t="shared" si="277"/>
        <v>2.1777700300767369</v>
      </c>
      <c r="GI67" s="244">
        <v>2</v>
      </c>
      <c r="GJ67" s="244">
        <v>4085.81</v>
      </c>
      <c r="GK67" s="244">
        <v>898.87819999999999</v>
      </c>
      <c r="GL67" s="244">
        <v>2506.1272048650399</v>
      </c>
      <c r="GM67" s="244">
        <v>71.022008333333304</v>
      </c>
      <c r="GN67" s="271">
        <v>0</v>
      </c>
      <c r="GO67" s="243">
        <f t="shared" si="278"/>
        <v>0</v>
      </c>
      <c r="GP67" s="243">
        <f t="shared" si="45"/>
        <v>0</v>
      </c>
      <c r="GQ67" s="243">
        <f t="shared" si="279"/>
        <v>0</v>
      </c>
      <c r="GR67" s="243">
        <f t="shared" si="280"/>
        <v>0</v>
      </c>
      <c r="GS67" s="244">
        <v>0</v>
      </c>
      <c r="GT67" s="244">
        <v>0</v>
      </c>
      <c r="GU67" s="245"/>
      <c r="GV67" s="243">
        <f t="shared" si="46"/>
        <v>0</v>
      </c>
      <c r="GW67" s="243">
        <f t="shared" si="281"/>
        <v>0</v>
      </c>
      <c r="GX67" s="243">
        <f t="shared" si="282"/>
        <v>0</v>
      </c>
      <c r="GY67" s="243">
        <f t="shared" si="47"/>
        <v>0</v>
      </c>
      <c r="GZ67" s="243">
        <f t="shared" si="283"/>
        <v>0</v>
      </c>
      <c r="HA67" s="244">
        <v>0</v>
      </c>
      <c r="HB67" s="244">
        <v>44</v>
      </c>
      <c r="HC67" s="244">
        <v>0</v>
      </c>
      <c r="HD67" s="244">
        <v>0</v>
      </c>
      <c r="HE67" s="244">
        <v>0</v>
      </c>
      <c r="HF67" s="243">
        <f t="shared" si="284"/>
        <v>0</v>
      </c>
      <c r="HG67" s="243">
        <f t="shared" si="48"/>
        <v>0</v>
      </c>
      <c r="HH67" s="244">
        <v>0</v>
      </c>
      <c r="HI67" s="244">
        <v>0</v>
      </c>
      <c r="HJ67" s="243">
        <f t="shared" si="49"/>
        <v>0</v>
      </c>
      <c r="HK67" s="243">
        <f t="shared" si="50"/>
        <v>0</v>
      </c>
      <c r="HL67" s="243">
        <f t="shared" si="51"/>
        <v>0</v>
      </c>
      <c r="HM67" s="244">
        <v>0</v>
      </c>
      <c r="HN67" s="243">
        <f t="shared" si="285"/>
        <v>0</v>
      </c>
      <c r="HO67" s="243">
        <f t="shared" si="52"/>
        <v>0</v>
      </c>
      <c r="HP67" s="244">
        <v>0</v>
      </c>
      <c r="HQ67" s="244">
        <v>0</v>
      </c>
      <c r="HR67" s="243">
        <f t="shared" si="53"/>
        <v>0</v>
      </c>
      <c r="HS67" s="243">
        <f t="shared" si="54"/>
        <v>0</v>
      </c>
      <c r="HT67" s="243">
        <f t="shared" si="55"/>
        <v>0</v>
      </c>
      <c r="HU67" s="244">
        <v>0</v>
      </c>
      <c r="HV67" s="243">
        <f t="shared" si="286"/>
        <v>0</v>
      </c>
      <c r="HW67" s="243">
        <f t="shared" si="56"/>
        <v>0</v>
      </c>
      <c r="HX67" s="244">
        <v>0</v>
      </c>
      <c r="HY67" s="244">
        <v>0</v>
      </c>
      <c r="HZ67" s="243">
        <f t="shared" si="57"/>
        <v>0</v>
      </c>
      <c r="IA67" s="243">
        <f t="shared" si="58"/>
        <v>0</v>
      </c>
      <c r="IB67" s="243">
        <f t="shared" si="59"/>
        <v>0</v>
      </c>
      <c r="IC67" s="244">
        <v>0</v>
      </c>
      <c r="ID67" s="243">
        <f t="shared" si="287"/>
        <v>0</v>
      </c>
      <c r="IE67" s="243">
        <f t="shared" si="60"/>
        <v>0</v>
      </c>
      <c r="IF67" s="244">
        <v>0</v>
      </c>
      <c r="IG67" s="244">
        <v>0</v>
      </c>
      <c r="IH67" s="243">
        <f t="shared" si="61"/>
        <v>0</v>
      </c>
      <c r="II67" s="243">
        <f t="shared" si="62"/>
        <v>0</v>
      </c>
      <c r="IJ67" s="243">
        <f t="shared" si="288"/>
        <v>0</v>
      </c>
      <c r="IK67" s="244">
        <v>0</v>
      </c>
      <c r="IL67" s="243">
        <f t="shared" si="289"/>
        <v>0</v>
      </c>
      <c r="IM67" s="243">
        <f t="shared" si="63"/>
        <v>0</v>
      </c>
      <c r="IN67" s="244">
        <v>0</v>
      </c>
      <c r="IO67" s="244">
        <v>0</v>
      </c>
      <c r="IP67" s="243">
        <f t="shared" si="64"/>
        <v>0</v>
      </c>
      <c r="IQ67" s="243">
        <f t="shared" si="65"/>
        <v>0</v>
      </c>
      <c r="IR67" s="243">
        <f t="shared" si="290"/>
        <v>0</v>
      </c>
      <c r="IS67" s="244">
        <v>0</v>
      </c>
      <c r="IT67" s="243">
        <f t="shared" si="291"/>
        <v>0</v>
      </c>
      <c r="IU67" s="243">
        <f t="shared" si="66"/>
        <v>0</v>
      </c>
      <c r="IV67" s="244">
        <v>0</v>
      </c>
      <c r="IW67" s="244">
        <v>0</v>
      </c>
      <c r="IX67" s="243">
        <f t="shared" si="67"/>
        <v>0</v>
      </c>
      <c r="IY67" s="243">
        <f t="shared" si="68"/>
        <v>0</v>
      </c>
      <c r="IZ67" s="243">
        <f t="shared" si="292"/>
        <v>0</v>
      </c>
      <c r="JA67" s="244">
        <v>10.2428222222222</v>
      </c>
      <c r="JB67" s="243">
        <f t="shared" si="293"/>
        <v>2.253420888888884</v>
      </c>
      <c r="JC67" s="244">
        <v>26.271244444444399</v>
      </c>
      <c r="JD67" s="243">
        <f t="shared" si="69"/>
        <v>0</v>
      </c>
      <c r="JE67" s="243">
        <f t="shared" si="70"/>
        <v>4.4048379539994968</v>
      </c>
      <c r="JF67" s="243">
        <f t="shared" si="71"/>
        <v>2.1586162754777489</v>
      </c>
      <c r="JG67" s="243">
        <f t="shared" si="294"/>
        <v>54.397130142039273</v>
      </c>
      <c r="JH67" s="244">
        <v>0</v>
      </c>
      <c r="JI67" s="243">
        <f t="shared" si="295"/>
        <v>0</v>
      </c>
      <c r="JJ67" s="244">
        <v>0</v>
      </c>
      <c r="JK67" s="243">
        <f t="shared" si="72"/>
        <v>0</v>
      </c>
      <c r="JL67" s="243">
        <f t="shared" si="73"/>
        <v>0</v>
      </c>
      <c r="JM67" s="243">
        <f t="shared" si="74"/>
        <v>0</v>
      </c>
      <c r="JN67" s="243">
        <f t="shared" si="296"/>
        <v>0</v>
      </c>
      <c r="JO67" s="244">
        <v>7.7946428571428497</v>
      </c>
      <c r="JP67" s="243">
        <f t="shared" si="297"/>
        <v>1.7148214285714269</v>
      </c>
      <c r="JQ67" s="244">
        <v>9.4964285714285808</v>
      </c>
      <c r="JR67" s="243">
        <f t="shared" si="75"/>
        <v>0</v>
      </c>
      <c r="JS67" s="243">
        <f t="shared" si="76"/>
        <v>2.1594868144813217</v>
      </c>
      <c r="JT67" s="243">
        <f t="shared" si="77"/>
        <v>1.0582689835812091</v>
      </c>
      <c r="JU67" s="243">
        <f t="shared" si="298"/>
        <v>26.668378386246463</v>
      </c>
      <c r="JV67" s="244">
        <v>3.3607142857142902</v>
      </c>
      <c r="JW67" s="243">
        <f t="shared" si="299"/>
        <v>0.73935714285714382</v>
      </c>
      <c r="JX67" s="244">
        <v>6.8950000000000102</v>
      </c>
      <c r="JY67" s="243">
        <f t="shared" si="78"/>
        <v>0</v>
      </c>
      <c r="JZ67" s="243">
        <f t="shared" si="79"/>
        <v>1.2492815756012696</v>
      </c>
      <c r="KA67" s="243">
        <f t="shared" si="80"/>
        <v>0.61221765020863572</v>
      </c>
      <c r="KB67" s="243">
        <f t="shared" si="300"/>
        <v>15.42788478525762</v>
      </c>
      <c r="KC67" s="244">
        <v>0</v>
      </c>
      <c r="KD67" s="243">
        <f t="shared" si="301"/>
        <v>0</v>
      </c>
      <c r="KE67" s="244">
        <v>0</v>
      </c>
      <c r="KF67" s="243">
        <f t="shared" si="81"/>
        <v>0</v>
      </c>
      <c r="KG67" s="243">
        <f t="shared" si="82"/>
        <v>0</v>
      </c>
      <c r="KH67" s="243">
        <f t="shared" si="83"/>
        <v>0</v>
      </c>
      <c r="KI67" s="243">
        <f t="shared" si="302"/>
        <v>0</v>
      </c>
      <c r="KJ67" s="244">
        <v>0</v>
      </c>
      <c r="KK67" s="243">
        <f t="shared" si="303"/>
        <v>0</v>
      </c>
      <c r="KL67" s="244">
        <v>0</v>
      </c>
      <c r="KM67" s="243">
        <f t="shared" si="84"/>
        <v>0</v>
      </c>
      <c r="KN67" s="243">
        <f t="shared" si="85"/>
        <v>0</v>
      </c>
      <c r="KO67" s="243">
        <f t="shared" si="86"/>
        <v>0</v>
      </c>
      <c r="KP67" s="243">
        <f t="shared" si="304"/>
        <v>0</v>
      </c>
      <c r="KQ67" s="243">
        <f t="shared" si="305"/>
        <v>21.39817936507934</v>
      </c>
      <c r="KR67" s="243">
        <f t="shared" si="305"/>
        <v>4.7075994603174545</v>
      </c>
      <c r="KS67" s="243">
        <f t="shared" si="306"/>
        <v>42.66267301587299</v>
      </c>
      <c r="KT67" s="243">
        <f t="shared" si="307"/>
        <v>0</v>
      </c>
      <c r="KU67" s="243">
        <f t="shared" si="308"/>
        <v>0</v>
      </c>
      <c r="KV67" s="243">
        <f t="shared" si="309"/>
        <v>0</v>
      </c>
      <c r="KW67" s="243">
        <f t="shared" si="310"/>
        <v>7.8136063440820882</v>
      </c>
      <c r="KX67" s="243">
        <f t="shared" si="311"/>
        <v>0.25186103620592576</v>
      </c>
      <c r="KY67" s="243">
        <f t="shared" si="312"/>
        <v>6.6649690810911721</v>
      </c>
      <c r="KZ67" s="243">
        <f t="shared" si="313"/>
        <v>3.8291029092675934</v>
      </c>
      <c r="LA67" s="243">
        <f t="shared" si="313"/>
        <v>96.493393313543351</v>
      </c>
      <c r="LB67" s="244">
        <v>2.0299999999999998</v>
      </c>
      <c r="LC67" s="243">
        <f t="shared" si="314"/>
        <v>0.44659999999999994</v>
      </c>
      <c r="LD67" s="243">
        <f t="shared" si="88"/>
        <v>0</v>
      </c>
      <c r="LE67" s="243">
        <f t="shared" si="315"/>
        <v>0</v>
      </c>
      <c r="LF67" s="243">
        <f t="shared" si="316"/>
        <v>0</v>
      </c>
      <c r="LG67" s="244">
        <v>0.162742917883333</v>
      </c>
      <c r="LH67" s="243">
        <f t="shared" si="89"/>
        <v>0.29988731773375554</v>
      </c>
      <c r="LI67" s="243">
        <f t="shared" si="317"/>
        <v>9.6664622279883129E-3</v>
      </c>
      <c r="LJ67" s="243">
        <f t="shared" si="318"/>
        <v>0.25580245695646819</v>
      </c>
      <c r="LK67" s="243">
        <f t="shared" si="90"/>
        <v>0.14696151178085445</v>
      </c>
      <c r="LL67" s="243">
        <f t="shared" si="319"/>
        <v>3.7034300968775313</v>
      </c>
      <c r="LM67" s="243">
        <f t="shared" si="91"/>
        <v>0</v>
      </c>
      <c r="LN67" s="244">
        <v>0</v>
      </c>
      <c r="LO67" s="243">
        <f t="shared" si="320"/>
        <v>0</v>
      </c>
      <c r="LP67" s="243">
        <f t="shared" si="321"/>
        <v>0</v>
      </c>
      <c r="LQ67" s="243">
        <f t="shared" si="92"/>
        <v>0</v>
      </c>
      <c r="LR67" s="243">
        <f t="shared" si="322"/>
        <v>0</v>
      </c>
      <c r="LS67" s="244">
        <v>0</v>
      </c>
      <c r="LT67" s="243">
        <f t="shared" si="93"/>
        <v>0</v>
      </c>
      <c r="LU67" s="243">
        <f t="shared" si="323"/>
        <v>0</v>
      </c>
      <c r="LV67" s="243">
        <f t="shared" si="324"/>
        <v>0</v>
      </c>
      <c r="LW67" s="243">
        <f t="shared" si="94"/>
        <v>0</v>
      </c>
      <c r="LX67" s="243">
        <f t="shared" si="325"/>
        <v>0</v>
      </c>
      <c r="LY67" s="245">
        <f t="shared" si="95"/>
        <v>0</v>
      </c>
      <c r="LZ67" s="244">
        <v>0</v>
      </c>
      <c r="MA67" s="249">
        <f t="shared" si="326"/>
        <v>0</v>
      </c>
      <c r="MB67" s="249">
        <f t="shared" si="327"/>
        <v>0</v>
      </c>
      <c r="MC67" s="249">
        <f t="shared" si="96"/>
        <v>0</v>
      </c>
      <c r="MD67" s="247">
        <f t="shared" si="328"/>
        <v>0</v>
      </c>
      <c r="ME67" s="250">
        <f t="shared" si="329"/>
        <v>245.53789478978058</v>
      </c>
      <c r="MF67" s="251">
        <f t="shared" si="376"/>
        <v>32.882018685313447</v>
      </c>
      <c r="MG67" s="252" t="e">
        <f t="shared" si="330"/>
        <v>#REF!</v>
      </c>
      <c r="MH67" s="252" t="e">
        <f t="shared" si="377"/>
        <v>#REF!</v>
      </c>
      <c r="MI67" s="252">
        <f t="shared" si="331"/>
        <v>0</v>
      </c>
      <c r="MJ67" s="252">
        <f t="shared" si="332"/>
        <v>0</v>
      </c>
      <c r="MK67" s="252">
        <f t="shared" si="378"/>
        <v>86.651833333333329</v>
      </c>
      <c r="ML67" s="252">
        <f t="shared" si="333"/>
        <v>0</v>
      </c>
      <c r="MM67" s="252">
        <f t="shared" si="334"/>
        <v>0</v>
      </c>
      <c r="MN67" s="252">
        <f t="shared" si="335"/>
        <v>0</v>
      </c>
      <c r="MO67" s="252">
        <f t="shared" si="336"/>
        <v>0</v>
      </c>
      <c r="MP67" s="253">
        <f t="shared" si="337"/>
        <v>0</v>
      </c>
      <c r="MQ67" s="254">
        <f t="shared" si="379"/>
        <v>0</v>
      </c>
      <c r="MR67" s="255">
        <f t="shared" si="338"/>
        <v>0</v>
      </c>
      <c r="MS67" s="255">
        <f t="shared" si="380"/>
        <v>0</v>
      </c>
      <c r="MT67" s="255">
        <f t="shared" si="381"/>
        <v>19.882567982742017</v>
      </c>
      <c r="MU67" s="255">
        <f t="shared" si="97"/>
        <v>0.64088769692894554</v>
      </c>
      <c r="MV67" s="255">
        <f t="shared" si="339"/>
        <v>20.690877928448845</v>
      </c>
      <c r="MW67" s="255" t="e">
        <f t="shared" si="98"/>
        <v>#REF!</v>
      </c>
      <c r="MX67" s="255" t="e">
        <f t="shared" si="99"/>
        <v>#REF!</v>
      </c>
      <c r="MY67" s="256" t="e">
        <f t="shared" si="340"/>
        <v>#REF!</v>
      </c>
      <c r="MZ67" s="254">
        <f t="shared" si="341"/>
        <v>0</v>
      </c>
      <c r="NA67" s="255">
        <f t="shared" si="100"/>
        <v>0</v>
      </c>
      <c r="NB67" s="255">
        <f t="shared" si="342"/>
        <v>0</v>
      </c>
      <c r="NC67" s="255">
        <f t="shared" si="101"/>
        <v>0</v>
      </c>
      <c r="ND67" s="255">
        <f t="shared" si="343"/>
        <v>0</v>
      </c>
      <c r="NE67" s="255"/>
      <c r="NF67" s="256"/>
      <c r="NG67" s="257"/>
      <c r="NH67" s="254">
        <f t="shared" si="344"/>
        <v>3.1184304689938553</v>
      </c>
      <c r="NI67" s="255">
        <f t="shared" si="102"/>
        <v>3.514471138556075</v>
      </c>
      <c r="NJ67" s="255" t="e">
        <f t="shared" si="345"/>
        <v>#REF!</v>
      </c>
      <c r="NK67" s="255" t="e">
        <f t="shared" si="103"/>
        <v>#REF!</v>
      </c>
      <c r="NL67" s="255">
        <f t="shared" si="346"/>
        <v>3.287247510660964</v>
      </c>
      <c r="NM67" s="255">
        <f t="shared" si="382"/>
        <v>0.94864486439806761</v>
      </c>
      <c r="NN67" s="256" t="e">
        <f t="shared" si="383"/>
        <v>#REF!</v>
      </c>
      <c r="NO67" s="257" t="e">
        <f t="shared" si="384"/>
        <v>#REF!</v>
      </c>
      <c r="NP67" s="254">
        <f t="shared" si="347"/>
        <v>11.714990828361657</v>
      </c>
      <c r="NQ67" s="255">
        <f t="shared" si="104"/>
        <v>13.202794663563587</v>
      </c>
      <c r="NR67" s="255">
        <f t="shared" si="348"/>
        <v>10.303068073486756</v>
      </c>
      <c r="NS67" s="255">
        <f t="shared" si="105"/>
        <v>12.775804411123577</v>
      </c>
      <c r="NT67" s="255">
        <f t="shared" si="349"/>
        <v>110.33442022686521</v>
      </c>
      <c r="NU67" s="255">
        <f t="shared" si="350"/>
        <v>0.10617711865684129</v>
      </c>
      <c r="NV67" s="256">
        <f t="shared" si="351"/>
        <v>9.3380361742981033E-2</v>
      </c>
      <c r="NW67" s="257">
        <f t="shared" si="106"/>
        <v>1.0358957808877343</v>
      </c>
      <c r="NX67" s="254">
        <f t="shared" si="352"/>
        <v>0</v>
      </c>
      <c r="NY67" s="255">
        <f t="shared" si="107"/>
        <v>0</v>
      </c>
      <c r="NZ67" s="255">
        <f t="shared" si="353"/>
        <v>0</v>
      </c>
      <c r="OA67" s="255">
        <f t="shared" si="108"/>
        <v>0</v>
      </c>
      <c r="OB67" s="255">
        <f t="shared" si="354"/>
        <v>0</v>
      </c>
      <c r="OC67" s="255"/>
      <c r="OD67" s="256"/>
      <c r="OE67" s="257"/>
      <c r="OF67" s="254">
        <f t="shared" si="355"/>
        <v>0</v>
      </c>
      <c r="OG67" s="255">
        <f t="shared" si="109"/>
        <v>0</v>
      </c>
      <c r="OH67" s="255">
        <f t="shared" si="356"/>
        <v>0</v>
      </c>
      <c r="OI67" s="255">
        <f t="shared" si="110"/>
        <v>0</v>
      </c>
      <c r="OJ67" s="255">
        <f t="shared" si="357"/>
        <v>0</v>
      </c>
      <c r="OK67" s="255"/>
      <c r="OL67" s="256"/>
      <c r="OM67" s="257"/>
      <c r="ON67" s="258"/>
      <c r="OO67" s="254">
        <f t="shared" si="358"/>
        <v>0</v>
      </c>
      <c r="OP67" s="255">
        <f t="shared" si="111"/>
        <v>0</v>
      </c>
      <c r="OQ67" s="255">
        <f t="shared" si="359"/>
        <v>0</v>
      </c>
      <c r="OR67" s="255">
        <f t="shared" si="112"/>
        <v>0</v>
      </c>
      <c r="OS67" s="255">
        <f t="shared" si="360"/>
        <v>0</v>
      </c>
      <c r="OT67" s="255"/>
      <c r="OU67" s="256"/>
      <c r="OV67" s="257"/>
      <c r="OW67" s="258"/>
      <c r="OX67" s="254">
        <f t="shared" si="361"/>
        <v>0</v>
      </c>
      <c r="OY67" s="255">
        <f t="shared" si="113"/>
        <v>0</v>
      </c>
      <c r="OZ67" s="255">
        <f t="shared" si="362"/>
        <v>0</v>
      </c>
      <c r="PA67" s="255">
        <f t="shared" si="114"/>
        <v>0</v>
      </c>
      <c r="PB67" s="255">
        <f t="shared" si="363"/>
        <v>0</v>
      </c>
      <c r="PC67" s="255"/>
      <c r="PD67" s="259"/>
      <c r="PE67" s="257"/>
      <c r="PF67" s="254">
        <f t="shared" si="116"/>
        <v>0</v>
      </c>
      <c r="PG67" s="255">
        <f t="shared" si="117"/>
        <v>0</v>
      </c>
      <c r="PH67" s="255">
        <f t="shared" si="364"/>
        <v>0</v>
      </c>
      <c r="PI67" s="255">
        <f t="shared" si="118"/>
        <v>0</v>
      </c>
      <c r="PJ67" s="255">
        <f t="shared" si="119"/>
        <v>0</v>
      </c>
      <c r="PK67" s="255"/>
      <c r="PL67" s="259"/>
      <c r="PM67" s="257"/>
      <c r="PN67" s="254">
        <f t="shared" si="120"/>
        <v>0</v>
      </c>
      <c r="PO67" s="255">
        <f t="shared" si="121"/>
        <v>0</v>
      </c>
      <c r="PP67" s="255">
        <f t="shared" si="365"/>
        <v>0</v>
      </c>
      <c r="PQ67" s="255">
        <f t="shared" si="122"/>
        <v>0</v>
      </c>
      <c r="PR67" s="255">
        <f t="shared" si="123"/>
        <v>0</v>
      </c>
      <c r="PS67" s="255"/>
      <c r="PT67" s="259"/>
      <c r="PU67" s="257"/>
      <c r="PV67" s="254">
        <f t="shared" si="124"/>
        <v>1.7137552145918704</v>
      </c>
      <c r="PW67" s="255">
        <f t="shared" si="125"/>
        <v>1.9314021268450379</v>
      </c>
      <c r="PX67" s="255">
        <f t="shared" si="126"/>
        <v>5.6842794885559565E-3</v>
      </c>
      <c r="PY67" s="255">
        <f t="shared" si="127"/>
        <v>7.0485065658093858E-3</v>
      </c>
      <c r="PZ67" s="255">
        <f t="shared" si="128"/>
        <v>1.7283889127593148</v>
      </c>
      <c r="QA67" s="255">
        <f t="shared" si="366"/>
        <v>0.99153333022480328</v>
      </c>
      <c r="QB67" s="259">
        <f t="shared" si="129"/>
        <v>3.2887734042919745E-3</v>
      </c>
      <c r="QC67" s="257">
        <f t="shared" si="367"/>
        <v>1.1267140385555801</v>
      </c>
      <c r="QD67" s="254">
        <f t="shared" si="130"/>
        <v>0</v>
      </c>
      <c r="QE67" s="255">
        <f t="shared" si="131"/>
        <v>0</v>
      </c>
      <c r="QF67" s="255">
        <f t="shared" si="132"/>
        <v>0</v>
      </c>
      <c r="QG67" s="255">
        <f t="shared" si="133"/>
        <v>0</v>
      </c>
      <c r="QH67" s="255">
        <f t="shared" si="134"/>
        <v>0</v>
      </c>
      <c r="QI67" s="255"/>
      <c r="QJ67" s="259"/>
      <c r="QK67" s="257"/>
      <c r="QL67" s="254">
        <f t="shared" si="135"/>
        <v>34.237041104328021</v>
      </c>
      <c r="QM67" s="255">
        <f t="shared" si="136"/>
        <v>38.585145324577681</v>
      </c>
      <c r="QN67" s="255">
        <f t="shared" si="137"/>
        <v>0.25186103620592576</v>
      </c>
      <c r="QO67" s="255">
        <f t="shared" si="138"/>
        <v>0.31230768489534794</v>
      </c>
      <c r="QP67" s="255">
        <f t="shared" si="368"/>
        <v>76.582058185351855</v>
      </c>
      <c r="QQ67" s="255">
        <f t="shared" si="369"/>
        <v>0.44706347564417737</v>
      </c>
      <c r="QR67" s="259">
        <f t="shared" si="139"/>
        <v>3.2887734042919754E-3</v>
      </c>
      <c r="QS67" s="257">
        <f t="shared" si="370"/>
        <v>1.0575663670238407</v>
      </c>
      <c r="QT67" s="254">
        <f t="shared" si="140"/>
        <v>2.7886789974868913</v>
      </c>
      <c r="QU67" s="255">
        <f t="shared" si="141"/>
        <v>3.1428412301677264</v>
      </c>
      <c r="QV67" s="255">
        <f t="shared" si="142"/>
        <v>9.6664622279883129E-3</v>
      </c>
      <c r="QW67" s="255">
        <f t="shared" si="143"/>
        <v>1.1986413162705508E-2</v>
      </c>
      <c r="QX67" s="255">
        <f t="shared" si="144"/>
        <v>2.9392302356170883</v>
      </c>
      <c r="QY67" s="255">
        <f t="shared" si="385"/>
        <v>0.94877868487271155</v>
      </c>
      <c r="QZ67" s="259">
        <f t="shared" si="386"/>
        <v>3.2887734042919741E-3</v>
      </c>
      <c r="RA67" s="257">
        <f t="shared" si="387"/>
        <v>1.1212841985958644</v>
      </c>
      <c r="RB67" s="254">
        <f t="shared" si="145"/>
        <v>0</v>
      </c>
      <c r="RC67" s="255">
        <f t="shared" si="146"/>
        <v>0</v>
      </c>
      <c r="RD67" s="255">
        <f t="shared" si="371"/>
        <v>0</v>
      </c>
      <c r="RE67" s="255">
        <f t="shared" si="147"/>
        <v>0</v>
      </c>
      <c r="RF67" s="255">
        <f t="shared" si="148"/>
        <v>0</v>
      </c>
      <c r="RG67" s="255"/>
      <c r="RH67" s="259"/>
      <c r="RI67" s="257"/>
      <c r="RJ67" s="254">
        <f t="shared" si="149"/>
        <v>0</v>
      </c>
      <c r="RK67" s="255">
        <f t="shared" si="150"/>
        <v>0</v>
      </c>
      <c r="RL67" s="255">
        <f t="shared" si="372"/>
        <v>0</v>
      </c>
      <c r="RM67" s="255">
        <f t="shared" si="151"/>
        <v>0</v>
      </c>
      <c r="RN67" s="255">
        <f t="shared" si="152"/>
        <v>0</v>
      </c>
      <c r="RO67" s="255"/>
      <c r="RP67" s="259"/>
      <c r="RQ67" s="257"/>
      <c r="RR67" s="254">
        <f t="shared" si="153"/>
        <v>0</v>
      </c>
      <c r="RS67" s="255">
        <f t="shared" si="154"/>
        <v>0</v>
      </c>
      <c r="RT67" s="255">
        <f t="shared" si="373"/>
        <v>0</v>
      </c>
      <c r="RU67" s="255">
        <f t="shared" si="155"/>
        <v>0</v>
      </c>
      <c r="RV67" s="255">
        <f t="shared" si="156"/>
        <v>0</v>
      </c>
      <c r="RW67" s="255"/>
      <c r="RX67" s="259"/>
      <c r="RY67" s="257"/>
      <c r="RZ67" s="260"/>
      <c r="SA67" s="242" t="e">
        <f t="shared" si="157"/>
        <v>#REF!</v>
      </c>
      <c r="SB67" s="242">
        <f t="shared" si="158"/>
        <v>0</v>
      </c>
      <c r="SC67" s="242">
        <f t="shared" si="159"/>
        <v>0.79432488478471464</v>
      </c>
      <c r="SD67" s="242">
        <f t="shared" si="160"/>
        <v>0</v>
      </c>
      <c r="SE67" s="242">
        <f t="shared" si="161"/>
        <v>0</v>
      </c>
      <c r="SF67" s="262">
        <v>0</v>
      </c>
      <c r="SG67" s="242">
        <f t="shared" si="162"/>
        <v>0</v>
      </c>
      <c r="SH67" s="262">
        <v>0</v>
      </c>
      <c r="SI67" s="242">
        <f t="shared" si="163"/>
        <v>0</v>
      </c>
      <c r="SJ67" s="242">
        <f t="shared" si="164"/>
        <v>0</v>
      </c>
      <c r="SK67" s="242">
        <f t="shared" si="165"/>
        <v>0</v>
      </c>
      <c r="SL67" s="242">
        <f t="shared" si="166"/>
        <v>2.0280852694000439E-2</v>
      </c>
      <c r="SM67" s="242">
        <f t="shared" si="167"/>
        <v>0</v>
      </c>
      <c r="SN67" s="242">
        <f t="shared" si="168"/>
        <v>0.67028556341971024</v>
      </c>
      <c r="SO67" s="242">
        <f t="shared" si="169"/>
        <v>3.3750654377735514E-2</v>
      </c>
      <c r="SP67" s="242">
        <f t="shared" si="170"/>
        <v>0</v>
      </c>
      <c r="SQ67" s="242">
        <f t="shared" si="171"/>
        <v>0</v>
      </c>
      <c r="SR67" s="242">
        <f t="shared" si="172"/>
        <v>0</v>
      </c>
      <c r="SS67" s="242" t="e">
        <f t="shared" si="173"/>
        <v>#REF!</v>
      </c>
      <c r="ST67" s="242" t="e">
        <f t="shared" si="174"/>
        <v>#REF!</v>
      </c>
      <c r="SU67" s="242"/>
      <c r="SV67" s="242"/>
      <c r="SW67" s="242" t="e">
        <f t="shared" si="175"/>
        <v>#REF!</v>
      </c>
      <c r="SX67" s="242" t="e">
        <f t="shared" si="175"/>
        <v>#REF!</v>
      </c>
      <c r="SY67" s="242"/>
      <c r="SZ67" s="263"/>
      <c r="TA67" s="264">
        <f t="shared" si="176"/>
        <v>6.0916800000000002</v>
      </c>
      <c r="TB67" s="264">
        <f t="shared" si="177"/>
        <v>0</v>
      </c>
      <c r="TC67" s="264">
        <f t="shared" si="178"/>
        <v>139.02084000000002</v>
      </c>
      <c r="TD67" s="264">
        <f t="shared" si="179"/>
        <v>0</v>
      </c>
      <c r="TE67" s="264">
        <f t="shared" si="180"/>
        <v>0</v>
      </c>
      <c r="TF67" s="264">
        <f t="shared" si="180"/>
        <v>0</v>
      </c>
      <c r="TG67" s="264">
        <f t="shared" si="181"/>
        <v>0</v>
      </c>
      <c r="TH67" s="264">
        <f t="shared" si="182"/>
        <v>0</v>
      </c>
      <c r="TI67" s="264">
        <f t="shared" si="183"/>
        <v>0</v>
      </c>
      <c r="TJ67" s="264">
        <f t="shared" si="184"/>
        <v>3.2633999999999999</v>
      </c>
      <c r="TK67" s="264">
        <f t="shared" si="185"/>
        <v>0</v>
      </c>
      <c r="TL67" s="264">
        <f t="shared" si="186"/>
        <v>114.90794000000001</v>
      </c>
      <c r="TM67" s="264">
        <f t="shared" si="187"/>
        <v>5.4571300000000003</v>
      </c>
      <c r="TN67" s="264">
        <f t="shared" si="188"/>
        <v>0</v>
      </c>
      <c r="TO67" s="264">
        <f t="shared" si="189"/>
        <v>0</v>
      </c>
      <c r="TP67" s="264">
        <f t="shared" si="189"/>
        <v>0</v>
      </c>
      <c r="TQ67" s="264"/>
      <c r="TR67" s="264"/>
      <c r="TS67" s="264" t="e">
        <f t="shared" si="190"/>
        <v>#REF!</v>
      </c>
      <c r="TT67" s="264">
        <f t="shared" si="191"/>
        <v>0</v>
      </c>
      <c r="TU67" s="264">
        <f t="shared" si="192"/>
        <v>144.01110161146877</v>
      </c>
      <c r="TV67" s="264">
        <f t="shared" si="193"/>
        <v>0</v>
      </c>
      <c r="TW67" s="264">
        <f t="shared" si="193"/>
        <v>0</v>
      </c>
      <c r="TX67" s="264">
        <f t="shared" si="194"/>
        <v>0</v>
      </c>
      <c r="TY67" s="264">
        <f t="shared" si="195"/>
        <v>0</v>
      </c>
      <c r="TZ67" s="264">
        <f t="shared" si="196"/>
        <v>0</v>
      </c>
      <c r="UA67" s="264">
        <f t="shared" si="197"/>
        <v>0</v>
      </c>
      <c r="UB67" s="264">
        <f t="shared" si="198"/>
        <v>3.6769185934222799</v>
      </c>
      <c r="UC67" s="264">
        <f t="shared" si="199"/>
        <v>0</v>
      </c>
      <c r="UD67" s="264">
        <f t="shared" si="200"/>
        <v>121.52277264799348</v>
      </c>
      <c r="UE67" s="264">
        <f t="shared" si="201"/>
        <v>6.1189936386834489</v>
      </c>
      <c r="UF67" s="264">
        <f t="shared" si="202"/>
        <v>0</v>
      </c>
      <c r="UG67" s="264">
        <f t="shared" si="203"/>
        <v>0</v>
      </c>
      <c r="UH67" s="264">
        <f t="shared" si="203"/>
        <v>0</v>
      </c>
      <c r="UI67" s="191"/>
      <c r="UJ67" s="191"/>
      <c r="UK67" s="191"/>
      <c r="UL67" s="191"/>
      <c r="UM67" s="189"/>
      <c r="UN67" s="191"/>
      <c r="UO67" s="191"/>
      <c r="UP67" s="191"/>
      <c r="UQ67" s="191"/>
      <c r="UR67" s="191"/>
      <c r="US67" s="191"/>
      <c r="UT67" s="191"/>
      <c r="UU67" s="191"/>
      <c r="UV67" s="192"/>
      <c r="UW67" s="191"/>
      <c r="UX67" s="191"/>
      <c r="UY67" s="191"/>
      <c r="UZ67" s="191"/>
      <c r="VA67" s="191"/>
      <c r="VB67" s="191"/>
      <c r="VC67" s="191"/>
      <c r="VD67" s="191"/>
      <c r="VE67" s="191"/>
      <c r="VF67" s="191"/>
      <c r="VG67" s="191"/>
      <c r="VH67" s="191"/>
      <c r="VI67" s="191"/>
      <c r="VJ67" s="191"/>
      <c r="VK67" s="191"/>
      <c r="VL67" s="191"/>
      <c r="VM67" s="191"/>
      <c r="VN67" s="219"/>
      <c r="VO67" s="191"/>
      <c r="VP67" s="191"/>
      <c r="VQ67" s="191"/>
      <c r="VR67" s="191"/>
      <c r="VS67" s="191"/>
      <c r="VT67" s="191"/>
      <c r="VU67" s="191"/>
      <c r="VV67" s="191"/>
    </row>
    <row r="68" spans="1:594" ht="23.1" hidden="1" customHeight="1" thickBot="1" x14ac:dyDescent="0.35">
      <c r="A68" s="265">
        <v>31</v>
      </c>
      <c r="B68" s="266" t="s">
        <v>184</v>
      </c>
      <c r="C68" s="265">
        <v>1</v>
      </c>
      <c r="D68" s="267">
        <v>49.2</v>
      </c>
      <c r="E68" s="239"/>
      <c r="F68" s="240">
        <f t="shared" si="204"/>
        <v>49.2</v>
      </c>
      <c r="G68" s="240"/>
      <c r="H68" s="268">
        <v>0</v>
      </c>
      <c r="I68" s="269">
        <v>0.64659999999999995</v>
      </c>
      <c r="J68" s="269">
        <v>0.64659999999999995</v>
      </c>
      <c r="K68" s="269"/>
      <c r="L68" s="269"/>
      <c r="M68" s="269">
        <v>0</v>
      </c>
      <c r="N68" s="269">
        <v>0</v>
      </c>
      <c r="O68" s="269">
        <v>0.16619999999999999</v>
      </c>
      <c r="P68" s="269">
        <v>0</v>
      </c>
      <c r="Q68" s="269">
        <v>0</v>
      </c>
      <c r="R68" s="269">
        <v>0</v>
      </c>
      <c r="S68" s="269">
        <v>0</v>
      </c>
      <c r="T68" s="269">
        <v>0</v>
      </c>
      <c r="U68" s="269">
        <v>0</v>
      </c>
      <c r="V68" s="269">
        <v>0.13930000000000001</v>
      </c>
      <c r="W68" s="269">
        <v>0</v>
      </c>
      <c r="X68" s="269">
        <v>0.34110000000000001</v>
      </c>
      <c r="Y68" s="269">
        <v>0</v>
      </c>
      <c r="Z68" s="269">
        <v>0</v>
      </c>
      <c r="AA68" s="269">
        <v>0</v>
      </c>
      <c r="AB68" s="269">
        <v>0</v>
      </c>
      <c r="AC68" s="244">
        <v>0</v>
      </c>
      <c r="AD68" s="243">
        <f t="shared" si="205"/>
        <v>0</v>
      </c>
      <c r="AE68" s="243">
        <f t="shared" si="0"/>
        <v>0</v>
      </c>
      <c r="AF68" s="243">
        <f t="shared" si="206"/>
        <v>0</v>
      </c>
      <c r="AG68" s="243">
        <f t="shared" si="207"/>
        <v>0</v>
      </c>
      <c r="AH68" s="244">
        <v>0</v>
      </c>
      <c r="AI68" s="243">
        <f t="shared" si="1"/>
        <v>0</v>
      </c>
      <c r="AJ68" s="243">
        <f t="shared" si="208"/>
        <v>0</v>
      </c>
      <c r="AK68" s="243">
        <f t="shared" si="209"/>
        <v>0</v>
      </c>
      <c r="AL68" s="243">
        <f t="shared" si="2"/>
        <v>0</v>
      </c>
      <c r="AM68" s="243">
        <f t="shared" si="210"/>
        <v>0</v>
      </c>
      <c r="AN68" s="244">
        <v>0</v>
      </c>
      <c r="AO68" s="244">
        <v>0</v>
      </c>
      <c r="AP68" s="243">
        <f t="shared" si="211"/>
        <v>0</v>
      </c>
      <c r="AQ68" s="243">
        <f t="shared" si="212"/>
        <v>0</v>
      </c>
      <c r="AR68" s="243">
        <f t="shared" si="213"/>
        <v>0</v>
      </c>
      <c r="AS68" s="244">
        <v>0</v>
      </c>
      <c r="AT68" s="244" t="e">
        <f t="shared" si="3"/>
        <v>#REF!</v>
      </c>
      <c r="AU68" s="243">
        <f t="shared" si="4"/>
        <v>0</v>
      </c>
      <c r="AV68" s="243">
        <f t="shared" si="214"/>
        <v>0</v>
      </c>
      <c r="AW68" s="243">
        <f t="shared" si="215"/>
        <v>0</v>
      </c>
      <c r="AX68" s="243">
        <f t="shared" si="5"/>
        <v>0</v>
      </c>
      <c r="AY68" s="243">
        <f t="shared" si="216"/>
        <v>0</v>
      </c>
      <c r="AZ68" s="244">
        <v>1</v>
      </c>
      <c r="BA68" s="243">
        <f t="shared" si="217"/>
        <v>5.0971666666666655</v>
      </c>
      <c r="BB68" s="243">
        <f t="shared" si="218"/>
        <v>0.5315616666666666</v>
      </c>
      <c r="BC68" s="243">
        <f t="shared" si="219"/>
        <v>0.42524933333333331</v>
      </c>
      <c r="BD68" s="243">
        <f t="shared" si="220"/>
        <v>0.10631233333333329</v>
      </c>
      <c r="BE68" s="244">
        <v>0.19933562499999999</v>
      </c>
      <c r="BF68" s="243">
        <f t="shared" si="221"/>
        <v>0.15946850000000001</v>
      </c>
      <c r="BG68" s="243">
        <f t="shared" si="222"/>
        <v>3.9867124999999975E-2</v>
      </c>
      <c r="BH68" s="243">
        <f t="shared" si="6"/>
        <v>0.662196055011679</v>
      </c>
      <c r="BI68" s="243">
        <f t="shared" si="223"/>
        <v>2.1344994518828743E-2</v>
      </c>
      <c r="BJ68" s="243">
        <f t="shared" si="224"/>
        <v>0.56485008815629967</v>
      </c>
      <c r="BK68" s="243">
        <f t="shared" si="7"/>
        <v>0.32451300066725058</v>
      </c>
      <c r="BL68" s="243">
        <f t="shared" si="225"/>
        <v>8.1777276168147139</v>
      </c>
      <c r="BM68" s="244">
        <v>0</v>
      </c>
      <c r="BN68" s="243">
        <f t="shared" si="226"/>
        <v>0</v>
      </c>
      <c r="BO68" s="243">
        <f t="shared" si="8"/>
        <v>0</v>
      </c>
      <c r="BP68" s="243">
        <f t="shared" si="227"/>
        <v>0</v>
      </c>
      <c r="BQ68" s="243">
        <f t="shared" si="228"/>
        <v>0</v>
      </c>
      <c r="BR68" s="244">
        <v>0</v>
      </c>
      <c r="BS68" s="243">
        <f t="shared" si="9"/>
        <v>0</v>
      </c>
      <c r="BT68" s="243">
        <f t="shared" si="229"/>
        <v>0</v>
      </c>
      <c r="BU68" s="243">
        <f t="shared" si="230"/>
        <v>0</v>
      </c>
      <c r="BV68" s="243">
        <f t="shared" si="10"/>
        <v>0</v>
      </c>
      <c r="BW68" s="243">
        <f t="shared" si="231"/>
        <v>0</v>
      </c>
      <c r="BX68" s="244">
        <v>0</v>
      </c>
      <c r="BY68" s="243">
        <f t="shared" si="11"/>
        <v>0</v>
      </c>
      <c r="BZ68" s="243">
        <f t="shared" si="232"/>
        <v>0</v>
      </c>
      <c r="CA68" s="243">
        <f t="shared" si="233"/>
        <v>0</v>
      </c>
      <c r="CB68" s="243">
        <f t="shared" si="12"/>
        <v>0</v>
      </c>
      <c r="CC68" s="243">
        <f t="shared" si="234"/>
        <v>0</v>
      </c>
      <c r="CD68" s="245"/>
      <c r="CE68" s="243">
        <f t="shared" si="13"/>
        <v>0</v>
      </c>
      <c r="CF68" s="243">
        <f t="shared" si="235"/>
        <v>0</v>
      </c>
      <c r="CG68" s="243">
        <f t="shared" si="236"/>
        <v>0</v>
      </c>
      <c r="CH68" s="243">
        <f t="shared" si="14"/>
        <v>0</v>
      </c>
      <c r="CI68" s="243">
        <f t="shared" si="237"/>
        <v>0</v>
      </c>
      <c r="CJ68" s="245"/>
      <c r="CK68" s="243">
        <f t="shared" si="15"/>
        <v>0</v>
      </c>
      <c r="CL68" s="243">
        <f t="shared" si="238"/>
        <v>0</v>
      </c>
      <c r="CM68" s="243">
        <f t="shared" si="239"/>
        <v>0</v>
      </c>
      <c r="CN68" s="243">
        <f t="shared" si="16"/>
        <v>0</v>
      </c>
      <c r="CO68" s="243">
        <f t="shared" si="240"/>
        <v>0</v>
      </c>
      <c r="CP68" s="243">
        <v>0</v>
      </c>
      <c r="CQ68" s="243">
        <f t="shared" si="17"/>
        <v>0</v>
      </c>
      <c r="CR68" s="243">
        <f t="shared" si="374"/>
        <v>0</v>
      </c>
      <c r="CS68" s="243">
        <f t="shared" si="241"/>
        <v>0</v>
      </c>
      <c r="CT68" s="243">
        <f t="shared" si="18"/>
        <v>0</v>
      </c>
      <c r="CU68" s="243">
        <f t="shared" si="242"/>
        <v>0</v>
      </c>
      <c r="CV68" s="243"/>
      <c r="CW68" s="243">
        <f t="shared" si="19"/>
        <v>0</v>
      </c>
      <c r="CX68" s="243">
        <f t="shared" si="375"/>
        <v>0</v>
      </c>
      <c r="CY68" s="243">
        <f t="shared" si="243"/>
        <v>0</v>
      </c>
      <c r="CZ68" s="243">
        <f t="shared" si="20"/>
        <v>0</v>
      </c>
      <c r="DA68" s="243">
        <f t="shared" si="244"/>
        <v>0</v>
      </c>
      <c r="DB68" s="244">
        <v>0</v>
      </c>
      <c r="DC68" s="243">
        <f t="shared" si="245"/>
        <v>0</v>
      </c>
      <c r="DD68" s="243">
        <f t="shared" si="21"/>
        <v>0</v>
      </c>
      <c r="DE68" s="244">
        <v>0</v>
      </c>
      <c r="DF68" s="244">
        <v>0</v>
      </c>
      <c r="DG68" s="243">
        <f t="shared" si="22"/>
        <v>0</v>
      </c>
      <c r="DH68" s="243">
        <f t="shared" si="23"/>
        <v>0</v>
      </c>
      <c r="DI68" s="243">
        <f t="shared" si="246"/>
        <v>0</v>
      </c>
      <c r="DJ68" s="244">
        <v>0</v>
      </c>
      <c r="DK68" s="243">
        <f t="shared" si="247"/>
        <v>0</v>
      </c>
      <c r="DL68" s="243">
        <f t="shared" si="24"/>
        <v>0</v>
      </c>
      <c r="DM68" s="244">
        <v>0</v>
      </c>
      <c r="DN68" s="244">
        <v>0</v>
      </c>
      <c r="DO68" s="243">
        <f t="shared" si="25"/>
        <v>0</v>
      </c>
      <c r="DP68" s="243">
        <f t="shared" si="26"/>
        <v>0</v>
      </c>
      <c r="DQ68" s="243">
        <f t="shared" si="248"/>
        <v>0</v>
      </c>
      <c r="DR68" s="244">
        <v>0</v>
      </c>
      <c r="DS68" s="243">
        <f t="shared" si="249"/>
        <v>0</v>
      </c>
      <c r="DT68" s="243">
        <f t="shared" si="27"/>
        <v>0</v>
      </c>
      <c r="DU68" s="244">
        <v>0</v>
      </c>
      <c r="DV68" s="244">
        <v>0</v>
      </c>
      <c r="DW68" s="243">
        <f t="shared" si="28"/>
        <v>0</v>
      </c>
      <c r="DX68" s="243">
        <f t="shared" si="29"/>
        <v>0</v>
      </c>
      <c r="DY68" s="243">
        <f t="shared" si="30"/>
        <v>0</v>
      </c>
      <c r="DZ68" s="244">
        <v>0</v>
      </c>
      <c r="EA68" s="243">
        <f t="shared" si="250"/>
        <v>0</v>
      </c>
      <c r="EB68" s="243">
        <f t="shared" si="31"/>
        <v>0</v>
      </c>
      <c r="EC68" s="244">
        <v>0</v>
      </c>
      <c r="ED68" s="244">
        <v>0</v>
      </c>
      <c r="EE68" s="243">
        <f t="shared" si="32"/>
        <v>0</v>
      </c>
      <c r="EF68" s="243">
        <f t="shared" si="33"/>
        <v>0</v>
      </c>
      <c r="EG68" s="243">
        <f t="shared" si="34"/>
        <v>0</v>
      </c>
      <c r="EH68" s="244">
        <v>0</v>
      </c>
      <c r="EI68" s="243">
        <f t="shared" si="251"/>
        <v>0</v>
      </c>
      <c r="EJ68" s="243">
        <f t="shared" si="35"/>
        <v>0</v>
      </c>
      <c r="EK68" s="244">
        <v>0</v>
      </c>
      <c r="EL68" s="244">
        <v>0</v>
      </c>
      <c r="EM68" s="243">
        <f t="shared" si="36"/>
        <v>0</v>
      </c>
      <c r="EN68" s="243">
        <f t="shared" si="37"/>
        <v>0</v>
      </c>
      <c r="EO68" s="243">
        <f t="shared" si="252"/>
        <v>0</v>
      </c>
      <c r="EP68" s="244">
        <v>0</v>
      </c>
      <c r="EQ68" s="244">
        <v>0</v>
      </c>
      <c r="ER68" s="244">
        <v>0</v>
      </c>
      <c r="ES68" s="244">
        <v>0</v>
      </c>
      <c r="ET68" s="244">
        <v>0</v>
      </c>
      <c r="EU68" s="243">
        <f t="shared" si="38"/>
        <v>0</v>
      </c>
      <c r="EV68" s="243">
        <f t="shared" si="253"/>
        <v>0</v>
      </c>
      <c r="EW68" s="243">
        <f t="shared" si="254"/>
        <v>0</v>
      </c>
      <c r="EX68" s="243">
        <f t="shared" si="39"/>
        <v>0</v>
      </c>
      <c r="EY68" s="243">
        <f t="shared" si="255"/>
        <v>0</v>
      </c>
      <c r="EZ68" s="245">
        <f t="shared" si="256"/>
        <v>0</v>
      </c>
      <c r="FA68" s="245">
        <f t="shared" si="256"/>
        <v>0</v>
      </c>
      <c r="FB68" s="245">
        <f t="shared" si="256"/>
        <v>0</v>
      </c>
      <c r="FC68" s="245">
        <f t="shared" si="257"/>
        <v>0</v>
      </c>
      <c r="FD68" s="245">
        <f t="shared" si="258"/>
        <v>0</v>
      </c>
      <c r="FE68" s="245">
        <f t="shared" si="259"/>
        <v>0</v>
      </c>
      <c r="FF68" s="245">
        <f t="shared" si="260"/>
        <v>0</v>
      </c>
      <c r="FG68" s="245">
        <f t="shared" si="261"/>
        <v>0</v>
      </c>
      <c r="FH68" s="245">
        <f t="shared" si="262"/>
        <v>0</v>
      </c>
      <c r="FI68" s="245">
        <f t="shared" si="263"/>
        <v>0</v>
      </c>
      <c r="FJ68" s="245">
        <f t="shared" si="263"/>
        <v>0</v>
      </c>
      <c r="FK68" s="244">
        <f t="shared" si="40"/>
        <v>0</v>
      </c>
      <c r="FL68" s="244">
        <v>0</v>
      </c>
      <c r="FM68" s="243">
        <f t="shared" si="264"/>
        <v>0</v>
      </c>
      <c r="FN68" s="243">
        <f t="shared" si="265"/>
        <v>0</v>
      </c>
      <c r="FO68" s="244">
        <v>0</v>
      </c>
      <c r="FP68" s="244">
        <f t="shared" si="266"/>
        <v>0</v>
      </c>
      <c r="FQ68" s="244">
        <f t="shared" si="41"/>
        <v>0</v>
      </c>
      <c r="FR68" s="244">
        <v>0</v>
      </c>
      <c r="FS68" s="243">
        <f t="shared" si="267"/>
        <v>0</v>
      </c>
      <c r="FT68" s="243">
        <f t="shared" si="268"/>
        <v>0</v>
      </c>
      <c r="FU68" s="244">
        <v>0</v>
      </c>
      <c r="FV68" s="244">
        <f t="shared" si="269"/>
        <v>0</v>
      </c>
      <c r="FW68" s="270">
        <v>5.9000000000000003E-4</v>
      </c>
      <c r="FX68" s="243">
        <f t="shared" si="270"/>
        <v>2.6412515439036</v>
      </c>
      <c r="FY68" s="243">
        <f t="shared" si="271"/>
        <v>0.58107533965879199</v>
      </c>
      <c r="FZ68" s="243">
        <f t="shared" si="42"/>
        <v>0</v>
      </c>
      <c r="GA68" s="243">
        <f t="shared" si="272"/>
        <v>0</v>
      </c>
      <c r="GB68" s="243">
        <f t="shared" si="273"/>
        <v>0</v>
      </c>
      <c r="GC68" s="243">
        <f t="shared" si="274"/>
        <v>4.5941846020844487E-2</v>
      </c>
      <c r="GD68" s="243">
        <f t="shared" si="43"/>
        <v>0.37134710169978358</v>
      </c>
      <c r="GE68" s="243">
        <f t="shared" si="275"/>
        <v>1.196987174776362E-2</v>
      </c>
      <c r="GF68" s="243">
        <f t="shared" si="276"/>
        <v>0.31675731310119282</v>
      </c>
      <c r="GG68" s="243">
        <f t="shared" si="44"/>
        <v>0.18198079156415103</v>
      </c>
      <c r="GH68" s="247">
        <f t="shared" si="277"/>
        <v>4.5859159474166056</v>
      </c>
      <c r="GI68" s="244">
        <v>4</v>
      </c>
      <c r="GJ68" s="244">
        <v>4083.14</v>
      </c>
      <c r="GK68" s="244">
        <v>898.29079999999999</v>
      </c>
      <c r="GL68" s="244">
        <v>2504.4894978652101</v>
      </c>
      <c r="GM68" s="244">
        <v>71.022008333333304</v>
      </c>
      <c r="GN68" s="271">
        <v>0</v>
      </c>
      <c r="GO68" s="243">
        <f t="shared" si="278"/>
        <v>0</v>
      </c>
      <c r="GP68" s="243">
        <f t="shared" si="45"/>
        <v>0</v>
      </c>
      <c r="GQ68" s="243">
        <f t="shared" si="279"/>
        <v>0</v>
      </c>
      <c r="GR68" s="243">
        <f t="shared" si="280"/>
        <v>0</v>
      </c>
      <c r="GS68" s="244">
        <v>0</v>
      </c>
      <c r="GT68" s="244">
        <v>0</v>
      </c>
      <c r="GU68" s="245"/>
      <c r="GV68" s="243">
        <f t="shared" si="46"/>
        <v>0</v>
      </c>
      <c r="GW68" s="243">
        <f t="shared" si="281"/>
        <v>0</v>
      </c>
      <c r="GX68" s="243">
        <f t="shared" si="282"/>
        <v>0</v>
      </c>
      <c r="GY68" s="243">
        <f t="shared" si="47"/>
        <v>0</v>
      </c>
      <c r="GZ68" s="243">
        <f t="shared" si="283"/>
        <v>0</v>
      </c>
      <c r="HA68" s="244">
        <v>0</v>
      </c>
      <c r="HB68" s="244">
        <v>44</v>
      </c>
      <c r="HC68" s="244">
        <v>0</v>
      </c>
      <c r="HD68" s="244">
        <v>0</v>
      </c>
      <c r="HE68" s="244">
        <v>0</v>
      </c>
      <c r="HF68" s="243">
        <f t="shared" si="284"/>
        <v>0</v>
      </c>
      <c r="HG68" s="243">
        <f t="shared" si="48"/>
        <v>0</v>
      </c>
      <c r="HH68" s="244">
        <v>0</v>
      </c>
      <c r="HI68" s="244">
        <v>0</v>
      </c>
      <c r="HJ68" s="243">
        <f t="shared" si="49"/>
        <v>0</v>
      </c>
      <c r="HK68" s="243">
        <f t="shared" si="50"/>
        <v>0</v>
      </c>
      <c r="HL68" s="243">
        <f t="shared" si="51"/>
        <v>0</v>
      </c>
      <c r="HM68" s="244">
        <v>0</v>
      </c>
      <c r="HN68" s="243">
        <f t="shared" si="285"/>
        <v>0</v>
      </c>
      <c r="HO68" s="243">
        <f t="shared" si="52"/>
        <v>0</v>
      </c>
      <c r="HP68" s="244">
        <v>0</v>
      </c>
      <c r="HQ68" s="244">
        <v>0</v>
      </c>
      <c r="HR68" s="243">
        <f t="shared" si="53"/>
        <v>0</v>
      </c>
      <c r="HS68" s="243">
        <f t="shared" si="54"/>
        <v>0</v>
      </c>
      <c r="HT68" s="243">
        <f t="shared" si="55"/>
        <v>0</v>
      </c>
      <c r="HU68" s="244">
        <v>0</v>
      </c>
      <c r="HV68" s="243">
        <f t="shared" si="286"/>
        <v>0</v>
      </c>
      <c r="HW68" s="243">
        <f t="shared" si="56"/>
        <v>0</v>
      </c>
      <c r="HX68" s="244">
        <v>0</v>
      </c>
      <c r="HY68" s="244">
        <v>0</v>
      </c>
      <c r="HZ68" s="243">
        <f t="shared" si="57"/>
        <v>0</v>
      </c>
      <c r="IA68" s="243">
        <f t="shared" si="58"/>
        <v>0</v>
      </c>
      <c r="IB68" s="243">
        <f t="shared" si="59"/>
        <v>0</v>
      </c>
      <c r="IC68" s="244">
        <v>0</v>
      </c>
      <c r="ID68" s="243">
        <f t="shared" si="287"/>
        <v>0</v>
      </c>
      <c r="IE68" s="243">
        <f t="shared" si="60"/>
        <v>0</v>
      </c>
      <c r="IF68" s="244">
        <v>0</v>
      </c>
      <c r="IG68" s="244">
        <v>0</v>
      </c>
      <c r="IH68" s="243">
        <f t="shared" si="61"/>
        <v>0</v>
      </c>
      <c r="II68" s="243">
        <f t="shared" si="62"/>
        <v>0</v>
      </c>
      <c r="IJ68" s="243">
        <f t="shared" si="288"/>
        <v>0</v>
      </c>
      <c r="IK68" s="244">
        <v>0</v>
      </c>
      <c r="IL68" s="243">
        <f t="shared" si="289"/>
        <v>0</v>
      </c>
      <c r="IM68" s="243">
        <f t="shared" si="63"/>
        <v>0</v>
      </c>
      <c r="IN68" s="244">
        <v>0</v>
      </c>
      <c r="IO68" s="244">
        <v>0</v>
      </c>
      <c r="IP68" s="243">
        <f t="shared" si="64"/>
        <v>0</v>
      </c>
      <c r="IQ68" s="243">
        <f t="shared" si="65"/>
        <v>0</v>
      </c>
      <c r="IR68" s="243">
        <f t="shared" si="290"/>
        <v>0</v>
      </c>
      <c r="IS68" s="244">
        <v>0</v>
      </c>
      <c r="IT68" s="243">
        <f t="shared" si="291"/>
        <v>0</v>
      </c>
      <c r="IU68" s="243">
        <f t="shared" si="66"/>
        <v>0</v>
      </c>
      <c r="IV68" s="244">
        <v>0</v>
      </c>
      <c r="IW68" s="244">
        <v>0</v>
      </c>
      <c r="IX68" s="243">
        <f t="shared" si="67"/>
        <v>0</v>
      </c>
      <c r="IY68" s="243">
        <f t="shared" si="68"/>
        <v>0</v>
      </c>
      <c r="IZ68" s="243">
        <f t="shared" si="292"/>
        <v>0</v>
      </c>
      <c r="JA68" s="244">
        <v>2.7193333333333198</v>
      </c>
      <c r="JB68" s="243">
        <f t="shared" si="293"/>
        <v>0.59825333333333042</v>
      </c>
      <c r="JC68" s="244">
        <v>6.9746666666666499</v>
      </c>
      <c r="JD68" s="243">
        <f t="shared" si="69"/>
        <v>0</v>
      </c>
      <c r="JE68" s="243">
        <f t="shared" si="70"/>
        <v>1.1694260054865904</v>
      </c>
      <c r="JF68" s="243">
        <f t="shared" si="71"/>
        <v>0.5730839669409945</v>
      </c>
      <c r="JG68" s="243">
        <f t="shared" si="294"/>
        <v>14.441715966913062</v>
      </c>
      <c r="JH68" s="244">
        <v>0</v>
      </c>
      <c r="JI68" s="243">
        <f t="shared" si="295"/>
        <v>0</v>
      </c>
      <c r="JJ68" s="244">
        <v>0</v>
      </c>
      <c r="JK68" s="243">
        <f t="shared" si="72"/>
        <v>0</v>
      </c>
      <c r="JL68" s="243">
        <f t="shared" si="73"/>
        <v>0</v>
      </c>
      <c r="JM68" s="243">
        <f t="shared" si="74"/>
        <v>0</v>
      </c>
      <c r="JN68" s="243">
        <f t="shared" si="296"/>
        <v>0</v>
      </c>
      <c r="JO68" s="244">
        <v>0</v>
      </c>
      <c r="JP68" s="243">
        <f t="shared" si="297"/>
        <v>0</v>
      </c>
      <c r="JQ68" s="244">
        <v>0</v>
      </c>
      <c r="JR68" s="243">
        <f t="shared" si="75"/>
        <v>0</v>
      </c>
      <c r="JS68" s="243">
        <f t="shared" si="76"/>
        <v>0</v>
      </c>
      <c r="JT68" s="243">
        <f t="shared" si="77"/>
        <v>0</v>
      </c>
      <c r="JU68" s="243">
        <f t="shared" si="298"/>
        <v>0</v>
      </c>
      <c r="JV68" s="244">
        <v>0</v>
      </c>
      <c r="JW68" s="243">
        <f t="shared" si="299"/>
        <v>0</v>
      </c>
      <c r="JX68" s="244">
        <v>0</v>
      </c>
      <c r="JY68" s="243">
        <f t="shared" si="78"/>
        <v>0</v>
      </c>
      <c r="JZ68" s="243">
        <f t="shared" si="79"/>
        <v>0</v>
      </c>
      <c r="KA68" s="243">
        <f t="shared" si="80"/>
        <v>0</v>
      </c>
      <c r="KB68" s="243">
        <f t="shared" si="300"/>
        <v>0</v>
      </c>
      <c r="KC68" s="244">
        <v>0</v>
      </c>
      <c r="KD68" s="243">
        <f t="shared" si="301"/>
        <v>0</v>
      </c>
      <c r="KE68" s="244">
        <v>0</v>
      </c>
      <c r="KF68" s="243">
        <f t="shared" si="81"/>
        <v>0</v>
      </c>
      <c r="KG68" s="243">
        <f t="shared" si="82"/>
        <v>0</v>
      </c>
      <c r="KH68" s="243">
        <f t="shared" si="83"/>
        <v>0</v>
      </c>
      <c r="KI68" s="243">
        <f t="shared" si="302"/>
        <v>0</v>
      </c>
      <c r="KJ68" s="244">
        <v>0</v>
      </c>
      <c r="KK68" s="243">
        <f t="shared" si="303"/>
        <v>0</v>
      </c>
      <c r="KL68" s="244">
        <v>0</v>
      </c>
      <c r="KM68" s="243">
        <f t="shared" si="84"/>
        <v>0</v>
      </c>
      <c r="KN68" s="243">
        <f t="shared" si="85"/>
        <v>0</v>
      </c>
      <c r="KO68" s="243">
        <f t="shared" si="86"/>
        <v>0</v>
      </c>
      <c r="KP68" s="243">
        <f t="shared" si="304"/>
        <v>0</v>
      </c>
      <c r="KQ68" s="243">
        <f t="shared" si="305"/>
        <v>2.7193333333333198</v>
      </c>
      <c r="KR68" s="243">
        <f t="shared" si="305"/>
        <v>0.59825333333333042</v>
      </c>
      <c r="KS68" s="243">
        <f t="shared" si="306"/>
        <v>6.9746666666666499</v>
      </c>
      <c r="KT68" s="243">
        <f t="shared" si="307"/>
        <v>0</v>
      </c>
      <c r="KU68" s="243">
        <f t="shared" si="308"/>
        <v>0</v>
      </c>
      <c r="KV68" s="243">
        <f t="shared" si="309"/>
        <v>0</v>
      </c>
      <c r="KW68" s="243">
        <f t="shared" si="310"/>
        <v>1.1694260054865904</v>
      </c>
      <c r="KX68" s="243">
        <f t="shared" si="311"/>
        <v>3.7694866178033672E-2</v>
      </c>
      <c r="KY68" s="243">
        <f t="shared" si="312"/>
        <v>0.9975148255447096</v>
      </c>
      <c r="KZ68" s="243">
        <f t="shared" si="313"/>
        <v>0.5730839669409945</v>
      </c>
      <c r="LA68" s="243">
        <f t="shared" si="313"/>
        <v>14.441715966913062</v>
      </c>
      <c r="LB68" s="244">
        <v>0</v>
      </c>
      <c r="LC68" s="243">
        <f t="shared" si="314"/>
        <v>0</v>
      </c>
      <c r="LD68" s="243">
        <f t="shared" si="88"/>
        <v>0</v>
      </c>
      <c r="LE68" s="243">
        <f t="shared" si="315"/>
        <v>0</v>
      </c>
      <c r="LF68" s="243">
        <f t="shared" si="316"/>
        <v>0</v>
      </c>
      <c r="LG68" s="244">
        <v>0</v>
      </c>
      <c r="LH68" s="243">
        <f t="shared" si="89"/>
        <v>0</v>
      </c>
      <c r="LI68" s="243">
        <f t="shared" si="317"/>
        <v>0</v>
      </c>
      <c r="LJ68" s="243">
        <f t="shared" si="318"/>
        <v>0</v>
      </c>
      <c r="LK68" s="243">
        <f t="shared" si="90"/>
        <v>0</v>
      </c>
      <c r="LL68" s="243">
        <f t="shared" si="319"/>
        <v>0</v>
      </c>
      <c r="LM68" s="243">
        <f t="shared" si="91"/>
        <v>0</v>
      </c>
      <c r="LN68" s="244">
        <v>0</v>
      </c>
      <c r="LO68" s="243">
        <f t="shared" si="320"/>
        <v>0</v>
      </c>
      <c r="LP68" s="243">
        <f t="shared" si="321"/>
        <v>0</v>
      </c>
      <c r="LQ68" s="243">
        <f t="shared" si="92"/>
        <v>0</v>
      </c>
      <c r="LR68" s="243">
        <f t="shared" si="322"/>
        <v>0</v>
      </c>
      <c r="LS68" s="244">
        <v>0</v>
      </c>
      <c r="LT68" s="243">
        <f t="shared" si="93"/>
        <v>0</v>
      </c>
      <c r="LU68" s="243">
        <f t="shared" si="323"/>
        <v>0</v>
      </c>
      <c r="LV68" s="243">
        <f t="shared" si="324"/>
        <v>0</v>
      </c>
      <c r="LW68" s="243">
        <f t="shared" si="94"/>
        <v>0</v>
      </c>
      <c r="LX68" s="243">
        <f t="shared" si="325"/>
        <v>0</v>
      </c>
      <c r="LY68" s="245">
        <f t="shared" si="95"/>
        <v>0</v>
      </c>
      <c r="LZ68" s="244">
        <v>0</v>
      </c>
      <c r="MA68" s="249">
        <f t="shared" si="326"/>
        <v>0</v>
      </c>
      <c r="MB68" s="249">
        <f t="shared" si="327"/>
        <v>0</v>
      </c>
      <c r="MC68" s="249">
        <f t="shared" si="96"/>
        <v>0</v>
      </c>
      <c r="MD68" s="247">
        <f t="shared" si="328"/>
        <v>0</v>
      </c>
      <c r="ME68" s="250">
        <f t="shared" si="329"/>
        <v>27.205359531144381</v>
      </c>
      <c r="MF68" s="251">
        <f t="shared" si="376"/>
        <v>6.5399135502290422</v>
      </c>
      <c r="MG68" s="252" t="e">
        <f t="shared" si="330"/>
        <v>#REF!</v>
      </c>
      <c r="MH68" s="252" t="e">
        <f t="shared" si="377"/>
        <v>#REF!</v>
      </c>
      <c r="MI68" s="252">
        <f t="shared" si="331"/>
        <v>0</v>
      </c>
      <c r="MJ68" s="252">
        <f t="shared" si="332"/>
        <v>0</v>
      </c>
      <c r="MK68" s="252">
        <f t="shared" si="378"/>
        <v>5.0971666666666655</v>
      </c>
      <c r="ML68" s="252">
        <f t="shared" si="333"/>
        <v>0</v>
      </c>
      <c r="MM68" s="252">
        <f t="shared" si="334"/>
        <v>0</v>
      </c>
      <c r="MN68" s="252">
        <f t="shared" si="335"/>
        <v>0</v>
      </c>
      <c r="MO68" s="252">
        <f t="shared" si="336"/>
        <v>0</v>
      </c>
      <c r="MP68" s="253">
        <f t="shared" si="337"/>
        <v>0</v>
      </c>
      <c r="MQ68" s="254">
        <f t="shared" si="379"/>
        <v>0</v>
      </c>
      <c r="MR68" s="255">
        <f t="shared" si="338"/>
        <v>0</v>
      </c>
      <c r="MS68" s="255">
        <f t="shared" si="380"/>
        <v>0</v>
      </c>
      <c r="MT68" s="255">
        <f t="shared" si="381"/>
        <v>2.2029691621980527</v>
      </c>
      <c r="MU68" s="255">
        <f t="shared" si="97"/>
        <v>7.1009732444626036E-2</v>
      </c>
      <c r="MV68" s="255">
        <f t="shared" si="339"/>
        <v>2.2925291166986863</v>
      </c>
      <c r="MW68" s="255" t="e">
        <f t="shared" si="98"/>
        <v>#REF!</v>
      </c>
      <c r="MX68" s="255" t="e">
        <f t="shared" si="99"/>
        <v>#REF!</v>
      </c>
      <c r="MY68" s="256" t="e">
        <f t="shared" si="340"/>
        <v>#REF!</v>
      </c>
      <c r="MZ68" s="254">
        <f t="shared" si="341"/>
        <v>0</v>
      </c>
      <c r="NA68" s="255">
        <f t="shared" si="100"/>
        <v>0</v>
      </c>
      <c r="NB68" s="255">
        <f t="shared" si="342"/>
        <v>0</v>
      </c>
      <c r="NC68" s="255">
        <f t="shared" si="101"/>
        <v>0</v>
      </c>
      <c r="ND68" s="255">
        <f t="shared" si="343"/>
        <v>0</v>
      </c>
      <c r="NE68" s="255"/>
      <c r="NF68" s="256"/>
      <c r="NG68" s="257"/>
      <c r="NH68" s="254">
        <f t="shared" si="344"/>
        <v>0</v>
      </c>
      <c r="NI68" s="255">
        <f t="shared" si="102"/>
        <v>0</v>
      </c>
      <c r="NJ68" s="255" t="e">
        <f t="shared" si="345"/>
        <v>#REF!</v>
      </c>
      <c r="NK68" s="255" t="e">
        <f t="shared" si="103"/>
        <v>#REF!</v>
      </c>
      <c r="NL68" s="255">
        <f t="shared" si="346"/>
        <v>0</v>
      </c>
      <c r="NM68" s="255"/>
      <c r="NN68" s="256"/>
      <c r="NO68" s="257"/>
      <c r="NP68" s="254">
        <f t="shared" si="347"/>
        <v>0.68911710755068556</v>
      </c>
      <c r="NQ68" s="255">
        <f t="shared" si="104"/>
        <v>0.77663498020962263</v>
      </c>
      <c r="NR68" s="255">
        <f t="shared" si="348"/>
        <v>0.60606282785216214</v>
      </c>
      <c r="NS68" s="255">
        <f t="shared" si="105"/>
        <v>0.75151790653668105</v>
      </c>
      <c r="NT68" s="255">
        <f t="shared" si="349"/>
        <v>6.4902600133450106</v>
      </c>
      <c r="NU68" s="255">
        <f t="shared" si="350"/>
        <v>0.10617711865684129</v>
      </c>
      <c r="NV68" s="256">
        <f t="shared" si="351"/>
        <v>9.3380361742981061E-2</v>
      </c>
      <c r="NW68" s="257">
        <f t="shared" si="106"/>
        <v>1.0358957808877343</v>
      </c>
      <c r="NX68" s="254">
        <f t="shared" si="352"/>
        <v>0</v>
      </c>
      <c r="NY68" s="255">
        <f t="shared" si="107"/>
        <v>0</v>
      </c>
      <c r="NZ68" s="255">
        <f t="shared" si="353"/>
        <v>0</v>
      </c>
      <c r="OA68" s="255">
        <f t="shared" si="108"/>
        <v>0</v>
      </c>
      <c r="OB68" s="255">
        <f t="shared" si="354"/>
        <v>0</v>
      </c>
      <c r="OC68" s="255"/>
      <c r="OD68" s="256"/>
      <c r="OE68" s="257"/>
      <c r="OF68" s="254">
        <f t="shared" si="355"/>
        <v>0</v>
      </c>
      <c r="OG68" s="255">
        <f t="shared" si="109"/>
        <v>0</v>
      </c>
      <c r="OH68" s="255">
        <f t="shared" si="356"/>
        <v>0</v>
      </c>
      <c r="OI68" s="255">
        <f t="shared" si="110"/>
        <v>0</v>
      </c>
      <c r="OJ68" s="255">
        <f t="shared" si="357"/>
        <v>0</v>
      </c>
      <c r="OK68" s="255"/>
      <c r="OL68" s="256"/>
      <c r="OM68" s="257"/>
      <c r="ON68" s="258"/>
      <c r="OO68" s="254">
        <f t="shared" si="358"/>
        <v>0</v>
      </c>
      <c r="OP68" s="255">
        <f t="shared" si="111"/>
        <v>0</v>
      </c>
      <c r="OQ68" s="255">
        <f t="shared" si="359"/>
        <v>0</v>
      </c>
      <c r="OR68" s="255">
        <f t="shared" si="112"/>
        <v>0</v>
      </c>
      <c r="OS68" s="255">
        <f t="shared" si="360"/>
        <v>0</v>
      </c>
      <c r="OT68" s="255"/>
      <c r="OU68" s="256"/>
      <c r="OV68" s="257"/>
      <c r="OW68" s="258"/>
      <c r="OX68" s="254">
        <f t="shared" si="361"/>
        <v>0</v>
      </c>
      <c r="OY68" s="255">
        <f t="shared" si="113"/>
        <v>0</v>
      </c>
      <c r="OZ68" s="255">
        <f t="shared" si="362"/>
        <v>0</v>
      </c>
      <c r="PA68" s="255">
        <f t="shared" si="114"/>
        <v>0</v>
      </c>
      <c r="PB68" s="255">
        <f t="shared" si="363"/>
        <v>0</v>
      </c>
      <c r="PC68" s="255"/>
      <c r="PD68" s="259"/>
      <c r="PE68" s="257"/>
      <c r="PF68" s="254">
        <f t="shared" si="116"/>
        <v>0</v>
      </c>
      <c r="PG68" s="255">
        <f t="shared" si="117"/>
        <v>0</v>
      </c>
      <c r="PH68" s="255">
        <f t="shared" si="364"/>
        <v>0</v>
      </c>
      <c r="PI68" s="255">
        <f t="shared" si="118"/>
        <v>0</v>
      </c>
      <c r="PJ68" s="255">
        <f t="shared" si="119"/>
        <v>0</v>
      </c>
      <c r="PK68" s="255"/>
      <c r="PL68" s="259"/>
      <c r="PM68" s="257"/>
      <c r="PN68" s="254">
        <f t="shared" si="120"/>
        <v>0</v>
      </c>
      <c r="PO68" s="255">
        <f t="shared" si="121"/>
        <v>0</v>
      </c>
      <c r="PP68" s="255">
        <f t="shared" si="365"/>
        <v>0</v>
      </c>
      <c r="PQ68" s="255">
        <f t="shared" si="122"/>
        <v>0</v>
      </c>
      <c r="PR68" s="255">
        <f t="shared" si="123"/>
        <v>0</v>
      </c>
      <c r="PS68" s="255"/>
      <c r="PT68" s="259"/>
      <c r="PU68" s="257"/>
      <c r="PV68" s="254">
        <f t="shared" si="124"/>
        <v>3.6087708055458472</v>
      </c>
      <c r="PW68" s="255">
        <f t="shared" si="125"/>
        <v>4.06708469785017</v>
      </c>
      <c r="PX68" s="255">
        <f t="shared" si="126"/>
        <v>1.196987174776362E-2</v>
      </c>
      <c r="PY68" s="255">
        <f t="shared" si="127"/>
        <v>1.484264096722689E-2</v>
      </c>
      <c r="PZ68" s="255">
        <f t="shared" si="128"/>
        <v>3.6396158312830202</v>
      </c>
      <c r="QA68" s="255">
        <f t="shared" si="366"/>
        <v>0.99152519739252265</v>
      </c>
      <c r="QB68" s="259">
        <f t="shared" si="129"/>
        <v>3.2887734042919736E-3</v>
      </c>
      <c r="QC68" s="257">
        <f t="shared" si="367"/>
        <v>1.1267130056858805</v>
      </c>
      <c r="QD68" s="254">
        <f t="shared" si="130"/>
        <v>0</v>
      </c>
      <c r="QE68" s="255">
        <f t="shared" si="131"/>
        <v>0</v>
      </c>
      <c r="QF68" s="255">
        <f t="shared" si="132"/>
        <v>0</v>
      </c>
      <c r="QG68" s="255">
        <f t="shared" si="133"/>
        <v>0</v>
      </c>
      <c r="QH68" s="255">
        <f t="shared" si="134"/>
        <v>0</v>
      </c>
      <c r="QI68" s="255"/>
      <c r="QJ68" s="259"/>
      <c r="QK68" s="257"/>
      <c r="QL68" s="254">
        <f t="shared" si="135"/>
        <v>4.5345547538311957</v>
      </c>
      <c r="QM68" s="255">
        <f t="shared" si="136"/>
        <v>5.1104432075677577</v>
      </c>
      <c r="QN68" s="255">
        <f t="shared" si="137"/>
        <v>3.7694866178033672E-2</v>
      </c>
      <c r="QO68" s="255">
        <f t="shared" si="138"/>
        <v>4.6741634060761754E-2</v>
      </c>
      <c r="QP68" s="255">
        <f t="shared" si="368"/>
        <v>11.46167933881989</v>
      </c>
      <c r="QQ68" s="255">
        <f t="shared" si="369"/>
        <v>0.39562743118043642</v>
      </c>
      <c r="QR68" s="259">
        <f t="shared" si="139"/>
        <v>3.2887734042919741E-3</v>
      </c>
      <c r="QS68" s="257">
        <f t="shared" si="370"/>
        <v>1.0510339893769456</v>
      </c>
      <c r="QT68" s="254">
        <f t="shared" si="140"/>
        <v>0</v>
      </c>
      <c r="QU68" s="255">
        <f t="shared" si="141"/>
        <v>0</v>
      </c>
      <c r="QV68" s="255">
        <f t="shared" si="142"/>
        <v>0</v>
      </c>
      <c r="QW68" s="255">
        <f t="shared" si="143"/>
        <v>0</v>
      </c>
      <c r="QX68" s="255">
        <f t="shared" si="144"/>
        <v>0</v>
      </c>
      <c r="QY68" s="255"/>
      <c r="QZ68" s="259"/>
      <c r="RA68" s="257"/>
      <c r="RB68" s="254">
        <f t="shared" si="145"/>
        <v>0</v>
      </c>
      <c r="RC68" s="255">
        <f t="shared" si="146"/>
        <v>0</v>
      </c>
      <c r="RD68" s="255">
        <f t="shared" si="371"/>
        <v>0</v>
      </c>
      <c r="RE68" s="255">
        <f t="shared" si="147"/>
        <v>0</v>
      </c>
      <c r="RF68" s="255">
        <f t="shared" si="148"/>
        <v>0</v>
      </c>
      <c r="RG68" s="255"/>
      <c r="RH68" s="259"/>
      <c r="RI68" s="257"/>
      <c r="RJ68" s="254">
        <f t="shared" si="149"/>
        <v>0</v>
      </c>
      <c r="RK68" s="255">
        <f t="shared" si="150"/>
        <v>0</v>
      </c>
      <c r="RL68" s="255">
        <f t="shared" si="372"/>
        <v>0</v>
      </c>
      <c r="RM68" s="255">
        <f t="shared" si="151"/>
        <v>0</v>
      </c>
      <c r="RN68" s="255">
        <f t="shared" si="152"/>
        <v>0</v>
      </c>
      <c r="RO68" s="255"/>
      <c r="RP68" s="259"/>
      <c r="RQ68" s="257"/>
      <c r="RR68" s="254">
        <f t="shared" si="153"/>
        <v>0</v>
      </c>
      <c r="RS68" s="255">
        <f t="shared" si="154"/>
        <v>0</v>
      </c>
      <c r="RT68" s="255">
        <f t="shared" si="373"/>
        <v>0</v>
      </c>
      <c r="RU68" s="255">
        <f t="shared" si="155"/>
        <v>0</v>
      </c>
      <c r="RV68" s="255">
        <f t="shared" si="156"/>
        <v>0</v>
      </c>
      <c r="RW68" s="255"/>
      <c r="RX68" s="259"/>
      <c r="RY68" s="257"/>
      <c r="RZ68" s="260"/>
      <c r="SA68" s="242">
        <f t="shared" si="157"/>
        <v>0</v>
      </c>
      <c r="SB68" s="242">
        <f t="shared" si="158"/>
        <v>0</v>
      </c>
      <c r="SC68" s="242">
        <f t="shared" si="159"/>
        <v>0.17216587878354142</v>
      </c>
      <c r="SD68" s="242">
        <f t="shared" si="160"/>
        <v>0</v>
      </c>
      <c r="SE68" s="242">
        <f t="shared" si="161"/>
        <v>0</v>
      </c>
      <c r="SF68" s="262">
        <v>0</v>
      </c>
      <c r="SG68" s="242">
        <f t="shared" si="162"/>
        <v>0</v>
      </c>
      <c r="SH68" s="262">
        <v>0</v>
      </c>
      <c r="SI68" s="242">
        <f t="shared" si="163"/>
        <v>0</v>
      </c>
      <c r="SJ68" s="242">
        <f t="shared" si="164"/>
        <v>0</v>
      </c>
      <c r="SK68" s="242">
        <f t="shared" si="165"/>
        <v>0</v>
      </c>
      <c r="SL68" s="242">
        <f t="shared" si="166"/>
        <v>0.15695112169204317</v>
      </c>
      <c r="SM68" s="242">
        <f t="shared" si="167"/>
        <v>0</v>
      </c>
      <c r="SN68" s="242">
        <f t="shared" si="168"/>
        <v>0.35850769377647618</v>
      </c>
      <c r="SO68" s="242">
        <f t="shared" si="169"/>
        <v>0</v>
      </c>
      <c r="SP68" s="242">
        <f t="shared" si="170"/>
        <v>0</v>
      </c>
      <c r="SQ68" s="242">
        <f t="shared" si="171"/>
        <v>0</v>
      </c>
      <c r="SR68" s="242">
        <f t="shared" si="172"/>
        <v>0</v>
      </c>
      <c r="SS68" s="242">
        <f t="shared" si="173"/>
        <v>0.68762469425206074</v>
      </c>
      <c r="ST68" s="242">
        <f t="shared" si="174"/>
        <v>0.68762469425206074</v>
      </c>
      <c r="SU68" s="242"/>
      <c r="SV68" s="242"/>
      <c r="SW68" s="242">
        <f t="shared" si="175"/>
        <v>1.0634467897495528</v>
      </c>
      <c r="SX68" s="242">
        <f t="shared" si="175"/>
        <v>1.0634467897495528</v>
      </c>
      <c r="SY68" s="242"/>
      <c r="SZ68" s="263"/>
      <c r="TA68" s="264">
        <f t="shared" si="176"/>
        <v>0</v>
      </c>
      <c r="TB68" s="264">
        <f t="shared" si="177"/>
        <v>0</v>
      </c>
      <c r="TC68" s="264">
        <f t="shared" si="178"/>
        <v>8.1770399999999999</v>
      </c>
      <c r="TD68" s="264">
        <f t="shared" si="179"/>
        <v>0</v>
      </c>
      <c r="TE68" s="264">
        <f t="shared" si="180"/>
        <v>0</v>
      </c>
      <c r="TF68" s="264">
        <f t="shared" si="180"/>
        <v>0</v>
      </c>
      <c r="TG68" s="264">
        <f t="shared" si="181"/>
        <v>0</v>
      </c>
      <c r="TH68" s="264">
        <f t="shared" si="182"/>
        <v>0</v>
      </c>
      <c r="TI68" s="264">
        <f t="shared" si="183"/>
        <v>0</v>
      </c>
      <c r="TJ68" s="264">
        <f t="shared" si="184"/>
        <v>6.8535600000000008</v>
      </c>
      <c r="TK68" s="264">
        <f t="shared" si="185"/>
        <v>0</v>
      </c>
      <c r="TL68" s="264">
        <f t="shared" si="186"/>
        <v>16.782120000000003</v>
      </c>
      <c r="TM68" s="264">
        <f t="shared" si="187"/>
        <v>0</v>
      </c>
      <c r="TN68" s="264">
        <f t="shared" si="188"/>
        <v>0</v>
      </c>
      <c r="TO68" s="264">
        <f t="shared" si="189"/>
        <v>0</v>
      </c>
      <c r="TP68" s="264">
        <f t="shared" si="189"/>
        <v>0</v>
      </c>
      <c r="TQ68" s="264"/>
      <c r="TR68" s="264"/>
      <c r="TS68" s="264">
        <f t="shared" si="190"/>
        <v>0</v>
      </c>
      <c r="TT68" s="264">
        <f t="shared" si="191"/>
        <v>0</v>
      </c>
      <c r="TU68" s="264">
        <f t="shared" si="192"/>
        <v>8.4705612361502389</v>
      </c>
      <c r="TV68" s="264">
        <f t="shared" si="193"/>
        <v>0</v>
      </c>
      <c r="TW68" s="264">
        <f t="shared" si="193"/>
        <v>0</v>
      </c>
      <c r="TX68" s="264">
        <f t="shared" si="194"/>
        <v>0</v>
      </c>
      <c r="TY68" s="264">
        <f t="shared" si="195"/>
        <v>0</v>
      </c>
      <c r="TZ68" s="264">
        <f t="shared" si="196"/>
        <v>0</v>
      </c>
      <c r="UA68" s="264">
        <f t="shared" si="197"/>
        <v>0</v>
      </c>
      <c r="UB68" s="264">
        <f t="shared" si="198"/>
        <v>7.7219951872485249</v>
      </c>
      <c r="UC68" s="264">
        <f t="shared" si="199"/>
        <v>0</v>
      </c>
      <c r="UD68" s="264">
        <f t="shared" si="200"/>
        <v>17.63857853380263</v>
      </c>
      <c r="UE68" s="264">
        <f t="shared" si="201"/>
        <v>0</v>
      </c>
      <c r="UF68" s="264">
        <f t="shared" si="202"/>
        <v>0</v>
      </c>
      <c r="UG68" s="264">
        <f t="shared" si="203"/>
        <v>0</v>
      </c>
      <c r="UH68" s="264">
        <f t="shared" si="203"/>
        <v>0</v>
      </c>
      <c r="UI68" s="191"/>
      <c r="UJ68" s="191"/>
      <c r="UK68" s="191"/>
      <c r="UL68" s="191"/>
      <c r="UM68" s="189"/>
      <c r="UN68" s="191"/>
      <c r="UO68" s="191"/>
      <c r="UP68" s="191"/>
      <c r="UQ68" s="191"/>
      <c r="UR68" s="191"/>
      <c r="US68" s="191"/>
      <c r="UT68" s="191"/>
      <c r="UU68" s="191"/>
      <c r="UV68" s="192"/>
      <c r="UW68" s="191"/>
      <c r="UX68" s="191"/>
      <c r="UY68" s="191"/>
      <c r="UZ68" s="191"/>
      <c r="VA68" s="191"/>
      <c r="VB68" s="191"/>
      <c r="VC68" s="191"/>
      <c r="VD68" s="191"/>
      <c r="VE68" s="191"/>
      <c r="VF68" s="191"/>
      <c r="VG68" s="191"/>
      <c r="VH68" s="191"/>
      <c r="VI68" s="191"/>
      <c r="VJ68" s="191"/>
      <c r="VK68" s="191"/>
      <c r="VL68" s="191"/>
      <c r="VM68" s="191"/>
      <c r="VN68" s="219"/>
      <c r="VO68" s="191"/>
      <c r="VP68" s="191"/>
      <c r="VQ68" s="191"/>
      <c r="VR68" s="191"/>
      <c r="VS68" s="191"/>
      <c r="VT68" s="191"/>
      <c r="VU68" s="191"/>
      <c r="VV68" s="191"/>
    </row>
    <row r="69" spans="1:594" ht="23.1" hidden="1" customHeight="1" thickBot="1" x14ac:dyDescent="0.35">
      <c r="A69" s="265">
        <v>32</v>
      </c>
      <c r="B69" s="266" t="s">
        <v>185</v>
      </c>
      <c r="C69" s="265">
        <v>1</v>
      </c>
      <c r="D69" s="267">
        <v>231.7</v>
      </c>
      <c r="E69" s="239"/>
      <c r="F69" s="240">
        <f t="shared" si="204"/>
        <v>231.7</v>
      </c>
      <c r="G69" s="240"/>
      <c r="H69" s="268">
        <v>0</v>
      </c>
      <c r="I69" s="269">
        <v>0.79349999999999998</v>
      </c>
      <c r="J69" s="269">
        <v>0.79349999999999998</v>
      </c>
      <c r="K69" s="269"/>
      <c r="L69" s="269"/>
      <c r="M69" s="269">
        <v>0</v>
      </c>
      <c r="N69" s="269">
        <v>0</v>
      </c>
      <c r="O69" s="269">
        <v>0.28239999999999998</v>
      </c>
      <c r="P69" s="269">
        <v>0</v>
      </c>
      <c r="Q69" s="269">
        <v>0</v>
      </c>
      <c r="R69" s="269">
        <v>0</v>
      </c>
      <c r="S69" s="269">
        <v>0</v>
      </c>
      <c r="T69" s="269">
        <v>0</v>
      </c>
      <c r="U69" s="269">
        <v>0</v>
      </c>
      <c r="V69" s="269">
        <v>0.1477</v>
      </c>
      <c r="W69" s="269">
        <v>0</v>
      </c>
      <c r="X69" s="269">
        <v>0.3634</v>
      </c>
      <c r="Y69" s="269">
        <v>0</v>
      </c>
      <c r="Z69" s="269">
        <v>0</v>
      </c>
      <c r="AA69" s="269">
        <v>0</v>
      </c>
      <c r="AB69" s="269">
        <v>0</v>
      </c>
      <c r="AC69" s="244">
        <v>0</v>
      </c>
      <c r="AD69" s="243">
        <f t="shared" si="205"/>
        <v>0</v>
      </c>
      <c r="AE69" s="243">
        <f t="shared" si="0"/>
        <v>0</v>
      </c>
      <c r="AF69" s="243">
        <f t="shared" si="206"/>
        <v>0</v>
      </c>
      <c r="AG69" s="243">
        <f t="shared" si="207"/>
        <v>0</v>
      </c>
      <c r="AH69" s="244">
        <v>0</v>
      </c>
      <c r="AI69" s="243">
        <f t="shared" si="1"/>
        <v>0</v>
      </c>
      <c r="AJ69" s="243">
        <f t="shared" si="208"/>
        <v>0</v>
      </c>
      <c r="AK69" s="243">
        <f t="shared" si="209"/>
        <v>0</v>
      </c>
      <c r="AL69" s="243">
        <f t="shared" si="2"/>
        <v>0</v>
      </c>
      <c r="AM69" s="243">
        <f t="shared" si="210"/>
        <v>0</v>
      </c>
      <c r="AN69" s="244">
        <v>0</v>
      </c>
      <c r="AO69" s="244">
        <v>0</v>
      </c>
      <c r="AP69" s="243">
        <f t="shared" si="211"/>
        <v>0</v>
      </c>
      <c r="AQ69" s="243">
        <f t="shared" si="212"/>
        <v>0</v>
      </c>
      <c r="AR69" s="243">
        <f t="shared" si="213"/>
        <v>0</v>
      </c>
      <c r="AS69" s="244">
        <v>0</v>
      </c>
      <c r="AT69" s="244" t="e">
        <f t="shared" si="3"/>
        <v>#REF!</v>
      </c>
      <c r="AU69" s="243">
        <f t="shared" si="4"/>
        <v>0</v>
      </c>
      <c r="AV69" s="243">
        <f t="shared" si="214"/>
        <v>0</v>
      </c>
      <c r="AW69" s="243">
        <f t="shared" si="215"/>
        <v>0</v>
      </c>
      <c r="AX69" s="243">
        <f t="shared" si="5"/>
        <v>0</v>
      </c>
      <c r="AY69" s="243">
        <f t="shared" si="216"/>
        <v>0</v>
      </c>
      <c r="AZ69" s="244">
        <v>8</v>
      </c>
      <c r="BA69" s="243">
        <f t="shared" si="217"/>
        <v>40.777333333333324</v>
      </c>
      <c r="BB69" s="243">
        <f t="shared" si="218"/>
        <v>4.2524933333333328</v>
      </c>
      <c r="BC69" s="243">
        <f t="shared" si="219"/>
        <v>3.4019946666666665</v>
      </c>
      <c r="BD69" s="243">
        <f t="shared" si="220"/>
        <v>0.85049866666666629</v>
      </c>
      <c r="BE69" s="244">
        <v>1.5946849999999999</v>
      </c>
      <c r="BF69" s="243">
        <f t="shared" si="221"/>
        <v>1.2757480000000001</v>
      </c>
      <c r="BG69" s="243">
        <f t="shared" si="222"/>
        <v>0.3189369999999998</v>
      </c>
      <c r="BH69" s="243">
        <f t="shared" si="6"/>
        <v>5.297568440093432</v>
      </c>
      <c r="BI69" s="243">
        <f t="shared" si="223"/>
        <v>0.17075995615062994</v>
      </c>
      <c r="BJ69" s="243">
        <f t="shared" si="224"/>
        <v>4.5188007052503973</v>
      </c>
      <c r="BK69" s="243">
        <f t="shared" si="7"/>
        <v>2.5961040053380047</v>
      </c>
      <c r="BL69" s="243">
        <f t="shared" si="225"/>
        <v>65.421820934517712</v>
      </c>
      <c r="BM69" s="244">
        <v>0</v>
      </c>
      <c r="BN69" s="243">
        <f t="shared" si="226"/>
        <v>0</v>
      </c>
      <c r="BO69" s="243">
        <f t="shared" si="8"/>
        <v>0</v>
      </c>
      <c r="BP69" s="243">
        <f t="shared" si="227"/>
        <v>0</v>
      </c>
      <c r="BQ69" s="243">
        <f t="shared" si="228"/>
        <v>0</v>
      </c>
      <c r="BR69" s="244">
        <v>0</v>
      </c>
      <c r="BS69" s="243">
        <f t="shared" si="9"/>
        <v>0</v>
      </c>
      <c r="BT69" s="243">
        <f t="shared" si="229"/>
        <v>0</v>
      </c>
      <c r="BU69" s="243">
        <f t="shared" si="230"/>
        <v>0</v>
      </c>
      <c r="BV69" s="243">
        <f t="shared" si="10"/>
        <v>0</v>
      </c>
      <c r="BW69" s="243">
        <f t="shared" si="231"/>
        <v>0</v>
      </c>
      <c r="BX69" s="244">
        <v>0</v>
      </c>
      <c r="BY69" s="243">
        <f t="shared" si="11"/>
        <v>0</v>
      </c>
      <c r="BZ69" s="243">
        <f t="shared" si="232"/>
        <v>0</v>
      </c>
      <c r="CA69" s="243">
        <f t="shared" si="233"/>
        <v>0</v>
      </c>
      <c r="CB69" s="243">
        <f t="shared" si="12"/>
        <v>0</v>
      </c>
      <c r="CC69" s="243">
        <f t="shared" si="234"/>
        <v>0</v>
      </c>
      <c r="CD69" s="245"/>
      <c r="CE69" s="243">
        <f t="shared" si="13"/>
        <v>0</v>
      </c>
      <c r="CF69" s="243">
        <f t="shared" si="235"/>
        <v>0</v>
      </c>
      <c r="CG69" s="243">
        <f t="shared" si="236"/>
        <v>0</v>
      </c>
      <c r="CH69" s="243">
        <f t="shared" si="14"/>
        <v>0</v>
      </c>
      <c r="CI69" s="243">
        <f t="shared" si="237"/>
        <v>0</v>
      </c>
      <c r="CJ69" s="245"/>
      <c r="CK69" s="243">
        <f t="shared" si="15"/>
        <v>0</v>
      </c>
      <c r="CL69" s="243">
        <f t="shared" si="238"/>
        <v>0</v>
      </c>
      <c r="CM69" s="243">
        <f t="shared" si="239"/>
        <v>0</v>
      </c>
      <c r="CN69" s="243">
        <f t="shared" si="16"/>
        <v>0</v>
      </c>
      <c r="CO69" s="243">
        <f t="shared" si="240"/>
        <v>0</v>
      </c>
      <c r="CP69" s="243">
        <v>0</v>
      </c>
      <c r="CQ69" s="243">
        <f t="shared" si="17"/>
        <v>0</v>
      </c>
      <c r="CR69" s="243">
        <f t="shared" si="374"/>
        <v>0</v>
      </c>
      <c r="CS69" s="243">
        <f t="shared" si="241"/>
        <v>0</v>
      </c>
      <c r="CT69" s="243">
        <f t="shared" si="18"/>
        <v>0</v>
      </c>
      <c r="CU69" s="243">
        <f t="shared" si="242"/>
        <v>0</v>
      </c>
      <c r="CV69" s="243"/>
      <c r="CW69" s="243">
        <f t="shared" si="19"/>
        <v>0</v>
      </c>
      <c r="CX69" s="243">
        <f t="shared" si="375"/>
        <v>0</v>
      </c>
      <c r="CY69" s="243">
        <f t="shared" si="243"/>
        <v>0</v>
      </c>
      <c r="CZ69" s="243">
        <f t="shared" si="20"/>
        <v>0</v>
      </c>
      <c r="DA69" s="243">
        <f t="shared" si="244"/>
        <v>0</v>
      </c>
      <c r="DB69" s="244">
        <v>0</v>
      </c>
      <c r="DC69" s="243">
        <f t="shared" si="245"/>
        <v>0</v>
      </c>
      <c r="DD69" s="243">
        <f t="shared" si="21"/>
        <v>0</v>
      </c>
      <c r="DE69" s="244">
        <v>0</v>
      </c>
      <c r="DF69" s="244">
        <v>0</v>
      </c>
      <c r="DG69" s="243">
        <f t="shared" si="22"/>
        <v>0</v>
      </c>
      <c r="DH69" s="243">
        <f t="shared" si="23"/>
        <v>0</v>
      </c>
      <c r="DI69" s="243">
        <f t="shared" si="246"/>
        <v>0</v>
      </c>
      <c r="DJ69" s="244">
        <v>0</v>
      </c>
      <c r="DK69" s="243">
        <f t="shared" si="247"/>
        <v>0</v>
      </c>
      <c r="DL69" s="243">
        <f t="shared" si="24"/>
        <v>0</v>
      </c>
      <c r="DM69" s="244">
        <v>0</v>
      </c>
      <c r="DN69" s="244">
        <v>0</v>
      </c>
      <c r="DO69" s="243">
        <f t="shared" si="25"/>
        <v>0</v>
      </c>
      <c r="DP69" s="243">
        <f t="shared" si="26"/>
        <v>0</v>
      </c>
      <c r="DQ69" s="243">
        <f t="shared" si="248"/>
        <v>0</v>
      </c>
      <c r="DR69" s="244">
        <v>0</v>
      </c>
      <c r="DS69" s="243">
        <f t="shared" si="249"/>
        <v>0</v>
      </c>
      <c r="DT69" s="243">
        <f t="shared" si="27"/>
        <v>0</v>
      </c>
      <c r="DU69" s="244">
        <v>0</v>
      </c>
      <c r="DV69" s="244">
        <v>0</v>
      </c>
      <c r="DW69" s="243">
        <f t="shared" si="28"/>
        <v>0</v>
      </c>
      <c r="DX69" s="243">
        <f t="shared" si="29"/>
        <v>0</v>
      </c>
      <c r="DY69" s="243">
        <f t="shared" si="30"/>
        <v>0</v>
      </c>
      <c r="DZ69" s="244">
        <v>0</v>
      </c>
      <c r="EA69" s="243">
        <f t="shared" si="250"/>
        <v>0</v>
      </c>
      <c r="EB69" s="243">
        <f t="shared" si="31"/>
        <v>0</v>
      </c>
      <c r="EC69" s="244">
        <v>0</v>
      </c>
      <c r="ED69" s="244">
        <v>0</v>
      </c>
      <c r="EE69" s="243">
        <f t="shared" si="32"/>
        <v>0</v>
      </c>
      <c r="EF69" s="243">
        <f t="shared" si="33"/>
        <v>0</v>
      </c>
      <c r="EG69" s="243">
        <f t="shared" si="34"/>
        <v>0</v>
      </c>
      <c r="EH69" s="244">
        <v>0</v>
      </c>
      <c r="EI69" s="243">
        <f t="shared" si="251"/>
        <v>0</v>
      </c>
      <c r="EJ69" s="243">
        <f t="shared" si="35"/>
        <v>0</v>
      </c>
      <c r="EK69" s="244">
        <v>0</v>
      </c>
      <c r="EL69" s="244">
        <v>0</v>
      </c>
      <c r="EM69" s="243">
        <f t="shared" si="36"/>
        <v>0</v>
      </c>
      <c r="EN69" s="243">
        <f t="shared" si="37"/>
        <v>0</v>
      </c>
      <c r="EO69" s="243">
        <f t="shared" si="252"/>
        <v>0</v>
      </c>
      <c r="EP69" s="244">
        <v>0</v>
      </c>
      <c r="EQ69" s="244">
        <v>0</v>
      </c>
      <c r="ER69" s="244">
        <v>0</v>
      </c>
      <c r="ES69" s="244">
        <v>0</v>
      </c>
      <c r="ET69" s="244">
        <v>0</v>
      </c>
      <c r="EU69" s="243">
        <f t="shared" si="38"/>
        <v>0</v>
      </c>
      <c r="EV69" s="243">
        <f t="shared" si="253"/>
        <v>0</v>
      </c>
      <c r="EW69" s="243">
        <f t="shared" si="254"/>
        <v>0</v>
      </c>
      <c r="EX69" s="243">
        <f t="shared" si="39"/>
        <v>0</v>
      </c>
      <c r="EY69" s="243">
        <f t="shared" si="255"/>
        <v>0</v>
      </c>
      <c r="EZ69" s="245">
        <f t="shared" si="256"/>
        <v>0</v>
      </c>
      <c r="FA69" s="245">
        <f t="shared" si="256"/>
        <v>0</v>
      </c>
      <c r="FB69" s="245">
        <f t="shared" si="256"/>
        <v>0</v>
      </c>
      <c r="FC69" s="245">
        <f t="shared" si="257"/>
        <v>0</v>
      </c>
      <c r="FD69" s="245">
        <f t="shared" si="258"/>
        <v>0</v>
      </c>
      <c r="FE69" s="245">
        <f t="shared" si="259"/>
        <v>0</v>
      </c>
      <c r="FF69" s="245">
        <f t="shared" si="260"/>
        <v>0</v>
      </c>
      <c r="FG69" s="245">
        <f t="shared" si="261"/>
        <v>0</v>
      </c>
      <c r="FH69" s="245">
        <f t="shared" si="262"/>
        <v>0</v>
      </c>
      <c r="FI69" s="245">
        <f t="shared" si="263"/>
        <v>0</v>
      </c>
      <c r="FJ69" s="245">
        <f t="shared" si="263"/>
        <v>0</v>
      </c>
      <c r="FK69" s="244">
        <f t="shared" si="40"/>
        <v>0</v>
      </c>
      <c r="FL69" s="244">
        <v>0</v>
      </c>
      <c r="FM69" s="243">
        <f t="shared" si="264"/>
        <v>0</v>
      </c>
      <c r="FN69" s="243">
        <f t="shared" si="265"/>
        <v>0</v>
      </c>
      <c r="FO69" s="244">
        <v>0</v>
      </c>
      <c r="FP69" s="244">
        <f t="shared" si="266"/>
        <v>0</v>
      </c>
      <c r="FQ69" s="244">
        <f t="shared" si="41"/>
        <v>0</v>
      </c>
      <c r="FR69" s="244">
        <v>0</v>
      </c>
      <c r="FS69" s="243">
        <f t="shared" si="267"/>
        <v>0</v>
      </c>
      <c r="FT69" s="243">
        <f t="shared" si="268"/>
        <v>0</v>
      </c>
      <c r="FU69" s="244">
        <v>0</v>
      </c>
      <c r="FV69" s="244">
        <f t="shared" si="269"/>
        <v>0</v>
      </c>
      <c r="FW69" s="270">
        <v>3.0839999999999999E-3</v>
      </c>
      <c r="FX69" s="243">
        <f t="shared" si="270"/>
        <v>13.175801739089279</v>
      </c>
      <c r="FY69" s="243">
        <f t="shared" si="271"/>
        <v>2.8986763825996413</v>
      </c>
      <c r="FZ69" s="243">
        <f t="shared" si="42"/>
        <v>0</v>
      </c>
      <c r="GA69" s="243">
        <f t="shared" si="272"/>
        <v>0</v>
      </c>
      <c r="GB69" s="243">
        <f t="shared" si="273"/>
        <v>0</v>
      </c>
      <c r="GC69" s="243">
        <f t="shared" si="274"/>
        <v>0.24014347987844811</v>
      </c>
      <c r="GD69" s="243">
        <f t="shared" si="43"/>
        <v>1.8536992971943522</v>
      </c>
      <c r="GE69" s="243">
        <f t="shared" si="275"/>
        <v>5.9751490572489602E-2</v>
      </c>
      <c r="GF69" s="243">
        <f t="shared" si="276"/>
        <v>1.5811966916913054</v>
      </c>
      <c r="GG69" s="243">
        <f t="shared" si="44"/>
        <v>0.90841604493808603</v>
      </c>
      <c r="GH69" s="247">
        <f t="shared" si="277"/>
        <v>22.892084332439769</v>
      </c>
      <c r="GI69" s="244">
        <v>16</v>
      </c>
      <c r="GJ69" s="244">
        <v>3896.72</v>
      </c>
      <c r="GK69" s="244">
        <v>857.27840000000003</v>
      </c>
      <c r="GL69" s="244">
        <v>2390.1444271127898</v>
      </c>
      <c r="GM69" s="244">
        <v>71.022008333333304</v>
      </c>
      <c r="GN69" s="271">
        <v>0</v>
      </c>
      <c r="GO69" s="243">
        <f t="shared" si="278"/>
        <v>0</v>
      </c>
      <c r="GP69" s="243">
        <f t="shared" si="45"/>
        <v>0</v>
      </c>
      <c r="GQ69" s="243">
        <f t="shared" si="279"/>
        <v>0</v>
      </c>
      <c r="GR69" s="243">
        <f t="shared" si="280"/>
        <v>0</v>
      </c>
      <c r="GS69" s="244">
        <v>0</v>
      </c>
      <c r="GT69" s="244">
        <v>0</v>
      </c>
      <c r="GU69" s="245"/>
      <c r="GV69" s="243">
        <f t="shared" si="46"/>
        <v>0</v>
      </c>
      <c r="GW69" s="243">
        <f t="shared" si="281"/>
        <v>0</v>
      </c>
      <c r="GX69" s="243">
        <f t="shared" si="282"/>
        <v>0</v>
      </c>
      <c r="GY69" s="243">
        <f t="shared" si="47"/>
        <v>0</v>
      </c>
      <c r="GZ69" s="243">
        <f t="shared" si="283"/>
        <v>0</v>
      </c>
      <c r="HA69" s="244">
        <v>0</v>
      </c>
      <c r="HB69" s="244">
        <v>44</v>
      </c>
      <c r="HC69" s="244">
        <v>0</v>
      </c>
      <c r="HD69" s="244">
        <v>0</v>
      </c>
      <c r="HE69" s="244">
        <v>0</v>
      </c>
      <c r="HF69" s="243">
        <f t="shared" si="284"/>
        <v>0</v>
      </c>
      <c r="HG69" s="243">
        <f t="shared" si="48"/>
        <v>0</v>
      </c>
      <c r="HH69" s="244">
        <v>0</v>
      </c>
      <c r="HI69" s="244">
        <v>0</v>
      </c>
      <c r="HJ69" s="243">
        <f t="shared" si="49"/>
        <v>0</v>
      </c>
      <c r="HK69" s="243">
        <f t="shared" si="50"/>
        <v>0</v>
      </c>
      <c r="HL69" s="243">
        <f t="shared" si="51"/>
        <v>0</v>
      </c>
      <c r="HM69" s="244">
        <v>0</v>
      </c>
      <c r="HN69" s="243">
        <f t="shared" si="285"/>
        <v>0</v>
      </c>
      <c r="HO69" s="243">
        <f t="shared" si="52"/>
        <v>0</v>
      </c>
      <c r="HP69" s="244">
        <v>0</v>
      </c>
      <c r="HQ69" s="244">
        <v>0</v>
      </c>
      <c r="HR69" s="243">
        <f t="shared" si="53"/>
        <v>0</v>
      </c>
      <c r="HS69" s="243">
        <f t="shared" si="54"/>
        <v>0</v>
      </c>
      <c r="HT69" s="243">
        <f t="shared" si="55"/>
        <v>0</v>
      </c>
      <c r="HU69" s="244">
        <v>0</v>
      </c>
      <c r="HV69" s="243">
        <f t="shared" si="286"/>
        <v>0</v>
      </c>
      <c r="HW69" s="243">
        <f t="shared" si="56"/>
        <v>0</v>
      </c>
      <c r="HX69" s="244">
        <v>0</v>
      </c>
      <c r="HY69" s="244">
        <v>0</v>
      </c>
      <c r="HZ69" s="243">
        <f t="shared" si="57"/>
        <v>0</v>
      </c>
      <c r="IA69" s="243">
        <f t="shared" si="58"/>
        <v>0</v>
      </c>
      <c r="IB69" s="243">
        <f t="shared" si="59"/>
        <v>0</v>
      </c>
      <c r="IC69" s="244">
        <v>0</v>
      </c>
      <c r="ID69" s="243">
        <f t="shared" si="287"/>
        <v>0</v>
      </c>
      <c r="IE69" s="243">
        <f t="shared" si="60"/>
        <v>0</v>
      </c>
      <c r="IF69" s="244">
        <v>0</v>
      </c>
      <c r="IG69" s="244">
        <v>0</v>
      </c>
      <c r="IH69" s="243">
        <f t="shared" si="61"/>
        <v>0</v>
      </c>
      <c r="II69" s="243">
        <f t="shared" si="62"/>
        <v>0</v>
      </c>
      <c r="IJ69" s="243">
        <f t="shared" si="288"/>
        <v>0</v>
      </c>
      <c r="IK69" s="244">
        <v>0</v>
      </c>
      <c r="IL69" s="243">
        <f t="shared" si="289"/>
        <v>0</v>
      </c>
      <c r="IM69" s="243">
        <f t="shared" si="63"/>
        <v>0</v>
      </c>
      <c r="IN69" s="244">
        <v>0</v>
      </c>
      <c r="IO69" s="244">
        <v>0</v>
      </c>
      <c r="IP69" s="243">
        <f t="shared" si="64"/>
        <v>0</v>
      </c>
      <c r="IQ69" s="243">
        <f t="shared" si="65"/>
        <v>0</v>
      </c>
      <c r="IR69" s="243">
        <f t="shared" si="290"/>
        <v>0</v>
      </c>
      <c r="IS69" s="244">
        <v>0</v>
      </c>
      <c r="IT69" s="243">
        <f t="shared" si="291"/>
        <v>0</v>
      </c>
      <c r="IU69" s="243">
        <f t="shared" si="66"/>
        <v>0</v>
      </c>
      <c r="IV69" s="244">
        <v>0</v>
      </c>
      <c r="IW69" s="244">
        <v>0</v>
      </c>
      <c r="IX69" s="243">
        <f t="shared" si="67"/>
        <v>0</v>
      </c>
      <c r="IY69" s="243">
        <f t="shared" si="68"/>
        <v>0</v>
      </c>
      <c r="IZ69" s="243">
        <f t="shared" si="292"/>
        <v>0</v>
      </c>
      <c r="JA69" s="244">
        <v>13.6419888888888</v>
      </c>
      <c r="JB69" s="243">
        <f t="shared" si="293"/>
        <v>3.001237555555536</v>
      </c>
      <c r="JC69" s="244">
        <v>34.989577777777697</v>
      </c>
      <c r="JD69" s="243">
        <f t="shared" si="69"/>
        <v>0</v>
      </c>
      <c r="JE69" s="243">
        <f t="shared" si="70"/>
        <v>5.8666204608577264</v>
      </c>
      <c r="JF69" s="243">
        <f t="shared" si="71"/>
        <v>2.8749712341539881</v>
      </c>
      <c r="JG69" s="243">
        <f t="shared" si="294"/>
        <v>72.449275100680495</v>
      </c>
      <c r="JH69" s="244">
        <v>0</v>
      </c>
      <c r="JI69" s="243">
        <f t="shared" si="295"/>
        <v>0</v>
      </c>
      <c r="JJ69" s="244">
        <v>0</v>
      </c>
      <c r="JK69" s="243">
        <f t="shared" si="72"/>
        <v>0</v>
      </c>
      <c r="JL69" s="243">
        <f t="shared" si="73"/>
        <v>0</v>
      </c>
      <c r="JM69" s="243">
        <f t="shared" si="74"/>
        <v>0</v>
      </c>
      <c r="JN69" s="243">
        <f t="shared" si="296"/>
        <v>0</v>
      </c>
      <c r="JO69" s="244">
        <v>0</v>
      </c>
      <c r="JP69" s="243">
        <f t="shared" si="297"/>
        <v>0</v>
      </c>
      <c r="JQ69" s="244">
        <v>0</v>
      </c>
      <c r="JR69" s="243">
        <f t="shared" si="75"/>
        <v>0</v>
      </c>
      <c r="JS69" s="243">
        <f t="shared" si="76"/>
        <v>0</v>
      </c>
      <c r="JT69" s="243">
        <f t="shared" si="77"/>
        <v>0</v>
      </c>
      <c r="JU69" s="243">
        <f t="shared" si="298"/>
        <v>0</v>
      </c>
      <c r="JV69" s="244">
        <v>0</v>
      </c>
      <c r="JW69" s="243">
        <f t="shared" si="299"/>
        <v>0</v>
      </c>
      <c r="JX69" s="244">
        <v>0</v>
      </c>
      <c r="JY69" s="243">
        <f t="shared" si="78"/>
        <v>0</v>
      </c>
      <c r="JZ69" s="243">
        <f t="shared" si="79"/>
        <v>0</v>
      </c>
      <c r="KA69" s="243">
        <f t="shared" si="80"/>
        <v>0</v>
      </c>
      <c r="KB69" s="243">
        <f t="shared" si="300"/>
        <v>0</v>
      </c>
      <c r="KC69" s="244">
        <v>0</v>
      </c>
      <c r="KD69" s="243">
        <f t="shared" si="301"/>
        <v>0</v>
      </c>
      <c r="KE69" s="244">
        <v>0</v>
      </c>
      <c r="KF69" s="243">
        <f t="shared" si="81"/>
        <v>0</v>
      </c>
      <c r="KG69" s="243">
        <f t="shared" si="82"/>
        <v>0</v>
      </c>
      <c r="KH69" s="243">
        <f t="shared" si="83"/>
        <v>0</v>
      </c>
      <c r="KI69" s="243">
        <f t="shared" si="302"/>
        <v>0</v>
      </c>
      <c r="KJ69" s="244">
        <v>0</v>
      </c>
      <c r="KK69" s="243">
        <f t="shared" si="303"/>
        <v>0</v>
      </c>
      <c r="KL69" s="244">
        <v>0</v>
      </c>
      <c r="KM69" s="243">
        <f t="shared" si="84"/>
        <v>0</v>
      </c>
      <c r="KN69" s="243">
        <f t="shared" si="85"/>
        <v>0</v>
      </c>
      <c r="KO69" s="243">
        <f t="shared" si="86"/>
        <v>0</v>
      </c>
      <c r="KP69" s="243">
        <f t="shared" si="304"/>
        <v>0</v>
      </c>
      <c r="KQ69" s="243">
        <f t="shared" si="305"/>
        <v>13.6419888888888</v>
      </c>
      <c r="KR69" s="243">
        <f t="shared" si="305"/>
        <v>3.001237555555536</v>
      </c>
      <c r="KS69" s="243">
        <f t="shared" si="306"/>
        <v>34.989577777777697</v>
      </c>
      <c r="KT69" s="243">
        <f t="shared" si="307"/>
        <v>0</v>
      </c>
      <c r="KU69" s="243">
        <f t="shared" si="308"/>
        <v>0</v>
      </c>
      <c r="KV69" s="243">
        <f t="shared" si="309"/>
        <v>0</v>
      </c>
      <c r="KW69" s="243">
        <f t="shared" si="310"/>
        <v>5.8666204608577264</v>
      </c>
      <c r="KX69" s="243">
        <f t="shared" si="311"/>
        <v>0.18910257865980221</v>
      </c>
      <c r="KY69" s="243">
        <f t="shared" si="312"/>
        <v>5.0041993748159577</v>
      </c>
      <c r="KZ69" s="243">
        <f t="shared" si="313"/>
        <v>2.8749712341539881</v>
      </c>
      <c r="LA69" s="243">
        <f t="shared" si="313"/>
        <v>72.449275100680495</v>
      </c>
      <c r="LB69" s="244">
        <v>0</v>
      </c>
      <c r="LC69" s="243">
        <f t="shared" si="314"/>
        <v>0</v>
      </c>
      <c r="LD69" s="243">
        <f t="shared" si="88"/>
        <v>0</v>
      </c>
      <c r="LE69" s="243">
        <f t="shared" si="315"/>
        <v>0</v>
      </c>
      <c r="LF69" s="243">
        <f t="shared" si="316"/>
        <v>0</v>
      </c>
      <c r="LG69" s="244">
        <v>0</v>
      </c>
      <c r="LH69" s="243">
        <f t="shared" si="89"/>
        <v>0</v>
      </c>
      <c r="LI69" s="243">
        <f t="shared" si="317"/>
        <v>0</v>
      </c>
      <c r="LJ69" s="243">
        <f t="shared" si="318"/>
        <v>0</v>
      </c>
      <c r="LK69" s="243">
        <f t="shared" si="90"/>
        <v>0</v>
      </c>
      <c r="LL69" s="243">
        <f t="shared" si="319"/>
        <v>0</v>
      </c>
      <c r="LM69" s="243">
        <f t="shared" si="91"/>
        <v>0</v>
      </c>
      <c r="LN69" s="244">
        <v>0</v>
      </c>
      <c r="LO69" s="243">
        <f t="shared" si="320"/>
        <v>0</v>
      </c>
      <c r="LP69" s="243">
        <f t="shared" si="321"/>
        <v>0</v>
      </c>
      <c r="LQ69" s="243">
        <f t="shared" si="92"/>
        <v>0</v>
      </c>
      <c r="LR69" s="243">
        <f t="shared" si="322"/>
        <v>0</v>
      </c>
      <c r="LS69" s="244">
        <v>0</v>
      </c>
      <c r="LT69" s="243">
        <f t="shared" si="93"/>
        <v>0</v>
      </c>
      <c r="LU69" s="243">
        <f t="shared" si="323"/>
        <v>0</v>
      </c>
      <c r="LV69" s="243">
        <f t="shared" si="324"/>
        <v>0</v>
      </c>
      <c r="LW69" s="243">
        <f t="shared" si="94"/>
        <v>0</v>
      </c>
      <c r="LX69" s="243">
        <f t="shared" si="325"/>
        <v>0</v>
      </c>
      <c r="LY69" s="245">
        <f t="shared" si="95"/>
        <v>0</v>
      </c>
      <c r="LZ69" s="244">
        <v>0</v>
      </c>
      <c r="MA69" s="249">
        <f t="shared" si="326"/>
        <v>0</v>
      </c>
      <c r="MB69" s="249">
        <f t="shared" si="327"/>
        <v>0</v>
      </c>
      <c r="MC69" s="249">
        <f t="shared" si="96"/>
        <v>0</v>
      </c>
      <c r="MD69" s="247">
        <f t="shared" si="328"/>
        <v>0</v>
      </c>
      <c r="ME69" s="250">
        <f t="shared" si="329"/>
        <v>160.76318036763797</v>
      </c>
      <c r="MF69" s="251">
        <f t="shared" si="376"/>
        <v>32.717704566133257</v>
      </c>
      <c r="MG69" s="252" t="e">
        <f t="shared" si="330"/>
        <v>#REF!</v>
      </c>
      <c r="MH69" s="252" t="e">
        <f t="shared" si="377"/>
        <v>#REF!</v>
      </c>
      <c r="MI69" s="252">
        <f t="shared" si="331"/>
        <v>0</v>
      </c>
      <c r="MJ69" s="252">
        <f t="shared" si="332"/>
        <v>0</v>
      </c>
      <c r="MK69" s="252">
        <f t="shared" si="378"/>
        <v>40.777333333333324</v>
      </c>
      <c r="ML69" s="252">
        <f t="shared" si="333"/>
        <v>0</v>
      </c>
      <c r="MM69" s="252">
        <f t="shared" si="334"/>
        <v>0</v>
      </c>
      <c r="MN69" s="252">
        <f t="shared" si="335"/>
        <v>0</v>
      </c>
      <c r="MO69" s="252">
        <f t="shared" si="336"/>
        <v>0</v>
      </c>
      <c r="MP69" s="253">
        <f t="shared" si="337"/>
        <v>0</v>
      </c>
      <c r="MQ69" s="254">
        <f t="shared" si="379"/>
        <v>0</v>
      </c>
      <c r="MR69" s="255">
        <f t="shared" si="338"/>
        <v>0</v>
      </c>
      <c r="MS69" s="255">
        <f t="shared" si="380"/>
        <v>0</v>
      </c>
      <c r="MT69" s="255">
        <f t="shared" si="381"/>
        <v>13.01788819814551</v>
      </c>
      <c r="MU69" s="255">
        <f t="shared" si="97"/>
        <v>0.41961402538292175</v>
      </c>
      <c r="MV69" s="255">
        <f t="shared" si="339"/>
        <v>13.547120061544346</v>
      </c>
      <c r="MW69" s="255" t="e">
        <f t="shared" si="98"/>
        <v>#REF!</v>
      </c>
      <c r="MX69" s="255" t="e">
        <f t="shared" si="99"/>
        <v>#REF!</v>
      </c>
      <c r="MY69" s="256" t="e">
        <f t="shared" si="340"/>
        <v>#REF!</v>
      </c>
      <c r="MZ69" s="254">
        <f t="shared" si="341"/>
        <v>0</v>
      </c>
      <c r="NA69" s="255">
        <f t="shared" si="100"/>
        <v>0</v>
      </c>
      <c r="NB69" s="255">
        <f t="shared" si="342"/>
        <v>0</v>
      </c>
      <c r="NC69" s="255">
        <f t="shared" si="101"/>
        <v>0</v>
      </c>
      <c r="ND69" s="255">
        <f t="shared" si="343"/>
        <v>0</v>
      </c>
      <c r="NE69" s="255"/>
      <c r="NF69" s="256"/>
      <c r="NG69" s="257"/>
      <c r="NH69" s="254">
        <f t="shared" si="344"/>
        <v>0</v>
      </c>
      <c r="NI69" s="255">
        <f t="shared" si="102"/>
        <v>0</v>
      </c>
      <c r="NJ69" s="255" t="e">
        <f t="shared" si="345"/>
        <v>#REF!</v>
      </c>
      <c r="NK69" s="255" t="e">
        <f t="shared" si="103"/>
        <v>#REF!</v>
      </c>
      <c r="NL69" s="255">
        <f t="shared" si="346"/>
        <v>0</v>
      </c>
      <c r="NM69" s="255"/>
      <c r="NN69" s="256"/>
      <c r="NO69" s="257"/>
      <c r="NP69" s="254">
        <f t="shared" si="347"/>
        <v>5.5129368604054845</v>
      </c>
      <c r="NQ69" s="255">
        <f t="shared" si="104"/>
        <v>6.213079841676981</v>
      </c>
      <c r="NR69" s="255">
        <f t="shared" si="348"/>
        <v>4.8485026228172972</v>
      </c>
      <c r="NS69" s="255">
        <f t="shared" si="105"/>
        <v>6.0121432522934484</v>
      </c>
      <c r="NT69" s="255">
        <f t="shared" si="349"/>
        <v>51.922080106760085</v>
      </c>
      <c r="NU69" s="255">
        <f t="shared" si="350"/>
        <v>0.10617711865684129</v>
      </c>
      <c r="NV69" s="256">
        <f t="shared" si="351"/>
        <v>9.3380361742981061E-2</v>
      </c>
      <c r="NW69" s="257">
        <f t="shared" si="106"/>
        <v>1.0358957808877343</v>
      </c>
      <c r="NX69" s="254">
        <f t="shared" si="352"/>
        <v>0</v>
      </c>
      <c r="NY69" s="255">
        <f t="shared" si="107"/>
        <v>0</v>
      </c>
      <c r="NZ69" s="255">
        <f t="shared" si="353"/>
        <v>0</v>
      </c>
      <c r="OA69" s="255">
        <f t="shared" si="108"/>
        <v>0</v>
      </c>
      <c r="OB69" s="255">
        <f t="shared" si="354"/>
        <v>0</v>
      </c>
      <c r="OC69" s="255"/>
      <c r="OD69" s="256"/>
      <c r="OE69" s="257"/>
      <c r="OF69" s="254">
        <f t="shared" si="355"/>
        <v>0</v>
      </c>
      <c r="OG69" s="255">
        <f t="shared" si="109"/>
        <v>0</v>
      </c>
      <c r="OH69" s="255">
        <f t="shared" si="356"/>
        <v>0</v>
      </c>
      <c r="OI69" s="255">
        <f t="shared" si="110"/>
        <v>0</v>
      </c>
      <c r="OJ69" s="255">
        <f t="shared" si="357"/>
        <v>0</v>
      </c>
      <c r="OK69" s="255"/>
      <c r="OL69" s="256"/>
      <c r="OM69" s="257"/>
      <c r="ON69" s="258"/>
      <c r="OO69" s="254">
        <f t="shared" si="358"/>
        <v>0</v>
      </c>
      <c r="OP69" s="255">
        <f t="shared" si="111"/>
        <v>0</v>
      </c>
      <c r="OQ69" s="255">
        <f t="shared" si="359"/>
        <v>0</v>
      </c>
      <c r="OR69" s="255">
        <f t="shared" si="112"/>
        <v>0</v>
      </c>
      <c r="OS69" s="255">
        <f t="shared" si="360"/>
        <v>0</v>
      </c>
      <c r="OT69" s="255"/>
      <c r="OU69" s="256"/>
      <c r="OV69" s="257"/>
      <c r="OW69" s="258"/>
      <c r="OX69" s="254">
        <f t="shared" si="361"/>
        <v>0</v>
      </c>
      <c r="OY69" s="255">
        <f t="shared" si="113"/>
        <v>0</v>
      </c>
      <c r="OZ69" s="255">
        <f t="shared" si="362"/>
        <v>0</v>
      </c>
      <c r="PA69" s="255">
        <f t="shared" si="114"/>
        <v>0</v>
      </c>
      <c r="PB69" s="255">
        <f t="shared" si="363"/>
        <v>0</v>
      </c>
      <c r="PC69" s="255"/>
      <c r="PD69" s="259"/>
      <c r="PE69" s="257"/>
      <c r="PF69" s="254">
        <f t="shared" si="116"/>
        <v>0</v>
      </c>
      <c r="PG69" s="255">
        <f t="shared" si="117"/>
        <v>0</v>
      </c>
      <c r="PH69" s="255">
        <f t="shared" si="364"/>
        <v>0</v>
      </c>
      <c r="PI69" s="255">
        <f t="shared" si="118"/>
        <v>0</v>
      </c>
      <c r="PJ69" s="255">
        <f t="shared" si="119"/>
        <v>0</v>
      </c>
      <c r="PK69" s="255"/>
      <c r="PL69" s="259"/>
      <c r="PM69" s="257"/>
      <c r="PN69" s="254">
        <f t="shared" si="120"/>
        <v>0</v>
      </c>
      <c r="PO69" s="255">
        <f t="shared" si="121"/>
        <v>0</v>
      </c>
      <c r="PP69" s="255">
        <f t="shared" si="365"/>
        <v>0</v>
      </c>
      <c r="PQ69" s="255">
        <f t="shared" si="122"/>
        <v>0</v>
      </c>
      <c r="PR69" s="255">
        <f t="shared" si="123"/>
        <v>0</v>
      </c>
      <c r="PS69" s="255"/>
      <c r="PT69" s="259"/>
      <c r="PU69" s="257"/>
      <c r="PV69" s="254">
        <f t="shared" si="124"/>
        <v>18.003538085552311</v>
      </c>
      <c r="PW69" s="255">
        <f t="shared" si="125"/>
        <v>20.289987422417454</v>
      </c>
      <c r="PX69" s="255">
        <f t="shared" si="126"/>
        <v>5.9751490572489602E-2</v>
      </c>
      <c r="PY69" s="255">
        <f t="shared" si="127"/>
        <v>7.4091848309887104E-2</v>
      </c>
      <c r="PZ69" s="255">
        <f t="shared" si="128"/>
        <v>18.168320898761721</v>
      </c>
      <c r="QA69" s="255">
        <f t="shared" si="366"/>
        <v>0.9909302123114393</v>
      </c>
      <c r="QB69" s="259">
        <f t="shared" si="129"/>
        <v>3.2887734042919741E-3</v>
      </c>
      <c r="QC69" s="257">
        <f t="shared" si="367"/>
        <v>1.1266374425805827</v>
      </c>
      <c r="QD69" s="254">
        <f t="shared" si="130"/>
        <v>0</v>
      </c>
      <c r="QE69" s="255">
        <f t="shared" si="131"/>
        <v>0</v>
      </c>
      <c r="QF69" s="255">
        <f t="shared" si="132"/>
        <v>0</v>
      </c>
      <c r="QG69" s="255">
        <f t="shared" si="133"/>
        <v>0</v>
      </c>
      <c r="QH69" s="255">
        <f t="shared" si="134"/>
        <v>0</v>
      </c>
      <c r="QI69" s="255"/>
      <c r="QJ69" s="259"/>
      <c r="QK69" s="257"/>
      <c r="QL69" s="254">
        <f t="shared" si="135"/>
        <v>22.748349681719805</v>
      </c>
      <c r="QM69" s="255">
        <f t="shared" si="136"/>
        <v>25.637390091298222</v>
      </c>
      <c r="QN69" s="255">
        <f t="shared" si="137"/>
        <v>0.18910257865980221</v>
      </c>
      <c r="QO69" s="255">
        <f t="shared" si="138"/>
        <v>0.23448719753815472</v>
      </c>
      <c r="QP69" s="255">
        <f t="shared" si="368"/>
        <v>57.499424683079759</v>
      </c>
      <c r="QQ69" s="255">
        <f t="shared" si="369"/>
        <v>0.39562743118043608</v>
      </c>
      <c r="QR69" s="259">
        <f t="shared" si="139"/>
        <v>3.2887734042919745E-3</v>
      </c>
      <c r="QS69" s="257">
        <f t="shared" si="370"/>
        <v>1.0510339893769454</v>
      </c>
      <c r="QT69" s="254">
        <f t="shared" si="140"/>
        <v>0</v>
      </c>
      <c r="QU69" s="255">
        <f t="shared" si="141"/>
        <v>0</v>
      </c>
      <c r="QV69" s="255">
        <f t="shared" si="142"/>
        <v>0</v>
      </c>
      <c r="QW69" s="255">
        <f t="shared" si="143"/>
        <v>0</v>
      </c>
      <c r="QX69" s="255">
        <f t="shared" si="144"/>
        <v>0</v>
      </c>
      <c r="QY69" s="255"/>
      <c r="QZ69" s="259"/>
      <c r="RA69" s="257"/>
      <c r="RB69" s="254">
        <f t="shared" si="145"/>
        <v>0</v>
      </c>
      <c r="RC69" s="255">
        <f t="shared" si="146"/>
        <v>0</v>
      </c>
      <c r="RD69" s="255">
        <f t="shared" si="371"/>
        <v>0</v>
      </c>
      <c r="RE69" s="255">
        <f t="shared" si="147"/>
        <v>0</v>
      </c>
      <c r="RF69" s="255">
        <f t="shared" si="148"/>
        <v>0</v>
      </c>
      <c r="RG69" s="255"/>
      <c r="RH69" s="259"/>
      <c r="RI69" s="257"/>
      <c r="RJ69" s="254">
        <f t="shared" si="149"/>
        <v>0</v>
      </c>
      <c r="RK69" s="255">
        <f t="shared" si="150"/>
        <v>0</v>
      </c>
      <c r="RL69" s="255">
        <f t="shared" si="372"/>
        <v>0</v>
      </c>
      <c r="RM69" s="255">
        <f t="shared" si="151"/>
        <v>0</v>
      </c>
      <c r="RN69" s="255">
        <f t="shared" si="152"/>
        <v>0</v>
      </c>
      <c r="RO69" s="255"/>
      <c r="RP69" s="259"/>
      <c r="RQ69" s="257"/>
      <c r="RR69" s="254">
        <f t="shared" si="153"/>
        <v>0</v>
      </c>
      <c r="RS69" s="255">
        <f t="shared" si="154"/>
        <v>0</v>
      </c>
      <c r="RT69" s="255">
        <f t="shared" si="373"/>
        <v>0</v>
      </c>
      <c r="RU69" s="255">
        <f t="shared" si="155"/>
        <v>0</v>
      </c>
      <c r="RV69" s="255">
        <f t="shared" si="156"/>
        <v>0</v>
      </c>
      <c r="RW69" s="255"/>
      <c r="RX69" s="259"/>
      <c r="RY69" s="257"/>
      <c r="RZ69" s="260"/>
      <c r="SA69" s="242">
        <f t="shared" si="157"/>
        <v>0</v>
      </c>
      <c r="SB69" s="242">
        <f t="shared" si="158"/>
        <v>0</v>
      </c>
      <c r="SC69" s="242">
        <f t="shared" si="159"/>
        <v>0.29253696852269612</v>
      </c>
      <c r="SD69" s="242">
        <f t="shared" si="160"/>
        <v>0</v>
      </c>
      <c r="SE69" s="242">
        <f t="shared" si="161"/>
        <v>0</v>
      </c>
      <c r="SF69" s="262">
        <v>0</v>
      </c>
      <c r="SG69" s="242">
        <f t="shared" si="162"/>
        <v>0</v>
      </c>
      <c r="SH69" s="262">
        <v>0</v>
      </c>
      <c r="SI69" s="242">
        <f t="shared" si="163"/>
        <v>0</v>
      </c>
      <c r="SJ69" s="242">
        <f t="shared" si="164"/>
        <v>0</v>
      </c>
      <c r="SK69" s="242">
        <f t="shared" si="165"/>
        <v>0</v>
      </c>
      <c r="SL69" s="242">
        <f t="shared" si="166"/>
        <v>0.16640435026915207</v>
      </c>
      <c r="SM69" s="242">
        <f t="shared" si="167"/>
        <v>0</v>
      </c>
      <c r="SN69" s="242">
        <f t="shared" si="168"/>
        <v>0.38194575173958195</v>
      </c>
      <c r="SO69" s="242">
        <f t="shared" si="169"/>
        <v>0</v>
      </c>
      <c r="SP69" s="242">
        <f t="shared" si="170"/>
        <v>0</v>
      </c>
      <c r="SQ69" s="242">
        <f t="shared" si="171"/>
        <v>0</v>
      </c>
      <c r="SR69" s="242">
        <f t="shared" si="172"/>
        <v>0</v>
      </c>
      <c r="SS69" s="242">
        <f t="shared" si="173"/>
        <v>0.84088707053143019</v>
      </c>
      <c r="ST69" s="242">
        <f t="shared" si="174"/>
        <v>0.84088707053143019</v>
      </c>
      <c r="SU69" s="242"/>
      <c r="SV69" s="242"/>
      <c r="SW69" s="242">
        <f t="shared" si="175"/>
        <v>1.0597190554901452</v>
      </c>
      <c r="SX69" s="242">
        <f t="shared" si="175"/>
        <v>1.0597190554901452</v>
      </c>
      <c r="SY69" s="242"/>
      <c r="SZ69" s="263"/>
      <c r="TA69" s="264">
        <f t="shared" si="176"/>
        <v>0</v>
      </c>
      <c r="TB69" s="264">
        <f t="shared" si="177"/>
        <v>0</v>
      </c>
      <c r="TC69" s="264">
        <f t="shared" si="178"/>
        <v>65.432079999999999</v>
      </c>
      <c r="TD69" s="264">
        <f t="shared" si="179"/>
        <v>0</v>
      </c>
      <c r="TE69" s="264">
        <f t="shared" si="180"/>
        <v>0</v>
      </c>
      <c r="TF69" s="264">
        <f t="shared" si="180"/>
        <v>0</v>
      </c>
      <c r="TG69" s="264">
        <f t="shared" si="181"/>
        <v>0</v>
      </c>
      <c r="TH69" s="264">
        <f t="shared" si="182"/>
        <v>0</v>
      </c>
      <c r="TI69" s="264">
        <f t="shared" si="183"/>
        <v>0</v>
      </c>
      <c r="TJ69" s="264">
        <f t="shared" si="184"/>
        <v>34.222089999999994</v>
      </c>
      <c r="TK69" s="264">
        <f t="shared" si="185"/>
        <v>0</v>
      </c>
      <c r="TL69" s="264">
        <f t="shared" si="186"/>
        <v>84.19977999999999</v>
      </c>
      <c r="TM69" s="264">
        <f t="shared" si="187"/>
        <v>0</v>
      </c>
      <c r="TN69" s="264">
        <f t="shared" si="188"/>
        <v>0</v>
      </c>
      <c r="TO69" s="264">
        <f t="shared" si="189"/>
        <v>0</v>
      </c>
      <c r="TP69" s="264">
        <f t="shared" si="189"/>
        <v>0</v>
      </c>
      <c r="TQ69" s="264"/>
      <c r="TR69" s="264"/>
      <c r="TS69" s="264">
        <f t="shared" si="190"/>
        <v>0</v>
      </c>
      <c r="TT69" s="264">
        <f t="shared" si="191"/>
        <v>0</v>
      </c>
      <c r="TU69" s="264">
        <f t="shared" si="192"/>
        <v>67.780815606708686</v>
      </c>
      <c r="TV69" s="264">
        <f t="shared" si="193"/>
        <v>0</v>
      </c>
      <c r="TW69" s="264">
        <f t="shared" si="193"/>
        <v>0</v>
      </c>
      <c r="TX69" s="264">
        <f t="shared" si="194"/>
        <v>0</v>
      </c>
      <c r="TY69" s="264">
        <f t="shared" si="195"/>
        <v>0</v>
      </c>
      <c r="TZ69" s="264">
        <f t="shared" si="196"/>
        <v>0</v>
      </c>
      <c r="UA69" s="264">
        <f t="shared" si="197"/>
        <v>0</v>
      </c>
      <c r="UB69" s="264">
        <f t="shared" si="198"/>
        <v>38.555887957362529</v>
      </c>
      <c r="UC69" s="264">
        <f t="shared" si="199"/>
        <v>0</v>
      </c>
      <c r="UD69" s="264">
        <f t="shared" si="200"/>
        <v>88.49683067806113</v>
      </c>
      <c r="UE69" s="264">
        <f t="shared" si="201"/>
        <v>0</v>
      </c>
      <c r="UF69" s="264">
        <f t="shared" si="202"/>
        <v>0</v>
      </c>
      <c r="UG69" s="264">
        <f t="shared" si="203"/>
        <v>0</v>
      </c>
      <c r="UH69" s="264">
        <f t="shared" si="203"/>
        <v>0</v>
      </c>
      <c r="UI69" s="191"/>
      <c r="UJ69" s="191"/>
      <c r="UK69" s="191"/>
      <c r="UL69" s="191"/>
      <c r="UM69" s="189"/>
      <c r="UN69" s="191"/>
      <c r="UO69" s="191"/>
      <c r="UP69" s="191"/>
      <c r="UQ69" s="191"/>
      <c r="UR69" s="191"/>
      <c r="US69" s="191"/>
      <c r="UT69" s="191"/>
      <c r="UU69" s="191"/>
      <c r="UV69" s="192"/>
      <c r="UW69" s="191"/>
      <c r="UX69" s="191"/>
      <c r="UY69" s="191"/>
      <c r="UZ69" s="191"/>
      <c r="VA69" s="191"/>
      <c r="VB69" s="191"/>
      <c r="VC69" s="191"/>
      <c r="VD69" s="191"/>
      <c r="VE69" s="191"/>
      <c r="VF69" s="191"/>
      <c r="VG69" s="191"/>
      <c r="VH69" s="191"/>
      <c r="VI69" s="191"/>
      <c r="VJ69" s="191"/>
      <c r="VK69" s="191"/>
      <c r="VL69" s="191"/>
      <c r="VM69" s="191"/>
      <c r="VN69" s="219"/>
      <c r="VO69" s="191"/>
      <c r="VP69" s="191"/>
      <c r="VQ69" s="191"/>
      <c r="VR69" s="191"/>
      <c r="VS69" s="191"/>
      <c r="VT69" s="191"/>
      <c r="VU69" s="191"/>
      <c r="VV69" s="191"/>
    </row>
    <row r="70" spans="1:594" ht="23.1" hidden="1" customHeight="1" thickBot="1" x14ac:dyDescent="0.35">
      <c r="A70" s="265">
        <v>33</v>
      </c>
      <c r="B70" s="266" t="s">
        <v>186</v>
      </c>
      <c r="C70" s="265">
        <v>1</v>
      </c>
      <c r="D70" s="267">
        <v>157.6</v>
      </c>
      <c r="E70" s="239"/>
      <c r="F70" s="240">
        <f t="shared" si="204"/>
        <v>157.6</v>
      </c>
      <c r="G70" s="240"/>
      <c r="H70" s="268">
        <v>0</v>
      </c>
      <c r="I70" s="269">
        <v>0.7228</v>
      </c>
      <c r="J70" s="269">
        <v>0.7228</v>
      </c>
      <c r="K70" s="269"/>
      <c r="L70" s="269"/>
      <c r="M70" s="269">
        <v>3.2000000000000001E-2</v>
      </c>
      <c r="N70" s="269">
        <v>0</v>
      </c>
      <c r="O70" s="269">
        <v>0.20760000000000001</v>
      </c>
      <c r="P70" s="269">
        <v>0</v>
      </c>
      <c r="Q70" s="269">
        <v>0</v>
      </c>
      <c r="R70" s="269">
        <v>0</v>
      </c>
      <c r="S70" s="269">
        <v>0</v>
      </c>
      <c r="T70" s="269">
        <v>0</v>
      </c>
      <c r="U70" s="269">
        <v>0</v>
      </c>
      <c r="V70" s="269">
        <v>0.06</v>
      </c>
      <c r="W70" s="269">
        <v>0</v>
      </c>
      <c r="X70" s="269">
        <v>0.39450000000000002</v>
      </c>
      <c r="Y70" s="269">
        <v>2.87E-2</v>
      </c>
      <c r="Z70" s="269">
        <v>0</v>
      </c>
      <c r="AA70" s="269">
        <v>0</v>
      </c>
      <c r="AB70" s="269">
        <v>0</v>
      </c>
      <c r="AC70" s="244">
        <v>0</v>
      </c>
      <c r="AD70" s="243">
        <f t="shared" si="205"/>
        <v>0</v>
      </c>
      <c r="AE70" s="243">
        <f t="shared" si="0"/>
        <v>0</v>
      </c>
      <c r="AF70" s="243">
        <f t="shared" si="206"/>
        <v>0</v>
      </c>
      <c r="AG70" s="243">
        <f t="shared" si="207"/>
        <v>0</v>
      </c>
      <c r="AH70" s="244">
        <v>0</v>
      </c>
      <c r="AI70" s="243">
        <f t="shared" si="1"/>
        <v>0</v>
      </c>
      <c r="AJ70" s="243">
        <f t="shared" si="208"/>
        <v>0</v>
      </c>
      <c r="AK70" s="243">
        <f t="shared" si="209"/>
        <v>0</v>
      </c>
      <c r="AL70" s="243">
        <f t="shared" si="2"/>
        <v>0</v>
      </c>
      <c r="AM70" s="243">
        <f t="shared" si="210"/>
        <v>0</v>
      </c>
      <c r="AN70" s="244">
        <v>1.88</v>
      </c>
      <c r="AO70" s="244">
        <v>0.41360000000000002</v>
      </c>
      <c r="AP70" s="243">
        <f t="shared" si="211"/>
        <v>0</v>
      </c>
      <c r="AQ70" s="243">
        <f t="shared" si="212"/>
        <v>0</v>
      </c>
      <c r="AR70" s="243">
        <f t="shared" si="213"/>
        <v>0</v>
      </c>
      <c r="AS70" s="244">
        <v>0.15119887007499999</v>
      </c>
      <c r="AT70" s="244" t="e">
        <f t="shared" si="3"/>
        <v>#REF!</v>
      </c>
      <c r="AU70" s="243">
        <f t="shared" si="4"/>
        <v>0.27778284154651717</v>
      </c>
      <c r="AV70" s="243">
        <f t="shared" si="214"/>
        <v>8.953954324192567E-3</v>
      </c>
      <c r="AW70" s="243">
        <f t="shared" si="215"/>
        <v>0.23694744380965893</v>
      </c>
      <c r="AX70" s="243">
        <f t="shared" si="5"/>
        <v>0.13612908558107586</v>
      </c>
      <c r="AY70" s="243">
        <f t="shared" si="216"/>
        <v>3.4304529566431117</v>
      </c>
      <c r="AZ70" s="244">
        <v>4</v>
      </c>
      <c r="BA70" s="243">
        <f t="shared" si="217"/>
        <v>20.388666666666662</v>
      </c>
      <c r="BB70" s="243">
        <f t="shared" si="218"/>
        <v>2.1262466666666664</v>
      </c>
      <c r="BC70" s="243">
        <f t="shared" si="219"/>
        <v>1.7009973333333333</v>
      </c>
      <c r="BD70" s="243">
        <f t="shared" si="220"/>
        <v>0.42524933333333315</v>
      </c>
      <c r="BE70" s="244">
        <v>0.79734249999999995</v>
      </c>
      <c r="BF70" s="243">
        <f t="shared" si="221"/>
        <v>0.63787400000000005</v>
      </c>
      <c r="BG70" s="243">
        <f t="shared" si="222"/>
        <v>0.1594684999999999</v>
      </c>
      <c r="BH70" s="243">
        <f t="shared" si="6"/>
        <v>2.648784220046716</v>
      </c>
      <c r="BI70" s="243">
        <f t="shared" si="223"/>
        <v>8.5379978075314972E-2</v>
      </c>
      <c r="BJ70" s="243">
        <f t="shared" si="224"/>
        <v>2.2594003526251987</v>
      </c>
      <c r="BK70" s="243">
        <f t="shared" si="7"/>
        <v>1.2980520026690023</v>
      </c>
      <c r="BL70" s="243">
        <f t="shared" si="225"/>
        <v>32.710910467258856</v>
      </c>
      <c r="BM70" s="244">
        <v>0</v>
      </c>
      <c r="BN70" s="243">
        <f t="shared" si="226"/>
        <v>0</v>
      </c>
      <c r="BO70" s="243">
        <f t="shared" si="8"/>
        <v>0</v>
      </c>
      <c r="BP70" s="243">
        <f t="shared" si="227"/>
        <v>0</v>
      </c>
      <c r="BQ70" s="243">
        <f t="shared" si="228"/>
        <v>0</v>
      </c>
      <c r="BR70" s="244">
        <v>0</v>
      </c>
      <c r="BS70" s="243">
        <f t="shared" si="9"/>
        <v>0</v>
      </c>
      <c r="BT70" s="243">
        <f t="shared" si="229"/>
        <v>0</v>
      </c>
      <c r="BU70" s="243">
        <f t="shared" si="230"/>
        <v>0</v>
      </c>
      <c r="BV70" s="243">
        <f t="shared" si="10"/>
        <v>0</v>
      </c>
      <c r="BW70" s="243">
        <f t="shared" si="231"/>
        <v>0</v>
      </c>
      <c r="BX70" s="244">
        <v>0</v>
      </c>
      <c r="BY70" s="243">
        <f t="shared" si="11"/>
        <v>0</v>
      </c>
      <c r="BZ70" s="243">
        <f t="shared" si="232"/>
        <v>0</v>
      </c>
      <c r="CA70" s="243">
        <f t="shared" si="233"/>
        <v>0</v>
      </c>
      <c r="CB70" s="243">
        <f t="shared" si="12"/>
        <v>0</v>
      </c>
      <c r="CC70" s="243">
        <f t="shared" si="234"/>
        <v>0</v>
      </c>
      <c r="CD70" s="245"/>
      <c r="CE70" s="243">
        <f t="shared" si="13"/>
        <v>0</v>
      </c>
      <c r="CF70" s="243">
        <f t="shared" si="235"/>
        <v>0</v>
      </c>
      <c r="CG70" s="243">
        <f t="shared" si="236"/>
        <v>0</v>
      </c>
      <c r="CH70" s="243">
        <f t="shared" si="14"/>
        <v>0</v>
      </c>
      <c r="CI70" s="243">
        <f t="shared" si="237"/>
        <v>0</v>
      </c>
      <c r="CJ70" s="245"/>
      <c r="CK70" s="243">
        <f t="shared" si="15"/>
        <v>0</v>
      </c>
      <c r="CL70" s="243">
        <f t="shared" si="238"/>
        <v>0</v>
      </c>
      <c r="CM70" s="243">
        <f t="shared" si="239"/>
        <v>0</v>
      </c>
      <c r="CN70" s="243">
        <f t="shared" si="16"/>
        <v>0</v>
      </c>
      <c r="CO70" s="243">
        <f t="shared" si="240"/>
        <v>0</v>
      </c>
      <c r="CP70" s="243">
        <v>0</v>
      </c>
      <c r="CQ70" s="243">
        <f t="shared" si="17"/>
        <v>0</v>
      </c>
      <c r="CR70" s="243">
        <f t="shared" si="374"/>
        <v>0</v>
      </c>
      <c r="CS70" s="243">
        <f t="shared" si="241"/>
        <v>0</v>
      </c>
      <c r="CT70" s="243">
        <f t="shared" si="18"/>
        <v>0</v>
      </c>
      <c r="CU70" s="243">
        <f t="shared" si="242"/>
        <v>0</v>
      </c>
      <c r="CV70" s="243"/>
      <c r="CW70" s="243">
        <f t="shared" si="19"/>
        <v>0</v>
      </c>
      <c r="CX70" s="243">
        <f t="shared" si="375"/>
        <v>0</v>
      </c>
      <c r="CY70" s="243">
        <f t="shared" si="243"/>
        <v>0</v>
      </c>
      <c r="CZ70" s="243">
        <f t="shared" si="20"/>
        <v>0</v>
      </c>
      <c r="DA70" s="243">
        <f t="shared" si="244"/>
        <v>0</v>
      </c>
      <c r="DB70" s="244">
        <v>0</v>
      </c>
      <c r="DC70" s="243">
        <f t="shared" si="245"/>
        <v>0</v>
      </c>
      <c r="DD70" s="243">
        <f t="shared" si="21"/>
        <v>0</v>
      </c>
      <c r="DE70" s="244">
        <v>0</v>
      </c>
      <c r="DF70" s="244">
        <v>0</v>
      </c>
      <c r="DG70" s="243">
        <f t="shared" si="22"/>
        <v>0</v>
      </c>
      <c r="DH70" s="243">
        <f t="shared" si="23"/>
        <v>0</v>
      </c>
      <c r="DI70" s="243">
        <f t="shared" si="246"/>
        <v>0</v>
      </c>
      <c r="DJ70" s="244">
        <v>0</v>
      </c>
      <c r="DK70" s="243">
        <f t="shared" si="247"/>
        <v>0</v>
      </c>
      <c r="DL70" s="243">
        <f t="shared" si="24"/>
        <v>0</v>
      </c>
      <c r="DM70" s="244">
        <v>0</v>
      </c>
      <c r="DN70" s="244">
        <v>0</v>
      </c>
      <c r="DO70" s="243">
        <f t="shared" si="25"/>
        <v>0</v>
      </c>
      <c r="DP70" s="243">
        <f t="shared" si="26"/>
        <v>0</v>
      </c>
      <c r="DQ70" s="243">
        <f t="shared" si="248"/>
        <v>0</v>
      </c>
      <c r="DR70" s="244">
        <v>0</v>
      </c>
      <c r="DS70" s="243">
        <f t="shared" si="249"/>
        <v>0</v>
      </c>
      <c r="DT70" s="243">
        <f t="shared" si="27"/>
        <v>0</v>
      </c>
      <c r="DU70" s="244">
        <v>0</v>
      </c>
      <c r="DV70" s="244">
        <v>0</v>
      </c>
      <c r="DW70" s="243">
        <f t="shared" si="28"/>
        <v>0</v>
      </c>
      <c r="DX70" s="243">
        <f t="shared" si="29"/>
        <v>0</v>
      </c>
      <c r="DY70" s="243">
        <f t="shared" si="30"/>
        <v>0</v>
      </c>
      <c r="DZ70" s="244">
        <v>0</v>
      </c>
      <c r="EA70" s="243">
        <f t="shared" si="250"/>
        <v>0</v>
      </c>
      <c r="EB70" s="243">
        <f t="shared" si="31"/>
        <v>0</v>
      </c>
      <c r="EC70" s="244">
        <v>0</v>
      </c>
      <c r="ED70" s="244">
        <v>0</v>
      </c>
      <c r="EE70" s="243">
        <f t="shared" si="32"/>
        <v>0</v>
      </c>
      <c r="EF70" s="243">
        <f t="shared" si="33"/>
        <v>0</v>
      </c>
      <c r="EG70" s="243">
        <f t="shared" si="34"/>
        <v>0</v>
      </c>
      <c r="EH70" s="244">
        <v>0</v>
      </c>
      <c r="EI70" s="243">
        <f t="shared" si="251"/>
        <v>0</v>
      </c>
      <c r="EJ70" s="243">
        <f t="shared" si="35"/>
        <v>0</v>
      </c>
      <c r="EK70" s="244">
        <v>0</v>
      </c>
      <c r="EL70" s="244">
        <v>0</v>
      </c>
      <c r="EM70" s="243">
        <f t="shared" si="36"/>
        <v>0</v>
      </c>
      <c r="EN70" s="243">
        <f t="shared" si="37"/>
        <v>0</v>
      </c>
      <c r="EO70" s="243">
        <f t="shared" si="252"/>
        <v>0</v>
      </c>
      <c r="EP70" s="244">
        <v>0</v>
      </c>
      <c r="EQ70" s="244">
        <v>0</v>
      </c>
      <c r="ER70" s="244">
        <v>0</v>
      </c>
      <c r="ES70" s="244">
        <v>0</v>
      </c>
      <c r="ET70" s="244">
        <v>0</v>
      </c>
      <c r="EU70" s="243">
        <f t="shared" si="38"/>
        <v>0</v>
      </c>
      <c r="EV70" s="243">
        <f t="shared" si="253"/>
        <v>0</v>
      </c>
      <c r="EW70" s="243">
        <f t="shared" si="254"/>
        <v>0</v>
      </c>
      <c r="EX70" s="243">
        <f t="shared" si="39"/>
        <v>0</v>
      </c>
      <c r="EY70" s="243">
        <f t="shared" si="255"/>
        <v>0</v>
      </c>
      <c r="EZ70" s="245">
        <f t="shared" si="256"/>
        <v>0</v>
      </c>
      <c r="FA70" s="245">
        <f t="shared" si="256"/>
        <v>0</v>
      </c>
      <c r="FB70" s="245">
        <f t="shared" si="256"/>
        <v>0</v>
      </c>
      <c r="FC70" s="245">
        <f t="shared" si="257"/>
        <v>0</v>
      </c>
      <c r="FD70" s="245">
        <f t="shared" si="258"/>
        <v>0</v>
      </c>
      <c r="FE70" s="245">
        <f t="shared" si="259"/>
        <v>0</v>
      </c>
      <c r="FF70" s="245">
        <f t="shared" si="260"/>
        <v>0</v>
      </c>
      <c r="FG70" s="245">
        <f t="shared" si="261"/>
        <v>0</v>
      </c>
      <c r="FH70" s="245">
        <f t="shared" si="262"/>
        <v>0</v>
      </c>
      <c r="FI70" s="245">
        <f t="shared" si="263"/>
        <v>0</v>
      </c>
      <c r="FJ70" s="245">
        <f t="shared" si="263"/>
        <v>0</v>
      </c>
      <c r="FK70" s="244">
        <f t="shared" si="40"/>
        <v>0</v>
      </c>
      <c r="FL70" s="244">
        <v>0</v>
      </c>
      <c r="FM70" s="243">
        <f t="shared" si="264"/>
        <v>0</v>
      </c>
      <c r="FN70" s="243">
        <f t="shared" si="265"/>
        <v>0</v>
      </c>
      <c r="FO70" s="244">
        <v>0</v>
      </c>
      <c r="FP70" s="244">
        <f t="shared" si="266"/>
        <v>0</v>
      </c>
      <c r="FQ70" s="244">
        <f t="shared" si="41"/>
        <v>0</v>
      </c>
      <c r="FR70" s="244">
        <v>0</v>
      </c>
      <c r="FS70" s="243">
        <f t="shared" si="267"/>
        <v>0</v>
      </c>
      <c r="FT70" s="243">
        <f t="shared" si="268"/>
        <v>0</v>
      </c>
      <c r="FU70" s="244">
        <v>0</v>
      </c>
      <c r="FV70" s="244">
        <f t="shared" si="269"/>
        <v>0</v>
      </c>
      <c r="FW70" s="270">
        <v>8.1800000000000004E-4</v>
      </c>
      <c r="FX70" s="243">
        <f t="shared" si="270"/>
        <v>3.6395712981336001</v>
      </c>
      <c r="FY70" s="243">
        <f t="shared" si="271"/>
        <v>0.80070568558939204</v>
      </c>
      <c r="FZ70" s="243">
        <f t="shared" si="42"/>
        <v>0</v>
      </c>
      <c r="GA70" s="243">
        <f t="shared" si="272"/>
        <v>0</v>
      </c>
      <c r="GB70" s="243">
        <f t="shared" si="273"/>
        <v>0</v>
      </c>
      <c r="GC70" s="243">
        <f t="shared" si="274"/>
        <v>6.3695644144153879E-2</v>
      </c>
      <c r="GD70" s="243">
        <f t="shared" si="43"/>
        <v>0.51175020167539942</v>
      </c>
      <c r="GE70" s="243">
        <f t="shared" si="275"/>
        <v>1.649557584509961E-2</v>
      </c>
      <c r="GF70" s="243">
        <f t="shared" si="276"/>
        <v>0.43652049018210376</v>
      </c>
      <c r="GG70" s="243">
        <f t="shared" si="44"/>
        <v>0.25078614147712724</v>
      </c>
      <c r="GH70" s="247">
        <f t="shared" si="277"/>
        <v>6.3198107652236066</v>
      </c>
      <c r="GI70" s="244">
        <v>4</v>
      </c>
      <c r="GJ70" s="244">
        <v>4058.2</v>
      </c>
      <c r="GK70" s="244">
        <v>892.80399999999997</v>
      </c>
      <c r="GL70" s="244">
        <v>2489.1919650652599</v>
      </c>
      <c r="GM70" s="244">
        <v>71.022008333333304</v>
      </c>
      <c r="GN70" s="271">
        <v>0</v>
      </c>
      <c r="GO70" s="243">
        <f t="shared" si="278"/>
        <v>0</v>
      </c>
      <c r="GP70" s="243">
        <f t="shared" si="45"/>
        <v>0</v>
      </c>
      <c r="GQ70" s="243">
        <f t="shared" si="279"/>
        <v>0</v>
      </c>
      <c r="GR70" s="243">
        <f t="shared" si="280"/>
        <v>0</v>
      </c>
      <c r="GS70" s="244">
        <v>0</v>
      </c>
      <c r="GT70" s="244">
        <v>0</v>
      </c>
      <c r="GU70" s="245"/>
      <c r="GV70" s="243">
        <f t="shared" si="46"/>
        <v>0</v>
      </c>
      <c r="GW70" s="243">
        <f t="shared" si="281"/>
        <v>0</v>
      </c>
      <c r="GX70" s="243">
        <f t="shared" si="282"/>
        <v>0</v>
      </c>
      <c r="GY70" s="243">
        <f t="shared" si="47"/>
        <v>0</v>
      </c>
      <c r="GZ70" s="243">
        <f t="shared" si="283"/>
        <v>0</v>
      </c>
      <c r="HA70" s="244">
        <v>0</v>
      </c>
      <c r="HB70" s="244">
        <v>44</v>
      </c>
      <c r="HC70" s="244">
        <v>0</v>
      </c>
      <c r="HD70" s="244">
        <v>0</v>
      </c>
      <c r="HE70" s="244">
        <v>0</v>
      </c>
      <c r="HF70" s="243">
        <f t="shared" si="284"/>
        <v>0</v>
      </c>
      <c r="HG70" s="243">
        <f t="shared" si="48"/>
        <v>0</v>
      </c>
      <c r="HH70" s="244">
        <v>0</v>
      </c>
      <c r="HI70" s="244">
        <v>0</v>
      </c>
      <c r="HJ70" s="243">
        <f t="shared" si="49"/>
        <v>0</v>
      </c>
      <c r="HK70" s="243">
        <f t="shared" si="50"/>
        <v>0</v>
      </c>
      <c r="HL70" s="243">
        <f t="shared" si="51"/>
        <v>0</v>
      </c>
      <c r="HM70" s="244">
        <v>0</v>
      </c>
      <c r="HN70" s="243">
        <f t="shared" si="285"/>
        <v>0</v>
      </c>
      <c r="HO70" s="243">
        <f t="shared" si="52"/>
        <v>0</v>
      </c>
      <c r="HP70" s="244">
        <v>0</v>
      </c>
      <c r="HQ70" s="244">
        <v>0</v>
      </c>
      <c r="HR70" s="243">
        <f t="shared" si="53"/>
        <v>0</v>
      </c>
      <c r="HS70" s="243">
        <f t="shared" si="54"/>
        <v>0</v>
      </c>
      <c r="HT70" s="243">
        <f t="shared" si="55"/>
        <v>0</v>
      </c>
      <c r="HU70" s="244">
        <v>0</v>
      </c>
      <c r="HV70" s="243">
        <f t="shared" si="286"/>
        <v>0</v>
      </c>
      <c r="HW70" s="243">
        <f t="shared" si="56"/>
        <v>0</v>
      </c>
      <c r="HX70" s="244">
        <v>0</v>
      </c>
      <c r="HY70" s="244">
        <v>0</v>
      </c>
      <c r="HZ70" s="243">
        <f t="shared" si="57"/>
        <v>0</v>
      </c>
      <c r="IA70" s="243">
        <f t="shared" si="58"/>
        <v>0</v>
      </c>
      <c r="IB70" s="243">
        <f t="shared" si="59"/>
        <v>0</v>
      </c>
      <c r="IC70" s="244">
        <v>0</v>
      </c>
      <c r="ID70" s="243">
        <f t="shared" si="287"/>
        <v>0</v>
      </c>
      <c r="IE70" s="243">
        <f t="shared" si="60"/>
        <v>0</v>
      </c>
      <c r="IF70" s="244">
        <v>0</v>
      </c>
      <c r="IG70" s="244">
        <v>0</v>
      </c>
      <c r="IH70" s="243">
        <f t="shared" si="61"/>
        <v>0</v>
      </c>
      <c r="II70" s="243">
        <f t="shared" si="62"/>
        <v>0</v>
      </c>
      <c r="IJ70" s="243">
        <f t="shared" si="288"/>
        <v>0</v>
      </c>
      <c r="IK70" s="244">
        <v>0</v>
      </c>
      <c r="IL70" s="243">
        <f t="shared" si="289"/>
        <v>0</v>
      </c>
      <c r="IM70" s="243">
        <f t="shared" si="63"/>
        <v>0</v>
      </c>
      <c r="IN70" s="244">
        <v>0</v>
      </c>
      <c r="IO70" s="244">
        <v>0</v>
      </c>
      <c r="IP70" s="243">
        <f t="shared" si="64"/>
        <v>0</v>
      </c>
      <c r="IQ70" s="243">
        <f t="shared" si="65"/>
        <v>0</v>
      </c>
      <c r="IR70" s="243">
        <f t="shared" si="290"/>
        <v>0</v>
      </c>
      <c r="IS70" s="244">
        <v>0.74</v>
      </c>
      <c r="IT70" s="243">
        <f t="shared" si="291"/>
        <v>0.1628</v>
      </c>
      <c r="IU70" s="243">
        <f t="shared" si="66"/>
        <v>0</v>
      </c>
      <c r="IV70" s="244">
        <v>3.2367035539999998E-2</v>
      </c>
      <c r="IW70" s="244">
        <v>7.6803153600087298E-2</v>
      </c>
      <c r="IX70" s="243">
        <f t="shared" si="67"/>
        <v>0.11498203723035762</v>
      </c>
      <c r="IY70" s="243">
        <f t="shared" si="68"/>
        <v>5.6347611318522256E-2</v>
      </c>
      <c r="IZ70" s="243">
        <f t="shared" si="292"/>
        <v>1.4199598052267606</v>
      </c>
      <c r="JA70" s="244">
        <v>9.3817000000000004</v>
      </c>
      <c r="JB70" s="243">
        <f t="shared" si="293"/>
        <v>2.063974</v>
      </c>
      <c r="JC70" s="244">
        <v>24.0625999999999</v>
      </c>
      <c r="JD70" s="243">
        <f t="shared" si="69"/>
        <v>0</v>
      </c>
      <c r="JE70" s="243">
        <f t="shared" si="70"/>
        <v>4.0345197189287383</v>
      </c>
      <c r="JF70" s="243">
        <f t="shared" si="71"/>
        <v>1.9771396859464319</v>
      </c>
      <c r="JG70" s="243">
        <f t="shared" si="294"/>
        <v>49.823920085850084</v>
      </c>
      <c r="JH70" s="244">
        <v>0</v>
      </c>
      <c r="JI70" s="243">
        <f t="shared" si="295"/>
        <v>0</v>
      </c>
      <c r="JJ70" s="244">
        <v>0</v>
      </c>
      <c r="JK70" s="243">
        <f t="shared" si="72"/>
        <v>0</v>
      </c>
      <c r="JL70" s="243">
        <f t="shared" si="73"/>
        <v>0</v>
      </c>
      <c r="JM70" s="243">
        <f t="shared" si="74"/>
        <v>0</v>
      </c>
      <c r="JN70" s="243">
        <f t="shared" si="296"/>
        <v>0</v>
      </c>
      <c r="JO70" s="244">
        <v>0.51964285714285796</v>
      </c>
      <c r="JP70" s="243">
        <f t="shared" si="297"/>
        <v>0.11432142857142875</v>
      </c>
      <c r="JQ70" s="244">
        <v>0.63309523809523804</v>
      </c>
      <c r="JR70" s="243">
        <f t="shared" si="75"/>
        <v>0</v>
      </c>
      <c r="JS70" s="243">
        <f t="shared" si="76"/>
        <v>0.14396578763208823</v>
      </c>
      <c r="JT70" s="243">
        <f t="shared" si="77"/>
        <v>7.0551265572080649E-2</v>
      </c>
      <c r="JU70" s="243">
        <f t="shared" si="298"/>
        <v>1.7778918924164322</v>
      </c>
      <c r="JV70" s="244">
        <v>0</v>
      </c>
      <c r="JW70" s="243">
        <f t="shared" si="299"/>
        <v>0</v>
      </c>
      <c r="JX70" s="244">
        <v>0</v>
      </c>
      <c r="JY70" s="243">
        <f t="shared" si="78"/>
        <v>0</v>
      </c>
      <c r="JZ70" s="243">
        <f t="shared" si="79"/>
        <v>0</v>
      </c>
      <c r="KA70" s="243">
        <f t="shared" si="80"/>
        <v>0</v>
      </c>
      <c r="KB70" s="243">
        <f t="shared" si="300"/>
        <v>0</v>
      </c>
      <c r="KC70" s="244">
        <v>0</v>
      </c>
      <c r="KD70" s="243">
        <f t="shared" si="301"/>
        <v>0</v>
      </c>
      <c r="KE70" s="244">
        <v>0</v>
      </c>
      <c r="KF70" s="243">
        <f t="shared" si="81"/>
        <v>0</v>
      </c>
      <c r="KG70" s="243">
        <f t="shared" si="82"/>
        <v>0</v>
      </c>
      <c r="KH70" s="243">
        <f t="shared" si="83"/>
        <v>0</v>
      </c>
      <c r="KI70" s="243">
        <f t="shared" si="302"/>
        <v>0</v>
      </c>
      <c r="KJ70" s="244">
        <v>0</v>
      </c>
      <c r="KK70" s="243">
        <f t="shared" si="303"/>
        <v>0</v>
      </c>
      <c r="KL70" s="244">
        <v>0</v>
      </c>
      <c r="KM70" s="243">
        <f t="shared" si="84"/>
        <v>0</v>
      </c>
      <c r="KN70" s="243">
        <f t="shared" si="85"/>
        <v>0</v>
      </c>
      <c r="KO70" s="243">
        <f t="shared" si="86"/>
        <v>0</v>
      </c>
      <c r="KP70" s="243">
        <f t="shared" si="304"/>
        <v>0</v>
      </c>
      <c r="KQ70" s="243">
        <f t="shared" si="305"/>
        <v>10.641342857142858</v>
      </c>
      <c r="KR70" s="243">
        <f t="shared" si="305"/>
        <v>2.3410954285714287</v>
      </c>
      <c r="KS70" s="243">
        <f t="shared" si="306"/>
        <v>24.804865427235224</v>
      </c>
      <c r="KT70" s="243">
        <f t="shared" si="307"/>
        <v>0</v>
      </c>
      <c r="KU70" s="243">
        <f t="shared" si="308"/>
        <v>0</v>
      </c>
      <c r="KV70" s="243">
        <f t="shared" si="309"/>
        <v>0</v>
      </c>
      <c r="KW70" s="243">
        <f t="shared" si="310"/>
        <v>4.2934675437911842</v>
      </c>
      <c r="KX70" s="243">
        <f t="shared" si="311"/>
        <v>0.13839412134126294</v>
      </c>
      <c r="KY70" s="243">
        <f t="shared" si="312"/>
        <v>3.6623074122117649</v>
      </c>
      <c r="KZ70" s="243">
        <f t="shared" si="313"/>
        <v>2.1040385628370348</v>
      </c>
      <c r="LA70" s="243">
        <f t="shared" si="313"/>
        <v>53.021771783493278</v>
      </c>
      <c r="LB70" s="244">
        <v>1.68</v>
      </c>
      <c r="LC70" s="243">
        <f t="shared" si="314"/>
        <v>0.36959999999999998</v>
      </c>
      <c r="LD70" s="243">
        <f t="shared" si="88"/>
        <v>0</v>
      </c>
      <c r="LE70" s="243">
        <f t="shared" si="315"/>
        <v>0</v>
      </c>
      <c r="LF70" s="243">
        <f t="shared" si="316"/>
        <v>0</v>
      </c>
      <c r="LG70" s="244">
        <v>0.134868265858333</v>
      </c>
      <c r="LH70" s="243">
        <f t="shared" si="89"/>
        <v>0.24820356782139102</v>
      </c>
      <c r="LI70" s="243">
        <f t="shared" si="317"/>
        <v>8.0005064279760653E-3</v>
      </c>
      <c r="LJ70" s="243">
        <f t="shared" si="318"/>
        <v>0.21171646388341619</v>
      </c>
      <c r="LK70" s="243">
        <f t="shared" si="90"/>
        <v>0.1216335916839862</v>
      </c>
      <c r="LL70" s="243">
        <f t="shared" si="319"/>
        <v>3.0651665104364523</v>
      </c>
      <c r="LM70" s="243">
        <f t="shared" si="91"/>
        <v>0</v>
      </c>
      <c r="LN70" s="244">
        <v>0</v>
      </c>
      <c r="LO70" s="243">
        <f t="shared" si="320"/>
        <v>0</v>
      </c>
      <c r="LP70" s="243">
        <f t="shared" si="321"/>
        <v>0</v>
      </c>
      <c r="LQ70" s="243">
        <f t="shared" si="92"/>
        <v>0</v>
      </c>
      <c r="LR70" s="243">
        <f t="shared" si="322"/>
        <v>0</v>
      </c>
      <c r="LS70" s="244">
        <v>0</v>
      </c>
      <c r="LT70" s="243">
        <f t="shared" si="93"/>
        <v>0</v>
      </c>
      <c r="LU70" s="243">
        <f t="shared" si="323"/>
        <v>0</v>
      </c>
      <c r="LV70" s="243">
        <f t="shared" si="324"/>
        <v>0</v>
      </c>
      <c r="LW70" s="243">
        <f t="shared" si="94"/>
        <v>0</v>
      </c>
      <c r="LX70" s="243">
        <f t="shared" si="325"/>
        <v>0</v>
      </c>
      <c r="LY70" s="245">
        <f t="shared" si="95"/>
        <v>0</v>
      </c>
      <c r="LZ70" s="244">
        <v>0</v>
      </c>
      <c r="MA70" s="249">
        <f t="shared" si="326"/>
        <v>0</v>
      </c>
      <c r="MB70" s="249">
        <f t="shared" si="327"/>
        <v>0</v>
      </c>
      <c r="MC70" s="249">
        <f t="shared" si="96"/>
        <v>0</v>
      </c>
      <c r="MD70" s="247">
        <f t="shared" si="328"/>
        <v>0</v>
      </c>
      <c r="ME70" s="250">
        <f t="shared" si="329"/>
        <v>98.548112483055306</v>
      </c>
      <c r="MF70" s="251">
        <f t="shared" si="376"/>
        <v>21.765915269437276</v>
      </c>
      <c r="MG70" s="252" t="e">
        <f t="shared" si="330"/>
        <v>#REF!</v>
      </c>
      <c r="MH70" s="252" t="e">
        <f t="shared" si="377"/>
        <v>#REF!</v>
      </c>
      <c r="MI70" s="252">
        <f t="shared" si="331"/>
        <v>0</v>
      </c>
      <c r="MJ70" s="252">
        <f t="shared" si="332"/>
        <v>0</v>
      </c>
      <c r="MK70" s="252">
        <f t="shared" si="378"/>
        <v>20.388666666666662</v>
      </c>
      <c r="ML70" s="252">
        <f t="shared" si="333"/>
        <v>0</v>
      </c>
      <c r="MM70" s="252">
        <f t="shared" si="334"/>
        <v>0</v>
      </c>
      <c r="MN70" s="252">
        <f t="shared" si="335"/>
        <v>0</v>
      </c>
      <c r="MO70" s="252">
        <f t="shared" si="336"/>
        <v>0</v>
      </c>
      <c r="MP70" s="253">
        <f t="shared" si="337"/>
        <v>0</v>
      </c>
      <c r="MQ70" s="254">
        <f t="shared" si="379"/>
        <v>0</v>
      </c>
      <c r="MR70" s="255">
        <f t="shared" si="338"/>
        <v>0</v>
      </c>
      <c r="MS70" s="255">
        <f t="shared" si="380"/>
        <v>0</v>
      </c>
      <c r="MT70" s="255">
        <f t="shared" si="381"/>
        <v>7.9799883748812075</v>
      </c>
      <c r="MU70" s="255">
        <f t="shared" si="97"/>
        <v>0.25722413601384614</v>
      </c>
      <c r="MV70" s="255">
        <f t="shared" si="339"/>
        <v>8.3044084385088137</v>
      </c>
      <c r="MW70" s="255" t="e">
        <f t="shared" si="98"/>
        <v>#REF!</v>
      </c>
      <c r="MX70" s="255" t="e">
        <f t="shared" si="99"/>
        <v>#REF!</v>
      </c>
      <c r="MY70" s="256" t="e">
        <f t="shared" si="340"/>
        <v>#REF!</v>
      </c>
      <c r="MZ70" s="254">
        <f t="shared" si="341"/>
        <v>0</v>
      </c>
      <c r="NA70" s="255">
        <f t="shared" si="100"/>
        <v>0</v>
      </c>
      <c r="NB70" s="255">
        <f t="shared" si="342"/>
        <v>0</v>
      </c>
      <c r="NC70" s="255">
        <f t="shared" si="101"/>
        <v>0</v>
      </c>
      <c r="ND70" s="255">
        <f t="shared" si="343"/>
        <v>0</v>
      </c>
      <c r="NE70" s="255"/>
      <c r="NF70" s="256"/>
      <c r="NG70" s="257"/>
      <c r="NH70" s="254">
        <f t="shared" si="344"/>
        <v>2.5826758814477841</v>
      </c>
      <c r="NI70" s="255">
        <f t="shared" si="102"/>
        <v>2.9106757183916527</v>
      </c>
      <c r="NJ70" s="255" t="e">
        <f t="shared" si="345"/>
        <v>#REF!</v>
      </c>
      <c r="NK70" s="255" t="e">
        <f t="shared" si="103"/>
        <v>#REF!</v>
      </c>
      <c r="NL70" s="255">
        <f t="shared" si="346"/>
        <v>2.7225817116215172</v>
      </c>
      <c r="NM70" s="255">
        <f t="shared" si="382"/>
        <v>0.94861280762427225</v>
      </c>
      <c r="NN70" s="256" t="e">
        <f t="shared" si="383"/>
        <v>#REF!</v>
      </c>
      <c r="NO70" s="257" t="e">
        <f t="shared" si="384"/>
        <v>#REF!</v>
      </c>
      <c r="NP70" s="254">
        <f t="shared" si="347"/>
        <v>2.7564684302027422</v>
      </c>
      <c r="NQ70" s="255">
        <f t="shared" si="104"/>
        <v>3.1065399208384905</v>
      </c>
      <c r="NR70" s="255">
        <f t="shared" si="348"/>
        <v>2.4242513114086486</v>
      </c>
      <c r="NS70" s="255">
        <f t="shared" si="105"/>
        <v>3.0060716261467242</v>
      </c>
      <c r="NT70" s="255">
        <f t="shared" si="349"/>
        <v>25.961040053380042</v>
      </c>
      <c r="NU70" s="255">
        <f t="shared" si="350"/>
        <v>0.10617711865684129</v>
      </c>
      <c r="NV70" s="256">
        <f t="shared" si="351"/>
        <v>9.3380361742981061E-2</v>
      </c>
      <c r="NW70" s="257">
        <f t="shared" si="106"/>
        <v>1.0358957808877343</v>
      </c>
      <c r="NX70" s="254">
        <f t="shared" si="352"/>
        <v>0</v>
      </c>
      <c r="NY70" s="255">
        <f t="shared" si="107"/>
        <v>0</v>
      </c>
      <c r="NZ70" s="255">
        <f t="shared" si="353"/>
        <v>0</v>
      </c>
      <c r="OA70" s="255">
        <f t="shared" si="108"/>
        <v>0</v>
      </c>
      <c r="OB70" s="255">
        <f t="shared" si="354"/>
        <v>0</v>
      </c>
      <c r="OC70" s="255"/>
      <c r="OD70" s="256"/>
      <c r="OE70" s="257"/>
      <c r="OF70" s="254">
        <f t="shared" si="355"/>
        <v>0</v>
      </c>
      <c r="OG70" s="255">
        <f t="shared" si="109"/>
        <v>0</v>
      </c>
      <c r="OH70" s="255">
        <f t="shared" si="356"/>
        <v>0</v>
      </c>
      <c r="OI70" s="255">
        <f t="shared" si="110"/>
        <v>0</v>
      </c>
      <c r="OJ70" s="255">
        <f t="shared" si="357"/>
        <v>0</v>
      </c>
      <c r="OK70" s="255"/>
      <c r="OL70" s="256"/>
      <c r="OM70" s="257"/>
      <c r="ON70" s="258"/>
      <c r="OO70" s="254">
        <f t="shared" si="358"/>
        <v>0</v>
      </c>
      <c r="OP70" s="255">
        <f t="shared" si="111"/>
        <v>0</v>
      </c>
      <c r="OQ70" s="255">
        <f t="shared" si="359"/>
        <v>0</v>
      </c>
      <c r="OR70" s="255">
        <f t="shared" si="112"/>
        <v>0</v>
      </c>
      <c r="OS70" s="255">
        <f t="shared" si="360"/>
        <v>0</v>
      </c>
      <c r="OT70" s="255"/>
      <c r="OU70" s="256"/>
      <c r="OV70" s="257"/>
      <c r="OW70" s="258"/>
      <c r="OX70" s="254">
        <f t="shared" si="361"/>
        <v>0</v>
      </c>
      <c r="OY70" s="255">
        <f t="shared" si="113"/>
        <v>0</v>
      </c>
      <c r="OZ70" s="255">
        <f t="shared" si="362"/>
        <v>0</v>
      </c>
      <c r="PA70" s="255">
        <f t="shared" si="114"/>
        <v>0</v>
      </c>
      <c r="PB70" s="255">
        <f t="shared" si="363"/>
        <v>0</v>
      </c>
      <c r="PC70" s="255"/>
      <c r="PD70" s="259"/>
      <c r="PE70" s="257"/>
      <c r="PF70" s="254">
        <f t="shared" si="116"/>
        <v>0</v>
      </c>
      <c r="PG70" s="255">
        <f t="shared" si="117"/>
        <v>0</v>
      </c>
      <c r="PH70" s="255">
        <f t="shared" si="364"/>
        <v>0</v>
      </c>
      <c r="PI70" s="255">
        <f t="shared" si="118"/>
        <v>0</v>
      </c>
      <c r="PJ70" s="255">
        <f t="shared" si="119"/>
        <v>0</v>
      </c>
      <c r="PK70" s="255"/>
      <c r="PL70" s="259"/>
      <c r="PM70" s="257"/>
      <c r="PN70" s="254">
        <f t="shared" si="120"/>
        <v>0</v>
      </c>
      <c r="PO70" s="255">
        <f t="shared" si="121"/>
        <v>0</v>
      </c>
      <c r="PP70" s="255">
        <f t="shared" si="365"/>
        <v>0</v>
      </c>
      <c r="PQ70" s="255">
        <f t="shared" si="122"/>
        <v>0</v>
      </c>
      <c r="PR70" s="255">
        <f t="shared" si="123"/>
        <v>0</v>
      </c>
      <c r="PS70" s="255"/>
      <c r="PT70" s="259"/>
      <c r="PU70" s="257"/>
      <c r="PV70" s="254">
        <f t="shared" si="124"/>
        <v>4.9728319817451583</v>
      </c>
      <c r="PW70" s="255">
        <f t="shared" si="125"/>
        <v>5.6043816434267937</v>
      </c>
      <c r="PX70" s="255">
        <f t="shared" si="126"/>
        <v>1.649557584509961E-2</v>
      </c>
      <c r="PY70" s="255">
        <f t="shared" si="127"/>
        <v>2.0454514047923516E-2</v>
      </c>
      <c r="PZ70" s="255">
        <f t="shared" si="128"/>
        <v>5.0157228295425451</v>
      </c>
      <c r="QA70" s="255">
        <f t="shared" si="366"/>
        <v>0.99144872050250454</v>
      </c>
      <c r="QB70" s="259">
        <f t="shared" si="129"/>
        <v>3.2887734042919745E-3</v>
      </c>
      <c r="QC70" s="257">
        <f t="shared" si="367"/>
        <v>1.1267032931208483</v>
      </c>
      <c r="QD70" s="254">
        <f t="shared" si="130"/>
        <v>0</v>
      </c>
      <c r="QE70" s="255">
        <f t="shared" si="131"/>
        <v>0</v>
      </c>
      <c r="QF70" s="255">
        <f t="shared" si="132"/>
        <v>0</v>
      </c>
      <c r="QG70" s="255">
        <f t="shared" si="133"/>
        <v>0</v>
      </c>
      <c r="QH70" s="255">
        <f t="shared" si="134"/>
        <v>0</v>
      </c>
      <c r="QI70" s="255"/>
      <c r="QJ70" s="259"/>
      <c r="QK70" s="257"/>
      <c r="QL70" s="254">
        <f t="shared" si="135"/>
        <v>17.450453328612639</v>
      </c>
      <c r="QM70" s="255">
        <f t="shared" si="136"/>
        <v>19.666660901346443</v>
      </c>
      <c r="QN70" s="255">
        <f t="shared" si="137"/>
        <v>0.13839412134126294</v>
      </c>
      <c r="QO70" s="255">
        <f t="shared" si="138"/>
        <v>0.17160871046316606</v>
      </c>
      <c r="QP70" s="255">
        <f t="shared" si="368"/>
        <v>42.080771256740697</v>
      </c>
      <c r="QQ70" s="255">
        <f t="shared" si="369"/>
        <v>0.41468948423366508</v>
      </c>
      <c r="QR70" s="259">
        <f t="shared" si="139"/>
        <v>3.2887734042919736E-3</v>
      </c>
      <c r="QS70" s="257">
        <f t="shared" si="370"/>
        <v>1.0534548701147055</v>
      </c>
      <c r="QT70" s="254">
        <f t="shared" si="140"/>
        <v>2.3078940859377677</v>
      </c>
      <c r="QU70" s="255">
        <f t="shared" si="141"/>
        <v>2.6009966348518643</v>
      </c>
      <c r="QV70" s="255">
        <f t="shared" si="142"/>
        <v>8.0005064279760653E-3</v>
      </c>
      <c r="QW70" s="255">
        <f t="shared" si="143"/>
        <v>9.9206279706903211E-3</v>
      </c>
      <c r="QX70" s="255">
        <f t="shared" si="144"/>
        <v>2.4326718336797244</v>
      </c>
      <c r="QY70" s="255">
        <f t="shared" si="385"/>
        <v>0.9487075297150892</v>
      </c>
      <c r="QZ70" s="259">
        <f t="shared" si="386"/>
        <v>3.2887734042919736E-3</v>
      </c>
      <c r="RA70" s="257">
        <f t="shared" si="387"/>
        <v>1.1212751618908465</v>
      </c>
      <c r="RB70" s="254">
        <f t="shared" si="145"/>
        <v>0</v>
      </c>
      <c r="RC70" s="255">
        <f t="shared" si="146"/>
        <v>0</v>
      </c>
      <c r="RD70" s="255">
        <f t="shared" si="371"/>
        <v>0</v>
      </c>
      <c r="RE70" s="255">
        <f t="shared" si="147"/>
        <v>0</v>
      </c>
      <c r="RF70" s="255">
        <f t="shared" si="148"/>
        <v>0</v>
      </c>
      <c r="RG70" s="255"/>
      <c r="RH70" s="259"/>
      <c r="RI70" s="257"/>
      <c r="RJ70" s="254">
        <f t="shared" si="149"/>
        <v>0</v>
      </c>
      <c r="RK70" s="255">
        <f t="shared" si="150"/>
        <v>0</v>
      </c>
      <c r="RL70" s="255">
        <f t="shared" si="372"/>
        <v>0</v>
      </c>
      <c r="RM70" s="255">
        <f t="shared" si="151"/>
        <v>0</v>
      </c>
      <c r="RN70" s="255">
        <f t="shared" si="152"/>
        <v>0</v>
      </c>
      <c r="RO70" s="255"/>
      <c r="RP70" s="259"/>
      <c r="RQ70" s="257"/>
      <c r="RR70" s="254">
        <f t="shared" si="153"/>
        <v>0</v>
      </c>
      <c r="RS70" s="255">
        <f t="shared" si="154"/>
        <v>0</v>
      </c>
      <c r="RT70" s="255">
        <f t="shared" si="373"/>
        <v>0</v>
      </c>
      <c r="RU70" s="255">
        <f t="shared" si="155"/>
        <v>0</v>
      </c>
      <c r="RV70" s="255">
        <f t="shared" si="156"/>
        <v>0</v>
      </c>
      <c r="RW70" s="255"/>
      <c r="RX70" s="259"/>
      <c r="RY70" s="257"/>
      <c r="RZ70" s="260"/>
      <c r="SA70" s="242" t="e">
        <f t="shared" si="157"/>
        <v>#REF!</v>
      </c>
      <c r="SB70" s="242">
        <f t="shared" si="158"/>
        <v>0</v>
      </c>
      <c r="SC70" s="242">
        <f t="shared" si="159"/>
        <v>0.21505196411229363</v>
      </c>
      <c r="SD70" s="242">
        <f t="shared" si="160"/>
        <v>0</v>
      </c>
      <c r="SE70" s="242">
        <f t="shared" si="161"/>
        <v>0</v>
      </c>
      <c r="SF70" s="262">
        <v>0</v>
      </c>
      <c r="SG70" s="242">
        <f t="shared" si="162"/>
        <v>0</v>
      </c>
      <c r="SH70" s="262">
        <v>0</v>
      </c>
      <c r="SI70" s="242">
        <f t="shared" si="163"/>
        <v>0</v>
      </c>
      <c r="SJ70" s="242">
        <f t="shared" si="164"/>
        <v>0</v>
      </c>
      <c r="SK70" s="242">
        <f t="shared" si="165"/>
        <v>0</v>
      </c>
      <c r="SL70" s="242">
        <f t="shared" si="166"/>
        <v>6.760219758725089E-2</v>
      </c>
      <c r="SM70" s="242">
        <f t="shared" si="167"/>
        <v>0</v>
      </c>
      <c r="SN70" s="242">
        <f t="shared" si="168"/>
        <v>0.41558794626025136</v>
      </c>
      <c r="SO70" s="242">
        <f t="shared" si="169"/>
        <v>3.2180597146267295E-2</v>
      </c>
      <c r="SP70" s="242">
        <f t="shared" si="170"/>
        <v>0</v>
      </c>
      <c r="SQ70" s="242">
        <f t="shared" si="171"/>
        <v>0</v>
      </c>
      <c r="SR70" s="242">
        <f t="shared" si="172"/>
        <v>0</v>
      </c>
      <c r="SS70" s="242" t="e">
        <f t="shared" si="173"/>
        <v>#REF!</v>
      </c>
      <c r="ST70" s="242" t="e">
        <f t="shared" si="174"/>
        <v>#REF!</v>
      </c>
      <c r="SU70" s="242"/>
      <c r="SV70" s="242"/>
      <c r="SW70" s="242" t="e">
        <f t="shared" si="175"/>
        <v>#REF!</v>
      </c>
      <c r="SX70" s="242" t="e">
        <f t="shared" si="175"/>
        <v>#REF!</v>
      </c>
      <c r="SY70" s="242"/>
      <c r="SZ70" s="263"/>
      <c r="TA70" s="264">
        <f t="shared" si="176"/>
        <v>5.0431999999999997</v>
      </c>
      <c r="TB70" s="264">
        <f t="shared" si="177"/>
        <v>0</v>
      </c>
      <c r="TC70" s="264">
        <f t="shared" si="178"/>
        <v>32.717759999999998</v>
      </c>
      <c r="TD70" s="264">
        <f t="shared" si="179"/>
        <v>0</v>
      </c>
      <c r="TE70" s="264">
        <f t="shared" si="180"/>
        <v>0</v>
      </c>
      <c r="TF70" s="264">
        <f t="shared" si="180"/>
        <v>0</v>
      </c>
      <c r="TG70" s="264">
        <f t="shared" si="181"/>
        <v>0</v>
      </c>
      <c r="TH70" s="264">
        <f t="shared" si="182"/>
        <v>0</v>
      </c>
      <c r="TI70" s="264">
        <f t="shared" si="183"/>
        <v>0</v>
      </c>
      <c r="TJ70" s="264">
        <f t="shared" si="184"/>
        <v>9.4559999999999995</v>
      </c>
      <c r="TK70" s="264">
        <f t="shared" si="185"/>
        <v>0</v>
      </c>
      <c r="TL70" s="264">
        <f t="shared" si="186"/>
        <v>62.173200000000001</v>
      </c>
      <c r="TM70" s="264">
        <f t="shared" si="187"/>
        <v>4.5231199999999996</v>
      </c>
      <c r="TN70" s="264">
        <f t="shared" si="188"/>
        <v>0</v>
      </c>
      <c r="TO70" s="264">
        <f t="shared" si="189"/>
        <v>0</v>
      </c>
      <c r="TP70" s="264">
        <f t="shared" si="189"/>
        <v>0</v>
      </c>
      <c r="TQ70" s="264"/>
      <c r="TR70" s="264"/>
      <c r="TS70" s="264" t="e">
        <f t="shared" si="190"/>
        <v>#REF!</v>
      </c>
      <c r="TT70" s="264">
        <f t="shared" si="191"/>
        <v>0</v>
      </c>
      <c r="TU70" s="264">
        <f t="shared" si="192"/>
        <v>33.892189544097477</v>
      </c>
      <c r="TV70" s="264">
        <f t="shared" si="193"/>
        <v>0</v>
      </c>
      <c r="TW70" s="264">
        <f t="shared" si="193"/>
        <v>0</v>
      </c>
      <c r="TX70" s="264">
        <f t="shared" si="194"/>
        <v>0</v>
      </c>
      <c r="TY70" s="264">
        <f t="shared" si="195"/>
        <v>0</v>
      </c>
      <c r="TZ70" s="264">
        <f t="shared" si="196"/>
        <v>0</v>
      </c>
      <c r="UA70" s="264">
        <f t="shared" si="197"/>
        <v>0</v>
      </c>
      <c r="UB70" s="264">
        <f t="shared" si="198"/>
        <v>10.65410633975074</v>
      </c>
      <c r="UC70" s="264">
        <f t="shared" si="199"/>
        <v>0</v>
      </c>
      <c r="UD70" s="264">
        <f t="shared" si="200"/>
        <v>65.496660330615612</v>
      </c>
      <c r="UE70" s="264">
        <f t="shared" si="201"/>
        <v>5.0716621102517259</v>
      </c>
      <c r="UF70" s="264">
        <f t="shared" si="202"/>
        <v>0</v>
      </c>
      <c r="UG70" s="264">
        <f t="shared" si="203"/>
        <v>0</v>
      </c>
      <c r="UH70" s="264">
        <f t="shared" si="203"/>
        <v>0</v>
      </c>
      <c r="UI70" s="191"/>
      <c r="UJ70" s="191"/>
      <c r="UK70" s="191"/>
      <c r="UL70" s="191"/>
      <c r="UM70" s="189"/>
      <c r="UN70" s="191"/>
      <c r="UO70" s="191"/>
      <c r="UP70" s="191"/>
      <c r="UQ70" s="191"/>
      <c r="UR70" s="191"/>
      <c r="US70" s="191"/>
      <c r="UT70" s="191"/>
      <c r="UU70" s="191"/>
      <c r="UV70" s="192"/>
      <c r="UW70" s="191"/>
      <c r="UX70" s="191"/>
      <c r="UY70" s="191"/>
      <c r="UZ70" s="191"/>
      <c r="VA70" s="191"/>
      <c r="VB70" s="191"/>
      <c r="VC70" s="191"/>
      <c r="VD70" s="191"/>
      <c r="VE70" s="191"/>
      <c r="VF70" s="191"/>
      <c r="VG70" s="191"/>
      <c r="VH70" s="191"/>
      <c r="VI70" s="191"/>
      <c r="VJ70" s="191"/>
      <c r="VK70" s="191"/>
      <c r="VL70" s="191"/>
      <c r="VM70" s="191"/>
      <c r="VN70" s="219"/>
      <c r="VO70" s="191"/>
      <c r="VP70" s="191"/>
      <c r="VQ70" s="191"/>
      <c r="VR70" s="191"/>
      <c r="VS70" s="191"/>
      <c r="VT70" s="191"/>
      <c r="VU70" s="191"/>
      <c r="VV70" s="191"/>
    </row>
    <row r="71" spans="1:594" ht="23.1" hidden="1" customHeight="1" thickBot="1" x14ac:dyDescent="0.35">
      <c r="A71" s="265">
        <v>34</v>
      </c>
      <c r="B71" s="266" t="s">
        <v>186</v>
      </c>
      <c r="C71" s="265">
        <v>1</v>
      </c>
      <c r="D71" s="267">
        <v>116</v>
      </c>
      <c r="E71" s="239"/>
      <c r="F71" s="240">
        <f t="shared" si="204"/>
        <v>116</v>
      </c>
      <c r="G71" s="240"/>
      <c r="H71" s="268">
        <v>0</v>
      </c>
      <c r="I71" s="269">
        <v>0.76629999999999998</v>
      </c>
      <c r="J71" s="269">
        <v>0.76629999999999998</v>
      </c>
      <c r="K71" s="269"/>
      <c r="L71" s="269"/>
      <c r="M71" s="269">
        <v>2.5499999999999998E-2</v>
      </c>
      <c r="N71" s="269">
        <v>0</v>
      </c>
      <c r="O71" s="269">
        <v>0.2114</v>
      </c>
      <c r="P71" s="269">
        <v>0</v>
      </c>
      <c r="Q71" s="269">
        <v>0</v>
      </c>
      <c r="R71" s="269">
        <v>0</v>
      </c>
      <c r="S71" s="269">
        <v>0</v>
      </c>
      <c r="T71" s="269">
        <v>0</v>
      </c>
      <c r="U71" s="269">
        <v>0</v>
      </c>
      <c r="V71" s="269">
        <v>8.1500000000000003E-2</v>
      </c>
      <c r="W71" s="269">
        <v>0</v>
      </c>
      <c r="X71" s="269">
        <v>0.42520000000000002</v>
      </c>
      <c r="Y71" s="269">
        <v>2.2700000000000001E-2</v>
      </c>
      <c r="Z71" s="269">
        <v>0</v>
      </c>
      <c r="AA71" s="269">
        <v>0</v>
      </c>
      <c r="AB71" s="269">
        <v>0</v>
      </c>
      <c r="AC71" s="244">
        <v>0</v>
      </c>
      <c r="AD71" s="243">
        <f t="shared" si="205"/>
        <v>0</v>
      </c>
      <c r="AE71" s="243">
        <f t="shared" si="0"/>
        <v>0</v>
      </c>
      <c r="AF71" s="243">
        <f t="shared" si="206"/>
        <v>0</v>
      </c>
      <c r="AG71" s="243">
        <f t="shared" si="207"/>
        <v>0</v>
      </c>
      <c r="AH71" s="244">
        <v>0</v>
      </c>
      <c r="AI71" s="243">
        <f t="shared" si="1"/>
        <v>0</v>
      </c>
      <c r="AJ71" s="243">
        <f t="shared" si="208"/>
        <v>0</v>
      </c>
      <c r="AK71" s="243">
        <f t="shared" si="209"/>
        <v>0</v>
      </c>
      <c r="AL71" s="243">
        <f t="shared" si="2"/>
        <v>0</v>
      </c>
      <c r="AM71" s="243">
        <f t="shared" si="210"/>
        <v>0</v>
      </c>
      <c r="AN71" s="244">
        <v>1.1000000000000001</v>
      </c>
      <c r="AO71" s="244">
        <v>0.24199999999999999</v>
      </c>
      <c r="AP71" s="243">
        <f t="shared" si="211"/>
        <v>0</v>
      </c>
      <c r="AQ71" s="243">
        <f t="shared" si="212"/>
        <v>0</v>
      </c>
      <c r="AR71" s="243">
        <f t="shared" si="213"/>
        <v>0</v>
      </c>
      <c r="AS71" s="244">
        <v>8.8128950341666706E-2</v>
      </c>
      <c r="AT71" s="244" t="e">
        <f t="shared" si="3"/>
        <v>#REF!</v>
      </c>
      <c r="AU71" s="243">
        <f t="shared" si="4"/>
        <v>0.16249405563233882</v>
      </c>
      <c r="AV71" s="243">
        <f t="shared" si="214"/>
        <v>5.2377761851108481E-3</v>
      </c>
      <c r="AW71" s="243">
        <f t="shared" si="215"/>
        <v>0.13860665727944038</v>
      </c>
      <c r="AX71" s="243">
        <f t="shared" si="5"/>
        <v>7.9631150298700284E-2</v>
      </c>
      <c r="AY71" s="243">
        <f t="shared" si="216"/>
        <v>2.0067049875272471</v>
      </c>
      <c r="AZ71" s="244">
        <v>3</v>
      </c>
      <c r="BA71" s="243">
        <f t="shared" si="217"/>
        <v>15.291499999999999</v>
      </c>
      <c r="BB71" s="243">
        <f t="shared" si="218"/>
        <v>1.5946849999999999</v>
      </c>
      <c r="BC71" s="243">
        <f t="shared" si="219"/>
        <v>1.2757480000000001</v>
      </c>
      <c r="BD71" s="243">
        <f t="shared" si="220"/>
        <v>0.3189369999999998</v>
      </c>
      <c r="BE71" s="244">
        <v>0.59800687500000005</v>
      </c>
      <c r="BF71" s="243">
        <f t="shared" si="221"/>
        <v>0.47840550000000004</v>
      </c>
      <c r="BG71" s="243">
        <f t="shared" si="222"/>
        <v>0.11960137500000001</v>
      </c>
      <c r="BH71" s="243">
        <f t="shared" si="6"/>
        <v>1.9865881650350372</v>
      </c>
      <c r="BI71" s="243">
        <f t="shared" si="223"/>
        <v>6.4034983556486236E-2</v>
      </c>
      <c r="BJ71" s="243">
        <f t="shared" si="224"/>
        <v>1.694550264468899</v>
      </c>
      <c r="BK71" s="243">
        <f t="shared" si="7"/>
        <v>0.97353900200175181</v>
      </c>
      <c r="BL71" s="243">
        <f t="shared" si="225"/>
        <v>24.533182850444142</v>
      </c>
      <c r="BM71" s="244">
        <v>0</v>
      </c>
      <c r="BN71" s="243">
        <f t="shared" si="226"/>
        <v>0</v>
      </c>
      <c r="BO71" s="243">
        <f t="shared" si="8"/>
        <v>0</v>
      </c>
      <c r="BP71" s="243">
        <f t="shared" si="227"/>
        <v>0</v>
      </c>
      <c r="BQ71" s="243">
        <f t="shared" si="228"/>
        <v>0</v>
      </c>
      <c r="BR71" s="244">
        <v>0</v>
      </c>
      <c r="BS71" s="243">
        <f t="shared" si="9"/>
        <v>0</v>
      </c>
      <c r="BT71" s="243">
        <f t="shared" si="229"/>
        <v>0</v>
      </c>
      <c r="BU71" s="243">
        <f t="shared" si="230"/>
        <v>0</v>
      </c>
      <c r="BV71" s="243">
        <f t="shared" si="10"/>
        <v>0</v>
      </c>
      <c r="BW71" s="243">
        <f t="shared" si="231"/>
        <v>0</v>
      </c>
      <c r="BX71" s="244">
        <v>0</v>
      </c>
      <c r="BY71" s="243">
        <f t="shared" si="11"/>
        <v>0</v>
      </c>
      <c r="BZ71" s="243">
        <f t="shared" si="232"/>
        <v>0</v>
      </c>
      <c r="CA71" s="243">
        <f t="shared" si="233"/>
        <v>0</v>
      </c>
      <c r="CB71" s="243">
        <f t="shared" si="12"/>
        <v>0</v>
      </c>
      <c r="CC71" s="243">
        <f t="shared" si="234"/>
        <v>0</v>
      </c>
      <c r="CD71" s="245"/>
      <c r="CE71" s="243">
        <f t="shared" si="13"/>
        <v>0</v>
      </c>
      <c r="CF71" s="243">
        <f t="shared" si="235"/>
        <v>0</v>
      </c>
      <c r="CG71" s="243">
        <f t="shared" si="236"/>
        <v>0</v>
      </c>
      <c r="CH71" s="243">
        <f t="shared" si="14"/>
        <v>0</v>
      </c>
      <c r="CI71" s="243">
        <f t="shared" si="237"/>
        <v>0</v>
      </c>
      <c r="CJ71" s="245"/>
      <c r="CK71" s="243">
        <f t="shared" si="15"/>
        <v>0</v>
      </c>
      <c r="CL71" s="243">
        <f t="shared" si="238"/>
        <v>0</v>
      </c>
      <c r="CM71" s="243">
        <f t="shared" si="239"/>
        <v>0</v>
      </c>
      <c r="CN71" s="243">
        <f t="shared" si="16"/>
        <v>0</v>
      </c>
      <c r="CO71" s="243">
        <f t="shared" si="240"/>
        <v>0</v>
      </c>
      <c r="CP71" s="243">
        <v>0</v>
      </c>
      <c r="CQ71" s="243">
        <f t="shared" si="17"/>
        <v>0</v>
      </c>
      <c r="CR71" s="243">
        <f t="shared" si="374"/>
        <v>0</v>
      </c>
      <c r="CS71" s="243">
        <f t="shared" si="241"/>
        <v>0</v>
      </c>
      <c r="CT71" s="243">
        <f t="shared" si="18"/>
        <v>0</v>
      </c>
      <c r="CU71" s="243">
        <f t="shared" si="242"/>
        <v>0</v>
      </c>
      <c r="CV71" s="243"/>
      <c r="CW71" s="243">
        <f t="shared" si="19"/>
        <v>0</v>
      </c>
      <c r="CX71" s="243">
        <f t="shared" si="375"/>
        <v>0</v>
      </c>
      <c r="CY71" s="243">
        <f t="shared" si="243"/>
        <v>0</v>
      </c>
      <c r="CZ71" s="243">
        <f t="shared" si="20"/>
        <v>0</v>
      </c>
      <c r="DA71" s="243">
        <f t="shared" si="244"/>
        <v>0</v>
      </c>
      <c r="DB71" s="244">
        <v>0</v>
      </c>
      <c r="DC71" s="243">
        <f t="shared" si="245"/>
        <v>0</v>
      </c>
      <c r="DD71" s="243">
        <f t="shared" si="21"/>
        <v>0</v>
      </c>
      <c r="DE71" s="244">
        <v>0</v>
      </c>
      <c r="DF71" s="244">
        <v>0</v>
      </c>
      <c r="DG71" s="243">
        <f t="shared" si="22"/>
        <v>0</v>
      </c>
      <c r="DH71" s="243">
        <f t="shared" si="23"/>
        <v>0</v>
      </c>
      <c r="DI71" s="243">
        <f t="shared" si="246"/>
        <v>0</v>
      </c>
      <c r="DJ71" s="244">
        <v>0</v>
      </c>
      <c r="DK71" s="243">
        <f t="shared" si="247"/>
        <v>0</v>
      </c>
      <c r="DL71" s="243">
        <f t="shared" si="24"/>
        <v>0</v>
      </c>
      <c r="DM71" s="244">
        <v>0</v>
      </c>
      <c r="DN71" s="244">
        <v>0</v>
      </c>
      <c r="DO71" s="243">
        <f t="shared" si="25"/>
        <v>0</v>
      </c>
      <c r="DP71" s="243">
        <f t="shared" si="26"/>
        <v>0</v>
      </c>
      <c r="DQ71" s="243">
        <f t="shared" si="248"/>
        <v>0</v>
      </c>
      <c r="DR71" s="244">
        <v>0</v>
      </c>
      <c r="DS71" s="243">
        <f t="shared" si="249"/>
        <v>0</v>
      </c>
      <c r="DT71" s="243">
        <f t="shared" si="27"/>
        <v>0</v>
      </c>
      <c r="DU71" s="244">
        <v>0</v>
      </c>
      <c r="DV71" s="244">
        <v>0</v>
      </c>
      <c r="DW71" s="243">
        <f t="shared" si="28"/>
        <v>0</v>
      </c>
      <c r="DX71" s="243">
        <f t="shared" si="29"/>
        <v>0</v>
      </c>
      <c r="DY71" s="243">
        <f t="shared" si="30"/>
        <v>0</v>
      </c>
      <c r="DZ71" s="244">
        <v>0</v>
      </c>
      <c r="EA71" s="243">
        <f t="shared" si="250"/>
        <v>0</v>
      </c>
      <c r="EB71" s="243">
        <f t="shared" si="31"/>
        <v>0</v>
      </c>
      <c r="EC71" s="244">
        <v>0</v>
      </c>
      <c r="ED71" s="244">
        <v>0</v>
      </c>
      <c r="EE71" s="243">
        <f t="shared" si="32"/>
        <v>0</v>
      </c>
      <c r="EF71" s="243">
        <f t="shared" si="33"/>
        <v>0</v>
      </c>
      <c r="EG71" s="243">
        <f t="shared" si="34"/>
        <v>0</v>
      </c>
      <c r="EH71" s="244">
        <v>0</v>
      </c>
      <c r="EI71" s="243">
        <f t="shared" si="251"/>
        <v>0</v>
      </c>
      <c r="EJ71" s="243">
        <f t="shared" si="35"/>
        <v>0</v>
      </c>
      <c r="EK71" s="244">
        <v>0</v>
      </c>
      <c r="EL71" s="244">
        <v>0</v>
      </c>
      <c r="EM71" s="243">
        <f t="shared" si="36"/>
        <v>0</v>
      </c>
      <c r="EN71" s="243">
        <f t="shared" si="37"/>
        <v>0</v>
      </c>
      <c r="EO71" s="243">
        <f t="shared" si="252"/>
        <v>0</v>
      </c>
      <c r="EP71" s="244">
        <v>0</v>
      </c>
      <c r="EQ71" s="244">
        <v>0</v>
      </c>
      <c r="ER71" s="244">
        <v>0</v>
      </c>
      <c r="ES71" s="244">
        <v>0</v>
      </c>
      <c r="ET71" s="244">
        <v>0</v>
      </c>
      <c r="EU71" s="243">
        <f t="shared" si="38"/>
        <v>0</v>
      </c>
      <c r="EV71" s="243">
        <f t="shared" si="253"/>
        <v>0</v>
      </c>
      <c r="EW71" s="243">
        <f t="shared" si="254"/>
        <v>0</v>
      </c>
      <c r="EX71" s="243">
        <f t="shared" si="39"/>
        <v>0</v>
      </c>
      <c r="EY71" s="243">
        <f t="shared" si="255"/>
        <v>0</v>
      </c>
      <c r="EZ71" s="245">
        <f t="shared" si="256"/>
        <v>0</v>
      </c>
      <c r="FA71" s="245">
        <f t="shared" si="256"/>
        <v>0</v>
      </c>
      <c r="FB71" s="245">
        <f t="shared" si="256"/>
        <v>0</v>
      </c>
      <c r="FC71" s="245">
        <f t="shared" si="257"/>
        <v>0</v>
      </c>
      <c r="FD71" s="245">
        <f t="shared" si="258"/>
        <v>0</v>
      </c>
      <c r="FE71" s="245">
        <f t="shared" si="259"/>
        <v>0</v>
      </c>
      <c r="FF71" s="245">
        <f t="shared" si="260"/>
        <v>0</v>
      </c>
      <c r="FG71" s="245">
        <f t="shared" si="261"/>
        <v>0</v>
      </c>
      <c r="FH71" s="245">
        <f t="shared" si="262"/>
        <v>0</v>
      </c>
      <c r="FI71" s="245">
        <f t="shared" si="263"/>
        <v>0</v>
      </c>
      <c r="FJ71" s="245">
        <f t="shared" si="263"/>
        <v>0</v>
      </c>
      <c r="FK71" s="244">
        <f t="shared" si="40"/>
        <v>0</v>
      </c>
      <c r="FL71" s="244">
        <v>0</v>
      </c>
      <c r="FM71" s="243">
        <f t="shared" si="264"/>
        <v>0</v>
      </c>
      <c r="FN71" s="243">
        <f t="shared" si="265"/>
        <v>0</v>
      </c>
      <c r="FO71" s="244">
        <v>0</v>
      </c>
      <c r="FP71" s="244">
        <f t="shared" si="266"/>
        <v>0</v>
      </c>
      <c r="FQ71" s="244">
        <f t="shared" si="41"/>
        <v>0</v>
      </c>
      <c r="FR71" s="244">
        <v>0</v>
      </c>
      <c r="FS71" s="243">
        <f t="shared" si="267"/>
        <v>0</v>
      </c>
      <c r="FT71" s="243">
        <f t="shared" si="268"/>
        <v>0</v>
      </c>
      <c r="FU71" s="244">
        <v>0</v>
      </c>
      <c r="FV71" s="244">
        <f t="shared" si="269"/>
        <v>0</v>
      </c>
      <c r="FW71" s="270">
        <v>8.1800000000000004E-4</v>
      </c>
      <c r="FX71" s="243">
        <f t="shared" si="270"/>
        <v>3.6395712981336001</v>
      </c>
      <c r="FY71" s="243">
        <f t="shared" si="271"/>
        <v>0.80070568558939204</v>
      </c>
      <c r="FZ71" s="243">
        <f t="shared" si="42"/>
        <v>0</v>
      </c>
      <c r="GA71" s="243">
        <f t="shared" si="272"/>
        <v>0</v>
      </c>
      <c r="GB71" s="243">
        <f t="shared" si="273"/>
        <v>0</v>
      </c>
      <c r="GC71" s="243">
        <f t="shared" si="274"/>
        <v>6.3695644144153879E-2</v>
      </c>
      <c r="GD71" s="243">
        <f t="shared" si="43"/>
        <v>0.51175020167539942</v>
      </c>
      <c r="GE71" s="243">
        <f t="shared" si="275"/>
        <v>1.649557584509961E-2</v>
      </c>
      <c r="GF71" s="243">
        <f t="shared" si="276"/>
        <v>0.43652049018210376</v>
      </c>
      <c r="GG71" s="243">
        <f t="shared" si="44"/>
        <v>0.25078614147712724</v>
      </c>
      <c r="GH71" s="247">
        <f t="shared" si="277"/>
        <v>6.3198107652236066</v>
      </c>
      <c r="GI71" s="244">
        <v>4</v>
      </c>
      <c r="GJ71" s="244">
        <v>4058.2</v>
      </c>
      <c r="GK71" s="244">
        <v>892.80399999999997</v>
      </c>
      <c r="GL71" s="244">
        <v>2489.1919650652599</v>
      </c>
      <c r="GM71" s="244">
        <v>71.022008333333304</v>
      </c>
      <c r="GN71" s="271">
        <v>0</v>
      </c>
      <c r="GO71" s="243">
        <f t="shared" si="278"/>
        <v>0</v>
      </c>
      <c r="GP71" s="243">
        <f t="shared" si="45"/>
        <v>0</v>
      </c>
      <c r="GQ71" s="243">
        <f t="shared" si="279"/>
        <v>0</v>
      </c>
      <c r="GR71" s="243">
        <f t="shared" si="280"/>
        <v>0</v>
      </c>
      <c r="GS71" s="244">
        <v>0</v>
      </c>
      <c r="GT71" s="244">
        <v>0</v>
      </c>
      <c r="GU71" s="245"/>
      <c r="GV71" s="243">
        <f t="shared" si="46"/>
        <v>0</v>
      </c>
      <c r="GW71" s="243">
        <f t="shared" si="281"/>
        <v>0</v>
      </c>
      <c r="GX71" s="243">
        <f t="shared" si="282"/>
        <v>0</v>
      </c>
      <c r="GY71" s="243">
        <f t="shared" si="47"/>
        <v>0</v>
      </c>
      <c r="GZ71" s="243">
        <f t="shared" si="283"/>
        <v>0</v>
      </c>
      <c r="HA71" s="244">
        <v>0</v>
      </c>
      <c r="HB71" s="244">
        <v>44</v>
      </c>
      <c r="HC71" s="244">
        <v>0</v>
      </c>
      <c r="HD71" s="244">
        <v>0</v>
      </c>
      <c r="HE71" s="244">
        <v>0</v>
      </c>
      <c r="HF71" s="243">
        <f t="shared" si="284"/>
        <v>0</v>
      </c>
      <c r="HG71" s="243">
        <f t="shared" si="48"/>
        <v>0</v>
      </c>
      <c r="HH71" s="244">
        <v>0</v>
      </c>
      <c r="HI71" s="244">
        <v>0</v>
      </c>
      <c r="HJ71" s="243">
        <f t="shared" si="49"/>
        <v>0</v>
      </c>
      <c r="HK71" s="243">
        <f t="shared" si="50"/>
        <v>0</v>
      </c>
      <c r="HL71" s="243">
        <f t="shared" si="51"/>
        <v>0</v>
      </c>
      <c r="HM71" s="244">
        <v>0</v>
      </c>
      <c r="HN71" s="243">
        <f t="shared" si="285"/>
        <v>0</v>
      </c>
      <c r="HO71" s="243">
        <f t="shared" si="52"/>
        <v>0</v>
      </c>
      <c r="HP71" s="244">
        <v>0</v>
      </c>
      <c r="HQ71" s="244">
        <v>0</v>
      </c>
      <c r="HR71" s="243">
        <f t="shared" si="53"/>
        <v>0</v>
      </c>
      <c r="HS71" s="243">
        <f t="shared" si="54"/>
        <v>0</v>
      </c>
      <c r="HT71" s="243">
        <f t="shared" si="55"/>
        <v>0</v>
      </c>
      <c r="HU71" s="244">
        <v>0</v>
      </c>
      <c r="HV71" s="243">
        <f t="shared" si="286"/>
        <v>0</v>
      </c>
      <c r="HW71" s="243">
        <f t="shared" si="56"/>
        <v>0</v>
      </c>
      <c r="HX71" s="244">
        <v>0</v>
      </c>
      <c r="HY71" s="244">
        <v>0</v>
      </c>
      <c r="HZ71" s="243">
        <f t="shared" si="57"/>
        <v>0</v>
      </c>
      <c r="IA71" s="243">
        <f t="shared" si="58"/>
        <v>0</v>
      </c>
      <c r="IB71" s="243">
        <f t="shared" si="59"/>
        <v>0</v>
      </c>
      <c r="IC71" s="244">
        <v>0</v>
      </c>
      <c r="ID71" s="243">
        <f t="shared" si="287"/>
        <v>0</v>
      </c>
      <c r="IE71" s="243">
        <f t="shared" si="60"/>
        <v>0</v>
      </c>
      <c r="IF71" s="244">
        <v>0</v>
      </c>
      <c r="IG71" s="244">
        <v>0</v>
      </c>
      <c r="IH71" s="243">
        <f t="shared" si="61"/>
        <v>0</v>
      </c>
      <c r="II71" s="243">
        <f t="shared" si="62"/>
        <v>0</v>
      </c>
      <c r="IJ71" s="243">
        <f t="shared" si="288"/>
        <v>0</v>
      </c>
      <c r="IK71" s="244">
        <v>0</v>
      </c>
      <c r="IL71" s="243">
        <f t="shared" si="289"/>
        <v>0</v>
      </c>
      <c r="IM71" s="243">
        <f t="shared" si="63"/>
        <v>0</v>
      </c>
      <c r="IN71" s="244">
        <v>0</v>
      </c>
      <c r="IO71" s="244">
        <v>0</v>
      </c>
      <c r="IP71" s="243">
        <f t="shared" si="64"/>
        <v>0</v>
      </c>
      <c r="IQ71" s="243">
        <f t="shared" si="65"/>
        <v>0</v>
      </c>
      <c r="IR71" s="243">
        <f t="shared" si="290"/>
        <v>0</v>
      </c>
      <c r="IS71" s="244">
        <v>1.75</v>
      </c>
      <c r="IT71" s="243">
        <f t="shared" si="291"/>
        <v>0.38500000000000001</v>
      </c>
      <c r="IU71" s="243">
        <f t="shared" si="66"/>
        <v>0</v>
      </c>
      <c r="IV71" s="244">
        <v>7.6672731729999902E-2</v>
      </c>
      <c r="IW71" s="244">
        <v>0.18190220589494299</v>
      </c>
      <c r="IX71" s="243">
        <f t="shared" si="67"/>
        <v>0.27196267789815648</v>
      </c>
      <c r="IY71" s="243">
        <f t="shared" si="68"/>
        <v>0.13327688077615496</v>
      </c>
      <c r="IZ71" s="243">
        <f t="shared" si="292"/>
        <v>3.3585773955591049</v>
      </c>
      <c r="JA71" s="244">
        <v>6.8436555555555403</v>
      </c>
      <c r="JB71" s="243">
        <f t="shared" si="293"/>
        <v>1.5056042222222188</v>
      </c>
      <c r="JC71" s="244">
        <v>17.552911111111101</v>
      </c>
      <c r="JD71" s="243">
        <f t="shared" si="69"/>
        <v>0</v>
      </c>
      <c r="JE71" s="243">
        <f t="shared" si="70"/>
        <v>2.9430554471412589</v>
      </c>
      <c r="JF71" s="243">
        <f t="shared" si="71"/>
        <v>1.4422613168015062</v>
      </c>
      <c r="JG71" s="243">
        <f t="shared" si="294"/>
        <v>36.344985183397952</v>
      </c>
      <c r="JH71" s="244">
        <v>0</v>
      </c>
      <c r="JI71" s="243">
        <f t="shared" si="295"/>
        <v>0</v>
      </c>
      <c r="JJ71" s="244">
        <v>0</v>
      </c>
      <c r="JK71" s="243">
        <f t="shared" si="72"/>
        <v>0</v>
      </c>
      <c r="JL71" s="243">
        <f t="shared" si="73"/>
        <v>0</v>
      </c>
      <c r="JM71" s="243">
        <f t="shared" si="74"/>
        <v>0</v>
      </c>
      <c r="JN71" s="243">
        <f t="shared" si="296"/>
        <v>0</v>
      </c>
      <c r="JO71" s="244">
        <v>0.51964285714285796</v>
      </c>
      <c r="JP71" s="243">
        <f t="shared" si="297"/>
        <v>0.11432142857142875</v>
      </c>
      <c r="JQ71" s="244">
        <v>0.63309523809523804</v>
      </c>
      <c r="JR71" s="243">
        <f t="shared" si="75"/>
        <v>0</v>
      </c>
      <c r="JS71" s="243">
        <f t="shared" si="76"/>
        <v>0.14396578763208823</v>
      </c>
      <c r="JT71" s="243">
        <f t="shared" si="77"/>
        <v>7.0551265572080649E-2</v>
      </c>
      <c r="JU71" s="243">
        <f t="shared" si="298"/>
        <v>1.7778918924164322</v>
      </c>
      <c r="JV71" s="244">
        <v>0</v>
      </c>
      <c r="JW71" s="243">
        <f t="shared" si="299"/>
        <v>0</v>
      </c>
      <c r="JX71" s="244">
        <v>0</v>
      </c>
      <c r="JY71" s="243">
        <f t="shared" si="78"/>
        <v>0</v>
      </c>
      <c r="JZ71" s="243">
        <f t="shared" si="79"/>
        <v>0</v>
      </c>
      <c r="KA71" s="243">
        <f t="shared" si="80"/>
        <v>0</v>
      </c>
      <c r="KB71" s="243">
        <f t="shared" si="300"/>
        <v>0</v>
      </c>
      <c r="KC71" s="244">
        <v>0</v>
      </c>
      <c r="KD71" s="243">
        <f t="shared" si="301"/>
        <v>0</v>
      </c>
      <c r="KE71" s="244">
        <v>0</v>
      </c>
      <c r="KF71" s="243">
        <f t="shared" si="81"/>
        <v>0</v>
      </c>
      <c r="KG71" s="243">
        <f t="shared" si="82"/>
        <v>0</v>
      </c>
      <c r="KH71" s="243">
        <f t="shared" si="83"/>
        <v>0</v>
      </c>
      <c r="KI71" s="243">
        <f t="shared" si="302"/>
        <v>0</v>
      </c>
      <c r="KJ71" s="244">
        <v>0</v>
      </c>
      <c r="KK71" s="243">
        <f t="shared" si="303"/>
        <v>0</v>
      </c>
      <c r="KL71" s="244">
        <v>0</v>
      </c>
      <c r="KM71" s="243">
        <f t="shared" si="84"/>
        <v>0</v>
      </c>
      <c r="KN71" s="243">
        <f t="shared" si="85"/>
        <v>0</v>
      </c>
      <c r="KO71" s="243">
        <f t="shared" si="86"/>
        <v>0</v>
      </c>
      <c r="KP71" s="243">
        <f t="shared" si="304"/>
        <v>0</v>
      </c>
      <c r="KQ71" s="243">
        <f t="shared" si="305"/>
        <v>9.1132984126983967</v>
      </c>
      <c r="KR71" s="243">
        <f t="shared" si="305"/>
        <v>2.0049256507936475</v>
      </c>
      <c r="KS71" s="243">
        <f t="shared" si="306"/>
        <v>18.44458128683128</v>
      </c>
      <c r="KT71" s="243">
        <f t="shared" si="307"/>
        <v>0</v>
      </c>
      <c r="KU71" s="243">
        <f t="shared" si="308"/>
        <v>0</v>
      </c>
      <c r="KV71" s="243">
        <f t="shared" si="309"/>
        <v>0</v>
      </c>
      <c r="KW71" s="243">
        <f t="shared" si="310"/>
        <v>3.3589839126715035</v>
      </c>
      <c r="KX71" s="243">
        <f t="shared" si="311"/>
        <v>0.10827230494984248</v>
      </c>
      <c r="KY71" s="243">
        <f t="shared" si="312"/>
        <v>2.8651973155512507</v>
      </c>
      <c r="KZ71" s="243">
        <f t="shared" si="313"/>
        <v>1.6460894631497418</v>
      </c>
      <c r="LA71" s="243">
        <f t="shared" si="313"/>
        <v>41.481454471373489</v>
      </c>
      <c r="LB71" s="244">
        <v>0.98</v>
      </c>
      <c r="LC71" s="243">
        <f t="shared" si="314"/>
        <v>0.21559999999999999</v>
      </c>
      <c r="LD71" s="243">
        <f t="shared" si="88"/>
        <v>0</v>
      </c>
      <c r="LE71" s="243">
        <f t="shared" si="315"/>
        <v>0</v>
      </c>
      <c r="LF71" s="243">
        <f t="shared" si="316"/>
        <v>0</v>
      </c>
      <c r="LG71" s="244">
        <v>7.8555837525000005E-2</v>
      </c>
      <c r="LH71" s="243">
        <f t="shared" si="89"/>
        <v>0.14477208471137709</v>
      </c>
      <c r="LI71" s="243">
        <f t="shared" si="317"/>
        <v>4.6665324132582672E-3</v>
      </c>
      <c r="LJ71" s="243">
        <f t="shared" si="318"/>
        <v>0.12348990029901399</v>
      </c>
      <c r="LK71" s="243">
        <f t="shared" si="90"/>
        <v>7.0946396111818855E-2</v>
      </c>
      <c r="LL71" s="243">
        <f t="shared" si="319"/>
        <v>1.787849182017835</v>
      </c>
      <c r="LM71" s="243">
        <f t="shared" si="91"/>
        <v>0</v>
      </c>
      <c r="LN71" s="244">
        <v>0</v>
      </c>
      <c r="LO71" s="243">
        <f t="shared" si="320"/>
        <v>0</v>
      </c>
      <c r="LP71" s="243">
        <f t="shared" si="321"/>
        <v>0</v>
      </c>
      <c r="LQ71" s="243">
        <f t="shared" si="92"/>
        <v>0</v>
      </c>
      <c r="LR71" s="243">
        <f t="shared" si="322"/>
        <v>0</v>
      </c>
      <c r="LS71" s="244">
        <v>0</v>
      </c>
      <c r="LT71" s="243">
        <f t="shared" si="93"/>
        <v>0</v>
      </c>
      <c r="LU71" s="243">
        <f t="shared" si="323"/>
        <v>0</v>
      </c>
      <c r="LV71" s="243">
        <f t="shared" si="324"/>
        <v>0</v>
      </c>
      <c r="LW71" s="243">
        <f t="shared" si="94"/>
        <v>0</v>
      </c>
      <c r="LX71" s="243">
        <f t="shared" si="325"/>
        <v>0</v>
      </c>
      <c r="LY71" s="245">
        <f t="shared" si="95"/>
        <v>0</v>
      </c>
      <c r="LZ71" s="244">
        <v>0</v>
      </c>
      <c r="MA71" s="249">
        <f t="shared" si="326"/>
        <v>0</v>
      </c>
      <c r="MB71" s="249">
        <f t="shared" si="327"/>
        <v>0</v>
      </c>
      <c r="MC71" s="249">
        <f t="shared" si="96"/>
        <v>0</v>
      </c>
      <c r="MD71" s="247">
        <f t="shared" si="328"/>
        <v>0</v>
      </c>
      <c r="ME71" s="250">
        <f t="shared" si="329"/>
        <v>76.129002256586318</v>
      </c>
      <c r="MF71" s="251">
        <f t="shared" si="376"/>
        <v>18.096101047215036</v>
      </c>
      <c r="MG71" s="252" t="e">
        <f t="shared" si="330"/>
        <v>#REF!</v>
      </c>
      <c r="MH71" s="252" t="e">
        <f t="shared" si="377"/>
        <v>#REF!</v>
      </c>
      <c r="MI71" s="252">
        <f t="shared" si="331"/>
        <v>0</v>
      </c>
      <c r="MJ71" s="252">
        <f t="shared" si="332"/>
        <v>0</v>
      </c>
      <c r="MK71" s="252">
        <f t="shared" si="378"/>
        <v>15.291499999999999</v>
      </c>
      <c r="ML71" s="252">
        <f t="shared" si="333"/>
        <v>0</v>
      </c>
      <c r="MM71" s="252">
        <f t="shared" si="334"/>
        <v>0</v>
      </c>
      <c r="MN71" s="252">
        <f t="shared" si="335"/>
        <v>0</v>
      </c>
      <c r="MO71" s="252">
        <f t="shared" si="336"/>
        <v>0</v>
      </c>
      <c r="MP71" s="253">
        <f t="shared" si="337"/>
        <v>0</v>
      </c>
      <c r="MQ71" s="254">
        <f t="shared" si="379"/>
        <v>0</v>
      </c>
      <c r="MR71" s="255">
        <f t="shared" si="338"/>
        <v>0</v>
      </c>
      <c r="MS71" s="255">
        <f t="shared" si="380"/>
        <v>0</v>
      </c>
      <c r="MT71" s="255">
        <f t="shared" si="381"/>
        <v>6.1645884197256553</v>
      </c>
      <c r="MU71" s="255">
        <f t="shared" si="97"/>
        <v>0.19870717294979742</v>
      </c>
      <c r="MV71" s="255">
        <f t="shared" si="339"/>
        <v>6.415204845892462</v>
      </c>
      <c r="MW71" s="255" t="e">
        <f t="shared" si="98"/>
        <v>#REF!</v>
      </c>
      <c r="MX71" s="255" t="e">
        <f t="shared" si="99"/>
        <v>#REF!</v>
      </c>
      <c r="MY71" s="256" t="e">
        <f t="shared" si="340"/>
        <v>#REF!</v>
      </c>
      <c r="MZ71" s="254">
        <f t="shared" si="341"/>
        <v>0</v>
      </c>
      <c r="NA71" s="255">
        <f t="shared" si="100"/>
        <v>0</v>
      </c>
      <c r="NB71" s="255">
        <f t="shared" si="342"/>
        <v>0</v>
      </c>
      <c r="NC71" s="255">
        <f t="shared" si="101"/>
        <v>0</v>
      </c>
      <c r="ND71" s="255">
        <f t="shared" si="343"/>
        <v>0</v>
      </c>
      <c r="NE71" s="255"/>
      <c r="NF71" s="256"/>
      <c r="NG71" s="257"/>
      <c r="NH71" s="254">
        <f t="shared" si="344"/>
        <v>1.5111001218809172</v>
      </c>
      <c r="NI71" s="255">
        <f t="shared" si="102"/>
        <v>1.7030098373597937</v>
      </c>
      <c r="NJ71" s="255" t="e">
        <f t="shared" si="345"/>
        <v>#REF!</v>
      </c>
      <c r="NK71" s="255" t="e">
        <f t="shared" si="103"/>
        <v>#REF!</v>
      </c>
      <c r="NL71" s="255">
        <f t="shared" si="346"/>
        <v>1.5926230059740056</v>
      </c>
      <c r="NM71" s="255">
        <f t="shared" si="382"/>
        <v>0.9488121898357037</v>
      </c>
      <c r="NN71" s="256" t="e">
        <f t="shared" si="383"/>
        <v>#REF!</v>
      </c>
      <c r="NO71" s="257" t="e">
        <f t="shared" si="384"/>
        <v>#REF!</v>
      </c>
      <c r="NP71" s="254">
        <f t="shared" si="347"/>
        <v>2.0673513226520566</v>
      </c>
      <c r="NQ71" s="255">
        <f t="shared" si="104"/>
        <v>2.3299049406288677</v>
      </c>
      <c r="NR71" s="255">
        <f t="shared" si="348"/>
        <v>1.8181884835564863</v>
      </c>
      <c r="NS71" s="255">
        <f t="shared" si="105"/>
        <v>2.2545537196100431</v>
      </c>
      <c r="NT71" s="255">
        <f t="shared" si="349"/>
        <v>19.470780040035034</v>
      </c>
      <c r="NU71" s="255">
        <f t="shared" si="350"/>
        <v>0.10617711865684128</v>
      </c>
      <c r="NV71" s="256">
        <f t="shared" si="351"/>
        <v>9.3380361742981033E-2</v>
      </c>
      <c r="NW71" s="257">
        <f t="shared" si="106"/>
        <v>1.0358957808877343</v>
      </c>
      <c r="NX71" s="254">
        <f t="shared" si="352"/>
        <v>0</v>
      </c>
      <c r="NY71" s="255">
        <f t="shared" si="107"/>
        <v>0</v>
      </c>
      <c r="NZ71" s="255">
        <f t="shared" si="353"/>
        <v>0</v>
      </c>
      <c r="OA71" s="255">
        <f t="shared" si="108"/>
        <v>0</v>
      </c>
      <c r="OB71" s="255">
        <f t="shared" si="354"/>
        <v>0</v>
      </c>
      <c r="OC71" s="255"/>
      <c r="OD71" s="256"/>
      <c r="OE71" s="257"/>
      <c r="OF71" s="254">
        <f t="shared" si="355"/>
        <v>0</v>
      </c>
      <c r="OG71" s="255">
        <f t="shared" si="109"/>
        <v>0</v>
      </c>
      <c r="OH71" s="255">
        <f t="shared" si="356"/>
        <v>0</v>
      </c>
      <c r="OI71" s="255">
        <f t="shared" si="110"/>
        <v>0</v>
      </c>
      <c r="OJ71" s="255">
        <f t="shared" si="357"/>
        <v>0</v>
      </c>
      <c r="OK71" s="255"/>
      <c r="OL71" s="256"/>
      <c r="OM71" s="257"/>
      <c r="ON71" s="258"/>
      <c r="OO71" s="254">
        <f t="shared" si="358"/>
        <v>0</v>
      </c>
      <c r="OP71" s="255">
        <f t="shared" si="111"/>
        <v>0</v>
      </c>
      <c r="OQ71" s="255">
        <f t="shared" si="359"/>
        <v>0</v>
      </c>
      <c r="OR71" s="255">
        <f t="shared" si="112"/>
        <v>0</v>
      </c>
      <c r="OS71" s="255">
        <f t="shared" si="360"/>
        <v>0</v>
      </c>
      <c r="OT71" s="255"/>
      <c r="OU71" s="256"/>
      <c r="OV71" s="257"/>
      <c r="OW71" s="258"/>
      <c r="OX71" s="254">
        <f t="shared" si="361"/>
        <v>0</v>
      </c>
      <c r="OY71" s="255">
        <f t="shared" si="113"/>
        <v>0</v>
      </c>
      <c r="OZ71" s="255">
        <f t="shared" si="362"/>
        <v>0</v>
      </c>
      <c r="PA71" s="255">
        <f t="shared" si="114"/>
        <v>0</v>
      </c>
      <c r="PB71" s="255">
        <f t="shared" si="363"/>
        <v>0</v>
      </c>
      <c r="PC71" s="255"/>
      <c r="PD71" s="259"/>
      <c r="PE71" s="257"/>
      <c r="PF71" s="254">
        <f t="shared" si="116"/>
        <v>0</v>
      </c>
      <c r="PG71" s="255">
        <f t="shared" si="117"/>
        <v>0</v>
      </c>
      <c r="PH71" s="255">
        <f t="shared" si="364"/>
        <v>0</v>
      </c>
      <c r="PI71" s="255">
        <f t="shared" si="118"/>
        <v>0</v>
      </c>
      <c r="PJ71" s="255">
        <f t="shared" si="119"/>
        <v>0</v>
      </c>
      <c r="PK71" s="255"/>
      <c r="PL71" s="259"/>
      <c r="PM71" s="257"/>
      <c r="PN71" s="254">
        <f t="shared" si="120"/>
        <v>0</v>
      </c>
      <c r="PO71" s="255">
        <f t="shared" si="121"/>
        <v>0</v>
      </c>
      <c r="PP71" s="255">
        <f t="shared" si="365"/>
        <v>0</v>
      </c>
      <c r="PQ71" s="255">
        <f t="shared" si="122"/>
        <v>0</v>
      </c>
      <c r="PR71" s="255">
        <f t="shared" si="123"/>
        <v>0</v>
      </c>
      <c r="PS71" s="255"/>
      <c r="PT71" s="259"/>
      <c r="PU71" s="257"/>
      <c r="PV71" s="254">
        <f t="shared" si="124"/>
        <v>4.9728319817451583</v>
      </c>
      <c r="PW71" s="255">
        <f t="shared" si="125"/>
        <v>5.6043816434267937</v>
      </c>
      <c r="PX71" s="255">
        <f t="shared" si="126"/>
        <v>1.649557584509961E-2</v>
      </c>
      <c r="PY71" s="255">
        <f t="shared" si="127"/>
        <v>2.0454514047923516E-2</v>
      </c>
      <c r="PZ71" s="255">
        <f t="shared" si="128"/>
        <v>5.0157228295425451</v>
      </c>
      <c r="QA71" s="255">
        <f t="shared" si="366"/>
        <v>0.99144872050250454</v>
      </c>
      <c r="QB71" s="259">
        <f t="shared" si="129"/>
        <v>3.2887734042919745E-3</v>
      </c>
      <c r="QC71" s="257">
        <f t="shared" si="367"/>
        <v>1.1267032931208483</v>
      </c>
      <c r="QD71" s="254">
        <f t="shared" si="130"/>
        <v>0</v>
      </c>
      <c r="QE71" s="255">
        <f t="shared" si="131"/>
        <v>0</v>
      </c>
      <c r="QF71" s="255">
        <f t="shared" si="132"/>
        <v>0</v>
      </c>
      <c r="QG71" s="255">
        <f t="shared" si="133"/>
        <v>0</v>
      </c>
      <c r="QH71" s="255">
        <f t="shared" si="134"/>
        <v>0</v>
      </c>
      <c r="QI71" s="255"/>
      <c r="QJ71" s="259"/>
      <c r="QK71" s="257"/>
      <c r="QL71" s="254">
        <f t="shared" si="135"/>
        <v>14.613764788464568</v>
      </c>
      <c r="QM71" s="255">
        <f t="shared" si="136"/>
        <v>16.469712916599569</v>
      </c>
      <c r="QN71" s="255">
        <f t="shared" si="137"/>
        <v>0.10827230494984248</v>
      </c>
      <c r="QO71" s="255">
        <f t="shared" si="138"/>
        <v>0.13425765813780469</v>
      </c>
      <c r="QP71" s="255">
        <f t="shared" si="368"/>
        <v>32.921789262994835</v>
      </c>
      <c r="QQ71" s="255">
        <f t="shared" si="369"/>
        <v>0.44389339448481668</v>
      </c>
      <c r="QR71" s="259">
        <f t="shared" si="139"/>
        <v>3.2887734042919741E-3</v>
      </c>
      <c r="QS71" s="257">
        <f t="shared" si="370"/>
        <v>1.0571637667166018</v>
      </c>
      <c r="QT71" s="254">
        <f t="shared" si="140"/>
        <v>1.346257678364797</v>
      </c>
      <c r="QU71" s="255">
        <f t="shared" si="141"/>
        <v>1.5172324035171263</v>
      </c>
      <c r="QV71" s="255">
        <f t="shared" si="142"/>
        <v>4.6665324132582672E-3</v>
      </c>
      <c r="QW71" s="255">
        <f t="shared" si="143"/>
        <v>5.7865001924402512E-3</v>
      </c>
      <c r="QX71" s="255">
        <f t="shared" si="144"/>
        <v>1.4189279222363769</v>
      </c>
      <c r="QY71" s="255">
        <f t="shared" si="385"/>
        <v>0.94878510547805417</v>
      </c>
      <c r="QZ71" s="259">
        <f t="shared" si="386"/>
        <v>3.2887734042919745E-3</v>
      </c>
      <c r="RA71" s="257">
        <f t="shared" si="387"/>
        <v>1.1212850140127431</v>
      </c>
      <c r="RB71" s="254">
        <f t="shared" si="145"/>
        <v>0</v>
      </c>
      <c r="RC71" s="255">
        <f t="shared" si="146"/>
        <v>0</v>
      </c>
      <c r="RD71" s="255">
        <f t="shared" si="371"/>
        <v>0</v>
      </c>
      <c r="RE71" s="255">
        <f t="shared" si="147"/>
        <v>0</v>
      </c>
      <c r="RF71" s="255">
        <f t="shared" si="148"/>
        <v>0</v>
      </c>
      <c r="RG71" s="255"/>
      <c r="RH71" s="259"/>
      <c r="RI71" s="257"/>
      <c r="RJ71" s="254">
        <f t="shared" si="149"/>
        <v>0</v>
      </c>
      <c r="RK71" s="255">
        <f t="shared" si="150"/>
        <v>0</v>
      </c>
      <c r="RL71" s="255">
        <f t="shared" si="372"/>
        <v>0</v>
      </c>
      <c r="RM71" s="255">
        <f t="shared" si="151"/>
        <v>0</v>
      </c>
      <c r="RN71" s="255">
        <f t="shared" si="152"/>
        <v>0</v>
      </c>
      <c r="RO71" s="255"/>
      <c r="RP71" s="259"/>
      <c r="RQ71" s="257"/>
      <c r="RR71" s="254">
        <f t="shared" si="153"/>
        <v>0</v>
      </c>
      <c r="RS71" s="255">
        <f t="shared" si="154"/>
        <v>0</v>
      </c>
      <c r="RT71" s="255">
        <f t="shared" si="373"/>
        <v>0</v>
      </c>
      <c r="RU71" s="255">
        <f t="shared" si="155"/>
        <v>0</v>
      </c>
      <c r="RV71" s="255">
        <f t="shared" si="156"/>
        <v>0</v>
      </c>
      <c r="RW71" s="255"/>
      <c r="RX71" s="259"/>
      <c r="RY71" s="257"/>
      <c r="RZ71" s="260"/>
      <c r="SA71" s="242" t="e">
        <f t="shared" si="157"/>
        <v>#REF!</v>
      </c>
      <c r="SB71" s="242">
        <f t="shared" si="158"/>
        <v>0</v>
      </c>
      <c r="SC71" s="242">
        <f t="shared" si="159"/>
        <v>0.21898836807966704</v>
      </c>
      <c r="SD71" s="242">
        <f t="shared" si="160"/>
        <v>0</v>
      </c>
      <c r="SE71" s="242">
        <f t="shared" si="161"/>
        <v>0</v>
      </c>
      <c r="SF71" s="262">
        <v>0</v>
      </c>
      <c r="SG71" s="242">
        <f t="shared" si="162"/>
        <v>0</v>
      </c>
      <c r="SH71" s="262">
        <v>0</v>
      </c>
      <c r="SI71" s="242">
        <f t="shared" si="163"/>
        <v>0</v>
      </c>
      <c r="SJ71" s="242">
        <f t="shared" si="164"/>
        <v>0</v>
      </c>
      <c r="SK71" s="242">
        <f t="shared" si="165"/>
        <v>0</v>
      </c>
      <c r="SL71" s="242">
        <f t="shared" si="166"/>
        <v>9.182631838934914E-2</v>
      </c>
      <c r="SM71" s="242">
        <f t="shared" si="167"/>
        <v>0</v>
      </c>
      <c r="SN71" s="242">
        <f t="shared" si="168"/>
        <v>0.44950603360789915</v>
      </c>
      <c r="SO71" s="242">
        <f t="shared" si="169"/>
        <v>2.5453169818089268E-2</v>
      </c>
      <c r="SP71" s="242">
        <f t="shared" si="170"/>
        <v>0</v>
      </c>
      <c r="SQ71" s="242">
        <f t="shared" si="171"/>
        <v>0</v>
      </c>
      <c r="SR71" s="242">
        <f t="shared" si="172"/>
        <v>0</v>
      </c>
      <c r="SS71" s="242" t="e">
        <f t="shared" si="173"/>
        <v>#REF!</v>
      </c>
      <c r="ST71" s="242" t="e">
        <f t="shared" si="174"/>
        <v>#REF!</v>
      </c>
      <c r="SU71" s="242"/>
      <c r="SV71" s="242"/>
      <c r="SW71" s="242" t="e">
        <f t="shared" si="175"/>
        <v>#REF!</v>
      </c>
      <c r="SX71" s="242" t="e">
        <f t="shared" si="175"/>
        <v>#REF!</v>
      </c>
      <c r="SY71" s="242"/>
      <c r="SZ71" s="263"/>
      <c r="TA71" s="264">
        <f t="shared" si="176"/>
        <v>2.9579999999999997</v>
      </c>
      <c r="TB71" s="264">
        <f t="shared" si="177"/>
        <v>0</v>
      </c>
      <c r="TC71" s="264">
        <f t="shared" si="178"/>
        <v>24.522400000000001</v>
      </c>
      <c r="TD71" s="264">
        <f t="shared" si="179"/>
        <v>0</v>
      </c>
      <c r="TE71" s="264">
        <f t="shared" si="180"/>
        <v>0</v>
      </c>
      <c r="TF71" s="264">
        <f t="shared" si="180"/>
        <v>0</v>
      </c>
      <c r="TG71" s="264">
        <f t="shared" si="181"/>
        <v>0</v>
      </c>
      <c r="TH71" s="264">
        <f t="shared" si="182"/>
        <v>0</v>
      </c>
      <c r="TI71" s="264">
        <f t="shared" si="183"/>
        <v>0</v>
      </c>
      <c r="TJ71" s="264">
        <f t="shared" si="184"/>
        <v>9.4540000000000006</v>
      </c>
      <c r="TK71" s="264">
        <f t="shared" si="185"/>
        <v>0</v>
      </c>
      <c r="TL71" s="264">
        <f t="shared" si="186"/>
        <v>49.3232</v>
      </c>
      <c r="TM71" s="264">
        <f t="shared" si="187"/>
        <v>2.6332</v>
      </c>
      <c r="TN71" s="264">
        <f t="shared" si="188"/>
        <v>0</v>
      </c>
      <c r="TO71" s="264">
        <f t="shared" si="189"/>
        <v>0</v>
      </c>
      <c r="TP71" s="264">
        <f t="shared" si="189"/>
        <v>0</v>
      </c>
      <c r="TQ71" s="264"/>
      <c r="TR71" s="264"/>
      <c r="TS71" s="264" t="e">
        <f t="shared" si="190"/>
        <v>#REF!</v>
      </c>
      <c r="TT71" s="264">
        <f t="shared" si="191"/>
        <v>0</v>
      </c>
      <c r="TU71" s="264">
        <f t="shared" si="192"/>
        <v>25.402650697241377</v>
      </c>
      <c r="TV71" s="264">
        <f t="shared" si="193"/>
        <v>0</v>
      </c>
      <c r="TW71" s="264">
        <f t="shared" si="193"/>
        <v>0</v>
      </c>
      <c r="TX71" s="264">
        <f t="shared" si="194"/>
        <v>0</v>
      </c>
      <c r="TY71" s="264">
        <f t="shared" si="195"/>
        <v>0</v>
      </c>
      <c r="TZ71" s="264">
        <f t="shared" si="196"/>
        <v>0</v>
      </c>
      <c r="UA71" s="264">
        <f t="shared" si="197"/>
        <v>0</v>
      </c>
      <c r="UB71" s="264">
        <f t="shared" si="198"/>
        <v>10.6518529331645</v>
      </c>
      <c r="UC71" s="264">
        <f t="shared" si="199"/>
        <v>0</v>
      </c>
      <c r="UD71" s="264">
        <f t="shared" si="200"/>
        <v>52.142699898516298</v>
      </c>
      <c r="UE71" s="264">
        <f t="shared" si="201"/>
        <v>2.9525676988983549</v>
      </c>
      <c r="UF71" s="264">
        <f t="shared" si="202"/>
        <v>0</v>
      </c>
      <c r="UG71" s="264">
        <f t="shared" si="203"/>
        <v>0</v>
      </c>
      <c r="UH71" s="264">
        <f t="shared" si="203"/>
        <v>0</v>
      </c>
      <c r="UI71" s="191"/>
      <c r="UJ71" s="191"/>
      <c r="UK71" s="191"/>
      <c r="UL71" s="191"/>
      <c r="UM71" s="189"/>
      <c r="UN71" s="191"/>
      <c r="UO71" s="191"/>
      <c r="UP71" s="191"/>
      <c r="UQ71" s="191"/>
      <c r="UR71" s="191"/>
      <c r="US71" s="191"/>
      <c r="UT71" s="191"/>
      <c r="UU71" s="191"/>
      <c r="UV71" s="192"/>
      <c r="UW71" s="191"/>
      <c r="UX71" s="191"/>
      <c r="UY71" s="191"/>
      <c r="UZ71" s="191"/>
      <c r="VA71" s="191"/>
      <c r="VB71" s="191"/>
      <c r="VC71" s="191"/>
      <c r="VD71" s="191"/>
      <c r="VE71" s="191"/>
      <c r="VF71" s="191"/>
      <c r="VG71" s="191"/>
      <c r="VH71" s="191"/>
      <c r="VI71" s="191"/>
      <c r="VJ71" s="191"/>
      <c r="VK71" s="191"/>
      <c r="VL71" s="191"/>
      <c r="VM71" s="191"/>
      <c r="VN71" s="219"/>
      <c r="VO71" s="191"/>
      <c r="VP71" s="191"/>
      <c r="VQ71" s="191"/>
      <c r="VR71" s="191"/>
      <c r="VS71" s="191"/>
      <c r="VT71" s="191"/>
      <c r="VU71" s="191"/>
      <c r="VV71" s="191"/>
    </row>
    <row r="72" spans="1:594" ht="23.1" hidden="1" customHeight="1" thickBot="1" x14ac:dyDescent="0.35">
      <c r="A72" s="265">
        <v>35</v>
      </c>
      <c r="B72" s="266" t="s">
        <v>186</v>
      </c>
      <c r="C72" s="265">
        <v>1</v>
      </c>
      <c r="D72" s="267">
        <v>200.2</v>
      </c>
      <c r="E72" s="239"/>
      <c r="F72" s="240">
        <f t="shared" si="204"/>
        <v>200.2</v>
      </c>
      <c r="G72" s="240"/>
      <c r="H72" s="268">
        <v>0</v>
      </c>
      <c r="I72" s="269">
        <v>0.8911</v>
      </c>
      <c r="J72" s="269">
        <v>0.8911</v>
      </c>
      <c r="K72" s="269"/>
      <c r="L72" s="269"/>
      <c r="M72" s="269">
        <v>3.4700000000000002E-2</v>
      </c>
      <c r="N72" s="269">
        <v>0</v>
      </c>
      <c r="O72" s="269">
        <v>0.28599999999999998</v>
      </c>
      <c r="P72" s="269">
        <v>0</v>
      </c>
      <c r="Q72" s="269">
        <v>0</v>
      </c>
      <c r="R72" s="269">
        <v>0</v>
      </c>
      <c r="S72" s="269">
        <v>0</v>
      </c>
      <c r="T72" s="269">
        <v>0</v>
      </c>
      <c r="U72" s="269">
        <v>0</v>
      </c>
      <c r="V72" s="269">
        <v>0.14299999999999999</v>
      </c>
      <c r="W72" s="269">
        <v>0</v>
      </c>
      <c r="X72" s="269">
        <v>0.39639999999999997</v>
      </c>
      <c r="Y72" s="269">
        <v>3.1E-2</v>
      </c>
      <c r="Z72" s="269">
        <v>0</v>
      </c>
      <c r="AA72" s="269">
        <v>0</v>
      </c>
      <c r="AB72" s="269">
        <v>0</v>
      </c>
      <c r="AC72" s="244">
        <v>0</v>
      </c>
      <c r="AD72" s="243">
        <f t="shared" si="205"/>
        <v>0</v>
      </c>
      <c r="AE72" s="243">
        <f t="shared" si="0"/>
        <v>0</v>
      </c>
      <c r="AF72" s="243">
        <f t="shared" si="206"/>
        <v>0</v>
      </c>
      <c r="AG72" s="243">
        <f t="shared" si="207"/>
        <v>0</v>
      </c>
      <c r="AH72" s="244">
        <v>0</v>
      </c>
      <c r="AI72" s="243">
        <f t="shared" si="1"/>
        <v>0</v>
      </c>
      <c r="AJ72" s="243">
        <f t="shared" si="208"/>
        <v>0</v>
      </c>
      <c r="AK72" s="243">
        <f t="shared" si="209"/>
        <v>0</v>
      </c>
      <c r="AL72" s="243">
        <f t="shared" si="2"/>
        <v>0</v>
      </c>
      <c r="AM72" s="243">
        <f t="shared" si="210"/>
        <v>0</v>
      </c>
      <c r="AN72" s="244">
        <v>2.59</v>
      </c>
      <c r="AO72" s="244">
        <v>0.56979999999999997</v>
      </c>
      <c r="AP72" s="243">
        <f t="shared" si="211"/>
        <v>0</v>
      </c>
      <c r="AQ72" s="243">
        <f t="shared" si="212"/>
        <v>0</v>
      </c>
      <c r="AR72" s="243">
        <f t="shared" si="213"/>
        <v>0</v>
      </c>
      <c r="AS72" s="244">
        <v>0.20779286055000001</v>
      </c>
      <c r="AT72" s="244" t="e">
        <f t="shared" si="3"/>
        <v>#REF!</v>
      </c>
      <c r="AU72" s="243">
        <f t="shared" si="4"/>
        <v>0.38263250422176676</v>
      </c>
      <c r="AV72" s="243">
        <f t="shared" si="214"/>
        <v>1.2333641439762554E-2</v>
      </c>
      <c r="AW72" s="243">
        <f t="shared" si="215"/>
        <v>0.32638370782399001</v>
      </c>
      <c r="AX72" s="243">
        <f t="shared" si="5"/>
        <v>0.18751126823858832</v>
      </c>
      <c r="AY72" s="243">
        <f t="shared" si="216"/>
        <v>4.7252839596124261</v>
      </c>
      <c r="AZ72" s="244">
        <v>7</v>
      </c>
      <c r="BA72" s="243">
        <f t="shared" si="217"/>
        <v>35.680166666666665</v>
      </c>
      <c r="BB72" s="243">
        <f t="shared" si="218"/>
        <v>3.7209316666666665</v>
      </c>
      <c r="BC72" s="243">
        <f t="shared" si="219"/>
        <v>2.9767453333333336</v>
      </c>
      <c r="BD72" s="243">
        <f t="shared" si="220"/>
        <v>0.74418633333333295</v>
      </c>
      <c r="BE72" s="244">
        <v>1.3953493749999999</v>
      </c>
      <c r="BF72" s="243">
        <f t="shared" si="221"/>
        <v>1.1162794999999999</v>
      </c>
      <c r="BG72" s="243">
        <f t="shared" si="222"/>
        <v>0.27906987500000002</v>
      </c>
      <c r="BH72" s="243">
        <f t="shared" si="6"/>
        <v>4.6353723850817543</v>
      </c>
      <c r="BI72" s="243">
        <f t="shared" si="223"/>
        <v>0.14941496163180126</v>
      </c>
      <c r="BJ72" s="243">
        <f t="shared" si="224"/>
        <v>3.9539506170940983</v>
      </c>
      <c r="BK72" s="243">
        <f t="shared" si="7"/>
        <v>2.2715910046707544</v>
      </c>
      <c r="BL72" s="243">
        <f t="shared" si="225"/>
        <v>57.244093317703005</v>
      </c>
      <c r="BM72" s="244">
        <v>0</v>
      </c>
      <c r="BN72" s="243">
        <f t="shared" si="226"/>
        <v>0</v>
      </c>
      <c r="BO72" s="243">
        <f t="shared" si="8"/>
        <v>0</v>
      </c>
      <c r="BP72" s="243">
        <f t="shared" si="227"/>
        <v>0</v>
      </c>
      <c r="BQ72" s="243">
        <f t="shared" si="228"/>
        <v>0</v>
      </c>
      <c r="BR72" s="244">
        <v>0</v>
      </c>
      <c r="BS72" s="243">
        <f t="shared" si="9"/>
        <v>0</v>
      </c>
      <c r="BT72" s="243">
        <f t="shared" si="229"/>
        <v>0</v>
      </c>
      <c r="BU72" s="243">
        <f t="shared" si="230"/>
        <v>0</v>
      </c>
      <c r="BV72" s="243">
        <f t="shared" si="10"/>
        <v>0</v>
      </c>
      <c r="BW72" s="243">
        <f t="shared" si="231"/>
        <v>0</v>
      </c>
      <c r="BX72" s="244">
        <v>0</v>
      </c>
      <c r="BY72" s="243">
        <f t="shared" si="11"/>
        <v>0</v>
      </c>
      <c r="BZ72" s="243">
        <f t="shared" si="232"/>
        <v>0</v>
      </c>
      <c r="CA72" s="243">
        <f t="shared" si="233"/>
        <v>0</v>
      </c>
      <c r="CB72" s="243">
        <f t="shared" si="12"/>
        <v>0</v>
      </c>
      <c r="CC72" s="243">
        <f t="shared" si="234"/>
        <v>0</v>
      </c>
      <c r="CD72" s="245"/>
      <c r="CE72" s="243">
        <f t="shared" si="13"/>
        <v>0</v>
      </c>
      <c r="CF72" s="243">
        <f t="shared" si="235"/>
        <v>0</v>
      </c>
      <c r="CG72" s="243">
        <f t="shared" si="236"/>
        <v>0</v>
      </c>
      <c r="CH72" s="243">
        <f t="shared" si="14"/>
        <v>0</v>
      </c>
      <c r="CI72" s="243">
        <f t="shared" si="237"/>
        <v>0</v>
      </c>
      <c r="CJ72" s="245"/>
      <c r="CK72" s="243">
        <f t="shared" si="15"/>
        <v>0</v>
      </c>
      <c r="CL72" s="243">
        <f t="shared" si="238"/>
        <v>0</v>
      </c>
      <c r="CM72" s="243">
        <f t="shared" si="239"/>
        <v>0</v>
      </c>
      <c r="CN72" s="243">
        <f t="shared" si="16"/>
        <v>0</v>
      </c>
      <c r="CO72" s="243">
        <f t="shared" si="240"/>
        <v>0</v>
      </c>
      <c r="CP72" s="243">
        <v>0</v>
      </c>
      <c r="CQ72" s="243">
        <f t="shared" si="17"/>
        <v>0</v>
      </c>
      <c r="CR72" s="243">
        <f t="shared" si="374"/>
        <v>0</v>
      </c>
      <c r="CS72" s="243">
        <f t="shared" si="241"/>
        <v>0</v>
      </c>
      <c r="CT72" s="243">
        <f t="shared" si="18"/>
        <v>0</v>
      </c>
      <c r="CU72" s="243">
        <f t="shared" si="242"/>
        <v>0</v>
      </c>
      <c r="CV72" s="243"/>
      <c r="CW72" s="243">
        <f t="shared" si="19"/>
        <v>0</v>
      </c>
      <c r="CX72" s="243">
        <f t="shared" si="375"/>
        <v>0</v>
      </c>
      <c r="CY72" s="243">
        <f t="shared" si="243"/>
        <v>0</v>
      </c>
      <c r="CZ72" s="243">
        <f t="shared" si="20"/>
        <v>0</v>
      </c>
      <c r="DA72" s="243">
        <f t="shared" si="244"/>
        <v>0</v>
      </c>
      <c r="DB72" s="244">
        <v>0</v>
      </c>
      <c r="DC72" s="243">
        <f t="shared" si="245"/>
        <v>0</v>
      </c>
      <c r="DD72" s="243">
        <f t="shared" si="21"/>
        <v>0</v>
      </c>
      <c r="DE72" s="244">
        <v>0</v>
      </c>
      <c r="DF72" s="244">
        <v>0</v>
      </c>
      <c r="DG72" s="243">
        <f t="shared" si="22"/>
        <v>0</v>
      </c>
      <c r="DH72" s="243">
        <f t="shared" si="23"/>
        <v>0</v>
      </c>
      <c r="DI72" s="243">
        <f t="shared" si="246"/>
        <v>0</v>
      </c>
      <c r="DJ72" s="244">
        <v>0</v>
      </c>
      <c r="DK72" s="243">
        <f t="shared" si="247"/>
        <v>0</v>
      </c>
      <c r="DL72" s="243">
        <f t="shared" si="24"/>
        <v>0</v>
      </c>
      <c r="DM72" s="244">
        <v>0</v>
      </c>
      <c r="DN72" s="244">
        <v>0</v>
      </c>
      <c r="DO72" s="243">
        <f t="shared" si="25"/>
        <v>0</v>
      </c>
      <c r="DP72" s="243">
        <f t="shared" si="26"/>
        <v>0</v>
      </c>
      <c r="DQ72" s="243">
        <f t="shared" si="248"/>
        <v>0</v>
      </c>
      <c r="DR72" s="244">
        <v>0</v>
      </c>
      <c r="DS72" s="243">
        <f t="shared" si="249"/>
        <v>0</v>
      </c>
      <c r="DT72" s="243">
        <f t="shared" si="27"/>
        <v>0</v>
      </c>
      <c r="DU72" s="244">
        <v>0</v>
      </c>
      <c r="DV72" s="244">
        <v>0</v>
      </c>
      <c r="DW72" s="243">
        <f t="shared" si="28"/>
        <v>0</v>
      </c>
      <c r="DX72" s="243">
        <f t="shared" si="29"/>
        <v>0</v>
      </c>
      <c r="DY72" s="243">
        <f t="shared" si="30"/>
        <v>0</v>
      </c>
      <c r="DZ72" s="244">
        <v>0</v>
      </c>
      <c r="EA72" s="243">
        <f t="shared" si="250"/>
        <v>0</v>
      </c>
      <c r="EB72" s="243">
        <f t="shared" si="31"/>
        <v>0</v>
      </c>
      <c r="EC72" s="244">
        <v>0</v>
      </c>
      <c r="ED72" s="244">
        <v>0</v>
      </c>
      <c r="EE72" s="243">
        <f t="shared" si="32"/>
        <v>0</v>
      </c>
      <c r="EF72" s="243">
        <f t="shared" si="33"/>
        <v>0</v>
      </c>
      <c r="EG72" s="243">
        <f t="shared" si="34"/>
        <v>0</v>
      </c>
      <c r="EH72" s="244">
        <v>0</v>
      </c>
      <c r="EI72" s="243">
        <f t="shared" si="251"/>
        <v>0</v>
      </c>
      <c r="EJ72" s="243">
        <f t="shared" si="35"/>
        <v>0</v>
      </c>
      <c r="EK72" s="244">
        <v>0</v>
      </c>
      <c r="EL72" s="244">
        <v>0</v>
      </c>
      <c r="EM72" s="243">
        <f t="shared" si="36"/>
        <v>0</v>
      </c>
      <c r="EN72" s="243">
        <f t="shared" si="37"/>
        <v>0</v>
      </c>
      <c r="EO72" s="243">
        <f t="shared" si="252"/>
        <v>0</v>
      </c>
      <c r="EP72" s="244">
        <v>0</v>
      </c>
      <c r="EQ72" s="244">
        <v>0</v>
      </c>
      <c r="ER72" s="244">
        <v>0</v>
      </c>
      <c r="ES72" s="244">
        <v>0</v>
      </c>
      <c r="ET72" s="244">
        <v>0</v>
      </c>
      <c r="EU72" s="243">
        <f t="shared" si="38"/>
        <v>0</v>
      </c>
      <c r="EV72" s="243">
        <f t="shared" si="253"/>
        <v>0</v>
      </c>
      <c r="EW72" s="243">
        <f t="shared" si="254"/>
        <v>0</v>
      </c>
      <c r="EX72" s="243">
        <f t="shared" si="39"/>
        <v>0</v>
      </c>
      <c r="EY72" s="243">
        <f t="shared" si="255"/>
        <v>0</v>
      </c>
      <c r="EZ72" s="245">
        <f t="shared" si="256"/>
        <v>0</v>
      </c>
      <c r="FA72" s="245">
        <f t="shared" si="256"/>
        <v>0</v>
      </c>
      <c r="FB72" s="245">
        <f t="shared" si="256"/>
        <v>0</v>
      </c>
      <c r="FC72" s="245">
        <f t="shared" si="257"/>
        <v>0</v>
      </c>
      <c r="FD72" s="245">
        <f t="shared" si="258"/>
        <v>0</v>
      </c>
      <c r="FE72" s="245">
        <f t="shared" si="259"/>
        <v>0</v>
      </c>
      <c r="FF72" s="245">
        <f t="shared" si="260"/>
        <v>0</v>
      </c>
      <c r="FG72" s="245">
        <f t="shared" si="261"/>
        <v>0</v>
      </c>
      <c r="FH72" s="245">
        <f t="shared" si="262"/>
        <v>0</v>
      </c>
      <c r="FI72" s="245">
        <f t="shared" si="263"/>
        <v>0</v>
      </c>
      <c r="FJ72" s="245">
        <f t="shared" si="263"/>
        <v>0</v>
      </c>
      <c r="FK72" s="244">
        <f t="shared" si="40"/>
        <v>0</v>
      </c>
      <c r="FL72" s="244">
        <v>0</v>
      </c>
      <c r="FM72" s="243">
        <f t="shared" si="264"/>
        <v>0</v>
      </c>
      <c r="FN72" s="243">
        <f t="shared" si="265"/>
        <v>0</v>
      </c>
      <c r="FO72" s="244">
        <v>0</v>
      </c>
      <c r="FP72" s="244">
        <f t="shared" si="266"/>
        <v>0</v>
      </c>
      <c r="FQ72" s="244">
        <f t="shared" si="41"/>
        <v>0</v>
      </c>
      <c r="FR72" s="244">
        <v>0</v>
      </c>
      <c r="FS72" s="243">
        <f t="shared" si="267"/>
        <v>0</v>
      </c>
      <c r="FT72" s="243">
        <f t="shared" si="268"/>
        <v>0</v>
      </c>
      <c r="FU72" s="244">
        <v>0</v>
      </c>
      <c r="FV72" s="244">
        <f t="shared" si="269"/>
        <v>0</v>
      </c>
      <c r="FW72" s="270">
        <v>2.48E-3</v>
      </c>
      <c r="FX72" s="243">
        <f t="shared" si="270"/>
        <v>11.022406135291201</v>
      </c>
      <c r="FY72" s="243">
        <f t="shared" si="271"/>
        <v>2.424929349764064</v>
      </c>
      <c r="FZ72" s="243">
        <f t="shared" si="42"/>
        <v>0</v>
      </c>
      <c r="GA72" s="243">
        <f t="shared" si="272"/>
        <v>0</v>
      </c>
      <c r="GB72" s="243">
        <f t="shared" si="273"/>
        <v>0</v>
      </c>
      <c r="GC72" s="243">
        <f t="shared" si="274"/>
        <v>0.19311148835880393</v>
      </c>
      <c r="GD72" s="243">
        <f t="shared" si="43"/>
        <v>1.5498543322393268</v>
      </c>
      <c r="GE72" s="243">
        <f t="shared" si="275"/>
        <v>4.9957458937214538E-2</v>
      </c>
      <c r="GF72" s="243">
        <f t="shared" si="276"/>
        <v>1.3220183804619112</v>
      </c>
      <c r="GG72" s="243">
        <f t="shared" si="44"/>
        <v>0.75951506528266988</v>
      </c>
      <c r="GH72" s="247">
        <f t="shared" si="277"/>
        <v>19.13977964512328</v>
      </c>
      <c r="GI72" s="244">
        <v>10</v>
      </c>
      <c r="GJ72" s="244">
        <v>4053.79</v>
      </c>
      <c r="GK72" s="244">
        <v>891.8338</v>
      </c>
      <c r="GL72" s="244">
        <v>2486.4869883351998</v>
      </c>
      <c r="GM72" s="244">
        <v>71.022008333333304</v>
      </c>
      <c r="GN72" s="271">
        <v>0</v>
      </c>
      <c r="GO72" s="243">
        <f t="shared" si="278"/>
        <v>0</v>
      </c>
      <c r="GP72" s="243">
        <f t="shared" si="45"/>
        <v>0</v>
      </c>
      <c r="GQ72" s="243">
        <f t="shared" si="279"/>
        <v>0</v>
      </c>
      <c r="GR72" s="243">
        <f t="shared" si="280"/>
        <v>0</v>
      </c>
      <c r="GS72" s="244">
        <v>0</v>
      </c>
      <c r="GT72" s="244">
        <v>0</v>
      </c>
      <c r="GU72" s="245"/>
      <c r="GV72" s="243">
        <f t="shared" si="46"/>
        <v>0</v>
      </c>
      <c r="GW72" s="243">
        <f t="shared" si="281"/>
        <v>0</v>
      </c>
      <c r="GX72" s="243">
        <f t="shared" si="282"/>
        <v>0</v>
      </c>
      <c r="GY72" s="243">
        <f t="shared" si="47"/>
        <v>0</v>
      </c>
      <c r="GZ72" s="243">
        <f t="shared" si="283"/>
        <v>0</v>
      </c>
      <c r="HA72" s="244">
        <v>0</v>
      </c>
      <c r="HB72" s="244">
        <v>44</v>
      </c>
      <c r="HC72" s="244">
        <v>0</v>
      </c>
      <c r="HD72" s="244">
        <v>0</v>
      </c>
      <c r="HE72" s="244">
        <v>0</v>
      </c>
      <c r="HF72" s="243">
        <f t="shared" si="284"/>
        <v>0</v>
      </c>
      <c r="HG72" s="243">
        <f t="shared" si="48"/>
        <v>0</v>
      </c>
      <c r="HH72" s="244">
        <v>0</v>
      </c>
      <c r="HI72" s="244">
        <v>0</v>
      </c>
      <c r="HJ72" s="243">
        <f t="shared" si="49"/>
        <v>0</v>
      </c>
      <c r="HK72" s="243">
        <f t="shared" si="50"/>
        <v>0</v>
      </c>
      <c r="HL72" s="243">
        <f t="shared" si="51"/>
        <v>0</v>
      </c>
      <c r="HM72" s="244">
        <v>0</v>
      </c>
      <c r="HN72" s="243">
        <f t="shared" si="285"/>
        <v>0</v>
      </c>
      <c r="HO72" s="243">
        <f t="shared" si="52"/>
        <v>0</v>
      </c>
      <c r="HP72" s="244">
        <v>0</v>
      </c>
      <c r="HQ72" s="244">
        <v>0</v>
      </c>
      <c r="HR72" s="243">
        <f t="shared" si="53"/>
        <v>0</v>
      </c>
      <c r="HS72" s="243">
        <f t="shared" si="54"/>
        <v>0</v>
      </c>
      <c r="HT72" s="243">
        <f t="shared" si="55"/>
        <v>0</v>
      </c>
      <c r="HU72" s="244">
        <v>0</v>
      </c>
      <c r="HV72" s="243">
        <f t="shared" si="286"/>
        <v>0</v>
      </c>
      <c r="HW72" s="243">
        <f t="shared" si="56"/>
        <v>0</v>
      </c>
      <c r="HX72" s="244">
        <v>0</v>
      </c>
      <c r="HY72" s="244">
        <v>0</v>
      </c>
      <c r="HZ72" s="243">
        <f t="shared" si="57"/>
        <v>0</v>
      </c>
      <c r="IA72" s="243">
        <f t="shared" si="58"/>
        <v>0</v>
      </c>
      <c r="IB72" s="243">
        <f t="shared" si="59"/>
        <v>0</v>
      </c>
      <c r="IC72" s="244">
        <v>0</v>
      </c>
      <c r="ID72" s="243">
        <f t="shared" si="287"/>
        <v>0</v>
      </c>
      <c r="IE72" s="243">
        <f t="shared" si="60"/>
        <v>0</v>
      </c>
      <c r="IF72" s="244">
        <v>0</v>
      </c>
      <c r="IG72" s="244">
        <v>0</v>
      </c>
      <c r="IH72" s="243">
        <f t="shared" si="61"/>
        <v>0</v>
      </c>
      <c r="II72" s="243">
        <f t="shared" si="62"/>
        <v>0</v>
      </c>
      <c r="IJ72" s="243">
        <f t="shared" si="288"/>
        <v>0</v>
      </c>
      <c r="IK72" s="244">
        <v>0</v>
      </c>
      <c r="IL72" s="243">
        <f t="shared" si="289"/>
        <v>0</v>
      </c>
      <c r="IM72" s="243">
        <f t="shared" si="63"/>
        <v>0</v>
      </c>
      <c r="IN72" s="244">
        <v>0</v>
      </c>
      <c r="IO72" s="244">
        <v>0</v>
      </c>
      <c r="IP72" s="243">
        <f t="shared" si="64"/>
        <v>0</v>
      </c>
      <c r="IQ72" s="243">
        <f t="shared" si="65"/>
        <v>0</v>
      </c>
      <c r="IR72" s="243">
        <f t="shared" si="290"/>
        <v>0</v>
      </c>
      <c r="IS72" s="244">
        <v>0.78</v>
      </c>
      <c r="IT72" s="243">
        <f t="shared" si="291"/>
        <v>0.1716</v>
      </c>
      <c r="IU72" s="243">
        <f t="shared" si="66"/>
        <v>0</v>
      </c>
      <c r="IV72" s="244">
        <v>3.4072558490000002E-2</v>
      </c>
      <c r="IW72" s="244">
        <v>8.0845424842197297E-2</v>
      </c>
      <c r="IX72" s="243">
        <f t="shared" si="67"/>
        <v>0.12117986456750543</v>
      </c>
      <c r="IY72" s="243">
        <f t="shared" si="68"/>
        <v>5.938489239498515E-2</v>
      </c>
      <c r="IZ72" s="243">
        <f t="shared" si="292"/>
        <v>1.4964992883536257</v>
      </c>
      <c r="JA72" s="244">
        <v>12.508933333333299</v>
      </c>
      <c r="JB72" s="243">
        <f t="shared" si="293"/>
        <v>2.751965333333326</v>
      </c>
      <c r="JC72" s="244">
        <v>32.083466666666602</v>
      </c>
      <c r="JD72" s="243">
        <f t="shared" si="69"/>
        <v>0</v>
      </c>
      <c r="JE72" s="243">
        <f t="shared" si="70"/>
        <v>5.3793596252383216</v>
      </c>
      <c r="JF72" s="243">
        <f t="shared" si="71"/>
        <v>2.6361862479285776</v>
      </c>
      <c r="JG72" s="243">
        <f t="shared" si="294"/>
        <v>66.431893447800149</v>
      </c>
      <c r="JH72" s="244">
        <v>0</v>
      </c>
      <c r="JI72" s="243">
        <f t="shared" si="295"/>
        <v>0</v>
      </c>
      <c r="JJ72" s="244">
        <v>0</v>
      </c>
      <c r="JK72" s="243">
        <f t="shared" si="72"/>
        <v>0</v>
      </c>
      <c r="JL72" s="243">
        <f t="shared" si="73"/>
        <v>0</v>
      </c>
      <c r="JM72" s="243">
        <f t="shared" si="74"/>
        <v>0</v>
      </c>
      <c r="JN72" s="243">
        <f t="shared" si="296"/>
        <v>0</v>
      </c>
      <c r="JO72" s="244">
        <v>0</v>
      </c>
      <c r="JP72" s="243">
        <f t="shared" si="297"/>
        <v>0</v>
      </c>
      <c r="JQ72" s="244">
        <v>0</v>
      </c>
      <c r="JR72" s="243">
        <f t="shared" si="75"/>
        <v>0</v>
      </c>
      <c r="JS72" s="243">
        <f t="shared" si="76"/>
        <v>0</v>
      </c>
      <c r="JT72" s="243">
        <f t="shared" si="77"/>
        <v>0</v>
      </c>
      <c r="JU72" s="243">
        <f t="shared" si="298"/>
        <v>0</v>
      </c>
      <c r="JV72" s="244">
        <v>0</v>
      </c>
      <c r="JW72" s="243">
        <f t="shared" si="299"/>
        <v>0</v>
      </c>
      <c r="JX72" s="244">
        <v>0</v>
      </c>
      <c r="JY72" s="243">
        <f t="shared" si="78"/>
        <v>0</v>
      </c>
      <c r="JZ72" s="243">
        <f t="shared" si="79"/>
        <v>0</v>
      </c>
      <c r="KA72" s="243">
        <f t="shared" si="80"/>
        <v>0</v>
      </c>
      <c r="KB72" s="243">
        <f t="shared" si="300"/>
        <v>0</v>
      </c>
      <c r="KC72" s="244">
        <v>0</v>
      </c>
      <c r="KD72" s="243">
        <f t="shared" si="301"/>
        <v>0</v>
      </c>
      <c r="KE72" s="244">
        <v>0</v>
      </c>
      <c r="KF72" s="243">
        <f t="shared" si="81"/>
        <v>0</v>
      </c>
      <c r="KG72" s="243">
        <f t="shared" si="82"/>
        <v>0</v>
      </c>
      <c r="KH72" s="243">
        <f t="shared" si="83"/>
        <v>0</v>
      </c>
      <c r="KI72" s="243">
        <f t="shared" si="302"/>
        <v>0</v>
      </c>
      <c r="KJ72" s="244">
        <v>0</v>
      </c>
      <c r="KK72" s="243">
        <f t="shared" si="303"/>
        <v>0</v>
      </c>
      <c r="KL72" s="244">
        <v>0</v>
      </c>
      <c r="KM72" s="243">
        <f t="shared" si="84"/>
        <v>0</v>
      </c>
      <c r="KN72" s="243">
        <f t="shared" si="85"/>
        <v>0</v>
      </c>
      <c r="KO72" s="243">
        <f t="shared" si="86"/>
        <v>0</v>
      </c>
      <c r="KP72" s="243">
        <f t="shared" si="304"/>
        <v>0</v>
      </c>
      <c r="KQ72" s="243">
        <f t="shared" si="305"/>
        <v>13.288933333333299</v>
      </c>
      <c r="KR72" s="243">
        <f t="shared" si="305"/>
        <v>2.9235653333333262</v>
      </c>
      <c r="KS72" s="243">
        <f t="shared" si="306"/>
        <v>32.1983846499988</v>
      </c>
      <c r="KT72" s="243">
        <f t="shared" si="307"/>
        <v>0</v>
      </c>
      <c r="KU72" s="243">
        <f t="shared" si="308"/>
        <v>0</v>
      </c>
      <c r="KV72" s="243">
        <f t="shared" si="309"/>
        <v>0</v>
      </c>
      <c r="KW72" s="243">
        <f t="shared" si="310"/>
        <v>5.5005394898058269</v>
      </c>
      <c r="KX72" s="243">
        <f t="shared" si="311"/>
        <v>0.17730245351346244</v>
      </c>
      <c r="KY72" s="243">
        <f t="shared" si="312"/>
        <v>4.691934046132654</v>
      </c>
      <c r="KZ72" s="243">
        <f t="shared" si="313"/>
        <v>2.6955711403235627</v>
      </c>
      <c r="LA72" s="243">
        <f t="shared" si="313"/>
        <v>67.928392736153782</v>
      </c>
      <c r="LB72" s="244">
        <v>2.31</v>
      </c>
      <c r="LC72" s="243">
        <f t="shared" si="314"/>
        <v>0.50819999999999999</v>
      </c>
      <c r="LD72" s="243">
        <f t="shared" si="88"/>
        <v>0</v>
      </c>
      <c r="LE72" s="243">
        <f t="shared" si="315"/>
        <v>0</v>
      </c>
      <c r="LF72" s="243">
        <f t="shared" si="316"/>
        <v>0</v>
      </c>
      <c r="LG72" s="244">
        <v>0.18526788921666701</v>
      </c>
      <c r="LH72" s="243">
        <f t="shared" si="89"/>
        <v>0.3412599109777612</v>
      </c>
      <c r="LI72" s="243">
        <f t="shared" si="317"/>
        <v>1.1000051833875436E-2</v>
      </c>
      <c r="LJ72" s="243">
        <f t="shared" si="318"/>
        <v>0.29109308239022913</v>
      </c>
      <c r="LK72" s="243">
        <f t="shared" si="90"/>
        <v>0.16723639000972143</v>
      </c>
      <c r="LL72" s="243">
        <f t="shared" si="319"/>
        <v>4.2143570282449794</v>
      </c>
      <c r="LM72" s="243">
        <f t="shared" si="91"/>
        <v>0</v>
      </c>
      <c r="LN72" s="244">
        <v>0</v>
      </c>
      <c r="LO72" s="243">
        <f t="shared" si="320"/>
        <v>0</v>
      </c>
      <c r="LP72" s="243">
        <f t="shared" si="321"/>
        <v>0</v>
      </c>
      <c r="LQ72" s="243">
        <f t="shared" si="92"/>
        <v>0</v>
      </c>
      <c r="LR72" s="243">
        <f t="shared" si="322"/>
        <v>0</v>
      </c>
      <c r="LS72" s="244">
        <v>0</v>
      </c>
      <c r="LT72" s="243">
        <f t="shared" si="93"/>
        <v>0</v>
      </c>
      <c r="LU72" s="243">
        <f t="shared" si="323"/>
        <v>0</v>
      </c>
      <c r="LV72" s="243">
        <f t="shared" si="324"/>
        <v>0</v>
      </c>
      <c r="LW72" s="243">
        <f t="shared" si="94"/>
        <v>0</v>
      </c>
      <c r="LX72" s="243">
        <f t="shared" si="325"/>
        <v>0</v>
      </c>
      <c r="LY72" s="245">
        <f t="shared" si="95"/>
        <v>0</v>
      </c>
      <c r="LZ72" s="244">
        <v>0</v>
      </c>
      <c r="MA72" s="249">
        <f t="shared" si="326"/>
        <v>0</v>
      </c>
      <c r="MB72" s="249">
        <f t="shared" si="327"/>
        <v>0</v>
      </c>
      <c r="MC72" s="249">
        <f t="shared" si="96"/>
        <v>0</v>
      </c>
      <c r="MD72" s="247">
        <f t="shared" si="328"/>
        <v>0</v>
      </c>
      <c r="ME72" s="250">
        <f t="shared" si="329"/>
        <v>153.25190668683749</v>
      </c>
      <c r="MF72" s="251">
        <f t="shared" si="376"/>
        <v>35.637834151721897</v>
      </c>
      <c r="MG72" s="252" t="e">
        <f t="shared" si="330"/>
        <v>#REF!</v>
      </c>
      <c r="MH72" s="252" t="e">
        <f t="shared" si="377"/>
        <v>#REF!</v>
      </c>
      <c r="MI72" s="252">
        <f t="shared" si="331"/>
        <v>0</v>
      </c>
      <c r="MJ72" s="252">
        <f t="shared" si="332"/>
        <v>0</v>
      </c>
      <c r="MK72" s="252">
        <f t="shared" si="378"/>
        <v>35.680166666666665</v>
      </c>
      <c r="ML72" s="252">
        <f t="shared" si="333"/>
        <v>0</v>
      </c>
      <c r="MM72" s="252">
        <f t="shared" si="334"/>
        <v>0</v>
      </c>
      <c r="MN72" s="252">
        <f t="shared" si="335"/>
        <v>0</v>
      </c>
      <c r="MO72" s="252">
        <f t="shared" si="336"/>
        <v>0</v>
      </c>
      <c r="MP72" s="253">
        <f t="shared" si="337"/>
        <v>0</v>
      </c>
      <c r="MQ72" s="254">
        <f t="shared" si="379"/>
        <v>0</v>
      </c>
      <c r="MR72" s="255">
        <f t="shared" si="338"/>
        <v>0</v>
      </c>
      <c r="MS72" s="255">
        <f t="shared" si="380"/>
        <v>0</v>
      </c>
      <c r="MT72" s="255">
        <f t="shared" si="381"/>
        <v>12.409658622326436</v>
      </c>
      <c r="MU72" s="255">
        <f t="shared" si="97"/>
        <v>0.40000856735611623</v>
      </c>
      <c r="MV72" s="255">
        <f t="shared" si="339"/>
        <v>12.914163397361516</v>
      </c>
      <c r="MW72" s="255" t="e">
        <f t="shared" si="98"/>
        <v>#REF!</v>
      </c>
      <c r="MX72" s="255" t="e">
        <f t="shared" si="99"/>
        <v>#REF!</v>
      </c>
      <c r="MY72" s="256" t="e">
        <f t="shared" si="340"/>
        <v>#REF!</v>
      </c>
      <c r="MZ72" s="254">
        <f t="shared" si="341"/>
        <v>0</v>
      </c>
      <c r="NA72" s="255">
        <f t="shared" si="100"/>
        <v>0</v>
      </c>
      <c r="NB72" s="255">
        <f t="shared" si="342"/>
        <v>0</v>
      </c>
      <c r="NC72" s="255">
        <f t="shared" si="101"/>
        <v>0</v>
      </c>
      <c r="ND72" s="255">
        <f t="shared" si="343"/>
        <v>0</v>
      </c>
      <c r="NE72" s="255"/>
      <c r="NF72" s="256"/>
      <c r="NG72" s="257"/>
      <c r="NH72" s="254">
        <f t="shared" si="344"/>
        <v>3.5579881235452673</v>
      </c>
      <c r="NI72" s="255">
        <f t="shared" si="102"/>
        <v>4.0098526152355163</v>
      </c>
      <c r="NJ72" s="255" t="e">
        <f t="shared" si="345"/>
        <v>#REF!</v>
      </c>
      <c r="NK72" s="255" t="e">
        <f t="shared" si="103"/>
        <v>#REF!</v>
      </c>
      <c r="NL72" s="255">
        <f t="shared" si="346"/>
        <v>3.7502253647717665</v>
      </c>
      <c r="NM72" s="255">
        <f t="shared" si="382"/>
        <v>0.94873981627016202</v>
      </c>
      <c r="NN72" s="256" t="e">
        <f t="shared" si="383"/>
        <v>#REF!</v>
      </c>
      <c r="NO72" s="257" t="e">
        <f t="shared" si="384"/>
        <v>#REF!</v>
      </c>
      <c r="NP72" s="254">
        <f t="shared" si="347"/>
        <v>4.8238197528548001</v>
      </c>
      <c r="NQ72" s="255">
        <f t="shared" si="104"/>
        <v>5.4364448614673595</v>
      </c>
      <c r="NR72" s="255">
        <f t="shared" si="348"/>
        <v>4.2424397949651347</v>
      </c>
      <c r="NS72" s="255">
        <f t="shared" si="105"/>
        <v>5.2606253457567673</v>
      </c>
      <c r="NT72" s="255">
        <f t="shared" si="349"/>
        <v>45.431820093415084</v>
      </c>
      <c r="NU72" s="255">
        <f t="shared" si="350"/>
        <v>0.1061771186568413</v>
      </c>
      <c r="NV72" s="256">
        <f t="shared" si="351"/>
        <v>9.3380361742981033E-2</v>
      </c>
      <c r="NW72" s="257">
        <f t="shared" si="106"/>
        <v>1.0358957808877343</v>
      </c>
      <c r="NX72" s="254">
        <f t="shared" si="352"/>
        <v>0</v>
      </c>
      <c r="NY72" s="255">
        <f t="shared" si="107"/>
        <v>0</v>
      </c>
      <c r="NZ72" s="255">
        <f t="shared" si="353"/>
        <v>0</v>
      </c>
      <c r="OA72" s="255">
        <f t="shared" si="108"/>
        <v>0</v>
      </c>
      <c r="OB72" s="255">
        <f t="shared" si="354"/>
        <v>0</v>
      </c>
      <c r="OC72" s="255"/>
      <c r="OD72" s="256"/>
      <c r="OE72" s="257"/>
      <c r="OF72" s="254">
        <f t="shared" si="355"/>
        <v>0</v>
      </c>
      <c r="OG72" s="255">
        <f t="shared" si="109"/>
        <v>0</v>
      </c>
      <c r="OH72" s="255">
        <f t="shared" si="356"/>
        <v>0</v>
      </c>
      <c r="OI72" s="255">
        <f t="shared" si="110"/>
        <v>0</v>
      </c>
      <c r="OJ72" s="255">
        <f t="shared" si="357"/>
        <v>0</v>
      </c>
      <c r="OK72" s="255"/>
      <c r="OL72" s="256"/>
      <c r="OM72" s="257"/>
      <c r="ON72" s="258"/>
      <c r="OO72" s="254">
        <f t="shared" si="358"/>
        <v>0</v>
      </c>
      <c r="OP72" s="255">
        <f t="shared" si="111"/>
        <v>0</v>
      </c>
      <c r="OQ72" s="255">
        <f t="shared" si="359"/>
        <v>0</v>
      </c>
      <c r="OR72" s="255">
        <f t="shared" si="112"/>
        <v>0</v>
      </c>
      <c r="OS72" s="255">
        <f t="shared" si="360"/>
        <v>0</v>
      </c>
      <c r="OT72" s="255"/>
      <c r="OU72" s="256"/>
      <c r="OV72" s="257"/>
      <c r="OW72" s="258"/>
      <c r="OX72" s="254">
        <f t="shared" si="361"/>
        <v>0</v>
      </c>
      <c r="OY72" s="255">
        <f t="shared" si="113"/>
        <v>0</v>
      </c>
      <c r="OZ72" s="255">
        <f t="shared" si="362"/>
        <v>0</v>
      </c>
      <c r="PA72" s="255">
        <f t="shared" si="114"/>
        <v>0</v>
      </c>
      <c r="PB72" s="255">
        <f t="shared" si="363"/>
        <v>0</v>
      </c>
      <c r="PC72" s="255"/>
      <c r="PD72" s="259"/>
      <c r="PE72" s="257"/>
      <c r="PF72" s="254">
        <f t="shared" si="116"/>
        <v>0</v>
      </c>
      <c r="PG72" s="255">
        <f t="shared" si="117"/>
        <v>0</v>
      </c>
      <c r="PH72" s="255">
        <f t="shared" si="364"/>
        <v>0</v>
      </c>
      <c r="PI72" s="255">
        <f t="shared" si="118"/>
        <v>0</v>
      </c>
      <c r="PJ72" s="255">
        <f t="shared" si="119"/>
        <v>0</v>
      </c>
      <c r="PK72" s="255"/>
      <c r="PL72" s="259"/>
      <c r="PM72" s="257"/>
      <c r="PN72" s="254">
        <f t="shared" si="120"/>
        <v>0</v>
      </c>
      <c r="PO72" s="255">
        <f t="shared" si="121"/>
        <v>0</v>
      </c>
      <c r="PP72" s="255">
        <f t="shared" si="365"/>
        <v>0</v>
      </c>
      <c r="PQ72" s="255">
        <f t="shared" si="122"/>
        <v>0</v>
      </c>
      <c r="PR72" s="255">
        <f t="shared" si="123"/>
        <v>0</v>
      </c>
      <c r="PS72" s="255"/>
      <c r="PT72" s="259"/>
      <c r="PU72" s="257"/>
      <c r="PV72" s="254">
        <f t="shared" si="124"/>
        <v>15.060197909218797</v>
      </c>
      <c r="PW72" s="255">
        <f t="shared" si="125"/>
        <v>16.972843043689583</v>
      </c>
      <c r="PX72" s="255">
        <f t="shared" si="126"/>
        <v>4.9957458937214538E-2</v>
      </c>
      <c r="PY72" s="255">
        <f t="shared" si="127"/>
        <v>6.1947249082146029E-2</v>
      </c>
      <c r="PZ72" s="255">
        <f t="shared" si="128"/>
        <v>15.190301305653398</v>
      </c>
      <c r="QA72" s="255">
        <f t="shared" si="366"/>
        <v>0.99143510100183596</v>
      </c>
      <c r="QB72" s="259">
        <f t="shared" si="129"/>
        <v>3.2887734042919736E-3</v>
      </c>
      <c r="QC72" s="257">
        <f t="shared" si="367"/>
        <v>1.1267015634442632</v>
      </c>
      <c r="QD72" s="254">
        <f t="shared" si="130"/>
        <v>0</v>
      </c>
      <c r="QE72" s="255">
        <f t="shared" si="131"/>
        <v>0</v>
      </c>
      <c r="QF72" s="255">
        <f t="shared" si="132"/>
        <v>0</v>
      </c>
      <c r="QG72" s="255">
        <f t="shared" si="133"/>
        <v>0</v>
      </c>
      <c r="QH72" s="255">
        <f t="shared" si="134"/>
        <v>0</v>
      </c>
      <c r="QI72" s="255"/>
      <c r="QJ72" s="259"/>
      <c r="QK72" s="257"/>
      <c r="QL72" s="254">
        <f t="shared" si="135"/>
        <v>21.936658202948465</v>
      </c>
      <c r="QM72" s="255">
        <f t="shared" si="136"/>
        <v>24.722613794722921</v>
      </c>
      <c r="QN72" s="255">
        <f t="shared" si="137"/>
        <v>0.17730245351346244</v>
      </c>
      <c r="QO72" s="255">
        <f t="shared" si="138"/>
        <v>0.21985504235669343</v>
      </c>
      <c r="QP72" s="255">
        <f t="shared" si="368"/>
        <v>53.911422806471251</v>
      </c>
      <c r="QQ72" s="255">
        <f t="shared" si="369"/>
        <v>0.40690185977275489</v>
      </c>
      <c r="QR72" s="259">
        <f t="shared" si="139"/>
        <v>3.2887734042919745E-3</v>
      </c>
      <c r="QS72" s="257">
        <f t="shared" si="370"/>
        <v>1.05246584180817</v>
      </c>
      <c r="QT72" s="254">
        <f t="shared" si="140"/>
        <v>3.1733335605160797</v>
      </c>
      <c r="QU72" s="255">
        <f t="shared" si="141"/>
        <v>3.5763469227016218</v>
      </c>
      <c r="QV72" s="255">
        <f t="shared" si="142"/>
        <v>1.1000051833875436E-2</v>
      </c>
      <c r="QW72" s="255">
        <f t="shared" si="143"/>
        <v>1.3640064274005541E-2</v>
      </c>
      <c r="QX72" s="255">
        <f t="shared" si="144"/>
        <v>3.3447278001944278</v>
      </c>
      <c r="QY72" s="255">
        <f t="shared" si="385"/>
        <v>0.94875689445688671</v>
      </c>
      <c r="QZ72" s="259">
        <f t="shared" si="386"/>
        <v>3.2887734042919745E-3</v>
      </c>
      <c r="RA72" s="257">
        <f t="shared" si="387"/>
        <v>1.1212814312130546</v>
      </c>
      <c r="RB72" s="254">
        <f t="shared" si="145"/>
        <v>0</v>
      </c>
      <c r="RC72" s="255">
        <f t="shared" si="146"/>
        <v>0</v>
      </c>
      <c r="RD72" s="255">
        <f t="shared" si="371"/>
        <v>0</v>
      </c>
      <c r="RE72" s="255">
        <f t="shared" si="147"/>
        <v>0</v>
      </c>
      <c r="RF72" s="255">
        <f t="shared" si="148"/>
        <v>0</v>
      </c>
      <c r="RG72" s="255"/>
      <c r="RH72" s="259"/>
      <c r="RI72" s="257"/>
      <c r="RJ72" s="254">
        <f t="shared" si="149"/>
        <v>0</v>
      </c>
      <c r="RK72" s="255">
        <f t="shared" si="150"/>
        <v>0</v>
      </c>
      <c r="RL72" s="255">
        <f t="shared" si="372"/>
        <v>0</v>
      </c>
      <c r="RM72" s="255">
        <f t="shared" si="151"/>
        <v>0</v>
      </c>
      <c r="RN72" s="255">
        <f t="shared" si="152"/>
        <v>0</v>
      </c>
      <c r="RO72" s="255"/>
      <c r="RP72" s="259"/>
      <c r="RQ72" s="257"/>
      <c r="RR72" s="254">
        <f t="shared" si="153"/>
        <v>0</v>
      </c>
      <c r="RS72" s="255">
        <f t="shared" si="154"/>
        <v>0</v>
      </c>
      <c r="RT72" s="255">
        <f t="shared" si="373"/>
        <v>0</v>
      </c>
      <c r="RU72" s="255">
        <f t="shared" si="155"/>
        <v>0</v>
      </c>
      <c r="RV72" s="255">
        <f t="shared" si="156"/>
        <v>0</v>
      </c>
      <c r="RW72" s="255"/>
      <c r="RX72" s="259"/>
      <c r="RY72" s="257"/>
      <c r="RZ72" s="260"/>
      <c r="SA72" s="242" t="e">
        <f t="shared" si="157"/>
        <v>#REF!</v>
      </c>
      <c r="SB72" s="242">
        <f t="shared" si="158"/>
        <v>0</v>
      </c>
      <c r="SC72" s="242">
        <f t="shared" si="159"/>
        <v>0.29626619333389198</v>
      </c>
      <c r="SD72" s="242">
        <f t="shared" si="160"/>
        <v>0</v>
      </c>
      <c r="SE72" s="242">
        <f t="shared" si="161"/>
        <v>0</v>
      </c>
      <c r="SF72" s="262">
        <v>0</v>
      </c>
      <c r="SG72" s="242">
        <f t="shared" si="162"/>
        <v>0</v>
      </c>
      <c r="SH72" s="262">
        <v>0</v>
      </c>
      <c r="SI72" s="242">
        <f t="shared" si="163"/>
        <v>0</v>
      </c>
      <c r="SJ72" s="242">
        <f t="shared" si="164"/>
        <v>0</v>
      </c>
      <c r="SK72" s="242">
        <f t="shared" si="165"/>
        <v>0</v>
      </c>
      <c r="SL72" s="242">
        <f t="shared" si="166"/>
        <v>0.16111832357252961</v>
      </c>
      <c r="SM72" s="242">
        <f t="shared" si="167"/>
        <v>0</v>
      </c>
      <c r="SN72" s="242">
        <f t="shared" si="168"/>
        <v>0.41719745969275857</v>
      </c>
      <c r="SO72" s="242">
        <f t="shared" si="169"/>
        <v>3.4759724367604689E-2</v>
      </c>
      <c r="SP72" s="242">
        <f t="shared" si="170"/>
        <v>0</v>
      </c>
      <c r="SQ72" s="242">
        <f t="shared" si="171"/>
        <v>0</v>
      </c>
      <c r="SR72" s="242">
        <f t="shared" si="172"/>
        <v>0</v>
      </c>
      <c r="SS72" s="242" t="e">
        <f t="shared" si="173"/>
        <v>#REF!</v>
      </c>
      <c r="ST72" s="242" t="e">
        <f t="shared" si="174"/>
        <v>#REF!</v>
      </c>
      <c r="SU72" s="242"/>
      <c r="SV72" s="242"/>
      <c r="SW72" s="242" t="e">
        <f t="shared" si="175"/>
        <v>#REF!</v>
      </c>
      <c r="SX72" s="242" t="e">
        <f t="shared" si="175"/>
        <v>#REF!</v>
      </c>
      <c r="SY72" s="242"/>
      <c r="SZ72" s="263"/>
      <c r="TA72" s="264">
        <f t="shared" si="176"/>
        <v>6.9469399999999997</v>
      </c>
      <c r="TB72" s="264">
        <f t="shared" si="177"/>
        <v>0</v>
      </c>
      <c r="TC72" s="264">
        <f t="shared" si="178"/>
        <v>57.25719999999999</v>
      </c>
      <c r="TD72" s="264">
        <f t="shared" si="179"/>
        <v>0</v>
      </c>
      <c r="TE72" s="264">
        <f t="shared" si="180"/>
        <v>0</v>
      </c>
      <c r="TF72" s="264">
        <f t="shared" si="180"/>
        <v>0</v>
      </c>
      <c r="TG72" s="264">
        <f t="shared" si="181"/>
        <v>0</v>
      </c>
      <c r="TH72" s="264">
        <f t="shared" si="182"/>
        <v>0</v>
      </c>
      <c r="TI72" s="264">
        <f t="shared" si="183"/>
        <v>0</v>
      </c>
      <c r="TJ72" s="264">
        <f t="shared" si="184"/>
        <v>28.628599999999995</v>
      </c>
      <c r="TK72" s="264">
        <f t="shared" si="185"/>
        <v>0</v>
      </c>
      <c r="TL72" s="264">
        <f t="shared" si="186"/>
        <v>79.359279999999984</v>
      </c>
      <c r="TM72" s="264">
        <f t="shared" si="187"/>
        <v>6.2061999999999999</v>
      </c>
      <c r="TN72" s="264">
        <f t="shared" si="188"/>
        <v>0</v>
      </c>
      <c r="TO72" s="264">
        <f t="shared" si="189"/>
        <v>0</v>
      </c>
      <c r="TP72" s="264">
        <f t="shared" si="189"/>
        <v>0</v>
      </c>
      <c r="TQ72" s="264"/>
      <c r="TR72" s="264"/>
      <c r="TS72" s="264" t="e">
        <f t="shared" si="190"/>
        <v>#REF!</v>
      </c>
      <c r="TT72" s="264">
        <f t="shared" si="191"/>
        <v>0</v>
      </c>
      <c r="TU72" s="264">
        <f t="shared" si="192"/>
        <v>59.312491905445171</v>
      </c>
      <c r="TV72" s="264">
        <f t="shared" si="193"/>
        <v>0</v>
      </c>
      <c r="TW72" s="264">
        <f t="shared" si="193"/>
        <v>0</v>
      </c>
      <c r="TX72" s="264">
        <f t="shared" si="194"/>
        <v>0</v>
      </c>
      <c r="TY72" s="264">
        <f t="shared" si="195"/>
        <v>0</v>
      </c>
      <c r="TZ72" s="264">
        <f t="shared" si="196"/>
        <v>0</v>
      </c>
      <c r="UA72" s="264">
        <f t="shared" si="197"/>
        <v>0</v>
      </c>
      <c r="UB72" s="264">
        <f t="shared" si="198"/>
        <v>32.25588837922043</v>
      </c>
      <c r="UC72" s="264">
        <f t="shared" si="199"/>
        <v>0</v>
      </c>
      <c r="UD72" s="264">
        <f t="shared" si="200"/>
        <v>83.52293143049026</v>
      </c>
      <c r="UE72" s="264">
        <f t="shared" si="201"/>
        <v>6.9588968183944582</v>
      </c>
      <c r="UF72" s="264">
        <f t="shared" si="202"/>
        <v>0</v>
      </c>
      <c r="UG72" s="264">
        <f t="shared" si="203"/>
        <v>0</v>
      </c>
      <c r="UH72" s="264">
        <f t="shared" si="203"/>
        <v>0</v>
      </c>
      <c r="UI72" s="191"/>
      <c r="UJ72" s="191"/>
      <c r="UK72" s="191"/>
      <c r="UL72" s="191"/>
      <c r="UM72" s="189"/>
      <c r="UN72" s="191"/>
      <c r="UO72" s="191"/>
      <c r="UP72" s="191"/>
      <c r="UQ72" s="191"/>
      <c r="UR72" s="191"/>
      <c r="US72" s="191"/>
      <c r="UT72" s="191"/>
      <c r="UU72" s="191"/>
      <c r="UV72" s="192"/>
      <c r="UW72" s="191"/>
      <c r="UX72" s="191"/>
      <c r="UY72" s="191"/>
      <c r="UZ72" s="191"/>
      <c r="VA72" s="191"/>
      <c r="VB72" s="191"/>
      <c r="VC72" s="191"/>
      <c r="VD72" s="191"/>
      <c r="VE72" s="191"/>
      <c r="VF72" s="191"/>
      <c r="VG72" s="191"/>
      <c r="VH72" s="191"/>
      <c r="VI72" s="191"/>
      <c r="VJ72" s="191"/>
      <c r="VK72" s="191"/>
      <c r="VL72" s="191"/>
      <c r="VM72" s="191"/>
      <c r="VN72" s="219"/>
      <c r="VO72" s="191"/>
      <c r="VP72" s="191"/>
      <c r="VQ72" s="191"/>
      <c r="VR72" s="191"/>
      <c r="VS72" s="191"/>
      <c r="VT72" s="191"/>
      <c r="VU72" s="191"/>
      <c r="VV72" s="191"/>
    </row>
    <row r="73" spans="1:594" ht="23.1" hidden="1" customHeight="1" thickBot="1" x14ac:dyDescent="0.35">
      <c r="A73" s="265">
        <v>36</v>
      </c>
      <c r="B73" s="266" t="s">
        <v>187</v>
      </c>
      <c r="C73" s="265">
        <v>1</v>
      </c>
      <c r="D73" s="267">
        <v>55</v>
      </c>
      <c r="E73" s="239"/>
      <c r="F73" s="240">
        <f t="shared" si="204"/>
        <v>55</v>
      </c>
      <c r="G73" s="240"/>
      <c r="H73" s="268">
        <v>0</v>
      </c>
      <c r="I73" s="269">
        <v>0.96299999999999997</v>
      </c>
      <c r="J73" s="269">
        <v>0.96299999999999997</v>
      </c>
      <c r="K73" s="269"/>
      <c r="L73" s="269"/>
      <c r="M73" s="269">
        <v>0</v>
      </c>
      <c r="N73" s="269">
        <v>0</v>
      </c>
      <c r="O73" s="269">
        <v>0.44600000000000001</v>
      </c>
      <c r="P73" s="269">
        <v>0</v>
      </c>
      <c r="Q73" s="269">
        <v>0</v>
      </c>
      <c r="R73" s="269">
        <v>0</v>
      </c>
      <c r="S73" s="269">
        <v>0</v>
      </c>
      <c r="T73" s="269">
        <v>0</v>
      </c>
      <c r="U73" s="269">
        <v>0</v>
      </c>
      <c r="V73" s="269">
        <v>7.6799999999999993E-2</v>
      </c>
      <c r="W73" s="269">
        <v>0</v>
      </c>
      <c r="X73" s="269">
        <v>0.44019999999999998</v>
      </c>
      <c r="Y73" s="269">
        <v>0</v>
      </c>
      <c r="Z73" s="269">
        <v>0</v>
      </c>
      <c r="AA73" s="269">
        <v>0</v>
      </c>
      <c r="AB73" s="269">
        <v>0</v>
      </c>
      <c r="AC73" s="244">
        <v>0</v>
      </c>
      <c r="AD73" s="243">
        <f t="shared" si="205"/>
        <v>0</v>
      </c>
      <c r="AE73" s="243">
        <f t="shared" si="0"/>
        <v>0</v>
      </c>
      <c r="AF73" s="243">
        <f t="shared" si="206"/>
        <v>0</v>
      </c>
      <c r="AG73" s="243">
        <f t="shared" si="207"/>
        <v>0</v>
      </c>
      <c r="AH73" s="244">
        <v>0</v>
      </c>
      <c r="AI73" s="243">
        <f t="shared" si="1"/>
        <v>0</v>
      </c>
      <c r="AJ73" s="243">
        <f t="shared" si="208"/>
        <v>0</v>
      </c>
      <c r="AK73" s="243">
        <f t="shared" si="209"/>
        <v>0</v>
      </c>
      <c r="AL73" s="243">
        <f t="shared" si="2"/>
        <v>0</v>
      </c>
      <c r="AM73" s="243">
        <f t="shared" si="210"/>
        <v>0</v>
      </c>
      <c r="AN73" s="244">
        <v>0</v>
      </c>
      <c r="AO73" s="244">
        <v>0</v>
      </c>
      <c r="AP73" s="243">
        <f t="shared" si="211"/>
        <v>0</v>
      </c>
      <c r="AQ73" s="243">
        <f t="shared" si="212"/>
        <v>0</v>
      </c>
      <c r="AR73" s="243">
        <f t="shared" si="213"/>
        <v>0</v>
      </c>
      <c r="AS73" s="244">
        <v>0</v>
      </c>
      <c r="AT73" s="244" t="e">
        <f t="shared" si="3"/>
        <v>#REF!</v>
      </c>
      <c r="AU73" s="243">
        <f t="shared" si="4"/>
        <v>0</v>
      </c>
      <c r="AV73" s="243">
        <f t="shared" si="214"/>
        <v>0</v>
      </c>
      <c r="AW73" s="243">
        <f t="shared" si="215"/>
        <v>0</v>
      </c>
      <c r="AX73" s="243">
        <f t="shared" si="5"/>
        <v>0</v>
      </c>
      <c r="AY73" s="243">
        <f t="shared" si="216"/>
        <v>0</v>
      </c>
      <c r="AZ73" s="244">
        <v>3</v>
      </c>
      <c r="BA73" s="243">
        <f t="shared" si="217"/>
        <v>15.291499999999999</v>
      </c>
      <c r="BB73" s="243">
        <f t="shared" si="218"/>
        <v>1.5946849999999999</v>
      </c>
      <c r="BC73" s="243">
        <f t="shared" si="219"/>
        <v>1.2757480000000001</v>
      </c>
      <c r="BD73" s="243">
        <f t="shared" si="220"/>
        <v>0.3189369999999998</v>
      </c>
      <c r="BE73" s="244">
        <v>0.59800687500000005</v>
      </c>
      <c r="BF73" s="243">
        <f t="shared" si="221"/>
        <v>0.47840550000000004</v>
      </c>
      <c r="BG73" s="243">
        <f t="shared" si="222"/>
        <v>0.11960137500000001</v>
      </c>
      <c r="BH73" s="243">
        <f t="shared" si="6"/>
        <v>1.9865881650350372</v>
      </c>
      <c r="BI73" s="243">
        <f t="shared" si="223"/>
        <v>6.4034983556486236E-2</v>
      </c>
      <c r="BJ73" s="243">
        <f t="shared" si="224"/>
        <v>1.694550264468899</v>
      </c>
      <c r="BK73" s="243">
        <f t="shared" si="7"/>
        <v>0.97353900200175181</v>
      </c>
      <c r="BL73" s="243">
        <f t="shared" si="225"/>
        <v>24.533182850444142</v>
      </c>
      <c r="BM73" s="244">
        <v>0</v>
      </c>
      <c r="BN73" s="243">
        <f t="shared" si="226"/>
        <v>0</v>
      </c>
      <c r="BO73" s="243">
        <f t="shared" si="8"/>
        <v>0</v>
      </c>
      <c r="BP73" s="243">
        <f t="shared" si="227"/>
        <v>0</v>
      </c>
      <c r="BQ73" s="243">
        <f t="shared" si="228"/>
        <v>0</v>
      </c>
      <c r="BR73" s="244">
        <v>0</v>
      </c>
      <c r="BS73" s="243">
        <f t="shared" si="9"/>
        <v>0</v>
      </c>
      <c r="BT73" s="243">
        <f t="shared" si="229"/>
        <v>0</v>
      </c>
      <c r="BU73" s="243">
        <f t="shared" si="230"/>
        <v>0</v>
      </c>
      <c r="BV73" s="243">
        <f t="shared" si="10"/>
        <v>0</v>
      </c>
      <c r="BW73" s="243">
        <f t="shared" si="231"/>
        <v>0</v>
      </c>
      <c r="BX73" s="244">
        <v>0</v>
      </c>
      <c r="BY73" s="243">
        <f t="shared" si="11"/>
        <v>0</v>
      </c>
      <c r="BZ73" s="243">
        <f t="shared" si="232"/>
        <v>0</v>
      </c>
      <c r="CA73" s="243">
        <f t="shared" si="233"/>
        <v>0</v>
      </c>
      <c r="CB73" s="243">
        <f t="shared" si="12"/>
        <v>0</v>
      </c>
      <c r="CC73" s="243">
        <f t="shared" si="234"/>
        <v>0</v>
      </c>
      <c r="CD73" s="245"/>
      <c r="CE73" s="243">
        <f t="shared" si="13"/>
        <v>0</v>
      </c>
      <c r="CF73" s="243">
        <f t="shared" si="235"/>
        <v>0</v>
      </c>
      <c r="CG73" s="243">
        <f t="shared" si="236"/>
        <v>0</v>
      </c>
      <c r="CH73" s="243">
        <f t="shared" si="14"/>
        <v>0</v>
      </c>
      <c r="CI73" s="243">
        <f t="shared" si="237"/>
        <v>0</v>
      </c>
      <c r="CJ73" s="245"/>
      <c r="CK73" s="243">
        <f t="shared" si="15"/>
        <v>0</v>
      </c>
      <c r="CL73" s="243">
        <f t="shared" si="238"/>
        <v>0</v>
      </c>
      <c r="CM73" s="243">
        <f t="shared" si="239"/>
        <v>0</v>
      </c>
      <c r="CN73" s="243">
        <f t="shared" si="16"/>
        <v>0</v>
      </c>
      <c r="CO73" s="243">
        <f t="shared" si="240"/>
        <v>0</v>
      </c>
      <c r="CP73" s="243">
        <v>0</v>
      </c>
      <c r="CQ73" s="243">
        <f t="shared" si="17"/>
        <v>0</v>
      </c>
      <c r="CR73" s="243">
        <f t="shared" si="374"/>
        <v>0</v>
      </c>
      <c r="CS73" s="243">
        <f t="shared" si="241"/>
        <v>0</v>
      </c>
      <c r="CT73" s="243">
        <f t="shared" si="18"/>
        <v>0</v>
      </c>
      <c r="CU73" s="243">
        <f t="shared" si="242"/>
        <v>0</v>
      </c>
      <c r="CV73" s="243"/>
      <c r="CW73" s="243">
        <f t="shared" si="19"/>
        <v>0</v>
      </c>
      <c r="CX73" s="243">
        <f t="shared" si="375"/>
        <v>0</v>
      </c>
      <c r="CY73" s="243">
        <f t="shared" si="243"/>
        <v>0</v>
      </c>
      <c r="CZ73" s="243">
        <f t="shared" si="20"/>
        <v>0</v>
      </c>
      <c r="DA73" s="243">
        <f t="shared" si="244"/>
        <v>0</v>
      </c>
      <c r="DB73" s="244">
        <v>0</v>
      </c>
      <c r="DC73" s="243">
        <f t="shared" si="245"/>
        <v>0</v>
      </c>
      <c r="DD73" s="243">
        <f t="shared" si="21"/>
        <v>0</v>
      </c>
      <c r="DE73" s="244">
        <v>0</v>
      </c>
      <c r="DF73" s="244">
        <v>0</v>
      </c>
      <c r="DG73" s="243">
        <f t="shared" si="22"/>
        <v>0</v>
      </c>
      <c r="DH73" s="243">
        <f t="shared" si="23"/>
        <v>0</v>
      </c>
      <c r="DI73" s="243">
        <f t="shared" si="246"/>
        <v>0</v>
      </c>
      <c r="DJ73" s="244">
        <v>0</v>
      </c>
      <c r="DK73" s="243">
        <f t="shared" si="247"/>
        <v>0</v>
      </c>
      <c r="DL73" s="243">
        <f t="shared" si="24"/>
        <v>0</v>
      </c>
      <c r="DM73" s="244">
        <v>0</v>
      </c>
      <c r="DN73" s="244">
        <v>0</v>
      </c>
      <c r="DO73" s="243">
        <f t="shared" si="25"/>
        <v>0</v>
      </c>
      <c r="DP73" s="243">
        <f t="shared" si="26"/>
        <v>0</v>
      </c>
      <c r="DQ73" s="243">
        <f t="shared" si="248"/>
        <v>0</v>
      </c>
      <c r="DR73" s="244">
        <v>0</v>
      </c>
      <c r="DS73" s="243">
        <f t="shared" si="249"/>
        <v>0</v>
      </c>
      <c r="DT73" s="243">
        <f t="shared" si="27"/>
        <v>0</v>
      </c>
      <c r="DU73" s="244">
        <v>0</v>
      </c>
      <c r="DV73" s="244">
        <v>0</v>
      </c>
      <c r="DW73" s="243">
        <f t="shared" si="28"/>
        <v>0</v>
      </c>
      <c r="DX73" s="243">
        <f t="shared" si="29"/>
        <v>0</v>
      </c>
      <c r="DY73" s="243">
        <f t="shared" si="30"/>
        <v>0</v>
      </c>
      <c r="DZ73" s="244">
        <v>0</v>
      </c>
      <c r="EA73" s="243">
        <f t="shared" si="250"/>
        <v>0</v>
      </c>
      <c r="EB73" s="243">
        <f t="shared" si="31"/>
        <v>0</v>
      </c>
      <c r="EC73" s="244">
        <v>0</v>
      </c>
      <c r="ED73" s="244">
        <v>0</v>
      </c>
      <c r="EE73" s="243">
        <f t="shared" si="32"/>
        <v>0</v>
      </c>
      <c r="EF73" s="243">
        <f t="shared" si="33"/>
        <v>0</v>
      </c>
      <c r="EG73" s="243">
        <f t="shared" si="34"/>
        <v>0</v>
      </c>
      <c r="EH73" s="244">
        <v>0</v>
      </c>
      <c r="EI73" s="243">
        <f t="shared" si="251"/>
        <v>0</v>
      </c>
      <c r="EJ73" s="243">
        <f t="shared" si="35"/>
        <v>0</v>
      </c>
      <c r="EK73" s="244">
        <v>0</v>
      </c>
      <c r="EL73" s="244">
        <v>0</v>
      </c>
      <c r="EM73" s="243">
        <f t="shared" si="36"/>
        <v>0</v>
      </c>
      <c r="EN73" s="243">
        <f t="shared" si="37"/>
        <v>0</v>
      </c>
      <c r="EO73" s="243">
        <f t="shared" si="252"/>
        <v>0</v>
      </c>
      <c r="EP73" s="244">
        <v>0</v>
      </c>
      <c r="EQ73" s="244">
        <v>0</v>
      </c>
      <c r="ER73" s="244">
        <v>0</v>
      </c>
      <c r="ES73" s="244">
        <v>0</v>
      </c>
      <c r="ET73" s="244">
        <v>0</v>
      </c>
      <c r="EU73" s="243">
        <f t="shared" si="38"/>
        <v>0</v>
      </c>
      <c r="EV73" s="243">
        <f t="shared" si="253"/>
        <v>0</v>
      </c>
      <c r="EW73" s="243">
        <f t="shared" si="254"/>
        <v>0</v>
      </c>
      <c r="EX73" s="243">
        <f t="shared" si="39"/>
        <v>0</v>
      </c>
      <c r="EY73" s="243">
        <f t="shared" si="255"/>
        <v>0</v>
      </c>
      <c r="EZ73" s="245">
        <f t="shared" si="256"/>
        <v>0</v>
      </c>
      <c r="FA73" s="245">
        <f t="shared" si="256"/>
        <v>0</v>
      </c>
      <c r="FB73" s="245">
        <f t="shared" si="256"/>
        <v>0</v>
      </c>
      <c r="FC73" s="245">
        <f t="shared" si="257"/>
        <v>0</v>
      </c>
      <c r="FD73" s="245">
        <f t="shared" si="258"/>
        <v>0</v>
      </c>
      <c r="FE73" s="245">
        <f t="shared" si="259"/>
        <v>0</v>
      </c>
      <c r="FF73" s="245">
        <f t="shared" si="260"/>
        <v>0</v>
      </c>
      <c r="FG73" s="245">
        <f t="shared" si="261"/>
        <v>0</v>
      </c>
      <c r="FH73" s="245">
        <f t="shared" si="262"/>
        <v>0</v>
      </c>
      <c r="FI73" s="245">
        <f t="shared" si="263"/>
        <v>0</v>
      </c>
      <c r="FJ73" s="245">
        <f t="shared" si="263"/>
        <v>0</v>
      </c>
      <c r="FK73" s="244">
        <f t="shared" si="40"/>
        <v>0</v>
      </c>
      <c r="FL73" s="244">
        <v>0</v>
      </c>
      <c r="FM73" s="243">
        <f t="shared" si="264"/>
        <v>0</v>
      </c>
      <c r="FN73" s="243">
        <f t="shared" si="265"/>
        <v>0</v>
      </c>
      <c r="FO73" s="244">
        <v>0</v>
      </c>
      <c r="FP73" s="244">
        <f t="shared" si="266"/>
        <v>0</v>
      </c>
      <c r="FQ73" s="244">
        <f t="shared" si="41"/>
        <v>0</v>
      </c>
      <c r="FR73" s="244">
        <v>0</v>
      </c>
      <c r="FS73" s="243">
        <f t="shared" si="267"/>
        <v>0</v>
      </c>
      <c r="FT73" s="243">
        <f t="shared" si="268"/>
        <v>0</v>
      </c>
      <c r="FU73" s="244">
        <v>0</v>
      </c>
      <c r="FV73" s="244">
        <f t="shared" si="269"/>
        <v>0</v>
      </c>
      <c r="FW73" s="270">
        <v>3.6299999999999999E-4</v>
      </c>
      <c r="FX73" s="243">
        <f t="shared" si="270"/>
        <v>1.6268202110179799</v>
      </c>
      <c r="FY73" s="243">
        <f t="shared" si="271"/>
        <v>0.35790044642395558</v>
      </c>
      <c r="FZ73" s="243">
        <f t="shared" si="42"/>
        <v>0</v>
      </c>
      <c r="GA73" s="243">
        <f t="shared" si="272"/>
        <v>0</v>
      </c>
      <c r="GB73" s="243">
        <f t="shared" si="273"/>
        <v>0</v>
      </c>
      <c r="GC73" s="243">
        <f t="shared" si="274"/>
        <v>2.8265915433163639E-2</v>
      </c>
      <c r="GD73" s="243">
        <f t="shared" si="43"/>
        <v>0.22871948161162078</v>
      </c>
      <c r="GE73" s="243">
        <f t="shared" si="275"/>
        <v>7.3724632522362199E-3</v>
      </c>
      <c r="GF73" s="243">
        <f t="shared" si="276"/>
        <v>0.1950966309352426</v>
      </c>
      <c r="GG73" s="243">
        <f t="shared" si="44"/>
        <v>0.11208530272433599</v>
      </c>
      <c r="GH73" s="247">
        <f t="shared" si="277"/>
        <v>2.8245496286532665</v>
      </c>
      <c r="GI73" s="244">
        <v>3</v>
      </c>
      <c r="GJ73" s="244">
        <v>4087.61</v>
      </c>
      <c r="GK73" s="244">
        <v>899.27419999999995</v>
      </c>
      <c r="GL73" s="244">
        <v>2507.2312769997602</v>
      </c>
      <c r="GM73" s="244">
        <v>71.022008333333304</v>
      </c>
      <c r="GN73" s="271">
        <v>0</v>
      </c>
      <c r="GO73" s="243">
        <f t="shared" si="278"/>
        <v>0</v>
      </c>
      <c r="GP73" s="243">
        <f t="shared" si="45"/>
        <v>0</v>
      </c>
      <c r="GQ73" s="243">
        <f t="shared" si="279"/>
        <v>0</v>
      </c>
      <c r="GR73" s="243">
        <f t="shared" si="280"/>
        <v>0</v>
      </c>
      <c r="GS73" s="244">
        <v>0</v>
      </c>
      <c r="GT73" s="244">
        <v>0</v>
      </c>
      <c r="GU73" s="245"/>
      <c r="GV73" s="243">
        <f t="shared" si="46"/>
        <v>0</v>
      </c>
      <c r="GW73" s="243">
        <f t="shared" si="281"/>
        <v>0</v>
      </c>
      <c r="GX73" s="243">
        <f t="shared" si="282"/>
        <v>0</v>
      </c>
      <c r="GY73" s="243">
        <f t="shared" si="47"/>
        <v>0</v>
      </c>
      <c r="GZ73" s="243">
        <f t="shared" si="283"/>
        <v>0</v>
      </c>
      <c r="HA73" s="244">
        <v>0</v>
      </c>
      <c r="HB73" s="244">
        <v>44</v>
      </c>
      <c r="HC73" s="244">
        <v>0</v>
      </c>
      <c r="HD73" s="244">
        <v>0</v>
      </c>
      <c r="HE73" s="244">
        <v>0</v>
      </c>
      <c r="HF73" s="243">
        <f t="shared" si="284"/>
        <v>0</v>
      </c>
      <c r="HG73" s="243">
        <f t="shared" si="48"/>
        <v>0</v>
      </c>
      <c r="HH73" s="244">
        <v>0</v>
      </c>
      <c r="HI73" s="244">
        <v>0</v>
      </c>
      <c r="HJ73" s="243">
        <f t="shared" si="49"/>
        <v>0</v>
      </c>
      <c r="HK73" s="243">
        <f t="shared" si="50"/>
        <v>0</v>
      </c>
      <c r="HL73" s="243">
        <f t="shared" si="51"/>
        <v>0</v>
      </c>
      <c r="HM73" s="244">
        <v>0</v>
      </c>
      <c r="HN73" s="243">
        <f t="shared" si="285"/>
        <v>0</v>
      </c>
      <c r="HO73" s="243">
        <f t="shared" si="52"/>
        <v>0</v>
      </c>
      <c r="HP73" s="244">
        <v>0</v>
      </c>
      <c r="HQ73" s="244">
        <v>0</v>
      </c>
      <c r="HR73" s="243">
        <f t="shared" si="53"/>
        <v>0</v>
      </c>
      <c r="HS73" s="243">
        <f t="shared" si="54"/>
        <v>0</v>
      </c>
      <c r="HT73" s="243">
        <f t="shared" si="55"/>
        <v>0</v>
      </c>
      <c r="HU73" s="244">
        <v>0</v>
      </c>
      <c r="HV73" s="243">
        <f t="shared" si="286"/>
        <v>0</v>
      </c>
      <c r="HW73" s="243">
        <f t="shared" si="56"/>
        <v>0</v>
      </c>
      <c r="HX73" s="244">
        <v>0</v>
      </c>
      <c r="HY73" s="244">
        <v>0</v>
      </c>
      <c r="HZ73" s="243">
        <f t="shared" si="57"/>
        <v>0</v>
      </c>
      <c r="IA73" s="243">
        <f t="shared" si="58"/>
        <v>0</v>
      </c>
      <c r="IB73" s="243">
        <f t="shared" si="59"/>
        <v>0</v>
      </c>
      <c r="IC73" s="244">
        <v>0</v>
      </c>
      <c r="ID73" s="243">
        <f t="shared" si="287"/>
        <v>0</v>
      </c>
      <c r="IE73" s="243">
        <f t="shared" si="60"/>
        <v>0</v>
      </c>
      <c r="IF73" s="244">
        <v>0</v>
      </c>
      <c r="IG73" s="244">
        <v>0</v>
      </c>
      <c r="IH73" s="243">
        <f t="shared" si="61"/>
        <v>0</v>
      </c>
      <c r="II73" s="243">
        <f t="shared" si="62"/>
        <v>0</v>
      </c>
      <c r="IJ73" s="243">
        <f t="shared" si="288"/>
        <v>0</v>
      </c>
      <c r="IK73" s="244">
        <v>0</v>
      </c>
      <c r="IL73" s="243">
        <f t="shared" si="289"/>
        <v>0</v>
      </c>
      <c r="IM73" s="243">
        <f t="shared" si="63"/>
        <v>0</v>
      </c>
      <c r="IN73" s="244">
        <v>0</v>
      </c>
      <c r="IO73" s="244">
        <v>0</v>
      </c>
      <c r="IP73" s="243">
        <f t="shared" si="64"/>
        <v>0</v>
      </c>
      <c r="IQ73" s="243">
        <f t="shared" si="65"/>
        <v>0</v>
      </c>
      <c r="IR73" s="243">
        <f t="shared" si="290"/>
        <v>0</v>
      </c>
      <c r="IS73" s="244">
        <v>0.56000000000000005</v>
      </c>
      <c r="IT73" s="243">
        <f t="shared" si="291"/>
        <v>0.12320000000000002</v>
      </c>
      <c r="IU73" s="243">
        <f t="shared" si="66"/>
        <v>0</v>
      </c>
      <c r="IV73" s="244">
        <v>2.4426878695000001E-2</v>
      </c>
      <c r="IW73" s="244">
        <v>5.7939221136907797E-2</v>
      </c>
      <c r="IX73" s="243">
        <f t="shared" si="67"/>
        <v>8.6985121437195403E-2</v>
      </c>
      <c r="IY73" s="243">
        <f t="shared" si="68"/>
        <v>4.2627561063455166E-2</v>
      </c>
      <c r="IZ73" s="243">
        <f t="shared" si="292"/>
        <v>1.07421453879907</v>
      </c>
      <c r="JA73" s="244">
        <v>3.6711</v>
      </c>
      <c r="JB73" s="243">
        <f t="shared" si="293"/>
        <v>0.80764199999999997</v>
      </c>
      <c r="JC73" s="244">
        <v>9.4158000000000008</v>
      </c>
      <c r="JD73" s="243">
        <f t="shared" si="69"/>
        <v>0</v>
      </c>
      <c r="JE73" s="243">
        <f t="shared" si="70"/>
        <v>1.5787251074069024</v>
      </c>
      <c r="JF73" s="243">
        <f t="shared" si="71"/>
        <v>0.77366335537034525</v>
      </c>
      <c r="JG73" s="243">
        <f t="shared" si="294"/>
        <v>19.496316555332701</v>
      </c>
      <c r="JH73" s="244">
        <v>0</v>
      </c>
      <c r="JI73" s="243">
        <f t="shared" si="295"/>
        <v>0</v>
      </c>
      <c r="JJ73" s="244">
        <v>0</v>
      </c>
      <c r="JK73" s="243">
        <f t="shared" si="72"/>
        <v>0</v>
      </c>
      <c r="JL73" s="243">
        <f t="shared" si="73"/>
        <v>0</v>
      </c>
      <c r="JM73" s="243">
        <f t="shared" si="74"/>
        <v>0</v>
      </c>
      <c r="JN73" s="243">
        <f t="shared" si="296"/>
        <v>0</v>
      </c>
      <c r="JO73" s="244">
        <v>0</v>
      </c>
      <c r="JP73" s="243">
        <f t="shared" si="297"/>
        <v>0</v>
      </c>
      <c r="JQ73" s="244">
        <v>0</v>
      </c>
      <c r="JR73" s="243">
        <f t="shared" si="75"/>
        <v>0</v>
      </c>
      <c r="JS73" s="243">
        <f t="shared" si="76"/>
        <v>0</v>
      </c>
      <c r="JT73" s="243">
        <f t="shared" si="77"/>
        <v>0</v>
      </c>
      <c r="JU73" s="243">
        <f t="shared" si="298"/>
        <v>0</v>
      </c>
      <c r="JV73" s="244">
        <v>0</v>
      </c>
      <c r="JW73" s="243">
        <f t="shared" si="299"/>
        <v>0</v>
      </c>
      <c r="JX73" s="244">
        <v>0</v>
      </c>
      <c r="JY73" s="243">
        <f t="shared" si="78"/>
        <v>0</v>
      </c>
      <c r="JZ73" s="243">
        <f t="shared" si="79"/>
        <v>0</v>
      </c>
      <c r="KA73" s="243">
        <f t="shared" si="80"/>
        <v>0</v>
      </c>
      <c r="KB73" s="243">
        <f t="shared" si="300"/>
        <v>0</v>
      </c>
      <c r="KC73" s="244">
        <v>0</v>
      </c>
      <c r="KD73" s="243">
        <f t="shared" si="301"/>
        <v>0</v>
      </c>
      <c r="KE73" s="244">
        <v>0</v>
      </c>
      <c r="KF73" s="243">
        <f t="shared" si="81"/>
        <v>0</v>
      </c>
      <c r="KG73" s="243">
        <f t="shared" si="82"/>
        <v>0</v>
      </c>
      <c r="KH73" s="243">
        <f t="shared" si="83"/>
        <v>0</v>
      </c>
      <c r="KI73" s="243">
        <f t="shared" si="302"/>
        <v>0</v>
      </c>
      <c r="KJ73" s="244">
        <v>0</v>
      </c>
      <c r="KK73" s="243">
        <f t="shared" si="303"/>
        <v>0</v>
      </c>
      <c r="KL73" s="244">
        <v>0</v>
      </c>
      <c r="KM73" s="243">
        <f t="shared" si="84"/>
        <v>0</v>
      </c>
      <c r="KN73" s="243">
        <f t="shared" si="85"/>
        <v>0</v>
      </c>
      <c r="KO73" s="243">
        <f t="shared" si="86"/>
        <v>0</v>
      </c>
      <c r="KP73" s="243">
        <f t="shared" si="304"/>
        <v>0</v>
      </c>
      <c r="KQ73" s="243">
        <f t="shared" si="305"/>
        <v>4.2310999999999996</v>
      </c>
      <c r="KR73" s="243">
        <f t="shared" si="305"/>
        <v>0.93084199999999995</v>
      </c>
      <c r="KS73" s="243">
        <f t="shared" si="306"/>
        <v>9.4981660998319093</v>
      </c>
      <c r="KT73" s="243">
        <f t="shared" si="307"/>
        <v>0</v>
      </c>
      <c r="KU73" s="243">
        <f t="shared" si="308"/>
        <v>0</v>
      </c>
      <c r="KV73" s="243">
        <f t="shared" si="309"/>
        <v>0</v>
      </c>
      <c r="KW73" s="243">
        <f t="shared" si="310"/>
        <v>1.6657102288440979</v>
      </c>
      <c r="KX73" s="243">
        <f t="shared" si="311"/>
        <v>5.3691917122652109E-2</v>
      </c>
      <c r="KY73" s="243">
        <f t="shared" si="312"/>
        <v>1.4208429097162845</v>
      </c>
      <c r="KZ73" s="243">
        <f t="shared" si="313"/>
        <v>0.81629091643380036</v>
      </c>
      <c r="LA73" s="243">
        <f t="shared" si="313"/>
        <v>20.57053109413177</v>
      </c>
      <c r="LB73" s="244">
        <v>0</v>
      </c>
      <c r="LC73" s="243">
        <f t="shared" si="314"/>
        <v>0</v>
      </c>
      <c r="LD73" s="243">
        <f t="shared" si="88"/>
        <v>0</v>
      </c>
      <c r="LE73" s="243">
        <f t="shared" si="315"/>
        <v>0</v>
      </c>
      <c r="LF73" s="243">
        <f t="shared" si="316"/>
        <v>0</v>
      </c>
      <c r="LG73" s="244">
        <v>0</v>
      </c>
      <c r="LH73" s="243">
        <f t="shared" si="89"/>
        <v>0</v>
      </c>
      <c r="LI73" s="243">
        <f t="shared" si="317"/>
        <v>0</v>
      </c>
      <c r="LJ73" s="243">
        <f t="shared" si="318"/>
        <v>0</v>
      </c>
      <c r="LK73" s="243">
        <f t="shared" si="90"/>
        <v>0</v>
      </c>
      <c r="LL73" s="243">
        <f t="shared" si="319"/>
        <v>0</v>
      </c>
      <c r="LM73" s="243">
        <f t="shared" si="91"/>
        <v>0</v>
      </c>
      <c r="LN73" s="244">
        <v>0</v>
      </c>
      <c r="LO73" s="243">
        <f t="shared" si="320"/>
        <v>0</v>
      </c>
      <c r="LP73" s="243">
        <f t="shared" si="321"/>
        <v>0</v>
      </c>
      <c r="LQ73" s="243">
        <f t="shared" si="92"/>
        <v>0</v>
      </c>
      <c r="LR73" s="243">
        <f t="shared" si="322"/>
        <v>0</v>
      </c>
      <c r="LS73" s="244">
        <v>0</v>
      </c>
      <c r="LT73" s="243">
        <f t="shared" si="93"/>
        <v>0</v>
      </c>
      <c r="LU73" s="243">
        <f t="shared" si="323"/>
        <v>0</v>
      </c>
      <c r="LV73" s="243">
        <f t="shared" si="324"/>
        <v>0</v>
      </c>
      <c r="LW73" s="243">
        <f t="shared" si="94"/>
        <v>0</v>
      </c>
      <c r="LX73" s="243">
        <f t="shared" si="325"/>
        <v>0</v>
      </c>
      <c r="LY73" s="245">
        <f t="shared" si="95"/>
        <v>0</v>
      </c>
      <c r="LZ73" s="244">
        <v>0</v>
      </c>
      <c r="MA73" s="249">
        <f t="shared" si="326"/>
        <v>0</v>
      </c>
      <c r="MB73" s="249">
        <f t="shared" si="327"/>
        <v>0</v>
      </c>
      <c r="MC73" s="249">
        <f t="shared" si="96"/>
        <v>0</v>
      </c>
      <c r="MD73" s="247">
        <f t="shared" si="328"/>
        <v>0</v>
      </c>
      <c r="ME73" s="250">
        <f t="shared" si="329"/>
        <v>47.928263573229174</v>
      </c>
      <c r="MF73" s="251">
        <f t="shared" si="376"/>
        <v>7.1466626574419347</v>
      </c>
      <c r="MG73" s="252" t="e">
        <f t="shared" si="330"/>
        <v>#REF!</v>
      </c>
      <c r="MH73" s="252" t="e">
        <f t="shared" si="377"/>
        <v>#REF!</v>
      </c>
      <c r="MI73" s="252">
        <f t="shared" si="331"/>
        <v>0</v>
      </c>
      <c r="MJ73" s="252">
        <f t="shared" si="332"/>
        <v>0</v>
      </c>
      <c r="MK73" s="252">
        <f t="shared" si="378"/>
        <v>15.291499999999999</v>
      </c>
      <c r="ML73" s="252">
        <f t="shared" si="333"/>
        <v>0</v>
      </c>
      <c r="MM73" s="252">
        <f t="shared" si="334"/>
        <v>0</v>
      </c>
      <c r="MN73" s="252">
        <f t="shared" si="335"/>
        <v>0</v>
      </c>
      <c r="MO73" s="252">
        <f t="shared" si="336"/>
        <v>0</v>
      </c>
      <c r="MP73" s="253">
        <f t="shared" si="337"/>
        <v>0</v>
      </c>
      <c r="MQ73" s="254">
        <f t="shared" si="379"/>
        <v>0</v>
      </c>
      <c r="MR73" s="255">
        <f t="shared" si="338"/>
        <v>0</v>
      </c>
      <c r="MS73" s="255">
        <f t="shared" si="380"/>
        <v>0</v>
      </c>
      <c r="MT73" s="255">
        <f t="shared" si="381"/>
        <v>3.8810178754907563</v>
      </c>
      <c r="MU73" s="255">
        <f t="shared" si="97"/>
        <v>0.12509936393137458</v>
      </c>
      <c r="MV73" s="255">
        <f t="shared" si="339"/>
        <v>4.0387975622469199</v>
      </c>
      <c r="MW73" s="255" t="e">
        <f t="shared" si="98"/>
        <v>#REF!</v>
      </c>
      <c r="MX73" s="255" t="e">
        <f t="shared" si="99"/>
        <v>#REF!</v>
      </c>
      <c r="MY73" s="256" t="e">
        <f t="shared" si="340"/>
        <v>#REF!</v>
      </c>
      <c r="MZ73" s="254">
        <f t="shared" si="341"/>
        <v>0</v>
      </c>
      <c r="NA73" s="255">
        <f t="shared" si="100"/>
        <v>0</v>
      </c>
      <c r="NB73" s="255">
        <f t="shared" si="342"/>
        <v>0</v>
      </c>
      <c r="NC73" s="255">
        <f t="shared" si="101"/>
        <v>0</v>
      </c>
      <c r="ND73" s="255">
        <f t="shared" si="343"/>
        <v>0</v>
      </c>
      <c r="NE73" s="255"/>
      <c r="NF73" s="256"/>
      <c r="NG73" s="257"/>
      <c r="NH73" s="254">
        <f t="shared" si="344"/>
        <v>0</v>
      </c>
      <c r="NI73" s="255">
        <f t="shared" si="102"/>
        <v>0</v>
      </c>
      <c r="NJ73" s="255" t="e">
        <f t="shared" si="345"/>
        <v>#REF!</v>
      </c>
      <c r="NK73" s="255" t="e">
        <f t="shared" si="103"/>
        <v>#REF!</v>
      </c>
      <c r="NL73" s="255">
        <f t="shared" si="346"/>
        <v>0</v>
      </c>
      <c r="NM73" s="255"/>
      <c r="NN73" s="256"/>
      <c r="NO73" s="257"/>
      <c r="NP73" s="254">
        <f t="shared" si="347"/>
        <v>2.0673513226520566</v>
      </c>
      <c r="NQ73" s="255">
        <f t="shared" si="104"/>
        <v>2.3299049406288677</v>
      </c>
      <c r="NR73" s="255">
        <f t="shared" si="348"/>
        <v>1.8181884835564863</v>
      </c>
      <c r="NS73" s="255">
        <f t="shared" si="105"/>
        <v>2.2545537196100431</v>
      </c>
      <c r="NT73" s="255">
        <f t="shared" si="349"/>
        <v>19.470780040035034</v>
      </c>
      <c r="NU73" s="255">
        <f t="shared" si="350"/>
        <v>0.10617711865684128</v>
      </c>
      <c r="NV73" s="256">
        <f t="shared" si="351"/>
        <v>9.3380361742981033E-2</v>
      </c>
      <c r="NW73" s="257">
        <f t="shared" si="106"/>
        <v>1.0358957808877343</v>
      </c>
      <c r="NX73" s="254">
        <f t="shared" si="352"/>
        <v>0</v>
      </c>
      <c r="NY73" s="255">
        <f t="shared" si="107"/>
        <v>0</v>
      </c>
      <c r="NZ73" s="255">
        <f t="shared" si="353"/>
        <v>0</v>
      </c>
      <c r="OA73" s="255">
        <f t="shared" si="108"/>
        <v>0</v>
      </c>
      <c r="OB73" s="255">
        <f t="shared" si="354"/>
        <v>0</v>
      </c>
      <c r="OC73" s="255"/>
      <c r="OD73" s="256"/>
      <c r="OE73" s="257"/>
      <c r="OF73" s="254">
        <f t="shared" si="355"/>
        <v>0</v>
      </c>
      <c r="OG73" s="255">
        <f t="shared" si="109"/>
        <v>0</v>
      </c>
      <c r="OH73" s="255">
        <f t="shared" si="356"/>
        <v>0</v>
      </c>
      <c r="OI73" s="255">
        <f t="shared" si="110"/>
        <v>0</v>
      </c>
      <c r="OJ73" s="255">
        <f t="shared" si="357"/>
        <v>0</v>
      </c>
      <c r="OK73" s="255"/>
      <c r="OL73" s="256"/>
      <c r="OM73" s="257"/>
      <c r="ON73" s="258"/>
      <c r="OO73" s="254">
        <f t="shared" si="358"/>
        <v>0</v>
      </c>
      <c r="OP73" s="255">
        <f t="shared" si="111"/>
        <v>0</v>
      </c>
      <c r="OQ73" s="255">
        <f t="shared" si="359"/>
        <v>0</v>
      </c>
      <c r="OR73" s="255">
        <f t="shared" si="112"/>
        <v>0</v>
      </c>
      <c r="OS73" s="255">
        <f t="shared" si="360"/>
        <v>0</v>
      </c>
      <c r="OT73" s="255"/>
      <c r="OU73" s="256"/>
      <c r="OV73" s="257"/>
      <c r="OW73" s="258"/>
      <c r="OX73" s="254">
        <f t="shared" si="361"/>
        <v>0</v>
      </c>
      <c r="OY73" s="255">
        <f t="shared" si="113"/>
        <v>0</v>
      </c>
      <c r="OZ73" s="255">
        <f t="shared" si="362"/>
        <v>0</v>
      </c>
      <c r="PA73" s="255">
        <f t="shared" si="114"/>
        <v>0</v>
      </c>
      <c r="PB73" s="255">
        <f t="shared" si="363"/>
        <v>0</v>
      </c>
      <c r="PC73" s="255"/>
      <c r="PD73" s="259"/>
      <c r="PE73" s="257"/>
      <c r="PF73" s="254">
        <f t="shared" si="116"/>
        <v>0</v>
      </c>
      <c r="PG73" s="255">
        <f t="shared" si="117"/>
        <v>0</v>
      </c>
      <c r="PH73" s="255">
        <f t="shared" si="364"/>
        <v>0</v>
      </c>
      <c r="PI73" s="255">
        <f t="shared" si="118"/>
        <v>0</v>
      </c>
      <c r="PJ73" s="255">
        <f t="shared" si="119"/>
        <v>0</v>
      </c>
      <c r="PK73" s="255"/>
      <c r="PL73" s="259"/>
      <c r="PM73" s="257"/>
      <c r="PN73" s="254">
        <f t="shared" si="120"/>
        <v>0</v>
      </c>
      <c r="PO73" s="255">
        <f t="shared" si="121"/>
        <v>0</v>
      </c>
      <c r="PP73" s="255">
        <f t="shared" si="365"/>
        <v>0</v>
      </c>
      <c r="PQ73" s="255">
        <f t="shared" si="122"/>
        <v>0</v>
      </c>
      <c r="PR73" s="255">
        <f t="shared" si="123"/>
        <v>0</v>
      </c>
      <c r="PS73" s="255"/>
      <c r="PT73" s="259"/>
      <c r="PU73" s="257"/>
      <c r="PV73" s="254">
        <f t="shared" si="124"/>
        <v>2.2227385471829315</v>
      </c>
      <c r="PW73" s="255">
        <f t="shared" si="125"/>
        <v>2.5050263426751638</v>
      </c>
      <c r="PX73" s="255">
        <f t="shared" si="126"/>
        <v>7.3724632522362199E-3</v>
      </c>
      <c r="PY73" s="255">
        <f t="shared" si="127"/>
        <v>9.1418544327729126E-3</v>
      </c>
      <c r="PZ73" s="255">
        <f t="shared" si="128"/>
        <v>2.2417060544867198</v>
      </c>
      <c r="QA73" s="255">
        <f t="shared" si="366"/>
        <v>0.99153880712155584</v>
      </c>
      <c r="QB73" s="259">
        <f t="shared" si="129"/>
        <v>3.2887734042919745E-3</v>
      </c>
      <c r="QC73" s="257">
        <f t="shared" si="367"/>
        <v>1.1267147341214676</v>
      </c>
      <c r="QD73" s="254">
        <f t="shared" si="130"/>
        <v>0</v>
      </c>
      <c r="QE73" s="255">
        <f t="shared" si="131"/>
        <v>0</v>
      </c>
      <c r="QF73" s="255">
        <f t="shared" si="132"/>
        <v>0</v>
      </c>
      <c r="QG73" s="255">
        <f t="shared" si="133"/>
        <v>0</v>
      </c>
      <c r="QH73" s="255">
        <f t="shared" si="134"/>
        <v>0</v>
      </c>
      <c r="QI73" s="255"/>
      <c r="QJ73" s="259"/>
      <c r="QK73" s="257"/>
      <c r="QL73" s="254">
        <f t="shared" si="135"/>
        <v>6.8953703498538665</v>
      </c>
      <c r="QM73" s="255">
        <f t="shared" si="136"/>
        <v>7.7710823842853074</v>
      </c>
      <c r="QN73" s="255">
        <f t="shared" si="137"/>
        <v>5.3691917122652109E-2</v>
      </c>
      <c r="QO73" s="255">
        <f t="shared" si="138"/>
        <v>6.6577977232088609E-2</v>
      </c>
      <c r="QP73" s="255">
        <f t="shared" si="368"/>
        <v>16.325818328676007</v>
      </c>
      <c r="QQ73" s="255">
        <f t="shared" si="369"/>
        <v>0.42235986037785755</v>
      </c>
      <c r="QR73" s="259">
        <f t="shared" si="139"/>
        <v>3.2887734042919745E-3</v>
      </c>
      <c r="QS73" s="257">
        <f t="shared" si="370"/>
        <v>1.054429007885018</v>
      </c>
      <c r="QT73" s="254">
        <f t="shared" si="140"/>
        <v>0</v>
      </c>
      <c r="QU73" s="255">
        <f t="shared" si="141"/>
        <v>0</v>
      </c>
      <c r="QV73" s="255">
        <f t="shared" si="142"/>
        <v>0</v>
      </c>
      <c r="QW73" s="255">
        <f t="shared" si="143"/>
        <v>0</v>
      </c>
      <c r="QX73" s="255">
        <f t="shared" si="144"/>
        <v>0</v>
      </c>
      <c r="QY73" s="255"/>
      <c r="QZ73" s="259"/>
      <c r="RA73" s="257"/>
      <c r="RB73" s="254">
        <f t="shared" si="145"/>
        <v>0</v>
      </c>
      <c r="RC73" s="255">
        <f t="shared" si="146"/>
        <v>0</v>
      </c>
      <c r="RD73" s="255">
        <f t="shared" si="371"/>
        <v>0</v>
      </c>
      <c r="RE73" s="255">
        <f t="shared" si="147"/>
        <v>0</v>
      </c>
      <c r="RF73" s="255">
        <f t="shared" si="148"/>
        <v>0</v>
      </c>
      <c r="RG73" s="255"/>
      <c r="RH73" s="259"/>
      <c r="RI73" s="257"/>
      <c r="RJ73" s="254">
        <f t="shared" si="149"/>
        <v>0</v>
      </c>
      <c r="RK73" s="255">
        <f t="shared" si="150"/>
        <v>0</v>
      </c>
      <c r="RL73" s="255">
        <f t="shared" si="372"/>
        <v>0</v>
      </c>
      <c r="RM73" s="255">
        <f t="shared" si="151"/>
        <v>0</v>
      </c>
      <c r="RN73" s="255">
        <f t="shared" si="152"/>
        <v>0</v>
      </c>
      <c r="RO73" s="255"/>
      <c r="RP73" s="259"/>
      <c r="RQ73" s="257"/>
      <c r="RR73" s="254">
        <f t="shared" si="153"/>
        <v>0</v>
      </c>
      <c r="RS73" s="255">
        <f t="shared" si="154"/>
        <v>0</v>
      </c>
      <c r="RT73" s="255">
        <f t="shared" si="373"/>
        <v>0</v>
      </c>
      <c r="RU73" s="255">
        <f t="shared" si="155"/>
        <v>0</v>
      </c>
      <c r="RV73" s="255">
        <f t="shared" si="156"/>
        <v>0</v>
      </c>
      <c r="RW73" s="255"/>
      <c r="RX73" s="259"/>
      <c r="RY73" s="257"/>
      <c r="RZ73" s="260"/>
      <c r="SA73" s="242">
        <f t="shared" si="157"/>
        <v>0</v>
      </c>
      <c r="SB73" s="242">
        <f t="shared" si="158"/>
        <v>0</v>
      </c>
      <c r="SC73" s="242">
        <f t="shared" si="159"/>
        <v>0.46200951827592951</v>
      </c>
      <c r="SD73" s="242">
        <f t="shared" si="160"/>
        <v>0</v>
      </c>
      <c r="SE73" s="242">
        <f t="shared" si="161"/>
        <v>0</v>
      </c>
      <c r="SF73" s="262">
        <v>0</v>
      </c>
      <c r="SG73" s="242">
        <f t="shared" si="162"/>
        <v>0</v>
      </c>
      <c r="SH73" s="262">
        <v>0</v>
      </c>
      <c r="SI73" s="242">
        <f t="shared" si="163"/>
        <v>0</v>
      </c>
      <c r="SJ73" s="242">
        <f t="shared" si="164"/>
        <v>0</v>
      </c>
      <c r="SK73" s="242">
        <f t="shared" si="165"/>
        <v>0</v>
      </c>
      <c r="SL73" s="242">
        <f t="shared" si="166"/>
        <v>8.6531691580528702E-2</v>
      </c>
      <c r="SM73" s="242">
        <f t="shared" si="167"/>
        <v>0</v>
      </c>
      <c r="SN73" s="242">
        <f t="shared" si="168"/>
        <v>0.46415964927098491</v>
      </c>
      <c r="SO73" s="242">
        <f t="shared" si="169"/>
        <v>0</v>
      </c>
      <c r="SP73" s="242">
        <f t="shared" si="170"/>
        <v>0</v>
      </c>
      <c r="SQ73" s="242">
        <f t="shared" si="171"/>
        <v>0</v>
      </c>
      <c r="SR73" s="242">
        <f t="shared" si="172"/>
        <v>0</v>
      </c>
      <c r="SS73" s="242">
        <f t="shared" si="173"/>
        <v>1.0127008591274431</v>
      </c>
      <c r="ST73" s="242">
        <f t="shared" si="174"/>
        <v>1.0127008591274431</v>
      </c>
      <c r="SU73" s="242"/>
      <c r="SV73" s="242"/>
      <c r="SW73" s="242">
        <f t="shared" si="175"/>
        <v>1.0516104456152058</v>
      </c>
      <c r="SX73" s="242">
        <f t="shared" si="175"/>
        <v>1.0516104456152058</v>
      </c>
      <c r="SY73" s="242"/>
      <c r="SZ73" s="263"/>
      <c r="TA73" s="264">
        <f t="shared" si="176"/>
        <v>0</v>
      </c>
      <c r="TB73" s="264">
        <f t="shared" si="177"/>
        <v>0</v>
      </c>
      <c r="TC73" s="264">
        <f t="shared" si="178"/>
        <v>24.53</v>
      </c>
      <c r="TD73" s="264">
        <f t="shared" si="179"/>
        <v>0</v>
      </c>
      <c r="TE73" s="264">
        <f t="shared" si="180"/>
        <v>0</v>
      </c>
      <c r="TF73" s="264">
        <f t="shared" si="180"/>
        <v>0</v>
      </c>
      <c r="TG73" s="264">
        <f t="shared" si="181"/>
        <v>0</v>
      </c>
      <c r="TH73" s="264">
        <f t="shared" si="182"/>
        <v>0</v>
      </c>
      <c r="TI73" s="264">
        <f t="shared" si="183"/>
        <v>0</v>
      </c>
      <c r="TJ73" s="264">
        <f t="shared" si="184"/>
        <v>4.2239999999999993</v>
      </c>
      <c r="TK73" s="264">
        <f t="shared" si="185"/>
        <v>0</v>
      </c>
      <c r="TL73" s="264">
        <f t="shared" si="186"/>
        <v>24.210999999999999</v>
      </c>
      <c r="TM73" s="264">
        <f t="shared" si="187"/>
        <v>0</v>
      </c>
      <c r="TN73" s="264">
        <f t="shared" si="188"/>
        <v>0</v>
      </c>
      <c r="TO73" s="264">
        <f t="shared" si="189"/>
        <v>0</v>
      </c>
      <c r="TP73" s="264">
        <f t="shared" si="189"/>
        <v>0</v>
      </c>
      <c r="TQ73" s="264"/>
      <c r="TR73" s="264"/>
      <c r="TS73" s="264">
        <f t="shared" si="190"/>
        <v>0</v>
      </c>
      <c r="TT73" s="264">
        <f t="shared" si="191"/>
        <v>0</v>
      </c>
      <c r="TU73" s="264">
        <f t="shared" si="192"/>
        <v>25.410523505176123</v>
      </c>
      <c r="TV73" s="264">
        <f t="shared" si="193"/>
        <v>0</v>
      </c>
      <c r="TW73" s="264">
        <f t="shared" si="193"/>
        <v>0</v>
      </c>
      <c r="TX73" s="264">
        <f t="shared" si="194"/>
        <v>0</v>
      </c>
      <c r="TY73" s="264">
        <f t="shared" si="195"/>
        <v>0</v>
      </c>
      <c r="TZ73" s="264">
        <f t="shared" si="196"/>
        <v>0</v>
      </c>
      <c r="UA73" s="264">
        <f t="shared" si="197"/>
        <v>0</v>
      </c>
      <c r="UB73" s="264">
        <f t="shared" si="198"/>
        <v>4.759243036929079</v>
      </c>
      <c r="UC73" s="264">
        <f t="shared" si="199"/>
        <v>0</v>
      </c>
      <c r="UD73" s="264">
        <f t="shared" si="200"/>
        <v>25.528780709904169</v>
      </c>
      <c r="UE73" s="264">
        <f t="shared" si="201"/>
        <v>0</v>
      </c>
      <c r="UF73" s="264">
        <f t="shared" si="202"/>
        <v>0</v>
      </c>
      <c r="UG73" s="264">
        <f t="shared" si="203"/>
        <v>0</v>
      </c>
      <c r="UH73" s="264">
        <f t="shared" si="203"/>
        <v>0</v>
      </c>
      <c r="UI73" s="191"/>
      <c r="UJ73" s="191"/>
      <c r="UK73" s="191"/>
      <c r="UL73" s="191"/>
      <c r="UM73" s="189"/>
      <c r="UN73" s="191"/>
      <c r="UO73" s="191"/>
      <c r="UP73" s="191"/>
      <c r="UQ73" s="191"/>
      <c r="UR73" s="191"/>
      <c r="US73" s="191"/>
      <c r="UT73" s="191"/>
      <c r="UU73" s="191"/>
      <c r="UV73" s="192"/>
      <c r="UW73" s="191"/>
      <c r="UX73" s="191"/>
      <c r="UY73" s="191"/>
      <c r="UZ73" s="191"/>
      <c r="VA73" s="191"/>
      <c r="VB73" s="191"/>
      <c r="VC73" s="191"/>
      <c r="VD73" s="191"/>
      <c r="VE73" s="191"/>
      <c r="VF73" s="191"/>
      <c r="VG73" s="191"/>
      <c r="VH73" s="191"/>
      <c r="VI73" s="191"/>
      <c r="VJ73" s="191"/>
      <c r="VK73" s="191"/>
      <c r="VL73" s="191"/>
      <c r="VM73" s="191"/>
      <c r="VN73" s="219"/>
      <c r="VO73" s="191"/>
      <c r="VP73" s="191"/>
      <c r="VQ73" s="191"/>
      <c r="VR73" s="191"/>
      <c r="VS73" s="191"/>
      <c r="VT73" s="191"/>
      <c r="VU73" s="191"/>
      <c r="VV73" s="191"/>
    </row>
    <row r="74" spans="1:594" ht="23.1" hidden="1" customHeight="1" thickBot="1" x14ac:dyDescent="0.35">
      <c r="A74" s="265">
        <v>37</v>
      </c>
      <c r="B74" s="266" t="s">
        <v>188</v>
      </c>
      <c r="C74" s="265">
        <v>1</v>
      </c>
      <c r="D74" s="267">
        <v>88.5</v>
      </c>
      <c r="E74" s="239"/>
      <c r="F74" s="240">
        <f t="shared" si="204"/>
        <v>88.5</v>
      </c>
      <c r="G74" s="240"/>
      <c r="H74" s="268">
        <v>0</v>
      </c>
      <c r="I74" s="269">
        <v>0.7762</v>
      </c>
      <c r="J74" s="269">
        <v>0.7762</v>
      </c>
      <c r="K74" s="269"/>
      <c r="L74" s="269"/>
      <c r="M74" s="269">
        <v>0</v>
      </c>
      <c r="N74" s="269">
        <v>0</v>
      </c>
      <c r="O74" s="269">
        <v>0.2772</v>
      </c>
      <c r="P74" s="269">
        <v>0</v>
      </c>
      <c r="Q74" s="269">
        <v>0</v>
      </c>
      <c r="R74" s="269">
        <v>0</v>
      </c>
      <c r="S74" s="269">
        <v>0</v>
      </c>
      <c r="T74" s="269">
        <v>0</v>
      </c>
      <c r="U74" s="269">
        <v>0</v>
      </c>
      <c r="V74" s="269">
        <v>0.13550000000000001</v>
      </c>
      <c r="W74" s="269">
        <v>0</v>
      </c>
      <c r="X74" s="269">
        <v>0.36349999999999999</v>
      </c>
      <c r="Y74" s="269">
        <v>0</v>
      </c>
      <c r="Z74" s="269">
        <v>0</v>
      </c>
      <c r="AA74" s="269">
        <v>0</v>
      </c>
      <c r="AB74" s="269">
        <v>0</v>
      </c>
      <c r="AC74" s="244">
        <v>0</v>
      </c>
      <c r="AD74" s="243">
        <f t="shared" si="205"/>
        <v>0</v>
      </c>
      <c r="AE74" s="243">
        <f t="shared" si="0"/>
        <v>0</v>
      </c>
      <c r="AF74" s="243">
        <f t="shared" si="206"/>
        <v>0</v>
      </c>
      <c r="AG74" s="243">
        <f t="shared" si="207"/>
        <v>0</v>
      </c>
      <c r="AH74" s="244">
        <v>0</v>
      </c>
      <c r="AI74" s="243">
        <f t="shared" si="1"/>
        <v>0</v>
      </c>
      <c r="AJ74" s="243">
        <f t="shared" si="208"/>
        <v>0</v>
      </c>
      <c r="AK74" s="243">
        <f t="shared" si="209"/>
        <v>0</v>
      </c>
      <c r="AL74" s="243">
        <f t="shared" si="2"/>
        <v>0</v>
      </c>
      <c r="AM74" s="243">
        <f t="shared" si="210"/>
        <v>0</v>
      </c>
      <c r="AN74" s="244">
        <v>0</v>
      </c>
      <c r="AO74" s="244">
        <v>0</v>
      </c>
      <c r="AP74" s="243">
        <f t="shared" si="211"/>
        <v>0</v>
      </c>
      <c r="AQ74" s="243">
        <f t="shared" si="212"/>
        <v>0</v>
      </c>
      <c r="AR74" s="243">
        <f t="shared" si="213"/>
        <v>0</v>
      </c>
      <c r="AS74" s="244">
        <v>0</v>
      </c>
      <c r="AT74" s="244" t="e">
        <f t="shared" si="3"/>
        <v>#REF!</v>
      </c>
      <c r="AU74" s="243">
        <f t="shared" si="4"/>
        <v>0</v>
      </c>
      <c r="AV74" s="243">
        <f t="shared" si="214"/>
        <v>0</v>
      </c>
      <c r="AW74" s="243">
        <f t="shared" si="215"/>
        <v>0</v>
      </c>
      <c r="AX74" s="243">
        <f t="shared" si="5"/>
        <v>0</v>
      </c>
      <c r="AY74" s="243">
        <f t="shared" si="216"/>
        <v>0</v>
      </c>
      <c r="AZ74" s="244">
        <v>3</v>
      </c>
      <c r="BA74" s="243">
        <f t="shared" si="217"/>
        <v>15.291499999999999</v>
      </c>
      <c r="BB74" s="243">
        <f t="shared" si="218"/>
        <v>1.5946849999999999</v>
      </c>
      <c r="BC74" s="243">
        <f t="shared" si="219"/>
        <v>1.2757480000000001</v>
      </c>
      <c r="BD74" s="243">
        <f t="shared" si="220"/>
        <v>0.3189369999999998</v>
      </c>
      <c r="BE74" s="244">
        <v>0.59800687500000005</v>
      </c>
      <c r="BF74" s="243">
        <f t="shared" si="221"/>
        <v>0.47840550000000004</v>
      </c>
      <c r="BG74" s="243">
        <f t="shared" si="222"/>
        <v>0.11960137500000001</v>
      </c>
      <c r="BH74" s="243">
        <f t="shared" si="6"/>
        <v>1.9865881650350372</v>
      </c>
      <c r="BI74" s="243">
        <f t="shared" si="223"/>
        <v>6.4034983556486236E-2</v>
      </c>
      <c r="BJ74" s="243">
        <f t="shared" si="224"/>
        <v>1.694550264468899</v>
      </c>
      <c r="BK74" s="243">
        <f t="shared" si="7"/>
        <v>0.97353900200175181</v>
      </c>
      <c r="BL74" s="243">
        <f t="shared" si="225"/>
        <v>24.533182850444142</v>
      </c>
      <c r="BM74" s="244">
        <v>0</v>
      </c>
      <c r="BN74" s="243">
        <f t="shared" si="226"/>
        <v>0</v>
      </c>
      <c r="BO74" s="243">
        <f t="shared" si="8"/>
        <v>0</v>
      </c>
      <c r="BP74" s="243">
        <f t="shared" si="227"/>
        <v>0</v>
      </c>
      <c r="BQ74" s="243">
        <f t="shared" si="228"/>
        <v>0</v>
      </c>
      <c r="BR74" s="244">
        <v>0</v>
      </c>
      <c r="BS74" s="243">
        <f t="shared" si="9"/>
        <v>0</v>
      </c>
      <c r="BT74" s="243">
        <f t="shared" si="229"/>
        <v>0</v>
      </c>
      <c r="BU74" s="243">
        <f t="shared" si="230"/>
        <v>0</v>
      </c>
      <c r="BV74" s="243">
        <f t="shared" si="10"/>
        <v>0</v>
      </c>
      <c r="BW74" s="243">
        <f t="shared" si="231"/>
        <v>0</v>
      </c>
      <c r="BX74" s="244">
        <v>0</v>
      </c>
      <c r="BY74" s="243">
        <f t="shared" si="11"/>
        <v>0</v>
      </c>
      <c r="BZ74" s="243">
        <f t="shared" si="232"/>
        <v>0</v>
      </c>
      <c r="CA74" s="243">
        <f t="shared" si="233"/>
        <v>0</v>
      </c>
      <c r="CB74" s="243">
        <f t="shared" si="12"/>
        <v>0</v>
      </c>
      <c r="CC74" s="243">
        <f t="shared" si="234"/>
        <v>0</v>
      </c>
      <c r="CD74" s="245"/>
      <c r="CE74" s="243">
        <f t="shared" si="13"/>
        <v>0</v>
      </c>
      <c r="CF74" s="243">
        <f t="shared" si="235"/>
        <v>0</v>
      </c>
      <c r="CG74" s="243">
        <f t="shared" si="236"/>
        <v>0</v>
      </c>
      <c r="CH74" s="243">
        <f t="shared" si="14"/>
        <v>0</v>
      </c>
      <c r="CI74" s="243">
        <f t="shared" si="237"/>
        <v>0</v>
      </c>
      <c r="CJ74" s="245"/>
      <c r="CK74" s="243">
        <f t="shared" si="15"/>
        <v>0</v>
      </c>
      <c r="CL74" s="243">
        <f t="shared" si="238"/>
        <v>0</v>
      </c>
      <c r="CM74" s="243">
        <f t="shared" si="239"/>
        <v>0</v>
      </c>
      <c r="CN74" s="243">
        <f t="shared" si="16"/>
        <v>0</v>
      </c>
      <c r="CO74" s="243">
        <f t="shared" si="240"/>
        <v>0</v>
      </c>
      <c r="CP74" s="243">
        <v>0</v>
      </c>
      <c r="CQ74" s="243">
        <f t="shared" si="17"/>
        <v>0</v>
      </c>
      <c r="CR74" s="243">
        <f t="shared" si="374"/>
        <v>0</v>
      </c>
      <c r="CS74" s="243">
        <f t="shared" si="241"/>
        <v>0</v>
      </c>
      <c r="CT74" s="243">
        <f t="shared" si="18"/>
        <v>0</v>
      </c>
      <c r="CU74" s="243">
        <f t="shared" si="242"/>
        <v>0</v>
      </c>
      <c r="CV74" s="243"/>
      <c r="CW74" s="243">
        <f t="shared" si="19"/>
        <v>0</v>
      </c>
      <c r="CX74" s="243">
        <f t="shared" si="375"/>
        <v>0</v>
      </c>
      <c r="CY74" s="243">
        <f t="shared" si="243"/>
        <v>0</v>
      </c>
      <c r="CZ74" s="243">
        <f t="shared" si="20"/>
        <v>0</v>
      </c>
      <c r="DA74" s="243">
        <f t="shared" si="244"/>
        <v>0</v>
      </c>
      <c r="DB74" s="244">
        <v>0</v>
      </c>
      <c r="DC74" s="243">
        <f t="shared" si="245"/>
        <v>0</v>
      </c>
      <c r="DD74" s="243">
        <f t="shared" si="21"/>
        <v>0</v>
      </c>
      <c r="DE74" s="244">
        <v>0</v>
      </c>
      <c r="DF74" s="244">
        <v>0</v>
      </c>
      <c r="DG74" s="243">
        <f t="shared" si="22"/>
        <v>0</v>
      </c>
      <c r="DH74" s="243">
        <f t="shared" si="23"/>
        <v>0</v>
      </c>
      <c r="DI74" s="243">
        <f t="shared" si="246"/>
        <v>0</v>
      </c>
      <c r="DJ74" s="244">
        <v>0</v>
      </c>
      <c r="DK74" s="243">
        <f t="shared" si="247"/>
        <v>0</v>
      </c>
      <c r="DL74" s="243">
        <f t="shared" si="24"/>
        <v>0</v>
      </c>
      <c r="DM74" s="244">
        <v>0</v>
      </c>
      <c r="DN74" s="244">
        <v>0</v>
      </c>
      <c r="DO74" s="243">
        <f t="shared" si="25"/>
        <v>0</v>
      </c>
      <c r="DP74" s="243">
        <f t="shared" si="26"/>
        <v>0</v>
      </c>
      <c r="DQ74" s="243">
        <f t="shared" si="248"/>
        <v>0</v>
      </c>
      <c r="DR74" s="244">
        <v>0</v>
      </c>
      <c r="DS74" s="243">
        <f t="shared" si="249"/>
        <v>0</v>
      </c>
      <c r="DT74" s="243">
        <f t="shared" si="27"/>
        <v>0</v>
      </c>
      <c r="DU74" s="244">
        <v>0</v>
      </c>
      <c r="DV74" s="244">
        <v>0</v>
      </c>
      <c r="DW74" s="243">
        <f t="shared" si="28"/>
        <v>0</v>
      </c>
      <c r="DX74" s="243">
        <f t="shared" si="29"/>
        <v>0</v>
      </c>
      <c r="DY74" s="243">
        <f t="shared" si="30"/>
        <v>0</v>
      </c>
      <c r="DZ74" s="244">
        <v>0</v>
      </c>
      <c r="EA74" s="243">
        <f t="shared" si="250"/>
        <v>0</v>
      </c>
      <c r="EB74" s="243">
        <f t="shared" si="31"/>
        <v>0</v>
      </c>
      <c r="EC74" s="244">
        <v>0</v>
      </c>
      <c r="ED74" s="244">
        <v>0</v>
      </c>
      <c r="EE74" s="243">
        <f t="shared" si="32"/>
        <v>0</v>
      </c>
      <c r="EF74" s="243">
        <f t="shared" si="33"/>
        <v>0</v>
      </c>
      <c r="EG74" s="243">
        <f t="shared" si="34"/>
        <v>0</v>
      </c>
      <c r="EH74" s="244">
        <v>0</v>
      </c>
      <c r="EI74" s="243">
        <f t="shared" si="251"/>
        <v>0</v>
      </c>
      <c r="EJ74" s="243">
        <f t="shared" si="35"/>
        <v>0</v>
      </c>
      <c r="EK74" s="244">
        <v>0</v>
      </c>
      <c r="EL74" s="244">
        <v>0</v>
      </c>
      <c r="EM74" s="243">
        <f t="shared" si="36"/>
        <v>0</v>
      </c>
      <c r="EN74" s="243">
        <f t="shared" si="37"/>
        <v>0</v>
      </c>
      <c r="EO74" s="243">
        <f t="shared" si="252"/>
        <v>0</v>
      </c>
      <c r="EP74" s="244">
        <v>0</v>
      </c>
      <c r="EQ74" s="244">
        <v>0</v>
      </c>
      <c r="ER74" s="244">
        <v>0</v>
      </c>
      <c r="ES74" s="244">
        <v>0</v>
      </c>
      <c r="ET74" s="244">
        <v>0</v>
      </c>
      <c r="EU74" s="243">
        <f t="shared" si="38"/>
        <v>0</v>
      </c>
      <c r="EV74" s="243">
        <f t="shared" si="253"/>
        <v>0</v>
      </c>
      <c r="EW74" s="243">
        <f t="shared" si="254"/>
        <v>0</v>
      </c>
      <c r="EX74" s="243">
        <f t="shared" si="39"/>
        <v>0</v>
      </c>
      <c r="EY74" s="243">
        <f t="shared" si="255"/>
        <v>0</v>
      </c>
      <c r="EZ74" s="245">
        <f t="shared" si="256"/>
        <v>0</v>
      </c>
      <c r="FA74" s="245">
        <f t="shared" si="256"/>
        <v>0</v>
      </c>
      <c r="FB74" s="245">
        <f t="shared" si="256"/>
        <v>0</v>
      </c>
      <c r="FC74" s="245">
        <f t="shared" si="257"/>
        <v>0</v>
      </c>
      <c r="FD74" s="245">
        <f t="shared" si="258"/>
        <v>0</v>
      </c>
      <c r="FE74" s="245">
        <f t="shared" si="259"/>
        <v>0</v>
      </c>
      <c r="FF74" s="245">
        <f t="shared" si="260"/>
        <v>0</v>
      </c>
      <c r="FG74" s="245">
        <f t="shared" si="261"/>
        <v>0</v>
      </c>
      <c r="FH74" s="245">
        <f t="shared" si="262"/>
        <v>0</v>
      </c>
      <c r="FI74" s="245">
        <f t="shared" si="263"/>
        <v>0</v>
      </c>
      <c r="FJ74" s="245">
        <f t="shared" si="263"/>
        <v>0</v>
      </c>
      <c r="FK74" s="244">
        <f t="shared" si="40"/>
        <v>0</v>
      </c>
      <c r="FL74" s="244">
        <v>0</v>
      </c>
      <c r="FM74" s="243">
        <f t="shared" si="264"/>
        <v>0</v>
      </c>
      <c r="FN74" s="243">
        <f t="shared" si="265"/>
        <v>0</v>
      </c>
      <c r="FO74" s="244">
        <v>0</v>
      </c>
      <c r="FP74" s="244">
        <f t="shared" si="266"/>
        <v>0</v>
      </c>
      <c r="FQ74" s="244">
        <f t="shared" si="41"/>
        <v>0</v>
      </c>
      <c r="FR74" s="244">
        <v>0</v>
      </c>
      <c r="FS74" s="243">
        <f t="shared" si="267"/>
        <v>0</v>
      </c>
      <c r="FT74" s="243">
        <f t="shared" si="268"/>
        <v>0</v>
      </c>
      <c r="FU74" s="244">
        <v>0</v>
      </c>
      <c r="FV74" s="244">
        <f t="shared" si="269"/>
        <v>0</v>
      </c>
      <c r="FW74" s="270">
        <v>1.065E-3</v>
      </c>
      <c r="FX74" s="243">
        <f t="shared" si="270"/>
        <v>4.6159933185207009</v>
      </c>
      <c r="FY74" s="243">
        <f t="shared" si="271"/>
        <v>1.0155185300745542</v>
      </c>
      <c r="FZ74" s="243">
        <f t="shared" si="42"/>
        <v>0</v>
      </c>
      <c r="GA74" s="243">
        <f t="shared" si="272"/>
        <v>0</v>
      </c>
      <c r="GB74" s="243">
        <f t="shared" si="273"/>
        <v>0</v>
      </c>
      <c r="GC74" s="243">
        <f t="shared" si="274"/>
        <v>8.2928925444405721E-2</v>
      </c>
      <c r="GD74" s="243">
        <f t="shared" si="43"/>
        <v>0.64928596601213229</v>
      </c>
      <c r="GE74" s="243">
        <f t="shared" si="275"/>
        <v>2.0928855254864001E-2</v>
      </c>
      <c r="GF74" s="243">
        <f t="shared" si="276"/>
        <v>0.55383784358868282</v>
      </c>
      <c r="GG74" s="243">
        <f t="shared" si="44"/>
        <v>0.31818633700258969</v>
      </c>
      <c r="GH74" s="247">
        <f t="shared" si="277"/>
        <v>8.0182956924652586</v>
      </c>
      <c r="GI74" s="244">
        <v>7</v>
      </c>
      <c r="GJ74" s="244">
        <v>3953.23</v>
      </c>
      <c r="GK74" s="244">
        <v>869.7106</v>
      </c>
      <c r="GL74" s="244">
        <v>2424.80615840889</v>
      </c>
      <c r="GM74" s="244">
        <v>71.022008333333304</v>
      </c>
      <c r="GN74" s="271">
        <v>0</v>
      </c>
      <c r="GO74" s="243">
        <f t="shared" si="278"/>
        <v>0</v>
      </c>
      <c r="GP74" s="243">
        <f t="shared" si="45"/>
        <v>0</v>
      </c>
      <c r="GQ74" s="243">
        <f t="shared" si="279"/>
        <v>0</v>
      </c>
      <c r="GR74" s="243">
        <f t="shared" si="280"/>
        <v>0</v>
      </c>
      <c r="GS74" s="244">
        <v>0</v>
      </c>
      <c r="GT74" s="244">
        <v>0</v>
      </c>
      <c r="GU74" s="245"/>
      <c r="GV74" s="243">
        <f t="shared" si="46"/>
        <v>0</v>
      </c>
      <c r="GW74" s="243">
        <f t="shared" si="281"/>
        <v>0</v>
      </c>
      <c r="GX74" s="243">
        <f t="shared" si="282"/>
        <v>0</v>
      </c>
      <c r="GY74" s="243">
        <f t="shared" si="47"/>
        <v>0</v>
      </c>
      <c r="GZ74" s="243">
        <f t="shared" si="283"/>
        <v>0</v>
      </c>
      <c r="HA74" s="244">
        <v>0</v>
      </c>
      <c r="HB74" s="244">
        <v>44</v>
      </c>
      <c r="HC74" s="244">
        <v>0</v>
      </c>
      <c r="HD74" s="244">
        <v>0</v>
      </c>
      <c r="HE74" s="244">
        <v>0</v>
      </c>
      <c r="HF74" s="243">
        <f t="shared" si="284"/>
        <v>0</v>
      </c>
      <c r="HG74" s="243">
        <f t="shared" si="48"/>
        <v>0</v>
      </c>
      <c r="HH74" s="244">
        <v>0</v>
      </c>
      <c r="HI74" s="244">
        <v>0</v>
      </c>
      <c r="HJ74" s="243">
        <f t="shared" si="49"/>
        <v>0</v>
      </c>
      <c r="HK74" s="243">
        <f t="shared" si="50"/>
        <v>0</v>
      </c>
      <c r="HL74" s="243">
        <f t="shared" si="51"/>
        <v>0</v>
      </c>
      <c r="HM74" s="244">
        <v>0</v>
      </c>
      <c r="HN74" s="243">
        <f t="shared" si="285"/>
        <v>0</v>
      </c>
      <c r="HO74" s="243">
        <f t="shared" si="52"/>
        <v>0</v>
      </c>
      <c r="HP74" s="244">
        <v>0</v>
      </c>
      <c r="HQ74" s="244">
        <v>0</v>
      </c>
      <c r="HR74" s="243">
        <f t="shared" si="53"/>
        <v>0</v>
      </c>
      <c r="HS74" s="243">
        <f t="shared" si="54"/>
        <v>0</v>
      </c>
      <c r="HT74" s="243">
        <f t="shared" si="55"/>
        <v>0</v>
      </c>
      <c r="HU74" s="244">
        <v>0</v>
      </c>
      <c r="HV74" s="243">
        <f t="shared" si="286"/>
        <v>0</v>
      </c>
      <c r="HW74" s="243">
        <f t="shared" si="56"/>
        <v>0</v>
      </c>
      <c r="HX74" s="244">
        <v>0</v>
      </c>
      <c r="HY74" s="244">
        <v>0</v>
      </c>
      <c r="HZ74" s="243">
        <f t="shared" si="57"/>
        <v>0</v>
      </c>
      <c r="IA74" s="243">
        <f t="shared" si="58"/>
        <v>0</v>
      </c>
      <c r="IB74" s="243">
        <f t="shared" si="59"/>
        <v>0</v>
      </c>
      <c r="IC74" s="244">
        <v>0</v>
      </c>
      <c r="ID74" s="243">
        <f t="shared" si="287"/>
        <v>0</v>
      </c>
      <c r="IE74" s="243">
        <f t="shared" si="60"/>
        <v>0</v>
      </c>
      <c r="IF74" s="244">
        <v>0</v>
      </c>
      <c r="IG74" s="244">
        <v>0</v>
      </c>
      <c r="IH74" s="243">
        <f t="shared" si="61"/>
        <v>0</v>
      </c>
      <c r="II74" s="243">
        <f t="shared" si="62"/>
        <v>0</v>
      </c>
      <c r="IJ74" s="243">
        <f t="shared" si="288"/>
        <v>0</v>
      </c>
      <c r="IK74" s="244">
        <v>0</v>
      </c>
      <c r="IL74" s="243">
        <f t="shared" si="289"/>
        <v>0</v>
      </c>
      <c r="IM74" s="243">
        <f t="shared" si="63"/>
        <v>0</v>
      </c>
      <c r="IN74" s="244">
        <v>0</v>
      </c>
      <c r="IO74" s="244">
        <v>0</v>
      </c>
      <c r="IP74" s="243">
        <f t="shared" si="64"/>
        <v>0</v>
      </c>
      <c r="IQ74" s="243">
        <f t="shared" si="65"/>
        <v>0</v>
      </c>
      <c r="IR74" s="243">
        <f t="shared" si="290"/>
        <v>0</v>
      </c>
      <c r="IS74" s="244">
        <v>0</v>
      </c>
      <c r="IT74" s="243">
        <f t="shared" si="291"/>
        <v>0</v>
      </c>
      <c r="IU74" s="243">
        <f t="shared" si="66"/>
        <v>0</v>
      </c>
      <c r="IV74" s="244">
        <v>0</v>
      </c>
      <c r="IW74" s="244">
        <v>0</v>
      </c>
      <c r="IX74" s="243">
        <f t="shared" si="67"/>
        <v>0</v>
      </c>
      <c r="IY74" s="243">
        <f t="shared" si="68"/>
        <v>0</v>
      </c>
      <c r="IZ74" s="243">
        <f t="shared" si="292"/>
        <v>0</v>
      </c>
      <c r="JA74" s="244">
        <v>5.2120555555555397</v>
      </c>
      <c r="JB74" s="243">
        <f t="shared" si="293"/>
        <v>1.1466522222222186</v>
      </c>
      <c r="JC74" s="244">
        <v>13.3681111111111</v>
      </c>
      <c r="JD74" s="243">
        <f t="shared" si="69"/>
        <v>0</v>
      </c>
      <c r="JE74" s="243">
        <f t="shared" si="70"/>
        <v>2.2413998438493019</v>
      </c>
      <c r="JF74" s="243">
        <f t="shared" si="71"/>
        <v>1.0984109366369079</v>
      </c>
      <c r="JG74" s="243">
        <f t="shared" si="294"/>
        <v>27.679955603250082</v>
      </c>
      <c r="JH74" s="244">
        <v>0</v>
      </c>
      <c r="JI74" s="243">
        <f t="shared" si="295"/>
        <v>0</v>
      </c>
      <c r="JJ74" s="244">
        <v>0</v>
      </c>
      <c r="JK74" s="243">
        <f t="shared" si="72"/>
        <v>0</v>
      </c>
      <c r="JL74" s="243">
        <f t="shared" si="73"/>
        <v>0</v>
      </c>
      <c r="JM74" s="243">
        <f t="shared" si="74"/>
        <v>0</v>
      </c>
      <c r="JN74" s="243">
        <f t="shared" si="296"/>
        <v>0</v>
      </c>
      <c r="JO74" s="244">
        <v>0</v>
      </c>
      <c r="JP74" s="243">
        <f t="shared" si="297"/>
        <v>0</v>
      </c>
      <c r="JQ74" s="244">
        <v>0</v>
      </c>
      <c r="JR74" s="243">
        <f t="shared" si="75"/>
        <v>0</v>
      </c>
      <c r="JS74" s="243">
        <f t="shared" si="76"/>
        <v>0</v>
      </c>
      <c r="JT74" s="243">
        <f t="shared" si="77"/>
        <v>0</v>
      </c>
      <c r="JU74" s="243">
        <f t="shared" si="298"/>
        <v>0</v>
      </c>
      <c r="JV74" s="244">
        <v>0</v>
      </c>
      <c r="JW74" s="243">
        <f t="shared" si="299"/>
        <v>0</v>
      </c>
      <c r="JX74" s="244">
        <v>0</v>
      </c>
      <c r="JY74" s="243">
        <f t="shared" si="78"/>
        <v>0</v>
      </c>
      <c r="JZ74" s="243">
        <f t="shared" si="79"/>
        <v>0</v>
      </c>
      <c r="KA74" s="243">
        <f t="shared" si="80"/>
        <v>0</v>
      </c>
      <c r="KB74" s="243">
        <f t="shared" si="300"/>
        <v>0</v>
      </c>
      <c r="KC74" s="244">
        <v>0</v>
      </c>
      <c r="KD74" s="243">
        <f t="shared" si="301"/>
        <v>0</v>
      </c>
      <c r="KE74" s="244">
        <v>0</v>
      </c>
      <c r="KF74" s="243">
        <f t="shared" si="81"/>
        <v>0</v>
      </c>
      <c r="KG74" s="243">
        <f t="shared" si="82"/>
        <v>0</v>
      </c>
      <c r="KH74" s="243">
        <f t="shared" si="83"/>
        <v>0</v>
      </c>
      <c r="KI74" s="243">
        <f t="shared" si="302"/>
        <v>0</v>
      </c>
      <c r="KJ74" s="244">
        <v>0</v>
      </c>
      <c r="KK74" s="243">
        <f t="shared" si="303"/>
        <v>0</v>
      </c>
      <c r="KL74" s="244">
        <v>0</v>
      </c>
      <c r="KM74" s="243">
        <f t="shared" si="84"/>
        <v>0</v>
      </c>
      <c r="KN74" s="243">
        <f t="shared" si="85"/>
        <v>0</v>
      </c>
      <c r="KO74" s="243">
        <f t="shared" si="86"/>
        <v>0</v>
      </c>
      <c r="KP74" s="243">
        <f t="shared" si="304"/>
        <v>0</v>
      </c>
      <c r="KQ74" s="243">
        <f t="shared" si="305"/>
        <v>5.2120555555555397</v>
      </c>
      <c r="KR74" s="243">
        <f t="shared" si="305"/>
        <v>1.1466522222222186</v>
      </c>
      <c r="KS74" s="243">
        <f t="shared" si="306"/>
        <v>13.3681111111111</v>
      </c>
      <c r="KT74" s="243">
        <f t="shared" si="307"/>
        <v>0</v>
      </c>
      <c r="KU74" s="243">
        <f t="shared" si="308"/>
        <v>0</v>
      </c>
      <c r="KV74" s="243">
        <f t="shared" si="309"/>
        <v>0</v>
      </c>
      <c r="KW74" s="243">
        <f t="shared" si="310"/>
        <v>2.2413998438493019</v>
      </c>
      <c r="KX74" s="243">
        <f t="shared" si="311"/>
        <v>7.2248493507897998E-2</v>
      </c>
      <c r="KY74" s="243">
        <f t="shared" si="312"/>
        <v>1.9119034156273631</v>
      </c>
      <c r="KZ74" s="243">
        <f t="shared" si="313"/>
        <v>1.0984109366369079</v>
      </c>
      <c r="LA74" s="243">
        <f t="shared" si="313"/>
        <v>27.679955603250082</v>
      </c>
      <c r="LB74" s="244">
        <v>0</v>
      </c>
      <c r="LC74" s="243">
        <f t="shared" si="314"/>
        <v>0</v>
      </c>
      <c r="LD74" s="243">
        <f t="shared" si="88"/>
        <v>0</v>
      </c>
      <c r="LE74" s="243">
        <f t="shared" si="315"/>
        <v>0</v>
      </c>
      <c r="LF74" s="243">
        <f t="shared" si="316"/>
        <v>0</v>
      </c>
      <c r="LG74" s="244">
        <v>0</v>
      </c>
      <c r="LH74" s="243">
        <f t="shared" si="89"/>
        <v>0</v>
      </c>
      <c r="LI74" s="243">
        <f t="shared" si="317"/>
        <v>0</v>
      </c>
      <c r="LJ74" s="243">
        <f t="shared" si="318"/>
        <v>0</v>
      </c>
      <c r="LK74" s="243">
        <f t="shared" si="90"/>
        <v>0</v>
      </c>
      <c r="LL74" s="243">
        <f t="shared" si="319"/>
        <v>0</v>
      </c>
      <c r="LM74" s="243">
        <f t="shared" si="91"/>
        <v>0</v>
      </c>
      <c r="LN74" s="244">
        <v>0</v>
      </c>
      <c r="LO74" s="243">
        <f t="shared" si="320"/>
        <v>0</v>
      </c>
      <c r="LP74" s="243">
        <f t="shared" si="321"/>
        <v>0</v>
      </c>
      <c r="LQ74" s="243">
        <f t="shared" si="92"/>
        <v>0</v>
      </c>
      <c r="LR74" s="243">
        <f t="shared" si="322"/>
        <v>0</v>
      </c>
      <c r="LS74" s="244">
        <v>0</v>
      </c>
      <c r="LT74" s="243">
        <f t="shared" si="93"/>
        <v>0</v>
      </c>
      <c r="LU74" s="243">
        <f t="shared" si="323"/>
        <v>0</v>
      </c>
      <c r="LV74" s="243">
        <f t="shared" si="324"/>
        <v>0</v>
      </c>
      <c r="LW74" s="243">
        <f t="shared" si="94"/>
        <v>0</v>
      </c>
      <c r="LX74" s="243">
        <f t="shared" si="325"/>
        <v>0</v>
      </c>
      <c r="LY74" s="245">
        <f t="shared" si="95"/>
        <v>0</v>
      </c>
      <c r="LZ74" s="244">
        <v>0</v>
      </c>
      <c r="MA74" s="249">
        <f t="shared" si="326"/>
        <v>0</v>
      </c>
      <c r="MB74" s="249">
        <f t="shared" si="327"/>
        <v>0</v>
      </c>
      <c r="MC74" s="249">
        <f t="shared" si="96"/>
        <v>0</v>
      </c>
      <c r="MD74" s="247">
        <f t="shared" si="328"/>
        <v>0</v>
      </c>
      <c r="ME74" s="250">
        <f t="shared" si="329"/>
        <v>60.231434146159486</v>
      </c>
      <c r="MF74" s="251">
        <f t="shared" si="376"/>
        <v>11.990219626373014</v>
      </c>
      <c r="MG74" s="252" t="e">
        <f t="shared" si="330"/>
        <v>#REF!</v>
      </c>
      <c r="MH74" s="252" t="e">
        <f t="shared" si="377"/>
        <v>#REF!</v>
      </c>
      <c r="MI74" s="252">
        <f t="shared" si="331"/>
        <v>0</v>
      </c>
      <c r="MJ74" s="252">
        <f t="shared" si="332"/>
        <v>0</v>
      </c>
      <c r="MK74" s="252">
        <f t="shared" si="378"/>
        <v>15.291499999999999</v>
      </c>
      <c r="ML74" s="252">
        <f t="shared" si="333"/>
        <v>0</v>
      </c>
      <c r="MM74" s="252">
        <f t="shared" si="334"/>
        <v>0</v>
      </c>
      <c r="MN74" s="252">
        <f t="shared" si="335"/>
        <v>0</v>
      </c>
      <c r="MO74" s="252">
        <f t="shared" si="336"/>
        <v>0</v>
      </c>
      <c r="MP74" s="253">
        <f t="shared" si="337"/>
        <v>0</v>
      </c>
      <c r="MQ74" s="254">
        <f t="shared" si="379"/>
        <v>0</v>
      </c>
      <c r="MR74" s="255">
        <f t="shared" si="338"/>
        <v>0</v>
      </c>
      <c r="MS74" s="255">
        <f t="shared" si="380"/>
        <v>0</v>
      </c>
      <c r="MT74" s="255">
        <f t="shared" si="381"/>
        <v>4.8772739748964717</v>
      </c>
      <c r="MU74" s="255">
        <f t="shared" si="97"/>
        <v>0.15721233231924825</v>
      </c>
      <c r="MV74" s="255">
        <f t="shared" si="339"/>
        <v>5.0755556588956328</v>
      </c>
      <c r="MW74" s="255" t="e">
        <f t="shared" si="98"/>
        <v>#REF!</v>
      </c>
      <c r="MX74" s="255" t="e">
        <f t="shared" si="99"/>
        <v>#REF!</v>
      </c>
      <c r="MY74" s="256" t="e">
        <f t="shared" si="340"/>
        <v>#REF!</v>
      </c>
      <c r="MZ74" s="254">
        <f t="shared" si="341"/>
        <v>0</v>
      </c>
      <c r="NA74" s="255">
        <f t="shared" si="100"/>
        <v>0</v>
      </c>
      <c r="NB74" s="255">
        <f t="shared" si="342"/>
        <v>0</v>
      </c>
      <c r="NC74" s="255">
        <f t="shared" si="101"/>
        <v>0</v>
      </c>
      <c r="ND74" s="255">
        <f t="shared" si="343"/>
        <v>0</v>
      </c>
      <c r="NE74" s="255"/>
      <c r="NF74" s="256"/>
      <c r="NG74" s="257"/>
      <c r="NH74" s="254">
        <f t="shared" si="344"/>
        <v>0</v>
      </c>
      <c r="NI74" s="255">
        <f t="shared" si="102"/>
        <v>0</v>
      </c>
      <c r="NJ74" s="255" t="e">
        <f t="shared" si="345"/>
        <v>#REF!</v>
      </c>
      <c r="NK74" s="255" t="e">
        <f t="shared" si="103"/>
        <v>#REF!</v>
      </c>
      <c r="NL74" s="255">
        <f t="shared" si="346"/>
        <v>0</v>
      </c>
      <c r="NM74" s="255"/>
      <c r="NN74" s="256"/>
      <c r="NO74" s="257"/>
      <c r="NP74" s="254">
        <f t="shared" si="347"/>
        <v>2.0673513226520566</v>
      </c>
      <c r="NQ74" s="255">
        <f t="shared" si="104"/>
        <v>2.3299049406288677</v>
      </c>
      <c r="NR74" s="255">
        <f t="shared" si="348"/>
        <v>1.8181884835564863</v>
      </c>
      <c r="NS74" s="255">
        <f t="shared" si="105"/>
        <v>2.2545537196100431</v>
      </c>
      <c r="NT74" s="255">
        <f t="shared" si="349"/>
        <v>19.470780040035034</v>
      </c>
      <c r="NU74" s="255">
        <f t="shared" si="350"/>
        <v>0.10617711865684128</v>
      </c>
      <c r="NV74" s="256">
        <f t="shared" si="351"/>
        <v>9.3380361742981033E-2</v>
      </c>
      <c r="NW74" s="257">
        <f t="shared" si="106"/>
        <v>1.0358957808877343</v>
      </c>
      <c r="NX74" s="254">
        <f t="shared" si="352"/>
        <v>0</v>
      </c>
      <c r="NY74" s="255">
        <f t="shared" si="107"/>
        <v>0</v>
      </c>
      <c r="NZ74" s="255">
        <f t="shared" si="353"/>
        <v>0</v>
      </c>
      <c r="OA74" s="255">
        <f t="shared" si="108"/>
        <v>0</v>
      </c>
      <c r="OB74" s="255">
        <f t="shared" si="354"/>
        <v>0</v>
      </c>
      <c r="OC74" s="255"/>
      <c r="OD74" s="256"/>
      <c r="OE74" s="257"/>
      <c r="OF74" s="254">
        <f t="shared" si="355"/>
        <v>0</v>
      </c>
      <c r="OG74" s="255">
        <f t="shared" si="109"/>
        <v>0</v>
      </c>
      <c r="OH74" s="255">
        <f t="shared" si="356"/>
        <v>0</v>
      </c>
      <c r="OI74" s="255">
        <f t="shared" si="110"/>
        <v>0</v>
      </c>
      <c r="OJ74" s="255">
        <f t="shared" si="357"/>
        <v>0</v>
      </c>
      <c r="OK74" s="255"/>
      <c r="OL74" s="256"/>
      <c r="OM74" s="257"/>
      <c r="ON74" s="258"/>
      <c r="OO74" s="254">
        <f t="shared" si="358"/>
        <v>0</v>
      </c>
      <c r="OP74" s="255">
        <f t="shared" si="111"/>
        <v>0</v>
      </c>
      <c r="OQ74" s="255">
        <f t="shared" si="359"/>
        <v>0</v>
      </c>
      <c r="OR74" s="255">
        <f t="shared" si="112"/>
        <v>0</v>
      </c>
      <c r="OS74" s="255">
        <f t="shared" si="360"/>
        <v>0</v>
      </c>
      <c r="OT74" s="255"/>
      <c r="OU74" s="256"/>
      <c r="OV74" s="257"/>
      <c r="OW74" s="258"/>
      <c r="OX74" s="254">
        <f t="shared" si="361"/>
        <v>0</v>
      </c>
      <c r="OY74" s="255">
        <f t="shared" si="113"/>
        <v>0</v>
      </c>
      <c r="OZ74" s="255">
        <f t="shared" si="362"/>
        <v>0</v>
      </c>
      <c r="PA74" s="255">
        <f t="shared" si="114"/>
        <v>0</v>
      </c>
      <c r="PB74" s="255">
        <f t="shared" si="363"/>
        <v>0</v>
      </c>
      <c r="PC74" s="255"/>
      <c r="PD74" s="259"/>
      <c r="PE74" s="257"/>
      <c r="PF74" s="254">
        <f t="shared" si="116"/>
        <v>0</v>
      </c>
      <c r="PG74" s="255">
        <f t="shared" si="117"/>
        <v>0</v>
      </c>
      <c r="PH74" s="255">
        <f t="shared" si="364"/>
        <v>0</v>
      </c>
      <c r="PI74" s="255">
        <f t="shared" si="118"/>
        <v>0</v>
      </c>
      <c r="PJ74" s="255">
        <f t="shared" si="119"/>
        <v>0</v>
      </c>
      <c r="PK74" s="255"/>
      <c r="PL74" s="259"/>
      <c r="PM74" s="257"/>
      <c r="PN74" s="254">
        <f t="shared" si="120"/>
        <v>0</v>
      </c>
      <c r="PO74" s="255">
        <f t="shared" si="121"/>
        <v>0</v>
      </c>
      <c r="PP74" s="255">
        <f t="shared" si="365"/>
        <v>0</v>
      </c>
      <c r="PQ74" s="255">
        <f t="shared" si="122"/>
        <v>0</v>
      </c>
      <c r="PR74" s="255">
        <f t="shared" si="123"/>
        <v>0</v>
      </c>
      <c r="PS74" s="255"/>
      <c r="PT74" s="259"/>
      <c r="PU74" s="257"/>
      <c r="PV74" s="254">
        <f t="shared" si="124"/>
        <v>6.3071940177734485</v>
      </c>
      <c r="PW74" s="255">
        <f t="shared" si="125"/>
        <v>7.1082076580306763</v>
      </c>
      <c r="PX74" s="255">
        <f t="shared" si="126"/>
        <v>2.0928855254864001E-2</v>
      </c>
      <c r="PY74" s="255">
        <f t="shared" si="127"/>
        <v>2.5951780516031361E-2</v>
      </c>
      <c r="PZ74" s="255">
        <f t="shared" si="128"/>
        <v>6.363726740051793</v>
      </c>
      <c r="QA74" s="255">
        <f t="shared" si="366"/>
        <v>0.99111641266389694</v>
      </c>
      <c r="QB74" s="259">
        <f t="shared" si="129"/>
        <v>3.2887734042919741E-3</v>
      </c>
      <c r="QC74" s="257">
        <f t="shared" si="367"/>
        <v>1.1266610900253449</v>
      </c>
      <c r="QD74" s="254">
        <f t="shared" si="130"/>
        <v>0</v>
      </c>
      <c r="QE74" s="255">
        <f t="shared" si="131"/>
        <v>0</v>
      </c>
      <c r="QF74" s="255">
        <f t="shared" si="132"/>
        <v>0</v>
      </c>
      <c r="QG74" s="255">
        <f t="shared" si="133"/>
        <v>0</v>
      </c>
      <c r="QH74" s="255">
        <f t="shared" si="134"/>
        <v>0</v>
      </c>
      <c r="QI74" s="255"/>
      <c r="QJ74" s="259"/>
      <c r="QK74" s="257"/>
      <c r="QL74" s="254">
        <f t="shared" si="135"/>
        <v>8.6912299448431405</v>
      </c>
      <c r="QM74" s="255">
        <f t="shared" si="136"/>
        <v>9.7950161478382185</v>
      </c>
      <c r="QN74" s="255">
        <f t="shared" si="137"/>
        <v>7.2248493507897998E-2</v>
      </c>
      <c r="QO74" s="255">
        <f t="shared" si="138"/>
        <v>8.9588131949793523E-2</v>
      </c>
      <c r="QP74" s="255">
        <f t="shared" si="368"/>
        <v>21.968218732738158</v>
      </c>
      <c r="QQ74" s="255">
        <f t="shared" si="369"/>
        <v>0.39562743118043642</v>
      </c>
      <c r="QR74" s="259">
        <f t="shared" si="139"/>
        <v>3.2887734042919745E-3</v>
      </c>
      <c r="QS74" s="257">
        <f t="shared" si="370"/>
        <v>1.0510339893769454</v>
      </c>
      <c r="QT74" s="254">
        <f t="shared" si="140"/>
        <v>0</v>
      </c>
      <c r="QU74" s="255">
        <f t="shared" si="141"/>
        <v>0</v>
      </c>
      <c r="QV74" s="255">
        <f t="shared" si="142"/>
        <v>0</v>
      </c>
      <c r="QW74" s="255">
        <f t="shared" si="143"/>
        <v>0</v>
      </c>
      <c r="QX74" s="255">
        <f t="shared" si="144"/>
        <v>0</v>
      </c>
      <c r="QY74" s="255"/>
      <c r="QZ74" s="259"/>
      <c r="RA74" s="257"/>
      <c r="RB74" s="254">
        <f t="shared" si="145"/>
        <v>0</v>
      </c>
      <c r="RC74" s="255">
        <f t="shared" si="146"/>
        <v>0</v>
      </c>
      <c r="RD74" s="255">
        <f t="shared" si="371"/>
        <v>0</v>
      </c>
      <c r="RE74" s="255">
        <f t="shared" si="147"/>
        <v>0</v>
      </c>
      <c r="RF74" s="255">
        <f t="shared" si="148"/>
        <v>0</v>
      </c>
      <c r="RG74" s="255"/>
      <c r="RH74" s="259"/>
      <c r="RI74" s="257"/>
      <c r="RJ74" s="254">
        <f t="shared" si="149"/>
        <v>0</v>
      </c>
      <c r="RK74" s="255">
        <f t="shared" si="150"/>
        <v>0</v>
      </c>
      <c r="RL74" s="255">
        <f t="shared" si="372"/>
        <v>0</v>
      </c>
      <c r="RM74" s="255">
        <f t="shared" si="151"/>
        <v>0</v>
      </c>
      <c r="RN74" s="255">
        <f t="shared" si="152"/>
        <v>0</v>
      </c>
      <c r="RO74" s="255"/>
      <c r="RP74" s="259"/>
      <c r="RQ74" s="257"/>
      <c r="RR74" s="254">
        <f t="shared" si="153"/>
        <v>0</v>
      </c>
      <c r="RS74" s="255">
        <f t="shared" si="154"/>
        <v>0</v>
      </c>
      <c r="RT74" s="255">
        <f t="shared" si="373"/>
        <v>0</v>
      </c>
      <c r="RU74" s="255">
        <f t="shared" si="155"/>
        <v>0</v>
      </c>
      <c r="RV74" s="255">
        <f t="shared" si="156"/>
        <v>0</v>
      </c>
      <c r="RW74" s="255"/>
      <c r="RX74" s="259"/>
      <c r="RY74" s="257"/>
      <c r="RZ74" s="260"/>
      <c r="SA74" s="242">
        <f t="shared" si="157"/>
        <v>0</v>
      </c>
      <c r="SB74" s="242">
        <f t="shared" si="158"/>
        <v>0</v>
      </c>
      <c r="SC74" s="242">
        <f t="shared" si="159"/>
        <v>0.28715031046207995</v>
      </c>
      <c r="SD74" s="242">
        <f t="shared" si="160"/>
        <v>0</v>
      </c>
      <c r="SE74" s="242">
        <f t="shared" si="161"/>
        <v>0</v>
      </c>
      <c r="SF74" s="262">
        <v>0</v>
      </c>
      <c r="SG74" s="242">
        <f t="shared" si="162"/>
        <v>0</v>
      </c>
      <c r="SH74" s="262">
        <v>0</v>
      </c>
      <c r="SI74" s="242">
        <f t="shared" si="163"/>
        <v>0</v>
      </c>
      <c r="SJ74" s="242">
        <f t="shared" si="164"/>
        <v>0</v>
      </c>
      <c r="SK74" s="242">
        <f t="shared" si="165"/>
        <v>0</v>
      </c>
      <c r="SL74" s="242">
        <f t="shared" si="166"/>
        <v>0.15266257769843425</v>
      </c>
      <c r="SM74" s="242">
        <f t="shared" si="167"/>
        <v>0</v>
      </c>
      <c r="SN74" s="242">
        <f t="shared" si="168"/>
        <v>0.38205085513851961</v>
      </c>
      <c r="SO74" s="242">
        <f t="shared" si="169"/>
        <v>0</v>
      </c>
      <c r="SP74" s="242">
        <f t="shared" si="170"/>
        <v>0</v>
      </c>
      <c r="SQ74" s="242">
        <f t="shared" si="171"/>
        <v>0</v>
      </c>
      <c r="SR74" s="242">
        <f t="shared" si="172"/>
        <v>0</v>
      </c>
      <c r="SS74" s="242">
        <f t="shared" si="173"/>
        <v>0.82186374329903389</v>
      </c>
      <c r="ST74" s="242">
        <f t="shared" si="174"/>
        <v>0.82186374329903389</v>
      </c>
      <c r="SU74" s="242"/>
      <c r="SV74" s="242"/>
      <c r="SW74" s="242">
        <f t="shared" si="175"/>
        <v>1.0588298676874954</v>
      </c>
      <c r="SX74" s="242">
        <f t="shared" si="175"/>
        <v>1.0588298676874954</v>
      </c>
      <c r="SY74" s="242"/>
      <c r="SZ74" s="263"/>
      <c r="TA74" s="264">
        <f t="shared" si="176"/>
        <v>0</v>
      </c>
      <c r="TB74" s="264">
        <f t="shared" si="177"/>
        <v>0</v>
      </c>
      <c r="TC74" s="264">
        <f t="shared" si="178"/>
        <v>24.5322</v>
      </c>
      <c r="TD74" s="264">
        <f t="shared" si="179"/>
        <v>0</v>
      </c>
      <c r="TE74" s="264">
        <f t="shared" si="180"/>
        <v>0</v>
      </c>
      <c r="TF74" s="264">
        <f t="shared" si="180"/>
        <v>0</v>
      </c>
      <c r="TG74" s="264">
        <f t="shared" si="181"/>
        <v>0</v>
      </c>
      <c r="TH74" s="264">
        <f t="shared" si="182"/>
        <v>0</v>
      </c>
      <c r="TI74" s="264">
        <f t="shared" si="183"/>
        <v>0</v>
      </c>
      <c r="TJ74" s="264">
        <f t="shared" si="184"/>
        <v>11.991750000000001</v>
      </c>
      <c r="TK74" s="264">
        <f t="shared" si="185"/>
        <v>0</v>
      </c>
      <c r="TL74" s="264">
        <f t="shared" si="186"/>
        <v>32.169750000000001</v>
      </c>
      <c r="TM74" s="264">
        <f t="shared" si="187"/>
        <v>0</v>
      </c>
      <c r="TN74" s="264">
        <f t="shared" si="188"/>
        <v>0</v>
      </c>
      <c r="TO74" s="264">
        <f t="shared" si="189"/>
        <v>0</v>
      </c>
      <c r="TP74" s="264">
        <f t="shared" si="189"/>
        <v>0</v>
      </c>
      <c r="TQ74" s="264"/>
      <c r="TR74" s="264"/>
      <c r="TS74" s="264">
        <f t="shared" si="190"/>
        <v>0</v>
      </c>
      <c r="TT74" s="264">
        <f t="shared" si="191"/>
        <v>0</v>
      </c>
      <c r="TU74" s="264">
        <f t="shared" si="192"/>
        <v>25.412802475894075</v>
      </c>
      <c r="TV74" s="264">
        <f t="shared" si="193"/>
        <v>0</v>
      </c>
      <c r="TW74" s="264">
        <f t="shared" si="193"/>
        <v>0</v>
      </c>
      <c r="TX74" s="264">
        <f t="shared" si="194"/>
        <v>0</v>
      </c>
      <c r="TY74" s="264">
        <f t="shared" si="195"/>
        <v>0</v>
      </c>
      <c r="TZ74" s="264">
        <f t="shared" si="196"/>
        <v>0</v>
      </c>
      <c r="UA74" s="264">
        <f t="shared" si="197"/>
        <v>0</v>
      </c>
      <c r="UB74" s="264">
        <f t="shared" si="198"/>
        <v>13.510638126311431</v>
      </c>
      <c r="UC74" s="264">
        <f t="shared" si="199"/>
        <v>0</v>
      </c>
      <c r="UD74" s="264">
        <f t="shared" si="200"/>
        <v>33.811500679758986</v>
      </c>
      <c r="UE74" s="264">
        <f t="shared" si="201"/>
        <v>0</v>
      </c>
      <c r="UF74" s="264">
        <f t="shared" si="202"/>
        <v>0</v>
      </c>
      <c r="UG74" s="264">
        <f t="shared" si="203"/>
        <v>0</v>
      </c>
      <c r="UH74" s="264">
        <f t="shared" si="203"/>
        <v>0</v>
      </c>
      <c r="UI74" s="191"/>
      <c r="UJ74" s="191"/>
      <c r="UK74" s="191"/>
      <c r="UL74" s="191"/>
      <c r="UM74" s="189"/>
      <c r="UN74" s="191"/>
      <c r="UO74" s="191"/>
      <c r="UP74" s="191"/>
      <c r="UQ74" s="191"/>
      <c r="UR74" s="191"/>
      <c r="US74" s="191"/>
      <c r="UT74" s="191"/>
      <c r="UU74" s="191"/>
      <c r="UV74" s="192"/>
      <c r="UW74" s="191"/>
      <c r="UX74" s="191"/>
      <c r="UY74" s="191"/>
      <c r="UZ74" s="191"/>
      <c r="VA74" s="191"/>
      <c r="VB74" s="191"/>
      <c r="VC74" s="191"/>
      <c r="VD74" s="191"/>
      <c r="VE74" s="191"/>
      <c r="VF74" s="191"/>
      <c r="VG74" s="191"/>
      <c r="VH74" s="191"/>
      <c r="VI74" s="191"/>
      <c r="VJ74" s="191"/>
      <c r="VK74" s="191"/>
      <c r="VL74" s="191"/>
      <c r="VM74" s="191"/>
      <c r="VN74" s="219"/>
      <c r="VO74" s="191"/>
      <c r="VP74" s="191"/>
      <c r="VQ74" s="191"/>
      <c r="VR74" s="191"/>
      <c r="VS74" s="191"/>
      <c r="VT74" s="191"/>
      <c r="VU74" s="191"/>
      <c r="VV74" s="191"/>
    </row>
    <row r="75" spans="1:594" ht="23.1" hidden="1" customHeight="1" thickBot="1" x14ac:dyDescent="0.35">
      <c r="A75" s="265">
        <v>38</v>
      </c>
      <c r="B75" s="266" t="s">
        <v>188</v>
      </c>
      <c r="C75" s="265">
        <v>1</v>
      </c>
      <c r="D75" s="267">
        <v>127.9</v>
      </c>
      <c r="E75" s="239"/>
      <c r="F75" s="240">
        <f t="shared" si="204"/>
        <v>127.9</v>
      </c>
      <c r="G75" s="240"/>
      <c r="H75" s="268">
        <v>0</v>
      </c>
      <c r="I75" s="269">
        <v>0.9385</v>
      </c>
      <c r="J75" s="269">
        <v>0.9385</v>
      </c>
      <c r="K75" s="269"/>
      <c r="L75" s="269"/>
      <c r="M75" s="269">
        <v>0</v>
      </c>
      <c r="N75" s="269">
        <v>0</v>
      </c>
      <c r="O75" s="269">
        <v>0.4476</v>
      </c>
      <c r="P75" s="269">
        <v>0</v>
      </c>
      <c r="Q75" s="269">
        <v>0</v>
      </c>
      <c r="R75" s="269">
        <v>0</v>
      </c>
      <c r="S75" s="269">
        <v>0</v>
      </c>
      <c r="T75" s="269">
        <v>0</v>
      </c>
      <c r="U75" s="269">
        <v>0</v>
      </c>
      <c r="V75" s="269">
        <v>0.12790000000000001</v>
      </c>
      <c r="W75" s="269">
        <v>0</v>
      </c>
      <c r="X75" s="269">
        <v>0.36299999999999999</v>
      </c>
      <c r="Y75" s="269">
        <v>0</v>
      </c>
      <c r="Z75" s="269">
        <v>0</v>
      </c>
      <c r="AA75" s="269">
        <v>0</v>
      </c>
      <c r="AB75" s="269">
        <v>0</v>
      </c>
      <c r="AC75" s="244">
        <v>0</v>
      </c>
      <c r="AD75" s="243">
        <f t="shared" si="205"/>
        <v>0</v>
      </c>
      <c r="AE75" s="243">
        <f t="shared" si="0"/>
        <v>0</v>
      </c>
      <c r="AF75" s="243">
        <f t="shared" si="206"/>
        <v>0</v>
      </c>
      <c r="AG75" s="243">
        <f t="shared" si="207"/>
        <v>0</v>
      </c>
      <c r="AH75" s="244">
        <v>0</v>
      </c>
      <c r="AI75" s="243">
        <f t="shared" si="1"/>
        <v>0</v>
      </c>
      <c r="AJ75" s="243">
        <f t="shared" si="208"/>
        <v>0</v>
      </c>
      <c r="AK75" s="243">
        <f t="shared" si="209"/>
        <v>0</v>
      </c>
      <c r="AL75" s="243">
        <f t="shared" si="2"/>
        <v>0</v>
      </c>
      <c r="AM75" s="243">
        <f t="shared" si="210"/>
        <v>0</v>
      </c>
      <c r="AN75" s="244">
        <v>0</v>
      </c>
      <c r="AO75" s="244">
        <v>0</v>
      </c>
      <c r="AP75" s="243">
        <f t="shared" si="211"/>
        <v>0</v>
      </c>
      <c r="AQ75" s="243">
        <f t="shared" si="212"/>
        <v>0</v>
      </c>
      <c r="AR75" s="243">
        <f t="shared" si="213"/>
        <v>0</v>
      </c>
      <c r="AS75" s="244">
        <v>0</v>
      </c>
      <c r="AT75" s="244" t="e">
        <f t="shared" si="3"/>
        <v>#REF!</v>
      </c>
      <c r="AU75" s="243">
        <f t="shared" si="4"/>
        <v>0</v>
      </c>
      <c r="AV75" s="243">
        <f t="shared" si="214"/>
        <v>0</v>
      </c>
      <c r="AW75" s="243">
        <f t="shared" si="215"/>
        <v>0</v>
      </c>
      <c r="AX75" s="243">
        <f t="shared" si="5"/>
        <v>0</v>
      </c>
      <c r="AY75" s="243">
        <f t="shared" si="216"/>
        <v>0</v>
      </c>
      <c r="AZ75" s="244">
        <v>7</v>
      </c>
      <c r="BA75" s="243">
        <f t="shared" si="217"/>
        <v>35.680166666666665</v>
      </c>
      <c r="BB75" s="243">
        <f t="shared" si="218"/>
        <v>3.7209316666666665</v>
      </c>
      <c r="BC75" s="243">
        <f t="shared" si="219"/>
        <v>2.9767453333333336</v>
      </c>
      <c r="BD75" s="243">
        <f t="shared" si="220"/>
        <v>0.74418633333333295</v>
      </c>
      <c r="BE75" s="244">
        <v>1.3953493749999999</v>
      </c>
      <c r="BF75" s="243">
        <f t="shared" si="221"/>
        <v>1.1162794999999999</v>
      </c>
      <c r="BG75" s="243">
        <f t="shared" si="222"/>
        <v>0.27906987500000002</v>
      </c>
      <c r="BH75" s="243">
        <f t="shared" si="6"/>
        <v>4.6353723850817543</v>
      </c>
      <c r="BI75" s="243">
        <f t="shared" si="223"/>
        <v>0.14941496163180126</v>
      </c>
      <c r="BJ75" s="243">
        <f t="shared" si="224"/>
        <v>3.9539506170940983</v>
      </c>
      <c r="BK75" s="243">
        <f t="shared" si="7"/>
        <v>2.2715910046707544</v>
      </c>
      <c r="BL75" s="243">
        <f t="shared" si="225"/>
        <v>57.244093317703005</v>
      </c>
      <c r="BM75" s="244">
        <v>0</v>
      </c>
      <c r="BN75" s="243">
        <f t="shared" si="226"/>
        <v>0</v>
      </c>
      <c r="BO75" s="243">
        <f t="shared" si="8"/>
        <v>0</v>
      </c>
      <c r="BP75" s="243">
        <f t="shared" si="227"/>
        <v>0</v>
      </c>
      <c r="BQ75" s="243">
        <f t="shared" si="228"/>
        <v>0</v>
      </c>
      <c r="BR75" s="244">
        <v>0</v>
      </c>
      <c r="BS75" s="243">
        <f t="shared" si="9"/>
        <v>0</v>
      </c>
      <c r="BT75" s="243">
        <f t="shared" si="229"/>
        <v>0</v>
      </c>
      <c r="BU75" s="243">
        <f t="shared" si="230"/>
        <v>0</v>
      </c>
      <c r="BV75" s="243">
        <f t="shared" si="10"/>
        <v>0</v>
      </c>
      <c r="BW75" s="243">
        <f t="shared" si="231"/>
        <v>0</v>
      </c>
      <c r="BX75" s="244">
        <v>0</v>
      </c>
      <c r="BY75" s="243">
        <f t="shared" si="11"/>
        <v>0</v>
      </c>
      <c r="BZ75" s="243">
        <f t="shared" si="232"/>
        <v>0</v>
      </c>
      <c r="CA75" s="243">
        <f t="shared" si="233"/>
        <v>0</v>
      </c>
      <c r="CB75" s="243">
        <f t="shared" si="12"/>
        <v>0</v>
      </c>
      <c r="CC75" s="243">
        <f t="shared" si="234"/>
        <v>0</v>
      </c>
      <c r="CD75" s="245"/>
      <c r="CE75" s="243">
        <f t="shared" si="13"/>
        <v>0</v>
      </c>
      <c r="CF75" s="243">
        <f t="shared" si="235"/>
        <v>0</v>
      </c>
      <c r="CG75" s="243">
        <f t="shared" si="236"/>
        <v>0</v>
      </c>
      <c r="CH75" s="243">
        <f t="shared" si="14"/>
        <v>0</v>
      </c>
      <c r="CI75" s="243">
        <f t="shared" si="237"/>
        <v>0</v>
      </c>
      <c r="CJ75" s="245"/>
      <c r="CK75" s="243">
        <f t="shared" si="15"/>
        <v>0</v>
      </c>
      <c r="CL75" s="243">
        <f t="shared" si="238"/>
        <v>0</v>
      </c>
      <c r="CM75" s="243">
        <f t="shared" si="239"/>
        <v>0</v>
      </c>
      <c r="CN75" s="243">
        <f t="shared" si="16"/>
        <v>0</v>
      </c>
      <c r="CO75" s="243">
        <f t="shared" si="240"/>
        <v>0</v>
      </c>
      <c r="CP75" s="243">
        <v>0</v>
      </c>
      <c r="CQ75" s="243">
        <f t="shared" si="17"/>
        <v>0</v>
      </c>
      <c r="CR75" s="243">
        <f t="shared" si="374"/>
        <v>0</v>
      </c>
      <c r="CS75" s="243">
        <f t="shared" si="241"/>
        <v>0</v>
      </c>
      <c r="CT75" s="243">
        <f t="shared" si="18"/>
        <v>0</v>
      </c>
      <c r="CU75" s="243">
        <f t="shared" si="242"/>
        <v>0</v>
      </c>
      <c r="CV75" s="243"/>
      <c r="CW75" s="243">
        <f t="shared" si="19"/>
        <v>0</v>
      </c>
      <c r="CX75" s="243">
        <f t="shared" si="375"/>
        <v>0</v>
      </c>
      <c r="CY75" s="243">
        <f t="shared" si="243"/>
        <v>0</v>
      </c>
      <c r="CZ75" s="243">
        <f t="shared" si="20"/>
        <v>0</v>
      </c>
      <c r="DA75" s="243">
        <f t="shared" si="244"/>
        <v>0</v>
      </c>
      <c r="DB75" s="244">
        <v>0</v>
      </c>
      <c r="DC75" s="243">
        <f t="shared" si="245"/>
        <v>0</v>
      </c>
      <c r="DD75" s="243">
        <f t="shared" si="21"/>
        <v>0</v>
      </c>
      <c r="DE75" s="244">
        <v>0</v>
      </c>
      <c r="DF75" s="244">
        <v>0</v>
      </c>
      <c r="DG75" s="243">
        <f t="shared" si="22"/>
        <v>0</v>
      </c>
      <c r="DH75" s="243">
        <f t="shared" si="23"/>
        <v>0</v>
      </c>
      <c r="DI75" s="243">
        <f t="shared" si="246"/>
        <v>0</v>
      </c>
      <c r="DJ75" s="244">
        <v>0</v>
      </c>
      <c r="DK75" s="243">
        <f t="shared" si="247"/>
        <v>0</v>
      </c>
      <c r="DL75" s="243">
        <f t="shared" si="24"/>
        <v>0</v>
      </c>
      <c r="DM75" s="244">
        <v>0</v>
      </c>
      <c r="DN75" s="244">
        <v>0</v>
      </c>
      <c r="DO75" s="243">
        <f t="shared" si="25"/>
        <v>0</v>
      </c>
      <c r="DP75" s="243">
        <f t="shared" si="26"/>
        <v>0</v>
      </c>
      <c r="DQ75" s="243">
        <f t="shared" si="248"/>
        <v>0</v>
      </c>
      <c r="DR75" s="244">
        <v>0</v>
      </c>
      <c r="DS75" s="243">
        <f t="shared" si="249"/>
        <v>0</v>
      </c>
      <c r="DT75" s="243">
        <f t="shared" si="27"/>
        <v>0</v>
      </c>
      <c r="DU75" s="244">
        <v>0</v>
      </c>
      <c r="DV75" s="244">
        <v>0</v>
      </c>
      <c r="DW75" s="243">
        <f t="shared" si="28"/>
        <v>0</v>
      </c>
      <c r="DX75" s="243">
        <f t="shared" si="29"/>
        <v>0</v>
      </c>
      <c r="DY75" s="243">
        <f t="shared" si="30"/>
        <v>0</v>
      </c>
      <c r="DZ75" s="244">
        <v>0</v>
      </c>
      <c r="EA75" s="243">
        <f t="shared" si="250"/>
        <v>0</v>
      </c>
      <c r="EB75" s="243">
        <f t="shared" si="31"/>
        <v>0</v>
      </c>
      <c r="EC75" s="244">
        <v>0</v>
      </c>
      <c r="ED75" s="244">
        <v>0</v>
      </c>
      <c r="EE75" s="243">
        <f t="shared" si="32"/>
        <v>0</v>
      </c>
      <c r="EF75" s="243">
        <f t="shared" si="33"/>
        <v>0</v>
      </c>
      <c r="EG75" s="243">
        <f t="shared" si="34"/>
        <v>0</v>
      </c>
      <c r="EH75" s="244">
        <v>0</v>
      </c>
      <c r="EI75" s="243">
        <f t="shared" si="251"/>
        <v>0</v>
      </c>
      <c r="EJ75" s="243">
        <f t="shared" si="35"/>
        <v>0</v>
      </c>
      <c r="EK75" s="244">
        <v>0</v>
      </c>
      <c r="EL75" s="244">
        <v>0</v>
      </c>
      <c r="EM75" s="243">
        <f t="shared" si="36"/>
        <v>0</v>
      </c>
      <c r="EN75" s="243">
        <f t="shared" si="37"/>
        <v>0</v>
      </c>
      <c r="EO75" s="243">
        <f t="shared" si="252"/>
        <v>0</v>
      </c>
      <c r="EP75" s="244">
        <v>0</v>
      </c>
      <c r="EQ75" s="244">
        <v>0</v>
      </c>
      <c r="ER75" s="244">
        <v>0</v>
      </c>
      <c r="ES75" s="244">
        <v>0</v>
      </c>
      <c r="ET75" s="244">
        <v>0</v>
      </c>
      <c r="EU75" s="243">
        <f t="shared" si="38"/>
        <v>0</v>
      </c>
      <c r="EV75" s="243">
        <f t="shared" si="253"/>
        <v>0</v>
      </c>
      <c r="EW75" s="243">
        <f t="shared" si="254"/>
        <v>0</v>
      </c>
      <c r="EX75" s="243">
        <f t="shared" si="39"/>
        <v>0</v>
      </c>
      <c r="EY75" s="243">
        <f t="shared" si="255"/>
        <v>0</v>
      </c>
      <c r="EZ75" s="245">
        <f t="shared" si="256"/>
        <v>0</v>
      </c>
      <c r="FA75" s="245">
        <f t="shared" si="256"/>
        <v>0</v>
      </c>
      <c r="FB75" s="245">
        <f t="shared" si="256"/>
        <v>0</v>
      </c>
      <c r="FC75" s="245">
        <f t="shared" si="257"/>
        <v>0</v>
      </c>
      <c r="FD75" s="245">
        <f t="shared" si="258"/>
        <v>0</v>
      </c>
      <c r="FE75" s="245">
        <f t="shared" si="259"/>
        <v>0</v>
      </c>
      <c r="FF75" s="245">
        <f t="shared" si="260"/>
        <v>0</v>
      </c>
      <c r="FG75" s="245">
        <f t="shared" si="261"/>
        <v>0</v>
      </c>
      <c r="FH75" s="245">
        <f t="shared" si="262"/>
        <v>0</v>
      </c>
      <c r="FI75" s="245">
        <f t="shared" si="263"/>
        <v>0</v>
      </c>
      <c r="FJ75" s="245">
        <f t="shared" si="263"/>
        <v>0</v>
      </c>
      <c r="FK75" s="244">
        <f t="shared" si="40"/>
        <v>0</v>
      </c>
      <c r="FL75" s="244">
        <v>0</v>
      </c>
      <c r="FM75" s="243">
        <f t="shared" si="264"/>
        <v>0</v>
      </c>
      <c r="FN75" s="243">
        <f t="shared" si="265"/>
        <v>0</v>
      </c>
      <c r="FO75" s="244">
        <v>0</v>
      </c>
      <c r="FP75" s="244">
        <f t="shared" si="266"/>
        <v>0</v>
      </c>
      <c r="FQ75" s="244">
        <f t="shared" si="41"/>
        <v>0</v>
      </c>
      <c r="FR75" s="244">
        <v>0</v>
      </c>
      <c r="FS75" s="243">
        <f t="shared" si="267"/>
        <v>0</v>
      </c>
      <c r="FT75" s="243">
        <f t="shared" si="268"/>
        <v>0</v>
      </c>
      <c r="FU75" s="244">
        <v>0</v>
      </c>
      <c r="FV75" s="244">
        <f t="shared" si="269"/>
        <v>0</v>
      </c>
      <c r="FW75" s="270">
        <v>1.475E-3</v>
      </c>
      <c r="FX75" s="243">
        <f t="shared" si="270"/>
        <v>6.2923574257694996</v>
      </c>
      <c r="FY75" s="243">
        <f t="shared" si="271"/>
        <v>1.3843186336692899</v>
      </c>
      <c r="FZ75" s="243">
        <f t="shared" si="42"/>
        <v>0</v>
      </c>
      <c r="GA75" s="243">
        <f t="shared" si="272"/>
        <v>0</v>
      </c>
      <c r="GB75" s="243">
        <f t="shared" si="273"/>
        <v>0</v>
      </c>
      <c r="GC75" s="243">
        <f t="shared" si="274"/>
        <v>0.1148546150521112</v>
      </c>
      <c r="GD75" s="243">
        <f t="shared" si="43"/>
        <v>0.88528899340113687</v>
      </c>
      <c r="GE75" s="243">
        <f t="shared" si="275"/>
        <v>2.8536093757600852E-2</v>
      </c>
      <c r="GF75" s="243">
        <f t="shared" si="276"/>
        <v>0.75514730446048117</v>
      </c>
      <c r="GG75" s="243">
        <f t="shared" si="44"/>
        <v>0.43384098339460186</v>
      </c>
      <c r="GH75" s="247">
        <f t="shared" si="277"/>
        <v>10.932792781543965</v>
      </c>
      <c r="GI75" s="244">
        <v>8</v>
      </c>
      <c r="GJ75" s="244">
        <v>3890.97</v>
      </c>
      <c r="GK75" s="244">
        <v>856.01340000000005</v>
      </c>
      <c r="GL75" s="244">
        <v>2386.6175300157702</v>
      </c>
      <c r="GM75" s="244">
        <v>71.022008333333304</v>
      </c>
      <c r="GN75" s="271">
        <v>0</v>
      </c>
      <c r="GO75" s="243">
        <f t="shared" si="278"/>
        <v>0</v>
      </c>
      <c r="GP75" s="243">
        <f t="shared" si="45"/>
        <v>0</v>
      </c>
      <c r="GQ75" s="243">
        <f t="shared" si="279"/>
        <v>0</v>
      </c>
      <c r="GR75" s="243">
        <f t="shared" si="280"/>
        <v>0</v>
      </c>
      <c r="GS75" s="244">
        <v>0</v>
      </c>
      <c r="GT75" s="244">
        <v>0</v>
      </c>
      <c r="GU75" s="245"/>
      <c r="GV75" s="243">
        <f t="shared" si="46"/>
        <v>0</v>
      </c>
      <c r="GW75" s="243">
        <f t="shared" si="281"/>
        <v>0</v>
      </c>
      <c r="GX75" s="243">
        <f t="shared" si="282"/>
        <v>0</v>
      </c>
      <c r="GY75" s="243">
        <f t="shared" si="47"/>
        <v>0</v>
      </c>
      <c r="GZ75" s="243">
        <f t="shared" si="283"/>
        <v>0</v>
      </c>
      <c r="HA75" s="244">
        <v>0</v>
      </c>
      <c r="HB75" s="244">
        <v>44</v>
      </c>
      <c r="HC75" s="244">
        <v>0</v>
      </c>
      <c r="HD75" s="244">
        <v>0</v>
      </c>
      <c r="HE75" s="244">
        <v>0</v>
      </c>
      <c r="HF75" s="243">
        <f t="shared" si="284"/>
        <v>0</v>
      </c>
      <c r="HG75" s="243">
        <f t="shared" si="48"/>
        <v>0</v>
      </c>
      <c r="HH75" s="244">
        <v>0</v>
      </c>
      <c r="HI75" s="244">
        <v>0</v>
      </c>
      <c r="HJ75" s="243">
        <f t="shared" si="49"/>
        <v>0</v>
      </c>
      <c r="HK75" s="243">
        <f t="shared" si="50"/>
        <v>0</v>
      </c>
      <c r="HL75" s="243">
        <f t="shared" si="51"/>
        <v>0</v>
      </c>
      <c r="HM75" s="244">
        <v>0</v>
      </c>
      <c r="HN75" s="243">
        <f t="shared" si="285"/>
        <v>0</v>
      </c>
      <c r="HO75" s="243">
        <f t="shared" si="52"/>
        <v>0</v>
      </c>
      <c r="HP75" s="244">
        <v>0</v>
      </c>
      <c r="HQ75" s="244">
        <v>0</v>
      </c>
      <c r="HR75" s="243">
        <f t="shared" si="53"/>
        <v>0</v>
      </c>
      <c r="HS75" s="243">
        <f t="shared" si="54"/>
        <v>0</v>
      </c>
      <c r="HT75" s="243">
        <f t="shared" si="55"/>
        <v>0</v>
      </c>
      <c r="HU75" s="244">
        <v>0</v>
      </c>
      <c r="HV75" s="243">
        <f t="shared" si="286"/>
        <v>0</v>
      </c>
      <c r="HW75" s="243">
        <f t="shared" si="56"/>
        <v>0</v>
      </c>
      <c r="HX75" s="244">
        <v>0</v>
      </c>
      <c r="HY75" s="244">
        <v>0</v>
      </c>
      <c r="HZ75" s="243">
        <f t="shared" si="57"/>
        <v>0</v>
      </c>
      <c r="IA75" s="243">
        <f t="shared" si="58"/>
        <v>0</v>
      </c>
      <c r="IB75" s="243">
        <f t="shared" si="59"/>
        <v>0</v>
      </c>
      <c r="IC75" s="244">
        <v>0</v>
      </c>
      <c r="ID75" s="243">
        <f t="shared" si="287"/>
        <v>0</v>
      </c>
      <c r="IE75" s="243">
        <f t="shared" si="60"/>
        <v>0</v>
      </c>
      <c r="IF75" s="244">
        <v>0</v>
      </c>
      <c r="IG75" s="244">
        <v>0</v>
      </c>
      <c r="IH75" s="243">
        <f t="shared" si="61"/>
        <v>0</v>
      </c>
      <c r="II75" s="243">
        <f t="shared" si="62"/>
        <v>0</v>
      </c>
      <c r="IJ75" s="243">
        <f t="shared" si="288"/>
        <v>0</v>
      </c>
      <c r="IK75" s="244">
        <v>0</v>
      </c>
      <c r="IL75" s="243">
        <f t="shared" si="289"/>
        <v>0</v>
      </c>
      <c r="IM75" s="243">
        <f t="shared" si="63"/>
        <v>0</v>
      </c>
      <c r="IN75" s="244">
        <v>0</v>
      </c>
      <c r="IO75" s="244">
        <v>0</v>
      </c>
      <c r="IP75" s="243">
        <f t="shared" si="64"/>
        <v>0</v>
      </c>
      <c r="IQ75" s="243">
        <f t="shared" si="65"/>
        <v>0</v>
      </c>
      <c r="IR75" s="243">
        <f t="shared" si="290"/>
        <v>0</v>
      </c>
      <c r="IS75" s="244">
        <v>0</v>
      </c>
      <c r="IT75" s="243">
        <f t="shared" si="291"/>
        <v>0</v>
      </c>
      <c r="IU75" s="243">
        <f t="shared" si="66"/>
        <v>0</v>
      </c>
      <c r="IV75" s="244">
        <v>0</v>
      </c>
      <c r="IW75" s="244">
        <v>0</v>
      </c>
      <c r="IX75" s="243">
        <f t="shared" si="67"/>
        <v>0</v>
      </c>
      <c r="IY75" s="243">
        <f t="shared" si="68"/>
        <v>0</v>
      </c>
      <c r="IZ75" s="243">
        <f t="shared" si="292"/>
        <v>0</v>
      </c>
      <c r="JA75" s="244">
        <v>7.5234888888888696</v>
      </c>
      <c r="JB75" s="243">
        <f t="shared" si="293"/>
        <v>1.6551675555555514</v>
      </c>
      <c r="JC75" s="244">
        <v>19.296577777777699</v>
      </c>
      <c r="JD75" s="243">
        <f t="shared" si="69"/>
        <v>0</v>
      </c>
      <c r="JE75" s="243">
        <f t="shared" si="70"/>
        <v>3.2354119485128989</v>
      </c>
      <c r="JF75" s="243">
        <f t="shared" si="71"/>
        <v>1.585532308536751</v>
      </c>
      <c r="JG75" s="243">
        <f t="shared" si="294"/>
        <v>39.955414175126116</v>
      </c>
      <c r="JH75" s="244">
        <v>0</v>
      </c>
      <c r="JI75" s="243">
        <f t="shared" si="295"/>
        <v>0</v>
      </c>
      <c r="JJ75" s="244">
        <v>0</v>
      </c>
      <c r="JK75" s="243">
        <f t="shared" si="72"/>
        <v>0</v>
      </c>
      <c r="JL75" s="243">
        <f t="shared" si="73"/>
        <v>0</v>
      </c>
      <c r="JM75" s="243">
        <f t="shared" si="74"/>
        <v>0</v>
      </c>
      <c r="JN75" s="243">
        <f t="shared" si="296"/>
        <v>0</v>
      </c>
      <c r="JO75" s="244">
        <v>0</v>
      </c>
      <c r="JP75" s="243">
        <f t="shared" si="297"/>
        <v>0</v>
      </c>
      <c r="JQ75" s="244">
        <v>0</v>
      </c>
      <c r="JR75" s="243">
        <f t="shared" si="75"/>
        <v>0</v>
      </c>
      <c r="JS75" s="243">
        <f t="shared" si="76"/>
        <v>0</v>
      </c>
      <c r="JT75" s="243">
        <f t="shared" si="77"/>
        <v>0</v>
      </c>
      <c r="JU75" s="243">
        <f t="shared" si="298"/>
        <v>0</v>
      </c>
      <c r="JV75" s="244">
        <v>0</v>
      </c>
      <c r="JW75" s="243">
        <f t="shared" si="299"/>
        <v>0</v>
      </c>
      <c r="JX75" s="244">
        <v>0</v>
      </c>
      <c r="JY75" s="243">
        <f t="shared" si="78"/>
        <v>0</v>
      </c>
      <c r="JZ75" s="243">
        <f t="shared" si="79"/>
        <v>0</v>
      </c>
      <c r="KA75" s="243">
        <f t="shared" si="80"/>
        <v>0</v>
      </c>
      <c r="KB75" s="243">
        <f t="shared" si="300"/>
        <v>0</v>
      </c>
      <c r="KC75" s="244">
        <v>0</v>
      </c>
      <c r="KD75" s="243">
        <f t="shared" si="301"/>
        <v>0</v>
      </c>
      <c r="KE75" s="244">
        <v>0</v>
      </c>
      <c r="KF75" s="243">
        <f t="shared" si="81"/>
        <v>0</v>
      </c>
      <c r="KG75" s="243">
        <f t="shared" si="82"/>
        <v>0</v>
      </c>
      <c r="KH75" s="243">
        <f t="shared" si="83"/>
        <v>0</v>
      </c>
      <c r="KI75" s="243">
        <f t="shared" si="302"/>
        <v>0</v>
      </c>
      <c r="KJ75" s="244">
        <v>0</v>
      </c>
      <c r="KK75" s="243">
        <f t="shared" si="303"/>
        <v>0</v>
      </c>
      <c r="KL75" s="244">
        <v>0</v>
      </c>
      <c r="KM75" s="243">
        <f t="shared" si="84"/>
        <v>0</v>
      </c>
      <c r="KN75" s="243">
        <f t="shared" si="85"/>
        <v>0</v>
      </c>
      <c r="KO75" s="243">
        <f t="shared" si="86"/>
        <v>0</v>
      </c>
      <c r="KP75" s="243">
        <f t="shared" si="304"/>
        <v>0</v>
      </c>
      <c r="KQ75" s="243">
        <f t="shared" si="305"/>
        <v>7.5234888888888696</v>
      </c>
      <c r="KR75" s="243">
        <f t="shared" si="305"/>
        <v>1.6551675555555514</v>
      </c>
      <c r="KS75" s="243">
        <f t="shared" si="306"/>
        <v>19.296577777777699</v>
      </c>
      <c r="KT75" s="243">
        <f t="shared" si="307"/>
        <v>0</v>
      </c>
      <c r="KU75" s="243">
        <f t="shared" si="308"/>
        <v>0</v>
      </c>
      <c r="KV75" s="243">
        <f t="shared" si="309"/>
        <v>0</v>
      </c>
      <c r="KW75" s="243">
        <f t="shared" si="310"/>
        <v>3.2354119485128989</v>
      </c>
      <c r="KX75" s="243">
        <f t="shared" si="311"/>
        <v>0.10428912975922647</v>
      </c>
      <c r="KY75" s="243">
        <f t="shared" si="312"/>
        <v>2.7597910173403624</v>
      </c>
      <c r="KZ75" s="243">
        <f t="shared" si="313"/>
        <v>1.585532308536751</v>
      </c>
      <c r="LA75" s="243">
        <f t="shared" si="313"/>
        <v>39.955414175126116</v>
      </c>
      <c r="LB75" s="244">
        <v>0</v>
      </c>
      <c r="LC75" s="243">
        <f t="shared" si="314"/>
        <v>0</v>
      </c>
      <c r="LD75" s="243">
        <f t="shared" si="88"/>
        <v>0</v>
      </c>
      <c r="LE75" s="243">
        <f t="shared" si="315"/>
        <v>0</v>
      </c>
      <c r="LF75" s="243">
        <f t="shared" si="316"/>
        <v>0</v>
      </c>
      <c r="LG75" s="244">
        <v>0</v>
      </c>
      <c r="LH75" s="243">
        <f t="shared" si="89"/>
        <v>0</v>
      </c>
      <c r="LI75" s="243">
        <f t="shared" si="317"/>
        <v>0</v>
      </c>
      <c r="LJ75" s="243">
        <f t="shared" si="318"/>
        <v>0</v>
      </c>
      <c r="LK75" s="243">
        <f t="shared" si="90"/>
        <v>0</v>
      </c>
      <c r="LL75" s="243">
        <f t="shared" si="319"/>
        <v>0</v>
      </c>
      <c r="LM75" s="243">
        <f t="shared" si="91"/>
        <v>0</v>
      </c>
      <c r="LN75" s="244">
        <v>0</v>
      </c>
      <c r="LO75" s="243">
        <f t="shared" si="320"/>
        <v>0</v>
      </c>
      <c r="LP75" s="243">
        <f t="shared" si="321"/>
        <v>0</v>
      </c>
      <c r="LQ75" s="243">
        <f t="shared" si="92"/>
        <v>0</v>
      </c>
      <c r="LR75" s="243">
        <f t="shared" si="322"/>
        <v>0</v>
      </c>
      <c r="LS75" s="244">
        <v>0</v>
      </c>
      <c r="LT75" s="243">
        <f t="shared" si="93"/>
        <v>0</v>
      </c>
      <c r="LU75" s="243">
        <f t="shared" si="323"/>
        <v>0</v>
      </c>
      <c r="LV75" s="243">
        <f t="shared" si="324"/>
        <v>0</v>
      </c>
      <c r="LW75" s="243">
        <f t="shared" si="94"/>
        <v>0</v>
      </c>
      <c r="LX75" s="243">
        <f t="shared" si="325"/>
        <v>0</v>
      </c>
      <c r="LY75" s="245">
        <f t="shared" si="95"/>
        <v>0</v>
      </c>
      <c r="LZ75" s="244">
        <v>0</v>
      </c>
      <c r="MA75" s="249">
        <f t="shared" si="326"/>
        <v>0</v>
      </c>
      <c r="MB75" s="249">
        <f t="shared" si="327"/>
        <v>0</v>
      </c>
      <c r="MC75" s="249">
        <f t="shared" si="96"/>
        <v>0</v>
      </c>
      <c r="MD75" s="247">
        <f t="shared" si="328"/>
        <v>0</v>
      </c>
      <c r="ME75" s="250">
        <f t="shared" si="329"/>
        <v>108.13230027437308</v>
      </c>
      <c r="MF75" s="251">
        <f t="shared" si="376"/>
        <v>16.855332503883211</v>
      </c>
      <c r="MG75" s="252" t="e">
        <f t="shared" si="330"/>
        <v>#REF!</v>
      </c>
      <c r="MH75" s="252" t="e">
        <f t="shared" si="377"/>
        <v>#REF!</v>
      </c>
      <c r="MI75" s="252">
        <f t="shared" si="331"/>
        <v>0</v>
      </c>
      <c r="MJ75" s="252">
        <f t="shared" si="332"/>
        <v>0</v>
      </c>
      <c r="MK75" s="252">
        <f t="shared" si="378"/>
        <v>35.680166666666665</v>
      </c>
      <c r="ML75" s="252">
        <f t="shared" si="333"/>
        <v>0</v>
      </c>
      <c r="MM75" s="252">
        <f t="shared" si="334"/>
        <v>0</v>
      </c>
      <c r="MN75" s="252">
        <f t="shared" si="335"/>
        <v>0</v>
      </c>
      <c r="MO75" s="252">
        <f t="shared" si="336"/>
        <v>0</v>
      </c>
      <c r="MP75" s="253">
        <f t="shared" si="337"/>
        <v>0</v>
      </c>
      <c r="MQ75" s="254">
        <f t="shared" si="379"/>
        <v>0</v>
      </c>
      <c r="MR75" s="255">
        <f t="shared" si="338"/>
        <v>0</v>
      </c>
      <c r="MS75" s="255">
        <f t="shared" si="380"/>
        <v>0</v>
      </c>
      <c r="MT75" s="255">
        <f t="shared" si="381"/>
        <v>8.7560733269957893</v>
      </c>
      <c r="MU75" s="255">
        <f t="shared" si="97"/>
        <v>0.28224018514862853</v>
      </c>
      <c r="MV75" s="255">
        <f t="shared" si="339"/>
        <v>9.1120445054518271</v>
      </c>
      <c r="MW75" s="255" t="e">
        <f t="shared" si="98"/>
        <v>#REF!</v>
      </c>
      <c r="MX75" s="255" t="e">
        <f t="shared" si="99"/>
        <v>#REF!</v>
      </c>
      <c r="MY75" s="256" t="e">
        <f t="shared" si="340"/>
        <v>#REF!</v>
      </c>
      <c r="MZ75" s="254">
        <f t="shared" si="341"/>
        <v>0</v>
      </c>
      <c r="NA75" s="255">
        <f t="shared" si="100"/>
        <v>0</v>
      </c>
      <c r="NB75" s="255">
        <f t="shared" si="342"/>
        <v>0</v>
      </c>
      <c r="NC75" s="255">
        <f t="shared" si="101"/>
        <v>0</v>
      </c>
      <c r="ND75" s="255">
        <f t="shared" si="343"/>
        <v>0</v>
      </c>
      <c r="NE75" s="255"/>
      <c r="NF75" s="256"/>
      <c r="NG75" s="257"/>
      <c r="NH75" s="254">
        <f t="shared" si="344"/>
        <v>0</v>
      </c>
      <c r="NI75" s="255">
        <f t="shared" si="102"/>
        <v>0</v>
      </c>
      <c r="NJ75" s="255" t="e">
        <f t="shared" si="345"/>
        <v>#REF!</v>
      </c>
      <c r="NK75" s="255" t="e">
        <f t="shared" si="103"/>
        <v>#REF!</v>
      </c>
      <c r="NL75" s="255">
        <f t="shared" si="346"/>
        <v>0</v>
      </c>
      <c r="NM75" s="255"/>
      <c r="NN75" s="256"/>
      <c r="NO75" s="257"/>
      <c r="NP75" s="254">
        <f t="shared" si="347"/>
        <v>4.8238197528548001</v>
      </c>
      <c r="NQ75" s="255">
        <f t="shared" si="104"/>
        <v>5.4364448614673595</v>
      </c>
      <c r="NR75" s="255">
        <f t="shared" si="348"/>
        <v>4.2424397949651347</v>
      </c>
      <c r="NS75" s="255">
        <f t="shared" si="105"/>
        <v>5.2606253457567673</v>
      </c>
      <c r="NT75" s="255">
        <f t="shared" si="349"/>
        <v>45.431820093415084</v>
      </c>
      <c r="NU75" s="255">
        <f t="shared" si="350"/>
        <v>0.1061771186568413</v>
      </c>
      <c r="NV75" s="256">
        <f t="shared" si="351"/>
        <v>9.3380361742981033E-2</v>
      </c>
      <c r="NW75" s="257">
        <f t="shared" si="106"/>
        <v>1.0358957808877343</v>
      </c>
      <c r="NX75" s="254">
        <f t="shared" si="352"/>
        <v>0</v>
      </c>
      <c r="NY75" s="255">
        <f t="shared" si="107"/>
        <v>0</v>
      </c>
      <c r="NZ75" s="255">
        <f t="shared" si="353"/>
        <v>0</v>
      </c>
      <c r="OA75" s="255">
        <f t="shared" si="108"/>
        <v>0</v>
      </c>
      <c r="OB75" s="255">
        <f t="shared" si="354"/>
        <v>0</v>
      </c>
      <c r="OC75" s="255"/>
      <c r="OD75" s="256"/>
      <c r="OE75" s="257"/>
      <c r="OF75" s="254">
        <f t="shared" si="355"/>
        <v>0</v>
      </c>
      <c r="OG75" s="255">
        <f t="shared" si="109"/>
        <v>0</v>
      </c>
      <c r="OH75" s="255">
        <f t="shared" si="356"/>
        <v>0</v>
      </c>
      <c r="OI75" s="255">
        <f t="shared" si="110"/>
        <v>0</v>
      </c>
      <c r="OJ75" s="255">
        <f t="shared" si="357"/>
        <v>0</v>
      </c>
      <c r="OK75" s="255"/>
      <c r="OL75" s="256"/>
      <c r="OM75" s="257"/>
      <c r="ON75" s="258"/>
      <c r="OO75" s="254">
        <f t="shared" si="358"/>
        <v>0</v>
      </c>
      <c r="OP75" s="255">
        <f t="shared" si="111"/>
        <v>0</v>
      </c>
      <c r="OQ75" s="255">
        <f t="shared" si="359"/>
        <v>0</v>
      </c>
      <c r="OR75" s="255">
        <f t="shared" si="112"/>
        <v>0</v>
      </c>
      <c r="OS75" s="255">
        <f t="shared" si="360"/>
        <v>0</v>
      </c>
      <c r="OT75" s="255"/>
      <c r="OU75" s="256"/>
      <c r="OV75" s="257"/>
      <c r="OW75" s="258"/>
      <c r="OX75" s="254">
        <f t="shared" si="361"/>
        <v>0</v>
      </c>
      <c r="OY75" s="255">
        <f t="shared" si="113"/>
        <v>0</v>
      </c>
      <c r="OZ75" s="255">
        <f t="shared" si="362"/>
        <v>0</v>
      </c>
      <c r="PA75" s="255">
        <f t="shared" si="114"/>
        <v>0</v>
      </c>
      <c r="PB75" s="255">
        <f t="shared" si="363"/>
        <v>0</v>
      </c>
      <c r="PC75" s="255"/>
      <c r="PD75" s="259"/>
      <c r="PE75" s="257"/>
      <c r="PF75" s="254">
        <f t="shared" si="116"/>
        <v>0</v>
      </c>
      <c r="PG75" s="255">
        <f t="shared" si="117"/>
        <v>0</v>
      </c>
      <c r="PH75" s="255">
        <f t="shared" si="364"/>
        <v>0</v>
      </c>
      <c r="PI75" s="255">
        <f t="shared" si="118"/>
        <v>0</v>
      </c>
      <c r="PJ75" s="255">
        <f t="shared" si="119"/>
        <v>0</v>
      </c>
      <c r="PK75" s="255"/>
      <c r="PL75" s="259"/>
      <c r="PM75" s="257"/>
      <c r="PN75" s="254">
        <f t="shared" si="120"/>
        <v>0</v>
      </c>
      <c r="PO75" s="255">
        <f t="shared" si="121"/>
        <v>0</v>
      </c>
      <c r="PP75" s="255">
        <f t="shared" si="365"/>
        <v>0</v>
      </c>
      <c r="PQ75" s="255">
        <f t="shared" si="122"/>
        <v>0</v>
      </c>
      <c r="PR75" s="255">
        <f t="shared" si="123"/>
        <v>0</v>
      </c>
      <c r="PS75" s="255"/>
      <c r="PT75" s="259"/>
      <c r="PU75" s="257"/>
      <c r="PV75" s="254">
        <f t="shared" si="124"/>
        <v>8.5979557708805761</v>
      </c>
      <c r="PW75" s="255">
        <f t="shared" si="125"/>
        <v>9.68989615378241</v>
      </c>
      <c r="PX75" s="255">
        <f t="shared" si="126"/>
        <v>2.8536093757600852E-2</v>
      </c>
      <c r="PY75" s="255">
        <f t="shared" si="127"/>
        <v>3.5384756259425054E-2</v>
      </c>
      <c r="PZ75" s="255">
        <f t="shared" si="128"/>
        <v>8.6768196678920351</v>
      </c>
      <c r="QA75" s="255">
        <f t="shared" si="366"/>
        <v>0.99091096737860196</v>
      </c>
      <c r="QB75" s="259">
        <f t="shared" si="129"/>
        <v>3.2887734042919749E-3</v>
      </c>
      <c r="QC75" s="257">
        <f t="shared" si="367"/>
        <v>1.1266349984741126</v>
      </c>
      <c r="QD75" s="254">
        <f t="shared" si="130"/>
        <v>0</v>
      </c>
      <c r="QE75" s="255">
        <f t="shared" si="131"/>
        <v>0</v>
      </c>
      <c r="QF75" s="255">
        <f t="shared" si="132"/>
        <v>0</v>
      </c>
      <c r="QG75" s="255">
        <f t="shared" si="133"/>
        <v>0</v>
      </c>
      <c r="QH75" s="255">
        <f t="shared" si="134"/>
        <v>0</v>
      </c>
      <c r="QI75" s="255"/>
      <c r="QJ75" s="259"/>
      <c r="QK75" s="257"/>
      <c r="QL75" s="254">
        <f t="shared" si="135"/>
        <v>12.545601485599663</v>
      </c>
      <c r="QM75" s="255">
        <f t="shared" si="136"/>
        <v>14.13889287427082</v>
      </c>
      <c r="QN75" s="255">
        <f t="shared" si="137"/>
        <v>0.10428912975922647</v>
      </c>
      <c r="QO75" s="255">
        <f t="shared" si="138"/>
        <v>0.12931852090144083</v>
      </c>
      <c r="QP75" s="255">
        <f t="shared" si="368"/>
        <v>31.710646170735011</v>
      </c>
      <c r="QQ75" s="255">
        <f t="shared" si="369"/>
        <v>0.39562743118043731</v>
      </c>
      <c r="QR75" s="259">
        <f t="shared" si="139"/>
        <v>3.2887734042919754E-3</v>
      </c>
      <c r="QS75" s="257">
        <f t="shared" si="370"/>
        <v>1.0510339893769456</v>
      </c>
      <c r="QT75" s="254">
        <f t="shared" si="140"/>
        <v>0</v>
      </c>
      <c r="QU75" s="255">
        <f t="shared" si="141"/>
        <v>0</v>
      </c>
      <c r="QV75" s="255">
        <f t="shared" si="142"/>
        <v>0</v>
      </c>
      <c r="QW75" s="255">
        <f t="shared" si="143"/>
        <v>0</v>
      </c>
      <c r="QX75" s="255">
        <f t="shared" si="144"/>
        <v>0</v>
      </c>
      <c r="QY75" s="255"/>
      <c r="QZ75" s="259"/>
      <c r="RA75" s="257"/>
      <c r="RB75" s="254">
        <f t="shared" si="145"/>
        <v>0</v>
      </c>
      <c r="RC75" s="255">
        <f t="shared" si="146"/>
        <v>0</v>
      </c>
      <c r="RD75" s="255">
        <f t="shared" si="371"/>
        <v>0</v>
      </c>
      <c r="RE75" s="255">
        <f t="shared" si="147"/>
        <v>0</v>
      </c>
      <c r="RF75" s="255">
        <f t="shared" si="148"/>
        <v>0</v>
      </c>
      <c r="RG75" s="255"/>
      <c r="RH75" s="259"/>
      <c r="RI75" s="257"/>
      <c r="RJ75" s="254">
        <f t="shared" si="149"/>
        <v>0</v>
      </c>
      <c r="RK75" s="255">
        <f t="shared" si="150"/>
        <v>0</v>
      </c>
      <c r="RL75" s="255">
        <f t="shared" si="372"/>
        <v>0</v>
      </c>
      <c r="RM75" s="255">
        <f t="shared" si="151"/>
        <v>0</v>
      </c>
      <c r="RN75" s="255">
        <f t="shared" si="152"/>
        <v>0</v>
      </c>
      <c r="RO75" s="255"/>
      <c r="RP75" s="259"/>
      <c r="RQ75" s="257"/>
      <c r="RR75" s="254">
        <f t="shared" si="153"/>
        <v>0</v>
      </c>
      <c r="RS75" s="255">
        <f t="shared" si="154"/>
        <v>0</v>
      </c>
      <c r="RT75" s="255">
        <f t="shared" si="373"/>
        <v>0</v>
      </c>
      <c r="RU75" s="255">
        <f t="shared" si="155"/>
        <v>0</v>
      </c>
      <c r="RV75" s="255">
        <f t="shared" si="156"/>
        <v>0</v>
      </c>
      <c r="RW75" s="255"/>
      <c r="RX75" s="259"/>
      <c r="RY75" s="257"/>
      <c r="RZ75" s="260"/>
      <c r="SA75" s="242">
        <f t="shared" si="157"/>
        <v>0</v>
      </c>
      <c r="SB75" s="242">
        <f t="shared" si="158"/>
        <v>0</v>
      </c>
      <c r="SC75" s="242">
        <f t="shared" si="159"/>
        <v>0.46366695152534987</v>
      </c>
      <c r="SD75" s="242">
        <f t="shared" si="160"/>
        <v>0</v>
      </c>
      <c r="SE75" s="242">
        <f t="shared" si="161"/>
        <v>0</v>
      </c>
      <c r="SF75" s="262">
        <v>0</v>
      </c>
      <c r="SG75" s="242">
        <f t="shared" si="162"/>
        <v>0</v>
      </c>
      <c r="SH75" s="262">
        <v>0</v>
      </c>
      <c r="SI75" s="242">
        <f t="shared" si="163"/>
        <v>0</v>
      </c>
      <c r="SJ75" s="242">
        <f t="shared" si="164"/>
        <v>0</v>
      </c>
      <c r="SK75" s="242">
        <f t="shared" si="165"/>
        <v>0</v>
      </c>
      <c r="SL75" s="242">
        <f t="shared" si="166"/>
        <v>0.14409661630483903</v>
      </c>
      <c r="SM75" s="242">
        <f t="shared" si="167"/>
        <v>0</v>
      </c>
      <c r="SN75" s="242">
        <f t="shared" si="168"/>
        <v>0.38152533814383122</v>
      </c>
      <c r="SO75" s="242">
        <f t="shared" si="169"/>
        <v>0</v>
      </c>
      <c r="SP75" s="242">
        <f t="shared" si="170"/>
        <v>0</v>
      </c>
      <c r="SQ75" s="242">
        <f t="shared" si="171"/>
        <v>0</v>
      </c>
      <c r="SR75" s="242">
        <f t="shared" si="172"/>
        <v>0</v>
      </c>
      <c r="SS75" s="242">
        <f t="shared" si="173"/>
        <v>0.98928890597402019</v>
      </c>
      <c r="ST75" s="242">
        <f t="shared" si="174"/>
        <v>0.98928890597402019</v>
      </c>
      <c r="SU75" s="242"/>
      <c r="SV75" s="242"/>
      <c r="SW75" s="242">
        <f t="shared" si="175"/>
        <v>1.0541171081236229</v>
      </c>
      <c r="SX75" s="242">
        <f t="shared" si="175"/>
        <v>1.0541171081236229</v>
      </c>
      <c r="SY75" s="242"/>
      <c r="SZ75" s="263"/>
      <c r="TA75" s="264">
        <f t="shared" si="176"/>
        <v>0</v>
      </c>
      <c r="TB75" s="264">
        <f t="shared" si="177"/>
        <v>0</v>
      </c>
      <c r="TC75" s="264">
        <f t="shared" si="178"/>
        <v>57.248040000000003</v>
      </c>
      <c r="TD75" s="264">
        <f t="shared" si="179"/>
        <v>0</v>
      </c>
      <c r="TE75" s="264">
        <f t="shared" si="180"/>
        <v>0</v>
      </c>
      <c r="TF75" s="264">
        <f t="shared" si="180"/>
        <v>0</v>
      </c>
      <c r="TG75" s="264">
        <f t="shared" si="181"/>
        <v>0</v>
      </c>
      <c r="TH75" s="264">
        <f t="shared" si="182"/>
        <v>0</v>
      </c>
      <c r="TI75" s="264">
        <f t="shared" si="183"/>
        <v>0</v>
      </c>
      <c r="TJ75" s="264">
        <f t="shared" si="184"/>
        <v>16.358410000000003</v>
      </c>
      <c r="TK75" s="264">
        <f t="shared" si="185"/>
        <v>0</v>
      </c>
      <c r="TL75" s="264">
        <f t="shared" si="186"/>
        <v>46.427700000000002</v>
      </c>
      <c r="TM75" s="264">
        <f t="shared" si="187"/>
        <v>0</v>
      </c>
      <c r="TN75" s="264">
        <f t="shared" si="188"/>
        <v>0</v>
      </c>
      <c r="TO75" s="264">
        <f t="shared" si="189"/>
        <v>0</v>
      </c>
      <c r="TP75" s="264">
        <f t="shared" si="189"/>
        <v>0</v>
      </c>
      <c r="TQ75" s="264"/>
      <c r="TR75" s="264"/>
      <c r="TS75" s="264">
        <f t="shared" si="190"/>
        <v>0</v>
      </c>
      <c r="TT75" s="264">
        <f t="shared" si="191"/>
        <v>0</v>
      </c>
      <c r="TU75" s="264">
        <f t="shared" si="192"/>
        <v>59.303003100092248</v>
      </c>
      <c r="TV75" s="264">
        <f t="shared" si="193"/>
        <v>0</v>
      </c>
      <c r="TW75" s="264">
        <f t="shared" si="193"/>
        <v>0</v>
      </c>
      <c r="TX75" s="264">
        <f t="shared" si="194"/>
        <v>0</v>
      </c>
      <c r="TY75" s="264">
        <f t="shared" si="195"/>
        <v>0</v>
      </c>
      <c r="TZ75" s="264">
        <f t="shared" si="196"/>
        <v>0</v>
      </c>
      <c r="UA75" s="264">
        <f t="shared" si="197"/>
        <v>0</v>
      </c>
      <c r="UB75" s="264">
        <f t="shared" si="198"/>
        <v>18.429957225388911</v>
      </c>
      <c r="UC75" s="264">
        <f t="shared" si="199"/>
        <v>0</v>
      </c>
      <c r="UD75" s="264">
        <f t="shared" si="200"/>
        <v>48.797090748596013</v>
      </c>
      <c r="UE75" s="264">
        <f t="shared" si="201"/>
        <v>0</v>
      </c>
      <c r="UF75" s="264">
        <f t="shared" si="202"/>
        <v>0</v>
      </c>
      <c r="UG75" s="264">
        <f t="shared" si="203"/>
        <v>0</v>
      </c>
      <c r="UH75" s="264">
        <f t="shared" si="203"/>
        <v>0</v>
      </c>
      <c r="UI75" s="191"/>
      <c r="UJ75" s="191"/>
      <c r="UK75" s="191"/>
      <c r="UL75" s="191"/>
      <c r="UM75" s="189"/>
      <c r="UN75" s="191"/>
      <c r="UO75" s="191"/>
      <c r="UP75" s="191"/>
      <c r="UQ75" s="191"/>
      <c r="UR75" s="191"/>
      <c r="US75" s="191"/>
      <c r="UT75" s="191"/>
      <c r="UU75" s="191"/>
      <c r="UV75" s="192"/>
      <c r="UW75" s="191"/>
      <c r="UX75" s="191"/>
      <c r="UY75" s="191"/>
      <c r="UZ75" s="191"/>
      <c r="VA75" s="191"/>
      <c r="VB75" s="191"/>
      <c r="VC75" s="191"/>
      <c r="VD75" s="191"/>
      <c r="VE75" s="191"/>
      <c r="VF75" s="191"/>
      <c r="VG75" s="191"/>
      <c r="VH75" s="191"/>
      <c r="VI75" s="191"/>
      <c r="VJ75" s="191"/>
      <c r="VK75" s="191"/>
      <c r="VL75" s="191"/>
      <c r="VM75" s="191"/>
      <c r="VN75" s="219"/>
      <c r="VO75" s="191"/>
      <c r="VP75" s="191"/>
      <c r="VQ75" s="191"/>
      <c r="VR75" s="191"/>
      <c r="VS75" s="191"/>
      <c r="VT75" s="191"/>
      <c r="VU75" s="191"/>
      <c r="VV75" s="191"/>
    </row>
    <row r="76" spans="1:594" ht="23.1" hidden="1" customHeight="1" thickBot="1" x14ac:dyDescent="0.35">
      <c r="A76" s="265">
        <v>39</v>
      </c>
      <c r="B76" s="266" t="s">
        <v>188</v>
      </c>
      <c r="C76" s="265">
        <v>1</v>
      </c>
      <c r="D76" s="267">
        <v>173.4</v>
      </c>
      <c r="E76" s="239"/>
      <c r="F76" s="240">
        <f t="shared" si="204"/>
        <v>173.4</v>
      </c>
      <c r="G76" s="240"/>
      <c r="H76" s="268">
        <v>0</v>
      </c>
      <c r="I76" s="269">
        <v>1.1162000000000001</v>
      </c>
      <c r="J76" s="269">
        <v>1.1162000000000001</v>
      </c>
      <c r="K76" s="269"/>
      <c r="L76" s="269"/>
      <c r="M76" s="269">
        <v>0</v>
      </c>
      <c r="N76" s="269">
        <v>0</v>
      </c>
      <c r="O76" s="269">
        <v>0.61309999999999998</v>
      </c>
      <c r="P76" s="269">
        <v>0</v>
      </c>
      <c r="Q76" s="269">
        <v>0</v>
      </c>
      <c r="R76" s="269">
        <v>0</v>
      </c>
      <c r="S76" s="269">
        <v>0</v>
      </c>
      <c r="T76" s="269">
        <v>0</v>
      </c>
      <c r="U76" s="269">
        <v>0</v>
      </c>
      <c r="V76" s="269">
        <v>0.1241</v>
      </c>
      <c r="W76" s="269">
        <v>0</v>
      </c>
      <c r="X76" s="269">
        <v>0.379</v>
      </c>
      <c r="Y76" s="269">
        <v>0</v>
      </c>
      <c r="Z76" s="269">
        <v>0</v>
      </c>
      <c r="AA76" s="269">
        <v>0</v>
      </c>
      <c r="AB76" s="269">
        <v>0</v>
      </c>
      <c r="AC76" s="244">
        <v>0</v>
      </c>
      <c r="AD76" s="243">
        <f t="shared" si="205"/>
        <v>0</v>
      </c>
      <c r="AE76" s="243">
        <f t="shared" si="0"/>
        <v>0</v>
      </c>
      <c r="AF76" s="243">
        <f t="shared" si="206"/>
        <v>0</v>
      </c>
      <c r="AG76" s="243">
        <f t="shared" si="207"/>
        <v>0</v>
      </c>
      <c r="AH76" s="244">
        <v>0</v>
      </c>
      <c r="AI76" s="243">
        <f t="shared" si="1"/>
        <v>0</v>
      </c>
      <c r="AJ76" s="243">
        <f t="shared" si="208"/>
        <v>0</v>
      </c>
      <c r="AK76" s="243">
        <f t="shared" si="209"/>
        <v>0</v>
      </c>
      <c r="AL76" s="243">
        <f t="shared" si="2"/>
        <v>0</v>
      </c>
      <c r="AM76" s="243">
        <f t="shared" si="210"/>
        <v>0</v>
      </c>
      <c r="AN76" s="244">
        <v>0</v>
      </c>
      <c r="AO76" s="244">
        <v>0</v>
      </c>
      <c r="AP76" s="243">
        <f t="shared" si="211"/>
        <v>0</v>
      </c>
      <c r="AQ76" s="243">
        <f t="shared" si="212"/>
        <v>0</v>
      </c>
      <c r="AR76" s="243">
        <f t="shared" si="213"/>
        <v>0</v>
      </c>
      <c r="AS76" s="244">
        <v>0</v>
      </c>
      <c r="AT76" s="244" t="e">
        <f t="shared" si="3"/>
        <v>#REF!</v>
      </c>
      <c r="AU76" s="243">
        <f t="shared" si="4"/>
        <v>0</v>
      </c>
      <c r="AV76" s="243">
        <f t="shared" si="214"/>
        <v>0</v>
      </c>
      <c r="AW76" s="243">
        <f t="shared" si="215"/>
        <v>0</v>
      </c>
      <c r="AX76" s="243">
        <f t="shared" si="5"/>
        <v>0</v>
      </c>
      <c r="AY76" s="243">
        <f t="shared" si="216"/>
        <v>0</v>
      </c>
      <c r="AZ76" s="244">
        <v>13</v>
      </c>
      <c r="BA76" s="243">
        <f t="shared" si="217"/>
        <v>66.263166666666663</v>
      </c>
      <c r="BB76" s="243">
        <f t="shared" si="218"/>
        <v>6.9103016666666663</v>
      </c>
      <c r="BC76" s="243">
        <f t="shared" si="219"/>
        <v>5.5282413333333338</v>
      </c>
      <c r="BD76" s="243">
        <f t="shared" si="220"/>
        <v>1.3820603333333326</v>
      </c>
      <c r="BE76" s="244">
        <v>2.591363125</v>
      </c>
      <c r="BF76" s="243">
        <f t="shared" si="221"/>
        <v>2.0730905000000002</v>
      </c>
      <c r="BG76" s="243">
        <f t="shared" si="222"/>
        <v>0.51827262499999982</v>
      </c>
      <c r="BH76" s="243">
        <f t="shared" si="6"/>
        <v>8.6085487151518301</v>
      </c>
      <c r="BI76" s="243">
        <f t="shared" si="223"/>
        <v>0.27748492874477376</v>
      </c>
      <c r="BJ76" s="243">
        <f t="shared" si="224"/>
        <v>7.3430511460318977</v>
      </c>
      <c r="BK76" s="243">
        <f t="shared" si="7"/>
        <v>4.218669008674258</v>
      </c>
      <c r="BL76" s="243">
        <f t="shared" si="225"/>
        <v>106.31045901859129</v>
      </c>
      <c r="BM76" s="244">
        <v>0</v>
      </c>
      <c r="BN76" s="243">
        <f t="shared" si="226"/>
        <v>0</v>
      </c>
      <c r="BO76" s="243">
        <f t="shared" si="8"/>
        <v>0</v>
      </c>
      <c r="BP76" s="243">
        <f t="shared" si="227"/>
        <v>0</v>
      </c>
      <c r="BQ76" s="243">
        <f t="shared" si="228"/>
        <v>0</v>
      </c>
      <c r="BR76" s="244">
        <v>0</v>
      </c>
      <c r="BS76" s="243">
        <f t="shared" si="9"/>
        <v>0</v>
      </c>
      <c r="BT76" s="243">
        <f t="shared" si="229"/>
        <v>0</v>
      </c>
      <c r="BU76" s="243">
        <f t="shared" si="230"/>
        <v>0</v>
      </c>
      <c r="BV76" s="243">
        <f t="shared" si="10"/>
        <v>0</v>
      </c>
      <c r="BW76" s="243">
        <f t="shared" si="231"/>
        <v>0</v>
      </c>
      <c r="BX76" s="244">
        <v>0</v>
      </c>
      <c r="BY76" s="243">
        <f t="shared" si="11"/>
        <v>0</v>
      </c>
      <c r="BZ76" s="243">
        <f t="shared" si="232"/>
        <v>0</v>
      </c>
      <c r="CA76" s="243">
        <f t="shared" si="233"/>
        <v>0</v>
      </c>
      <c r="CB76" s="243">
        <f t="shared" si="12"/>
        <v>0</v>
      </c>
      <c r="CC76" s="243">
        <f t="shared" si="234"/>
        <v>0</v>
      </c>
      <c r="CD76" s="245"/>
      <c r="CE76" s="243">
        <f t="shared" si="13"/>
        <v>0</v>
      </c>
      <c r="CF76" s="243">
        <f t="shared" si="235"/>
        <v>0</v>
      </c>
      <c r="CG76" s="243">
        <f t="shared" si="236"/>
        <v>0</v>
      </c>
      <c r="CH76" s="243">
        <f t="shared" si="14"/>
        <v>0</v>
      </c>
      <c r="CI76" s="243">
        <f t="shared" si="237"/>
        <v>0</v>
      </c>
      <c r="CJ76" s="245"/>
      <c r="CK76" s="243">
        <f t="shared" si="15"/>
        <v>0</v>
      </c>
      <c r="CL76" s="243">
        <f t="shared" si="238"/>
        <v>0</v>
      </c>
      <c r="CM76" s="243">
        <f t="shared" si="239"/>
        <v>0</v>
      </c>
      <c r="CN76" s="243">
        <f t="shared" si="16"/>
        <v>0</v>
      </c>
      <c r="CO76" s="243">
        <f t="shared" si="240"/>
        <v>0</v>
      </c>
      <c r="CP76" s="243">
        <v>0</v>
      </c>
      <c r="CQ76" s="243">
        <f t="shared" si="17"/>
        <v>0</v>
      </c>
      <c r="CR76" s="243">
        <f t="shared" si="374"/>
        <v>0</v>
      </c>
      <c r="CS76" s="243">
        <f t="shared" si="241"/>
        <v>0</v>
      </c>
      <c r="CT76" s="243">
        <f t="shared" si="18"/>
        <v>0</v>
      </c>
      <c r="CU76" s="243">
        <f t="shared" si="242"/>
        <v>0</v>
      </c>
      <c r="CV76" s="243"/>
      <c r="CW76" s="243">
        <f t="shared" si="19"/>
        <v>0</v>
      </c>
      <c r="CX76" s="243">
        <f t="shared" si="375"/>
        <v>0</v>
      </c>
      <c r="CY76" s="243">
        <f t="shared" si="243"/>
        <v>0</v>
      </c>
      <c r="CZ76" s="243">
        <f t="shared" si="20"/>
        <v>0</v>
      </c>
      <c r="DA76" s="243">
        <f t="shared" si="244"/>
        <v>0</v>
      </c>
      <c r="DB76" s="244">
        <v>0</v>
      </c>
      <c r="DC76" s="243">
        <f t="shared" si="245"/>
        <v>0</v>
      </c>
      <c r="DD76" s="243">
        <f t="shared" si="21"/>
        <v>0</v>
      </c>
      <c r="DE76" s="244">
        <v>0</v>
      </c>
      <c r="DF76" s="244">
        <v>0</v>
      </c>
      <c r="DG76" s="243">
        <f t="shared" si="22"/>
        <v>0</v>
      </c>
      <c r="DH76" s="243">
        <f t="shared" si="23"/>
        <v>0</v>
      </c>
      <c r="DI76" s="243">
        <f t="shared" si="246"/>
        <v>0</v>
      </c>
      <c r="DJ76" s="244">
        <v>0</v>
      </c>
      <c r="DK76" s="243">
        <f t="shared" si="247"/>
        <v>0</v>
      </c>
      <c r="DL76" s="243">
        <f t="shared" si="24"/>
        <v>0</v>
      </c>
      <c r="DM76" s="244">
        <v>0</v>
      </c>
      <c r="DN76" s="244">
        <v>0</v>
      </c>
      <c r="DO76" s="243">
        <f t="shared" si="25"/>
        <v>0</v>
      </c>
      <c r="DP76" s="243">
        <f t="shared" si="26"/>
        <v>0</v>
      </c>
      <c r="DQ76" s="243">
        <f t="shared" si="248"/>
        <v>0</v>
      </c>
      <c r="DR76" s="244">
        <v>0</v>
      </c>
      <c r="DS76" s="243">
        <f t="shared" si="249"/>
        <v>0</v>
      </c>
      <c r="DT76" s="243">
        <f t="shared" si="27"/>
        <v>0</v>
      </c>
      <c r="DU76" s="244">
        <v>0</v>
      </c>
      <c r="DV76" s="244">
        <v>0</v>
      </c>
      <c r="DW76" s="243">
        <f t="shared" si="28"/>
        <v>0</v>
      </c>
      <c r="DX76" s="243">
        <f t="shared" si="29"/>
        <v>0</v>
      </c>
      <c r="DY76" s="243">
        <f t="shared" si="30"/>
        <v>0</v>
      </c>
      <c r="DZ76" s="244">
        <v>0</v>
      </c>
      <c r="EA76" s="243">
        <f t="shared" si="250"/>
        <v>0</v>
      </c>
      <c r="EB76" s="243">
        <f t="shared" si="31"/>
        <v>0</v>
      </c>
      <c r="EC76" s="244">
        <v>0</v>
      </c>
      <c r="ED76" s="244">
        <v>0</v>
      </c>
      <c r="EE76" s="243">
        <f t="shared" si="32"/>
        <v>0</v>
      </c>
      <c r="EF76" s="243">
        <f t="shared" si="33"/>
        <v>0</v>
      </c>
      <c r="EG76" s="243">
        <f t="shared" si="34"/>
        <v>0</v>
      </c>
      <c r="EH76" s="244">
        <v>0</v>
      </c>
      <c r="EI76" s="243">
        <f t="shared" si="251"/>
        <v>0</v>
      </c>
      <c r="EJ76" s="243">
        <f t="shared" si="35"/>
        <v>0</v>
      </c>
      <c r="EK76" s="244">
        <v>0</v>
      </c>
      <c r="EL76" s="244">
        <v>0</v>
      </c>
      <c r="EM76" s="243">
        <f t="shared" si="36"/>
        <v>0</v>
      </c>
      <c r="EN76" s="243">
        <f t="shared" si="37"/>
        <v>0</v>
      </c>
      <c r="EO76" s="243">
        <f t="shared" si="252"/>
        <v>0</v>
      </c>
      <c r="EP76" s="244">
        <v>0</v>
      </c>
      <c r="EQ76" s="244">
        <v>0</v>
      </c>
      <c r="ER76" s="244">
        <v>0</v>
      </c>
      <c r="ES76" s="244">
        <v>0</v>
      </c>
      <c r="ET76" s="244">
        <v>0</v>
      </c>
      <c r="EU76" s="243">
        <f t="shared" si="38"/>
        <v>0</v>
      </c>
      <c r="EV76" s="243">
        <f t="shared" si="253"/>
        <v>0</v>
      </c>
      <c r="EW76" s="243">
        <f t="shared" si="254"/>
        <v>0</v>
      </c>
      <c r="EX76" s="243">
        <f t="shared" si="39"/>
        <v>0</v>
      </c>
      <c r="EY76" s="243">
        <f t="shared" si="255"/>
        <v>0</v>
      </c>
      <c r="EZ76" s="245">
        <f t="shared" si="256"/>
        <v>0</v>
      </c>
      <c r="FA76" s="245">
        <f t="shared" si="256"/>
        <v>0</v>
      </c>
      <c r="FB76" s="245">
        <f t="shared" si="256"/>
        <v>0</v>
      </c>
      <c r="FC76" s="245">
        <f t="shared" si="257"/>
        <v>0</v>
      </c>
      <c r="FD76" s="245">
        <f t="shared" si="258"/>
        <v>0</v>
      </c>
      <c r="FE76" s="245">
        <f t="shared" si="259"/>
        <v>0</v>
      </c>
      <c r="FF76" s="245">
        <f t="shared" si="260"/>
        <v>0</v>
      </c>
      <c r="FG76" s="245">
        <f t="shared" si="261"/>
        <v>0</v>
      </c>
      <c r="FH76" s="245">
        <f t="shared" si="262"/>
        <v>0</v>
      </c>
      <c r="FI76" s="245">
        <f t="shared" si="263"/>
        <v>0</v>
      </c>
      <c r="FJ76" s="245">
        <f t="shared" si="263"/>
        <v>0</v>
      </c>
      <c r="FK76" s="244">
        <f t="shared" si="40"/>
        <v>0</v>
      </c>
      <c r="FL76" s="244">
        <v>0</v>
      </c>
      <c r="FM76" s="243">
        <f t="shared" si="264"/>
        <v>0</v>
      </c>
      <c r="FN76" s="243">
        <f t="shared" si="265"/>
        <v>0</v>
      </c>
      <c r="FO76" s="244">
        <v>0</v>
      </c>
      <c r="FP76" s="244">
        <f t="shared" si="266"/>
        <v>0</v>
      </c>
      <c r="FQ76" s="244">
        <f t="shared" si="41"/>
        <v>0</v>
      </c>
      <c r="FR76" s="244">
        <v>0</v>
      </c>
      <c r="FS76" s="243">
        <f t="shared" si="267"/>
        <v>0</v>
      </c>
      <c r="FT76" s="243">
        <f t="shared" si="268"/>
        <v>0</v>
      </c>
      <c r="FU76" s="244">
        <v>0</v>
      </c>
      <c r="FV76" s="244">
        <f t="shared" si="269"/>
        <v>0</v>
      </c>
      <c r="FW76" s="270">
        <v>1.9120000000000001E-3</v>
      </c>
      <c r="FX76" s="243">
        <f t="shared" si="270"/>
        <v>8.2785428169724806</v>
      </c>
      <c r="FY76" s="243">
        <f t="shared" si="271"/>
        <v>1.8212794197339457</v>
      </c>
      <c r="FZ76" s="243">
        <f t="shared" si="42"/>
        <v>0</v>
      </c>
      <c r="GA76" s="243">
        <f t="shared" si="272"/>
        <v>0</v>
      </c>
      <c r="GB76" s="243">
        <f t="shared" si="273"/>
        <v>0</v>
      </c>
      <c r="GC76" s="243">
        <f t="shared" si="274"/>
        <v>0.14888272812178754</v>
      </c>
      <c r="GD76" s="243">
        <f t="shared" si="43"/>
        <v>1.1644779544644273</v>
      </c>
      <c r="GE76" s="243">
        <f t="shared" si="275"/>
        <v>3.753537244328907E-2</v>
      </c>
      <c r="GF76" s="243">
        <f t="shared" si="276"/>
        <v>0.99329416153604011</v>
      </c>
      <c r="GG76" s="243">
        <f t="shared" si="44"/>
        <v>0.57065914596463208</v>
      </c>
      <c r="GH76" s="247">
        <f t="shared" si="277"/>
        <v>14.380610478308727</v>
      </c>
      <c r="GI76" s="244">
        <v>14</v>
      </c>
      <c r="GJ76" s="244">
        <v>3949.14</v>
      </c>
      <c r="GK76" s="244">
        <v>868.81079999999997</v>
      </c>
      <c r="GL76" s="244">
        <v>2422.2974611694399</v>
      </c>
      <c r="GM76" s="244">
        <v>71.022008333333304</v>
      </c>
      <c r="GN76" s="271">
        <v>0</v>
      </c>
      <c r="GO76" s="243">
        <f t="shared" si="278"/>
        <v>0</v>
      </c>
      <c r="GP76" s="243">
        <f t="shared" si="45"/>
        <v>0</v>
      </c>
      <c r="GQ76" s="243">
        <f t="shared" si="279"/>
        <v>0</v>
      </c>
      <c r="GR76" s="243">
        <f t="shared" si="280"/>
        <v>0</v>
      </c>
      <c r="GS76" s="244">
        <v>0</v>
      </c>
      <c r="GT76" s="244">
        <v>0</v>
      </c>
      <c r="GU76" s="245"/>
      <c r="GV76" s="243">
        <f t="shared" si="46"/>
        <v>0</v>
      </c>
      <c r="GW76" s="243">
        <f t="shared" si="281"/>
        <v>0</v>
      </c>
      <c r="GX76" s="243">
        <f t="shared" si="282"/>
        <v>0</v>
      </c>
      <c r="GY76" s="243">
        <f t="shared" si="47"/>
        <v>0</v>
      </c>
      <c r="GZ76" s="243">
        <f t="shared" si="283"/>
        <v>0</v>
      </c>
      <c r="HA76" s="244">
        <v>0</v>
      </c>
      <c r="HB76" s="244">
        <v>44</v>
      </c>
      <c r="HC76" s="244">
        <v>0</v>
      </c>
      <c r="HD76" s="244">
        <v>0</v>
      </c>
      <c r="HE76" s="244">
        <v>0</v>
      </c>
      <c r="HF76" s="243">
        <f t="shared" si="284"/>
        <v>0</v>
      </c>
      <c r="HG76" s="243">
        <f t="shared" si="48"/>
        <v>0</v>
      </c>
      <c r="HH76" s="244">
        <v>0</v>
      </c>
      <c r="HI76" s="244">
        <v>0</v>
      </c>
      <c r="HJ76" s="243">
        <f t="shared" si="49"/>
        <v>0</v>
      </c>
      <c r="HK76" s="243">
        <f t="shared" si="50"/>
        <v>0</v>
      </c>
      <c r="HL76" s="243">
        <f t="shared" si="51"/>
        <v>0</v>
      </c>
      <c r="HM76" s="244">
        <v>0</v>
      </c>
      <c r="HN76" s="243">
        <f t="shared" si="285"/>
        <v>0</v>
      </c>
      <c r="HO76" s="243">
        <f t="shared" si="52"/>
        <v>0</v>
      </c>
      <c r="HP76" s="244">
        <v>0</v>
      </c>
      <c r="HQ76" s="244">
        <v>0</v>
      </c>
      <c r="HR76" s="243">
        <f t="shared" si="53"/>
        <v>0</v>
      </c>
      <c r="HS76" s="243">
        <f t="shared" si="54"/>
        <v>0</v>
      </c>
      <c r="HT76" s="243">
        <f t="shared" si="55"/>
        <v>0</v>
      </c>
      <c r="HU76" s="244">
        <v>0</v>
      </c>
      <c r="HV76" s="243">
        <f t="shared" si="286"/>
        <v>0</v>
      </c>
      <c r="HW76" s="243">
        <f t="shared" si="56"/>
        <v>0</v>
      </c>
      <c r="HX76" s="244">
        <v>0</v>
      </c>
      <c r="HY76" s="244">
        <v>0</v>
      </c>
      <c r="HZ76" s="243">
        <f t="shared" si="57"/>
        <v>0</v>
      </c>
      <c r="IA76" s="243">
        <f t="shared" si="58"/>
        <v>0</v>
      </c>
      <c r="IB76" s="243">
        <f t="shared" si="59"/>
        <v>0</v>
      </c>
      <c r="IC76" s="244">
        <v>0</v>
      </c>
      <c r="ID76" s="243">
        <f t="shared" si="287"/>
        <v>0</v>
      </c>
      <c r="IE76" s="243">
        <f t="shared" si="60"/>
        <v>0</v>
      </c>
      <c r="IF76" s="244">
        <v>0</v>
      </c>
      <c r="IG76" s="244">
        <v>0</v>
      </c>
      <c r="IH76" s="243">
        <f t="shared" si="61"/>
        <v>0</v>
      </c>
      <c r="II76" s="243">
        <f t="shared" si="62"/>
        <v>0</v>
      </c>
      <c r="IJ76" s="243">
        <f t="shared" si="288"/>
        <v>0</v>
      </c>
      <c r="IK76" s="244">
        <v>0</v>
      </c>
      <c r="IL76" s="243">
        <f t="shared" si="289"/>
        <v>0</v>
      </c>
      <c r="IM76" s="243">
        <f t="shared" si="63"/>
        <v>0</v>
      </c>
      <c r="IN76" s="244">
        <v>0</v>
      </c>
      <c r="IO76" s="244">
        <v>0</v>
      </c>
      <c r="IP76" s="243">
        <f t="shared" si="64"/>
        <v>0</v>
      </c>
      <c r="IQ76" s="243">
        <f t="shared" si="65"/>
        <v>0</v>
      </c>
      <c r="IR76" s="243">
        <f t="shared" si="290"/>
        <v>0</v>
      </c>
      <c r="IS76" s="244">
        <v>1</v>
      </c>
      <c r="IT76" s="243">
        <f t="shared" si="291"/>
        <v>0.22</v>
      </c>
      <c r="IU76" s="243">
        <f t="shared" si="66"/>
        <v>0</v>
      </c>
      <c r="IV76" s="244">
        <v>4.3718238284999898E-2</v>
      </c>
      <c r="IW76" s="244">
        <v>0.10373237963680999</v>
      </c>
      <c r="IX76" s="243">
        <f t="shared" si="67"/>
        <v>0.15537242059883974</v>
      </c>
      <c r="IY76" s="243">
        <f t="shared" si="68"/>
        <v>7.6141151926032491E-2</v>
      </c>
      <c r="IZ76" s="243">
        <f t="shared" si="292"/>
        <v>1.9187570285360183</v>
      </c>
      <c r="JA76" s="244">
        <v>10.1975</v>
      </c>
      <c r="JB76" s="243">
        <f t="shared" si="293"/>
        <v>2.2434500000000002</v>
      </c>
      <c r="JC76" s="244">
        <v>26.154999999999902</v>
      </c>
      <c r="JD76" s="243">
        <f t="shared" si="69"/>
        <v>0</v>
      </c>
      <c r="JE76" s="243">
        <f t="shared" si="70"/>
        <v>4.385347520574717</v>
      </c>
      <c r="JF76" s="243">
        <f t="shared" si="71"/>
        <v>2.149064876028731</v>
      </c>
      <c r="JG76" s="243">
        <f t="shared" si="294"/>
        <v>54.15643487592402</v>
      </c>
      <c r="JH76" s="244">
        <v>0</v>
      </c>
      <c r="JI76" s="243">
        <f t="shared" si="295"/>
        <v>0</v>
      </c>
      <c r="JJ76" s="244">
        <v>0</v>
      </c>
      <c r="JK76" s="243">
        <f t="shared" si="72"/>
        <v>0</v>
      </c>
      <c r="JL76" s="243">
        <f t="shared" si="73"/>
        <v>0</v>
      </c>
      <c r="JM76" s="243">
        <f t="shared" si="74"/>
        <v>0</v>
      </c>
      <c r="JN76" s="243">
        <f t="shared" si="296"/>
        <v>0</v>
      </c>
      <c r="JO76" s="244">
        <v>0</v>
      </c>
      <c r="JP76" s="243">
        <f t="shared" si="297"/>
        <v>0</v>
      </c>
      <c r="JQ76" s="244">
        <v>0</v>
      </c>
      <c r="JR76" s="243">
        <f t="shared" si="75"/>
        <v>0</v>
      </c>
      <c r="JS76" s="243">
        <f t="shared" si="76"/>
        <v>0</v>
      </c>
      <c r="JT76" s="243">
        <f t="shared" si="77"/>
        <v>0</v>
      </c>
      <c r="JU76" s="243">
        <f t="shared" si="298"/>
        <v>0</v>
      </c>
      <c r="JV76" s="244">
        <v>0</v>
      </c>
      <c r="JW76" s="243">
        <f t="shared" si="299"/>
        <v>0</v>
      </c>
      <c r="JX76" s="244">
        <v>0</v>
      </c>
      <c r="JY76" s="243">
        <f t="shared" si="78"/>
        <v>0</v>
      </c>
      <c r="JZ76" s="243">
        <f t="shared" si="79"/>
        <v>0</v>
      </c>
      <c r="KA76" s="243">
        <f t="shared" si="80"/>
        <v>0</v>
      </c>
      <c r="KB76" s="243">
        <f t="shared" si="300"/>
        <v>0</v>
      </c>
      <c r="KC76" s="244">
        <v>0</v>
      </c>
      <c r="KD76" s="243">
        <f t="shared" si="301"/>
        <v>0</v>
      </c>
      <c r="KE76" s="244">
        <v>0</v>
      </c>
      <c r="KF76" s="243">
        <f t="shared" si="81"/>
        <v>0</v>
      </c>
      <c r="KG76" s="243">
        <f t="shared" si="82"/>
        <v>0</v>
      </c>
      <c r="KH76" s="243">
        <f t="shared" si="83"/>
        <v>0</v>
      </c>
      <c r="KI76" s="243">
        <f t="shared" si="302"/>
        <v>0</v>
      </c>
      <c r="KJ76" s="244">
        <v>0</v>
      </c>
      <c r="KK76" s="243">
        <f t="shared" si="303"/>
        <v>0</v>
      </c>
      <c r="KL76" s="244">
        <v>0</v>
      </c>
      <c r="KM76" s="243">
        <f t="shared" si="84"/>
        <v>0</v>
      </c>
      <c r="KN76" s="243">
        <f t="shared" si="85"/>
        <v>0</v>
      </c>
      <c r="KO76" s="243">
        <f t="shared" si="86"/>
        <v>0</v>
      </c>
      <c r="KP76" s="243">
        <f t="shared" si="304"/>
        <v>0</v>
      </c>
      <c r="KQ76" s="243">
        <f t="shared" si="305"/>
        <v>11.1975</v>
      </c>
      <c r="KR76" s="243">
        <f t="shared" si="305"/>
        <v>2.4634500000000004</v>
      </c>
      <c r="KS76" s="243">
        <f t="shared" si="306"/>
        <v>26.302450617921711</v>
      </c>
      <c r="KT76" s="243">
        <f t="shared" si="307"/>
        <v>0</v>
      </c>
      <c r="KU76" s="243">
        <f t="shared" si="308"/>
        <v>0</v>
      </c>
      <c r="KV76" s="243">
        <f t="shared" si="309"/>
        <v>0</v>
      </c>
      <c r="KW76" s="243">
        <f t="shared" si="310"/>
        <v>4.540719941173557</v>
      </c>
      <c r="KX76" s="243">
        <f t="shared" si="311"/>
        <v>0.1463639680761562</v>
      </c>
      <c r="KY76" s="243">
        <f t="shared" si="312"/>
        <v>3.8732125322306792</v>
      </c>
      <c r="KZ76" s="243">
        <f t="shared" si="313"/>
        <v>2.2252060279547634</v>
      </c>
      <c r="LA76" s="243">
        <f t="shared" si="313"/>
        <v>56.075191904460041</v>
      </c>
      <c r="LB76" s="244">
        <v>0</v>
      </c>
      <c r="LC76" s="243">
        <f t="shared" si="314"/>
        <v>0</v>
      </c>
      <c r="LD76" s="243">
        <f t="shared" si="88"/>
        <v>0</v>
      </c>
      <c r="LE76" s="243">
        <f t="shared" si="315"/>
        <v>0</v>
      </c>
      <c r="LF76" s="243">
        <f t="shared" si="316"/>
        <v>0</v>
      </c>
      <c r="LG76" s="244">
        <v>0</v>
      </c>
      <c r="LH76" s="243">
        <f t="shared" si="89"/>
        <v>0</v>
      </c>
      <c r="LI76" s="243">
        <f t="shared" si="317"/>
        <v>0</v>
      </c>
      <c r="LJ76" s="243">
        <f t="shared" si="318"/>
        <v>0</v>
      </c>
      <c r="LK76" s="243">
        <f t="shared" si="90"/>
        <v>0</v>
      </c>
      <c r="LL76" s="243">
        <f t="shared" si="319"/>
        <v>0</v>
      </c>
      <c r="LM76" s="243">
        <f t="shared" si="91"/>
        <v>0</v>
      </c>
      <c r="LN76" s="244">
        <v>0</v>
      </c>
      <c r="LO76" s="243">
        <f t="shared" si="320"/>
        <v>0</v>
      </c>
      <c r="LP76" s="243">
        <f t="shared" si="321"/>
        <v>0</v>
      </c>
      <c r="LQ76" s="243">
        <f t="shared" si="92"/>
        <v>0</v>
      </c>
      <c r="LR76" s="243">
        <f t="shared" si="322"/>
        <v>0</v>
      </c>
      <c r="LS76" s="244">
        <v>0</v>
      </c>
      <c r="LT76" s="243">
        <f t="shared" si="93"/>
        <v>0</v>
      </c>
      <c r="LU76" s="243">
        <f t="shared" si="323"/>
        <v>0</v>
      </c>
      <c r="LV76" s="243">
        <f t="shared" si="324"/>
        <v>0</v>
      </c>
      <c r="LW76" s="243">
        <f t="shared" si="94"/>
        <v>0</v>
      </c>
      <c r="LX76" s="243">
        <f t="shared" si="325"/>
        <v>0</v>
      </c>
      <c r="LY76" s="245">
        <f t="shared" si="95"/>
        <v>0</v>
      </c>
      <c r="LZ76" s="244">
        <v>0</v>
      </c>
      <c r="MA76" s="249">
        <f t="shared" si="326"/>
        <v>0</v>
      </c>
      <c r="MB76" s="249">
        <f t="shared" si="327"/>
        <v>0</v>
      </c>
      <c r="MC76" s="249">
        <f t="shared" si="96"/>
        <v>0</v>
      </c>
      <c r="MD76" s="247">
        <f t="shared" si="328"/>
        <v>0</v>
      </c>
      <c r="ME76" s="250">
        <f t="shared" si="329"/>
        <v>176.76626140136005</v>
      </c>
      <c r="MF76" s="251">
        <f t="shared" si="376"/>
        <v>23.76077223670643</v>
      </c>
      <c r="MG76" s="252" t="e">
        <f t="shared" si="330"/>
        <v>#REF!</v>
      </c>
      <c r="MH76" s="252" t="e">
        <f t="shared" si="377"/>
        <v>#REF!</v>
      </c>
      <c r="MI76" s="252">
        <f t="shared" si="331"/>
        <v>0</v>
      </c>
      <c r="MJ76" s="252">
        <f t="shared" si="332"/>
        <v>0</v>
      </c>
      <c r="MK76" s="252">
        <f t="shared" si="378"/>
        <v>66.263166666666663</v>
      </c>
      <c r="ML76" s="252">
        <f t="shared" si="333"/>
        <v>0</v>
      </c>
      <c r="MM76" s="252">
        <f t="shared" si="334"/>
        <v>0</v>
      </c>
      <c r="MN76" s="252">
        <f t="shared" si="335"/>
        <v>0</v>
      </c>
      <c r="MO76" s="252">
        <f t="shared" si="336"/>
        <v>0</v>
      </c>
      <c r="MP76" s="253">
        <f t="shared" si="337"/>
        <v>0</v>
      </c>
      <c r="MQ76" s="254">
        <f t="shared" si="379"/>
        <v>0</v>
      </c>
      <c r="MR76" s="255">
        <f t="shared" si="338"/>
        <v>0</v>
      </c>
      <c r="MS76" s="255">
        <f t="shared" si="380"/>
        <v>0</v>
      </c>
      <c r="MT76" s="255">
        <f t="shared" si="381"/>
        <v>14.313746610789813</v>
      </c>
      <c r="MU76" s="255">
        <f t="shared" si="97"/>
        <v>0.46138426926421899</v>
      </c>
      <c r="MV76" s="255">
        <f t="shared" si="339"/>
        <v>14.895660564554312</v>
      </c>
      <c r="MW76" s="255" t="e">
        <f t="shared" si="98"/>
        <v>#REF!</v>
      </c>
      <c r="MX76" s="255" t="e">
        <f t="shared" si="99"/>
        <v>#REF!</v>
      </c>
      <c r="MY76" s="256" t="e">
        <f t="shared" si="340"/>
        <v>#REF!</v>
      </c>
      <c r="MZ76" s="254">
        <f t="shared" si="341"/>
        <v>0</v>
      </c>
      <c r="NA76" s="255">
        <f t="shared" si="100"/>
        <v>0</v>
      </c>
      <c r="NB76" s="255">
        <f t="shared" si="342"/>
        <v>0</v>
      </c>
      <c r="NC76" s="255">
        <f t="shared" si="101"/>
        <v>0</v>
      </c>
      <c r="ND76" s="255">
        <f t="shared" si="343"/>
        <v>0</v>
      </c>
      <c r="NE76" s="255"/>
      <c r="NF76" s="256"/>
      <c r="NG76" s="257"/>
      <c r="NH76" s="254">
        <f t="shared" si="344"/>
        <v>0</v>
      </c>
      <c r="NI76" s="255">
        <f t="shared" si="102"/>
        <v>0</v>
      </c>
      <c r="NJ76" s="255" t="e">
        <f t="shared" si="345"/>
        <v>#REF!</v>
      </c>
      <c r="NK76" s="255" t="e">
        <f t="shared" si="103"/>
        <v>#REF!</v>
      </c>
      <c r="NL76" s="255">
        <f t="shared" si="346"/>
        <v>0</v>
      </c>
      <c r="NM76" s="255"/>
      <c r="NN76" s="256"/>
      <c r="NO76" s="257"/>
      <c r="NP76" s="254">
        <f t="shared" si="347"/>
        <v>8.9585223981589142</v>
      </c>
      <c r="NQ76" s="255">
        <f t="shared" si="104"/>
        <v>10.096254742725096</v>
      </c>
      <c r="NR76" s="255">
        <f t="shared" si="348"/>
        <v>7.8788167620781078</v>
      </c>
      <c r="NS76" s="255">
        <f t="shared" si="105"/>
        <v>9.7697327849768527</v>
      </c>
      <c r="NT76" s="255">
        <f t="shared" si="349"/>
        <v>84.373380173485145</v>
      </c>
      <c r="NU76" s="255">
        <f t="shared" si="350"/>
        <v>0.1061771186568413</v>
      </c>
      <c r="NV76" s="256">
        <f t="shared" si="351"/>
        <v>9.3380361742981047E-2</v>
      </c>
      <c r="NW76" s="257">
        <f t="shared" si="106"/>
        <v>1.0358957808877343</v>
      </c>
      <c r="NX76" s="254">
        <f t="shared" si="352"/>
        <v>0</v>
      </c>
      <c r="NY76" s="255">
        <f t="shared" si="107"/>
        <v>0</v>
      </c>
      <c r="NZ76" s="255">
        <f t="shared" si="353"/>
        <v>0</v>
      </c>
      <c r="OA76" s="255">
        <f t="shared" si="108"/>
        <v>0</v>
      </c>
      <c r="OB76" s="255">
        <f t="shared" si="354"/>
        <v>0</v>
      </c>
      <c r="OC76" s="255"/>
      <c r="OD76" s="256"/>
      <c r="OE76" s="257"/>
      <c r="OF76" s="254">
        <f t="shared" si="355"/>
        <v>0</v>
      </c>
      <c r="OG76" s="255">
        <f t="shared" si="109"/>
        <v>0</v>
      </c>
      <c r="OH76" s="255">
        <f t="shared" si="356"/>
        <v>0</v>
      </c>
      <c r="OI76" s="255">
        <f t="shared" si="110"/>
        <v>0</v>
      </c>
      <c r="OJ76" s="255">
        <f t="shared" si="357"/>
        <v>0</v>
      </c>
      <c r="OK76" s="255"/>
      <c r="OL76" s="256"/>
      <c r="OM76" s="257"/>
      <c r="ON76" s="258"/>
      <c r="OO76" s="254">
        <f t="shared" si="358"/>
        <v>0</v>
      </c>
      <c r="OP76" s="255">
        <f t="shared" si="111"/>
        <v>0</v>
      </c>
      <c r="OQ76" s="255">
        <f t="shared" si="359"/>
        <v>0</v>
      </c>
      <c r="OR76" s="255">
        <f t="shared" si="112"/>
        <v>0</v>
      </c>
      <c r="OS76" s="255">
        <f t="shared" si="360"/>
        <v>0</v>
      </c>
      <c r="OT76" s="255"/>
      <c r="OU76" s="256"/>
      <c r="OV76" s="257"/>
      <c r="OW76" s="258"/>
      <c r="OX76" s="254">
        <f t="shared" si="361"/>
        <v>0</v>
      </c>
      <c r="OY76" s="255">
        <f t="shared" si="113"/>
        <v>0</v>
      </c>
      <c r="OZ76" s="255">
        <f t="shared" si="362"/>
        <v>0</v>
      </c>
      <c r="PA76" s="255">
        <f t="shared" si="114"/>
        <v>0</v>
      </c>
      <c r="PB76" s="255">
        <f t="shared" si="363"/>
        <v>0</v>
      </c>
      <c r="PC76" s="255"/>
      <c r="PD76" s="259"/>
      <c r="PE76" s="257"/>
      <c r="PF76" s="254">
        <f t="shared" si="116"/>
        <v>0</v>
      </c>
      <c r="PG76" s="255">
        <f t="shared" si="117"/>
        <v>0</v>
      </c>
      <c r="PH76" s="255">
        <f t="shared" si="364"/>
        <v>0</v>
      </c>
      <c r="PI76" s="255">
        <f t="shared" si="118"/>
        <v>0</v>
      </c>
      <c r="PJ76" s="255">
        <f t="shared" si="119"/>
        <v>0</v>
      </c>
      <c r="PK76" s="255"/>
      <c r="PL76" s="259"/>
      <c r="PM76" s="257"/>
      <c r="PN76" s="254">
        <f t="shared" si="120"/>
        <v>0</v>
      </c>
      <c r="PO76" s="255">
        <f t="shared" si="121"/>
        <v>0</v>
      </c>
      <c r="PP76" s="255">
        <f t="shared" si="365"/>
        <v>0</v>
      </c>
      <c r="PQ76" s="255">
        <f t="shared" si="122"/>
        <v>0</v>
      </c>
      <c r="PR76" s="255">
        <f t="shared" si="123"/>
        <v>0</v>
      </c>
      <c r="PS76" s="255"/>
      <c r="PT76" s="259"/>
      <c r="PU76" s="257"/>
      <c r="PV76" s="254">
        <f t="shared" si="124"/>
        <v>11.311641113780395</v>
      </c>
      <c r="PW76" s="255">
        <f t="shared" si="125"/>
        <v>12.748219535230504</v>
      </c>
      <c r="PX76" s="255">
        <f t="shared" si="126"/>
        <v>3.753537244328907E-2</v>
      </c>
      <c r="PY76" s="255">
        <f t="shared" si="127"/>
        <v>4.6543861829678443E-2</v>
      </c>
      <c r="PZ76" s="255">
        <f t="shared" si="128"/>
        <v>11.413182919292639</v>
      </c>
      <c r="QA76" s="255">
        <f t="shared" si="366"/>
        <v>0.99110311240691673</v>
      </c>
      <c r="QB76" s="259">
        <f t="shared" si="129"/>
        <v>3.2887734042919745E-3</v>
      </c>
      <c r="QC76" s="257">
        <f t="shared" si="367"/>
        <v>1.1266594008927084</v>
      </c>
      <c r="QD76" s="254">
        <f t="shared" si="130"/>
        <v>0</v>
      </c>
      <c r="QE76" s="255">
        <f t="shared" si="131"/>
        <v>0</v>
      </c>
      <c r="QF76" s="255">
        <f t="shared" si="132"/>
        <v>0</v>
      </c>
      <c r="QG76" s="255">
        <f t="shared" si="133"/>
        <v>0</v>
      </c>
      <c r="QH76" s="255">
        <f t="shared" si="134"/>
        <v>0</v>
      </c>
      <c r="QI76" s="255"/>
      <c r="QJ76" s="259"/>
      <c r="QK76" s="257"/>
      <c r="QL76" s="254">
        <f t="shared" si="135"/>
        <v>18.386269289321429</v>
      </c>
      <c r="QM76" s="255">
        <f t="shared" si="136"/>
        <v>20.721325489065251</v>
      </c>
      <c r="QN76" s="255">
        <f t="shared" si="137"/>
        <v>0.1463639680761562</v>
      </c>
      <c r="QO76" s="255">
        <f t="shared" si="138"/>
        <v>0.18149132041443369</v>
      </c>
      <c r="QP76" s="255">
        <f t="shared" si="368"/>
        <v>44.50412055909527</v>
      </c>
      <c r="QQ76" s="255">
        <f t="shared" si="369"/>
        <v>0.41313633565474067</v>
      </c>
      <c r="QR76" s="259">
        <f t="shared" si="139"/>
        <v>3.2887734042919745E-3</v>
      </c>
      <c r="QS76" s="257">
        <f t="shared" si="370"/>
        <v>1.0532576202451822</v>
      </c>
      <c r="QT76" s="254">
        <f t="shared" si="140"/>
        <v>0</v>
      </c>
      <c r="QU76" s="255">
        <f t="shared" si="141"/>
        <v>0</v>
      </c>
      <c r="QV76" s="255">
        <f t="shared" si="142"/>
        <v>0</v>
      </c>
      <c r="QW76" s="255">
        <f t="shared" si="143"/>
        <v>0</v>
      </c>
      <c r="QX76" s="255">
        <f t="shared" si="144"/>
        <v>0</v>
      </c>
      <c r="QY76" s="255"/>
      <c r="QZ76" s="259"/>
      <c r="RA76" s="257"/>
      <c r="RB76" s="254">
        <f t="shared" si="145"/>
        <v>0</v>
      </c>
      <c r="RC76" s="255">
        <f t="shared" si="146"/>
        <v>0</v>
      </c>
      <c r="RD76" s="255">
        <f t="shared" si="371"/>
        <v>0</v>
      </c>
      <c r="RE76" s="255">
        <f t="shared" si="147"/>
        <v>0</v>
      </c>
      <c r="RF76" s="255">
        <f t="shared" si="148"/>
        <v>0</v>
      </c>
      <c r="RG76" s="255"/>
      <c r="RH76" s="259"/>
      <c r="RI76" s="257"/>
      <c r="RJ76" s="254">
        <f t="shared" si="149"/>
        <v>0</v>
      </c>
      <c r="RK76" s="255">
        <f t="shared" si="150"/>
        <v>0</v>
      </c>
      <c r="RL76" s="255">
        <f t="shared" si="372"/>
        <v>0</v>
      </c>
      <c r="RM76" s="255">
        <f t="shared" si="151"/>
        <v>0</v>
      </c>
      <c r="RN76" s="255">
        <f t="shared" si="152"/>
        <v>0</v>
      </c>
      <c r="RO76" s="255"/>
      <c r="RP76" s="259"/>
      <c r="RQ76" s="257"/>
      <c r="RR76" s="254">
        <f t="shared" si="153"/>
        <v>0</v>
      </c>
      <c r="RS76" s="255">
        <f t="shared" si="154"/>
        <v>0</v>
      </c>
      <c r="RT76" s="255">
        <f t="shared" si="373"/>
        <v>0</v>
      </c>
      <c r="RU76" s="255">
        <f t="shared" si="155"/>
        <v>0</v>
      </c>
      <c r="RV76" s="255">
        <f t="shared" si="156"/>
        <v>0</v>
      </c>
      <c r="RW76" s="255"/>
      <c r="RX76" s="259"/>
      <c r="RY76" s="257"/>
      <c r="RZ76" s="260"/>
      <c r="SA76" s="242">
        <f t="shared" si="157"/>
        <v>0</v>
      </c>
      <c r="SB76" s="242">
        <f t="shared" si="158"/>
        <v>0</v>
      </c>
      <c r="SC76" s="242">
        <f t="shared" si="159"/>
        <v>0.63510770326226984</v>
      </c>
      <c r="SD76" s="242">
        <f t="shared" si="160"/>
        <v>0</v>
      </c>
      <c r="SE76" s="242">
        <f t="shared" si="161"/>
        <v>0</v>
      </c>
      <c r="SF76" s="262">
        <v>0</v>
      </c>
      <c r="SG76" s="242">
        <f t="shared" si="162"/>
        <v>0</v>
      </c>
      <c r="SH76" s="262">
        <v>0</v>
      </c>
      <c r="SI76" s="242">
        <f t="shared" si="163"/>
        <v>0</v>
      </c>
      <c r="SJ76" s="242">
        <f t="shared" si="164"/>
        <v>0</v>
      </c>
      <c r="SK76" s="242">
        <f t="shared" si="165"/>
        <v>0</v>
      </c>
      <c r="SL76" s="242">
        <f t="shared" si="166"/>
        <v>0.13981843165078511</v>
      </c>
      <c r="SM76" s="242">
        <f t="shared" si="167"/>
        <v>0</v>
      </c>
      <c r="SN76" s="242">
        <f t="shared" si="168"/>
        <v>0.39918463807292404</v>
      </c>
      <c r="SO76" s="242">
        <f t="shared" si="169"/>
        <v>0</v>
      </c>
      <c r="SP76" s="242">
        <f t="shared" si="170"/>
        <v>0</v>
      </c>
      <c r="SQ76" s="242">
        <f t="shared" si="171"/>
        <v>0</v>
      </c>
      <c r="SR76" s="242">
        <f t="shared" si="172"/>
        <v>0</v>
      </c>
      <c r="SS76" s="242">
        <f t="shared" si="173"/>
        <v>1.174110772985979</v>
      </c>
      <c r="ST76" s="242">
        <f t="shared" si="174"/>
        <v>1.174110772985979</v>
      </c>
      <c r="SU76" s="242"/>
      <c r="SV76" s="242"/>
      <c r="SW76" s="242">
        <f t="shared" si="175"/>
        <v>1.0518820757803071</v>
      </c>
      <c r="SX76" s="242">
        <f t="shared" si="175"/>
        <v>1.0518820757803071</v>
      </c>
      <c r="SY76" s="242"/>
      <c r="SZ76" s="263"/>
      <c r="TA76" s="264">
        <f t="shared" si="176"/>
        <v>0</v>
      </c>
      <c r="TB76" s="264">
        <f t="shared" si="177"/>
        <v>0</v>
      </c>
      <c r="TC76" s="264">
        <f t="shared" si="178"/>
        <v>106.31153999999999</v>
      </c>
      <c r="TD76" s="264">
        <f t="shared" si="179"/>
        <v>0</v>
      </c>
      <c r="TE76" s="264">
        <f t="shared" si="180"/>
        <v>0</v>
      </c>
      <c r="TF76" s="264">
        <f t="shared" si="180"/>
        <v>0</v>
      </c>
      <c r="TG76" s="264">
        <f t="shared" si="181"/>
        <v>0</v>
      </c>
      <c r="TH76" s="264">
        <f t="shared" si="182"/>
        <v>0</v>
      </c>
      <c r="TI76" s="264">
        <f t="shared" si="183"/>
        <v>0</v>
      </c>
      <c r="TJ76" s="264">
        <f t="shared" si="184"/>
        <v>21.518940000000001</v>
      </c>
      <c r="TK76" s="264">
        <f t="shared" si="185"/>
        <v>0</v>
      </c>
      <c r="TL76" s="264">
        <f t="shared" si="186"/>
        <v>65.718600000000009</v>
      </c>
      <c r="TM76" s="264">
        <f t="shared" si="187"/>
        <v>0</v>
      </c>
      <c r="TN76" s="264">
        <f t="shared" si="188"/>
        <v>0</v>
      </c>
      <c r="TO76" s="264">
        <f t="shared" si="189"/>
        <v>0</v>
      </c>
      <c r="TP76" s="264">
        <f t="shared" si="189"/>
        <v>0</v>
      </c>
      <c r="TQ76" s="264"/>
      <c r="TR76" s="264"/>
      <c r="TS76" s="264">
        <f t="shared" si="190"/>
        <v>0</v>
      </c>
      <c r="TT76" s="264">
        <f t="shared" si="191"/>
        <v>0</v>
      </c>
      <c r="TU76" s="264">
        <f t="shared" si="192"/>
        <v>110.12767574567759</v>
      </c>
      <c r="TV76" s="264">
        <f t="shared" si="193"/>
        <v>0</v>
      </c>
      <c r="TW76" s="264">
        <f t="shared" si="193"/>
        <v>0</v>
      </c>
      <c r="TX76" s="264">
        <f t="shared" si="194"/>
        <v>0</v>
      </c>
      <c r="TY76" s="264">
        <f t="shared" si="195"/>
        <v>0</v>
      </c>
      <c r="TZ76" s="264">
        <f t="shared" si="196"/>
        <v>0</v>
      </c>
      <c r="UA76" s="264">
        <f t="shared" si="197"/>
        <v>0</v>
      </c>
      <c r="UB76" s="264">
        <f t="shared" si="198"/>
        <v>24.24451604824614</v>
      </c>
      <c r="UC76" s="264">
        <f t="shared" si="199"/>
        <v>0</v>
      </c>
      <c r="UD76" s="264">
        <f t="shared" si="200"/>
        <v>69.218616241845027</v>
      </c>
      <c r="UE76" s="264">
        <f t="shared" si="201"/>
        <v>0</v>
      </c>
      <c r="UF76" s="264">
        <f t="shared" si="202"/>
        <v>0</v>
      </c>
      <c r="UG76" s="264">
        <f t="shared" si="203"/>
        <v>0</v>
      </c>
      <c r="UH76" s="264">
        <f t="shared" si="203"/>
        <v>0</v>
      </c>
      <c r="UI76" s="191"/>
      <c r="UJ76" s="191"/>
      <c r="UK76" s="191"/>
      <c r="UL76" s="191"/>
      <c r="UM76" s="189"/>
      <c r="UN76" s="191"/>
      <c r="UO76" s="191"/>
      <c r="UP76" s="191"/>
      <c r="UQ76" s="191"/>
      <c r="UR76" s="191"/>
      <c r="US76" s="191"/>
      <c r="UT76" s="191"/>
      <c r="UU76" s="191"/>
      <c r="UV76" s="192"/>
      <c r="UW76" s="191"/>
      <c r="UX76" s="191"/>
      <c r="UY76" s="191"/>
      <c r="UZ76" s="191"/>
      <c r="VA76" s="191"/>
      <c r="VB76" s="191"/>
      <c r="VC76" s="191"/>
      <c r="VD76" s="191"/>
      <c r="VE76" s="191"/>
      <c r="VF76" s="191"/>
      <c r="VG76" s="191"/>
      <c r="VH76" s="191"/>
      <c r="VI76" s="191"/>
      <c r="VJ76" s="191"/>
      <c r="VK76" s="191"/>
      <c r="VL76" s="191"/>
      <c r="VM76" s="191"/>
      <c r="VN76" s="219"/>
      <c r="VO76" s="191"/>
      <c r="VP76" s="191"/>
      <c r="VQ76" s="191"/>
      <c r="VR76" s="191"/>
      <c r="VS76" s="191"/>
      <c r="VT76" s="191"/>
      <c r="VU76" s="191"/>
      <c r="VV76" s="191"/>
    </row>
    <row r="77" spans="1:594" ht="23.1" hidden="1" customHeight="1" thickBot="1" x14ac:dyDescent="0.35">
      <c r="A77" s="265">
        <v>40</v>
      </c>
      <c r="B77" s="266" t="s">
        <v>189</v>
      </c>
      <c r="C77" s="265">
        <v>1</v>
      </c>
      <c r="D77" s="267">
        <v>187</v>
      </c>
      <c r="E77" s="239"/>
      <c r="F77" s="240">
        <f t="shared" si="204"/>
        <v>187</v>
      </c>
      <c r="G77" s="240"/>
      <c r="H77" s="268">
        <v>0</v>
      </c>
      <c r="I77" s="269">
        <v>0.71350000000000002</v>
      </c>
      <c r="J77" s="269">
        <v>0.71350000000000002</v>
      </c>
      <c r="K77" s="269"/>
      <c r="L77" s="269"/>
      <c r="M77" s="269">
        <v>0</v>
      </c>
      <c r="N77" s="269">
        <v>0</v>
      </c>
      <c r="O77" s="269">
        <v>0.21859999999999999</v>
      </c>
      <c r="P77" s="269">
        <v>0</v>
      </c>
      <c r="Q77" s="269">
        <v>0</v>
      </c>
      <c r="R77" s="269">
        <v>0</v>
      </c>
      <c r="S77" s="269">
        <v>0</v>
      </c>
      <c r="T77" s="269">
        <v>0</v>
      </c>
      <c r="U77" s="269">
        <v>0</v>
      </c>
      <c r="V77" s="269">
        <v>0.1255</v>
      </c>
      <c r="W77" s="269">
        <v>0</v>
      </c>
      <c r="X77" s="269">
        <v>0.36940000000000001</v>
      </c>
      <c r="Y77" s="269">
        <v>0</v>
      </c>
      <c r="Z77" s="269">
        <v>0</v>
      </c>
      <c r="AA77" s="269">
        <v>0</v>
      </c>
      <c r="AB77" s="269">
        <v>0</v>
      </c>
      <c r="AC77" s="244">
        <v>0</v>
      </c>
      <c r="AD77" s="243">
        <f t="shared" si="205"/>
        <v>0</v>
      </c>
      <c r="AE77" s="243">
        <f t="shared" si="0"/>
        <v>0</v>
      </c>
      <c r="AF77" s="243">
        <f t="shared" si="206"/>
        <v>0</v>
      </c>
      <c r="AG77" s="243">
        <f t="shared" si="207"/>
        <v>0</v>
      </c>
      <c r="AH77" s="244">
        <v>0</v>
      </c>
      <c r="AI77" s="243">
        <f t="shared" si="1"/>
        <v>0</v>
      </c>
      <c r="AJ77" s="243">
        <f t="shared" si="208"/>
        <v>0</v>
      </c>
      <c r="AK77" s="243">
        <f t="shared" si="209"/>
        <v>0</v>
      </c>
      <c r="AL77" s="243">
        <f t="shared" si="2"/>
        <v>0</v>
      </c>
      <c r="AM77" s="243">
        <f t="shared" si="210"/>
        <v>0</v>
      </c>
      <c r="AN77" s="244">
        <v>0</v>
      </c>
      <c r="AO77" s="244">
        <v>0</v>
      </c>
      <c r="AP77" s="243">
        <f t="shared" si="211"/>
        <v>0</v>
      </c>
      <c r="AQ77" s="243">
        <f t="shared" si="212"/>
        <v>0</v>
      </c>
      <c r="AR77" s="243">
        <f t="shared" si="213"/>
        <v>0</v>
      </c>
      <c r="AS77" s="244">
        <v>0</v>
      </c>
      <c r="AT77" s="244" t="e">
        <f t="shared" si="3"/>
        <v>#REF!</v>
      </c>
      <c r="AU77" s="243">
        <f t="shared" si="4"/>
        <v>0</v>
      </c>
      <c r="AV77" s="243">
        <f t="shared" si="214"/>
        <v>0</v>
      </c>
      <c r="AW77" s="243">
        <f t="shared" si="215"/>
        <v>0</v>
      </c>
      <c r="AX77" s="243">
        <f t="shared" si="5"/>
        <v>0</v>
      </c>
      <c r="AY77" s="243">
        <f t="shared" si="216"/>
        <v>0</v>
      </c>
      <c r="AZ77" s="244">
        <v>5</v>
      </c>
      <c r="BA77" s="243">
        <f t="shared" si="217"/>
        <v>25.485833333333332</v>
      </c>
      <c r="BB77" s="243">
        <f t="shared" si="218"/>
        <v>2.6578083333333331</v>
      </c>
      <c r="BC77" s="243">
        <f t="shared" si="219"/>
        <v>2.1262466666666664</v>
      </c>
      <c r="BD77" s="243">
        <f t="shared" si="220"/>
        <v>0.53156166666666671</v>
      </c>
      <c r="BE77" s="244">
        <v>0.99667812499999997</v>
      </c>
      <c r="BF77" s="243">
        <f t="shared" si="221"/>
        <v>0.79734250000000007</v>
      </c>
      <c r="BG77" s="243">
        <f t="shared" si="222"/>
        <v>0.19933562499999991</v>
      </c>
      <c r="BH77" s="243">
        <f t="shared" si="6"/>
        <v>3.3109802750583954</v>
      </c>
      <c r="BI77" s="243">
        <f t="shared" si="223"/>
        <v>0.10672497259414374</v>
      </c>
      <c r="BJ77" s="243">
        <f t="shared" si="224"/>
        <v>2.8242504407814986</v>
      </c>
      <c r="BK77" s="243">
        <f t="shared" si="7"/>
        <v>1.6225650033362531</v>
      </c>
      <c r="BL77" s="243">
        <f t="shared" si="225"/>
        <v>40.888638084073577</v>
      </c>
      <c r="BM77" s="244">
        <v>0</v>
      </c>
      <c r="BN77" s="243">
        <f t="shared" si="226"/>
        <v>0</v>
      </c>
      <c r="BO77" s="243">
        <f t="shared" si="8"/>
        <v>0</v>
      </c>
      <c r="BP77" s="243">
        <f t="shared" si="227"/>
        <v>0</v>
      </c>
      <c r="BQ77" s="243">
        <f t="shared" si="228"/>
        <v>0</v>
      </c>
      <c r="BR77" s="244">
        <v>0</v>
      </c>
      <c r="BS77" s="243">
        <f t="shared" si="9"/>
        <v>0</v>
      </c>
      <c r="BT77" s="243">
        <f t="shared" si="229"/>
        <v>0</v>
      </c>
      <c r="BU77" s="243">
        <f t="shared" si="230"/>
        <v>0</v>
      </c>
      <c r="BV77" s="243">
        <f t="shared" si="10"/>
        <v>0</v>
      </c>
      <c r="BW77" s="243">
        <f t="shared" si="231"/>
        <v>0</v>
      </c>
      <c r="BX77" s="244">
        <v>0</v>
      </c>
      <c r="BY77" s="243">
        <f t="shared" si="11"/>
        <v>0</v>
      </c>
      <c r="BZ77" s="243">
        <f t="shared" si="232"/>
        <v>0</v>
      </c>
      <c r="CA77" s="243">
        <f t="shared" si="233"/>
        <v>0</v>
      </c>
      <c r="CB77" s="243">
        <f t="shared" si="12"/>
        <v>0</v>
      </c>
      <c r="CC77" s="243">
        <f t="shared" si="234"/>
        <v>0</v>
      </c>
      <c r="CD77" s="245"/>
      <c r="CE77" s="243">
        <f t="shared" si="13"/>
        <v>0</v>
      </c>
      <c r="CF77" s="243">
        <f t="shared" si="235"/>
        <v>0</v>
      </c>
      <c r="CG77" s="243">
        <f t="shared" si="236"/>
        <v>0</v>
      </c>
      <c r="CH77" s="243">
        <f t="shared" si="14"/>
        <v>0</v>
      </c>
      <c r="CI77" s="243">
        <f t="shared" si="237"/>
        <v>0</v>
      </c>
      <c r="CJ77" s="245"/>
      <c r="CK77" s="243">
        <f t="shared" si="15"/>
        <v>0</v>
      </c>
      <c r="CL77" s="243">
        <f t="shared" si="238"/>
        <v>0</v>
      </c>
      <c r="CM77" s="243">
        <f t="shared" si="239"/>
        <v>0</v>
      </c>
      <c r="CN77" s="243">
        <f t="shared" si="16"/>
        <v>0</v>
      </c>
      <c r="CO77" s="243">
        <f t="shared" si="240"/>
        <v>0</v>
      </c>
      <c r="CP77" s="243">
        <v>0</v>
      </c>
      <c r="CQ77" s="243">
        <f t="shared" si="17"/>
        <v>0</v>
      </c>
      <c r="CR77" s="243">
        <f t="shared" si="374"/>
        <v>0</v>
      </c>
      <c r="CS77" s="243">
        <f t="shared" si="241"/>
        <v>0</v>
      </c>
      <c r="CT77" s="243">
        <f t="shared" si="18"/>
        <v>0</v>
      </c>
      <c r="CU77" s="243">
        <f t="shared" si="242"/>
        <v>0</v>
      </c>
      <c r="CV77" s="243"/>
      <c r="CW77" s="243">
        <f t="shared" si="19"/>
        <v>0</v>
      </c>
      <c r="CX77" s="243">
        <f t="shared" si="375"/>
        <v>0</v>
      </c>
      <c r="CY77" s="243">
        <f t="shared" si="243"/>
        <v>0</v>
      </c>
      <c r="CZ77" s="243">
        <f t="shared" si="20"/>
        <v>0</v>
      </c>
      <c r="DA77" s="243">
        <f t="shared" si="244"/>
        <v>0</v>
      </c>
      <c r="DB77" s="244">
        <v>0</v>
      </c>
      <c r="DC77" s="243">
        <f t="shared" si="245"/>
        <v>0</v>
      </c>
      <c r="DD77" s="243">
        <f t="shared" si="21"/>
        <v>0</v>
      </c>
      <c r="DE77" s="244">
        <v>0</v>
      </c>
      <c r="DF77" s="244">
        <v>0</v>
      </c>
      <c r="DG77" s="243">
        <f t="shared" si="22"/>
        <v>0</v>
      </c>
      <c r="DH77" s="243">
        <f t="shared" si="23"/>
        <v>0</v>
      </c>
      <c r="DI77" s="243">
        <f t="shared" si="246"/>
        <v>0</v>
      </c>
      <c r="DJ77" s="244">
        <v>0</v>
      </c>
      <c r="DK77" s="243">
        <f t="shared" si="247"/>
        <v>0</v>
      </c>
      <c r="DL77" s="243">
        <f t="shared" si="24"/>
        <v>0</v>
      </c>
      <c r="DM77" s="244">
        <v>0</v>
      </c>
      <c r="DN77" s="244">
        <v>0</v>
      </c>
      <c r="DO77" s="243">
        <f t="shared" si="25"/>
        <v>0</v>
      </c>
      <c r="DP77" s="243">
        <f t="shared" si="26"/>
        <v>0</v>
      </c>
      <c r="DQ77" s="243">
        <f t="shared" si="248"/>
        <v>0</v>
      </c>
      <c r="DR77" s="244">
        <v>0</v>
      </c>
      <c r="DS77" s="243">
        <f t="shared" si="249"/>
        <v>0</v>
      </c>
      <c r="DT77" s="243">
        <f t="shared" si="27"/>
        <v>0</v>
      </c>
      <c r="DU77" s="244">
        <v>0</v>
      </c>
      <c r="DV77" s="244">
        <v>0</v>
      </c>
      <c r="DW77" s="243">
        <f t="shared" si="28"/>
        <v>0</v>
      </c>
      <c r="DX77" s="243">
        <f t="shared" si="29"/>
        <v>0</v>
      </c>
      <c r="DY77" s="243">
        <f t="shared" si="30"/>
        <v>0</v>
      </c>
      <c r="DZ77" s="244">
        <v>0</v>
      </c>
      <c r="EA77" s="243">
        <f t="shared" si="250"/>
        <v>0</v>
      </c>
      <c r="EB77" s="243">
        <f t="shared" si="31"/>
        <v>0</v>
      </c>
      <c r="EC77" s="244">
        <v>0</v>
      </c>
      <c r="ED77" s="244">
        <v>0</v>
      </c>
      <c r="EE77" s="243">
        <f t="shared" si="32"/>
        <v>0</v>
      </c>
      <c r="EF77" s="243">
        <f t="shared" si="33"/>
        <v>0</v>
      </c>
      <c r="EG77" s="243">
        <f t="shared" si="34"/>
        <v>0</v>
      </c>
      <c r="EH77" s="244">
        <v>0</v>
      </c>
      <c r="EI77" s="243">
        <f t="shared" si="251"/>
        <v>0</v>
      </c>
      <c r="EJ77" s="243">
        <f t="shared" si="35"/>
        <v>0</v>
      </c>
      <c r="EK77" s="244">
        <v>0</v>
      </c>
      <c r="EL77" s="244">
        <v>0</v>
      </c>
      <c r="EM77" s="243">
        <f t="shared" si="36"/>
        <v>0</v>
      </c>
      <c r="EN77" s="243">
        <f t="shared" si="37"/>
        <v>0</v>
      </c>
      <c r="EO77" s="243">
        <f t="shared" si="252"/>
        <v>0</v>
      </c>
      <c r="EP77" s="244">
        <v>0</v>
      </c>
      <c r="EQ77" s="244">
        <v>0</v>
      </c>
      <c r="ER77" s="244">
        <v>0</v>
      </c>
      <c r="ES77" s="244">
        <v>0</v>
      </c>
      <c r="ET77" s="244">
        <v>0</v>
      </c>
      <c r="EU77" s="243">
        <f t="shared" si="38"/>
        <v>0</v>
      </c>
      <c r="EV77" s="243">
        <f t="shared" si="253"/>
        <v>0</v>
      </c>
      <c r="EW77" s="243">
        <f t="shared" si="254"/>
        <v>0</v>
      </c>
      <c r="EX77" s="243">
        <f t="shared" si="39"/>
        <v>0</v>
      </c>
      <c r="EY77" s="243">
        <f t="shared" si="255"/>
        <v>0</v>
      </c>
      <c r="EZ77" s="245">
        <f t="shared" si="256"/>
        <v>0</v>
      </c>
      <c r="FA77" s="245">
        <f t="shared" si="256"/>
        <v>0</v>
      </c>
      <c r="FB77" s="245">
        <f t="shared" si="256"/>
        <v>0</v>
      </c>
      <c r="FC77" s="245">
        <f t="shared" si="257"/>
        <v>0</v>
      </c>
      <c r="FD77" s="245">
        <f t="shared" si="258"/>
        <v>0</v>
      </c>
      <c r="FE77" s="245">
        <f t="shared" si="259"/>
        <v>0</v>
      </c>
      <c r="FF77" s="245">
        <f t="shared" si="260"/>
        <v>0</v>
      </c>
      <c r="FG77" s="245">
        <f t="shared" si="261"/>
        <v>0</v>
      </c>
      <c r="FH77" s="245">
        <f t="shared" si="262"/>
        <v>0</v>
      </c>
      <c r="FI77" s="245">
        <f t="shared" si="263"/>
        <v>0</v>
      </c>
      <c r="FJ77" s="245">
        <f t="shared" si="263"/>
        <v>0</v>
      </c>
      <c r="FK77" s="244">
        <f t="shared" si="40"/>
        <v>0</v>
      </c>
      <c r="FL77" s="244">
        <v>0</v>
      </c>
      <c r="FM77" s="243">
        <f t="shared" si="264"/>
        <v>0</v>
      </c>
      <c r="FN77" s="243">
        <f t="shared" si="265"/>
        <v>0</v>
      </c>
      <c r="FO77" s="244">
        <v>0</v>
      </c>
      <c r="FP77" s="244">
        <f t="shared" si="266"/>
        <v>0</v>
      </c>
      <c r="FQ77" s="244">
        <f t="shared" si="41"/>
        <v>0</v>
      </c>
      <c r="FR77" s="244">
        <v>0</v>
      </c>
      <c r="FS77" s="243">
        <f t="shared" si="267"/>
        <v>0</v>
      </c>
      <c r="FT77" s="243">
        <f t="shared" si="268"/>
        <v>0</v>
      </c>
      <c r="FU77" s="244">
        <v>0</v>
      </c>
      <c r="FV77" s="244">
        <f t="shared" si="269"/>
        <v>0</v>
      </c>
      <c r="FW77" s="270">
        <v>2.0230000000000001E-3</v>
      </c>
      <c r="FX77" s="243">
        <f t="shared" si="270"/>
        <v>9.0403008678402017</v>
      </c>
      <c r="FY77" s="243">
        <f t="shared" si="271"/>
        <v>1.9888661909248444</v>
      </c>
      <c r="FZ77" s="243">
        <f t="shared" si="42"/>
        <v>0</v>
      </c>
      <c r="GA77" s="243">
        <f t="shared" si="272"/>
        <v>0</v>
      </c>
      <c r="GB77" s="243">
        <f t="shared" si="273"/>
        <v>0</v>
      </c>
      <c r="GC77" s="243">
        <f t="shared" si="274"/>
        <v>0.15752602457655659</v>
      </c>
      <c r="GD77" s="243">
        <f t="shared" si="43"/>
        <v>1.2710540037610827</v>
      </c>
      <c r="GE77" s="243">
        <f t="shared" si="275"/>
        <v>4.0970707297459122E-2</v>
      </c>
      <c r="GF77" s="243">
        <f t="shared" si="276"/>
        <v>1.0842030251346073</v>
      </c>
      <c r="GG77" s="243">
        <f t="shared" si="44"/>
        <v>0.62288735435513432</v>
      </c>
      <c r="GH77" s="247">
        <f t="shared" si="277"/>
        <v>15.696761329749382</v>
      </c>
      <c r="GI77" s="244">
        <v>12</v>
      </c>
      <c r="GJ77" s="244">
        <v>4075.9</v>
      </c>
      <c r="GK77" s="244">
        <v>896.69799999999998</v>
      </c>
      <c r="GL77" s="244">
        <v>2500.0486743900001</v>
      </c>
      <c r="GM77" s="244">
        <v>71.022008333333304</v>
      </c>
      <c r="GN77" s="271">
        <v>0</v>
      </c>
      <c r="GO77" s="243">
        <f t="shared" si="278"/>
        <v>0</v>
      </c>
      <c r="GP77" s="243">
        <f t="shared" si="45"/>
        <v>0</v>
      </c>
      <c r="GQ77" s="243">
        <f t="shared" si="279"/>
        <v>0</v>
      </c>
      <c r="GR77" s="243">
        <f t="shared" si="280"/>
        <v>0</v>
      </c>
      <c r="GS77" s="244">
        <v>0</v>
      </c>
      <c r="GT77" s="244">
        <v>0</v>
      </c>
      <c r="GU77" s="245"/>
      <c r="GV77" s="243">
        <f t="shared" si="46"/>
        <v>0</v>
      </c>
      <c r="GW77" s="243">
        <f t="shared" si="281"/>
        <v>0</v>
      </c>
      <c r="GX77" s="243">
        <f t="shared" si="282"/>
        <v>0</v>
      </c>
      <c r="GY77" s="243">
        <f t="shared" si="47"/>
        <v>0</v>
      </c>
      <c r="GZ77" s="243">
        <f t="shared" si="283"/>
        <v>0</v>
      </c>
      <c r="HA77" s="244">
        <v>0</v>
      </c>
      <c r="HB77" s="244">
        <v>44</v>
      </c>
      <c r="HC77" s="244">
        <v>0</v>
      </c>
      <c r="HD77" s="244">
        <v>0</v>
      </c>
      <c r="HE77" s="244">
        <v>0</v>
      </c>
      <c r="HF77" s="243">
        <f t="shared" si="284"/>
        <v>0</v>
      </c>
      <c r="HG77" s="243">
        <f t="shared" si="48"/>
        <v>0</v>
      </c>
      <c r="HH77" s="244">
        <v>0</v>
      </c>
      <c r="HI77" s="244">
        <v>0</v>
      </c>
      <c r="HJ77" s="243">
        <f t="shared" si="49"/>
        <v>0</v>
      </c>
      <c r="HK77" s="243">
        <f t="shared" si="50"/>
        <v>0</v>
      </c>
      <c r="HL77" s="243">
        <f t="shared" si="51"/>
        <v>0</v>
      </c>
      <c r="HM77" s="244">
        <v>0</v>
      </c>
      <c r="HN77" s="243">
        <f t="shared" si="285"/>
        <v>0</v>
      </c>
      <c r="HO77" s="243">
        <f t="shared" si="52"/>
        <v>0</v>
      </c>
      <c r="HP77" s="244">
        <v>0</v>
      </c>
      <c r="HQ77" s="244">
        <v>0</v>
      </c>
      <c r="HR77" s="243">
        <f t="shared" si="53"/>
        <v>0</v>
      </c>
      <c r="HS77" s="243">
        <f t="shared" si="54"/>
        <v>0</v>
      </c>
      <c r="HT77" s="243">
        <f t="shared" si="55"/>
        <v>0</v>
      </c>
      <c r="HU77" s="244">
        <v>0</v>
      </c>
      <c r="HV77" s="243">
        <f t="shared" si="286"/>
        <v>0</v>
      </c>
      <c r="HW77" s="243">
        <f t="shared" si="56"/>
        <v>0</v>
      </c>
      <c r="HX77" s="244">
        <v>0</v>
      </c>
      <c r="HY77" s="244">
        <v>0</v>
      </c>
      <c r="HZ77" s="243">
        <f t="shared" si="57"/>
        <v>0</v>
      </c>
      <c r="IA77" s="243">
        <f t="shared" si="58"/>
        <v>0</v>
      </c>
      <c r="IB77" s="243">
        <f t="shared" si="59"/>
        <v>0</v>
      </c>
      <c r="IC77" s="244">
        <v>0</v>
      </c>
      <c r="ID77" s="243">
        <f t="shared" si="287"/>
        <v>0</v>
      </c>
      <c r="IE77" s="243">
        <f t="shared" si="60"/>
        <v>0</v>
      </c>
      <c r="IF77" s="244">
        <v>0</v>
      </c>
      <c r="IG77" s="244">
        <v>0</v>
      </c>
      <c r="IH77" s="243">
        <f t="shared" si="61"/>
        <v>0</v>
      </c>
      <c r="II77" s="243">
        <f t="shared" si="62"/>
        <v>0</v>
      </c>
      <c r="IJ77" s="243">
        <f t="shared" si="288"/>
        <v>0</v>
      </c>
      <c r="IK77" s="244">
        <v>0</v>
      </c>
      <c r="IL77" s="243">
        <f t="shared" si="289"/>
        <v>0</v>
      </c>
      <c r="IM77" s="243">
        <f t="shared" si="63"/>
        <v>0</v>
      </c>
      <c r="IN77" s="244">
        <v>0</v>
      </c>
      <c r="IO77" s="244">
        <v>0</v>
      </c>
      <c r="IP77" s="243">
        <f t="shared" si="64"/>
        <v>0</v>
      </c>
      <c r="IQ77" s="243">
        <f t="shared" si="65"/>
        <v>0</v>
      </c>
      <c r="IR77" s="243">
        <f t="shared" si="290"/>
        <v>0</v>
      </c>
      <c r="IS77" s="244">
        <v>0.4</v>
      </c>
      <c r="IT77" s="243">
        <f t="shared" si="291"/>
        <v>8.8000000000000009E-2</v>
      </c>
      <c r="IU77" s="243">
        <f t="shared" si="66"/>
        <v>0</v>
      </c>
      <c r="IV77" s="244">
        <v>1.7528985875E-2</v>
      </c>
      <c r="IW77" s="244">
        <v>4.1577647061701403E-2</v>
      </c>
      <c r="IX77" s="243">
        <f t="shared" si="67"/>
        <v>6.216332843831935E-2</v>
      </c>
      <c r="IY77" s="243">
        <f t="shared" si="68"/>
        <v>3.0463498068751045E-2</v>
      </c>
      <c r="IZ77" s="243">
        <f t="shared" si="292"/>
        <v>0.76768015133252632</v>
      </c>
      <c r="JA77" s="244">
        <v>11.013299999999999</v>
      </c>
      <c r="JB77" s="243">
        <f t="shared" si="293"/>
        <v>2.4229259999999999</v>
      </c>
      <c r="JC77" s="244">
        <v>28.247399999999899</v>
      </c>
      <c r="JD77" s="243">
        <f t="shared" si="69"/>
        <v>0</v>
      </c>
      <c r="JE77" s="243">
        <f t="shared" si="70"/>
        <v>4.7361753222206948</v>
      </c>
      <c r="JF77" s="243">
        <f t="shared" si="71"/>
        <v>2.3209900661110296</v>
      </c>
      <c r="JG77" s="243">
        <f t="shared" si="294"/>
        <v>58.488949665997943</v>
      </c>
      <c r="JH77" s="244">
        <v>0</v>
      </c>
      <c r="JI77" s="243">
        <f t="shared" si="295"/>
        <v>0</v>
      </c>
      <c r="JJ77" s="244">
        <v>0</v>
      </c>
      <c r="JK77" s="243">
        <f t="shared" si="72"/>
        <v>0</v>
      </c>
      <c r="JL77" s="243">
        <f t="shared" si="73"/>
        <v>0</v>
      </c>
      <c r="JM77" s="243">
        <f t="shared" si="74"/>
        <v>0</v>
      </c>
      <c r="JN77" s="243">
        <f t="shared" si="296"/>
        <v>0</v>
      </c>
      <c r="JO77" s="244">
        <v>0</v>
      </c>
      <c r="JP77" s="243">
        <f t="shared" si="297"/>
        <v>0</v>
      </c>
      <c r="JQ77" s="244">
        <v>0</v>
      </c>
      <c r="JR77" s="243">
        <f t="shared" si="75"/>
        <v>0</v>
      </c>
      <c r="JS77" s="243">
        <f t="shared" si="76"/>
        <v>0</v>
      </c>
      <c r="JT77" s="243">
        <f t="shared" si="77"/>
        <v>0</v>
      </c>
      <c r="JU77" s="243">
        <f t="shared" si="298"/>
        <v>0</v>
      </c>
      <c r="JV77" s="244">
        <v>0</v>
      </c>
      <c r="JW77" s="243">
        <f t="shared" si="299"/>
        <v>0</v>
      </c>
      <c r="JX77" s="244">
        <v>0</v>
      </c>
      <c r="JY77" s="243">
        <f t="shared" si="78"/>
        <v>0</v>
      </c>
      <c r="JZ77" s="243">
        <f t="shared" si="79"/>
        <v>0</v>
      </c>
      <c r="KA77" s="243">
        <f t="shared" si="80"/>
        <v>0</v>
      </c>
      <c r="KB77" s="243">
        <f t="shared" si="300"/>
        <v>0</v>
      </c>
      <c r="KC77" s="244">
        <v>0</v>
      </c>
      <c r="KD77" s="243">
        <f t="shared" si="301"/>
        <v>0</v>
      </c>
      <c r="KE77" s="244">
        <v>0</v>
      </c>
      <c r="KF77" s="243">
        <f t="shared" si="81"/>
        <v>0</v>
      </c>
      <c r="KG77" s="243">
        <f t="shared" si="82"/>
        <v>0</v>
      </c>
      <c r="KH77" s="243">
        <f t="shared" si="83"/>
        <v>0</v>
      </c>
      <c r="KI77" s="243">
        <f t="shared" si="302"/>
        <v>0</v>
      </c>
      <c r="KJ77" s="244">
        <v>0</v>
      </c>
      <c r="KK77" s="243">
        <f t="shared" si="303"/>
        <v>0</v>
      </c>
      <c r="KL77" s="244">
        <v>0</v>
      </c>
      <c r="KM77" s="243">
        <f t="shared" si="84"/>
        <v>0</v>
      </c>
      <c r="KN77" s="243">
        <f t="shared" si="85"/>
        <v>0</v>
      </c>
      <c r="KO77" s="243">
        <f t="shared" si="86"/>
        <v>0</v>
      </c>
      <c r="KP77" s="243">
        <f t="shared" si="304"/>
        <v>0</v>
      </c>
      <c r="KQ77" s="243">
        <f t="shared" si="305"/>
        <v>11.4133</v>
      </c>
      <c r="KR77" s="243">
        <f t="shared" si="305"/>
        <v>2.510926</v>
      </c>
      <c r="KS77" s="243">
        <f t="shared" si="306"/>
        <v>28.3065066329366</v>
      </c>
      <c r="KT77" s="243">
        <f t="shared" si="307"/>
        <v>0</v>
      </c>
      <c r="KU77" s="243">
        <f t="shared" si="308"/>
        <v>0</v>
      </c>
      <c r="KV77" s="243">
        <f t="shared" si="309"/>
        <v>0</v>
      </c>
      <c r="KW77" s="243">
        <f t="shared" si="310"/>
        <v>4.798338650659014</v>
      </c>
      <c r="KX77" s="243">
        <f t="shared" si="311"/>
        <v>0.15466795886604065</v>
      </c>
      <c r="KY77" s="243">
        <f t="shared" si="312"/>
        <v>4.092960067212605</v>
      </c>
      <c r="KZ77" s="243">
        <f t="shared" si="313"/>
        <v>2.3514535641797809</v>
      </c>
      <c r="LA77" s="243">
        <f t="shared" si="313"/>
        <v>59.25662981733047</v>
      </c>
      <c r="LB77" s="244">
        <v>0</v>
      </c>
      <c r="LC77" s="243">
        <f t="shared" si="314"/>
        <v>0</v>
      </c>
      <c r="LD77" s="243">
        <f t="shared" si="88"/>
        <v>0</v>
      </c>
      <c r="LE77" s="243">
        <f t="shared" si="315"/>
        <v>0</v>
      </c>
      <c r="LF77" s="243">
        <f t="shared" si="316"/>
        <v>0</v>
      </c>
      <c r="LG77" s="244">
        <v>0</v>
      </c>
      <c r="LH77" s="243">
        <f t="shared" si="89"/>
        <v>0</v>
      </c>
      <c r="LI77" s="243">
        <f t="shared" si="317"/>
        <v>0</v>
      </c>
      <c r="LJ77" s="243">
        <f t="shared" si="318"/>
        <v>0</v>
      </c>
      <c r="LK77" s="243">
        <f t="shared" si="90"/>
        <v>0</v>
      </c>
      <c r="LL77" s="243">
        <f t="shared" si="319"/>
        <v>0</v>
      </c>
      <c r="LM77" s="243">
        <f t="shared" si="91"/>
        <v>0</v>
      </c>
      <c r="LN77" s="244">
        <v>0</v>
      </c>
      <c r="LO77" s="243">
        <f t="shared" si="320"/>
        <v>0</v>
      </c>
      <c r="LP77" s="243">
        <f t="shared" si="321"/>
        <v>0</v>
      </c>
      <c r="LQ77" s="243">
        <f t="shared" si="92"/>
        <v>0</v>
      </c>
      <c r="LR77" s="243">
        <f t="shared" si="322"/>
        <v>0</v>
      </c>
      <c r="LS77" s="244">
        <v>0</v>
      </c>
      <c r="LT77" s="243">
        <f t="shared" si="93"/>
        <v>0</v>
      </c>
      <c r="LU77" s="243">
        <f t="shared" si="323"/>
        <v>0</v>
      </c>
      <c r="LV77" s="243">
        <f t="shared" si="324"/>
        <v>0</v>
      </c>
      <c r="LW77" s="243">
        <f t="shared" si="94"/>
        <v>0</v>
      </c>
      <c r="LX77" s="243">
        <f t="shared" si="325"/>
        <v>0</v>
      </c>
      <c r="LY77" s="245">
        <f t="shared" si="95"/>
        <v>0</v>
      </c>
      <c r="LZ77" s="244">
        <v>0</v>
      </c>
      <c r="MA77" s="249">
        <f t="shared" si="326"/>
        <v>0</v>
      </c>
      <c r="MB77" s="249">
        <f t="shared" si="327"/>
        <v>0</v>
      </c>
      <c r="MC77" s="249">
        <f t="shared" si="96"/>
        <v>0</v>
      </c>
      <c r="MD77" s="247">
        <f t="shared" si="328"/>
        <v>0</v>
      </c>
      <c r="ME77" s="250">
        <f t="shared" si="329"/>
        <v>115.84202923115342</v>
      </c>
      <c r="MF77" s="251">
        <f t="shared" si="376"/>
        <v>24.953393058765048</v>
      </c>
      <c r="MG77" s="252" t="e">
        <f t="shared" si="330"/>
        <v>#REF!</v>
      </c>
      <c r="MH77" s="252" t="e">
        <f t="shared" si="377"/>
        <v>#REF!</v>
      </c>
      <c r="MI77" s="252">
        <f t="shared" si="331"/>
        <v>0</v>
      </c>
      <c r="MJ77" s="252">
        <f t="shared" si="332"/>
        <v>0</v>
      </c>
      <c r="MK77" s="252">
        <f t="shared" si="378"/>
        <v>25.485833333333332</v>
      </c>
      <c r="ML77" s="252">
        <f t="shared" si="333"/>
        <v>0</v>
      </c>
      <c r="MM77" s="252">
        <f t="shared" si="334"/>
        <v>0</v>
      </c>
      <c r="MN77" s="252">
        <f t="shared" si="335"/>
        <v>0</v>
      </c>
      <c r="MO77" s="252">
        <f t="shared" si="336"/>
        <v>0</v>
      </c>
      <c r="MP77" s="253">
        <f t="shared" si="337"/>
        <v>0</v>
      </c>
      <c r="MQ77" s="254">
        <f t="shared" si="379"/>
        <v>0</v>
      </c>
      <c r="MR77" s="255">
        <f t="shared" si="338"/>
        <v>0</v>
      </c>
      <c r="MS77" s="255">
        <f t="shared" si="380"/>
        <v>0</v>
      </c>
      <c r="MT77" s="255">
        <f t="shared" si="381"/>
        <v>9.3803729294784919</v>
      </c>
      <c r="MU77" s="255">
        <f t="shared" si="97"/>
        <v>0.30236363875764349</v>
      </c>
      <c r="MV77" s="255">
        <f t="shared" si="339"/>
        <v>9.7617245104170269</v>
      </c>
      <c r="MW77" s="255" t="e">
        <f t="shared" si="98"/>
        <v>#REF!</v>
      </c>
      <c r="MX77" s="255" t="e">
        <f t="shared" si="99"/>
        <v>#REF!</v>
      </c>
      <c r="MY77" s="256" t="e">
        <f t="shared" si="340"/>
        <v>#REF!</v>
      </c>
      <c r="MZ77" s="254">
        <f t="shared" si="341"/>
        <v>0</v>
      </c>
      <c r="NA77" s="255">
        <f t="shared" si="100"/>
        <v>0</v>
      </c>
      <c r="NB77" s="255">
        <f t="shared" si="342"/>
        <v>0</v>
      </c>
      <c r="NC77" s="255">
        <f t="shared" si="101"/>
        <v>0</v>
      </c>
      <c r="ND77" s="255">
        <f t="shared" si="343"/>
        <v>0</v>
      </c>
      <c r="NE77" s="255"/>
      <c r="NF77" s="256"/>
      <c r="NG77" s="257"/>
      <c r="NH77" s="254">
        <f t="shared" si="344"/>
        <v>0</v>
      </c>
      <c r="NI77" s="255">
        <f t="shared" si="102"/>
        <v>0</v>
      </c>
      <c r="NJ77" s="255" t="e">
        <f t="shared" si="345"/>
        <v>#REF!</v>
      </c>
      <c r="NK77" s="255" t="e">
        <f t="shared" si="103"/>
        <v>#REF!</v>
      </c>
      <c r="NL77" s="255">
        <f t="shared" si="346"/>
        <v>0</v>
      </c>
      <c r="NM77" s="255"/>
      <c r="NN77" s="256"/>
      <c r="NO77" s="257"/>
      <c r="NP77" s="254">
        <f t="shared" si="347"/>
        <v>3.4455855377534284</v>
      </c>
      <c r="NQ77" s="255">
        <f t="shared" si="104"/>
        <v>3.8831749010481138</v>
      </c>
      <c r="NR77" s="255">
        <f t="shared" si="348"/>
        <v>3.0303141392608102</v>
      </c>
      <c r="NS77" s="255">
        <f t="shared" si="105"/>
        <v>3.7575895326834048</v>
      </c>
      <c r="NT77" s="255">
        <f t="shared" si="349"/>
        <v>32.451300066725061</v>
      </c>
      <c r="NU77" s="255">
        <f t="shared" si="350"/>
        <v>0.10617711865684129</v>
      </c>
      <c r="NV77" s="256">
        <f t="shared" si="351"/>
        <v>9.3380361742981019E-2</v>
      </c>
      <c r="NW77" s="257">
        <f t="shared" si="106"/>
        <v>1.0358957808877343</v>
      </c>
      <c r="NX77" s="254">
        <f t="shared" si="352"/>
        <v>0</v>
      </c>
      <c r="NY77" s="255">
        <f t="shared" si="107"/>
        <v>0</v>
      </c>
      <c r="NZ77" s="255">
        <f t="shared" si="353"/>
        <v>0</v>
      </c>
      <c r="OA77" s="255">
        <f t="shared" si="108"/>
        <v>0</v>
      </c>
      <c r="OB77" s="255">
        <f t="shared" si="354"/>
        <v>0</v>
      </c>
      <c r="OC77" s="255"/>
      <c r="OD77" s="256"/>
      <c r="OE77" s="257"/>
      <c r="OF77" s="254">
        <f t="shared" si="355"/>
        <v>0</v>
      </c>
      <c r="OG77" s="255">
        <f t="shared" si="109"/>
        <v>0</v>
      </c>
      <c r="OH77" s="255">
        <f t="shared" si="356"/>
        <v>0</v>
      </c>
      <c r="OI77" s="255">
        <f t="shared" si="110"/>
        <v>0</v>
      </c>
      <c r="OJ77" s="255">
        <f t="shared" si="357"/>
        <v>0</v>
      </c>
      <c r="OK77" s="255"/>
      <c r="OL77" s="256"/>
      <c r="OM77" s="257"/>
      <c r="ON77" s="258"/>
      <c r="OO77" s="254">
        <f t="shared" si="358"/>
        <v>0</v>
      </c>
      <c r="OP77" s="255">
        <f t="shared" si="111"/>
        <v>0</v>
      </c>
      <c r="OQ77" s="255">
        <f t="shared" si="359"/>
        <v>0</v>
      </c>
      <c r="OR77" s="255">
        <f t="shared" si="112"/>
        <v>0</v>
      </c>
      <c r="OS77" s="255">
        <f t="shared" si="360"/>
        <v>0</v>
      </c>
      <c r="OT77" s="255"/>
      <c r="OU77" s="256"/>
      <c r="OV77" s="257"/>
      <c r="OW77" s="258"/>
      <c r="OX77" s="254">
        <f t="shared" si="361"/>
        <v>0</v>
      </c>
      <c r="OY77" s="255">
        <f t="shared" si="113"/>
        <v>0</v>
      </c>
      <c r="OZ77" s="255">
        <f t="shared" si="362"/>
        <v>0</v>
      </c>
      <c r="PA77" s="255">
        <f t="shared" si="114"/>
        <v>0</v>
      </c>
      <c r="PB77" s="255">
        <f t="shared" si="363"/>
        <v>0</v>
      </c>
      <c r="PC77" s="255"/>
      <c r="PD77" s="259"/>
      <c r="PE77" s="257"/>
      <c r="PF77" s="254">
        <f t="shared" si="116"/>
        <v>0</v>
      </c>
      <c r="PG77" s="255">
        <f t="shared" si="117"/>
        <v>0</v>
      </c>
      <c r="PH77" s="255">
        <f t="shared" si="364"/>
        <v>0</v>
      </c>
      <c r="PI77" s="255">
        <f t="shared" si="118"/>
        <v>0</v>
      </c>
      <c r="PJ77" s="255">
        <f t="shared" si="119"/>
        <v>0</v>
      </c>
      <c r="PK77" s="255"/>
      <c r="PL77" s="259"/>
      <c r="PM77" s="257"/>
      <c r="PN77" s="254">
        <f t="shared" si="120"/>
        <v>0</v>
      </c>
      <c r="PO77" s="255">
        <f t="shared" si="121"/>
        <v>0</v>
      </c>
      <c r="PP77" s="255">
        <f t="shared" si="365"/>
        <v>0</v>
      </c>
      <c r="PQ77" s="255">
        <f t="shared" si="122"/>
        <v>0</v>
      </c>
      <c r="PR77" s="255">
        <f t="shared" si="123"/>
        <v>0</v>
      </c>
      <c r="PS77" s="255"/>
      <c r="PT77" s="259"/>
      <c r="PU77" s="257"/>
      <c r="PV77" s="254">
        <f t="shared" si="124"/>
        <v>12.351894749429267</v>
      </c>
      <c r="PW77" s="255">
        <f t="shared" si="125"/>
        <v>13.920585382606784</v>
      </c>
      <c r="PX77" s="255">
        <f t="shared" si="126"/>
        <v>4.0970707297459122E-2</v>
      </c>
      <c r="PY77" s="255">
        <f t="shared" si="127"/>
        <v>5.0803677048849312E-2</v>
      </c>
      <c r="PZ77" s="255">
        <f t="shared" si="128"/>
        <v>12.457747087102684</v>
      </c>
      <c r="QA77" s="255">
        <f t="shared" si="366"/>
        <v>0.99150309145519544</v>
      </c>
      <c r="QB77" s="259">
        <f t="shared" si="129"/>
        <v>3.2887734042919745E-3</v>
      </c>
      <c r="QC77" s="257">
        <f t="shared" si="367"/>
        <v>1.1267101982318399</v>
      </c>
      <c r="QD77" s="254">
        <f t="shared" si="130"/>
        <v>0</v>
      </c>
      <c r="QE77" s="255">
        <f t="shared" si="131"/>
        <v>0</v>
      </c>
      <c r="QF77" s="255">
        <f t="shared" si="132"/>
        <v>0</v>
      </c>
      <c r="QG77" s="255">
        <f t="shared" si="133"/>
        <v>0</v>
      </c>
      <c r="QH77" s="255">
        <f t="shared" si="134"/>
        <v>0</v>
      </c>
      <c r="QI77" s="255"/>
      <c r="QJ77" s="259"/>
      <c r="QK77" s="257"/>
      <c r="QL77" s="254">
        <f t="shared" si="135"/>
        <v>18.917637281999376</v>
      </c>
      <c r="QM77" s="255">
        <f t="shared" si="136"/>
        <v>21.320177216813295</v>
      </c>
      <c r="QN77" s="255">
        <f t="shared" si="137"/>
        <v>0.15466795886604065</v>
      </c>
      <c r="QO77" s="255">
        <f t="shared" si="138"/>
        <v>0.1917882689938904</v>
      </c>
      <c r="QP77" s="255">
        <f t="shared" si="368"/>
        <v>47.029071283595613</v>
      </c>
      <c r="QQ77" s="255">
        <f t="shared" si="369"/>
        <v>0.40225411146058732</v>
      </c>
      <c r="QR77" s="259">
        <f t="shared" si="139"/>
        <v>3.2887734042919736E-3</v>
      </c>
      <c r="QS77" s="257">
        <f t="shared" si="370"/>
        <v>1.0518755777725246</v>
      </c>
      <c r="QT77" s="254">
        <f t="shared" si="140"/>
        <v>0</v>
      </c>
      <c r="QU77" s="255">
        <f t="shared" si="141"/>
        <v>0</v>
      </c>
      <c r="QV77" s="255">
        <f t="shared" si="142"/>
        <v>0</v>
      </c>
      <c r="QW77" s="255">
        <f t="shared" si="143"/>
        <v>0</v>
      </c>
      <c r="QX77" s="255">
        <f t="shared" si="144"/>
        <v>0</v>
      </c>
      <c r="QY77" s="255"/>
      <c r="QZ77" s="259"/>
      <c r="RA77" s="257"/>
      <c r="RB77" s="254">
        <f t="shared" si="145"/>
        <v>0</v>
      </c>
      <c r="RC77" s="255">
        <f t="shared" si="146"/>
        <v>0</v>
      </c>
      <c r="RD77" s="255">
        <f t="shared" si="371"/>
        <v>0</v>
      </c>
      <c r="RE77" s="255">
        <f t="shared" si="147"/>
        <v>0</v>
      </c>
      <c r="RF77" s="255">
        <f t="shared" si="148"/>
        <v>0</v>
      </c>
      <c r="RG77" s="255"/>
      <c r="RH77" s="259"/>
      <c r="RI77" s="257"/>
      <c r="RJ77" s="254">
        <f t="shared" si="149"/>
        <v>0</v>
      </c>
      <c r="RK77" s="255">
        <f t="shared" si="150"/>
        <v>0</v>
      </c>
      <c r="RL77" s="255">
        <f t="shared" si="372"/>
        <v>0</v>
      </c>
      <c r="RM77" s="255">
        <f t="shared" si="151"/>
        <v>0</v>
      </c>
      <c r="RN77" s="255">
        <f t="shared" si="152"/>
        <v>0</v>
      </c>
      <c r="RO77" s="255"/>
      <c r="RP77" s="259"/>
      <c r="RQ77" s="257"/>
      <c r="RR77" s="254">
        <f t="shared" si="153"/>
        <v>0</v>
      </c>
      <c r="RS77" s="255">
        <f t="shared" si="154"/>
        <v>0</v>
      </c>
      <c r="RT77" s="255">
        <f t="shared" si="373"/>
        <v>0</v>
      </c>
      <c r="RU77" s="255">
        <f t="shared" si="155"/>
        <v>0</v>
      </c>
      <c r="RV77" s="255">
        <f t="shared" si="156"/>
        <v>0</v>
      </c>
      <c r="RW77" s="255"/>
      <c r="RX77" s="259"/>
      <c r="RY77" s="257"/>
      <c r="RZ77" s="260"/>
      <c r="SA77" s="242">
        <f t="shared" si="157"/>
        <v>0</v>
      </c>
      <c r="SB77" s="242">
        <f t="shared" si="158"/>
        <v>0</v>
      </c>
      <c r="SC77" s="242">
        <f t="shared" si="159"/>
        <v>0.22644681770205871</v>
      </c>
      <c r="SD77" s="242">
        <f t="shared" si="160"/>
        <v>0</v>
      </c>
      <c r="SE77" s="242">
        <f t="shared" si="161"/>
        <v>0</v>
      </c>
      <c r="SF77" s="262">
        <v>0</v>
      </c>
      <c r="SG77" s="242">
        <f t="shared" si="162"/>
        <v>0</v>
      </c>
      <c r="SH77" s="262">
        <v>0</v>
      </c>
      <c r="SI77" s="242">
        <f t="shared" si="163"/>
        <v>0</v>
      </c>
      <c r="SJ77" s="242">
        <f t="shared" si="164"/>
        <v>0</v>
      </c>
      <c r="SK77" s="242">
        <f t="shared" si="165"/>
        <v>0</v>
      </c>
      <c r="SL77" s="242">
        <f t="shared" si="166"/>
        <v>0.14140212987809592</v>
      </c>
      <c r="SM77" s="242">
        <f t="shared" si="167"/>
        <v>0</v>
      </c>
      <c r="SN77" s="242">
        <f t="shared" si="168"/>
        <v>0.38856283842917061</v>
      </c>
      <c r="SO77" s="242">
        <f t="shared" si="169"/>
        <v>0</v>
      </c>
      <c r="SP77" s="242">
        <f t="shared" si="170"/>
        <v>0</v>
      </c>
      <c r="SQ77" s="242">
        <f t="shared" si="171"/>
        <v>0</v>
      </c>
      <c r="SR77" s="242">
        <f t="shared" si="172"/>
        <v>0</v>
      </c>
      <c r="SS77" s="242">
        <f t="shared" si="173"/>
        <v>0.75641178600932524</v>
      </c>
      <c r="ST77" s="242">
        <f t="shared" si="174"/>
        <v>0.75641178600932524</v>
      </c>
      <c r="SU77" s="242"/>
      <c r="SV77" s="242"/>
      <c r="SW77" s="242">
        <f t="shared" si="175"/>
        <v>1.060142657336125</v>
      </c>
      <c r="SX77" s="242">
        <f t="shared" si="175"/>
        <v>1.060142657336125</v>
      </c>
      <c r="SY77" s="242"/>
      <c r="SZ77" s="263"/>
      <c r="TA77" s="264">
        <f t="shared" si="176"/>
        <v>0</v>
      </c>
      <c r="TB77" s="264">
        <f t="shared" si="177"/>
        <v>0</v>
      </c>
      <c r="TC77" s="264">
        <f t="shared" si="178"/>
        <v>40.8782</v>
      </c>
      <c r="TD77" s="264">
        <f t="shared" si="179"/>
        <v>0</v>
      </c>
      <c r="TE77" s="264">
        <f t="shared" si="180"/>
        <v>0</v>
      </c>
      <c r="TF77" s="264">
        <f t="shared" si="180"/>
        <v>0</v>
      </c>
      <c r="TG77" s="264">
        <f t="shared" si="181"/>
        <v>0</v>
      </c>
      <c r="TH77" s="264">
        <f t="shared" si="182"/>
        <v>0</v>
      </c>
      <c r="TI77" s="264">
        <f t="shared" si="183"/>
        <v>0</v>
      </c>
      <c r="TJ77" s="264">
        <f t="shared" si="184"/>
        <v>23.468499999999999</v>
      </c>
      <c r="TK77" s="264">
        <f t="shared" si="185"/>
        <v>0</v>
      </c>
      <c r="TL77" s="264">
        <f t="shared" si="186"/>
        <v>69.077799999999996</v>
      </c>
      <c r="TM77" s="264">
        <f t="shared" si="187"/>
        <v>0</v>
      </c>
      <c r="TN77" s="264">
        <f t="shared" si="188"/>
        <v>0</v>
      </c>
      <c r="TO77" s="264">
        <f t="shared" si="189"/>
        <v>0</v>
      </c>
      <c r="TP77" s="264">
        <f t="shared" si="189"/>
        <v>0</v>
      </c>
      <c r="TQ77" s="264"/>
      <c r="TR77" s="264"/>
      <c r="TS77" s="264">
        <f t="shared" si="190"/>
        <v>0</v>
      </c>
      <c r="TT77" s="264">
        <f t="shared" si="191"/>
        <v>0</v>
      </c>
      <c r="TU77" s="264">
        <f t="shared" si="192"/>
        <v>42.345554910284982</v>
      </c>
      <c r="TV77" s="264">
        <f t="shared" si="193"/>
        <v>0</v>
      </c>
      <c r="TW77" s="264">
        <f t="shared" si="193"/>
        <v>0</v>
      </c>
      <c r="TX77" s="264">
        <f t="shared" si="194"/>
        <v>0</v>
      </c>
      <c r="TY77" s="264">
        <f t="shared" si="195"/>
        <v>0</v>
      </c>
      <c r="TZ77" s="264">
        <f t="shared" si="196"/>
        <v>0</v>
      </c>
      <c r="UA77" s="264">
        <f t="shared" si="197"/>
        <v>0</v>
      </c>
      <c r="UB77" s="264">
        <f t="shared" si="198"/>
        <v>26.442198287203937</v>
      </c>
      <c r="UC77" s="264">
        <f t="shared" si="199"/>
        <v>0</v>
      </c>
      <c r="UD77" s="264">
        <f t="shared" si="200"/>
        <v>72.661250786254911</v>
      </c>
      <c r="UE77" s="264">
        <f t="shared" si="201"/>
        <v>0</v>
      </c>
      <c r="UF77" s="264">
        <f t="shared" si="202"/>
        <v>0</v>
      </c>
      <c r="UG77" s="264">
        <f t="shared" si="203"/>
        <v>0</v>
      </c>
      <c r="UH77" s="264">
        <f t="shared" si="203"/>
        <v>0</v>
      </c>
      <c r="UI77" s="191"/>
      <c r="UJ77" s="191"/>
      <c r="UK77" s="191"/>
      <c r="UL77" s="191"/>
      <c r="UM77" s="189"/>
      <c r="UN77" s="191"/>
      <c r="UO77" s="191"/>
      <c r="UP77" s="191"/>
      <c r="UQ77" s="191"/>
      <c r="UR77" s="191"/>
      <c r="US77" s="191"/>
      <c r="UT77" s="191"/>
      <c r="UU77" s="191"/>
      <c r="UV77" s="192"/>
      <c r="UW77" s="191"/>
      <c r="UX77" s="191"/>
      <c r="UY77" s="191"/>
      <c r="UZ77" s="191"/>
      <c r="VA77" s="191"/>
      <c r="VB77" s="191"/>
      <c r="VC77" s="191"/>
      <c r="VD77" s="191"/>
      <c r="VE77" s="191"/>
      <c r="VF77" s="191"/>
      <c r="VG77" s="191"/>
      <c r="VH77" s="191"/>
      <c r="VI77" s="191"/>
      <c r="VJ77" s="191"/>
      <c r="VK77" s="191"/>
      <c r="VL77" s="191"/>
      <c r="VM77" s="191"/>
      <c r="VN77" s="219"/>
      <c r="VO77" s="191"/>
      <c r="VP77" s="191"/>
      <c r="VQ77" s="191"/>
      <c r="VR77" s="191"/>
      <c r="VS77" s="191"/>
      <c r="VT77" s="191"/>
      <c r="VU77" s="191"/>
      <c r="VV77" s="191"/>
    </row>
    <row r="78" spans="1:594" ht="23.1" hidden="1" customHeight="1" thickBot="1" x14ac:dyDescent="0.35">
      <c r="A78" s="265">
        <v>41</v>
      </c>
      <c r="B78" s="266" t="s">
        <v>189</v>
      </c>
      <c r="C78" s="265">
        <v>1</v>
      </c>
      <c r="D78" s="267">
        <v>122.6</v>
      </c>
      <c r="E78" s="239"/>
      <c r="F78" s="240">
        <f t="shared" si="204"/>
        <v>122.6</v>
      </c>
      <c r="G78" s="240"/>
      <c r="H78" s="268">
        <v>0</v>
      </c>
      <c r="I78" s="269">
        <v>0.60750000000000004</v>
      </c>
      <c r="J78" s="269">
        <v>0.60750000000000004</v>
      </c>
      <c r="K78" s="269"/>
      <c r="L78" s="269"/>
      <c r="M78" s="269">
        <v>0</v>
      </c>
      <c r="N78" s="269">
        <v>0</v>
      </c>
      <c r="O78" s="269">
        <v>0.13339999999999999</v>
      </c>
      <c r="P78" s="269">
        <v>0</v>
      </c>
      <c r="Q78" s="269">
        <v>0</v>
      </c>
      <c r="R78" s="269">
        <v>0</v>
      </c>
      <c r="S78" s="269">
        <v>0</v>
      </c>
      <c r="T78" s="269">
        <v>0</v>
      </c>
      <c r="U78" s="269">
        <v>0</v>
      </c>
      <c r="V78" s="269">
        <v>7.5999999999999998E-2</v>
      </c>
      <c r="W78" s="269">
        <v>0</v>
      </c>
      <c r="X78" s="269">
        <v>0.39810000000000001</v>
      </c>
      <c r="Y78" s="269">
        <v>0</v>
      </c>
      <c r="Z78" s="269">
        <v>0</v>
      </c>
      <c r="AA78" s="269">
        <v>0</v>
      </c>
      <c r="AB78" s="269">
        <v>0</v>
      </c>
      <c r="AC78" s="244">
        <v>0</v>
      </c>
      <c r="AD78" s="243">
        <f t="shared" si="205"/>
        <v>0</v>
      </c>
      <c r="AE78" s="243">
        <f t="shared" si="0"/>
        <v>0</v>
      </c>
      <c r="AF78" s="243">
        <f t="shared" si="206"/>
        <v>0</v>
      </c>
      <c r="AG78" s="243">
        <f t="shared" si="207"/>
        <v>0</v>
      </c>
      <c r="AH78" s="244">
        <v>0</v>
      </c>
      <c r="AI78" s="243">
        <f t="shared" si="1"/>
        <v>0</v>
      </c>
      <c r="AJ78" s="243">
        <f t="shared" si="208"/>
        <v>0</v>
      </c>
      <c r="AK78" s="243">
        <f t="shared" si="209"/>
        <v>0</v>
      </c>
      <c r="AL78" s="243">
        <f t="shared" si="2"/>
        <v>0</v>
      </c>
      <c r="AM78" s="243">
        <f t="shared" si="210"/>
        <v>0</v>
      </c>
      <c r="AN78" s="244">
        <v>0</v>
      </c>
      <c r="AO78" s="244">
        <v>0</v>
      </c>
      <c r="AP78" s="243">
        <f t="shared" si="211"/>
        <v>0</v>
      </c>
      <c r="AQ78" s="243">
        <f t="shared" si="212"/>
        <v>0</v>
      </c>
      <c r="AR78" s="243">
        <f t="shared" si="213"/>
        <v>0</v>
      </c>
      <c r="AS78" s="244">
        <v>0</v>
      </c>
      <c r="AT78" s="244" t="e">
        <f t="shared" si="3"/>
        <v>#REF!</v>
      </c>
      <c r="AU78" s="243">
        <f t="shared" si="4"/>
        <v>0</v>
      </c>
      <c r="AV78" s="243">
        <f t="shared" si="214"/>
        <v>0</v>
      </c>
      <c r="AW78" s="243">
        <f t="shared" si="215"/>
        <v>0</v>
      </c>
      <c r="AX78" s="243">
        <f t="shared" si="5"/>
        <v>0</v>
      </c>
      <c r="AY78" s="243">
        <f t="shared" si="216"/>
        <v>0</v>
      </c>
      <c r="AZ78" s="244">
        <v>2</v>
      </c>
      <c r="BA78" s="243">
        <f t="shared" si="217"/>
        <v>10.194333333333331</v>
      </c>
      <c r="BB78" s="243">
        <f t="shared" si="218"/>
        <v>1.0631233333333332</v>
      </c>
      <c r="BC78" s="243">
        <f t="shared" si="219"/>
        <v>0.85049866666666663</v>
      </c>
      <c r="BD78" s="243">
        <f t="shared" si="220"/>
        <v>0.21262466666666657</v>
      </c>
      <c r="BE78" s="244">
        <v>0.39867124999999998</v>
      </c>
      <c r="BF78" s="243">
        <f t="shared" si="221"/>
        <v>0.31893700000000003</v>
      </c>
      <c r="BG78" s="243">
        <f t="shared" si="222"/>
        <v>7.9734249999999951E-2</v>
      </c>
      <c r="BH78" s="243">
        <f t="shared" si="6"/>
        <v>1.324392110023358</v>
      </c>
      <c r="BI78" s="243">
        <f t="shared" si="223"/>
        <v>4.2689989037657486E-2</v>
      </c>
      <c r="BJ78" s="243">
        <f t="shared" si="224"/>
        <v>1.1297001763125993</v>
      </c>
      <c r="BK78" s="243">
        <f t="shared" si="7"/>
        <v>0.64902600133450117</v>
      </c>
      <c r="BL78" s="243">
        <f t="shared" si="225"/>
        <v>16.355455233629428</v>
      </c>
      <c r="BM78" s="244">
        <v>0</v>
      </c>
      <c r="BN78" s="243">
        <f t="shared" si="226"/>
        <v>0</v>
      </c>
      <c r="BO78" s="243">
        <f t="shared" si="8"/>
        <v>0</v>
      </c>
      <c r="BP78" s="243">
        <f t="shared" si="227"/>
        <v>0</v>
      </c>
      <c r="BQ78" s="243">
        <f t="shared" si="228"/>
        <v>0</v>
      </c>
      <c r="BR78" s="244">
        <v>0</v>
      </c>
      <c r="BS78" s="243">
        <f t="shared" si="9"/>
        <v>0</v>
      </c>
      <c r="BT78" s="243">
        <f t="shared" si="229"/>
        <v>0</v>
      </c>
      <c r="BU78" s="243">
        <f t="shared" si="230"/>
        <v>0</v>
      </c>
      <c r="BV78" s="243">
        <f t="shared" si="10"/>
        <v>0</v>
      </c>
      <c r="BW78" s="243">
        <f t="shared" si="231"/>
        <v>0</v>
      </c>
      <c r="BX78" s="244">
        <v>0</v>
      </c>
      <c r="BY78" s="243">
        <f t="shared" si="11"/>
        <v>0</v>
      </c>
      <c r="BZ78" s="243">
        <f t="shared" si="232"/>
        <v>0</v>
      </c>
      <c r="CA78" s="243">
        <f t="shared" si="233"/>
        <v>0</v>
      </c>
      <c r="CB78" s="243">
        <f t="shared" si="12"/>
        <v>0</v>
      </c>
      <c r="CC78" s="243">
        <f t="shared" si="234"/>
        <v>0</v>
      </c>
      <c r="CD78" s="245"/>
      <c r="CE78" s="243">
        <f t="shared" si="13"/>
        <v>0</v>
      </c>
      <c r="CF78" s="243">
        <f t="shared" si="235"/>
        <v>0</v>
      </c>
      <c r="CG78" s="243">
        <f t="shared" si="236"/>
        <v>0</v>
      </c>
      <c r="CH78" s="243">
        <f t="shared" si="14"/>
        <v>0</v>
      </c>
      <c r="CI78" s="243">
        <f t="shared" si="237"/>
        <v>0</v>
      </c>
      <c r="CJ78" s="245"/>
      <c r="CK78" s="243">
        <f t="shared" si="15"/>
        <v>0</v>
      </c>
      <c r="CL78" s="243">
        <f t="shared" si="238"/>
        <v>0</v>
      </c>
      <c r="CM78" s="243">
        <f t="shared" si="239"/>
        <v>0</v>
      </c>
      <c r="CN78" s="243">
        <f t="shared" si="16"/>
        <v>0</v>
      </c>
      <c r="CO78" s="243">
        <f t="shared" si="240"/>
        <v>0</v>
      </c>
      <c r="CP78" s="243">
        <v>0</v>
      </c>
      <c r="CQ78" s="243">
        <f t="shared" si="17"/>
        <v>0</v>
      </c>
      <c r="CR78" s="243">
        <f t="shared" si="374"/>
        <v>0</v>
      </c>
      <c r="CS78" s="243">
        <f t="shared" si="241"/>
        <v>0</v>
      </c>
      <c r="CT78" s="243">
        <f t="shared" si="18"/>
        <v>0</v>
      </c>
      <c r="CU78" s="243">
        <f t="shared" si="242"/>
        <v>0</v>
      </c>
      <c r="CV78" s="243"/>
      <c r="CW78" s="243">
        <f t="shared" si="19"/>
        <v>0</v>
      </c>
      <c r="CX78" s="243">
        <f t="shared" si="375"/>
        <v>0</v>
      </c>
      <c r="CY78" s="243">
        <f t="shared" si="243"/>
        <v>0</v>
      </c>
      <c r="CZ78" s="243">
        <f t="shared" si="20"/>
        <v>0</v>
      </c>
      <c r="DA78" s="243">
        <f t="shared" si="244"/>
        <v>0</v>
      </c>
      <c r="DB78" s="244">
        <v>0</v>
      </c>
      <c r="DC78" s="243">
        <f t="shared" si="245"/>
        <v>0</v>
      </c>
      <c r="DD78" s="243">
        <f t="shared" si="21"/>
        <v>0</v>
      </c>
      <c r="DE78" s="244">
        <v>0</v>
      </c>
      <c r="DF78" s="244">
        <v>0</v>
      </c>
      <c r="DG78" s="243">
        <f t="shared" si="22"/>
        <v>0</v>
      </c>
      <c r="DH78" s="243">
        <f t="shared" si="23"/>
        <v>0</v>
      </c>
      <c r="DI78" s="243">
        <f t="shared" si="246"/>
        <v>0</v>
      </c>
      <c r="DJ78" s="244">
        <v>0</v>
      </c>
      <c r="DK78" s="243">
        <f t="shared" si="247"/>
        <v>0</v>
      </c>
      <c r="DL78" s="243">
        <f t="shared" si="24"/>
        <v>0</v>
      </c>
      <c r="DM78" s="244">
        <v>0</v>
      </c>
      <c r="DN78" s="244">
        <v>0</v>
      </c>
      <c r="DO78" s="243">
        <f t="shared" si="25"/>
        <v>0</v>
      </c>
      <c r="DP78" s="243">
        <f t="shared" si="26"/>
        <v>0</v>
      </c>
      <c r="DQ78" s="243">
        <f t="shared" si="248"/>
        <v>0</v>
      </c>
      <c r="DR78" s="244">
        <v>0</v>
      </c>
      <c r="DS78" s="243">
        <f t="shared" si="249"/>
        <v>0</v>
      </c>
      <c r="DT78" s="243">
        <f t="shared" si="27"/>
        <v>0</v>
      </c>
      <c r="DU78" s="244">
        <v>0</v>
      </c>
      <c r="DV78" s="244">
        <v>0</v>
      </c>
      <c r="DW78" s="243">
        <f t="shared" si="28"/>
        <v>0</v>
      </c>
      <c r="DX78" s="243">
        <f t="shared" si="29"/>
        <v>0</v>
      </c>
      <c r="DY78" s="243">
        <f t="shared" si="30"/>
        <v>0</v>
      </c>
      <c r="DZ78" s="244">
        <v>0</v>
      </c>
      <c r="EA78" s="243">
        <f t="shared" si="250"/>
        <v>0</v>
      </c>
      <c r="EB78" s="243">
        <f t="shared" si="31"/>
        <v>0</v>
      </c>
      <c r="EC78" s="244">
        <v>0</v>
      </c>
      <c r="ED78" s="244">
        <v>0</v>
      </c>
      <c r="EE78" s="243">
        <f t="shared" si="32"/>
        <v>0</v>
      </c>
      <c r="EF78" s="243">
        <f t="shared" si="33"/>
        <v>0</v>
      </c>
      <c r="EG78" s="243">
        <f t="shared" si="34"/>
        <v>0</v>
      </c>
      <c r="EH78" s="244">
        <v>0</v>
      </c>
      <c r="EI78" s="243">
        <f t="shared" si="251"/>
        <v>0</v>
      </c>
      <c r="EJ78" s="243">
        <f t="shared" si="35"/>
        <v>0</v>
      </c>
      <c r="EK78" s="244">
        <v>0</v>
      </c>
      <c r="EL78" s="244">
        <v>0</v>
      </c>
      <c r="EM78" s="243">
        <f t="shared" si="36"/>
        <v>0</v>
      </c>
      <c r="EN78" s="243">
        <f t="shared" si="37"/>
        <v>0</v>
      </c>
      <c r="EO78" s="243">
        <f t="shared" si="252"/>
        <v>0</v>
      </c>
      <c r="EP78" s="244">
        <v>0</v>
      </c>
      <c r="EQ78" s="244">
        <v>0</v>
      </c>
      <c r="ER78" s="244">
        <v>0</v>
      </c>
      <c r="ES78" s="244">
        <v>0</v>
      </c>
      <c r="ET78" s="244">
        <v>0</v>
      </c>
      <c r="EU78" s="243">
        <f t="shared" si="38"/>
        <v>0</v>
      </c>
      <c r="EV78" s="243">
        <f t="shared" si="253"/>
        <v>0</v>
      </c>
      <c r="EW78" s="243">
        <f t="shared" si="254"/>
        <v>0</v>
      </c>
      <c r="EX78" s="243">
        <f t="shared" si="39"/>
        <v>0</v>
      </c>
      <c r="EY78" s="243">
        <f t="shared" si="255"/>
        <v>0</v>
      </c>
      <c r="EZ78" s="245">
        <f t="shared" si="256"/>
        <v>0</v>
      </c>
      <c r="FA78" s="245">
        <f t="shared" si="256"/>
        <v>0</v>
      </c>
      <c r="FB78" s="245">
        <f t="shared" si="256"/>
        <v>0</v>
      </c>
      <c r="FC78" s="245">
        <f t="shared" si="257"/>
        <v>0</v>
      </c>
      <c r="FD78" s="245">
        <f t="shared" si="258"/>
        <v>0</v>
      </c>
      <c r="FE78" s="245">
        <f t="shared" si="259"/>
        <v>0</v>
      </c>
      <c r="FF78" s="245">
        <f t="shared" si="260"/>
        <v>0</v>
      </c>
      <c r="FG78" s="245">
        <f t="shared" si="261"/>
        <v>0</v>
      </c>
      <c r="FH78" s="245">
        <f t="shared" si="262"/>
        <v>0</v>
      </c>
      <c r="FI78" s="245">
        <f t="shared" si="263"/>
        <v>0</v>
      </c>
      <c r="FJ78" s="245">
        <f t="shared" si="263"/>
        <v>0</v>
      </c>
      <c r="FK78" s="244">
        <f t="shared" si="40"/>
        <v>0</v>
      </c>
      <c r="FL78" s="244">
        <v>0</v>
      </c>
      <c r="FM78" s="243">
        <f t="shared" si="264"/>
        <v>0</v>
      </c>
      <c r="FN78" s="243">
        <f t="shared" si="265"/>
        <v>0</v>
      </c>
      <c r="FO78" s="244">
        <v>0</v>
      </c>
      <c r="FP78" s="244">
        <f t="shared" si="266"/>
        <v>0</v>
      </c>
      <c r="FQ78" s="244">
        <f t="shared" si="41"/>
        <v>0</v>
      </c>
      <c r="FR78" s="244">
        <v>0</v>
      </c>
      <c r="FS78" s="243">
        <f t="shared" si="267"/>
        <v>0</v>
      </c>
      <c r="FT78" s="243">
        <f t="shared" si="268"/>
        <v>0</v>
      </c>
      <c r="FU78" s="244">
        <v>0</v>
      </c>
      <c r="FV78" s="244">
        <f t="shared" si="269"/>
        <v>0</v>
      </c>
      <c r="FW78" s="270">
        <v>8.0000000000000004E-4</v>
      </c>
      <c r="FX78" s="243">
        <f t="shared" si="270"/>
        <v>3.5879977392480003</v>
      </c>
      <c r="FY78" s="243">
        <f t="shared" si="271"/>
        <v>0.78935950263456001</v>
      </c>
      <c r="FZ78" s="243">
        <f t="shared" si="42"/>
        <v>0</v>
      </c>
      <c r="GA78" s="243">
        <f t="shared" si="272"/>
        <v>0</v>
      </c>
      <c r="GB78" s="243">
        <f t="shared" si="273"/>
        <v>0</v>
      </c>
      <c r="GC78" s="243">
        <f t="shared" si="274"/>
        <v>6.2294028502839979E-2</v>
      </c>
      <c r="GD78" s="243">
        <f t="shared" si="43"/>
        <v>0.50444188291261272</v>
      </c>
      <c r="GE78" s="243">
        <f t="shared" si="275"/>
        <v>1.6260002070908545E-2</v>
      </c>
      <c r="GF78" s="243">
        <f t="shared" si="276"/>
        <v>0.43028652900672104</v>
      </c>
      <c r="GG78" s="243">
        <f t="shared" si="44"/>
        <v>0.24720465766490066</v>
      </c>
      <c r="GH78" s="247">
        <f t="shared" si="277"/>
        <v>6.2295573731554956</v>
      </c>
      <c r="GI78" s="244">
        <v>6</v>
      </c>
      <c r="GJ78" s="244">
        <v>4090.71</v>
      </c>
      <c r="GK78" s="244">
        <v>899.95619999999997</v>
      </c>
      <c r="GL78" s="244">
        <v>2509.1327345651098</v>
      </c>
      <c r="GM78" s="244">
        <v>71.022008333333304</v>
      </c>
      <c r="GN78" s="271">
        <v>0</v>
      </c>
      <c r="GO78" s="243">
        <f t="shared" si="278"/>
        <v>0</v>
      </c>
      <c r="GP78" s="243">
        <f t="shared" si="45"/>
        <v>0</v>
      </c>
      <c r="GQ78" s="243">
        <f t="shared" si="279"/>
        <v>0</v>
      </c>
      <c r="GR78" s="243">
        <f t="shared" si="280"/>
        <v>0</v>
      </c>
      <c r="GS78" s="244">
        <v>0</v>
      </c>
      <c r="GT78" s="244">
        <v>0</v>
      </c>
      <c r="GU78" s="245"/>
      <c r="GV78" s="243">
        <f t="shared" si="46"/>
        <v>0</v>
      </c>
      <c r="GW78" s="243">
        <f t="shared" si="281"/>
        <v>0</v>
      </c>
      <c r="GX78" s="243">
        <f t="shared" si="282"/>
        <v>0</v>
      </c>
      <c r="GY78" s="243">
        <f t="shared" si="47"/>
        <v>0</v>
      </c>
      <c r="GZ78" s="243">
        <f t="shared" si="283"/>
        <v>0</v>
      </c>
      <c r="HA78" s="244">
        <v>0</v>
      </c>
      <c r="HB78" s="244">
        <v>44</v>
      </c>
      <c r="HC78" s="244">
        <v>0</v>
      </c>
      <c r="HD78" s="244">
        <v>0</v>
      </c>
      <c r="HE78" s="244">
        <v>0</v>
      </c>
      <c r="HF78" s="243">
        <f t="shared" si="284"/>
        <v>0</v>
      </c>
      <c r="HG78" s="243">
        <f t="shared" si="48"/>
        <v>0</v>
      </c>
      <c r="HH78" s="244">
        <v>0</v>
      </c>
      <c r="HI78" s="244">
        <v>0</v>
      </c>
      <c r="HJ78" s="243">
        <f t="shared" si="49"/>
        <v>0</v>
      </c>
      <c r="HK78" s="243">
        <f t="shared" si="50"/>
        <v>0</v>
      </c>
      <c r="HL78" s="243">
        <f t="shared" si="51"/>
        <v>0</v>
      </c>
      <c r="HM78" s="244">
        <v>0</v>
      </c>
      <c r="HN78" s="243">
        <f t="shared" si="285"/>
        <v>0</v>
      </c>
      <c r="HO78" s="243">
        <f t="shared" si="52"/>
        <v>0</v>
      </c>
      <c r="HP78" s="244">
        <v>0</v>
      </c>
      <c r="HQ78" s="244">
        <v>0</v>
      </c>
      <c r="HR78" s="243">
        <f t="shared" si="53"/>
        <v>0</v>
      </c>
      <c r="HS78" s="243">
        <f t="shared" si="54"/>
        <v>0</v>
      </c>
      <c r="HT78" s="243">
        <f t="shared" si="55"/>
        <v>0</v>
      </c>
      <c r="HU78" s="244">
        <v>0</v>
      </c>
      <c r="HV78" s="243">
        <f t="shared" si="286"/>
        <v>0</v>
      </c>
      <c r="HW78" s="243">
        <f t="shared" si="56"/>
        <v>0</v>
      </c>
      <c r="HX78" s="244">
        <v>0</v>
      </c>
      <c r="HY78" s="244">
        <v>0</v>
      </c>
      <c r="HZ78" s="243">
        <f t="shared" si="57"/>
        <v>0</v>
      </c>
      <c r="IA78" s="243">
        <f t="shared" si="58"/>
        <v>0</v>
      </c>
      <c r="IB78" s="243">
        <f t="shared" si="59"/>
        <v>0</v>
      </c>
      <c r="IC78" s="244">
        <v>0</v>
      </c>
      <c r="ID78" s="243">
        <f t="shared" si="287"/>
        <v>0</v>
      </c>
      <c r="IE78" s="243">
        <f t="shared" si="60"/>
        <v>0</v>
      </c>
      <c r="IF78" s="244">
        <v>0</v>
      </c>
      <c r="IG78" s="244">
        <v>0</v>
      </c>
      <c r="IH78" s="243">
        <f t="shared" si="61"/>
        <v>0</v>
      </c>
      <c r="II78" s="243">
        <f t="shared" si="62"/>
        <v>0</v>
      </c>
      <c r="IJ78" s="243">
        <f t="shared" si="288"/>
        <v>0</v>
      </c>
      <c r="IK78" s="244">
        <v>0</v>
      </c>
      <c r="IL78" s="243">
        <f t="shared" si="289"/>
        <v>0</v>
      </c>
      <c r="IM78" s="243">
        <f t="shared" si="63"/>
        <v>0</v>
      </c>
      <c r="IN78" s="244">
        <v>0</v>
      </c>
      <c r="IO78" s="244">
        <v>0</v>
      </c>
      <c r="IP78" s="243">
        <f t="shared" si="64"/>
        <v>0</v>
      </c>
      <c r="IQ78" s="243">
        <f t="shared" si="65"/>
        <v>0</v>
      </c>
      <c r="IR78" s="243">
        <f t="shared" si="290"/>
        <v>0</v>
      </c>
      <c r="IS78" s="244">
        <v>0.32</v>
      </c>
      <c r="IT78" s="243">
        <f t="shared" si="291"/>
        <v>7.0400000000000004E-2</v>
      </c>
      <c r="IU78" s="243">
        <f t="shared" si="66"/>
        <v>0</v>
      </c>
      <c r="IV78" s="244">
        <v>1.4117939975E-2</v>
      </c>
      <c r="IW78" s="244">
        <v>3.3493104577481697E-2</v>
      </c>
      <c r="IX78" s="243">
        <f t="shared" si="67"/>
        <v>4.9767673764023752E-2</v>
      </c>
      <c r="IY78" s="243">
        <f t="shared" si="68"/>
        <v>2.4388935915825277E-2</v>
      </c>
      <c r="IZ78" s="243">
        <f t="shared" si="292"/>
        <v>0.61460118507879691</v>
      </c>
      <c r="JA78" s="244">
        <v>7.7636966666666298</v>
      </c>
      <c r="JB78" s="243">
        <f t="shared" si="293"/>
        <v>1.7080132666666585</v>
      </c>
      <c r="JC78" s="244">
        <v>19.912673333333199</v>
      </c>
      <c r="JD78" s="243">
        <f t="shared" si="69"/>
        <v>0</v>
      </c>
      <c r="JE78" s="243">
        <f t="shared" si="70"/>
        <v>3.3387112456642063</v>
      </c>
      <c r="JF78" s="243">
        <f t="shared" si="71"/>
        <v>1.636154725616535</v>
      </c>
      <c r="JG78" s="243">
        <f t="shared" si="294"/>
        <v>41.231099085536677</v>
      </c>
      <c r="JH78" s="244">
        <v>0</v>
      </c>
      <c r="JI78" s="243">
        <f t="shared" si="295"/>
        <v>0</v>
      </c>
      <c r="JJ78" s="244">
        <v>0</v>
      </c>
      <c r="JK78" s="243">
        <f t="shared" si="72"/>
        <v>0</v>
      </c>
      <c r="JL78" s="243">
        <f t="shared" si="73"/>
        <v>0</v>
      </c>
      <c r="JM78" s="243">
        <f t="shared" si="74"/>
        <v>0</v>
      </c>
      <c r="JN78" s="243">
        <f t="shared" si="296"/>
        <v>0</v>
      </c>
      <c r="JO78" s="244">
        <v>0</v>
      </c>
      <c r="JP78" s="243">
        <f t="shared" si="297"/>
        <v>0</v>
      </c>
      <c r="JQ78" s="244">
        <v>0</v>
      </c>
      <c r="JR78" s="243">
        <f t="shared" si="75"/>
        <v>0</v>
      </c>
      <c r="JS78" s="243">
        <f t="shared" si="76"/>
        <v>0</v>
      </c>
      <c r="JT78" s="243">
        <f t="shared" si="77"/>
        <v>0</v>
      </c>
      <c r="JU78" s="243">
        <f t="shared" si="298"/>
        <v>0</v>
      </c>
      <c r="JV78" s="244">
        <v>0</v>
      </c>
      <c r="JW78" s="243">
        <f t="shared" si="299"/>
        <v>0</v>
      </c>
      <c r="JX78" s="244">
        <v>0</v>
      </c>
      <c r="JY78" s="243">
        <f t="shared" si="78"/>
        <v>0</v>
      </c>
      <c r="JZ78" s="243">
        <f t="shared" si="79"/>
        <v>0</v>
      </c>
      <c r="KA78" s="243">
        <f t="shared" si="80"/>
        <v>0</v>
      </c>
      <c r="KB78" s="243">
        <f t="shared" si="300"/>
        <v>0</v>
      </c>
      <c r="KC78" s="244">
        <v>0</v>
      </c>
      <c r="KD78" s="243">
        <f t="shared" si="301"/>
        <v>0</v>
      </c>
      <c r="KE78" s="244">
        <v>0</v>
      </c>
      <c r="KF78" s="243">
        <f t="shared" si="81"/>
        <v>0</v>
      </c>
      <c r="KG78" s="243">
        <f t="shared" si="82"/>
        <v>0</v>
      </c>
      <c r="KH78" s="243">
        <f t="shared" si="83"/>
        <v>0</v>
      </c>
      <c r="KI78" s="243">
        <f t="shared" si="302"/>
        <v>0</v>
      </c>
      <c r="KJ78" s="244">
        <v>0</v>
      </c>
      <c r="KK78" s="243">
        <f t="shared" si="303"/>
        <v>0</v>
      </c>
      <c r="KL78" s="244">
        <v>0</v>
      </c>
      <c r="KM78" s="243">
        <f t="shared" si="84"/>
        <v>0</v>
      </c>
      <c r="KN78" s="243">
        <f t="shared" si="85"/>
        <v>0</v>
      </c>
      <c r="KO78" s="243">
        <f t="shared" si="86"/>
        <v>0</v>
      </c>
      <c r="KP78" s="243">
        <f t="shared" si="304"/>
        <v>0</v>
      </c>
      <c r="KQ78" s="243">
        <f t="shared" si="305"/>
        <v>8.0836966666666292</v>
      </c>
      <c r="KR78" s="243">
        <f t="shared" si="305"/>
        <v>1.7784132666666586</v>
      </c>
      <c r="KS78" s="243">
        <f t="shared" si="306"/>
        <v>19.960284377885682</v>
      </c>
      <c r="KT78" s="243">
        <f t="shared" si="307"/>
        <v>0</v>
      </c>
      <c r="KU78" s="243">
        <f t="shared" si="308"/>
        <v>0</v>
      </c>
      <c r="KV78" s="243">
        <f t="shared" si="309"/>
        <v>0</v>
      </c>
      <c r="KW78" s="243">
        <f t="shared" si="310"/>
        <v>3.3884789194282301</v>
      </c>
      <c r="KX78" s="243">
        <f t="shared" si="311"/>
        <v>0.10922303661426479</v>
      </c>
      <c r="KY78" s="243">
        <f t="shared" si="312"/>
        <v>2.8903564161538871</v>
      </c>
      <c r="KZ78" s="243">
        <f t="shared" si="313"/>
        <v>1.6605436615323603</v>
      </c>
      <c r="LA78" s="243">
        <f t="shared" si="313"/>
        <v>41.845700270615474</v>
      </c>
      <c r="LB78" s="244">
        <v>0</v>
      </c>
      <c r="LC78" s="243">
        <f t="shared" si="314"/>
        <v>0</v>
      </c>
      <c r="LD78" s="243">
        <f t="shared" si="88"/>
        <v>0</v>
      </c>
      <c r="LE78" s="243">
        <f t="shared" si="315"/>
        <v>0</v>
      </c>
      <c r="LF78" s="243">
        <f t="shared" si="316"/>
        <v>0</v>
      </c>
      <c r="LG78" s="244">
        <v>0</v>
      </c>
      <c r="LH78" s="243">
        <f t="shared" si="89"/>
        <v>0</v>
      </c>
      <c r="LI78" s="243">
        <f t="shared" si="317"/>
        <v>0</v>
      </c>
      <c r="LJ78" s="243">
        <f t="shared" si="318"/>
        <v>0</v>
      </c>
      <c r="LK78" s="243">
        <f t="shared" si="90"/>
        <v>0</v>
      </c>
      <c r="LL78" s="243">
        <f t="shared" si="319"/>
        <v>0</v>
      </c>
      <c r="LM78" s="243">
        <f t="shared" si="91"/>
        <v>0</v>
      </c>
      <c r="LN78" s="244">
        <v>0</v>
      </c>
      <c r="LO78" s="243">
        <f t="shared" si="320"/>
        <v>0</v>
      </c>
      <c r="LP78" s="243">
        <f t="shared" si="321"/>
        <v>0</v>
      </c>
      <c r="LQ78" s="243">
        <f t="shared" si="92"/>
        <v>0</v>
      </c>
      <c r="LR78" s="243">
        <f t="shared" si="322"/>
        <v>0</v>
      </c>
      <c r="LS78" s="244">
        <v>0</v>
      </c>
      <c r="LT78" s="243">
        <f t="shared" si="93"/>
        <v>0</v>
      </c>
      <c r="LU78" s="243">
        <f t="shared" si="323"/>
        <v>0</v>
      </c>
      <c r="LV78" s="243">
        <f t="shared" si="324"/>
        <v>0</v>
      </c>
      <c r="LW78" s="243">
        <f t="shared" si="94"/>
        <v>0</v>
      </c>
      <c r="LX78" s="243">
        <f t="shared" si="325"/>
        <v>0</v>
      </c>
      <c r="LY78" s="245">
        <f t="shared" si="95"/>
        <v>0</v>
      </c>
      <c r="LZ78" s="244">
        <v>0</v>
      </c>
      <c r="MA78" s="249">
        <f t="shared" si="326"/>
        <v>0</v>
      </c>
      <c r="MB78" s="249">
        <f t="shared" si="327"/>
        <v>0</v>
      </c>
      <c r="MC78" s="249">
        <f t="shared" si="96"/>
        <v>0</v>
      </c>
      <c r="MD78" s="247">
        <f t="shared" si="328"/>
        <v>0</v>
      </c>
      <c r="ME78" s="250">
        <f t="shared" si="329"/>
        <v>64.430712877400396</v>
      </c>
      <c r="MF78" s="251">
        <f t="shared" si="376"/>
        <v>14.239467175215848</v>
      </c>
      <c r="MG78" s="252" t="e">
        <f t="shared" si="330"/>
        <v>#REF!</v>
      </c>
      <c r="MH78" s="252" t="e">
        <f t="shared" si="377"/>
        <v>#REF!</v>
      </c>
      <c r="MI78" s="252">
        <f t="shared" si="331"/>
        <v>0</v>
      </c>
      <c r="MJ78" s="252">
        <f t="shared" si="332"/>
        <v>0</v>
      </c>
      <c r="MK78" s="252">
        <f t="shared" si="378"/>
        <v>10.194333333333331</v>
      </c>
      <c r="ML78" s="252">
        <f t="shared" si="333"/>
        <v>0</v>
      </c>
      <c r="MM78" s="252">
        <f t="shared" si="334"/>
        <v>0</v>
      </c>
      <c r="MN78" s="252">
        <f t="shared" si="335"/>
        <v>0</v>
      </c>
      <c r="MO78" s="252">
        <f t="shared" si="336"/>
        <v>0</v>
      </c>
      <c r="MP78" s="253">
        <f t="shared" si="337"/>
        <v>0</v>
      </c>
      <c r="MQ78" s="254">
        <f t="shared" si="379"/>
        <v>0</v>
      </c>
      <c r="MR78" s="255">
        <f t="shared" si="338"/>
        <v>0</v>
      </c>
      <c r="MS78" s="255">
        <f t="shared" si="380"/>
        <v>0</v>
      </c>
      <c r="MT78" s="255">
        <f t="shared" si="381"/>
        <v>5.2173129123642008</v>
      </c>
      <c r="MU78" s="255">
        <f t="shared" si="97"/>
        <v>0.16817302772283083</v>
      </c>
      <c r="MV78" s="255">
        <f t="shared" si="339"/>
        <v>5.4294186081973121</v>
      </c>
      <c r="MW78" s="255" t="e">
        <f t="shared" si="98"/>
        <v>#REF!</v>
      </c>
      <c r="MX78" s="255" t="e">
        <f t="shared" si="99"/>
        <v>#REF!</v>
      </c>
      <c r="MY78" s="256" t="e">
        <f t="shared" si="340"/>
        <v>#REF!</v>
      </c>
      <c r="MZ78" s="254">
        <f t="shared" si="341"/>
        <v>0</v>
      </c>
      <c r="NA78" s="255">
        <f t="shared" si="100"/>
        <v>0</v>
      </c>
      <c r="NB78" s="255">
        <f t="shared" si="342"/>
        <v>0</v>
      </c>
      <c r="NC78" s="255">
        <f t="shared" si="101"/>
        <v>0</v>
      </c>
      <c r="ND78" s="255">
        <f t="shared" si="343"/>
        <v>0</v>
      </c>
      <c r="NE78" s="255"/>
      <c r="NF78" s="256"/>
      <c r="NG78" s="257"/>
      <c r="NH78" s="254">
        <f t="shared" si="344"/>
        <v>0</v>
      </c>
      <c r="NI78" s="255">
        <f t="shared" si="102"/>
        <v>0</v>
      </c>
      <c r="NJ78" s="255" t="e">
        <f t="shared" si="345"/>
        <v>#REF!</v>
      </c>
      <c r="NK78" s="255" t="e">
        <f t="shared" si="103"/>
        <v>#REF!</v>
      </c>
      <c r="NL78" s="255">
        <f t="shared" si="346"/>
        <v>0</v>
      </c>
      <c r="NM78" s="255"/>
      <c r="NN78" s="256"/>
      <c r="NO78" s="257"/>
      <c r="NP78" s="254">
        <f t="shared" si="347"/>
        <v>1.3782342151013711</v>
      </c>
      <c r="NQ78" s="255">
        <f t="shared" si="104"/>
        <v>1.5532699604192453</v>
      </c>
      <c r="NR78" s="255">
        <f t="shared" si="348"/>
        <v>1.2121256557043243</v>
      </c>
      <c r="NS78" s="255">
        <f t="shared" si="105"/>
        <v>1.5030358130733621</v>
      </c>
      <c r="NT78" s="255">
        <f t="shared" si="349"/>
        <v>12.980520026690021</v>
      </c>
      <c r="NU78" s="255">
        <f t="shared" si="350"/>
        <v>0.10617711865684129</v>
      </c>
      <c r="NV78" s="256">
        <f t="shared" si="351"/>
        <v>9.3380361742981061E-2</v>
      </c>
      <c r="NW78" s="257">
        <f t="shared" si="106"/>
        <v>1.0358957808877343</v>
      </c>
      <c r="NX78" s="254">
        <f t="shared" si="352"/>
        <v>0</v>
      </c>
      <c r="NY78" s="255">
        <f t="shared" si="107"/>
        <v>0</v>
      </c>
      <c r="NZ78" s="255">
        <f t="shared" si="353"/>
        <v>0</v>
      </c>
      <c r="OA78" s="255">
        <f t="shared" si="108"/>
        <v>0</v>
      </c>
      <c r="OB78" s="255">
        <f t="shared" si="354"/>
        <v>0</v>
      </c>
      <c r="OC78" s="255"/>
      <c r="OD78" s="256"/>
      <c r="OE78" s="257"/>
      <c r="OF78" s="254">
        <f t="shared" si="355"/>
        <v>0</v>
      </c>
      <c r="OG78" s="255">
        <f t="shared" si="109"/>
        <v>0</v>
      </c>
      <c r="OH78" s="255">
        <f t="shared" si="356"/>
        <v>0</v>
      </c>
      <c r="OI78" s="255">
        <f t="shared" si="110"/>
        <v>0</v>
      </c>
      <c r="OJ78" s="255">
        <f t="shared" si="357"/>
        <v>0</v>
      </c>
      <c r="OK78" s="255"/>
      <c r="OL78" s="256"/>
      <c r="OM78" s="257"/>
      <c r="ON78" s="258"/>
      <c r="OO78" s="254">
        <f t="shared" si="358"/>
        <v>0</v>
      </c>
      <c r="OP78" s="255">
        <f t="shared" si="111"/>
        <v>0</v>
      </c>
      <c r="OQ78" s="255">
        <f t="shared" si="359"/>
        <v>0</v>
      </c>
      <c r="OR78" s="255">
        <f t="shared" si="112"/>
        <v>0</v>
      </c>
      <c r="OS78" s="255">
        <f t="shared" si="360"/>
        <v>0</v>
      </c>
      <c r="OT78" s="255"/>
      <c r="OU78" s="256"/>
      <c r="OV78" s="257"/>
      <c r="OW78" s="258"/>
      <c r="OX78" s="254">
        <f t="shared" si="361"/>
        <v>0</v>
      </c>
      <c r="OY78" s="255">
        <f t="shared" si="113"/>
        <v>0</v>
      </c>
      <c r="OZ78" s="255">
        <f t="shared" si="362"/>
        <v>0</v>
      </c>
      <c r="PA78" s="255">
        <f t="shared" si="114"/>
        <v>0</v>
      </c>
      <c r="PB78" s="255">
        <f t="shared" si="363"/>
        <v>0</v>
      </c>
      <c r="PC78" s="255"/>
      <c r="PD78" s="259"/>
      <c r="PE78" s="257"/>
      <c r="PF78" s="254">
        <f t="shared" si="116"/>
        <v>0</v>
      </c>
      <c r="PG78" s="255">
        <f t="shared" si="117"/>
        <v>0</v>
      </c>
      <c r="PH78" s="255">
        <f t="shared" si="364"/>
        <v>0</v>
      </c>
      <c r="PI78" s="255">
        <f t="shared" si="118"/>
        <v>0</v>
      </c>
      <c r="PJ78" s="255">
        <f t="shared" si="119"/>
        <v>0</v>
      </c>
      <c r="PK78" s="255"/>
      <c r="PL78" s="259"/>
      <c r="PM78" s="257"/>
      <c r="PN78" s="254">
        <f t="shared" si="120"/>
        <v>0</v>
      </c>
      <c r="PO78" s="255">
        <f t="shared" si="121"/>
        <v>0</v>
      </c>
      <c r="PP78" s="255">
        <f t="shared" si="365"/>
        <v>0</v>
      </c>
      <c r="PQ78" s="255">
        <f t="shared" si="122"/>
        <v>0</v>
      </c>
      <c r="PR78" s="255">
        <f t="shared" si="123"/>
        <v>0</v>
      </c>
      <c r="PS78" s="255"/>
      <c r="PT78" s="259"/>
      <c r="PU78" s="257"/>
      <c r="PV78" s="254">
        <f t="shared" si="124"/>
        <v>4.9023068072707598</v>
      </c>
      <c r="PW78" s="255">
        <f t="shared" si="125"/>
        <v>5.5248997717941464</v>
      </c>
      <c r="PX78" s="255">
        <f t="shared" si="126"/>
        <v>1.6260002070908545E-2</v>
      </c>
      <c r="PY78" s="255">
        <f t="shared" si="127"/>
        <v>2.0162402567926598E-2</v>
      </c>
      <c r="PZ78" s="255">
        <f t="shared" si="128"/>
        <v>4.9440931532980121</v>
      </c>
      <c r="QA78" s="255">
        <f t="shared" si="366"/>
        <v>0.99154822841487555</v>
      </c>
      <c r="QB78" s="259">
        <f t="shared" si="129"/>
        <v>3.2887734042919745E-3</v>
      </c>
      <c r="QC78" s="257">
        <f t="shared" si="367"/>
        <v>1.1267159306257193</v>
      </c>
      <c r="QD78" s="254">
        <f t="shared" si="130"/>
        <v>0</v>
      </c>
      <c r="QE78" s="255">
        <f t="shared" si="131"/>
        <v>0</v>
      </c>
      <c r="QF78" s="255">
        <f t="shared" si="132"/>
        <v>0</v>
      </c>
      <c r="QG78" s="255">
        <f t="shared" si="133"/>
        <v>0</v>
      </c>
      <c r="QH78" s="255">
        <f t="shared" si="134"/>
        <v>0</v>
      </c>
      <c r="QI78" s="255"/>
      <c r="QJ78" s="259"/>
      <c r="QK78" s="257"/>
      <c r="QL78" s="254">
        <f t="shared" si="135"/>
        <v>13.388344761041029</v>
      </c>
      <c r="QM78" s="255">
        <f t="shared" si="136"/>
        <v>15.08866454569324</v>
      </c>
      <c r="QN78" s="255">
        <f t="shared" si="137"/>
        <v>0.10922303661426479</v>
      </c>
      <c r="QO78" s="255">
        <f t="shared" si="138"/>
        <v>0.13543656540168833</v>
      </c>
      <c r="QP78" s="255">
        <f t="shared" si="368"/>
        <v>33.210873230647202</v>
      </c>
      <c r="QQ78" s="255">
        <f t="shared" si="369"/>
        <v>0.40313136809321176</v>
      </c>
      <c r="QR78" s="259">
        <f t="shared" si="139"/>
        <v>3.2887734042919741E-3</v>
      </c>
      <c r="QS78" s="257">
        <f t="shared" si="370"/>
        <v>1.0519869893648679</v>
      </c>
      <c r="QT78" s="254">
        <f t="shared" si="140"/>
        <v>0</v>
      </c>
      <c r="QU78" s="255">
        <f t="shared" si="141"/>
        <v>0</v>
      </c>
      <c r="QV78" s="255">
        <f t="shared" si="142"/>
        <v>0</v>
      </c>
      <c r="QW78" s="255">
        <f t="shared" si="143"/>
        <v>0</v>
      </c>
      <c r="QX78" s="255">
        <f t="shared" si="144"/>
        <v>0</v>
      </c>
      <c r="QY78" s="255"/>
      <c r="QZ78" s="259"/>
      <c r="RA78" s="257"/>
      <c r="RB78" s="254">
        <f t="shared" si="145"/>
        <v>0</v>
      </c>
      <c r="RC78" s="255">
        <f t="shared" si="146"/>
        <v>0</v>
      </c>
      <c r="RD78" s="255">
        <f t="shared" si="371"/>
        <v>0</v>
      </c>
      <c r="RE78" s="255">
        <f t="shared" si="147"/>
        <v>0</v>
      </c>
      <c r="RF78" s="255">
        <f t="shared" si="148"/>
        <v>0</v>
      </c>
      <c r="RG78" s="255"/>
      <c r="RH78" s="259"/>
      <c r="RI78" s="257"/>
      <c r="RJ78" s="254">
        <f t="shared" si="149"/>
        <v>0</v>
      </c>
      <c r="RK78" s="255">
        <f t="shared" si="150"/>
        <v>0</v>
      </c>
      <c r="RL78" s="255">
        <f t="shared" si="372"/>
        <v>0</v>
      </c>
      <c r="RM78" s="255">
        <f t="shared" si="151"/>
        <v>0</v>
      </c>
      <c r="RN78" s="255">
        <f t="shared" si="152"/>
        <v>0</v>
      </c>
      <c r="RO78" s="255"/>
      <c r="RP78" s="259"/>
      <c r="RQ78" s="257"/>
      <c r="RR78" s="254">
        <f t="shared" si="153"/>
        <v>0</v>
      </c>
      <c r="RS78" s="255">
        <f t="shared" si="154"/>
        <v>0</v>
      </c>
      <c r="RT78" s="255">
        <f t="shared" si="373"/>
        <v>0</v>
      </c>
      <c r="RU78" s="255">
        <f t="shared" si="155"/>
        <v>0</v>
      </c>
      <c r="RV78" s="255">
        <f t="shared" si="156"/>
        <v>0</v>
      </c>
      <c r="RW78" s="255"/>
      <c r="RX78" s="259"/>
      <c r="RY78" s="257"/>
      <c r="RZ78" s="260"/>
      <c r="SA78" s="242">
        <f t="shared" si="157"/>
        <v>0</v>
      </c>
      <c r="SB78" s="242">
        <f t="shared" si="158"/>
        <v>0</v>
      </c>
      <c r="SC78" s="242">
        <f t="shared" si="159"/>
        <v>0.13818849717042375</v>
      </c>
      <c r="SD78" s="242">
        <f t="shared" si="160"/>
        <v>0</v>
      </c>
      <c r="SE78" s="242">
        <f t="shared" si="161"/>
        <v>0</v>
      </c>
      <c r="SF78" s="262">
        <v>0</v>
      </c>
      <c r="SG78" s="242">
        <f t="shared" si="162"/>
        <v>0</v>
      </c>
      <c r="SH78" s="262">
        <v>0</v>
      </c>
      <c r="SI78" s="242">
        <f t="shared" si="163"/>
        <v>0</v>
      </c>
      <c r="SJ78" s="242">
        <f t="shared" si="164"/>
        <v>0</v>
      </c>
      <c r="SK78" s="242">
        <f t="shared" si="165"/>
        <v>0</v>
      </c>
      <c r="SL78" s="242">
        <f t="shared" si="166"/>
        <v>8.5630410727554659E-2</v>
      </c>
      <c r="SM78" s="242">
        <f t="shared" si="167"/>
        <v>0</v>
      </c>
      <c r="SN78" s="242">
        <f t="shared" si="168"/>
        <v>0.41879602046615394</v>
      </c>
      <c r="SO78" s="242">
        <f t="shared" si="169"/>
        <v>0</v>
      </c>
      <c r="SP78" s="242">
        <f t="shared" si="170"/>
        <v>0</v>
      </c>
      <c r="SQ78" s="242">
        <f t="shared" si="171"/>
        <v>0</v>
      </c>
      <c r="SR78" s="242">
        <f t="shared" si="172"/>
        <v>0</v>
      </c>
      <c r="SS78" s="242">
        <f t="shared" si="173"/>
        <v>0.64261492836413237</v>
      </c>
      <c r="ST78" s="242">
        <f t="shared" si="174"/>
        <v>0.64261492836413237</v>
      </c>
      <c r="SU78" s="242"/>
      <c r="SV78" s="242"/>
      <c r="SW78" s="242">
        <f t="shared" si="175"/>
        <v>1.0578023512166788</v>
      </c>
      <c r="SX78" s="242">
        <f t="shared" si="175"/>
        <v>1.0578023512166788</v>
      </c>
      <c r="SY78" s="242"/>
      <c r="SZ78" s="263"/>
      <c r="TA78" s="264">
        <f t="shared" si="176"/>
        <v>0</v>
      </c>
      <c r="TB78" s="264">
        <f t="shared" si="177"/>
        <v>0</v>
      </c>
      <c r="TC78" s="264">
        <f t="shared" si="178"/>
        <v>16.354839999999999</v>
      </c>
      <c r="TD78" s="264">
        <f t="shared" si="179"/>
        <v>0</v>
      </c>
      <c r="TE78" s="264">
        <f t="shared" si="180"/>
        <v>0</v>
      </c>
      <c r="TF78" s="264">
        <f t="shared" si="180"/>
        <v>0</v>
      </c>
      <c r="TG78" s="264">
        <f t="shared" si="181"/>
        <v>0</v>
      </c>
      <c r="TH78" s="264">
        <f t="shared" si="182"/>
        <v>0</v>
      </c>
      <c r="TI78" s="264">
        <f t="shared" si="183"/>
        <v>0</v>
      </c>
      <c r="TJ78" s="264">
        <f t="shared" si="184"/>
        <v>9.3175999999999988</v>
      </c>
      <c r="TK78" s="264">
        <f t="shared" si="185"/>
        <v>0</v>
      </c>
      <c r="TL78" s="264">
        <f t="shared" si="186"/>
        <v>48.80706</v>
      </c>
      <c r="TM78" s="264">
        <f t="shared" si="187"/>
        <v>0</v>
      </c>
      <c r="TN78" s="264">
        <f t="shared" si="188"/>
        <v>0</v>
      </c>
      <c r="TO78" s="264">
        <f t="shared" si="189"/>
        <v>0</v>
      </c>
      <c r="TP78" s="264">
        <f t="shared" si="189"/>
        <v>0</v>
      </c>
      <c r="TQ78" s="264"/>
      <c r="TR78" s="264"/>
      <c r="TS78" s="264">
        <f t="shared" si="190"/>
        <v>0</v>
      </c>
      <c r="TT78" s="264">
        <f t="shared" si="191"/>
        <v>0</v>
      </c>
      <c r="TU78" s="264">
        <f t="shared" si="192"/>
        <v>16.941909753093952</v>
      </c>
      <c r="TV78" s="264">
        <f t="shared" si="193"/>
        <v>0</v>
      </c>
      <c r="TW78" s="264">
        <f t="shared" si="193"/>
        <v>0</v>
      </c>
      <c r="TX78" s="264">
        <f t="shared" si="194"/>
        <v>0</v>
      </c>
      <c r="TY78" s="264">
        <f t="shared" si="195"/>
        <v>0</v>
      </c>
      <c r="TZ78" s="264">
        <f t="shared" si="196"/>
        <v>0</v>
      </c>
      <c r="UA78" s="264">
        <f t="shared" si="197"/>
        <v>0</v>
      </c>
      <c r="UB78" s="264">
        <f t="shared" si="198"/>
        <v>10.4982883551982</v>
      </c>
      <c r="UC78" s="264">
        <f t="shared" si="199"/>
        <v>0</v>
      </c>
      <c r="UD78" s="264">
        <f t="shared" si="200"/>
        <v>51.344392109150469</v>
      </c>
      <c r="UE78" s="264">
        <f t="shared" si="201"/>
        <v>0</v>
      </c>
      <c r="UF78" s="264">
        <f t="shared" si="202"/>
        <v>0</v>
      </c>
      <c r="UG78" s="264">
        <f t="shared" si="203"/>
        <v>0</v>
      </c>
      <c r="UH78" s="264">
        <f t="shared" si="203"/>
        <v>0</v>
      </c>
      <c r="UI78" s="191"/>
      <c r="UJ78" s="191"/>
      <c r="UK78" s="191"/>
      <c r="UL78" s="191"/>
      <c r="UM78" s="189"/>
      <c r="UN78" s="191"/>
      <c r="UO78" s="191"/>
      <c r="UP78" s="191"/>
      <c r="UQ78" s="191"/>
      <c r="UR78" s="191"/>
      <c r="US78" s="191"/>
      <c r="UT78" s="191"/>
      <c r="UU78" s="191"/>
      <c r="UV78" s="192"/>
      <c r="UW78" s="191"/>
      <c r="UX78" s="191"/>
      <c r="UY78" s="191"/>
      <c r="UZ78" s="191"/>
      <c r="VA78" s="191"/>
      <c r="VB78" s="191"/>
      <c r="VC78" s="191"/>
      <c r="VD78" s="191"/>
      <c r="VE78" s="191"/>
      <c r="VF78" s="191"/>
      <c r="VG78" s="191"/>
      <c r="VH78" s="191"/>
      <c r="VI78" s="191"/>
      <c r="VJ78" s="191"/>
      <c r="VK78" s="191"/>
      <c r="VL78" s="191"/>
      <c r="VM78" s="191"/>
      <c r="VN78" s="219"/>
      <c r="VO78" s="191"/>
      <c r="VP78" s="191"/>
      <c r="VQ78" s="191"/>
      <c r="VR78" s="191"/>
      <c r="VS78" s="191"/>
      <c r="VT78" s="191"/>
      <c r="VU78" s="191"/>
      <c r="VV78" s="191"/>
    </row>
    <row r="79" spans="1:594" ht="23.1" hidden="1" customHeight="1" thickBot="1" x14ac:dyDescent="0.35">
      <c r="A79" s="265">
        <v>42</v>
      </c>
      <c r="B79" s="266" t="s">
        <v>189</v>
      </c>
      <c r="C79" s="265">
        <v>1</v>
      </c>
      <c r="D79" s="267">
        <v>285.3</v>
      </c>
      <c r="E79" s="239"/>
      <c r="F79" s="240">
        <f t="shared" si="204"/>
        <v>285.3</v>
      </c>
      <c r="G79" s="240"/>
      <c r="H79" s="268">
        <v>0</v>
      </c>
      <c r="I79" s="269">
        <v>0.76500000000000001</v>
      </c>
      <c r="J79" s="269">
        <v>0.76500000000000001</v>
      </c>
      <c r="K79" s="269"/>
      <c r="L79" s="269"/>
      <c r="M79" s="269">
        <v>0</v>
      </c>
      <c r="N79" s="269">
        <v>0</v>
      </c>
      <c r="O79" s="269">
        <v>0.31519999999999998</v>
      </c>
      <c r="P79" s="269">
        <v>0</v>
      </c>
      <c r="Q79" s="269">
        <v>0</v>
      </c>
      <c r="R79" s="269">
        <v>0</v>
      </c>
      <c r="S79" s="269">
        <v>0</v>
      </c>
      <c r="T79" s="269">
        <v>0</v>
      </c>
      <c r="U79" s="269">
        <v>0</v>
      </c>
      <c r="V79" s="269">
        <v>9.6100000000000005E-2</v>
      </c>
      <c r="W79" s="269">
        <v>0</v>
      </c>
      <c r="X79" s="269">
        <v>0.35370000000000001</v>
      </c>
      <c r="Y79" s="269">
        <v>0</v>
      </c>
      <c r="Z79" s="269">
        <v>0</v>
      </c>
      <c r="AA79" s="269">
        <v>0</v>
      </c>
      <c r="AB79" s="269">
        <v>0</v>
      </c>
      <c r="AC79" s="244">
        <v>0</v>
      </c>
      <c r="AD79" s="243">
        <f t="shared" si="205"/>
        <v>0</v>
      </c>
      <c r="AE79" s="243">
        <f t="shared" si="0"/>
        <v>0</v>
      </c>
      <c r="AF79" s="243">
        <f t="shared" si="206"/>
        <v>0</v>
      </c>
      <c r="AG79" s="243">
        <f t="shared" si="207"/>
        <v>0</v>
      </c>
      <c r="AH79" s="244">
        <v>0</v>
      </c>
      <c r="AI79" s="243">
        <f t="shared" si="1"/>
        <v>0</v>
      </c>
      <c r="AJ79" s="243">
        <f t="shared" si="208"/>
        <v>0</v>
      </c>
      <c r="AK79" s="243">
        <f t="shared" si="209"/>
        <v>0</v>
      </c>
      <c r="AL79" s="243">
        <f t="shared" si="2"/>
        <v>0</v>
      </c>
      <c r="AM79" s="243">
        <f t="shared" si="210"/>
        <v>0</v>
      </c>
      <c r="AN79" s="244">
        <v>0</v>
      </c>
      <c r="AO79" s="244">
        <v>0</v>
      </c>
      <c r="AP79" s="243">
        <f t="shared" si="211"/>
        <v>0</v>
      </c>
      <c r="AQ79" s="243">
        <f t="shared" si="212"/>
        <v>0</v>
      </c>
      <c r="AR79" s="243">
        <f t="shared" si="213"/>
        <v>0</v>
      </c>
      <c r="AS79" s="244">
        <v>0</v>
      </c>
      <c r="AT79" s="244" t="e">
        <f t="shared" si="3"/>
        <v>#REF!</v>
      </c>
      <c r="AU79" s="243">
        <f t="shared" si="4"/>
        <v>0</v>
      </c>
      <c r="AV79" s="243">
        <f t="shared" si="214"/>
        <v>0</v>
      </c>
      <c r="AW79" s="243">
        <f t="shared" si="215"/>
        <v>0</v>
      </c>
      <c r="AX79" s="243">
        <f t="shared" si="5"/>
        <v>0</v>
      </c>
      <c r="AY79" s="243">
        <f t="shared" si="216"/>
        <v>0</v>
      </c>
      <c r="AZ79" s="244">
        <v>11</v>
      </c>
      <c r="BA79" s="243">
        <f t="shared" si="217"/>
        <v>56.068833333333323</v>
      </c>
      <c r="BB79" s="243">
        <f t="shared" si="218"/>
        <v>5.8471783333333329</v>
      </c>
      <c r="BC79" s="243">
        <f t="shared" si="219"/>
        <v>4.6777426666666662</v>
      </c>
      <c r="BD79" s="243">
        <f t="shared" si="220"/>
        <v>1.1694356666666668</v>
      </c>
      <c r="BE79" s="244">
        <v>2.192691875</v>
      </c>
      <c r="BF79" s="243">
        <f t="shared" si="221"/>
        <v>1.7541535000000001</v>
      </c>
      <c r="BG79" s="243">
        <f t="shared" si="222"/>
        <v>0.43853837499999981</v>
      </c>
      <c r="BH79" s="243">
        <f t="shared" si="6"/>
        <v>7.2841566051284703</v>
      </c>
      <c r="BI79" s="243">
        <f t="shared" si="223"/>
        <v>0.23479493970711623</v>
      </c>
      <c r="BJ79" s="243">
        <f t="shared" si="224"/>
        <v>6.213350969719297</v>
      </c>
      <c r="BK79" s="243">
        <f t="shared" si="7"/>
        <v>3.5696430073397565</v>
      </c>
      <c r="BL79" s="243">
        <f t="shared" si="225"/>
        <v>89.955003784961846</v>
      </c>
      <c r="BM79" s="244">
        <v>0</v>
      </c>
      <c r="BN79" s="243">
        <f t="shared" si="226"/>
        <v>0</v>
      </c>
      <c r="BO79" s="243">
        <f t="shared" si="8"/>
        <v>0</v>
      </c>
      <c r="BP79" s="243">
        <f t="shared" si="227"/>
        <v>0</v>
      </c>
      <c r="BQ79" s="243">
        <f t="shared" si="228"/>
        <v>0</v>
      </c>
      <c r="BR79" s="244">
        <v>0</v>
      </c>
      <c r="BS79" s="243">
        <f t="shared" si="9"/>
        <v>0</v>
      </c>
      <c r="BT79" s="243">
        <f t="shared" si="229"/>
        <v>0</v>
      </c>
      <c r="BU79" s="243">
        <f t="shared" si="230"/>
        <v>0</v>
      </c>
      <c r="BV79" s="243">
        <f t="shared" si="10"/>
        <v>0</v>
      </c>
      <c r="BW79" s="243">
        <f t="shared" si="231"/>
        <v>0</v>
      </c>
      <c r="BX79" s="244">
        <v>0</v>
      </c>
      <c r="BY79" s="243">
        <f t="shared" si="11"/>
        <v>0</v>
      </c>
      <c r="BZ79" s="243">
        <f t="shared" si="232"/>
        <v>0</v>
      </c>
      <c r="CA79" s="243">
        <f t="shared" si="233"/>
        <v>0</v>
      </c>
      <c r="CB79" s="243">
        <f t="shared" si="12"/>
        <v>0</v>
      </c>
      <c r="CC79" s="243">
        <f t="shared" si="234"/>
        <v>0</v>
      </c>
      <c r="CD79" s="245"/>
      <c r="CE79" s="243">
        <f t="shared" si="13"/>
        <v>0</v>
      </c>
      <c r="CF79" s="243">
        <f t="shared" si="235"/>
        <v>0</v>
      </c>
      <c r="CG79" s="243">
        <f t="shared" si="236"/>
        <v>0</v>
      </c>
      <c r="CH79" s="243">
        <f t="shared" si="14"/>
        <v>0</v>
      </c>
      <c r="CI79" s="243">
        <f t="shared" si="237"/>
        <v>0</v>
      </c>
      <c r="CJ79" s="245"/>
      <c r="CK79" s="243">
        <f t="shared" si="15"/>
        <v>0</v>
      </c>
      <c r="CL79" s="243">
        <f t="shared" si="238"/>
        <v>0</v>
      </c>
      <c r="CM79" s="243">
        <f t="shared" si="239"/>
        <v>0</v>
      </c>
      <c r="CN79" s="243">
        <f t="shared" si="16"/>
        <v>0</v>
      </c>
      <c r="CO79" s="243">
        <f t="shared" si="240"/>
        <v>0</v>
      </c>
      <c r="CP79" s="243">
        <v>0</v>
      </c>
      <c r="CQ79" s="243">
        <f t="shared" si="17"/>
        <v>0</v>
      </c>
      <c r="CR79" s="243">
        <f t="shared" si="374"/>
        <v>0</v>
      </c>
      <c r="CS79" s="243">
        <f t="shared" si="241"/>
        <v>0</v>
      </c>
      <c r="CT79" s="243">
        <f t="shared" si="18"/>
        <v>0</v>
      </c>
      <c r="CU79" s="243">
        <f t="shared" si="242"/>
        <v>0</v>
      </c>
      <c r="CV79" s="243"/>
      <c r="CW79" s="243">
        <f t="shared" si="19"/>
        <v>0</v>
      </c>
      <c r="CX79" s="243">
        <f t="shared" si="375"/>
        <v>0</v>
      </c>
      <c r="CY79" s="243">
        <f t="shared" si="243"/>
        <v>0</v>
      </c>
      <c r="CZ79" s="243">
        <f t="shared" si="20"/>
        <v>0</v>
      </c>
      <c r="DA79" s="243">
        <f t="shared" si="244"/>
        <v>0</v>
      </c>
      <c r="DB79" s="244">
        <v>0</v>
      </c>
      <c r="DC79" s="243">
        <f t="shared" si="245"/>
        <v>0</v>
      </c>
      <c r="DD79" s="243">
        <f t="shared" si="21"/>
        <v>0</v>
      </c>
      <c r="DE79" s="244">
        <v>0</v>
      </c>
      <c r="DF79" s="244">
        <v>0</v>
      </c>
      <c r="DG79" s="243">
        <f t="shared" si="22"/>
        <v>0</v>
      </c>
      <c r="DH79" s="243">
        <f t="shared" si="23"/>
        <v>0</v>
      </c>
      <c r="DI79" s="243">
        <f t="shared" si="246"/>
        <v>0</v>
      </c>
      <c r="DJ79" s="244">
        <v>0</v>
      </c>
      <c r="DK79" s="243">
        <f t="shared" si="247"/>
        <v>0</v>
      </c>
      <c r="DL79" s="243">
        <f t="shared" si="24"/>
        <v>0</v>
      </c>
      <c r="DM79" s="244">
        <v>0</v>
      </c>
      <c r="DN79" s="244">
        <v>0</v>
      </c>
      <c r="DO79" s="243">
        <f t="shared" si="25"/>
        <v>0</v>
      </c>
      <c r="DP79" s="243">
        <f t="shared" si="26"/>
        <v>0</v>
      </c>
      <c r="DQ79" s="243">
        <f t="shared" si="248"/>
        <v>0</v>
      </c>
      <c r="DR79" s="244">
        <v>0</v>
      </c>
      <c r="DS79" s="243">
        <f t="shared" si="249"/>
        <v>0</v>
      </c>
      <c r="DT79" s="243">
        <f t="shared" si="27"/>
        <v>0</v>
      </c>
      <c r="DU79" s="244">
        <v>0</v>
      </c>
      <c r="DV79" s="244">
        <v>0</v>
      </c>
      <c r="DW79" s="243">
        <f t="shared" si="28"/>
        <v>0</v>
      </c>
      <c r="DX79" s="243">
        <f t="shared" si="29"/>
        <v>0</v>
      </c>
      <c r="DY79" s="243">
        <f t="shared" si="30"/>
        <v>0</v>
      </c>
      <c r="DZ79" s="244">
        <v>0</v>
      </c>
      <c r="EA79" s="243">
        <f t="shared" si="250"/>
        <v>0</v>
      </c>
      <c r="EB79" s="243">
        <f t="shared" si="31"/>
        <v>0</v>
      </c>
      <c r="EC79" s="244">
        <v>0</v>
      </c>
      <c r="ED79" s="244">
        <v>0</v>
      </c>
      <c r="EE79" s="243">
        <f t="shared" si="32"/>
        <v>0</v>
      </c>
      <c r="EF79" s="243">
        <f t="shared" si="33"/>
        <v>0</v>
      </c>
      <c r="EG79" s="243">
        <f t="shared" si="34"/>
        <v>0</v>
      </c>
      <c r="EH79" s="244">
        <v>0</v>
      </c>
      <c r="EI79" s="243">
        <f t="shared" si="251"/>
        <v>0</v>
      </c>
      <c r="EJ79" s="243">
        <f t="shared" si="35"/>
        <v>0</v>
      </c>
      <c r="EK79" s="244">
        <v>0</v>
      </c>
      <c r="EL79" s="244">
        <v>0</v>
      </c>
      <c r="EM79" s="243">
        <f t="shared" si="36"/>
        <v>0</v>
      </c>
      <c r="EN79" s="243">
        <f t="shared" si="37"/>
        <v>0</v>
      </c>
      <c r="EO79" s="243">
        <f t="shared" si="252"/>
        <v>0</v>
      </c>
      <c r="EP79" s="244">
        <v>0</v>
      </c>
      <c r="EQ79" s="244">
        <v>0</v>
      </c>
      <c r="ER79" s="244">
        <v>0</v>
      </c>
      <c r="ES79" s="244">
        <v>0</v>
      </c>
      <c r="ET79" s="244">
        <v>0</v>
      </c>
      <c r="EU79" s="243">
        <f t="shared" si="38"/>
        <v>0</v>
      </c>
      <c r="EV79" s="243">
        <f t="shared" si="253"/>
        <v>0</v>
      </c>
      <c r="EW79" s="243">
        <f t="shared" si="254"/>
        <v>0</v>
      </c>
      <c r="EX79" s="243">
        <f t="shared" si="39"/>
        <v>0</v>
      </c>
      <c r="EY79" s="243">
        <f t="shared" si="255"/>
        <v>0</v>
      </c>
      <c r="EZ79" s="245">
        <f t="shared" si="256"/>
        <v>0</v>
      </c>
      <c r="FA79" s="245">
        <f t="shared" si="256"/>
        <v>0</v>
      </c>
      <c r="FB79" s="245">
        <f t="shared" si="256"/>
        <v>0</v>
      </c>
      <c r="FC79" s="245">
        <f t="shared" si="257"/>
        <v>0</v>
      </c>
      <c r="FD79" s="245">
        <f t="shared" si="258"/>
        <v>0</v>
      </c>
      <c r="FE79" s="245">
        <f t="shared" si="259"/>
        <v>0</v>
      </c>
      <c r="FF79" s="245">
        <f t="shared" si="260"/>
        <v>0</v>
      </c>
      <c r="FG79" s="245">
        <f t="shared" si="261"/>
        <v>0</v>
      </c>
      <c r="FH79" s="245">
        <f t="shared" si="262"/>
        <v>0</v>
      </c>
      <c r="FI79" s="245">
        <f t="shared" si="263"/>
        <v>0</v>
      </c>
      <c r="FJ79" s="245">
        <f t="shared" si="263"/>
        <v>0</v>
      </c>
      <c r="FK79" s="244">
        <f t="shared" si="40"/>
        <v>0</v>
      </c>
      <c r="FL79" s="244">
        <v>0</v>
      </c>
      <c r="FM79" s="243">
        <f t="shared" si="264"/>
        <v>0</v>
      </c>
      <c r="FN79" s="243">
        <f t="shared" si="265"/>
        <v>0</v>
      </c>
      <c r="FO79" s="244">
        <v>0</v>
      </c>
      <c r="FP79" s="244">
        <f t="shared" si="266"/>
        <v>0</v>
      </c>
      <c r="FQ79" s="244">
        <f t="shared" si="41"/>
        <v>0</v>
      </c>
      <c r="FR79" s="244">
        <v>0</v>
      </c>
      <c r="FS79" s="243">
        <f t="shared" si="267"/>
        <v>0</v>
      </c>
      <c r="FT79" s="243">
        <f t="shared" si="268"/>
        <v>0</v>
      </c>
      <c r="FU79" s="244">
        <v>0</v>
      </c>
      <c r="FV79" s="244">
        <f t="shared" si="269"/>
        <v>0</v>
      </c>
      <c r="FW79" s="270">
        <v>2.3540000000000002E-3</v>
      </c>
      <c r="FX79" s="243">
        <f t="shared" si="270"/>
        <v>10.560651374277843</v>
      </c>
      <c r="FY79" s="243">
        <f t="shared" si="271"/>
        <v>2.3233433023411254</v>
      </c>
      <c r="FZ79" s="243">
        <f t="shared" si="42"/>
        <v>0</v>
      </c>
      <c r="GA79" s="243">
        <f t="shared" si="272"/>
        <v>0</v>
      </c>
      <c r="GB79" s="243">
        <f t="shared" si="273"/>
        <v>0</v>
      </c>
      <c r="GC79" s="243">
        <f t="shared" si="274"/>
        <v>0.18330017886960664</v>
      </c>
      <c r="GD79" s="243">
        <f t="shared" si="43"/>
        <v>1.484731664724815</v>
      </c>
      <c r="GE79" s="243">
        <f t="shared" si="275"/>
        <v>4.7858317798229279E-2</v>
      </c>
      <c r="GF79" s="243">
        <f t="shared" si="276"/>
        <v>1.2664690545362283</v>
      </c>
      <c r="GG79" s="243">
        <f t="shared" si="44"/>
        <v>0.72760132601066951</v>
      </c>
      <c r="GH79" s="247">
        <f t="shared" si="277"/>
        <v>18.335553415468869</v>
      </c>
      <c r="GI79" s="244">
        <v>18</v>
      </c>
      <c r="GJ79" s="244">
        <v>4091.86</v>
      </c>
      <c r="GK79" s="244">
        <v>900.20920000000001</v>
      </c>
      <c r="GL79" s="244">
        <v>2509.8381139845101</v>
      </c>
      <c r="GM79" s="244">
        <v>71.022008333333304</v>
      </c>
      <c r="GN79" s="271">
        <v>0</v>
      </c>
      <c r="GO79" s="243">
        <f t="shared" si="278"/>
        <v>0</v>
      </c>
      <c r="GP79" s="243">
        <f t="shared" si="45"/>
        <v>0</v>
      </c>
      <c r="GQ79" s="243">
        <f t="shared" si="279"/>
        <v>0</v>
      </c>
      <c r="GR79" s="243">
        <f t="shared" si="280"/>
        <v>0</v>
      </c>
      <c r="GS79" s="244">
        <v>0</v>
      </c>
      <c r="GT79" s="244">
        <v>0</v>
      </c>
      <c r="GU79" s="245"/>
      <c r="GV79" s="243">
        <f t="shared" si="46"/>
        <v>0</v>
      </c>
      <c r="GW79" s="243">
        <f t="shared" si="281"/>
        <v>0</v>
      </c>
      <c r="GX79" s="243">
        <f t="shared" si="282"/>
        <v>0</v>
      </c>
      <c r="GY79" s="243">
        <f t="shared" si="47"/>
        <v>0</v>
      </c>
      <c r="GZ79" s="243">
        <f t="shared" si="283"/>
        <v>0</v>
      </c>
      <c r="HA79" s="244">
        <v>0</v>
      </c>
      <c r="HB79" s="244">
        <v>44</v>
      </c>
      <c r="HC79" s="244">
        <v>0</v>
      </c>
      <c r="HD79" s="244">
        <v>0</v>
      </c>
      <c r="HE79" s="244">
        <v>0</v>
      </c>
      <c r="HF79" s="243">
        <f t="shared" si="284"/>
        <v>0</v>
      </c>
      <c r="HG79" s="243">
        <f t="shared" si="48"/>
        <v>0</v>
      </c>
      <c r="HH79" s="244">
        <v>0</v>
      </c>
      <c r="HI79" s="244">
        <v>0</v>
      </c>
      <c r="HJ79" s="243">
        <f t="shared" si="49"/>
        <v>0</v>
      </c>
      <c r="HK79" s="243">
        <f t="shared" si="50"/>
        <v>0</v>
      </c>
      <c r="HL79" s="243">
        <f t="shared" si="51"/>
        <v>0</v>
      </c>
      <c r="HM79" s="244">
        <v>0</v>
      </c>
      <c r="HN79" s="243">
        <f t="shared" si="285"/>
        <v>0</v>
      </c>
      <c r="HO79" s="243">
        <f t="shared" si="52"/>
        <v>0</v>
      </c>
      <c r="HP79" s="244">
        <v>0</v>
      </c>
      <c r="HQ79" s="244">
        <v>0</v>
      </c>
      <c r="HR79" s="243">
        <f t="shared" si="53"/>
        <v>0</v>
      </c>
      <c r="HS79" s="243">
        <f t="shared" si="54"/>
        <v>0</v>
      </c>
      <c r="HT79" s="243">
        <f t="shared" si="55"/>
        <v>0</v>
      </c>
      <c r="HU79" s="244">
        <v>0</v>
      </c>
      <c r="HV79" s="243">
        <f t="shared" si="286"/>
        <v>0</v>
      </c>
      <c r="HW79" s="243">
        <f t="shared" si="56"/>
        <v>0</v>
      </c>
      <c r="HX79" s="244">
        <v>0</v>
      </c>
      <c r="HY79" s="244">
        <v>0</v>
      </c>
      <c r="HZ79" s="243">
        <f t="shared" si="57"/>
        <v>0</v>
      </c>
      <c r="IA79" s="243">
        <f t="shared" si="58"/>
        <v>0</v>
      </c>
      <c r="IB79" s="243">
        <f t="shared" si="59"/>
        <v>0</v>
      </c>
      <c r="IC79" s="244">
        <v>0</v>
      </c>
      <c r="ID79" s="243">
        <f t="shared" si="287"/>
        <v>0</v>
      </c>
      <c r="IE79" s="243">
        <f t="shared" si="60"/>
        <v>0</v>
      </c>
      <c r="IF79" s="244">
        <v>0</v>
      </c>
      <c r="IG79" s="244">
        <v>0</v>
      </c>
      <c r="IH79" s="243">
        <f t="shared" si="61"/>
        <v>0</v>
      </c>
      <c r="II79" s="243">
        <f t="shared" si="62"/>
        <v>0</v>
      </c>
      <c r="IJ79" s="243">
        <f t="shared" si="288"/>
        <v>0</v>
      </c>
      <c r="IK79" s="244">
        <v>0</v>
      </c>
      <c r="IL79" s="243">
        <f t="shared" si="289"/>
        <v>0</v>
      </c>
      <c r="IM79" s="243">
        <f t="shared" si="63"/>
        <v>0</v>
      </c>
      <c r="IN79" s="244">
        <v>0</v>
      </c>
      <c r="IO79" s="244">
        <v>0</v>
      </c>
      <c r="IP79" s="243">
        <f t="shared" si="64"/>
        <v>0</v>
      </c>
      <c r="IQ79" s="243">
        <f t="shared" si="65"/>
        <v>0</v>
      </c>
      <c r="IR79" s="243">
        <f t="shared" si="290"/>
        <v>0</v>
      </c>
      <c r="IS79" s="244">
        <v>0.6</v>
      </c>
      <c r="IT79" s="243">
        <f t="shared" si="291"/>
        <v>0.13200000000000001</v>
      </c>
      <c r="IU79" s="243">
        <f t="shared" si="66"/>
        <v>0</v>
      </c>
      <c r="IV79" s="244">
        <v>2.6037650369999998E-2</v>
      </c>
      <c r="IW79" s="244">
        <v>6.17890032722508E-2</v>
      </c>
      <c r="IX79" s="243">
        <f t="shared" si="67"/>
        <v>9.3150311958926271E-2</v>
      </c>
      <c r="IY79" s="243">
        <f t="shared" si="68"/>
        <v>4.5648848280058857E-2</v>
      </c>
      <c r="IZ79" s="243">
        <f t="shared" si="292"/>
        <v>1.1503509766574831</v>
      </c>
      <c r="JA79" s="244">
        <v>16.0803244444444</v>
      </c>
      <c r="JB79" s="243">
        <f t="shared" si="293"/>
        <v>3.5376713777777682</v>
      </c>
      <c r="JC79" s="244">
        <v>41.243528888888797</v>
      </c>
      <c r="JD79" s="243">
        <f t="shared" si="69"/>
        <v>0</v>
      </c>
      <c r="JE79" s="243">
        <f t="shared" si="70"/>
        <v>6.9152057791107104</v>
      </c>
      <c r="JF79" s="243">
        <f t="shared" si="71"/>
        <v>3.3888365245110843</v>
      </c>
      <c r="JG79" s="243">
        <f t="shared" si="294"/>
        <v>85.398680417679302</v>
      </c>
      <c r="JH79" s="244">
        <v>0</v>
      </c>
      <c r="JI79" s="243">
        <f t="shared" si="295"/>
        <v>0</v>
      </c>
      <c r="JJ79" s="244">
        <v>0</v>
      </c>
      <c r="JK79" s="243">
        <f t="shared" si="72"/>
        <v>0</v>
      </c>
      <c r="JL79" s="243">
        <f t="shared" si="73"/>
        <v>0</v>
      </c>
      <c r="JM79" s="243">
        <f t="shared" si="74"/>
        <v>0</v>
      </c>
      <c r="JN79" s="243">
        <f t="shared" si="296"/>
        <v>0</v>
      </c>
      <c r="JO79" s="244">
        <v>0</v>
      </c>
      <c r="JP79" s="243">
        <f t="shared" si="297"/>
        <v>0</v>
      </c>
      <c r="JQ79" s="244">
        <v>0</v>
      </c>
      <c r="JR79" s="243">
        <f t="shared" si="75"/>
        <v>0</v>
      </c>
      <c r="JS79" s="243">
        <f t="shared" si="76"/>
        <v>0</v>
      </c>
      <c r="JT79" s="243">
        <f t="shared" si="77"/>
        <v>0</v>
      </c>
      <c r="JU79" s="243">
        <f t="shared" si="298"/>
        <v>0</v>
      </c>
      <c r="JV79" s="244">
        <v>0</v>
      </c>
      <c r="JW79" s="243">
        <f t="shared" si="299"/>
        <v>0</v>
      </c>
      <c r="JX79" s="244">
        <v>0</v>
      </c>
      <c r="JY79" s="243">
        <f t="shared" si="78"/>
        <v>0</v>
      </c>
      <c r="JZ79" s="243">
        <f t="shared" si="79"/>
        <v>0</v>
      </c>
      <c r="KA79" s="243">
        <f t="shared" si="80"/>
        <v>0</v>
      </c>
      <c r="KB79" s="243">
        <f t="shared" si="300"/>
        <v>0</v>
      </c>
      <c r="KC79" s="244">
        <v>0</v>
      </c>
      <c r="KD79" s="243">
        <f t="shared" si="301"/>
        <v>0</v>
      </c>
      <c r="KE79" s="244">
        <v>0</v>
      </c>
      <c r="KF79" s="243">
        <f t="shared" si="81"/>
        <v>0</v>
      </c>
      <c r="KG79" s="243">
        <f t="shared" si="82"/>
        <v>0</v>
      </c>
      <c r="KH79" s="243">
        <f t="shared" si="83"/>
        <v>0</v>
      </c>
      <c r="KI79" s="243">
        <f t="shared" si="302"/>
        <v>0</v>
      </c>
      <c r="KJ79" s="244">
        <v>0</v>
      </c>
      <c r="KK79" s="243">
        <f t="shared" si="303"/>
        <v>0</v>
      </c>
      <c r="KL79" s="244">
        <v>0</v>
      </c>
      <c r="KM79" s="243">
        <f t="shared" si="84"/>
        <v>0</v>
      </c>
      <c r="KN79" s="243">
        <f t="shared" si="85"/>
        <v>0</v>
      </c>
      <c r="KO79" s="243">
        <f t="shared" si="86"/>
        <v>0</v>
      </c>
      <c r="KP79" s="243">
        <f t="shared" si="304"/>
        <v>0</v>
      </c>
      <c r="KQ79" s="243">
        <f t="shared" si="305"/>
        <v>16.680324444444402</v>
      </c>
      <c r="KR79" s="243">
        <f t="shared" si="305"/>
        <v>3.6696713777777683</v>
      </c>
      <c r="KS79" s="243">
        <f t="shared" si="306"/>
        <v>41.33135554253105</v>
      </c>
      <c r="KT79" s="243">
        <f t="shared" si="307"/>
        <v>0</v>
      </c>
      <c r="KU79" s="243">
        <f t="shared" si="308"/>
        <v>0</v>
      </c>
      <c r="KV79" s="243">
        <f t="shared" si="309"/>
        <v>0</v>
      </c>
      <c r="KW79" s="243">
        <f t="shared" si="310"/>
        <v>7.0083560910696363</v>
      </c>
      <c r="KX79" s="243">
        <f t="shared" si="311"/>
        <v>0.22590488302930631</v>
      </c>
      <c r="KY79" s="243">
        <f t="shared" si="312"/>
        <v>5.9780944418365722</v>
      </c>
      <c r="KZ79" s="243">
        <f t="shared" si="313"/>
        <v>3.4344853727911433</v>
      </c>
      <c r="LA79" s="243">
        <f t="shared" si="313"/>
        <v>86.549031394336779</v>
      </c>
      <c r="LB79" s="244">
        <v>0</v>
      </c>
      <c r="LC79" s="243">
        <f t="shared" si="314"/>
        <v>0</v>
      </c>
      <c r="LD79" s="243">
        <f t="shared" si="88"/>
        <v>0</v>
      </c>
      <c r="LE79" s="243">
        <f t="shared" si="315"/>
        <v>0</v>
      </c>
      <c r="LF79" s="243">
        <f t="shared" si="316"/>
        <v>0</v>
      </c>
      <c r="LG79" s="244">
        <v>0</v>
      </c>
      <c r="LH79" s="243">
        <f t="shared" si="89"/>
        <v>0</v>
      </c>
      <c r="LI79" s="243">
        <f t="shared" si="317"/>
        <v>0</v>
      </c>
      <c r="LJ79" s="243">
        <f t="shared" si="318"/>
        <v>0</v>
      </c>
      <c r="LK79" s="243">
        <f t="shared" si="90"/>
        <v>0</v>
      </c>
      <c r="LL79" s="243">
        <f t="shared" si="319"/>
        <v>0</v>
      </c>
      <c r="LM79" s="243">
        <f t="shared" si="91"/>
        <v>0</v>
      </c>
      <c r="LN79" s="244">
        <v>0</v>
      </c>
      <c r="LO79" s="243">
        <f t="shared" si="320"/>
        <v>0</v>
      </c>
      <c r="LP79" s="243">
        <f t="shared" si="321"/>
        <v>0</v>
      </c>
      <c r="LQ79" s="243">
        <f t="shared" si="92"/>
        <v>0</v>
      </c>
      <c r="LR79" s="243">
        <f t="shared" si="322"/>
        <v>0</v>
      </c>
      <c r="LS79" s="244">
        <v>0</v>
      </c>
      <c r="LT79" s="243">
        <f t="shared" si="93"/>
        <v>0</v>
      </c>
      <c r="LU79" s="243">
        <f t="shared" si="323"/>
        <v>0</v>
      </c>
      <c r="LV79" s="243">
        <f t="shared" si="324"/>
        <v>0</v>
      </c>
      <c r="LW79" s="243">
        <f t="shared" si="94"/>
        <v>0</v>
      </c>
      <c r="LX79" s="243">
        <f t="shared" si="325"/>
        <v>0</v>
      </c>
      <c r="LY79" s="245">
        <f t="shared" si="95"/>
        <v>0</v>
      </c>
      <c r="LZ79" s="244">
        <v>0</v>
      </c>
      <c r="MA79" s="249">
        <f t="shared" si="326"/>
        <v>0</v>
      </c>
      <c r="MB79" s="249">
        <f t="shared" si="327"/>
        <v>0</v>
      </c>
      <c r="MC79" s="249">
        <f t="shared" si="96"/>
        <v>0</v>
      </c>
      <c r="MD79" s="247">
        <f t="shared" si="328"/>
        <v>0</v>
      </c>
      <c r="ME79" s="250">
        <f t="shared" si="329"/>
        <v>194.83958859476749</v>
      </c>
      <c r="MF79" s="251">
        <f t="shared" si="376"/>
        <v>33.233990498841138</v>
      </c>
      <c r="MG79" s="252" t="e">
        <f t="shared" si="330"/>
        <v>#REF!</v>
      </c>
      <c r="MH79" s="252" t="e">
        <f t="shared" si="377"/>
        <v>#REF!</v>
      </c>
      <c r="MI79" s="252">
        <f t="shared" si="331"/>
        <v>0</v>
      </c>
      <c r="MJ79" s="252">
        <f t="shared" si="332"/>
        <v>0</v>
      </c>
      <c r="MK79" s="252">
        <f t="shared" si="378"/>
        <v>56.068833333333323</v>
      </c>
      <c r="ML79" s="252">
        <f t="shared" si="333"/>
        <v>0</v>
      </c>
      <c r="MM79" s="252">
        <f t="shared" si="334"/>
        <v>0</v>
      </c>
      <c r="MN79" s="252">
        <f t="shared" si="335"/>
        <v>0</v>
      </c>
      <c r="MO79" s="252">
        <f t="shared" si="336"/>
        <v>0</v>
      </c>
      <c r="MP79" s="253">
        <f t="shared" si="337"/>
        <v>0</v>
      </c>
      <c r="MQ79" s="254">
        <f t="shared" si="379"/>
        <v>0</v>
      </c>
      <c r="MR79" s="255">
        <f t="shared" si="338"/>
        <v>0</v>
      </c>
      <c r="MS79" s="255">
        <f t="shared" si="380"/>
        <v>0</v>
      </c>
      <c r="MT79" s="255">
        <f t="shared" si="381"/>
        <v>15.777244360922921</v>
      </c>
      <c r="MU79" s="255">
        <f t="shared" si="97"/>
        <v>0.50855814053465187</v>
      </c>
      <c r="MV79" s="255">
        <f t="shared" si="339"/>
        <v>16.41865564863236</v>
      </c>
      <c r="MW79" s="255" t="e">
        <f t="shared" si="98"/>
        <v>#REF!</v>
      </c>
      <c r="MX79" s="255" t="e">
        <f t="shared" si="99"/>
        <v>#REF!</v>
      </c>
      <c r="MY79" s="256" t="e">
        <f t="shared" si="340"/>
        <v>#REF!</v>
      </c>
      <c r="MZ79" s="254">
        <f t="shared" si="341"/>
        <v>0</v>
      </c>
      <c r="NA79" s="255">
        <f t="shared" si="100"/>
        <v>0</v>
      </c>
      <c r="NB79" s="255">
        <f t="shared" si="342"/>
        <v>0</v>
      </c>
      <c r="NC79" s="255">
        <f t="shared" si="101"/>
        <v>0</v>
      </c>
      <c r="ND79" s="255">
        <f t="shared" si="343"/>
        <v>0</v>
      </c>
      <c r="NE79" s="255"/>
      <c r="NF79" s="256"/>
      <c r="NG79" s="257"/>
      <c r="NH79" s="254">
        <f t="shared" si="344"/>
        <v>0</v>
      </c>
      <c r="NI79" s="255">
        <f t="shared" si="102"/>
        <v>0</v>
      </c>
      <c r="NJ79" s="255" t="e">
        <f t="shared" si="345"/>
        <v>#REF!</v>
      </c>
      <c r="NK79" s="255" t="e">
        <f t="shared" si="103"/>
        <v>#REF!</v>
      </c>
      <c r="NL79" s="255">
        <f t="shared" si="346"/>
        <v>0</v>
      </c>
      <c r="NM79" s="255"/>
      <c r="NN79" s="256"/>
      <c r="NO79" s="257"/>
      <c r="NP79" s="254">
        <f t="shared" si="347"/>
        <v>7.5802881830575419</v>
      </c>
      <c r="NQ79" s="255">
        <f t="shared" si="104"/>
        <v>8.5429847823058491</v>
      </c>
      <c r="NR79" s="255">
        <f t="shared" si="348"/>
        <v>6.6666911063737828</v>
      </c>
      <c r="NS79" s="255">
        <f t="shared" si="105"/>
        <v>8.2666969719034906</v>
      </c>
      <c r="NT79" s="255">
        <f t="shared" si="349"/>
        <v>71.392860146795115</v>
      </c>
      <c r="NU79" s="255">
        <f t="shared" si="350"/>
        <v>0.1061771186568413</v>
      </c>
      <c r="NV79" s="256">
        <f t="shared" si="351"/>
        <v>9.3380361742981047E-2</v>
      </c>
      <c r="NW79" s="257">
        <f t="shared" si="106"/>
        <v>1.0358957808877343</v>
      </c>
      <c r="NX79" s="254">
        <f t="shared" si="352"/>
        <v>0</v>
      </c>
      <c r="NY79" s="255">
        <f t="shared" si="107"/>
        <v>0</v>
      </c>
      <c r="NZ79" s="255">
        <f t="shared" si="353"/>
        <v>0</v>
      </c>
      <c r="OA79" s="255">
        <f t="shared" si="108"/>
        <v>0</v>
      </c>
      <c r="OB79" s="255">
        <f t="shared" si="354"/>
        <v>0</v>
      </c>
      <c r="OC79" s="255"/>
      <c r="OD79" s="256"/>
      <c r="OE79" s="257"/>
      <c r="OF79" s="254">
        <f t="shared" si="355"/>
        <v>0</v>
      </c>
      <c r="OG79" s="255">
        <f t="shared" si="109"/>
        <v>0</v>
      </c>
      <c r="OH79" s="255">
        <f t="shared" si="356"/>
        <v>0</v>
      </c>
      <c r="OI79" s="255">
        <f t="shared" si="110"/>
        <v>0</v>
      </c>
      <c r="OJ79" s="255">
        <f t="shared" si="357"/>
        <v>0</v>
      </c>
      <c r="OK79" s="255"/>
      <c r="OL79" s="256"/>
      <c r="OM79" s="257"/>
      <c r="ON79" s="258"/>
      <c r="OO79" s="254">
        <f t="shared" si="358"/>
        <v>0</v>
      </c>
      <c r="OP79" s="255">
        <f t="shared" si="111"/>
        <v>0</v>
      </c>
      <c r="OQ79" s="255">
        <f t="shared" si="359"/>
        <v>0</v>
      </c>
      <c r="OR79" s="255">
        <f t="shared" si="112"/>
        <v>0</v>
      </c>
      <c r="OS79" s="255">
        <f t="shared" si="360"/>
        <v>0</v>
      </c>
      <c r="OT79" s="255"/>
      <c r="OU79" s="256"/>
      <c r="OV79" s="257"/>
      <c r="OW79" s="258"/>
      <c r="OX79" s="254">
        <f t="shared" si="361"/>
        <v>0</v>
      </c>
      <c r="OY79" s="255">
        <f t="shared" si="113"/>
        <v>0</v>
      </c>
      <c r="OZ79" s="255">
        <f t="shared" si="362"/>
        <v>0</v>
      </c>
      <c r="PA79" s="255">
        <f t="shared" si="114"/>
        <v>0</v>
      </c>
      <c r="PB79" s="255">
        <f t="shared" si="363"/>
        <v>0</v>
      </c>
      <c r="PC79" s="255"/>
      <c r="PD79" s="259"/>
      <c r="PE79" s="257"/>
      <c r="PF79" s="254">
        <f t="shared" si="116"/>
        <v>0</v>
      </c>
      <c r="PG79" s="255">
        <f t="shared" si="117"/>
        <v>0</v>
      </c>
      <c r="PH79" s="255">
        <f t="shared" si="364"/>
        <v>0</v>
      </c>
      <c r="PI79" s="255">
        <f t="shared" si="118"/>
        <v>0</v>
      </c>
      <c r="PJ79" s="255">
        <f t="shared" si="119"/>
        <v>0</v>
      </c>
      <c r="PK79" s="255"/>
      <c r="PL79" s="259"/>
      <c r="PM79" s="257"/>
      <c r="PN79" s="254">
        <f t="shared" si="120"/>
        <v>0</v>
      </c>
      <c r="PO79" s="255">
        <f t="shared" si="121"/>
        <v>0</v>
      </c>
      <c r="PP79" s="255">
        <f t="shared" si="365"/>
        <v>0</v>
      </c>
      <c r="PQ79" s="255">
        <f t="shared" si="122"/>
        <v>0</v>
      </c>
      <c r="PR79" s="255">
        <f t="shared" si="123"/>
        <v>0</v>
      </c>
      <c r="PS79" s="255"/>
      <c r="PT79" s="259"/>
      <c r="PU79" s="257"/>
      <c r="PV79" s="254">
        <f t="shared" si="124"/>
        <v>14.429086923153166</v>
      </c>
      <c r="PW79" s="255">
        <f t="shared" si="125"/>
        <v>16.261580962393619</v>
      </c>
      <c r="PX79" s="255">
        <f t="shared" si="126"/>
        <v>4.7858317798229279E-2</v>
      </c>
      <c r="PY79" s="255">
        <f t="shared" si="127"/>
        <v>5.9344314069804303E-2</v>
      </c>
      <c r="PZ79" s="255">
        <f t="shared" si="128"/>
        <v>14.552026520213388</v>
      </c>
      <c r="QA79" s="255">
        <f t="shared" si="366"/>
        <v>0.99155171983163626</v>
      </c>
      <c r="QB79" s="259">
        <f t="shared" si="129"/>
        <v>3.2887734042919745E-3</v>
      </c>
      <c r="QC79" s="257">
        <f t="shared" si="367"/>
        <v>1.1267163740356478</v>
      </c>
      <c r="QD79" s="254">
        <f t="shared" si="130"/>
        <v>0</v>
      </c>
      <c r="QE79" s="255">
        <f t="shared" si="131"/>
        <v>0</v>
      </c>
      <c r="QF79" s="255">
        <f t="shared" si="132"/>
        <v>0</v>
      </c>
      <c r="QG79" s="255">
        <f t="shared" si="133"/>
        <v>0</v>
      </c>
      <c r="QH79" s="255">
        <f t="shared" si="134"/>
        <v>0</v>
      </c>
      <c r="QI79" s="255"/>
      <c r="QJ79" s="259"/>
      <c r="QK79" s="257"/>
      <c r="QL79" s="254">
        <f t="shared" si="135"/>
        <v>27.643271041262786</v>
      </c>
      <c r="QM79" s="255">
        <f t="shared" si="136"/>
        <v>31.15396646350316</v>
      </c>
      <c r="QN79" s="255">
        <f t="shared" si="137"/>
        <v>0.22590488302930631</v>
      </c>
      <c r="QO79" s="255">
        <f t="shared" si="138"/>
        <v>0.28012205495633979</v>
      </c>
      <c r="QP79" s="255">
        <f t="shared" si="368"/>
        <v>68.689707455822841</v>
      </c>
      <c r="QQ79" s="255">
        <f t="shared" si="369"/>
        <v>0.40243687249711035</v>
      </c>
      <c r="QR79" s="259">
        <f t="shared" si="139"/>
        <v>3.2887734042919745E-3</v>
      </c>
      <c r="QS79" s="257">
        <f t="shared" si="370"/>
        <v>1.0518987884241631</v>
      </c>
      <c r="QT79" s="254">
        <f t="shared" si="140"/>
        <v>0</v>
      </c>
      <c r="QU79" s="255">
        <f t="shared" si="141"/>
        <v>0</v>
      </c>
      <c r="QV79" s="255">
        <f t="shared" si="142"/>
        <v>0</v>
      </c>
      <c r="QW79" s="255">
        <f t="shared" si="143"/>
        <v>0</v>
      </c>
      <c r="QX79" s="255">
        <f t="shared" si="144"/>
        <v>0</v>
      </c>
      <c r="QY79" s="255"/>
      <c r="QZ79" s="259"/>
      <c r="RA79" s="257"/>
      <c r="RB79" s="254">
        <f t="shared" si="145"/>
        <v>0</v>
      </c>
      <c r="RC79" s="255">
        <f t="shared" si="146"/>
        <v>0</v>
      </c>
      <c r="RD79" s="255">
        <f t="shared" si="371"/>
        <v>0</v>
      </c>
      <c r="RE79" s="255">
        <f t="shared" si="147"/>
        <v>0</v>
      </c>
      <c r="RF79" s="255">
        <f t="shared" si="148"/>
        <v>0</v>
      </c>
      <c r="RG79" s="255"/>
      <c r="RH79" s="259"/>
      <c r="RI79" s="257"/>
      <c r="RJ79" s="254">
        <f t="shared" si="149"/>
        <v>0</v>
      </c>
      <c r="RK79" s="255">
        <f t="shared" si="150"/>
        <v>0</v>
      </c>
      <c r="RL79" s="255">
        <f t="shared" si="372"/>
        <v>0</v>
      </c>
      <c r="RM79" s="255">
        <f t="shared" si="151"/>
        <v>0</v>
      </c>
      <c r="RN79" s="255">
        <f t="shared" si="152"/>
        <v>0</v>
      </c>
      <c r="RO79" s="255"/>
      <c r="RP79" s="259"/>
      <c r="RQ79" s="257"/>
      <c r="RR79" s="254">
        <f t="shared" si="153"/>
        <v>0</v>
      </c>
      <c r="RS79" s="255">
        <f t="shared" si="154"/>
        <v>0</v>
      </c>
      <c r="RT79" s="255">
        <f t="shared" si="373"/>
        <v>0</v>
      </c>
      <c r="RU79" s="255">
        <f t="shared" si="155"/>
        <v>0</v>
      </c>
      <c r="RV79" s="255">
        <f t="shared" si="156"/>
        <v>0</v>
      </c>
      <c r="RW79" s="255"/>
      <c r="RX79" s="259"/>
      <c r="RY79" s="257"/>
      <c r="RZ79" s="260"/>
      <c r="SA79" s="242">
        <f t="shared" si="157"/>
        <v>0</v>
      </c>
      <c r="SB79" s="242">
        <f t="shared" si="158"/>
        <v>0</v>
      </c>
      <c r="SC79" s="242">
        <f t="shared" si="159"/>
        <v>0.32651435013581381</v>
      </c>
      <c r="SD79" s="242">
        <f t="shared" si="160"/>
        <v>0</v>
      </c>
      <c r="SE79" s="242">
        <f t="shared" si="161"/>
        <v>0</v>
      </c>
      <c r="SF79" s="262">
        <v>0</v>
      </c>
      <c r="SG79" s="242">
        <f t="shared" si="162"/>
        <v>0</v>
      </c>
      <c r="SH79" s="262">
        <v>0</v>
      </c>
      <c r="SI79" s="242">
        <f t="shared" si="163"/>
        <v>0</v>
      </c>
      <c r="SJ79" s="242">
        <f t="shared" si="164"/>
        <v>0</v>
      </c>
      <c r="SK79" s="242">
        <f t="shared" si="165"/>
        <v>0</v>
      </c>
      <c r="SL79" s="242">
        <f t="shared" si="166"/>
        <v>0.10827744354482577</v>
      </c>
      <c r="SM79" s="242">
        <f t="shared" si="167"/>
        <v>0</v>
      </c>
      <c r="SN79" s="242">
        <f t="shared" si="168"/>
        <v>0.37205660146562647</v>
      </c>
      <c r="SO79" s="242">
        <f t="shared" si="169"/>
        <v>0</v>
      </c>
      <c r="SP79" s="242">
        <f t="shared" si="170"/>
        <v>0</v>
      </c>
      <c r="SQ79" s="242">
        <f t="shared" si="171"/>
        <v>0</v>
      </c>
      <c r="SR79" s="242">
        <f t="shared" si="172"/>
        <v>0</v>
      </c>
      <c r="SS79" s="242">
        <f t="shared" si="173"/>
        <v>0.80684839514626605</v>
      </c>
      <c r="ST79" s="242">
        <f t="shared" si="174"/>
        <v>0.80684839514626605</v>
      </c>
      <c r="SU79" s="242"/>
      <c r="SV79" s="242"/>
      <c r="SW79" s="242">
        <f t="shared" si="175"/>
        <v>1.054703784504923</v>
      </c>
      <c r="SX79" s="242">
        <f t="shared" si="175"/>
        <v>1.054703784504923</v>
      </c>
      <c r="SY79" s="242"/>
      <c r="SZ79" s="263"/>
      <c r="TA79" s="264">
        <f t="shared" si="176"/>
        <v>0</v>
      </c>
      <c r="TB79" s="264">
        <f t="shared" si="177"/>
        <v>0</v>
      </c>
      <c r="TC79" s="264">
        <f t="shared" si="178"/>
        <v>89.926559999999995</v>
      </c>
      <c r="TD79" s="264">
        <f t="shared" si="179"/>
        <v>0</v>
      </c>
      <c r="TE79" s="264">
        <f t="shared" si="180"/>
        <v>0</v>
      </c>
      <c r="TF79" s="264">
        <f t="shared" si="180"/>
        <v>0</v>
      </c>
      <c r="TG79" s="264">
        <f t="shared" si="181"/>
        <v>0</v>
      </c>
      <c r="TH79" s="264">
        <f t="shared" si="182"/>
        <v>0</v>
      </c>
      <c r="TI79" s="264">
        <f t="shared" si="183"/>
        <v>0</v>
      </c>
      <c r="TJ79" s="264">
        <f t="shared" si="184"/>
        <v>27.417330000000003</v>
      </c>
      <c r="TK79" s="264">
        <f t="shared" si="185"/>
        <v>0</v>
      </c>
      <c r="TL79" s="264">
        <f t="shared" si="186"/>
        <v>100.91061000000001</v>
      </c>
      <c r="TM79" s="264">
        <f t="shared" si="187"/>
        <v>0</v>
      </c>
      <c r="TN79" s="264">
        <f t="shared" si="188"/>
        <v>0</v>
      </c>
      <c r="TO79" s="264">
        <f t="shared" si="189"/>
        <v>0</v>
      </c>
      <c r="TP79" s="264">
        <f t="shared" si="189"/>
        <v>0</v>
      </c>
      <c r="TQ79" s="264"/>
      <c r="TR79" s="264"/>
      <c r="TS79" s="264">
        <f t="shared" si="190"/>
        <v>0</v>
      </c>
      <c r="TT79" s="264">
        <f t="shared" si="191"/>
        <v>0</v>
      </c>
      <c r="TU79" s="264">
        <f t="shared" si="192"/>
        <v>93.154544093747688</v>
      </c>
      <c r="TV79" s="264">
        <f t="shared" si="193"/>
        <v>0</v>
      </c>
      <c r="TW79" s="264">
        <f t="shared" si="193"/>
        <v>0</v>
      </c>
      <c r="TX79" s="264">
        <f t="shared" si="194"/>
        <v>0</v>
      </c>
      <c r="TY79" s="264">
        <f t="shared" si="195"/>
        <v>0</v>
      </c>
      <c r="TZ79" s="264">
        <f t="shared" si="196"/>
        <v>0</v>
      </c>
      <c r="UA79" s="264">
        <f t="shared" si="197"/>
        <v>0</v>
      </c>
      <c r="UB79" s="264">
        <f t="shared" si="198"/>
        <v>30.891554643338793</v>
      </c>
      <c r="UC79" s="264">
        <f t="shared" si="199"/>
        <v>0</v>
      </c>
      <c r="UD79" s="264">
        <f t="shared" si="200"/>
        <v>106.14774839814324</v>
      </c>
      <c r="UE79" s="264">
        <f t="shared" si="201"/>
        <v>0</v>
      </c>
      <c r="UF79" s="264">
        <f t="shared" si="202"/>
        <v>0</v>
      </c>
      <c r="UG79" s="264">
        <f t="shared" si="203"/>
        <v>0</v>
      </c>
      <c r="UH79" s="264">
        <f t="shared" si="203"/>
        <v>0</v>
      </c>
      <c r="UI79" s="191"/>
      <c r="UJ79" s="191"/>
      <c r="UK79" s="191"/>
      <c r="UL79" s="191"/>
      <c r="UM79" s="189"/>
      <c r="UN79" s="191"/>
      <c r="UO79" s="191"/>
      <c r="UP79" s="191"/>
      <c r="UQ79" s="191"/>
      <c r="UR79" s="191"/>
      <c r="US79" s="191"/>
      <c r="UT79" s="191"/>
      <c r="UU79" s="191"/>
      <c r="UV79" s="192"/>
      <c r="UW79" s="191"/>
      <c r="UX79" s="191"/>
      <c r="UY79" s="191"/>
      <c r="UZ79" s="191"/>
      <c r="VA79" s="191"/>
      <c r="VB79" s="191"/>
      <c r="VC79" s="191"/>
      <c r="VD79" s="191"/>
      <c r="VE79" s="191"/>
      <c r="VF79" s="191"/>
      <c r="VG79" s="191"/>
      <c r="VH79" s="191"/>
      <c r="VI79" s="191"/>
      <c r="VJ79" s="191"/>
      <c r="VK79" s="191"/>
      <c r="VL79" s="191"/>
      <c r="VM79" s="191"/>
      <c r="VN79" s="219"/>
      <c r="VO79" s="191"/>
      <c r="VP79" s="191"/>
      <c r="VQ79" s="191"/>
      <c r="VR79" s="191"/>
      <c r="VS79" s="191"/>
      <c r="VT79" s="191"/>
      <c r="VU79" s="191"/>
      <c r="VV79" s="191"/>
    </row>
    <row r="80" spans="1:594" ht="23.1" hidden="1" customHeight="1" thickBot="1" x14ac:dyDescent="0.35">
      <c r="A80" s="265">
        <v>43</v>
      </c>
      <c r="B80" s="266" t="s">
        <v>190</v>
      </c>
      <c r="C80" s="265">
        <v>1</v>
      </c>
      <c r="D80" s="267">
        <v>143.19999999999999</v>
      </c>
      <c r="E80" s="239"/>
      <c r="F80" s="240">
        <f t="shared" si="204"/>
        <v>143.19999999999999</v>
      </c>
      <c r="G80" s="240"/>
      <c r="H80" s="268">
        <v>0</v>
      </c>
      <c r="I80" s="269">
        <v>0.66349999999999998</v>
      </c>
      <c r="J80" s="269">
        <v>0.66349999999999998</v>
      </c>
      <c r="K80" s="269"/>
      <c r="L80" s="269"/>
      <c r="M80" s="269">
        <v>0</v>
      </c>
      <c r="N80" s="269">
        <v>0</v>
      </c>
      <c r="O80" s="269">
        <v>0.22850000000000001</v>
      </c>
      <c r="P80" s="269">
        <v>0</v>
      </c>
      <c r="Q80" s="269">
        <v>0</v>
      </c>
      <c r="R80" s="269">
        <v>0</v>
      </c>
      <c r="S80" s="269">
        <v>0</v>
      </c>
      <c r="T80" s="269">
        <v>0</v>
      </c>
      <c r="U80" s="269">
        <v>0</v>
      </c>
      <c r="V80" s="269">
        <v>6.0100000000000001E-2</v>
      </c>
      <c r="W80" s="269">
        <v>0</v>
      </c>
      <c r="X80" s="269">
        <v>0.37490000000000001</v>
      </c>
      <c r="Y80" s="269">
        <v>0</v>
      </c>
      <c r="Z80" s="269">
        <v>0</v>
      </c>
      <c r="AA80" s="269">
        <v>0</v>
      </c>
      <c r="AB80" s="269">
        <v>0</v>
      </c>
      <c r="AC80" s="244">
        <v>0</v>
      </c>
      <c r="AD80" s="243">
        <f t="shared" si="205"/>
        <v>0</v>
      </c>
      <c r="AE80" s="243">
        <f t="shared" si="0"/>
        <v>0</v>
      </c>
      <c r="AF80" s="243">
        <f t="shared" si="206"/>
        <v>0</v>
      </c>
      <c r="AG80" s="243">
        <f t="shared" si="207"/>
        <v>0</v>
      </c>
      <c r="AH80" s="244">
        <v>0</v>
      </c>
      <c r="AI80" s="243">
        <f t="shared" si="1"/>
        <v>0</v>
      </c>
      <c r="AJ80" s="243">
        <f t="shared" si="208"/>
        <v>0</v>
      </c>
      <c r="AK80" s="243">
        <f t="shared" si="209"/>
        <v>0</v>
      </c>
      <c r="AL80" s="243">
        <f t="shared" si="2"/>
        <v>0</v>
      </c>
      <c r="AM80" s="243">
        <f t="shared" si="210"/>
        <v>0</v>
      </c>
      <c r="AN80" s="244">
        <v>0</v>
      </c>
      <c r="AO80" s="244">
        <v>0</v>
      </c>
      <c r="AP80" s="243">
        <f t="shared" si="211"/>
        <v>0</v>
      </c>
      <c r="AQ80" s="243">
        <f t="shared" si="212"/>
        <v>0</v>
      </c>
      <c r="AR80" s="243">
        <f t="shared" si="213"/>
        <v>0</v>
      </c>
      <c r="AS80" s="244">
        <v>0</v>
      </c>
      <c r="AT80" s="244" t="e">
        <f t="shared" si="3"/>
        <v>#REF!</v>
      </c>
      <c r="AU80" s="243">
        <f t="shared" si="4"/>
        <v>0</v>
      </c>
      <c r="AV80" s="243">
        <f t="shared" si="214"/>
        <v>0</v>
      </c>
      <c r="AW80" s="243">
        <f t="shared" si="215"/>
        <v>0</v>
      </c>
      <c r="AX80" s="243">
        <f t="shared" si="5"/>
        <v>0</v>
      </c>
      <c r="AY80" s="243">
        <f t="shared" si="216"/>
        <v>0</v>
      </c>
      <c r="AZ80" s="244">
        <v>4</v>
      </c>
      <c r="BA80" s="243">
        <f t="shared" si="217"/>
        <v>20.388666666666662</v>
      </c>
      <c r="BB80" s="243">
        <f t="shared" si="218"/>
        <v>2.1262466666666664</v>
      </c>
      <c r="BC80" s="243">
        <f t="shared" si="219"/>
        <v>1.7009973333333333</v>
      </c>
      <c r="BD80" s="243">
        <f t="shared" si="220"/>
        <v>0.42524933333333315</v>
      </c>
      <c r="BE80" s="244">
        <v>0.79734249999999995</v>
      </c>
      <c r="BF80" s="243">
        <f t="shared" si="221"/>
        <v>0.63787400000000005</v>
      </c>
      <c r="BG80" s="243">
        <f t="shared" si="222"/>
        <v>0.1594684999999999</v>
      </c>
      <c r="BH80" s="243">
        <f t="shared" si="6"/>
        <v>2.648784220046716</v>
      </c>
      <c r="BI80" s="243">
        <f t="shared" si="223"/>
        <v>8.5379978075314972E-2</v>
      </c>
      <c r="BJ80" s="243">
        <f t="shared" si="224"/>
        <v>2.2594003526251987</v>
      </c>
      <c r="BK80" s="243">
        <f t="shared" si="7"/>
        <v>1.2980520026690023</v>
      </c>
      <c r="BL80" s="243">
        <f t="shared" si="225"/>
        <v>32.710910467258856</v>
      </c>
      <c r="BM80" s="244">
        <v>0</v>
      </c>
      <c r="BN80" s="243">
        <f t="shared" si="226"/>
        <v>0</v>
      </c>
      <c r="BO80" s="243">
        <f t="shared" si="8"/>
        <v>0</v>
      </c>
      <c r="BP80" s="243">
        <f t="shared" si="227"/>
        <v>0</v>
      </c>
      <c r="BQ80" s="243">
        <f t="shared" si="228"/>
        <v>0</v>
      </c>
      <c r="BR80" s="244">
        <v>0</v>
      </c>
      <c r="BS80" s="243">
        <f t="shared" si="9"/>
        <v>0</v>
      </c>
      <c r="BT80" s="243">
        <f t="shared" si="229"/>
        <v>0</v>
      </c>
      <c r="BU80" s="243">
        <f t="shared" si="230"/>
        <v>0</v>
      </c>
      <c r="BV80" s="243">
        <f t="shared" si="10"/>
        <v>0</v>
      </c>
      <c r="BW80" s="243">
        <f t="shared" si="231"/>
        <v>0</v>
      </c>
      <c r="BX80" s="244">
        <v>0</v>
      </c>
      <c r="BY80" s="243">
        <f t="shared" si="11"/>
        <v>0</v>
      </c>
      <c r="BZ80" s="243">
        <f t="shared" si="232"/>
        <v>0</v>
      </c>
      <c r="CA80" s="243">
        <f t="shared" si="233"/>
        <v>0</v>
      </c>
      <c r="CB80" s="243">
        <f t="shared" si="12"/>
        <v>0</v>
      </c>
      <c r="CC80" s="243">
        <f t="shared" si="234"/>
        <v>0</v>
      </c>
      <c r="CD80" s="245"/>
      <c r="CE80" s="243">
        <f t="shared" si="13"/>
        <v>0</v>
      </c>
      <c r="CF80" s="243">
        <f t="shared" si="235"/>
        <v>0</v>
      </c>
      <c r="CG80" s="243">
        <f t="shared" si="236"/>
        <v>0</v>
      </c>
      <c r="CH80" s="243">
        <f t="shared" si="14"/>
        <v>0</v>
      </c>
      <c r="CI80" s="243">
        <f t="shared" si="237"/>
        <v>0</v>
      </c>
      <c r="CJ80" s="245"/>
      <c r="CK80" s="243">
        <f t="shared" si="15"/>
        <v>0</v>
      </c>
      <c r="CL80" s="243">
        <f t="shared" si="238"/>
        <v>0</v>
      </c>
      <c r="CM80" s="243">
        <f t="shared" si="239"/>
        <v>0</v>
      </c>
      <c r="CN80" s="243">
        <f t="shared" si="16"/>
        <v>0</v>
      </c>
      <c r="CO80" s="243">
        <f t="shared" si="240"/>
        <v>0</v>
      </c>
      <c r="CP80" s="243">
        <v>0</v>
      </c>
      <c r="CQ80" s="243">
        <f t="shared" si="17"/>
        <v>0</v>
      </c>
      <c r="CR80" s="243">
        <f t="shared" si="374"/>
        <v>0</v>
      </c>
      <c r="CS80" s="243">
        <f t="shared" si="241"/>
        <v>0</v>
      </c>
      <c r="CT80" s="243">
        <f t="shared" si="18"/>
        <v>0</v>
      </c>
      <c r="CU80" s="243">
        <f t="shared" si="242"/>
        <v>0</v>
      </c>
      <c r="CV80" s="243"/>
      <c r="CW80" s="243">
        <f t="shared" si="19"/>
        <v>0</v>
      </c>
      <c r="CX80" s="243">
        <f t="shared" si="375"/>
        <v>0</v>
      </c>
      <c r="CY80" s="243">
        <f t="shared" si="243"/>
        <v>0</v>
      </c>
      <c r="CZ80" s="243">
        <f t="shared" si="20"/>
        <v>0</v>
      </c>
      <c r="DA80" s="243">
        <f t="shared" si="244"/>
        <v>0</v>
      </c>
      <c r="DB80" s="244">
        <v>0</v>
      </c>
      <c r="DC80" s="243">
        <f t="shared" si="245"/>
        <v>0</v>
      </c>
      <c r="DD80" s="243">
        <f t="shared" si="21"/>
        <v>0</v>
      </c>
      <c r="DE80" s="244">
        <v>0</v>
      </c>
      <c r="DF80" s="244">
        <v>0</v>
      </c>
      <c r="DG80" s="243">
        <f t="shared" si="22"/>
        <v>0</v>
      </c>
      <c r="DH80" s="243">
        <f t="shared" si="23"/>
        <v>0</v>
      </c>
      <c r="DI80" s="243">
        <f t="shared" si="246"/>
        <v>0</v>
      </c>
      <c r="DJ80" s="244">
        <v>0</v>
      </c>
      <c r="DK80" s="243">
        <f t="shared" si="247"/>
        <v>0</v>
      </c>
      <c r="DL80" s="243">
        <f t="shared" si="24"/>
        <v>0</v>
      </c>
      <c r="DM80" s="244">
        <v>0</v>
      </c>
      <c r="DN80" s="244">
        <v>0</v>
      </c>
      <c r="DO80" s="243">
        <f t="shared" si="25"/>
        <v>0</v>
      </c>
      <c r="DP80" s="243">
        <f t="shared" si="26"/>
        <v>0</v>
      </c>
      <c r="DQ80" s="243">
        <f t="shared" si="248"/>
        <v>0</v>
      </c>
      <c r="DR80" s="244">
        <v>0</v>
      </c>
      <c r="DS80" s="243">
        <f t="shared" si="249"/>
        <v>0</v>
      </c>
      <c r="DT80" s="243">
        <f t="shared" si="27"/>
        <v>0</v>
      </c>
      <c r="DU80" s="244">
        <v>0</v>
      </c>
      <c r="DV80" s="244">
        <v>0</v>
      </c>
      <c r="DW80" s="243">
        <f t="shared" si="28"/>
        <v>0</v>
      </c>
      <c r="DX80" s="243">
        <f t="shared" si="29"/>
        <v>0</v>
      </c>
      <c r="DY80" s="243">
        <f t="shared" si="30"/>
        <v>0</v>
      </c>
      <c r="DZ80" s="244">
        <v>0</v>
      </c>
      <c r="EA80" s="243">
        <f t="shared" si="250"/>
        <v>0</v>
      </c>
      <c r="EB80" s="243">
        <f t="shared" si="31"/>
        <v>0</v>
      </c>
      <c r="EC80" s="244">
        <v>0</v>
      </c>
      <c r="ED80" s="244">
        <v>0</v>
      </c>
      <c r="EE80" s="243">
        <f t="shared" si="32"/>
        <v>0</v>
      </c>
      <c r="EF80" s="243">
        <f t="shared" si="33"/>
        <v>0</v>
      </c>
      <c r="EG80" s="243">
        <f t="shared" si="34"/>
        <v>0</v>
      </c>
      <c r="EH80" s="244">
        <v>0</v>
      </c>
      <c r="EI80" s="243">
        <f t="shared" si="251"/>
        <v>0</v>
      </c>
      <c r="EJ80" s="243">
        <f t="shared" si="35"/>
        <v>0</v>
      </c>
      <c r="EK80" s="244">
        <v>0</v>
      </c>
      <c r="EL80" s="244">
        <v>0</v>
      </c>
      <c r="EM80" s="243">
        <f t="shared" si="36"/>
        <v>0</v>
      </c>
      <c r="EN80" s="243">
        <f t="shared" si="37"/>
        <v>0</v>
      </c>
      <c r="EO80" s="243">
        <f t="shared" si="252"/>
        <v>0</v>
      </c>
      <c r="EP80" s="244">
        <v>0</v>
      </c>
      <c r="EQ80" s="244">
        <v>0</v>
      </c>
      <c r="ER80" s="244">
        <v>0</v>
      </c>
      <c r="ES80" s="244">
        <v>0</v>
      </c>
      <c r="ET80" s="244">
        <v>0</v>
      </c>
      <c r="EU80" s="243">
        <f t="shared" si="38"/>
        <v>0</v>
      </c>
      <c r="EV80" s="243">
        <f t="shared" si="253"/>
        <v>0</v>
      </c>
      <c r="EW80" s="243">
        <f t="shared" si="254"/>
        <v>0</v>
      </c>
      <c r="EX80" s="243">
        <f t="shared" si="39"/>
        <v>0</v>
      </c>
      <c r="EY80" s="243">
        <f t="shared" si="255"/>
        <v>0</v>
      </c>
      <c r="EZ80" s="245">
        <f t="shared" si="256"/>
        <v>0</v>
      </c>
      <c r="FA80" s="245">
        <f t="shared" si="256"/>
        <v>0</v>
      </c>
      <c r="FB80" s="245">
        <f t="shared" si="256"/>
        <v>0</v>
      </c>
      <c r="FC80" s="245">
        <f t="shared" si="257"/>
        <v>0</v>
      </c>
      <c r="FD80" s="245">
        <f t="shared" si="258"/>
        <v>0</v>
      </c>
      <c r="FE80" s="245">
        <f t="shared" si="259"/>
        <v>0</v>
      </c>
      <c r="FF80" s="245">
        <f t="shared" si="260"/>
        <v>0</v>
      </c>
      <c r="FG80" s="245">
        <f t="shared" si="261"/>
        <v>0</v>
      </c>
      <c r="FH80" s="245">
        <f t="shared" si="262"/>
        <v>0</v>
      </c>
      <c r="FI80" s="245">
        <f t="shared" si="263"/>
        <v>0</v>
      </c>
      <c r="FJ80" s="245">
        <f t="shared" si="263"/>
        <v>0</v>
      </c>
      <c r="FK80" s="244">
        <f t="shared" si="40"/>
        <v>0</v>
      </c>
      <c r="FL80" s="244">
        <v>0</v>
      </c>
      <c r="FM80" s="243">
        <f t="shared" si="264"/>
        <v>0</v>
      </c>
      <c r="FN80" s="243">
        <f t="shared" si="265"/>
        <v>0</v>
      </c>
      <c r="FO80" s="244">
        <v>0</v>
      </c>
      <c r="FP80" s="244">
        <f t="shared" si="266"/>
        <v>0</v>
      </c>
      <c r="FQ80" s="244">
        <f t="shared" si="41"/>
        <v>0</v>
      </c>
      <c r="FR80" s="244">
        <v>0</v>
      </c>
      <c r="FS80" s="243">
        <f t="shared" si="267"/>
        <v>0</v>
      </c>
      <c r="FT80" s="243">
        <f t="shared" si="268"/>
        <v>0</v>
      </c>
      <c r="FU80" s="244">
        <v>0</v>
      </c>
      <c r="FV80" s="244">
        <f t="shared" si="269"/>
        <v>0</v>
      </c>
      <c r="FW80" s="270">
        <v>7.4399999999999998E-4</v>
      </c>
      <c r="FX80" s="243">
        <f t="shared" si="270"/>
        <v>3.3182315253936001</v>
      </c>
      <c r="FY80" s="243">
        <f t="shared" si="271"/>
        <v>0.73001093558659202</v>
      </c>
      <c r="FZ80" s="243">
        <f t="shared" si="42"/>
        <v>0</v>
      </c>
      <c r="GA80" s="243">
        <f t="shared" si="272"/>
        <v>0</v>
      </c>
      <c r="GB80" s="243">
        <f t="shared" si="273"/>
        <v>0</v>
      </c>
      <c r="GC80" s="243">
        <f t="shared" si="274"/>
        <v>5.7933446507641179E-2</v>
      </c>
      <c r="GD80" s="243">
        <f t="shared" si="43"/>
        <v>0.46655175827892442</v>
      </c>
      <c r="GE80" s="243">
        <f t="shared" si="275"/>
        <v>1.5038665132243832E-2</v>
      </c>
      <c r="GF80" s="243">
        <f t="shared" si="276"/>
        <v>0.39796643274880156</v>
      </c>
      <c r="GG80" s="243">
        <f t="shared" si="44"/>
        <v>0.22863638328833785</v>
      </c>
      <c r="GH80" s="247">
        <f t="shared" si="277"/>
        <v>5.7616368588661135</v>
      </c>
      <c r="GI80" s="244">
        <v>4</v>
      </c>
      <c r="GJ80" s="244">
        <v>4067.9</v>
      </c>
      <c r="GK80" s="244">
        <v>894.93799999999999</v>
      </c>
      <c r="GL80" s="244">
        <v>2495.1416871245901</v>
      </c>
      <c r="GM80" s="244">
        <v>71.022008333333304</v>
      </c>
      <c r="GN80" s="271">
        <v>0</v>
      </c>
      <c r="GO80" s="243">
        <f t="shared" si="278"/>
        <v>0</v>
      </c>
      <c r="GP80" s="243">
        <f t="shared" si="45"/>
        <v>0</v>
      </c>
      <c r="GQ80" s="243">
        <f t="shared" si="279"/>
        <v>0</v>
      </c>
      <c r="GR80" s="243">
        <f t="shared" si="280"/>
        <v>0</v>
      </c>
      <c r="GS80" s="244">
        <v>0</v>
      </c>
      <c r="GT80" s="244">
        <v>0</v>
      </c>
      <c r="GU80" s="245"/>
      <c r="GV80" s="243">
        <f t="shared" si="46"/>
        <v>0</v>
      </c>
      <c r="GW80" s="243">
        <f t="shared" si="281"/>
        <v>0</v>
      </c>
      <c r="GX80" s="243">
        <f t="shared" si="282"/>
        <v>0</v>
      </c>
      <c r="GY80" s="243">
        <f t="shared" si="47"/>
        <v>0</v>
      </c>
      <c r="GZ80" s="243">
        <f t="shared" si="283"/>
        <v>0</v>
      </c>
      <c r="HA80" s="244">
        <v>0</v>
      </c>
      <c r="HB80" s="244">
        <v>44</v>
      </c>
      <c r="HC80" s="244">
        <v>0</v>
      </c>
      <c r="HD80" s="244">
        <v>0</v>
      </c>
      <c r="HE80" s="244">
        <v>0</v>
      </c>
      <c r="HF80" s="243">
        <f t="shared" si="284"/>
        <v>0</v>
      </c>
      <c r="HG80" s="243">
        <f t="shared" si="48"/>
        <v>0</v>
      </c>
      <c r="HH80" s="244">
        <v>0</v>
      </c>
      <c r="HI80" s="244">
        <v>0</v>
      </c>
      <c r="HJ80" s="243">
        <f t="shared" si="49"/>
        <v>0</v>
      </c>
      <c r="HK80" s="243">
        <f t="shared" si="50"/>
        <v>0</v>
      </c>
      <c r="HL80" s="243">
        <f t="shared" si="51"/>
        <v>0</v>
      </c>
      <c r="HM80" s="244">
        <v>0</v>
      </c>
      <c r="HN80" s="243">
        <f t="shared" si="285"/>
        <v>0</v>
      </c>
      <c r="HO80" s="243">
        <f t="shared" si="52"/>
        <v>0</v>
      </c>
      <c r="HP80" s="244">
        <v>0</v>
      </c>
      <c r="HQ80" s="244">
        <v>0</v>
      </c>
      <c r="HR80" s="243">
        <f t="shared" si="53"/>
        <v>0</v>
      </c>
      <c r="HS80" s="243">
        <f t="shared" si="54"/>
        <v>0</v>
      </c>
      <c r="HT80" s="243">
        <f t="shared" si="55"/>
        <v>0</v>
      </c>
      <c r="HU80" s="244">
        <v>0</v>
      </c>
      <c r="HV80" s="243">
        <f t="shared" si="286"/>
        <v>0</v>
      </c>
      <c r="HW80" s="243">
        <f t="shared" si="56"/>
        <v>0</v>
      </c>
      <c r="HX80" s="244">
        <v>0</v>
      </c>
      <c r="HY80" s="244">
        <v>0</v>
      </c>
      <c r="HZ80" s="243">
        <f t="shared" si="57"/>
        <v>0</v>
      </c>
      <c r="IA80" s="243">
        <f t="shared" si="58"/>
        <v>0</v>
      </c>
      <c r="IB80" s="243">
        <f t="shared" si="59"/>
        <v>0</v>
      </c>
      <c r="IC80" s="244">
        <v>0</v>
      </c>
      <c r="ID80" s="243">
        <f t="shared" si="287"/>
        <v>0</v>
      </c>
      <c r="IE80" s="243">
        <f t="shared" si="60"/>
        <v>0</v>
      </c>
      <c r="IF80" s="244">
        <v>0</v>
      </c>
      <c r="IG80" s="244">
        <v>0</v>
      </c>
      <c r="IH80" s="243">
        <f t="shared" si="61"/>
        <v>0</v>
      </c>
      <c r="II80" s="243">
        <f t="shared" si="62"/>
        <v>0</v>
      </c>
      <c r="IJ80" s="243">
        <f t="shared" si="288"/>
        <v>0</v>
      </c>
      <c r="IK80" s="244">
        <v>0</v>
      </c>
      <c r="IL80" s="243">
        <f t="shared" si="289"/>
        <v>0</v>
      </c>
      <c r="IM80" s="243">
        <f t="shared" si="63"/>
        <v>0</v>
      </c>
      <c r="IN80" s="244">
        <v>0</v>
      </c>
      <c r="IO80" s="244">
        <v>0</v>
      </c>
      <c r="IP80" s="243">
        <f t="shared" si="64"/>
        <v>0</v>
      </c>
      <c r="IQ80" s="243">
        <f t="shared" si="65"/>
        <v>0</v>
      </c>
      <c r="IR80" s="243">
        <f t="shared" si="290"/>
        <v>0</v>
      </c>
      <c r="IS80" s="244">
        <v>0.6</v>
      </c>
      <c r="IT80" s="243">
        <f t="shared" si="291"/>
        <v>0.13200000000000001</v>
      </c>
      <c r="IU80" s="243">
        <f t="shared" si="66"/>
        <v>0</v>
      </c>
      <c r="IV80" s="244">
        <v>2.6037650369999998E-2</v>
      </c>
      <c r="IW80" s="244">
        <v>6.17890032722508E-2</v>
      </c>
      <c r="IX80" s="243">
        <f t="shared" si="67"/>
        <v>9.3150311958926271E-2</v>
      </c>
      <c r="IY80" s="243">
        <f t="shared" si="68"/>
        <v>4.5648848280058857E-2</v>
      </c>
      <c r="IZ80" s="243">
        <f t="shared" si="292"/>
        <v>1.1503509766574831</v>
      </c>
      <c r="JA80" s="244">
        <v>8.4299333333333308</v>
      </c>
      <c r="JB80" s="243">
        <f t="shared" si="293"/>
        <v>1.8545853333333329</v>
      </c>
      <c r="JC80" s="244">
        <v>21.621466666666599</v>
      </c>
      <c r="JD80" s="243">
        <f t="shared" si="69"/>
        <v>0</v>
      </c>
      <c r="JE80" s="243">
        <f t="shared" si="70"/>
        <v>3.6252206170084338</v>
      </c>
      <c r="JF80" s="243">
        <f t="shared" si="71"/>
        <v>1.7765602975170847</v>
      </c>
      <c r="JG80" s="243">
        <f t="shared" si="294"/>
        <v>44.769319497430537</v>
      </c>
      <c r="JH80" s="244">
        <v>0</v>
      </c>
      <c r="JI80" s="243">
        <f t="shared" si="295"/>
        <v>0</v>
      </c>
      <c r="JJ80" s="244">
        <v>0</v>
      </c>
      <c r="JK80" s="243">
        <f t="shared" si="72"/>
        <v>0</v>
      </c>
      <c r="JL80" s="243">
        <f t="shared" si="73"/>
        <v>0</v>
      </c>
      <c r="JM80" s="243">
        <f t="shared" si="74"/>
        <v>0</v>
      </c>
      <c r="JN80" s="243">
        <f t="shared" si="296"/>
        <v>0</v>
      </c>
      <c r="JO80" s="244">
        <v>0</v>
      </c>
      <c r="JP80" s="243">
        <f t="shared" si="297"/>
        <v>0</v>
      </c>
      <c r="JQ80" s="244">
        <v>0</v>
      </c>
      <c r="JR80" s="243">
        <f t="shared" si="75"/>
        <v>0</v>
      </c>
      <c r="JS80" s="243">
        <f t="shared" si="76"/>
        <v>0</v>
      </c>
      <c r="JT80" s="243">
        <f t="shared" si="77"/>
        <v>0</v>
      </c>
      <c r="JU80" s="243">
        <f t="shared" si="298"/>
        <v>0</v>
      </c>
      <c r="JV80" s="244">
        <v>0</v>
      </c>
      <c r="JW80" s="243">
        <f t="shared" si="299"/>
        <v>0</v>
      </c>
      <c r="JX80" s="244">
        <v>0</v>
      </c>
      <c r="JY80" s="243">
        <f t="shared" si="78"/>
        <v>0</v>
      </c>
      <c r="JZ80" s="243">
        <f t="shared" si="79"/>
        <v>0</v>
      </c>
      <c r="KA80" s="243">
        <f t="shared" si="80"/>
        <v>0</v>
      </c>
      <c r="KB80" s="243">
        <f t="shared" si="300"/>
        <v>0</v>
      </c>
      <c r="KC80" s="244">
        <v>0</v>
      </c>
      <c r="KD80" s="243">
        <f t="shared" si="301"/>
        <v>0</v>
      </c>
      <c r="KE80" s="244">
        <v>0</v>
      </c>
      <c r="KF80" s="243">
        <f t="shared" si="81"/>
        <v>0</v>
      </c>
      <c r="KG80" s="243">
        <f t="shared" si="82"/>
        <v>0</v>
      </c>
      <c r="KH80" s="243">
        <f t="shared" si="83"/>
        <v>0</v>
      </c>
      <c r="KI80" s="243">
        <f t="shared" si="302"/>
        <v>0</v>
      </c>
      <c r="KJ80" s="244">
        <v>0</v>
      </c>
      <c r="KK80" s="243">
        <f t="shared" si="303"/>
        <v>0</v>
      </c>
      <c r="KL80" s="244">
        <v>0</v>
      </c>
      <c r="KM80" s="243">
        <f t="shared" si="84"/>
        <v>0</v>
      </c>
      <c r="KN80" s="243">
        <f t="shared" si="85"/>
        <v>0</v>
      </c>
      <c r="KO80" s="243">
        <f t="shared" si="86"/>
        <v>0</v>
      </c>
      <c r="KP80" s="243">
        <f t="shared" si="304"/>
        <v>0</v>
      </c>
      <c r="KQ80" s="243">
        <f t="shared" si="305"/>
        <v>9.0299333333333305</v>
      </c>
      <c r="KR80" s="243">
        <f t="shared" si="305"/>
        <v>1.9865853333333328</v>
      </c>
      <c r="KS80" s="243">
        <f t="shared" si="306"/>
        <v>21.709293320308849</v>
      </c>
      <c r="KT80" s="243">
        <f t="shared" si="307"/>
        <v>0</v>
      </c>
      <c r="KU80" s="243">
        <f t="shared" si="308"/>
        <v>0</v>
      </c>
      <c r="KV80" s="243">
        <f t="shared" si="309"/>
        <v>0</v>
      </c>
      <c r="KW80" s="243">
        <f t="shared" si="310"/>
        <v>3.7183709289673601</v>
      </c>
      <c r="KX80" s="243">
        <f t="shared" si="311"/>
        <v>0.11985665951510485</v>
      </c>
      <c r="KY80" s="243">
        <f t="shared" si="312"/>
        <v>3.1717527326374544</v>
      </c>
      <c r="KZ80" s="243">
        <f t="shared" si="313"/>
        <v>1.8222091457971434</v>
      </c>
      <c r="LA80" s="243">
        <f t="shared" si="313"/>
        <v>45.919670474088022</v>
      </c>
      <c r="LB80" s="244">
        <v>0</v>
      </c>
      <c r="LC80" s="243">
        <f t="shared" si="314"/>
        <v>0</v>
      </c>
      <c r="LD80" s="243">
        <f t="shared" si="88"/>
        <v>0</v>
      </c>
      <c r="LE80" s="243">
        <f t="shared" si="315"/>
        <v>0</v>
      </c>
      <c r="LF80" s="243">
        <f t="shared" si="316"/>
        <v>0</v>
      </c>
      <c r="LG80" s="244">
        <v>0</v>
      </c>
      <c r="LH80" s="243">
        <f t="shared" si="89"/>
        <v>0</v>
      </c>
      <c r="LI80" s="243">
        <f t="shared" si="317"/>
        <v>0</v>
      </c>
      <c r="LJ80" s="243">
        <f t="shared" si="318"/>
        <v>0</v>
      </c>
      <c r="LK80" s="243">
        <f t="shared" si="90"/>
        <v>0</v>
      </c>
      <c r="LL80" s="243">
        <f t="shared" si="319"/>
        <v>0</v>
      </c>
      <c r="LM80" s="243">
        <f t="shared" si="91"/>
        <v>0</v>
      </c>
      <c r="LN80" s="244">
        <v>0</v>
      </c>
      <c r="LO80" s="243">
        <f t="shared" si="320"/>
        <v>0</v>
      </c>
      <c r="LP80" s="243">
        <f t="shared" si="321"/>
        <v>0</v>
      </c>
      <c r="LQ80" s="243">
        <f t="shared" si="92"/>
        <v>0</v>
      </c>
      <c r="LR80" s="243">
        <f t="shared" si="322"/>
        <v>0</v>
      </c>
      <c r="LS80" s="244">
        <v>0</v>
      </c>
      <c r="LT80" s="243">
        <f t="shared" si="93"/>
        <v>0</v>
      </c>
      <c r="LU80" s="243">
        <f t="shared" si="323"/>
        <v>0</v>
      </c>
      <c r="LV80" s="243">
        <f t="shared" si="324"/>
        <v>0</v>
      </c>
      <c r="LW80" s="243">
        <f t="shared" si="94"/>
        <v>0</v>
      </c>
      <c r="LX80" s="243">
        <f t="shared" si="325"/>
        <v>0</v>
      </c>
      <c r="LY80" s="245">
        <f t="shared" si="95"/>
        <v>0</v>
      </c>
      <c r="LZ80" s="244">
        <v>0</v>
      </c>
      <c r="MA80" s="249">
        <f t="shared" si="326"/>
        <v>0</v>
      </c>
      <c r="MB80" s="249">
        <f t="shared" si="327"/>
        <v>0</v>
      </c>
      <c r="MC80" s="249">
        <f t="shared" si="96"/>
        <v>0</v>
      </c>
      <c r="MD80" s="247">
        <f t="shared" si="328"/>
        <v>0</v>
      </c>
      <c r="ME80" s="250">
        <f t="shared" si="329"/>
        <v>84.39221780021299</v>
      </c>
      <c r="MF80" s="251">
        <f t="shared" si="376"/>
        <v>15.064761127646856</v>
      </c>
      <c r="MG80" s="252" t="e">
        <f t="shared" si="330"/>
        <v>#REF!</v>
      </c>
      <c r="MH80" s="252" t="e">
        <f t="shared" si="377"/>
        <v>#REF!</v>
      </c>
      <c r="MI80" s="252">
        <f t="shared" si="331"/>
        <v>0</v>
      </c>
      <c r="MJ80" s="252">
        <f t="shared" si="332"/>
        <v>0</v>
      </c>
      <c r="MK80" s="252">
        <f t="shared" si="378"/>
        <v>20.388666666666662</v>
      </c>
      <c r="ML80" s="252">
        <f t="shared" si="333"/>
        <v>0</v>
      </c>
      <c r="MM80" s="252">
        <f t="shared" si="334"/>
        <v>0</v>
      </c>
      <c r="MN80" s="252">
        <f t="shared" si="335"/>
        <v>0</v>
      </c>
      <c r="MO80" s="252">
        <f t="shared" si="336"/>
        <v>0</v>
      </c>
      <c r="MP80" s="253">
        <f t="shared" si="337"/>
        <v>0</v>
      </c>
      <c r="MQ80" s="254">
        <f t="shared" si="379"/>
        <v>0</v>
      </c>
      <c r="MR80" s="255">
        <f t="shared" si="338"/>
        <v>0</v>
      </c>
      <c r="MS80" s="255">
        <f t="shared" si="380"/>
        <v>0</v>
      </c>
      <c r="MT80" s="255">
        <f t="shared" si="381"/>
        <v>6.833706907293001</v>
      </c>
      <c r="MU80" s="255">
        <f t="shared" si="97"/>
        <v>0.22027530272266369</v>
      </c>
      <c r="MV80" s="255">
        <f t="shared" si="339"/>
        <v>7.1115258119739755</v>
      </c>
      <c r="MW80" s="255" t="e">
        <f t="shared" si="98"/>
        <v>#REF!</v>
      </c>
      <c r="MX80" s="255" t="e">
        <f t="shared" si="99"/>
        <v>#REF!</v>
      </c>
      <c r="MY80" s="256" t="e">
        <f t="shared" si="340"/>
        <v>#REF!</v>
      </c>
      <c r="MZ80" s="254">
        <f t="shared" si="341"/>
        <v>0</v>
      </c>
      <c r="NA80" s="255">
        <f t="shared" si="100"/>
        <v>0</v>
      </c>
      <c r="NB80" s="255">
        <f t="shared" si="342"/>
        <v>0</v>
      </c>
      <c r="NC80" s="255">
        <f t="shared" si="101"/>
        <v>0</v>
      </c>
      <c r="ND80" s="255">
        <f t="shared" si="343"/>
        <v>0</v>
      </c>
      <c r="NE80" s="255"/>
      <c r="NF80" s="256"/>
      <c r="NG80" s="257"/>
      <c r="NH80" s="254">
        <f t="shared" si="344"/>
        <v>0</v>
      </c>
      <c r="NI80" s="255">
        <f t="shared" si="102"/>
        <v>0</v>
      </c>
      <c r="NJ80" s="255" t="e">
        <f t="shared" si="345"/>
        <v>#REF!</v>
      </c>
      <c r="NK80" s="255" t="e">
        <f t="shared" si="103"/>
        <v>#REF!</v>
      </c>
      <c r="NL80" s="255">
        <f t="shared" si="346"/>
        <v>0</v>
      </c>
      <c r="NM80" s="255"/>
      <c r="NN80" s="256"/>
      <c r="NO80" s="257"/>
      <c r="NP80" s="254">
        <f t="shared" si="347"/>
        <v>2.7564684302027422</v>
      </c>
      <c r="NQ80" s="255">
        <f t="shared" si="104"/>
        <v>3.1065399208384905</v>
      </c>
      <c r="NR80" s="255">
        <f t="shared" si="348"/>
        <v>2.4242513114086486</v>
      </c>
      <c r="NS80" s="255">
        <f t="shared" si="105"/>
        <v>3.0060716261467242</v>
      </c>
      <c r="NT80" s="255">
        <f t="shared" si="349"/>
        <v>25.961040053380042</v>
      </c>
      <c r="NU80" s="255">
        <f t="shared" si="350"/>
        <v>0.10617711865684129</v>
      </c>
      <c r="NV80" s="256">
        <f t="shared" si="351"/>
        <v>9.3380361742981061E-2</v>
      </c>
      <c r="NW80" s="257">
        <f t="shared" si="106"/>
        <v>1.0358957808877343</v>
      </c>
      <c r="NX80" s="254">
        <f t="shared" si="352"/>
        <v>0</v>
      </c>
      <c r="NY80" s="255">
        <f t="shared" si="107"/>
        <v>0</v>
      </c>
      <c r="NZ80" s="255">
        <f t="shared" si="353"/>
        <v>0</v>
      </c>
      <c r="OA80" s="255">
        <f t="shared" si="108"/>
        <v>0</v>
      </c>
      <c r="OB80" s="255">
        <f t="shared" si="354"/>
        <v>0</v>
      </c>
      <c r="OC80" s="255"/>
      <c r="OD80" s="256"/>
      <c r="OE80" s="257"/>
      <c r="OF80" s="254">
        <f t="shared" si="355"/>
        <v>0</v>
      </c>
      <c r="OG80" s="255">
        <f t="shared" si="109"/>
        <v>0</v>
      </c>
      <c r="OH80" s="255">
        <f t="shared" si="356"/>
        <v>0</v>
      </c>
      <c r="OI80" s="255">
        <f t="shared" si="110"/>
        <v>0</v>
      </c>
      <c r="OJ80" s="255">
        <f t="shared" si="357"/>
        <v>0</v>
      </c>
      <c r="OK80" s="255"/>
      <c r="OL80" s="256"/>
      <c r="OM80" s="257"/>
      <c r="ON80" s="258"/>
      <c r="OO80" s="254">
        <f t="shared" si="358"/>
        <v>0</v>
      </c>
      <c r="OP80" s="255">
        <f t="shared" si="111"/>
        <v>0</v>
      </c>
      <c r="OQ80" s="255">
        <f t="shared" si="359"/>
        <v>0</v>
      </c>
      <c r="OR80" s="255">
        <f t="shared" si="112"/>
        <v>0</v>
      </c>
      <c r="OS80" s="255">
        <f t="shared" si="360"/>
        <v>0</v>
      </c>
      <c r="OT80" s="255"/>
      <c r="OU80" s="256"/>
      <c r="OV80" s="257"/>
      <c r="OW80" s="258"/>
      <c r="OX80" s="254">
        <f t="shared" si="361"/>
        <v>0</v>
      </c>
      <c r="OY80" s="255">
        <f t="shared" si="113"/>
        <v>0</v>
      </c>
      <c r="OZ80" s="255">
        <f t="shared" si="362"/>
        <v>0</v>
      </c>
      <c r="PA80" s="255">
        <f t="shared" si="114"/>
        <v>0</v>
      </c>
      <c r="PB80" s="255">
        <f t="shared" si="363"/>
        <v>0</v>
      </c>
      <c r="PC80" s="255"/>
      <c r="PD80" s="259"/>
      <c r="PE80" s="257"/>
      <c r="PF80" s="254">
        <f t="shared" si="116"/>
        <v>0</v>
      </c>
      <c r="PG80" s="255">
        <f t="shared" si="117"/>
        <v>0</v>
      </c>
      <c r="PH80" s="255">
        <f t="shared" si="364"/>
        <v>0</v>
      </c>
      <c r="PI80" s="255">
        <f t="shared" si="118"/>
        <v>0</v>
      </c>
      <c r="PJ80" s="255">
        <f t="shared" si="119"/>
        <v>0</v>
      </c>
      <c r="PK80" s="255"/>
      <c r="PL80" s="259"/>
      <c r="PM80" s="257"/>
      <c r="PN80" s="254">
        <f t="shared" si="120"/>
        <v>0</v>
      </c>
      <c r="PO80" s="255">
        <f t="shared" si="121"/>
        <v>0</v>
      </c>
      <c r="PP80" s="255">
        <f t="shared" si="365"/>
        <v>0</v>
      </c>
      <c r="PQ80" s="255">
        <f t="shared" si="122"/>
        <v>0</v>
      </c>
      <c r="PR80" s="255">
        <f t="shared" si="123"/>
        <v>0</v>
      </c>
      <c r="PS80" s="255"/>
      <c r="PT80" s="259"/>
      <c r="PU80" s="257"/>
      <c r="PV80" s="254">
        <f t="shared" si="124"/>
        <v>4.53376150893373</v>
      </c>
      <c r="PW80" s="255">
        <f t="shared" si="125"/>
        <v>5.1095492205683133</v>
      </c>
      <c r="PX80" s="255">
        <f t="shared" si="126"/>
        <v>1.5038665132243832E-2</v>
      </c>
      <c r="PY80" s="255">
        <f t="shared" si="127"/>
        <v>1.8647944763982353E-2</v>
      </c>
      <c r="PZ80" s="255">
        <f t="shared" si="128"/>
        <v>4.5727276657667568</v>
      </c>
      <c r="QA80" s="255">
        <f t="shared" si="366"/>
        <v>0.99147857478486134</v>
      </c>
      <c r="QB80" s="259">
        <f t="shared" si="129"/>
        <v>3.2887734042919745E-3</v>
      </c>
      <c r="QC80" s="257">
        <f t="shared" si="367"/>
        <v>1.1267070846147074</v>
      </c>
      <c r="QD80" s="254">
        <f t="shared" si="130"/>
        <v>0</v>
      </c>
      <c r="QE80" s="255">
        <f t="shared" si="131"/>
        <v>0</v>
      </c>
      <c r="QF80" s="255">
        <f t="shared" si="132"/>
        <v>0</v>
      </c>
      <c r="QG80" s="255">
        <f t="shared" si="133"/>
        <v>0</v>
      </c>
      <c r="QH80" s="255">
        <f t="shared" si="134"/>
        <v>0</v>
      </c>
      <c r="QI80" s="255"/>
      <c r="QJ80" s="259"/>
      <c r="QK80" s="257"/>
      <c r="QL80" s="254">
        <f t="shared" si="135"/>
        <v>14.886057000484357</v>
      </c>
      <c r="QM80" s="255">
        <f t="shared" si="136"/>
        <v>16.776586239545871</v>
      </c>
      <c r="QN80" s="255">
        <f t="shared" si="137"/>
        <v>0.11985665951510485</v>
      </c>
      <c r="QO80" s="255">
        <f t="shared" si="138"/>
        <v>0.14862225779873001</v>
      </c>
      <c r="QP80" s="255">
        <f t="shared" si="368"/>
        <v>36.444182915942875</v>
      </c>
      <c r="QQ80" s="255">
        <f t="shared" si="369"/>
        <v>0.40846181226832501</v>
      </c>
      <c r="QR80" s="259">
        <f t="shared" si="139"/>
        <v>3.2887734042919741E-3</v>
      </c>
      <c r="QS80" s="257">
        <f t="shared" si="370"/>
        <v>1.0526639557751074</v>
      </c>
      <c r="QT80" s="254">
        <f t="shared" si="140"/>
        <v>0</v>
      </c>
      <c r="QU80" s="255">
        <f t="shared" si="141"/>
        <v>0</v>
      </c>
      <c r="QV80" s="255">
        <f t="shared" si="142"/>
        <v>0</v>
      </c>
      <c r="QW80" s="255">
        <f t="shared" si="143"/>
        <v>0</v>
      </c>
      <c r="QX80" s="255">
        <f t="shared" si="144"/>
        <v>0</v>
      </c>
      <c r="QY80" s="255"/>
      <c r="QZ80" s="259"/>
      <c r="RA80" s="257"/>
      <c r="RB80" s="254">
        <f t="shared" si="145"/>
        <v>0</v>
      </c>
      <c r="RC80" s="255">
        <f t="shared" si="146"/>
        <v>0</v>
      </c>
      <c r="RD80" s="255">
        <f t="shared" si="371"/>
        <v>0</v>
      </c>
      <c r="RE80" s="255">
        <f t="shared" si="147"/>
        <v>0</v>
      </c>
      <c r="RF80" s="255">
        <f t="shared" si="148"/>
        <v>0</v>
      </c>
      <c r="RG80" s="255"/>
      <c r="RH80" s="259"/>
      <c r="RI80" s="257"/>
      <c r="RJ80" s="254">
        <f t="shared" si="149"/>
        <v>0</v>
      </c>
      <c r="RK80" s="255">
        <f t="shared" si="150"/>
        <v>0</v>
      </c>
      <c r="RL80" s="255">
        <f t="shared" si="372"/>
        <v>0</v>
      </c>
      <c r="RM80" s="255">
        <f t="shared" si="151"/>
        <v>0</v>
      </c>
      <c r="RN80" s="255">
        <f t="shared" si="152"/>
        <v>0</v>
      </c>
      <c r="RO80" s="255"/>
      <c r="RP80" s="259"/>
      <c r="RQ80" s="257"/>
      <c r="RR80" s="254">
        <f t="shared" si="153"/>
        <v>0</v>
      </c>
      <c r="RS80" s="255">
        <f t="shared" si="154"/>
        <v>0</v>
      </c>
      <c r="RT80" s="255">
        <f t="shared" si="373"/>
        <v>0</v>
      </c>
      <c r="RU80" s="255">
        <f t="shared" si="155"/>
        <v>0</v>
      </c>
      <c r="RV80" s="255">
        <f t="shared" si="156"/>
        <v>0</v>
      </c>
      <c r="RW80" s="255"/>
      <c r="RX80" s="259"/>
      <c r="RY80" s="257"/>
      <c r="RZ80" s="260"/>
      <c r="SA80" s="242">
        <f t="shared" si="157"/>
        <v>0</v>
      </c>
      <c r="SB80" s="242">
        <f t="shared" si="158"/>
        <v>0</v>
      </c>
      <c r="SC80" s="242">
        <f t="shared" si="159"/>
        <v>0.23670218593284728</v>
      </c>
      <c r="SD80" s="242">
        <f t="shared" si="160"/>
        <v>0</v>
      </c>
      <c r="SE80" s="242">
        <f t="shared" si="161"/>
        <v>0</v>
      </c>
      <c r="SF80" s="262">
        <v>0</v>
      </c>
      <c r="SG80" s="242">
        <f t="shared" si="162"/>
        <v>0</v>
      </c>
      <c r="SH80" s="262">
        <v>0</v>
      </c>
      <c r="SI80" s="242">
        <f t="shared" si="163"/>
        <v>0</v>
      </c>
      <c r="SJ80" s="242">
        <f t="shared" si="164"/>
        <v>0</v>
      </c>
      <c r="SK80" s="242">
        <f t="shared" si="165"/>
        <v>0</v>
      </c>
      <c r="SL80" s="242">
        <f t="shared" si="166"/>
        <v>6.7715095785343918E-2</v>
      </c>
      <c r="SM80" s="242">
        <f t="shared" si="167"/>
        <v>0</v>
      </c>
      <c r="SN80" s="242">
        <f t="shared" si="168"/>
        <v>0.39464371702008777</v>
      </c>
      <c r="SO80" s="242">
        <f t="shared" si="169"/>
        <v>0</v>
      </c>
      <c r="SP80" s="242">
        <f t="shared" si="170"/>
        <v>0</v>
      </c>
      <c r="SQ80" s="242">
        <f t="shared" si="171"/>
        <v>0</v>
      </c>
      <c r="SR80" s="242">
        <f t="shared" si="172"/>
        <v>0</v>
      </c>
      <c r="SS80" s="242">
        <f t="shared" si="173"/>
        <v>0.69906099873827898</v>
      </c>
      <c r="ST80" s="242">
        <f t="shared" si="174"/>
        <v>0.69906099873827898</v>
      </c>
      <c r="SU80" s="242"/>
      <c r="SV80" s="242"/>
      <c r="SW80" s="242">
        <f t="shared" si="175"/>
        <v>1.0535960794849721</v>
      </c>
      <c r="SX80" s="242">
        <f t="shared" si="175"/>
        <v>1.0535960794849721</v>
      </c>
      <c r="SY80" s="242"/>
      <c r="SZ80" s="263"/>
      <c r="TA80" s="264">
        <f t="shared" si="176"/>
        <v>0</v>
      </c>
      <c r="TB80" s="264">
        <f t="shared" si="177"/>
        <v>0</v>
      </c>
      <c r="TC80" s="264">
        <f t="shared" si="178"/>
        <v>32.721199999999996</v>
      </c>
      <c r="TD80" s="264">
        <f t="shared" si="179"/>
        <v>0</v>
      </c>
      <c r="TE80" s="264">
        <f t="shared" si="180"/>
        <v>0</v>
      </c>
      <c r="TF80" s="264">
        <f t="shared" si="180"/>
        <v>0</v>
      </c>
      <c r="TG80" s="264">
        <f t="shared" si="181"/>
        <v>0</v>
      </c>
      <c r="TH80" s="264">
        <f t="shared" si="182"/>
        <v>0</v>
      </c>
      <c r="TI80" s="264">
        <f t="shared" si="183"/>
        <v>0</v>
      </c>
      <c r="TJ80" s="264">
        <f t="shared" si="184"/>
        <v>8.6063200000000002</v>
      </c>
      <c r="TK80" s="264">
        <f t="shared" si="185"/>
        <v>0</v>
      </c>
      <c r="TL80" s="264">
        <f t="shared" si="186"/>
        <v>53.685679999999998</v>
      </c>
      <c r="TM80" s="264">
        <f t="shared" si="187"/>
        <v>0</v>
      </c>
      <c r="TN80" s="264">
        <f t="shared" si="188"/>
        <v>0</v>
      </c>
      <c r="TO80" s="264">
        <f t="shared" si="189"/>
        <v>0</v>
      </c>
      <c r="TP80" s="264">
        <f t="shared" si="189"/>
        <v>0</v>
      </c>
      <c r="TQ80" s="264"/>
      <c r="TR80" s="264"/>
      <c r="TS80" s="264">
        <f t="shared" si="190"/>
        <v>0</v>
      </c>
      <c r="TT80" s="264">
        <f t="shared" si="191"/>
        <v>0</v>
      </c>
      <c r="TU80" s="264">
        <f t="shared" si="192"/>
        <v>33.89575302558373</v>
      </c>
      <c r="TV80" s="264">
        <f t="shared" si="193"/>
        <v>0</v>
      </c>
      <c r="TW80" s="264">
        <f t="shared" si="193"/>
        <v>0</v>
      </c>
      <c r="TX80" s="264">
        <f t="shared" si="194"/>
        <v>0</v>
      </c>
      <c r="TY80" s="264">
        <f t="shared" si="195"/>
        <v>0</v>
      </c>
      <c r="TZ80" s="264">
        <f t="shared" si="196"/>
        <v>0</v>
      </c>
      <c r="UA80" s="264">
        <f t="shared" si="197"/>
        <v>0</v>
      </c>
      <c r="UB80" s="264">
        <f t="shared" si="198"/>
        <v>9.6968017164612483</v>
      </c>
      <c r="UC80" s="264">
        <f t="shared" si="199"/>
        <v>0</v>
      </c>
      <c r="UD80" s="264">
        <f t="shared" si="200"/>
        <v>56.512980277276561</v>
      </c>
      <c r="UE80" s="264">
        <f t="shared" si="201"/>
        <v>0</v>
      </c>
      <c r="UF80" s="264">
        <f t="shared" si="202"/>
        <v>0</v>
      </c>
      <c r="UG80" s="264">
        <f t="shared" si="203"/>
        <v>0</v>
      </c>
      <c r="UH80" s="264">
        <f t="shared" si="203"/>
        <v>0</v>
      </c>
      <c r="UI80" s="191"/>
      <c r="UJ80" s="191"/>
      <c r="UK80" s="191"/>
      <c r="UL80" s="191"/>
      <c r="UM80" s="189"/>
      <c r="UN80" s="191"/>
      <c r="UO80" s="191"/>
      <c r="UP80" s="191"/>
      <c r="UQ80" s="191"/>
      <c r="UR80" s="191"/>
      <c r="US80" s="191"/>
      <c r="UT80" s="191"/>
      <c r="UU80" s="191"/>
      <c r="UV80" s="192"/>
      <c r="UW80" s="191"/>
      <c r="UX80" s="191"/>
      <c r="UY80" s="191"/>
      <c r="UZ80" s="191"/>
      <c r="VA80" s="191"/>
      <c r="VB80" s="191"/>
      <c r="VC80" s="191"/>
      <c r="VD80" s="191"/>
      <c r="VE80" s="191"/>
      <c r="VF80" s="191"/>
      <c r="VG80" s="191"/>
      <c r="VH80" s="191"/>
      <c r="VI80" s="191"/>
      <c r="VJ80" s="191"/>
      <c r="VK80" s="191"/>
      <c r="VL80" s="191"/>
      <c r="VM80" s="191"/>
      <c r="VN80" s="219"/>
      <c r="VO80" s="191"/>
      <c r="VP80" s="191"/>
      <c r="VQ80" s="191"/>
      <c r="VR80" s="191"/>
      <c r="VS80" s="191"/>
      <c r="VT80" s="191"/>
      <c r="VU80" s="191"/>
      <c r="VV80" s="191"/>
    </row>
    <row r="81" spans="1:594" ht="23.1" hidden="1" customHeight="1" thickBot="1" x14ac:dyDescent="0.35">
      <c r="A81" s="265">
        <v>44</v>
      </c>
      <c r="B81" s="266" t="s">
        <v>190</v>
      </c>
      <c r="C81" s="265">
        <v>1</v>
      </c>
      <c r="D81" s="267">
        <v>226.3</v>
      </c>
      <c r="E81" s="239"/>
      <c r="F81" s="240">
        <f t="shared" si="204"/>
        <v>226.3</v>
      </c>
      <c r="G81" s="240"/>
      <c r="H81" s="268">
        <v>0</v>
      </c>
      <c r="I81" s="269">
        <v>0.80640000000000001</v>
      </c>
      <c r="J81" s="269">
        <v>0.80640000000000001</v>
      </c>
      <c r="K81" s="269"/>
      <c r="L81" s="269"/>
      <c r="M81" s="269">
        <v>0</v>
      </c>
      <c r="N81" s="269">
        <v>0</v>
      </c>
      <c r="O81" s="269">
        <v>0.36130000000000001</v>
      </c>
      <c r="P81" s="269">
        <v>0</v>
      </c>
      <c r="Q81" s="269">
        <v>0</v>
      </c>
      <c r="R81" s="269">
        <v>0</v>
      </c>
      <c r="S81" s="269">
        <v>0</v>
      </c>
      <c r="T81" s="269">
        <v>0</v>
      </c>
      <c r="U81" s="269">
        <v>0</v>
      </c>
      <c r="V81" s="269">
        <v>8.1699999999999995E-2</v>
      </c>
      <c r="W81" s="269">
        <v>0</v>
      </c>
      <c r="X81" s="269">
        <v>0.3634</v>
      </c>
      <c r="Y81" s="269">
        <v>0</v>
      </c>
      <c r="Z81" s="269">
        <v>0</v>
      </c>
      <c r="AA81" s="269">
        <v>0</v>
      </c>
      <c r="AB81" s="269">
        <v>0</v>
      </c>
      <c r="AC81" s="244">
        <v>0</v>
      </c>
      <c r="AD81" s="243">
        <f t="shared" si="205"/>
        <v>0</v>
      </c>
      <c r="AE81" s="243">
        <f t="shared" si="0"/>
        <v>0</v>
      </c>
      <c r="AF81" s="243">
        <f t="shared" si="206"/>
        <v>0</v>
      </c>
      <c r="AG81" s="243">
        <f t="shared" si="207"/>
        <v>0</v>
      </c>
      <c r="AH81" s="244">
        <v>0</v>
      </c>
      <c r="AI81" s="243">
        <f t="shared" si="1"/>
        <v>0</v>
      </c>
      <c r="AJ81" s="243">
        <f t="shared" si="208"/>
        <v>0</v>
      </c>
      <c r="AK81" s="243">
        <f t="shared" si="209"/>
        <v>0</v>
      </c>
      <c r="AL81" s="243">
        <f t="shared" si="2"/>
        <v>0</v>
      </c>
      <c r="AM81" s="243">
        <f t="shared" si="210"/>
        <v>0</v>
      </c>
      <c r="AN81" s="244">
        <v>0</v>
      </c>
      <c r="AO81" s="244">
        <v>0</v>
      </c>
      <c r="AP81" s="243">
        <f t="shared" si="211"/>
        <v>0</v>
      </c>
      <c r="AQ81" s="243">
        <f t="shared" si="212"/>
        <v>0</v>
      </c>
      <c r="AR81" s="243">
        <f t="shared" si="213"/>
        <v>0</v>
      </c>
      <c r="AS81" s="244">
        <v>0</v>
      </c>
      <c r="AT81" s="244" t="e">
        <f t="shared" si="3"/>
        <v>#REF!</v>
      </c>
      <c r="AU81" s="243">
        <f t="shared" si="4"/>
        <v>0</v>
      </c>
      <c r="AV81" s="243">
        <f t="shared" si="214"/>
        <v>0</v>
      </c>
      <c r="AW81" s="243">
        <f t="shared" si="215"/>
        <v>0</v>
      </c>
      <c r="AX81" s="243">
        <f t="shared" si="5"/>
        <v>0</v>
      </c>
      <c r="AY81" s="243">
        <f t="shared" si="216"/>
        <v>0</v>
      </c>
      <c r="AZ81" s="244">
        <v>10</v>
      </c>
      <c r="BA81" s="243">
        <f t="shared" si="217"/>
        <v>50.971666666666664</v>
      </c>
      <c r="BB81" s="243">
        <f t="shared" si="218"/>
        <v>5.3156166666666662</v>
      </c>
      <c r="BC81" s="243">
        <f t="shared" si="219"/>
        <v>4.2524933333333328</v>
      </c>
      <c r="BD81" s="243">
        <f t="shared" si="220"/>
        <v>1.0631233333333334</v>
      </c>
      <c r="BE81" s="244">
        <v>1.9933562499999999</v>
      </c>
      <c r="BF81" s="243">
        <f t="shared" si="221"/>
        <v>1.5946850000000001</v>
      </c>
      <c r="BG81" s="243">
        <f t="shared" si="222"/>
        <v>0.39867124999999981</v>
      </c>
      <c r="BH81" s="243">
        <f t="shared" si="6"/>
        <v>6.6219605501167909</v>
      </c>
      <c r="BI81" s="243">
        <f t="shared" si="223"/>
        <v>0.21344994518828747</v>
      </c>
      <c r="BJ81" s="243">
        <f t="shared" si="224"/>
        <v>5.6485008815629971</v>
      </c>
      <c r="BK81" s="243">
        <f t="shared" si="7"/>
        <v>3.2451300066725062</v>
      </c>
      <c r="BL81" s="243">
        <f t="shared" si="225"/>
        <v>81.777276168147154</v>
      </c>
      <c r="BM81" s="244">
        <v>0</v>
      </c>
      <c r="BN81" s="243">
        <f t="shared" si="226"/>
        <v>0</v>
      </c>
      <c r="BO81" s="243">
        <f t="shared" si="8"/>
        <v>0</v>
      </c>
      <c r="BP81" s="243">
        <f t="shared" si="227"/>
        <v>0</v>
      </c>
      <c r="BQ81" s="243">
        <f t="shared" si="228"/>
        <v>0</v>
      </c>
      <c r="BR81" s="244">
        <v>0</v>
      </c>
      <c r="BS81" s="243">
        <f t="shared" si="9"/>
        <v>0</v>
      </c>
      <c r="BT81" s="243">
        <f t="shared" si="229"/>
        <v>0</v>
      </c>
      <c r="BU81" s="243">
        <f t="shared" si="230"/>
        <v>0</v>
      </c>
      <c r="BV81" s="243">
        <f t="shared" si="10"/>
        <v>0</v>
      </c>
      <c r="BW81" s="243">
        <f t="shared" si="231"/>
        <v>0</v>
      </c>
      <c r="BX81" s="244">
        <v>0</v>
      </c>
      <c r="BY81" s="243">
        <f t="shared" si="11"/>
        <v>0</v>
      </c>
      <c r="BZ81" s="243">
        <f t="shared" si="232"/>
        <v>0</v>
      </c>
      <c r="CA81" s="243">
        <f t="shared" si="233"/>
        <v>0</v>
      </c>
      <c r="CB81" s="243">
        <f t="shared" si="12"/>
        <v>0</v>
      </c>
      <c r="CC81" s="243">
        <f t="shared" si="234"/>
        <v>0</v>
      </c>
      <c r="CD81" s="245"/>
      <c r="CE81" s="243">
        <f t="shared" si="13"/>
        <v>0</v>
      </c>
      <c r="CF81" s="243">
        <f t="shared" si="235"/>
        <v>0</v>
      </c>
      <c r="CG81" s="243">
        <f t="shared" si="236"/>
        <v>0</v>
      </c>
      <c r="CH81" s="243">
        <f t="shared" si="14"/>
        <v>0</v>
      </c>
      <c r="CI81" s="243">
        <f t="shared" si="237"/>
        <v>0</v>
      </c>
      <c r="CJ81" s="245"/>
      <c r="CK81" s="243">
        <f t="shared" si="15"/>
        <v>0</v>
      </c>
      <c r="CL81" s="243">
        <f t="shared" si="238"/>
        <v>0</v>
      </c>
      <c r="CM81" s="243">
        <f t="shared" si="239"/>
        <v>0</v>
      </c>
      <c r="CN81" s="243">
        <f t="shared" si="16"/>
        <v>0</v>
      </c>
      <c r="CO81" s="243">
        <f t="shared" si="240"/>
        <v>0</v>
      </c>
      <c r="CP81" s="243">
        <v>0</v>
      </c>
      <c r="CQ81" s="243">
        <f t="shared" si="17"/>
        <v>0</v>
      </c>
      <c r="CR81" s="243">
        <f t="shared" si="374"/>
        <v>0</v>
      </c>
      <c r="CS81" s="243">
        <f t="shared" si="241"/>
        <v>0</v>
      </c>
      <c r="CT81" s="243">
        <f t="shared" si="18"/>
        <v>0</v>
      </c>
      <c r="CU81" s="243">
        <f t="shared" si="242"/>
        <v>0</v>
      </c>
      <c r="CV81" s="243"/>
      <c r="CW81" s="243">
        <f t="shared" si="19"/>
        <v>0</v>
      </c>
      <c r="CX81" s="243">
        <f t="shared" si="375"/>
        <v>0</v>
      </c>
      <c r="CY81" s="243">
        <f t="shared" si="243"/>
        <v>0</v>
      </c>
      <c r="CZ81" s="243">
        <f t="shared" si="20"/>
        <v>0</v>
      </c>
      <c r="DA81" s="243">
        <f t="shared" si="244"/>
        <v>0</v>
      </c>
      <c r="DB81" s="244">
        <v>0</v>
      </c>
      <c r="DC81" s="243">
        <f t="shared" si="245"/>
        <v>0</v>
      </c>
      <c r="DD81" s="243">
        <f t="shared" si="21"/>
        <v>0</v>
      </c>
      <c r="DE81" s="244">
        <v>0</v>
      </c>
      <c r="DF81" s="244">
        <v>0</v>
      </c>
      <c r="DG81" s="243">
        <f t="shared" si="22"/>
        <v>0</v>
      </c>
      <c r="DH81" s="243">
        <f t="shared" si="23"/>
        <v>0</v>
      </c>
      <c r="DI81" s="243">
        <f t="shared" si="246"/>
        <v>0</v>
      </c>
      <c r="DJ81" s="244">
        <v>0</v>
      </c>
      <c r="DK81" s="243">
        <f t="shared" si="247"/>
        <v>0</v>
      </c>
      <c r="DL81" s="243">
        <f t="shared" si="24"/>
        <v>0</v>
      </c>
      <c r="DM81" s="244">
        <v>0</v>
      </c>
      <c r="DN81" s="244">
        <v>0</v>
      </c>
      <c r="DO81" s="243">
        <f t="shared" si="25"/>
        <v>0</v>
      </c>
      <c r="DP81" s="243">
        <f t="shared" si="26"/>
        <v>0</v>
      </c>
      <c r="DQ81" s="243">
        <f t="shared" si="248"/>
        <v>0</v>
      </c>
      <c r="DR81" s="244">
        <v>0</v>
      </c>
      <c r="DS81" s="243">
        <f t="shared" si="249"/>
        <v>0</v>
      </c>
      <c r="DT81" s="243">
        <f t="shared" si="27"/>
        <v>0</v>
      </c>
      <c r="DU81" s="244">
        <v>0</v>
      </c>
      <c r="DV81" s="244">
        <v>0</v>
      </c>
      <c r="DW81" s="243">
        <f t="shared" si="28"/>
        <v>0</v>
      </c>
      <c r="DX81" s="243">
        <f t="shared" si="29"/>
        <v>0</v>
      </c>
      <c r="DY81" s="243">
        <f t="shared" si="30"/>
        <v>0</v>
      </c>
      <c r="DZ81" s="244">
        <v>0</v>
      </c>
      <c r="EA81" s="243">
        <f t="shared" si="250"/>
        <v>0</v>
      </c>
      <c r="EB81" s="243">
        <f t="shared" si="31"/>
        <v>0</v>
      </c>
      <c r="EC81" s="244">
        <v>0</v>
      </c>
      <c r="ED81" s="244">
        <v>0</v>
      </c>
      <c r="EE81" s="243">
        <f t="shared" si="32"/>
        <v>0</v>
      </c>
      <c r="EF81" s="243">
        <f t="shared" si="33"/>
        <v>0</v>
      </c>
      <c r="EG81" s="243">
        <f t="shared" si="34"/>
        <v>0</v>
      </c>
      <c r="EH81" s="244">
        <v>0</v>
      </c>
      <c r="EI81" s="243">
        <f t="shared" si="251"/>
        <v>0</v>
      </c>
      <c r="EJ81" s="243">
        <f t="shared" si="35"/>
        <v>0</v>
      </c>
      <c r="EK81" s="244">
        <v>0</v>
      </c>
      <c r="EL81" s="244">
        <v>0</v>
      </c>
      <c r="EM81" s="243">
        <f t="shared" si="36"/>
        <v>0</v>
      </c>
      <c r="EN81" s="243">
        <f t="shared" si="37"/>
        <v>0</v>
      </c>
      <c r="EO81" s="243">
        <f t="shared" si="252"/>
        <v>0</v>
      </c>
      <c r="EP81" s="244">
        <v>0</v>
      </c>
      <c r="EQ81" s="244">
        <v>0</v>
      </c>
      <c r="ER81" s="244">
        <v>0</v>
      </c>
      <c r="ES81" s="244">
        <v>0</v>
      </c>
      <c r="ET81" s="244">
        <v>0</v>
      </c>
      <c r="EU81" s="243">
        <f t="shared" si="38"/>
        <v>0</v>
      </c>
      <c r="EV81" s="243">
        <f t="shared" si="253"/>
        <v>0</v>
      </c>
      <c r="EW81" s="243">
        <f t="shared" si="254"/>
        <v>0</v>
      </c>
      <c r="EX81" s="243">
        <f t="shared" si="39"/>
        <v>0</v>
      </c>
      <c r="EY81" s="243">
        <f t="shared" si="255"/>
        <v>0</v>
      </c>
      <c r="EZ81" s="245">
        <f t="shared" si="256"/>
        <v>0</v>
      </c>
      <c r="FA81" s="245">
        <f t="shared" si="256"/>
        <v>0</v>
      </c>
      <c r="FB81" s="245">
        <f t="shared" si="256"/>
        <v>0</v>
      </c>
      <c r="FC81" s="245">
        <f t="shared" si="257"/>
        <v>0</v>
      </c>
      <c r="FD81" s="245">
        <f t="shared" si="258"/>
        <v>0</v>
      </c>
      <c r="FE81" s="245">
        <f t="shared" si="259"/>
        <v>0</v>
      </c>
      <c r="FF81" s="245">
        <f t="shared" si="260"/>
        <v>0</v>
      </c>
      <c r="FG81" s="245">
        <f t="shared" si="261"/>
        <v>0</v>
      </c>
      <c r="FH81" s="245">
        <f t="shared" si="262"/>
        <v>0</v>
      </c>
      <c r="FI81" s="245">
        <f t="shared" si="263"/>
        <v>0</v>
      </c>
      <c r="FJ81" s="245">
        <f t="shared" si="263"/>
        <v>0</v>
      </c>
      <c r="FK81" s="244">
        <f t="shared" si="40"/>
        <v>0</v>
      </c>
      <c r="FL81" s="244">
        <v>0</v>
      </c>
      <c r="FM81" s="243">
        <f t="shared" si="264"/>
        <v>0</v>
      </c>
      <c r="FN81" s="243">
        <f t="shared" si="265"/>
        <v>0</v>
      </c>
      <c r="FO81" s="244">
        <v>0</v>
      </c>
      <c r="FP81" s="244">
        <f t="shared" si="266"/>
        <v>0</v>
      </c>
      <c r="FQ81" s="244">
        <f t="shared" si="41"/>
        <v>0</v>
      </c>
      <c r="FR81" s="244">
        <v>0</v>
      </c>
      <c r="FS81" s="243">
        <f t="shared" si="267"/>
        <v>0</v>
      </c>
      <c r="FT81" s="243">
        <f t="shared" si="268"/>
        <v>0</v>
      </c>
      <c r="FU81" s="244">
        <v>0</v>
      </c>
      <c r="FV81" s="244">
        <f t="shared" si="269"/>
        <v>0</v>
      </c>
      <c r="FW81" s="270">
        <v>1.5969999999999999E-3</v>
      </c>
      <c r="FX81" s="243">
        <f t="shared" si="270"/>
        <v>7.1182945252444796</v>
      </c>
      <c r="FY81" s="243">
        <f t="shared" si="271"/>
        <v>1.5660247955537856</v>
      </c>
      <c r="FZ81" s="243">
        <f t="shared" si="42"/>
        <v>0</v>
      </c>
      <c r="GA81" s="243">
        <f t="shared" si="272"/>
        <v>0</v>
      </c>
      <c r="GB81" s="243">
        <f t="shared" si="273"/>
        <v>0</v>
      </c>
      <c r="GC81" s="243">
        <f t="shared" si="274"/>
        <v>0.12435445439879429</v>
      </c>
      <c r="GD81" s="243">
        <f t="shared" si="43"/>
        <v>1.0008587869870298</v>
      </c>
      <c r="GE81" s="243">
        <f t="shared" si="275"/>
        <v>3.2261329799047139E-2</v>
      </c>
      <c r="GF81" s="243">
        <f t="shared" si="276"/>
        <v>0.85372778919931835</v>
      </c>
      <c r="GG81" s="243">
        <f t="shared" si="44"/>
        <v>0.49047662810920445</v>
      </c>
      <c r="GH81" s="247">
        <f t="shared" si="277"/>
        <v>12.360011028351952</v>
      </c>
      <c r="GI81" s="244">
        <v>8</v>
      </c>
      <c r="GJ81" s="244">
        <v>4065.44</v>
      </c>
      <c r="GK81" s="244">
        <v>894.39679999999998</v>
      </c>
      <c r="GL81" s="244">
        <v>2493.6327885404698</v>
      </c>
      <c r="GM81" s="244">
        <v>71.022008333333304</v>
      </c>
      <c r="GN81" s="271">
        <v>0</v>
      </c>
      <c r="GO81" s="243">
        <f t="shared" si="278"/>
        <v>0</v>
      </c>
      <c r="GP81" s="243">
        <f t="shared" si="45"/>
        <v>0</v>
      </c>
      <c r="GQ81" s="243">
        <f t="shared" si="279"/>
        <v>0</v>
      </c>
      <c r="GR81" s="243">
        <f t="shared" si="280"/>
        <v>0</v>
      </c>
      <c r="GS81" s="244">
        <v>0</v>
      </c>
      <c r="GT81" s="244">
        <v>0</v>
      </c>
      <c r="GU81" s="245"/>
      <c r="GV81" s="243">
        <f t="shared" si="46"/>
        <v>0</v>
      </c>
      <c r="GW81" s="243">
        <f t="shared" si="281"/>
        <v>0</v>
      </c>
      <c r="GX81" s="243">
        <f t="shared" si="282"/>
        <v>0</v>
      </c>
      <c r="GY81" s="243">
        <f t="shared" si="47"/>
        <v>0</v>
      </c>
      <c r="GZ81" s="243">
        <f t="shared" si="283"/>
        <v>0</v>
      </c>
      <c r="HA81" s="244">
        <v>0</v>
      </c>
      <c r="HB81" s="244">
        <v>44</v>
      </c>
      <c r="HC81" s="244">
        <v>0</v>
      </c>
      <c r="HD81" s="244">
        <v>0</v>
      </c>
      <c r="HE81" s="244">
        <v>0</v>
      </c>
      <c r="HF81" s="243">
        <f t="shared" si="284"/>
        <v>0</v>
      </c>
      <c r="HG81" s="243">
        <f t="shared" si="48"/>
        <v>0</v>
      </c>
      <c r="HH81" s="244">
        <v>0</v>
      </c>
      <c r="HI81" s="244">
        <v>0</v>
      </c>
      <c r="HJ81" s="243">
        <f t="shared" si="49"/>
        <v>0</v>
      </c>
      <c r="HK81" s="243">
        <f t="shared" si="50"/>
        <v>0</v>
      </c>
      <c r="HL81" s="243">
        <f t="shared" si="51"/>
        <v>0</v>
      </c>
      <c r="HM81" s="244">
        <v>0</v>
      </c>
      <c r="HN81" s="243">
        <f t="shared" si="285"/>
        <v>0</v>
      </c>
      <c r="HO81" s="243">
        <f t="shared" si="52"/>
        <v>0</v>
      </c>
      <c r="HP81" s="244">
        <v>0</v>
      </c>
      <c r="HQ81" s="244">
        <v>0</v>
      </c>
      <c r="HR81" s="243">
        <f t="shared" si="53"/>
        <v>0</v>
      </c>
      <c r="HS81" s="243">
        <f t="shared" si="54"/>
        <v>0</v>
      </c>
      <c r="HT81" s="243">
        <f t="shared" si="55"/>
        <v>0</v>
      </c>
      <c r="HU81" s="244">
        <v>0</v>
      </c>
      <c r="HV81" s="243">
        <f t="shared" si="286"/>
        <v>0</v>
      </c>
      <c r="HW81" s="243">
        <f t="shared" si="56"/>
        <v>0</v>
      </c>
      <c r="HX81" s="244">
        <v>0</v>
      </c>
      <c r="HY81" s="244">
        <v>0</v>
      </c>
      <c r="HZ81" s="243">
        <f t="shared" si="57"/>
        <v>0</v>
      </c>
      <c r="IA81" s="243">
        <f t="shared" si="58"/>
        <v>0</v>
      </c>
      <c r="IB81" s="243">
        <f t="shared" si="59"/>
        <v>0</v>
      </c>
      <c r="IC81" s="244">
        <v>0</v>
      </c>
      <c r="ID81" s="243">
        <f t="shared" si="287"/>
        <v>0</v>
      </c>
      <c r="IE81" s="243">
        <f t="shared" si="60"/>
        <v>0</v>
      </c>
      <c r="IF81" s="244">
        <v>0</v>
      </c>
      <c r="IG81" s="244">
        <v>0</v>
      </c>
      <c r="IH81" s="243">
        <f t="shared" si="61"/>
        <v>0</v>
      </c>
      <c r="II81" s="243">
        <f t="shared" si="62"/>
        <v>0</v>
      </c>
      <c r="IJ81" s="243">
        <f t="shared" si="288"/>
        <v>0</v>
      </c>
      <c r="IK81" s="244">
        <v>0</v>
      </c>
      <c r="IL81" s="243">
        <f t="shared" si="289"/>
        <v>0</v>
      </c>
      <c r="IM81" s="243">
        <f t="shared" si="63"/>
        <v>0</v>
      </c>
      <c r="IN81" s="244">
        <v>0</v>
      </c>
      <c r="IO81" s="244">
        <v>0</v>
      </c>
      <c r="IP81" s="243">
        <f t="shared" si="64"/>
        <v>0</v>
      </c>
      <c r="IQ81" s="243">
        <f t="shared" si="65"/>
        <v>0</v>
      </c>
      <c r="IR81" s="243">
        <f t="shared" si="290"/>
        <v>0</v>
      </c>
      <c r="IS81" s="244">
        <v>0</v>
      </c>
      <c r="IT81" s="243">
        <f t="shared" si="291"/>
        <v>0</v>
      </c>
      <c r="IU81" s="243">
        <f t="shared" si="66"/>
        <v>0</v>
      </c>
      <c r="IV81" s="244">
        <v>0</v>
      </c>
      <c r="IW81" s="244">
        <v>0</v>
      </c>
      <c r="IX81" s="243">
        <f t="shared" si="67"/>
        <v>0</v>
      </c>
      <c r="IY81" s="243">
        <f t="shared" si="68"/>
        <v>0</v>
      </c>
      <c r="IZ81" s="243">
        <f t="shared" si="292"/>
        <v>0</v>
      </c>
      <c r="JA81" s="244">
        <v>13.324733333333301</v>
      </c>
      <c r="JB81" s="243">
        <f t="shared" si="293"/>
        <v>2.9314413333333262</v>
      </c>
      <c r="JC81" s="244">
        <v>34.1758666666666</v>
      </c>
      <c r="JD81" s="243">
        <f t="shared" si="69"/>
        <v>0</v>
      </c>
      <c r="JE81" s="243">
        <f t="shared" si="70"/>
        <v>5.7301874268843003</v>
      </c>
      <c r="JF81" s="243">
        <f t="shared" si="71"/>
        <v>2.8081114380108767</v>
      </c>
      <c r="JG81" s="243">
        <f t="shared" si="294"/>
        <v>70.764408237874079</v>
      </c>
      <c r="JH81" s="244">
        <v>0</v>
      </c>
      <c r="JI81" s="243">
        <f t="shared" si="295"/>
        <v>0</v>
      </c>
      <c r="JJ81" s="244">
        <v>0</v>
      </c>
      <c r="JK81" s="243">
        <f t="shared" si="72"/>
        <v>0</v>
      </c>
      <c r="JL81" s="243">
        <f t="shared" si="73"/>
        <v>0</v>
      </c>
      <c r="JM81" s="243">
        <f t="shared" si="74"/>
        <v>0</v>
      </c>
      <c r="JN81" s="243">
        <f t="shared" si="296"/>
        <v>0</v>
      </c>
      <c r="JO81" s="244">
        <v>0</v>
      </c>
      <c r="JP81" s="243">
        <f t="shared" si="297"/>
        <v>0</v>
      </c>
      <c r="JQ81" s="244">
        <v>0</v>
      </c>
      <c r="JR81" s="243">
        <f t="shared" si="75"/>
        <v>0</v>
      </c>
      <c r="JS81" s="243">
        <f t="shared" si="76"/>
        <v>0</v>
      </c>
      <c r="JT81" s="243">
        <f t="shared" si="77"/>
        <v>0</v>
      </c>
      <c r="JU81" s="243">
        <f t="shared" si="298"/>
        <v>0</v>
      </c>
      <c r="JV81" s="244">
        <v>0</v>
      </c>
      <c r="JW81" s="243">
        <f t="shared" si="299"/>
        <v>0</v>
      </c>
      <c r="JX81" s="244">
        <v>0</v>
      </c>
      <c r="JY81" s="243">
        <f t="shared" si="78"/>
        <v>0</v>
      </c>
      <c r="JZ81" s="243">
        <f t="shared" si="79"/>
        <v>0</v>
      </c>
      <c r="KA81" s="243">
        <f t="shared" si="80"/>
        <v>0</v>
      </c>
      <c r="KB81" s="243">
        <f t="shared" si="300"/>
        <v>0</v>
      </c>
      <c r="KC81" s="244">
        <v>0</v>
      </c>
      <c r="KD81" s="243">
        <f t="shared" si="301"/>
        <v>0</v>
      </c>
      <c r="KE81" s="244">
        <v>0</v>
      </c>
      <c r="KF81" s="243">
        <f t="shared" si="81"/>
        <v>0</v>
      </c>
      <c r="KG81" s="243">
        <f t="shared" si="82"/>
        <v>0</v>
      </c>
      <c r="KH81" s="243">
        <f t="shared" si="83"/>
        <v>0</v>
      </c>
      <c r="KI81" s="243">
        <f t="shared" si="302"/>
        <v>0</v>
      </c>
      <c r="KJ81" s="244">
        <v>0</v>
      </c>
      <c r="KK81" s="243">
        <f t="shared" si="303"/>
        <v>0</v>
      </c>
      <c r="KL81" s="244">
        <v>0</v>
      </c>
      <c r="KM81" s="243">
        <f t="shared" si="84"/>
        <v>0</v>
      </c>
      <c r="KN81" s="243">
        <f t="shared" si="85"/>
        <v>0</v>
      </c>
      <c r="KO81" s="243">
        <f t="shared" si="86"/>
        <v>0</v>
      </c>
      <c r="KP81" s="243">
        <f t="shared" si="304"/>
        <v>0</v>
      </c>
      <c r="KQ81" s="243">
        <f t="shared" si="305"/>
        <v>13.324733333333301</v>
      </c>
      <c r="KR81" s="243">
        <f t="shared" si="305"/>
        <v>2.9314413333333262</v>
      </c>
      <c r="KS81" s="243">
        <f t="shared" si="306"/>
        <v>34.1758666666666</v>
      </c>
      <c r="KT81" s="243">
        <f t="shared" si="307"/>
        <v>0</v>
      </c>
      <c r="KU81" s="243">
        <f t="shared" si="308"/>
        <v>0</v>
      </c>
      <c r="KV81" s="243">
        <f t="shared" si="309"/>
        <v>0</v>
      </c>
      <c r="KW81" s="243">
        <f t="shared" si="310"/>
        <v>5.7301874268843003</v>
      </c>
      <c r="KX81" s="243">
        <f t="shared" si="311"/>
        <v>0.18470484427236525</v>
      </c>
      <c r="KY81" s="243">
        <f t="shared" si="312"/>
        <v>4.8878226451690834</v>
      </c>
      <c r="KZ81" s="243">
        <f t="shared" si="313"/>
        <v>2.8081114380108767</v>
      </c>
      <c r="LA81" s="243">
        <f t="shared" si="313"/>
        <v>70.764408237874079</v>
      </c>
      <c r="LB81" s="244">
        <v>0</v>
      </c>
      <c r="LC81" s="243">
        <f t="shared" si="314"/>
        <v>0</v>
      </c>
      <c r="LD81" s="243">
        <f t="shared" si="88"/>
        <v>0</v>
      </c>
      <c r="LE81" s="243">
        <f t="shared" si="315"/>
        <v>0</v>
      </c>
      <c r="LF81" s="243">
        <f t="shared" si="316"/>
        <v>0</v>
      </c>
      <c r="LG81" s="244">
        <v>0</v>
      </c>
      <c r="LH81" s="243">
        <f t="shared" si="89"/>
        <v>0</v>
      </c>
      <c r="LI81" s="243">
        <f t="shared" si="317"/>
        <v>0</v>
      </c>
      <c r="LJ81" s="243">
        <f t="shared" si="318"/>
        <v>0</v>
      </c>
      <c r="LK81" s="243">
        <f t="shared" si="90"/>
        <v>0</v>
      </c>
      <c r="LL81" s="243">
        <f t="shared" si="319"/>
        <v>0</v>
      </c>
      <c r="LM81" s="243">
        <f t="shared" si="91"/>
        <v>0</v>
      </c>
      <c r="LN81" s="244">
        <v>0</v>
      </c>
      <c r="LO81" s="243">
        <f t="shared" si="320"/>
        <v>0</v>
      </c>
      <c r="LP81" s="243">
        <f t="shared" si="321"/>
        <v>0</v>
      </c>
      <c r="LQ81" s="243">
        <f t="shared" si="92"/>
        <v>0</v>
      </c>
      <c r="LR81" s="243">
        <f t="shared" si="322"/>
        <v>0</v>
      </c>
      <c r="LS81" s="244">
        <v>0</v>
      </c>
      <c r="LT81" s="243">
        <f t="shared" si="93"/>
        <v>0</v>
      </c>
      <c r="LU81" s="243">
        <f t="shared" si="323"/>
        <v>0</v>
      </c>
      <c r="LV81" s="243">
        <f t="shared" si="324"/>
        <v>0</v>
      </c>
      <c r="LW81" s="243">
        <f t="shared" si="94"/>
        <v>0</v>
      </c>
      <c r="LX81" s="243">
        <f t="shared" si="325"/>
        <v>0</v>
      </c>
      <c r="LY81" s="245">
        <f t="shared" si="95"/>
        <v>0</v>
      </c>
      <c r="LZ81" s="244">
        <v>0</v>
      </c>
      <c r="MA81" s="249">
        <f t="shared" si="326"/>
        <v>0</v>
      </c>
      <c r="MB81" s="249">
        <f t="shared" si="327"/>
        <v>0</v>
      </c>
      <c r="MC81" s="249">
        <f t="shared" si="96"/>
        <v>0</v>
      </c>
      <c r="MD81" s="247">
        <f t="shared" si="328"/>
        <v>0</v>
      </c>
      <c r="ME81" s="250">
        <f t="shared" si="329"/>
        <v>164.90169543437318</v>
      </c>
      <c r="MF81" s="251">
        <f t="shared" si="376"/>
        <v>24.94049398746489</v>
      </c>
      <c r="MG81" s="252" t="e">
        <f t="shared" si="330"/>
        <v>#REF!</v>
      </c>
      <c r="MH81" s="252" t="e">
        <f t="shared" si="377"/>
        <v>#REF!</v>
      </c>
      <c r="MI81" s="252">
        <f t="shared" si="331"/>
        <v>0</v>
      </c>
      <c r="MJ81" s="252">
        <f t="shared" si="332"/>
        <v>0</v>
      </c>
      <c r="MK81" s="252">
        <f t="shared" si="378"/>
        <v>50.971666666666664</v>
      </c>
      <c r="ML81" s="252">
        <f t="shared" si="333"/>
        <v>0</v>
      </c>
      <c r="MM81" s="252">
        <f t="shared" si="334"/>
        <v>0</v>
      </c>
      <c r="MN81" s="252">
        <f t="shared" si="335"/>
        <v>0</v>
      </c>
      <c r="MO81" s="252">
        <f t="shared" si="336"/>
        <v>0</v>
      </c>
      <c r="MP81" s="253">
        <f t="shared" si="337"/>
        <v>0</v>
      </c>
      <c r="MQ81" s="254">
        <f t="shared" si="379"/>
        <v>0</v>
      </c>
      <c r="MR81" s="255">
        <f t="shared" si="338"/>
        <v>0</v>
      </c>
      <c r="MS81" s="255">
        <f t="shared" si="380"/>
        <v>0</v>
      </c>
      <c r="MT81" s="255">
        <f t="shared" si="381"/>
        <v>13.35300676398812</v>
      </c>
      <c r="MU81" s="255">
        <f t="shared" si="97"/>
        <v>0.4304161192596998</v>
      </c>
      <c r="MV81" s="255">
        <f t="shared" si="339"/>
        <v>13.895862605436305</v>
      </c>
      <c r="MW81" s="255" t="e">
        <f t="shared" si="98"/>
        <v>#REF!</v>
      </c>
      <c r="MX81" s="255" t="e">
        <f t="shared" si="99"/>
        <v>#REF!</v>
      </c>
      <c r="MY81" s="256" t="e">
        <f t="shared" si="340"/>
        <v>#REF!</v>
      </c>
      <c r="MZ81" s="254">
        <f t="shared" si="341"/>
        <v>0</v>
      </c>
      <c r="NA81" s="255">
        <f t="shared" si="100"/>
        <v>0</v>
      </c>
      <c r="NB81" s="255">
        <f t="shared" si="342"/>
        <v>0</v>
      </c>
      <c r="NC81" s="255">
        <f t="shared" si="101"/>
        <v>0</v>
      </c>
      <c r="ND81" s="255">
        <f t="shared" si="343"/>
        <v>0</v>
      </c>
      <c r="NE81" s="255"/>
      <c r="NF81" s="256"/>
      <c r="NG81" s="257"/>
      <c r="NH81" s="254">
        <f t="shared" si="344"/>
        <v>0</v>
      </c>
      <c r="NI81" s="255">
        <f t="shared" si="102"/>
        <v>0</v>
      </c>
      <c r="NJ81" s="255" t="e">
        <f t="shared" si="345"/>
        <v>#REF!</v>
      </c>
      <c r="NK81" s="255" t="e">
        <f t="shared" si="103"/>
        <v>#REF!</v>
      </c>
      <c r="NL81" s="255">
        <f t="shared" si="346"/>
        <v>0</v>
      </c>
      <c r="NM81" s="255"/>
      <c r="NN81" s="256"/>
      <c r="NO81" s="257"/>
      <c r="NP81" s="254">
        <f t="shared" si="347"/>
        <v>6.8911710755068567</v>
      </c>
      <c r="NQ81" s="255">
        <f t="shared" si="104"/>
        <v>7.7663498020962276</v>
      </c>
      <c r="NR81" s="255">
        <f t="shared" si="348"/>
        <v>6.0606282785216203</v>
      </c>
      <c r="NS81" s="255">
        <f t="shared" si="105"/>
        <v>7.5151790653668096</v>
      </c>
      <c r="NT81" s="255">
        <f t="shared" si="349"/>
        <v>64.902600133450122</v>
      </c>
      <c r="NU81" s="255">
        <f t="shared" si="350"/>
        <v>0.10617711865684129</v>
      </c>
      <c r="NV81" s="256">
        <f t="shared" si="351"/>
        <v>9.3380361742981019E-2</v>
      </c>
      <c r="NW81" s="257">
        <f t="shared" si="106"/>
        <v>1.0358957808877343</v>
      </c>
      <c r="NX81" s="254">
        <f t="shared" si="352"/>
        <v>0</v>
      </c>
      <c r="NY81" s="255">
        <f t="shared" si="107"/>
        <v>0</v>
      </c>
      <c r="NZ81" s="255">
        <f t="shared" si="353"/>
        <v>0</v>
      </c>
      <c r="OA81" s="255">
        <f t="shared" si="108"/>
        <v>0</v>
      </c>
      <c r="OB81" s="255">
        <f t="shared" si="354"/>
        <v>0</v>
      </c>
      <c r="OC81" s="255"/>
      <c r="OD81" s="256"/>
      <c r="OE81" s="257"/>
      <c r="OF81" s="254">
        <f t="shared" si="355"/>
        <v>0</v>
      </c>
      <c r="OG81" s="255">
        <f t="shared" si="109"/>
        <v>0</v>
      </c>
      <c r="OH81" s="255">
        <f t="shared" si="356"/>
        <v>0</v>
      </c>
      <c r="OI81" s="255">
        <f t="shared" si="110"/>
        <v>0</v>
      </c>
      <c r="OJ81" s="255">
        <f t="shared" si="357"/>
        <v>0</v>
      </c>
      <c r="OK81" s="255"/>
      <c r="OL81" s="256"/>
      <c r="OM81" s="257"/>
      <c r="ON81" s="258"/>
      <c r="OO81" s="254">
        <f t="shared" si="358"/>
        <v>0</v>
      </c>
      <c r="OP81" s="255">
        <f t="shared" si="111"/>
        <v>0</v>
      </c>
      <c r="OQ81" s="255">
        <f t="shared" si="359"/>
        <v>0</v>
      </c>
      <c r="OR81" s="255">
        <f t="shared" si="112"/>
        <v>0</v>
      </c>
      <c r="OS81" s="255">
        <f t="shared" si="360"/>
        <v>0</v>
      </c>
      <c r="OT81" s="255"/>
      <c r="OU81" s="256"/>
      <c r="OV81" s="257"/>
      <c r="OW81" s="258"/>
      <c r="OX81" s="254">
        <f t="shared" si="361"/>
        <v>0</v>
      </c>
      <c r="OY81" s="255">
        <f t="shared" si="113"/>
        <v>0</v>
      </c>
      <c r="OZ81" s="255">
        <f t="shared" si="362"/>
        <v>0</v>
      </c>
      <c r="PA81" s="255">
        <f t="shared" si="114"/>
        <v>0</v>
      </c>
      <c r="PB81" s="255">
        <f t="shared" si="363"/>
        <v>0</v>
      </c>
      <c r="PC81" s="255"/>
      <c r="PD81" s="259"/>
      <c r="PE81" s="257"/>
      <c r="PF81" s="254">
        <f t="shared" si="116"/>
        <v>0</v>
      </c>
      <c r="PG81" s="255">
        <f t="shared" si="117"/>
        <v>0</v>
      </c>
      <c r="PH81" s="255">
        <f t="shared" si="364"/>
        <v>0</v>
      </c>
      <c r="PI81" s="255">
        <f t="shared" si="118"/>
        <v>0</v>
      </c>
      <c r="PJ81" s="255">
        <f t="shared" si="119"/>
        <v>0</v>
      </c>
      <c r="PK81" s="255"/>
      <c r="PL81" s="259"/>
      <c r="PM81" s="257"/>
      <c r="PN81" s="254">
        <f t="shared" si="120"/>
        <v>0</v>
      </c>
      <c r="PO81" s="255">
        <f t="shared" si="121"/>
        <v>0</v>
      </c>
      <c r="PP81" s="255">
        <f t="shared" si="365"/>
        <v>0</v>
      </c>
      <c r="PQ81" s="255">
        <f t="shared" si="122"/>
        <v>0</v>
      </c>
      <c r="PR81" s="255">
        <f t="shared" si="123"/>
        <v>0</v>
      </c>
      <c r="PS81" s="255"/>
      <c r="PT81" s="259"/>
      <c r="PU81" s="257"/>
      <c r="PV81" s="254">
        <f t="shared" si="124"/>
        <v>9.7258672236214334</v>
      </c>
      <c r="PW81" s="255">
        <f t="shared" si="125"/>
        <v>10.961052361021355</v>
      </c>
      <c r="PX81" s="255">
        <f t="shared" si="126"/>
        <v>3.2261329799047139E-2</v>
      </c>
      <c r="PY81" s="255">
        <f t="shared" si="127"/>
        <v>4.0004048950818452E-2</v>
      </c>
      <c r="PZ81" s="255">
        <f t="shared" si="128"/>
        <v>9.8095325621840885</v>
      </c>
      <c r="QA81" s="255">
        <f t="shared" si="366"/>
        <v>0.9914710167857349</v>
      </c>
      <c r="QB81" s="259">
        <f t="shared" si="129"/>
        <v>3.2887734042919745E-3</v>
      </c>
      <c r="QC81" s="257">
        <f t="shared" si="367"/>
        <v>1.1267061247488184</v>
      </c>
      <c r="QD81" s="254">
        <f t="shared" si="130"/>
        <v>0</v>
      </c>
      <c r="QE81" s="255">
        <f t="shared" si="131"/>
        <v>0</v>
      </c>
      <c r="QF81" s="255">
        <f t="shared" si="132"/>
        <v>0</v>
      </c>
      <c r="QG81" s="255">
        <f t="shared" si="133"/>
        <v>0</v>
      </c>
      <c r="QH81" s="255">
        <f t="shared" si="134"/>
        <v>0</v>
      </c>
      <c r="QI81" s="255"/>
      <c r="QJ81" s="259"/>
      <c r="QK81" s="257"/>
      <c r="QL81" s="254">
        <f t="shared" si="135"/>
        <v>22.219318293772908</v>
      </c>
      <c r="QM81" s="255">
        <f t="shared" si="136"/>
        <v>25.041171717082069</v>
      </c>
      <c r="QN81" s="255">
        <f t="shared" si="137"/>
        <v>0.18470484427236525</v>
      </c>
      <c r="QO81" s="255">
        <f t="shared" si="138"/>
        <v>0.2290340068977329</v>
      </c>
      <c r="QP81" s="255">
        <f t="shared" si="368"/>
        <v>56.162228760217516</v>
      </c>
      <c r="QQ81" s="255">
        <f t="shared" si="369"/>
        <v>0.39562743118043686</v>
      </c>
      <c r="QR81" s="259">
        <f t="shared" si="139"/>
        <v>3.2887734042919754E-3</v>
      </c>
      <c r="QS81" s="257">
        <f t="shared" si="370"/>
        <v>1.0510339893769456</v>
      </c>
      <c r="QT81" s="254">
        <f t="shared" si="140"/>
        <v>0</v>
      </c>
      <c r="QU81" s="255">
        <f t="shared" si="141"/>
        <v>0</v>
      </c>
      <c r="QV81" s="255">
        <f t="shared" si="142"/>
        <v>0</v>
      </c>
      <c r="QW81" s="255">
        <f t="shared" si="143"/>
        <v>0</v>
      </c>
      <c r="QX81" s="255">
        <f t="shared" si="144"/>
        <v>0</v>
      </c>
      <c r="QY81" s="255"/>
      <c r="QZ81" s="259"/>
      <c r="RA81" s="257"/>
      <c r="RB81" s="254">
        <f t="shared" si="145"/>
        <v>0</v>
      </c>
      <c r="RC81" s="255">
        <f t="shared" si="146"/>
        <v>0</v>
      </c>
      <c r="RD81" s="255">
        <f t="shared" si="371"/>
        <v>0</v>
      </c>
      <c r="RE81" s="255">
        <f t="shared" si="147"/>
        <v>0</v>
      </c>
      <c r="RF81" s="255">
        <f t="shared" si="148"/>
        <v>0</v>
      </c>
      <c r="RG81" s="255"/>
      <c r="RH81" s="259"/>
      <c r="RI81" s="257"/>
      <c r="RJ81" s="254">
        <f t="shared" si="149"/>
        <v>0</v>
      </c>
      <c r="RK81" s="255">
        <f t="shared" si="150"/>
        <v>0</v>
      </c>
      <c r="RL81" s="255">
        <f t="shared" si="372"/>
        <v>0</v>
      </c>
      <c r="RM81" s="255">
        <f t="shared" si="151"/>
        <v>0</v>
      </c>
      <c r="RN81" s="255">
        <f t="shared" si="152"/>
        <v>0</v>
      </c>
      <c r="RO81" s="255"/>
      <c r="RP81" s="259"/>
      <c r="RQ81" s="257"/>
      <c r="RR81" s="254">
        <f t="shared" si="153"/>
        <v>0</v>
      </c>
      <c r="RS81" s="255">
        <f t="shared" si="154"/>
        <v>0</v>
      </c>
      <c r="RT81" s="255">
        <f t="shared" si="373"/>
        <v>0</v>
      </c>
      <c r="RU81" s="255">
        <f t="shared" si="155"/>
        <v>0</v>
      </c>
      <c r="RV81" s="255">
        <f t="shared" si="156"/>
        <v>0</v>
      </c>
      <c r="RW81" s="255"/>
      <c r="RX81" s="259"/>
      <c r="RY81" s="257"/>
      <c r="RZ81" s="260"/>
      <c r="SA81" s="242">
        <f t="shared" si="157"/>
        <v>0</v>
      </c>
      <c r="SB81" s="242">
        <f t="shared" si="158"/>
        <v>0</v>
      </c>
      <c r="SC81" s="242">
        <f t="shared" si="159"/>
        <v>0.3742691456347384</v>
      </c>
      <c r="SD81" s="242">
        <f t="shared" si="160"/>
        <v>0</v>
      </c>
      <c r="SE81" s="242">
        <f t="shared" si="161"/>
        <v>0</v>
      </c>
      <c r="SF81" s="262">
        <v>0</v>
      </c>
      <c r="SG81" s="242">
        <f t="shared" si="162"/>
        <v>0</v>
      </c>
      <c r="SH81" s="262">
        <v>0</v>
      </c>
      <c r="SI81" s="242">
        <f t="shared" si="163"/>
        <v>0</v>
      </c>
      <c r="SJ81" s="242">
        <f t="shared" si="164"/>
        <v>0</v>
      </c>
      <c r="SK81" s="242">
        <f t="shared" si="165"/>
        <v>0</v>
      </c>
      <c r="SL81" s="242">
        <f t="shared" si="166"/>
        <v>9.2051890391978461E-2</v>
      </c>
      <c r="SM81" s="242">
        <f t="shared" si="167"/>
        <v>0</v>
      </c>
      <c r="SN81" s="242">
        <f t="shared" si="168"/>
        <v>0.38194575173958201</v>
      </c>
      <c r="SO81" s="242">
        <f t="shared" si="169"/>
        <v>0</v>
      </c>
      <c r="SP81" s="242">
        <f t="shared" si="170"/>
        <v>0</v>
      </c>
      <c r="SQ81" s="242">
        <f t="shared" si="171"/>
        <v>0</v>
      </c>
      <c r="SR81" s="242">
        <f t="shared" si="172"/>
        <v>0</v>
      </c>
      <c r="SS81" s="242">
        <f t="shared" si="173"/>
        <v>0.84826678776629882</v>
      </c>
      <c r="ST81" s="242">
        <f t="shared" si="174"/>
        <v>0.84826678776629882</v>
      </c>
      <c r="SU81" s="242"/>
      <c r="SV81" s="242"/>
      <c r="SW81" s="242">
        <f t="shared" si="175"/>
        <v>1.0519181395911443</v>
      </c>
      <c r="SX81" s="242">
        <f t="shared" si="175"/>
        <v>1.0519181395911443</v>
      </c>
      <c r="SY81" s="242"/>
      <c r="SZ81" s="263"/>
      <c r="TA81" s="264">
        <f t="shared" si="176"/>
        <v>0</v>
      </c>
      <c r="TB81" s="264">
        <f t="shared" si="177"/>
        <v>0</v>
      </c>
      <c r="TC81" s="264">
        <f t="shared" si="178"/>
        <v>81.762190000000004</v>
      </c>
      <c r="TD81" s="264">
        <f t="shared" si="179"/>
        <v>0</v>
      </c>
      <c r="TE81" s="264">
        <f t="shared" si="180"/>
        <v>0</v>
      </c>
      <c r="TF81" s="264">
        <f t="shared" si="180"/>
        <v>0</v>
      </c>
      <c r="TG81" s="264">
        <f t="shared" si="181"/>
        <v>0</v>
      </c>
      <c r="TH81" s="264">
        <f t="shared" si="182"/>
        <v>0</v>
      </c>
      <c r="TI81" s="264">
        <f t="shared" si="183"/>
        <v>0</v>
      </c>
      <c r="TJ81" s="264">
        <f t="shared" si="184"/>
        <v>18.488710000000001</v>
      </c>
      <c r="TK81" s="264">
        <f t="shared" si="185"/>
        <v>0</v>
      </c>
      <c r="TL81" s="264">
        <f t="shared" si="186"/>
        <v>82.23742</v>
      </c>
      <c r="TM81" s="264">
        <f t="shared" si="187"/>
        <v>0</v>
      </c>
      <c r="TN81" s="264">
        <f t="shared" si="188"/>
        <v>0</v>
      </c>
      <c r="TO81" s="264">
        <f t="shared" si="189"/>
        <v>0</v>
      </c>
      <c r="TP81" s="264">
        <f t="shared" si="189"/>
        <v>0</v>
      </c>
      <c r="TQ81" s="264"/>
      <c r="TR81" s="264"/>
      <c r="TS81" s="264">
        <f t="shared" si="190"/>
        <v>0</v>
      </c>
      <c r="TT81" s="264">
        <f t="shared" si="191"/>
        <v>0</v>
      </c>
      <c r="TU81" s="264">
        <f t="shared" si="192"/>
        <v>84.697107657141302</v>
      </c>
      <c r="TV81" s="264">
        <f t="shared" si="193"/>
        <v>0</v>
      </c>
      <c r="TW81" s="264">
        <f t="shared" si="193"/>
        <v>0</v>
      </c>
      <c r="TX81" s="264">
        <f t="shared" si="194"/>
        <v>0</v>
      </c>
      <c r="TY81" s="264">
        <f t="shared" si="195"/>
        <v>0</v>
      </c>
      <c r="TZ81" s="264">
        <f t="shared" si="196"/>
        <v>0</v>
      </c>
      <c r="UA81" s="264">
        <f t="shared" si="197"/>
        <v>0</v>
      </c>
      <c r="UB81" s="264">
        <f t="shared" si="198"/>
        <v>20.831342795704728</v>
      </c>
      <c r="UC81" s="264">
        <f t="shared" si="199"/>
        <v>0</v>
      </c>
      <c r="UD81" s="264">
        <f t="shared" si="200"/>
        <v>86.434323618667406</v>
      </c>
      <c r="UE81" s="264">
        <f t="shared" si="201"/>
        <v>0</v>
      </c>
      <c r="UF81" s="264">
        <f t="shared" si="202"/>
        <v>0</v>
      </c>
      <c r="UG81" s="264">
        <f t="shared" si="203"/>
        <v>0</v>
      </c>
      <c r="UH81" s="264">
        <f t="shared" si="203"/>
        <v>0</v>
      </c>
      <c r="UI81" s="191"/>
      <c r="UJ81" s="191"/>
      <c r="UK81" s="191"/>
      <c r="UL81" s="191"/>
      <c r="UM81" s="189"/>
      <c r="UN81" s="191"/>
      <c r="UO81" s="191"/>
      <c r="UP81" s="191"/>
      <c r="UQ81" s="191"/>
      <c r="UR81" s="191"/>
      <c r="US81" s="191"/>
      <c r="UT81" s="191"/>
      <c r="UU81" s="191"/>
      <c r="UV81" s="192"/>
      <c r="UW81" s="191"/>
      <c r="UX81" s="191"/>
      <c r="UY81" s="191"/>
      <c r="UZ81" s="191"/>
      <c r="VA81" s="191"/>
      <c r="VB81" s="191"/>
      <c r="VC81" s="191"/>
      <c r="VD81" s="191"/>
      <c r="VE81" s="191"/>
      <c r="VF81" s="191"/>
      <c r="VG81" s="191"/>
      <c r="VH81" s="191"/>
      <c r="VI81" s="191"/>
      <c r="VJ81" s="191"/>
      <c r="VK81" s="191"/>
      <c r="VL81" s="191"/>
      <c r="VM81" s="191"/>
      <c r="VN81" s="219"/>
      <c r="VO81" s="191"/>
      <c r="VP81" s="191"/>
      <c r="VQ81" s="191"/>
      <c r="VR81" s="191"/>
      <c r="VS81" s="191"/>
      <c r="VT81" s="191"/>
      <c r="VU81" s="191"/>
      <c r="VV81" s="191"/>
    </row>
    <row r="82" spans="1:594" ht="23.1" hidden="1" customHeight="1" thickBot="1" x14ac:dyDescent="0.35">
      <c r="A82" s="265">
        <v>45</v>
      </c>
      <c r="B82" s="266" t="s">
        <v>191</v>
      </c>
      <c r="C82" s="265">
        <v>1</v>
      </c>
      <c r="D82" s="267">
        <v>318.3</v>
      </c>
      <c r="E82" s="239"/>
      <c r="F82" s="240">
        <f t="shared" si="204"/>
        <v>318.3</v>
      </c>
      <c r="G82" s="240"/>
      <c r="H82" s="268">
        <v>0</v>
      </c>
      <c r="I82" s="269">
        <v>0.84860000000000002</v>
      </c>
      <c r="J82" s="269">
        <v>0.84860000000000002</v>
      </c>
      <c r="K82" s="269"/>
      <c r="L82" s="269"/>
      <c r="M82" s="269">
        <v>0</v>
      </c>
      <c r="N82" s="269">
        <v>0</v>
      </c>
      <c r="O82" s="269">
        <v>0.38529999999999998</v>
      </c>
      <c r="P82" s="269">
        <v>0</v>
      </c>
      <c r="Q82" s="269">
        <v>0</v>
      </c>
      <c r="R82" s="269">
        <v>0</v>
      </c>
      <c r="S82" s="269">
        <v>0</v>
      </c>
      <c r="T82" s="269">
        <v>0</v>
      </c>
      <c r="U82" s="269">
        <v>0</v>
      </c>
      <c r="V82" s="269">
        <v>8.77E-2</v>
      </c>
      <c r="W82" s="269">
        <v>0</v>
      </c>
      <c r="X82" s="269">
        <v>0.37559999999999999</v>
      </c>
      <c r="Y82" s="269">
        <v>0</v>
      </c>
      <c r="Z82" s="269">
        <v>0</v>
      </c>
      <c r="AA82" s="269">
        <v>0</v>
      </c>
      <c r="AB82" s="269">
        <v>0</v>
      </c>
      <c r="AC82" s="244">
        <v>0</v>
      </c>
      <c r="AD82" s="243">
        <f t="shared" si="205"/>
        <v>0</v>
      </c>
      <c r="AE82" s="243">
        <f t="shared" si="0"/>
        <v>0</v>
      </c>
      <c r="AF82" s="243">
        <f t="shared" si="206"/>
        <v>0</v>
      </c>
      <c r="AG82" s="243">
        <f t="shared" si="207"/>
        <v>0</v>
      </c>
      <c r="AH82" s="244">
        <v>0</v>
      </c>
      <c r="AI82" s="243">
        <f t="shared" si="1"/>
        <v>0</v>
      </c>
      <c r="AJ82" s="243">
        <f t="shared" si="208"/>
        <v>0</v>
      </c>
      <c r="AK82" s="243">
        <f t="shared" si="209"/>
        <v>0</v>
      </c>
      <c r="AL82" s="243">
        <f t="shared" si="2"/>
        <v>0</v>
      </c>
      <c r="AM82" s="243">
        <f t="shared" si="210"/>
        <v>0</v>
      </c>
      <c r="AN82" s="244">
        <v>0</v>
      </c>
      <c r="AO82" s="244">
        <v>0</v>
      </c>
      <c r="AP82" s="243">
        <f t="shared" si="211"/>
        <v>0</v>
      </c>
      <c r="AQ82" s="243">
        <f t="shared" si="212"/>
        <v>0</v>
      </c>
      <c r="AR82" s="243">
        <f t="shared" si="213"/>
        <v>0</v>
      </c>
      <c r="AS82" s="244">
        <v>0</v>
      </c>
      <c r="AT82" s="244" t="e">
        <f t="shared" si="3"/>
        <v>#REF!</v>
      </c>
      <c r="AU82" s="243">
        <f t="shared" si="4"/>
        <v>0</v>
      </c>
      <c r="AV82" s="243">
        <f t="shared" si="214"/>
        <v>0</v>
      </c>
      <c r="AW82" s="243">
        <f t="shared" si="215"/>
        <v>0</v>
      </c>
      <c r="AX82" s="243">
        <f t="shared" si="5"/>
        <v>0</v>
      </c>
      <c r="AY82" s="243">
        <f t="shared" si="216"/>
        <v>0</v>
      </c>
      <c r="AZ82" s="244">
        <v>15</v>
      </c>
      <c r="BA82" s="243">
        <f t="shared" si="217"/>
        <v>76.457499999999982</v>
      </c>
      <c r="BB82" s="243">
        <f t="shared" si="218"/>
        <v>7.9734249999999989</v>
      </c>
      <c r="BC82" s="243">
        <f t="shared" si="219"/>
        <v>6.3787399999999996</v>
      </c>
      <c r="BD82" s="243">
        <f t="shared" si="220"/>
        <v>1.5946849999999992</v>
      </c>
      <c r="BE82" s="244">
        <v>2.990034375</v>
      </c>
      <c r="BF82" s="243">
        <f t="shared" si="221"/>
        <v>2.3920275000000002</v>
      </c>
      <c r="BG82" s="243">
        <f t="shared" si="222"/>
        <v>0.59800687499999983</v>
      </c>
      <c r="BH82" s="243">
        <f t="shared" si="6"/>
        <v>9.9329408251751836</v>
      </c>
      <c r="BI82" s="243">
        <f t="shared" si="223"/>
        <v>0.32017491778243112</v>
      </c>
      <c r="BJ82" s="243">
        <f t="shared" si="224"/>
        <v>8.472751322344493</v>
      </c>
      <c r="BK82" s="243">
        <f t="shared" si="7"/>
        <v>4.8676950100087577</v>
      </c>
      <c r="BL82" s="243">
        <f t="shared" si="225"/>
        <v>122.66591425222069</v>
      </c>
      <c r="BM82" s="244">
        <v>0</v>
      </c>
      <c r="BN82" s="243">
        <f t="shared" si="226"/>
        <v>0</v>
      </c>
      <c r="BO82" s="243">
        <f t="shared" si="8"/>
        <v>0</v>
      </c>
      <c r="BP82" s="243">
        <f t="shared" si="227"/>
        <v>0</v>
      </c>
      <c r="BQ82" s="243">
        <f t="shared" si="228"/>
        <v>0</v>
      </c>
      <c r="BR82" s="244">
        <v>0</v>
      </c>
      <c r="BS82" s="243">
        <f t="shared" si="9"/>
        <v>0</v>
      </c>
      <c r="BT82" s="243">
        <f t="shared" si="229"/>
        <v>0</v>
      </c>
      <c r="BU82" s="243">
        <f t="shared" si="230"/>
        <v>0</v>
      </c>
      <c r="BV82" s="243">
        <f t="shared" si="10"/>
        <v>0</v>
      </c>
      <c r="BW82" s="243">
        <f t="shared" si="231"/>
        <v>0</v>
      </c>
      <c r="BX82" s="244">
        <v>0</v>
      </c>
      <c r="BY82" s="243">
        <f t="shared" si="11"/>
        <v>0</v>
      </c>
      <c r="BZ82" s="243">
        <f t="shared" si="232"/>
        <v>0</v>
      </c>
      <c r="CA82" s="243">
        <f t="shared" si="233"/>
        <v>0</v>
      </c>
      <c r="CB82" s="243">
        <f t="shared" si="12"/>
        <v>0</v>
      </c>
      <c r="CC82" s="243">
        <f t="shared" si="234"/>
        <v>0</v>
      </c>
      <c r="CD82" s="245"/>
      <c r="CE82" s="243">
        <f t="shared" si="13"/>
        <v>0</v>
      </c>
      <c r="CF82" s="243">
        <f t="shared" si="235"/>
        <v>0</v>
      </c>
      <c r="CG82" s="243">
        <f t="shared" si="236"/>
        <v>0</v>
      </c>
      <c r="CH82" s="243">
        <f t="shared" si="14"/>
        <v>0</v>
      </c>
      <c r="CI82" s="243">
        <f t="shared" si="237"/>
        <v>0</v>
      </c>
      <c r="CJ82" s="245"/>
      <c r="CK82" s="243">
        <f t="shared" si="15"/>
        <v>0</v>
      </c>
      <c r="CL82" s="243">
        <f t="shared" si="238"/>
        <v>0</v>
      </c>
      <c r="CM82" s="243">
        <f t="shared" si="239"/>
        <v>0</v>
      </c>
      <c r="CN82" s="243">
        <f t="shared" si="16"/>
        <v>0</v>
      </c>
      <c r="CO82" s="243">
        <f t="shared" si="240"/>
        <v>0</v>
      </c>
      <c r="CP82" s="243">
        <v>0</v>
      </c>
      <c r="CQ82" s="243">
        <f t="shared" si="17"/>
        <v>0</v>
      </c>
      <c r="CR82" s="243">
        <f t="shared" si="374"/>
        <v>0</v>
      </c>
      <c r="CS82" s="243">
        <f t="shared" si="241"/>
        <v>0</v>
      </c>
      <c r="CT82" s="243">
        <f t="shared" si="18"/>
        <v>0</v>
      </c>
      <c r="CU82" s="243">
        <f t="shared" si="242"/>
        <v>0</v>
      </c>
      <c r="CV82" s="243"/>
      <c r="CW82" s="243">
        <f t="shared" si="19"/>
        <v>0</v>
      </c>
      <c r="CX82" s="243">
        <f t="shared" si="375"/>
        <v>0</v>
      </c>
      <c r="CY82" s="243">
        <f t="shared" si="243"/>
        <v>0</v>
      </c>
      <c r="CZ82" s="243">
        <f t="shared" si="20"/>
        <v>0</v>
      </c>
      <c r="DA82" s="243">
        <f t="shared" si="244"/>
        <v>0</v>
      </c>
      <c r="DB82" s="244">
        <v>0</v>
      </c>
      <c r="DC82" s="243">
        <f t="shared" si="245"/>
        <v>0</v>
      </c>
      <c r="DD82" s="243">
        <f t="shared" si="21"/>
        <v>0</v>
      </c>
      <c r="DE82" s="244">
        <v>0</v>
      </c>
      <c r="DF82" s="244">
        <v>0</v>
      </c>
      <c r="DG82" s="243">
        <f t="shared" si="22"/>
        <v>0</v>
      </c>
      <c r="DH82" s="243">
        <f t="shared" si="23"/>
        <v>0</v>
      </c>
      <c r="DI82" s="243">
        <f t="shared" si="246"/>
        <v>0</v>
      </c>
      <c r="DJ82" s="244">
        <v>0</v>
      </c>
      <c r="DK82" s="243">
        <f t="shared" si="247"/>
        <v>0</v>
      </c>
      <c r="DL82" s="243">
        <f t="shared" si="24"/>
        <v>0</v>
      </c>
      <c r="DM82" s="244">
        <v>0</v>
      </c>
      <c r="DN82" s="244">
        <v>0</v>
      </c>
      <c r="DO82" s="243">
        <f t="shared" si="25"/>
        <v>0</v>
      </c>
      <c r="DP82" s="243">
        <f t="shared" si="26"/>
        <v>0</v>
      </c>
      <c r="DQ82" s="243">
        <f t="shared" si="248"/>
        <v>0</v>
      </c>
      <c r="DR82" s="244">
        <v>0</v>
      </c>
      <c r="DS82" s="243">
        <f t="shared" si="249"/>
        <v>0</v>
      </c>
      <c r="DT82" s="243">
        <f t="shared" si="27"/>
        <v>0</v>
      </c>
      <c r="DU82" s="244">
        <v>0</v>
      </c>
      <c r="DV82" s="244">
        <v>0</v>
      </c>
      <c r="DW82" s="243">
        <f t="shared" si="28"/>
        <v>0</v>
      </c>
      <c r="DX82" s="243">
        <f t="shared" si="29"/>
        <v>0</v>
      </c>
      <c r="DY82" s="243">
        <f t="shared" si="30"/>
        <v>0</v>
      </c>
      <c r="DZ82" s="244">
        <v>0</v>
      </c>
      <c r="EA82" s="243">
        <f t="shared" si="250"/>
        <v>0</v>
      </c>
      <c r="EB82" s="243">
        <f t="shared" si="31"/>
        <v>0</v>
      </c>
      <c r="EC82" s="244">
        <v>0</v>
      </c>
      <c r="ED82" s="244">
        <v>0</v>
      </c>
      <c r="EE82" s="243">
        <f t="shared" si="32"/>
        <v>0</v>
      </c>
      <c r="EF82" s="243">
        <f t="shared" si="33"/>
        <v>0</v>
      </c>
      <c r="EG82" s="243">
        <f t="shared" si="34"/>
        <v>0</v>
      </c>
      <c r="EH82" s="244">
        <v>0</v>
      </c>
      <c r="EI82" s="243">
        <f t="shared" si="251"/>
        <v>0</v>
      </c>
      <c r="EJ82" s="243">
        <f t="shared" si="35"/>
        <v>0</v>
      </c>
      <c r="EK82" s="244">
        <v>0</v>
      </c>
      <c r="EL82" s="244">
        <v>0</v>
      </c>
      <c r="EM82" s="243">
        <f t="shared" si="36"/>
        <v>0</v>
      </c>
      <c r="EN82" s="243">
        <f t="shared" si="37"/>
        <v>0</v>
      </c>
      <c r="EO82" s="243">
        <f t="shared" si="252"/>
        <v>0</v>
      </c>
      <c r="EP82" s="244">
        <v>0</v>
      </c>
      <c r="EQ82" s="244">
        <v>0</v>
      </c>
      <c r="ER82" s="244">
        <v>0</v>
      </c>
      <c r="ES82" s="244">
        <v>0</v>
      </c>
      <c r="ET82" s="244">
        <v>0</v>
      </c>
      <c r="EU82" s="243">
        <f t="shared" si="38"/>
        <v>0</v>
      </c>
      <c r="EV82" s="243">
        <f t="shared" si="253"/>
        <v>0</v>
      </c>
      <c r="EW82" s="243">
        <f t="shared" si="254"/>
        <v>0</v>
      </c>
      <c r="EX82" s="243">
        <f t="shared" si="39"/>
        <v>0</v>
      </c>
      <c r="EY82" s="243">
        <f t="shared" si="255"/>
        <v>0</v>
      </c>
      <c r="EZ82" s="245">
        <f t="shared" si="256"/>
        <v>0</v>
      </c>
      <c r="FA82" s="245">
        <f t="shared" si="256"/>
        <v>0</v>
      </c>
      <c r="FB82" s="245">
        <f t="shared" si="256"/>
        <v>0</v>
      </c>
      <c r="FC82" s="245">
        <f t="shared" si="257"/>
        <v>0</v>
      </c>
      <c r="FD82" s="245">
        <f t="shared" si="258"/>
        <v>0</v>
      </c>
      <c r="FE82" s="245">
        <f t="shared" si="259"/>
        <v>0</v>
      </c>
      <c r="FF82" s="245">
        <f t="shared" si="260"/>
        <v>0</v>
      </c>
      <c r="FG82" s="245">
        <f t="shared" si="261"/>
        <v>0</v>
      </c>
      <c r="FH82" s="245">
        <f t="shared" si="262"/>
        <v>0</v>
      </c>
      <c r="FI82" s="245">
        <f t="shared" si="263"/>
        <v>0</v>
      </c>
      <c r="FJ82" s="245">
        <f t="shared" si="263"/>
        <v>0</v>
      </c>
      <c r="FK82" s="244">
        <f t="shared" si="40"/>
        <v>0</v>
      </c>
      <c r="FL82" s="244">
        <v>0</v>
      </c>
      <c r="FM82" s="243">
        <f t="shared" si="264"/>
        <v>0</v>
      </c>
      <c r="FN82" s="243">
        <f t="shared" si="265"/>
        <v>0</v>
      </c>
      <c r="FO82" s="244">
        <v>0</v>
      </c>
      <c r="FP82" s="244">
        <f t="shared" si="266"/>
        <v>0</v>
      </c>
      <c r="FQ82" s="244">
        <f t="shared" si="41"/>
        <v>0</v>
      </c>
      <c r="FR82" s="244">
        <v>0</v>
      </c>
      <c r="FS82" s="243">
        <f t="shared" si="267"/>
        <v>0</v>
      </c>
      <c r="FT82" s="243">
        <f t="shared" si="268"/>
        <v>0</v>
      </c>
      <c r="FU82" s="244">
        <v>0</v>
      </c>
      <c r="FV82" s="244">
        <f t="shared" si="269"/>
        <v>0</v>
      </c>
      <c r="FW82" s="270">
        <v>2.3969999999999998E-3</v>
      </c>
      <c r="FX82" s="243">
        <f t="shared" si="270"/>
        <v>10.758159534223621</v>
      </c>
      <c r="FY82" s="243">
        <f t="shared" si="271"/>
        <v>2.3667950975291965</v>
      </c>
      <c r="FZ82" s="243">
        <f t="shared" si="42"/>
        <v>0</v>
      </c>
      <c r="GA82" s="243">
        <f t="shared" si="272"/>
        <v>0</v>
      </c>
      <c r="GB82" s="243">
        <f t="shared" si="273"/>
        <v>0</v>
      </c>
      <c r="GC82" s="243">
        <f t="shared" si="274"/>
        <v>0.18664848290163427</v>
      </c>
      <c r="GD82" s="243">
        <f t="shared" si="43"/>
        <v>1.5124904481875621</v>
      </c>
      <c r="GE82" s="243">
        <f t="shared" si="275"/>
        <v>4.8753084652210676E-2</v>
      </c>
      <c r="GF82" s="243">
        <f t="shared" si="276"/>
        <v>1.290147164919667</v>
      </c>
      <c r="GG82" s="243">
        <f t="shared" si="44"/>
        <v>0.74120467814210078</v>
      </c>
      <c r="GH82" s="247">
        <f t="shared" si="277"/>
        <v>18.678357889180937</v>
      </c>
      <c r="GI82" s="244">
        <v>21</v>
      </c>
      <c r="GJ82" s="244">
        <v>4093.61</v>
      </c>
      <c r="GK82" s="244">
        <v>900.5942</v>
      </c>
      <c r="GL82" s="244">
        <v>2510.9115174488202</v>
      </c>
      <c r="GM82" s="244">
        <v>71.022008333333304</v>
      </c>
      <c r="GN82" s="271">
        <v>0</v>
      </c>
      <c r="GO82" s="243">
        <f t="shared" si="278"/>
        <v>0</v>
      </c>
      <c r="GP82" s="243">
        <f t="shared" si="45"/>
        <v>0</v>
      </c>
      <c r="GQ82" s="243">
        <f t="shared" si="279"/>
        <v>0</v>
      </c>
      <c r="GR82" s="243">
        <f t="shared" si="280"/>
        <v>0</v>
      </c>
      <c r="GS82" s="244">
        <v>0</v>
      </c>
      <c r="GT82" s="244">
        <v>0</v>
      </c>
      <c r="GU82" s="245"/>
      <c r="GV82" s="243">
        <f t="shared" si="46"/>
        <v>0</v>
      </c>
      <c r="GW82" s="243">
        <f t="shared" si="281"/>
        <v>0</v>
      </c>
      <c r="GX82" s="243">
        <f t="shared" si="282"/>
        <v>0</v>
      </c>
      <c r="GY82" s="243">
        <f t="shared" si="47"/>
        <v>0</v>
      </c>
      <c r="GZ82" s="243">
        <f t="shared" si="283"/>
        <v>0</v>
      </c>
      <c r="HA82" s="244">
        <v>0</v>
      </c>
      <c r="HB82" s="244">
        <v>44</v>
      </c>
      <c r="HC82" s="244">
        <v>0</v>
      </c>
      <c r="HD82" s="244">
        <v>0</v>
      </c>
      <c r="HE82" s="244">
        <v>0</v>
      </c>
      <c r="HF82" s="243">
        <f t="shared" si="284"/>
        <v>0</v>
      </c>
      <c r="HG82" s="243">
        <f t="shared" si="48"/>
        <v>0</v>
      </c>
      <c r="HH82" s="244">
        <v>0</v>
      </c>
      <c r="HI82" s="244">
        <v>0</v>
      </c>
      <c r="HJ82" s="243">
        <f t="shared" si="49"/>
        <v>0</v>
      </c>
      <c r="HK82" s="243">
        <f t="shared" si="50"/>
        <v>0</v>
      </c>
      <c r="HL82" s="243">
        <f t="shared" si="51"/>
        <v>0</v>
      </c>
      <c r="HM82" s="244">
        <v>0</v>
      </c>
      <c r="HN82" s="243">
        <f t="shared" si="285"/>
        <v>0</v>
      </c>
      <c r="HO82" s="243">
        <f t="shared" si="52"/>
        <v>0</v>
      </c>
      <c r="HP82" s="244">
        <v>0</v>
      </c>
      <c r="HQ82" s="244">
        <v>0</v>
      </c>
      <c r="HR82" s="243">
        <f t="shared" si="53"/>
        <v>0</v>
      </c>
      <c r="HS82" s="243">
        <f t="shared" si="54"/>
        <v>0</v>
      </c>
      <c r="HT82" s="243">
        <f t="shared" si="55"/>
        <v>0</v>
      </c>
      <c r="HU82" s="244">
        <v>0</v>
      </c>
      <c r="HV82" s="243">
        <f t="shared" si="286"/>
        <v>0</v>
      </c>
      <c r="HW82" s="243">
        <f t="shared" si="56"/>
        <v>0</v>
      </c>
      <c r="HX82" s="244">
        <v>0</v>
      </c>
      <c r="HY82" s="244">
        <v>0</v>
      </c>
      <c r="HZ82" s="243">
        <f t="shared" si="57"/>
        <v>0</v>
      </c>
      <c r="IA82" s="243">
        <f t="shared" si="58"/>
        <v>0</v>
      </c>
      <c r="IB82" s="243">
        <f t="shared" si="59"/>
        <v>0</v>
      </c>
      <c r="IC82" s="244">
        <v>0</v>
      </c>
      <c r="ID82" s="243">
        <f t="shared" si="287"/>
        <v>0</v>
      </c>
      <c r="IE82" s="243">
        <f t="shared" si="60"/>
        <v>0</v>
      </c>
      <c r="IF82" s="244">
        <v>0</v>
      </c>
      <c r="IG82" s="244">
        <v>0</v>
      </c>
      <c r="IH82" s="243">
        <f t="shared" si="61"/>
        <v>0</v>
      </c>
      <c r="II82" s="243">
        <f t="shared" si="62"/>
        <v>0</v>
      </c>
      <c r="IJ82" s="243">
        <f t="shared" si="288"/>
        <v>0</v>
      </c>
      <c r="IK82" s="244">
        <v>0</v>
      </c>
      <c r="IL82" s="243">
        <f t="shared" si="289"/>
        <v>0</v>
      </c>
      <c r="IM82" s="243">
        <f t="shared" si="63"/>
        <v>0</v>
      </c>
      <c r="IN82" s="244">
        <v>0</v>
      </c>
      <c r="IO82" s="244">
        <v>0</v>
      </c>
      <c r="IP82" s="243">
        <f t="shared" si="64"/>
        <v>0</v>
      </c>
      <c r="IQ82" s="243">
        <f t="shared" si="65"/>
        <v>0</v>
      </c>
      <c r="IR82" s="243">
        <f t="shared" si="290"/>
        <v>0</v>
      </c>
      <c r="IS82" s="244">
        <v>1.55</v>
      </c>
      <c r="IT82" s="243">
        <f t="shared" si="291"/>
        <v>0.34100000000000003</v>
      </c>
      <c r="IU82" s="243">
        <f t="shared" si="66"/>
        <v>0</v>
      </c>
      <c r="IV82" s="244">
        <v>6.7652410349999997E-2</v>
      </c>
      <c r="IW82" s="244">
        <v>0.160535915043791</v>
      </c>
      <c r="IX82" s="243">
        <f t="shared" si="67"/>
        <v>0.24078633298044411</v>
      </c>
      <c r="IY82" s="243">
        <f t="shared" si="68"/>
        <v>0.11799873291871175</v>
      </c>
      <c r="IZ82" s="243">
        <f t="shared" si="292"/>
        <v>2.9735680695515359</v>
      </c>
      <c r="JA82" s="244">
        <v>18.672755555555501</v>
      </c>
      <c r="JB82" s="243">
        <f t="shared" si="293"/>
        <v>4.10800622222221</v>
      </c>
      <c r="JC82" s="244">
        <v>47.892711111110998</v>
      </c>
      <c r="JD82" s="243">
        <f t="shared" si="69"/>
        <v>0</v>
      </c>
      <c r="JE82" s="243">
        <f t="shared" si="70"/>
        <v>8.0300585710079257</v>
      </c>
      <c r="JF82" s="243">
        <f t="shared" si="71"/>
        <v>3.9351765729948323</v>
      </c>
      <c r="JG82" s="243">
        <f t="shared" si="294"/>
        <v>99.166449639469761</v>
      </c>
      <c r="JH82" s="244">
        <v>0</v>
      </c>
      <c r="JI82" s="243">
        <f t="shared" si="295"/>
        <v>0</v>
      </c>
      <c r="JJ82" s="244">
        <v>0</v>
      </c>
      <c r="JK82" s="243">
        <f t="shared" si="72"/>
        <v>0</v>
      </c>
      <c r="JL82" s="243">
        <f t="shared" si="73"/>
        <v>0</v>
      </c>
      <c r="JM82" s="243">
        <f t="shared" si="74"/>
        <v>0</v>
      </c>
      <c r="JN82" s="243">
        <f t="shared" si="296"/>
        <v>0</v>
      </c>
      <c r="JO82" s="244">
        <v>0</v>
      </c>
      <c r="JP82" s="243">
        <f t="shared" si="297"/>
        <v>0</v>
      </c>
      <c r="JQ82" s="244">
        <v>0</v>
      </c>
      <c r="JR82" s="243">
        <f t="shared" si="75"/>
        <v>0</v>
      </c>
      <c r="JS82" s="243">
        <f t="shared" si="76"/>
        <v>0</v>
      </c>
      <c r="JT82" s="243">
        <f t="shared" si="77"/>
        <v>0</v>
      </c>
      <c r="JU82" s="243">
        <f t="shared" si="298"/>
        <v>0</v>
      </c>
      <c r="JV82" s="244">
        <v>0</v>
      </c>
      <c r="JW82" s="243">
        <f t="shared" si="299"/>
        <v>0</v>
      </c>
      <c r="JX82" s="244">
        <v>0</v>
      </c>
      <c r="JY82" s="243">
        <f t="shared" si="78"/>
        <v>0</v>
      </c>
      <c r="JZ82" s="243">
        <f t="shared" si="79"/>
        <v>0</v>
      </c>
      <c r="KA82" s="243">
        <f t="shared" si="80"/>
        <v>0</v>
      </c>
      <c r="KB82" s="243">
        <f t="shared" si="300"/>
        <v>0</v>
      </c>
      <c r="KC82" s="244">
        <v>0</v>
      </c>
      <c r="KD82" s="243">
        <f t="shared" si="301"/>
        <v>0</v>
      </c>
      <c r="KE82" s="244">
        <v>0</v>
      </c>
      <c r="KF82" s="243">
        <f t="shared" si="81"/>
        <v>0</v>
      </c>
      <c r="KG82" s="243">
        <f t="shared" si="82"/>
        <v>0</v>
      </c>
      <c r="KH82" s="243">
        <f t="shared" si="83"/>
        <v>0</v>
      </c>
      <c r="KI82" s="243">
        <f t="shared" si="302"/>
        <v>0</v>
      </c>
      <c r="KJ82" s="244">
        <v>0</v>
      </c>
      <c r="KK82" s="243">
        <f t="shared" si="303"/>
        <v>0</v>
      </c>
      <c r="KL82" s="244">
        <v>0</v>
      </c>
      <c r="KM82" s="243">
        <f t="shared" si="84"/>
        <v>0</v>
      </c>
      <c r="KN82" s="243">
        <f t="shared" si="85"/>
        <v>0</v>
      </c>
      <c r="KO82" s="243">
        <f t="shared" si="86"/>
        <v>0</v>
      </c>
      <c r="KP82" s="243">
        <f t="shared" si="304"/>
        <v>0</v>
      </c>
      <c r="KQ82" s="243">
        <f t="shared" si="305"/>
        <v>20.222755555555501</v>
      </c>
      <c r="KR82" s="243">
        <f t="shared" si="305"/>
        <v>4.4490062222222102</v>
      </c>
      <c r="KS82" s="243">
        <f t="shared" si="306"/>
        <v>48.120899436504786</v>
      </c>
      <c r="KT82" s="243">
        <f t="shared" si="307"/>
        <v>0</v>
      </c>
      <c r="KU82" s="243">
        <f t="shared" si="308"/>
        <v>0</v>
      </c>
      <c r="KV82" s="243">
        <f t="shared" si="309"/>
        <v>0</v>
      </c>
      <c r="KW82" s="243">
        <f t="shared" si="310"/>
        <v>8.2708449039883707</v>
      </c>
      <c r="KX82" s="243">
        <f t="shared" si="311"/>
        <v>0.266599502980429</v>
      </c>
      <c r="KY82" s="243">
        <f t="shared" si="312"/>
        <v>7.0549913998846119</v>
      </c>
      <c r="KZ82" s="243">
        <f t="shared" si="313"/>
        <v>4.0531753059135438</v>
      </c>
      <c r="LA82" s="243">
        <f t="shared" si="313"/>
        <v>102.14001770902129</v>
      </c>
      <c r="LB82" s="244">
        <v>0</v>
      </c>
      <c r="LC82" s="243">
        <f t="shared" si="314"/>
        <v>0</v>
      </c>
      <c r="LD82" s="243">
        <f t="shared" si="88"/>
        <v>0</v>
      </c>
      <c r="LE82" s="243">
        <f t="shared" si="315"/>
        <v>0</v>
      </c>
      <c r="LF82" s="243">
        <f t="shared" si="316"/>
        <v>0</v>
      </c>
      <c r="LG82" s="244">
        <v>0</v>
      </c>
      <c r="LH82" s="243">
        <f t="shared" si="89"/>
        <v>0</v>
      </c>
      <c r="LI82" s="243">
        <f t="shared" si="317"/>
        <v>0</v>
      </c>
      <c r="LJ82" s="243">
        <f t="shared" si="318"/>
        <v>0</v>
      </c>
      <c r="LK82" s="243">
        <f t="shared" si="90"/>
        <v>0</v>
      </c>
      <c r="LL82" s="243">
        <f t="shared" si="319"/>
        <v>0</v>
      </c>
      <c r="LM82" s="243">
        <f t="shared" si="91"/>
        <v>0</v>
      </c>
      <c r="LN82" s="244">
        <v>0</v>
      </c>
      <c r="LO82" s="243">
        <f t="shared" si="320"/>
        <v>0</v>
      </c>
      <c r="LP82" s="243">
        <f t="shared" si="321"/>
        <v>0</v>
      </c>
      <c r="LQ82" s="243">
        <f t="shared" si="92"/>
        <v>0</v>
      </c>
      <c r="LR82" s="243">
        <f t="shared" si="322"/>
        <v>0</v>
      </c>
      <c r="LS82" s="244">
        <v>0</v>
      </c>
      <c r="LT82" s="243">
        <f t="shared" si="93"/>
        <v>0</v>
      </c>
      <c r="LU82" s="243">
        <f t="shared" si="323"/>
        <v>0</v>
      </c>
      <c r="LV82" s="243">
        <f t="shared" si="324"/>
        <v>0</v>
      </c>
      <c r="LW82" s="243">
        <f t="shared" si="94"/>
        <v>0</v>
      </c>
      <c r="LX82" s="243">
        <f t="shared" si="325"/>
        <v>0</v>
      </c>
      <c r="LY82" s="245">
        <f t="shared" si="95"/>
        <v>0</v>
      </c>
      <c r="LZ82" s="244">
        <v>0</v>
      </c>
      <c r="MA82" s="249">
        <f t="shared" si="326"/>
        <v>0</v>
      </c>
      <c r="MB82" s="249">
        <f t="shared" si="327"/>
        <v>0</v>
      </c>
      <c r="MC82" s="249">
        <f t="shared" si="96"/>
        <v>0</v>
      </c>
      <c r="MD82" s="247">
        <f t="shared" si="328"/>
        <v>0</v>
      </c>
      <c r="ME82" s="250">
        <f t="shared" si="329"/>
        <v>243.48428985042293</v>
      </c>
      <c r="MF82" s="251">
        <f t="shared" si="376"/>
        <v>37.796716409530532</v>
      </c>
      <c r="MG82" s="252" t="e">
        <f t="shared" si="330"/>
        <v>#REF!</v>
      </c>
      <c r="MH82" s="252" t="e">
        <f t="shared" si="377"/>
        <v>#REF!</v>
      </c>
      <c r="MI82" s="252">
        <f t="shared" si="331"/>
        <v>0</v>
      </c>
      <c r="MJ82" s="252">
        <f t="shared" si="332"/>
        <v>0</v>
      </c>
      <c r="MK82" s="252">
        <f t="shared" si="378"/>
        <v>76.457499999999982</v>
      </c>
      <c r="ML82" s="252">
        <f t="shared" si="333"/>
        <v>0</v>
      </c>
      <c r="MM82" s="252">
        <f t="shared" si="334"/>
        <v>0</v>
      </c>
      <c r="MN82" s="252">
        <f t="shared" si="335"/>
        <v>0</v>
      </c>
      <c r="MO82" s="252">
        <f t="shared" si="336"/>
        <v>0</v>
      </c>
      <c r="MP82" s="253">
        <f t="shared" si="337"/>
        <v>0</v>
      </c>
      <c r="MQ82" s="254">
        <f t="shared" si="379"/>
        <v>0</v>
      </c>
      <c r="MR82" s="255">
        <f t="shared" si="338"/>
        <v>0</v>
      </c>
      <c r="MS82" s="255">
        <f t="shared" si="380"/>
        <v>0</v>
      </c>
      <c r="MT82" s="255">
        <f t="shared" si="381"/>
        <v>19.716276177351116</v>
      </c>
      <c r="MU82" s="255">
        <f t="shared" si="97"/>
        <v>0.63552750541507075</v>
      </c>
      <c r="MV82" s="255">
        <f t="shared" si="339"/>
        <v>20.517825662321503</v>
      </c>
      <c r="MW82" s="255" t="e">
        <f t="shared" si="98"/>
        <v>#REF!</v>
      </c>
      <c r="MX82" s="255" t="e">
        <f t="shared" si="99"/>
        <v>#REF!</v>
      </c>
      <c r="MY82" s="256" t="e">
        <f t="shared" si="340"/>
        <v>#REF!</v>
      </c>
      <c r="MZ82" s="254">
        <f t="shared" si="341"/>
        <v>0</v>
      </c>
      <c r="NA82" s="255">
        <f t="shared" si="100"/>
        <v>0</v>
      </c>
      <c r="NB82" s="255">
        <f t="shared" si="342"/>
        <v>0</v>
      </c>
      <c r="NC82" s="255">
        <f t="shared" si="101"/>
        <v>0</v>
      </c>
      <c r="ND82" s="255">
        <f t="shared" si="343"/>
        <v>0</v>
      </c>
      <c r="NE82" s="255"/>
      <c r="NF82" s="256"/>
      <c r="NG82" s="257"/>
      <c r="NH82" s="254">
        <f t="shared" si="344"/>
        <v>0</v>
      </c>
      <c r="NI82" s="255">
        <f t="shared" si="102"/>
        <v>0</v>
      </c>
      <c r="NJ82" s="255" t="e">
        <f t="shared" si="345"/>
        <v>#REF!</v>
      </c>
      <c r="NK82" s="255" t="e">
        <f t="shared" si="103"/>
        <v>#REF!</v>
      </c>
      <c r="NL82" s="255">
        <f t="shared" si="346"/>
        <v>0</v>
      </c>
      <c r="NM82" s="255"/>
      <c r="NN82" s="256"/>
      <c r="NO82" s="257"/>
      <c r="NP82" s="254">
        <f t="shared" si="347"/>
        <v>10.336756613260281</v>
      </c>
      <c r="NQ82" s="255">
        <f t="shared" si="104"/>
        <v>11.649524703144337</v>
      </c>
      <c r="NR82" s="255">
        <f t="shared" si="348"/>
        <v>9.090942417782431</v>
      </c>
      <c r="NS82" s="255">
        <f t="shared" si="105"/>
        <v>11.272768598050215</v>
      </c>
      <c r="NT82" s="255">
        <f t="shared" si="349"/>
        <v>97.353900200175147</v>
      </c>
      <c r="NU82" s="255">
        <f t="shared" si="350"/>
        <v>0.10617711865684129</v>
      </c>
      <c r="NV82" s="256">
        <f t="shared" si="351"/>
        <v>9.3380361742981061E-2</v>
      </c>
      <c r="NW82" s="257">
        <f t="shared" si="106"/>
        <v>1.0358957808877343</v>
      </c>
      <c r="NX82" s="254">
        <f t="shared" si="352"/>
        <v>0</v>
      </c>
      <c r="NY82" s="255">
        <f t="shared" si="107"/>
        <v>0</v>
      </c>
      <c r="NZ82" s="255">
        <f t="shared" si="353"/>
        <v>0</v>
      </c>
      <c r="OA82" s="255">
        <f t="shared" si="108"/>
        <v>0</v>
      </c>
      <c r="OB82" s="255">
        <f t="shared" si="354"/>
        <v>0</v>
      </c>
      <c r="OC82" s="255"/>
      <c r="OD82" s="256"/>
      <c r="OE82" s="257"/>
      <c r="OF82" s="254">
        <f t="shared" si="355"/>
        <v>0</v>
      </c>
      <c r="OG82" s="255">
        <f t="shared" si="109"/>
        <v>0</v>
      </c>
      <c r="OH82" s="255">
        <f t="shared" si="356"/>
        <v>0</v>
      </c>
      <c r="OI82" s="255">
        <f t="shared" si="110"/>
        <v>0</v>
      </c>
      <c r="OJ82" s="255">
        <f t="shared" si="357"/>
        <v>0</v>
      </c>
      <c r="OK82" s="255"/>
      <c r="OL82" s="256"/>
      <c r="OM82" s="257"/>
      <c r="ON82" s="258"/>
      <c r="OO82" s="254">
        <f t="shared" si="358"/>
        <v>0</v>
      </c>
      <c r="OP82" s="255">
        <f t="shared" si="111"/>
        <v>0</v>
      </c>
      <c r="OQ82" s="255">
        <f t="shared" si="359"/>
        <v>0</v>
      </c>
      <c r="OR82" s="255">
        <f t="shared" si="112"/>
        <v>0</v>
      </c>
      <c r="OS82" s="255">
        <f t="shared" si="360"/>
        <v>0</v>
      </c>
      <c r="OT82" s="255"/>
      <c r="OU82" s="256"/>
      <c r="OV82" s="257"/>
      <c r="OW82" s="258"/>
      <c r="OX82" s="254">
        <f t="shared" si="361"/>
        <v>0</v>
      </c>
      <c r="OY82" s="255">
        <f t="shared" si="113"/>
        <v>0</v>
      </c>
      <c r="OZ82" s="255">
        <f t="shared" si="362"/>
        <v>0</v>
      </c>
      <c r="PA82" s="255">
        <f t="shared" si="114"/>
        <v>0</v>
      </c>
      <c r="PB82" s="255">
        <f t="shared" si="363"/>
        <v>0</v>
      </c>
      <c r="PC82" s="255"/>
      <c r="PD82" s="259"/>
      <c r="PE82" s="257"/>
      <c r="PF82" s="254">
        <f t="shared" si="116"/>
        <v>0</v>
      </c>
      <c r="PG82" s="255">
        <f t="shared" si="117"/>
        <v>0</v>
      </c>
      <c r="PH82" s="255">
        <f t="shared" si="364"/>
        <v>0</v>
      </c>
      <c r="PI82" s="255">
        <f t="shared" si="118"/>
        <v>0</v>
      </c>
      <c r="PJ82" s="255">
        <f t="shared" si="119"/>
        <v>0</v>
      </c>
      <c r="PK82" s="255"/>
      <c r="PL82" s="259"/>
      <c r="PM82" s="257"/>
      <c r="PN82" s="254">
        <f t="shared" si="120"/>
        <v>0</v>
      </c>
      <c r="PO82" s="255">
        <f t="shared" si="121"/>
        <v>0</v>
      </c>
      <c r="PP82" s="255">
        <f t="shared" si="365"/>
        <v>0</v>
      </c>
      <c r="PQ82" s="255">
        <f t="shared" si="122"/>
        <v>0</v>
      </c>
      <c r="PR82" s="255">
        <f t="shared" si="123"/>
        <v>0</v>
      </c>
      <c r="PS82" s="255"/>
      <c r="PT82" s="259"/>
      <c r="PU82" s="257"/>
      <c r="PV82" s="254">
        <f t="shared" si="124"/>
        <v>14.698934172954811</v>
      </c>
      <c r="PW82" s="255">
        <f t="shared" si="125"/>
        <v>16.565698812920072</v>
      </c>
      <c r="PX82" s="255">
        <f t="shared" si="126"/>
        <v>4.8753084652210676E-2</v>
      </c>
      <c r="PY82" s="255">
        <f t="shared" si="127"/>
        <v>6.0453824968741236E-2</v>
      </c>
      <c r="PZ82" s="255">
        <f t="shared" si="128"/>
        <v>14.824093562842013</v>
      </c>
      <c r="QA82" s="255">
        <f t="shared" si="366"/>
        <v>0.99155702914605681</v>
      </c>
      <c r="QB82" s="259">
        <f t="shared" si="129"/>
        <v>3.2887734042919749E-3</v>
      </c>
      <c r="QC82" s="257">
        <f t="shared" si="367"/>
        <v>1.1267170483185793</v>
      </c>
      <c r="QD82" s="254">
        <f t="shared" si="130"/>
        <v>0</v>
      </c>
      <c r="QE82" s="255">
        <f t="shared" si="131"/>
        <v>0</v>
      </c>
      <c r="QF82" s="255">
        <f t="shared" si="132"/>
        <v>0</v>
      </c>
      <c r="QG82" s="255">
        <f t="shared" si="133"/>
        <v>0</v>
      </c>
      <c r="QH82" s="255">
        <f t="shared" si="134"/>
        <v>0</v>
      </c>
      <c r="QI82" s="255"/>
      <c r="QJ82" s="259"/>
      <c r="QK82" s="257"/>
      <c r="QL82" s="254">
        <f t="shared" si="135"/>
        <v>33.278851285636939</v>
      </c>
      <c r="QM82" s="255">
        <f t="shared" si="136"/>
        <v>37.505265398912833</v>
      </c>
      <c r="QN82" s="255">
        <f t="shared" si="137"/>
        <v>0.266599502980429</v>
      </c>
      <c r="QO82" s="255">
        <f t="shared" si="138"/>
        <v>0.33058338369573198</v>
      </c>
      <c r="QP82" s="255">
        <f t="shared" si="368"/>
        <v>81.06350611827088</v>
      </c>
      <c r="QQ82" s="255">
        <f t="shared" si="369"/>
        <v>0.41052815106570167</v>
      </c>
      <c r="QR82" s="259">
        <f t="shared" si="139"/>
        <v>3.2887734042919741E-3</v>
      </c>
      <c r="QS82" s="257">
        <f t="shared" si="370"/>
        <v>1.0529263808023741</v>
      </c>
      <c r="QT82" s="254">
        <f t="shared" si="140"/>
        <v>0</v>
      </c>
      <c r="QU82" s="255">
        <f t="shared" si="141"/>
        <v>0</v>
      </c>
      <c r="QV82" s="255">
        <f t="shared" si="142"/>
        <v>0</v>
      </c>
      <c r="QW82" s="255">
        <f t="shared" si="143"/>
        <v>0</v>
      </c>
      <c r="QX82" s="255">
        <f t="shared" si="144"/>
        <v>0</v>
      </c>
      <c r="QY82" s="255"/>
      <c r="QZ82" s="259"/>
      <c r="RA82" s="257"/>
      <c r="RB82" s="254">
        <f t="shared" si="145"/>
        <v>0</v>
      </c>
      <c r="RC82" s="255">
        <f t="shared" si="146"/>
        <v>0</v>
      </c>
      <c r="RD82" s="255">
        <f t="shared" si="371"/>
        <v>0</v>
      </c>
      <c r="RE82" s="255">
        <f t="shared" si="147"/>
        <v>0</v>
      </c>
      <c r="RF82" s="255">
        <f t="shared" si="148"/>
        <v>0</v>
      </c>
      <c r="RG82" s="255"/>
      <c r="RH82" s="259"/>
      <c r="RI82" s="257"/>
      <c r="RJ82" s="254">
        <f t="shared" si="149"/>
        <v>0</v>
      </c>
      <c r="RK82" s="255">
        <f t="shared" si="150"/>
        <v>0</v>
      </c>
      <c r="RL82" s="255">
        <f t="shared" si="372"/>
        <v>0</v>
      </c>
      <c r="RM82" s="255">
        <f t="shared" si="151"/>
        <v>0</v>
      </c>
      <c r="RN82" s="255">
        <f t="shared" si="152"/>
        <v>0</v>
      </c>
      <c r="RO82" s="255"/>
      <c r="RP82" s="259"/>
      <c r="RQ82" s="257"/>
      <c r="RR82" s="254">
        <f t="shared" si="153"/>
        <v>0</v>
      </c>
      <c r="RS82" s="255">
        <f t="shared" si="154"/>
        <v>0</v>
      </c>
      <c r="RT82" s="255">
        <f t="shared" si="373"/>
        <v>0</v>
      </c>
      <c r="RU82" s="255">
        <f t="shared" si="155"/>
        <v>0</v>
      </c>
      <c r="RV82" s="255">
        <f t="shared" si="156"/>
        <v>0</v>
      </c>
      <c r="RW82" s="255"/>
      <c r="RX82" s="259"/>
      <c r="RY82" s="257"/>
      <c r="RZ82" s="260"/>
      <c r="SA82" s="242">
        <f t="shared" si="157"/>
        <v>0</v>
      </c>
      <c r="SB82" s="242">
        <f t="shared" si="158"/>
        <v>0</v>
      </c>
      <c r="SC82" s="242">
        <f t="shared" si="159"/>
        <v>0.39913064437604401</v>
      </c>
      <c r="SD82" s="242">
        <f t="shared" si="160"/>
        <v>0</v>
      </c>
      <c r="SE82" s="242">
        <f t="shared" si="161"/>
        <v>0</v>
      </c>
      <c r="SF82" s="262">
        <v>0</v>
      </c>
      <c r="SG82" s="242">
        <f t="shared" si="162"/>
        <v>0</v>
      </c>
      <c r="SH82" s="262">
        <v>0</v>
      </c>
      <c r="SI82" s="242">
        <f t="shared" si="163"/>
        <v>0</v>
      </c>
      <c r="SJ82" s="242">
        <f t="shared" si="164"/>
        <v>0</v>
      </c>
      <c r="SK82" s="242">
        <f t="shared" si="165"/>
        <v>0</v>
      </c>
      <c r="SL82" s="242">
        <f t="shared" si="166"/>
        <v>9.8813085137539405E-2</v>
      </c>
      <c r="SM82" s="242">
        <f t="shared" si="167"/>
        <v>0</v>
      </c>
      <c r="SN82" s="242">
        <f t="shared" si="168"/>
        <v>0.39547914862937172</v>
      </c>
      <c r="SO82" s="242">
        <f t="shared" si="169"/>
        <v>0</v>
      </c>
      <c r="SP82" s="242">
        <f t="shared" si="170"/>
        <v>0</v>
      </c>
      <c r="SQ82" s="242">
        <f t="shared" si="171"/>
        <v>0</v>
      </c>
      <c r="SR82" s="242">
        <f t="shared" si="172"/>
        <v>0</v>
      </c>
      <c r="SS82" s="242">
        <f t="shared" si="173"/>
        <v>0.89342287814295518</v>
      </c>
      <c r="ST82" s="242">
        <f t="shared" si="174"/>
        <v>0.89342287814295518</v>
      </c>
      <c r="SU82" s="242"/>
      <c r="SV82" s="242"/>
      <c r="SW82" s="242">
        <f t="shared" si="175"/>
        <v>1.0528197951248588</v>
      </c>
      <c r="SX82" s="242">
        <f t="shared" si="175"/>
        <v>1.0528197951248588</v>
      </c>
      <c r="SY82" s="242"/>
      <c r="SZ82" s="263"/>
      <c r="TA82" s="264">
        <f t="shared" si="176"/>
        <v>0</v>
      </c>
      <c r="TB82" s="264">
        <f t="shared" si="177"/>
        <v>0</v>
      </c>
      <c r="TC82" s="264">
        <f t="shared" si="178"/>
        <v>122.64099</v>
      </c>
      <c r="TD82" s="264">
        <f t="shared" si="179"/>
        <v>0</v>
      </c>
      <c r="TE82" s="264">
        <f t="shared" si="180"/>
        <v>0</v>
      </c>
      <c r="TF82" s="264">
        <f t="shared" si="180"/>
        <v>0</v>
      </c>
      <c r="TG82" s="264">
        <f t="shared" si="181"/>
        <v>0</v>
      </c>
      <c r="TH82" s="264">
        <f t="shared" si="182"/>
        <v>0</v>
      </c>
      <c r="TI82" s="264">
        <f t="shared" si="183"/>
        <v>0</v>
      </c>
      <c r="TJ82" s="264">
        <f t="shared" si="184"/>
        <v>27.914910000000003</v>
      </c>
      <c r="TK82" s="264">
        <f t="shared" si="185"/>
        <v>0</v>
      </c>
      <c r="TL82" s="264">
        <f t="shared" si="186"/>
        <v>119.55348000000001</v>
      </c>
      <c r="TM82" s="264">
        <f t="shared" si="187"/>
        <v>0</v>
      </c>
      <c r="TN82" s="264">
        <f t="shared" si="188"/>
        <v>0</v>
      </c>
      <c r="TO82" s="264">
        <f t="shared" si="189"/>
        <v>0</v>
      </c>
      <c r="TP82" s="264">
        <f t="shared" si="189"/>
        <v>0</v>
      </c>
      <c r="TQ82" s="264"/>
      <c r="TR82" s="264"/>
      <c r="TS82" s="264">
        <f t="shared" si="190"/>
        <v>0</v>
      </c>
      <c r="TT82" s="264">
        <f t="shared" si="191"/>
        <v>0</v>
      </c>
      <c r="TU82" s="264">
        <f t="shared" si="192"/>
        <v>127.04328410489481</v>
      </c>
      <c r="TV82" s="264">
        <f t="shared" si="193"/>
        <v>0</v>
      </c>
      <c r="TW82" s="264">
        <f t="shared" si="193"/>
        <v>0</v>
      </c>
      <c r="TX82" s="264">
        <f t="shared" si="194"/>
        <v>0</v>
      </c>
      <c r="TY82" s="264">
        <f t="shared" si="195"/>
        <v>0</v>
      </c>
      <c r="TZ82" s="264">
        <f t="shared" si="196"/>
        <v>0</v>
      </c>
      <c r="UA82" s="264">
        <f t="shared" si="197"/>
        <v>0</v>
      </c>
      <c r="UB82" s="264">
        <f t="shared" si="198"/>
        <v>31.452204999278795</v>
      </c>
      <c r="UC82" s="264">
        <f t="shared" si="199"/>
        <v>0</v>
      </c>
      <c r="UD82" s="264">
        <f t="shared" si="200"/>
        <v>125.88101300872903</v>
      </c>
      <c r="UE82" s="264">
        <f t="shared" si="201"/>
        <v>0</v>
      </c>
      <c r="UF82" s="264">
        <f t="shared" si="202"/>
        <v>0</v>
      </c>
      <c r="UG82" s="264">
        <f t="shared" si="203"/>
        <v>0</v>
      </c>
      <c r="UH82" s="264">
        <f t="shared" si="203"/>
        <v>0</v>
      </c>
      <c r="UI82" s="191"/>
      <c r="UJ82" s="191"/>
      <c r="UK82" s="191"/>
      <c r="UL82" s="191"/>
      <c r="UM82" s="189"/>
      <c r="UN82" s="191"/>
      <c r="UO82" s="191"/>
      <c r="UP82" s="191"/>
      <c r="UQ82" s="191"/>
      <c r="UR82" s="191"/>
      <c r="US82" s="191"/>
      <c r="UT82" s="191"/>
      <c r="UU82" s="191"/>
      <c r="UV82" s="192"/>
      <c r="UW82" s="191"/>
      <c r="UX82" s="191"/>
      <c r="UY82" s="191"/>
      <c r="UZ82" s="191"/>
      <c r="VA82" s="191"/>
      <c r="VB82" s="191"/>
      <c r="VC82" s="191"/>
      <c r="VD82" s="191"/>
      <c r="VE82" s="191"/>
      <c r="VF82" s="191"/>
      <c r="VG82" s="191"/>
      <c r="VH82" s="191"/>
      <c r="VI82" s="191"/>
      <c r="VJ82" s="191"/>
      <c r="VK82" s="191"/>
      <c r="VL82" s="191"/>
      <c r="VM82" s="191"/>
      <c r="VN82" s="219"/>
      <c r="VO82" s="191"/>
      <c r="VP82" s="191"/>
      <c r="VQ82" s="191"/>
      <c r="VR82" s="191"/>
      <c r="VS82" s="191"/>
      <c r="VT82" s="191"/>
      <c r="VU82" s="191"/>
      <c r="VV82" s="191"/>
    </row>
    <row r="83" spans="1:594" ht="23.1" hidden="1" customHeight="1" thickBot="1" x14ac:dyDescent="0.35">
      <c r="A83" s="265">
        <v>46</v>
      </c>
      <c r="B83" s="266" t="s">
        <v>191</v>
      </c>
      <c r="C83" s="265">
        <v>1</v>
      </c>
      <c r="D83" s="267">
        <v>235.1</v>
      </c>
      <c r="E83" s="239"/>
      <c r="F83" s="240">
        <f t="shared" si="204"/>
        <v>235.1</v>
      </c>
      <c r="G83" s="240"/>
      <c r="H83" s="268">
        <v>0</v>
      </c>
      <c r="I83" s="269">
        <v>0.9456</v>
      </c>
      <c r="J83" s="269">
        <v>0.9456</v>
      </c>
      <c r="K83" s="269"/>
      <c r="L83" s="269"/>
      <c r="M83" s="269">
        <v>0</v>
      </c>
      <c r="N83" s="269">
        <v>0</v>
      </c>
      <c r="O83" s="269">
        <v>0.38269999999999998</v>
      </c>
      <c r="P83" s="269">
        <v>0</v>
      </c>
      <c r="Q83" s="269">
        <v>0</v>
      </c>
      <c r="R83" s="269">
        <v>0</v>
      </c>
      <c r="S83" s="269">
        <v>0</v>
      </c>
      <c r="T83" s="269">
        <v>0</v>
      </c>
      <c r="U83" s="269">
        <v>0</v>
      </c>
      <c r="V83" s="269">
        <v>0.15859999999999999</v>
      </c>
      <c r="W83" s="269">
        <v>0</v>
      </c>
      <c r="X83" s="269">
        <v>0.40429999999999999</v>
      </c>
      <c r="Y83" s="269">
        <v>0</v>
      </c>
      <c r="Z83" s="269">
        <v>0</v>
      </c>
      <c r="AA83" s="269">
        <v>0</v>
      </c>
      <c r="AB83" s="269">
        <v>0</v>
      </c>
      <c r="AC83" s="244">
        <v>0</v>
      </c>
      <c r="AD83" s="243">
        <f t="shared" si="205"/>
        <v>0</v>
      </c>
      <c r="AE83" s="243">
        <f t="shared" si="0"/>
        <v>0</v>
      </c>
      <c r="AF83" s="243">
        <f t="shared" si="206"/>
        <v>0</v>
      </c>
      <c r="AG83" s="243">
        <f t="shared" si="207"/>
        <v>0</v>
      </c>
      <c r="AH83" s="244">
        <v>0</v>
      </c>
      <c r="AI83" s="243">
        <f t="shared" si="1"/>
        <v>0</v>
      </c>
      <c r="AJ83" s="243">
        <f t="shared" si="208"/>
        <v>0</v>
      </c>
      <c r="AK83" s="243">
        <f t="shared" si="209"/>
        <v>0</v>
      </c>
      <c r="AL83" s="243">
        <f t="shared" si="2"/>
        <v>0</v>
      </c>
      <c r="AM83" s="243">
        <f t="shared" si="210"/>
        <v>0</v>
      </c>
      <c r="AN83" s="244">
        <v>0</v>
      </c>
      <c r="AO83" s="244">
        <v>0</v>
      </c>
      <c r="AP83" s="243">
        <f t="shared" si="211"/>
        <v>0</v>
      </c>
      <c r="AQ83" s="243">
        <f t="shared" si="212"/>
        <v>0</v>
      </c>
      <c r="AR83" s="243">
        <f t="shared" si="213"/>
        <v>0</v>
      </c>
      <c r="AS83" s="244">
        <v>0</v>
      </c>
      <c r="AT83" s="244" t="e">
        <f t="shared" si="3"/>
        <v>#REF!</v>
      </c>
      <c r="AU83" s="243">
        <f t="shared" si="4"/>
        <v>0</v>
      </c>
      <c r="AV83" s="243">
        <f t="shared" si="214"/>
        <v>0</v>
      </c>
      <c r="AW83" s="243">
        <f t="shared" si="215"/>
        <v>0</v>
      </c>
      <c r="AX83" s="243">
        <f t="shared" si="5"/>
        <v>0</v>
      </c>
      <c r="AY83" s="243">
        <f t="shared" si="216"/>
        <v>0</v>
      </c>
      <c r="AZ83" s="244">
        <v>11</v>
      </c>
      <c r="BA83" s="243">
        <f t="shared" si="217"/>
        <v>56.068833333333323</v>
      </c>
      <c r="BB83" s="243">
        <f t="shared" si="218"/>
        <v>5.8471783333333329</v>
      </c>
      <c r="BC83" s="243">
        <f t="shared" si="219"/>
        <v>4.6777426666666662</v>
      </c>
      <c r="BD83" s="243">
        <f t="shared" si="220"/>
        <v>1.1694356666666668</v>
      </c>
      <c r="BE83" s="244">
        <v>2.192691875</v>
      </c>
      <c r="BF83" s="243">
        <f t="shared" si="221"/>
        <v>1.7541535000000001</v>
      </c>
      <c r="BG83" s="243">
        <f t="shared" si="222"/>
        <v>0.43853837499999981</v>
      </c>
      <c r="BH83" s="243">
        <f t="shared" si="6"/>
        <v>7.2841566051284703</v>
      </c>
      <c r="BI83" s="243">
        <f t="shared" si="223"/>
        <v>0.23479493970711623</v>
      </c>
      <c r="BJ83" s="243">
        <f t="shared" si="224"/>
        <v>6.213350969719297</v>
      </c>
      <c r="BK83" s="243">
        <f t="shared" si="7"/>
        <v>3.5696430073397565</v>
      </c>
      <c r="BL83" s="243">
        <f t="shared" si="225"/>
        <v>89.955003784961846</v>
      </c>
      <c r="BM83" s="244">
        <v>0</v>
      </c>
      <c r="BN83" s="243">
        <f t="shared" si="226"/>
        <v>0</v>
      </c>
      <c r="BO83" s="243">
        <f t="shared" si="8"/>
        <v>0</v>
      </c>
      <c r="BP83" s="243">
        <f t="shared" si="227"/>
        <v>0</v>
      </c>
      <c r="BQ83" s="243">
        <f t="shared" si="228"/>
        <v>0</v>
      </c>
      <c r="BR83" s="244">
        <v>0</v>
      </c>
      <c r="BS83" s="243">
        <f t="shared" si="9"/>
        <v>0</v>
      </c>
      <c r="BT83" s="243">
        <f t="shared" si="229"/>
        <v>0</v>
      </c>
      <c r="BU83" s="243">
        <f t="shared" si="230"/>
        <v>0</v>
      </c>
      <c r="BV83" s="243">
        <f t="shared" si="10"/>
        <v>0</v>
      </c>
      <c r="BW83" s="243">
        <f t="shared" si="231"/>
        <v>0</v>
      </c>
      <c r="BX83" s="244">
        <v>0</v>
      </c>
      <c r="BY83" s="243">
        <f t="shared" si="11"/>
        <v>0</v>
      </c>
      <c r="BZ83" s="243">
        <f t="shared" si="232"/>
        <v>0</v>
      </c>
      <c r="CA83" s="243">
        <f t="shared" si="233"/>
        <v>0</v>
      </c>
      <c r="CB83" s="243">
        <f t="shared" si="12"/>
        <v>0</v>
      </c>
      <c r="CC83" s="243">
        <f t="shared" si="234"/>
        <v>0</v>
      </c>
      <c r="CD83" s="245"/>
      <c r="CE83" s="243">
        <f t="shared" si="13"/>
        <v>0</v>
      </c>
      <c r="CF83" s="243">
        <f t="shared" si="235"/>
        <v>0</v>
      </c>
      <c r="CG83" s="243">
        <f t="shared" si="236"/>
        <v>0</v>
      </c>
      <c r="CH83" s="243">
        <f t="shared" si="14"/>
        <v>0</v>
      </c>
      <c r="CI83" s="243">
        <f t="shared" si="237"/>
        <v>0</v>
      </c>
      <c r="CJ83" s="245"/>
      <c r="CK83" s="243">
        <f t="shared" si="15"/>
        <v>0</v>
      </c>
      <c r="CL83" s="243">
        <f t="shared" si="238"/>
        <v>0</v>
      </c>
      <c r="CM83" s="243">
        <f t="shared" si="239"/>
        <v>0</v>
      </c>
      <c r="CN83" s="243">
        <f t="shared" si="16"/>
        <v>0</v>
      </c>
      <c r="CO83" s="243">
        <f t="shared" si="240"/>
        <v>0</v>
      </c>
      <c r="CP83" s="243">
        <v>0</v>
      </c>
      <c r="CQ83" s="243">
        <f t="shared" si="17"/>
        <v>0</v>
      </c>
      <c r="CR83" s="243">
        <f t="shared" si="374"/>
        <v>0</v>
      </c>
      <c r="CS83" s="243">
        <f t="shared" si="241"/>
        <v>0</v>
      </c>
      <c r="CT83" s="243">
        <f t="shared" si="18"/>
        <v>0</v>
      </c>
      <c r="CU83" s="243">
        <f t="shared" si="242"/>
        <v>0</v>
      </c>
      <c r="CV83" s="243"/>
      <c r="CW83" s="243">
        <f t="shared" si="19"/>
        <v>0</v>
      </c>
      <c r="CX83" s="243">
        <f t="shared" si="375"/>
        <v>0</v>
      </c>
      <c r="CY83" s="243">
        <f t="shared" si="243"/>
        <v>0</v>
      </c>
      <c r="CZ83" s="243">
        <f t="shared" si="20"/>
        <v>0</v>
      </c>
      <c r="DA83" s="243">
        <f t="shared" si="244"/>
        <v>0</v>
      </c>
      <c r="DB83" s="244">
        <v>0</v>
      </c>
      <c r="DC83" s="243">
        <f t="shared" si="245"/>
        <v>0</v>
      </c>
      <c r="DD83" s="243">
        <f t="shared" si="21"/>
        <v>0</v>
      </c>
      <c r="DE83" s="244">
        <v>0</v>
      </c>
      <c r="DF83" s="244">
        <v>0</v>
      </c>
      <c r="DG83" s="243">
        <f t="shared" si="22"/>
        <v>0</v>
      </c>
      <c r="DH83" s="243">
        <f t="shared" si="23"/>
        <v>0</v>
      </c>
      <c r="DI83" s="243">
        <f t="shared" si="246"/>
        <v>0</v>
      </c>
      <c r="DJ83" s="244">
        <v>0</v>
      </c>
      <c r="DK83" s="243">
        <f t="shared" si="247"/>
        <v>0</v>
      </c>
      <c r="DL83" s="243">
        <f t="shared" si="24"/>
        <v>0</v>
      </c>
      <c r="DM83" s="244">
        <v>0</v>
      </c>
      <c r="DN83" s="244">
        <v>0</v>
      </c>
      <c r="DO83" s="243">
        <f t="shared" si="25"/>
        <v>0</v>
      </c>
      <c r="DP83" s="243">
        <f t="shared" si="26"/>
        <v>0</v>
      </c>
      <c r="DQ83" s="243">
        <f t="shared" si="248"/>
        <v>0</v>
      </c>
      <c r="DR83" s="244">
        <v>0</v>
      </c>
      <c r="DS83" s="243">
        <f t="shared" si="249"/>
        <v>0</v>
      </c>
      <c r="DT83" s="243">
        <f t="shared" si="27"/>
        <v>0</v>
      </c>
      <c r="DU83" s="244">
        <v>0</v>
      </c>
      <c r="DV83" s="244">
        <v>0</v>
      </c>
      <c r="DW83" s="243">
        <f t="shared" si="28"/>
        <v>0</v>
      </c>
      <c r="DX83" s="243">
        <f t="shared" si="29"/>
        <v>0</v>
      </c>
      <c r="DY83" s="243">
        <f t="shared" si="30"/>
        <v>0</v>
      </c>
      <c r="DZ83" s="244">
        <v>0</v>
      </c>
      <c r="EA83" s="243">
        <f t="shared" si="250"/>
        <v>0</v>
      </c>
      <c r="EB83" s="243">
        <f t="shared" si="31"/>
        <v>0</v>
      </c>
      <c r="EC83" s="244">
        <v>0</v>
      </c>
      <c r="ED83" s="244">
        <v>0</v>
      </c>
      <c r="EE83" s="243">
        <f t="shared" si="32"/>
        <v>0</v>
      </c>
      <c r="EF83" s="243">
        <f t="shared" si="33"/>
        <v>0</v>
      </c>
      <c r="EG83" s="243">
        <f t="shared" si="34"/>
        <v>0</v>
      </c>
      <c r="EH83" s="244">
        <v>0</v>
      </c>
      <c r="EI83" s="243">
        <f t="shared" si="251"/>
        <v>0</v>
      </c>
      <c r="EJ83" s="243">
        <f t="shared" si="35"/>
        <v>0</v>
      </c>
      <c r="EK83" s="244">
        <v>0</v>
      </c>
      <c r="EL83" s="244">
        <v>0</v>
      </c>
      <c r="EM83" s="243">
        <f t="shared" si="36"/>
        <v>0</v>
      </c>
      <c r="EN83" s="243">
        <f t="shared" si="37"/>
        <v>0</v>
      </c>
      <c r="EO83" s="243">
        <f t="shared" si="252"/>
        <v>0</v>
      </c>
      <c r="EP83" s="244">
        <v>0</v>
      </c>
      <c r="EQ83" s="244">
        <v>0</v>
      </c>
      <c r="ER83" s="244">
        <v>0</v>
      </c>
      <c r="ES83" s="244">
        <v>0</v>
      </c>
      <c r="ET83" s="244">
        <v>0</v>
      </c>
      <c r="EU83" s="243">
        <f t="shared" si="38"/>
        <v>0</v>
      </c>
      <c r="EV83" s="243">
        <f t="shared" si="253"/>
        <v>0</v>
      </c>
      <c r="EW83" s="243">
        <f t="shared" si="254"/>
        <v>0</v>
      </c>
      <c r="EX83" s="243">
        <f t="shared" si="39"/>
        <v>0</v>
      </c>
      <c r="EY83" s="243">
        <f t="shared" si="255"/>
        <v>0</v>
      </c>
      <c r="EZ83" s="245">
        <f t="shared" si="256"/>
        <v>0</v>
      </c>
      <c r="FA83" s="245">
        <f t="shared" si="256"/>
        <v>0</v>
      </c>
      <c r="FB83" s="245">
        <f t="shared" si="256"/>
        <v>0</v>
      </c>
      <c r="FC83" s="245">
        <f t="shared" si="257"/>
        <v>0</v>
      </c>
      <c r="FD83" s="245">
        <f t="shared" si="258"/>
        <v>0</v>
      </c>
      <c r="FE83" s="245">
        <f t="shared" si="259"/>
        <v>0</v>
      </c>
      <c r="FF83" s="245">
        <f t="shared" si="260"/>
        <v>0</v>
      </c>
      <c r="FG83" s="245">
        <f t="shared" si="261"/>
        <v>0</v>
      </c>
      <c r="FH83" s="245">
        <f t="shared" si="262"/>
        <v>0</v>
      </c>
      <c r="FI83" s="245">
        <f t="shared" si="263"/>
        <v>0</v>
      </c>
      <c r="FJ83" s="245">
        <f t="shared" si="263"/>
        <v>0</v>
      </c>
      <c r="FK83" s="244">
        <f t="shared" si="40"/>
        <v>0</v>
      </c>
      <c r="FL83" s="244">
        <v>0</v>
      </c>
      <c r="FM83" s="243">
        <f t="shared" si="264"/>
        <v>0</v>
      </c>
      <c r="FN83" s="243">
        <f t="shared" si="265"/>
        <v>0</v>
      </c>
      <c r="FO83" s="244">
        <v>0</v>
      </c>
      <c r="FP83" s="244">
        <f t="shared" si="266"/>
        <v>0</v>
      </c>
      <c r="FQ83" s="244">
        <f t="shared" si="41"/>
        <v>0</v>
      </c>
      <c r="FR83" s="244">
        <v>0</v>
      </c>
      <c r="FS83" s="243">
        <f t="shared" si="267"/>
        <v>0</v>
      </c>
      <c r="FT83" s="243">
        <f t="shared" si="268"/>
        <v>0</v>
      </c>
      <c r="FU83" s="244">
        <v>0</v>
      </c>
      <c r="FV83" s="244">
        <f t="shared" si="269"/>
        <v>0</v>
      </c>
      <c r="FW83" s="270">
        <v>3.3509999999999998E-3</v>
      </c>
      <c r="FX83" s="243">
        <f t="shared" si="270"/>
        <v>14.353689083484241</v>
      </c>
      <c r="FY83" s="243">
        <f t="shared" si="271"/>
        <v>3.1578115983665329</v>
      </c>
      <c r="FZ83" s="243">
        <f t="shared" si="42"/>
        <v>0</v>
      </c>
      <c r="GA83" s="243">
        <f t="shared" si="272"/>
        <v>0</v>
      </c>
      <c r="GB83" s="243">
        <f t="shared" si="273"/>
        <v>0</v>
      </c>
      <c r="GC83" s="243">
        <f t="shared" si="274"/>
        <v>0.26093411189127097</v>
      </c>
      <c r="GD83" s="243">
        <f t="shared" si="43"/>
        <v>2.0193388906689096</v>
      </c>
      <c r="GE83" s="243">
        <f t="shared" si="275"/>
        <v>6.5090658917056524E-2</v>
      </c>
      <c r="GF83" s="243">
        <f t="shared" si="276"/>
        <v>1.7224864778025006</v>
      </c>
      <c r="GG83" s="243">
        <f t="shared" si="44"/>
        <v>0.98958868422054769</v>
      </c>
      <c r="GH83" s="247">
        <f t="shared" si="277"/>
        <v>24.937634842357799</v>
      </c>
      <c r="GI83" s="244">
        <v>16</v>
      </c>
      <c r="GJ83" s="244">
        <v>3906.84</v>
      </c>
      <c r="GK83" s="244">
        <v>859.50480000000005</v>
      </c>
      <c r="GL83" s="244">
        <v>2396.35176600354</v>
      </c>
      <c r="GM83" s="244">
        <v>71.022008333333304</v>
      </c>
      <c r="GN83" s="271">
        <v>0</v>
      </c>
      <c r="GO83" s="243">
        <f t="shared" si="278"/>
        <v>0</v>
      </c>
      <c r="GP83" s="243">
        <f t="shared" si="45"/>
        <v>0</v>
      </c>
      <c r="GQ83" s="243">
        <f t="shared" si="279"/>
        <v>0</v>
      </c>
      <c r="GR83" s="243">
        <f t="shared" si="280"/>
        <v>0</v>
      </c>
      <c r="GS83" s="244">
        <v>0</v>
      </c>
      <c r="GT83" s="244">
        <v>0</v>
      </c>
      <c r="GU83" s="245"/>
      <c r="GV83" s="243">
        <f t="shared" si="46"/>
        <v>0</v>
      </c>
      <c r="GW83" s="243">
        <f t="shared" si="281"/>
        <v>0</v>
      </c>
      <c r="GX83" s="243">
        <f t="shared" si="282"/>
        <v>0</v>
      </c>
      <c r="GY83" s="243">
        <f t="shared" si="47"/>
        <v>0</v>
      </c>
      <c r="GZ83" s="243">
        <f t="shared" si="283"/>
        <v>0</v>
      </c>
      <c r="HA83" s="244">
        <v>0</v>
      </c>
      <c r="HB83" s="244">
        <v>44</v>
      </c>
      <c r="HC83" s="244">
        <v>0</v>
      </c>
      <c r="HD83" s="244">
        <v>0</v>
      </c>
      <c r="HE83" s="244">
        <v>0</v>
      </c>
      <c r="HF83" s="243">
        <f t="shared" si="284"/>
        <v>0</v>
      </c>
      <c r="HG83" s="243">
        <f t="shared" si="48"/>
        <v>0</v>
      </c>
      <c r="HH83" s="244">
        <v>0</v>
      </c>
      <c r="HI83" s="244">
        <v>0</v>
      </c>
      <c r="HJ83" s="243">
        <f t="shared" si="49"/>
        <v>0</v>
      </c>
      <c r="HK83" s="243">
        <f t="shared" si="50"/>
        <v>0</v>
      </c>
      <c r="HL83" s="243">
        <f t="shared" si="51"/>
        <v>0</v>
      </c>
      <c r="HM83" s="244">
        <v>0</v>
      </c>
      <c r="HN83" s="243">
        <f t="shared" si="285"/>
        <v>0</v>
      </c>
      <c r="HO83" s="243">
        <f t="shared" si="52"/>
        <v>0</v>
      </c>
      <c r="HP83" s="244">
        <v>0</v>
      </c>
      <c r="HQ83" s="244">
        <v>0</v>
      </c>
      <c r="HR83" s="243">
        <f t="shared" si="53"/>
        <v>0</v>
      </c>
      <c r="HS83" s="243">
        <f t="shared" si="54"/>
        <v>0</v>
      </c>
      <c r="HT83" s="243">
        <f t="shared" si="55"/>
        <v>0</v>
      </c>
      <c r="HU83" s="244">
        <v>0</v>
      </c>
      <c r="HV83" s="243">
        <f t="shared" si="286"/>
        <v>0</v>
      </c>
      <c r="HW83" s="243">
        <f t="shared" si="56"/>
        <v>0</v>
      </c>
      <c r="HX83" s="244">
        <v>0</v>
      </c>
      <c r="HY83" s="244">
        <v>0</v>
      </c>
      <c r="HZ83" s="243">
        <f t="shared" si="57"/>
        <v>0</v>
      </c>
      <c r="IA83" s="243">
        <f t="shared" si="58"/>
        <v>0</v>
      </c>
      <c r="IB83" s="243">
        <f t="shared" si="59"/>
        <v>0</v>
      </c>
      <c r="IC83" s="244">
        <v>0</v>
      </c>
      <c r="ID83" s="243">
        <f t="shared" si="287"/>
        <v>0</v>
      </c>
      <c r="IE83" s="243">
        <f t="shared" si="60"/>
        <v>0</v>
      </c>
      <c r="IF83" s="244">
        <v>0</v>
      </c>
      <c r="IG83" s="244">
        <v>0</v>
      </c>
      <c r="IH83" s="243">
        <f t="shared" si="61"/>
        <v>0</v>
      </c>
      <c r="II83" s="243">
        <f t="shared" si="62"/>
        <v>0</v>
      </c>
      <c r="IJ83" s="243">
        <f t="shared" si="288"/>
        <v>0</v>
      </c>
      <c r="IK83" s="244">
        <v>0</v>
      </c>
      <c r="IL83" s="243">
        <f t="shared" si="289"/>
        <v>0</v>
      </c>
      <c r="IM83" s="243">
        <f t="shared" si="63"/>
        <v>0</v>
      </c>
      <c r="IN83" s="244">
        <v>0</v>
      </c>
      <c r="IO83" s="244">
        <v>0</v>
      </c>
      <c r="IP83" s="243">
        <f t="shared" si="64"/>
        <v>0</v>
      </c>
      <c r="IQ83" s="243">
        <f t="shared" si="65"/>
        <v>0</v>
      </c>
      <c r="IR83" s="243">
        <f t="shared" si="290"/>
        <v>0</v>
      </c>
      <c r="IS83" s="244">
        <v>2.2999999999999998</v>
      </c>
      <c r="IT83" s="243">
        <f t="shared" si="291"/>
        <v>0.50600000000000001</v>
      </c>
      <c r="IU83" s="243">
        <f t="shared" si="66"/>
        <v>0</v>
      </c>
      <c r="IV83" s="244">
        <v>0.10043635150000001</v>
      </c>
      <c r="IW83" s="244">
        <v>0.238301514177715</v>
      </c>
      <c r="IX83" s="243">
        <f t="shared" si="67"/>
        <v>0.35731128271508356</v>
      </c>
      <c r="IY83" s="243">
        <f t="shared" si="68"/>
        <v>0.17510245741963992</v>
      </c>
      <c r="IZ83" s="243">
        <f t="shared" si="292"/>
        <v>4.4125819269749256</v>
      </c>
      <c r="JA83" s="244">
        <v>14.367144444444399</v>
      </c>
      <c r="JB83" s="243">
        <f t="shared" si="293"/>
        <v>3.160771777777768</v>
      </c>
      <c r="JC83" s="244">
        <v>36.8494888888888</v>
      </c>
      <c r="JD83" s="243">
        <f t="shared" si="69"/>
        <v>0</v>
      </c>
      <c r="JE83" s="243">
        <f t="shared" si="70"/>
        <v>6.178467395654156</v>
      </c>
      <c r="JF83" s="243">
        <f t="shared" si="71"/>
        <v>3.0277936253382567</v>
      </c>
      <c r="JG83" s="243">
        <f t="shared" si="294"/>
        <v>76.300399358524061</v>
      </c>
      <c r="JH83" s="244">
        <v>0</v>
      </c>
      <c r="JI83" s="243">
        <f t="shared" si="295"/>
        <v>0</v>
      </c>
      <c r="JJ83" s="244">
        <v>0</v>
      </c>
      <c r="JK83" s="243">
        <f t="shared" si="72"/>
        <v>0</v>
      </c>
      <c r="JL83" s="243">
        <f t="shared" si="73"/>
        <v>0</v>
      </c>
      <c r="JM83" s="243">
        <f t="shared" si="74"/>
        <v>0</v>
      </c>
      <c r="JN83" s="243">
        <f t="shared" si="296"/>
        <v>0</v>
      </c>
      <c r="JO83" s="244">
        <v>0</v>
      </c>
      <c r="JP83" s="243">
        <f t="shared" si="297"/>
        <v>0</v>
      </c>
      <c r="JQ83" s="244">
        <v>0</v>
      </c>
      <c r="JR83" s="243">
        <f t="shared" si="75"/>
        <v>0</v>
      </c>
      <c r="JS83" s="243">
        <f t="shared" si="76"/>
        <v>0</v>
      </c>
      <c r="JT83" s="243">
        <f t="shared" si="77"/>
        <v>0</v>
      </c>
      <c r="JU83" s="243">
        <f t="shared" si="298"/>
        <v>0</v>
      </c>
      <c r="JV83" s="244">
        <v>0</v>
      </c>
      <c r="JW83" s="243">
        <f t="shared" si="299"/>
        <v>0</v>
      </c>
      <c r="JX83" s="244">
        <v>0</v>
      </c>
      <c r="JY83" s="243">
        <f t="shared" si="78"/>
        <v>0</v>
      </c>
      <c r="JZ83" s="243">
        <f t="shared" si="79"/>
        <v>0</v>
      </c>
      <c r="KA83" s="243">
        <f t="shared" si="80"/>
        <v>0</v>
      </c>
      <c r="KB83" s="243">
        <f t="shared" si="300"/>
        <v>0</v>
      </c>
      <c r="KC83" s="244">
        <v>0</v>
      </c>
      <c r="KD83" s="243">
        <f t="shared" si="301"/>
        <v>0</v>
      </c>
      <c r="KE83" s="244">
        <v>0</v>
      </c>
      <c r="KF83" s="243">
        <f t="shared" si="81"/>
        <v>0</v>
      </c>
      <c r="KG83" s="243">
        <f t="shared" si="82"/>
        <v>0</v>
      </c>
      <c r="KH83" s="243">
        <f t="shared" si="83"/>
        <v>0</v>
      </c>
      <c r="KI83" s="243">
        <f t="shared" si="302"/>
        <v>0</v>
      </c>
      <c r="KJ83" s="244">
        <v>0</v>
      </c>
      <c r="KK83" s="243">
        <f t="shared" si="303"/>
        <v>0</v>
      </c>
      <c r="KL83" s="244">
        <v>0</v>
      </c>
      <c r="KM83" s="243">
        <f t="shared" si="84"/>
        <v>0</v>
      </c>
      <c r="KN83" s="243">
        <f t="shared" si="85"/>
        <v>0</v>
      </c>
      <c r="KO83" s="243">
        <f t="shared" si="86"/>
        <v>0</v>
      </c>
      <c r="KP83" s="243">
        <f t="shared" si="304"/>
        <v>0</v>
      </c>
      <c r="KQ83" s="243">
        <f t="shared" si="305"/>
        <v>16.6671444444444</v>
      </c>
      <c r="KR83" s="243">
        <f t="shared" si="305"/>
        <v>3.6667717777777682</v>
      </c>
      <c r="KS83" s="243">
        <f t="shared" si="306"/>
        <v>37.188226754566514</v>
      </c>
      <c r="KT83" s="243">
        <f t="shared" si="307"/>
        <v>0</v>
      </c>
      <c r="KU83" s="243">
        <f t="shared" si="308"/>
        <v>0</v>
      </c>
      <c r="KV83" s="243">
        <f t="shared" si="309"/>
        <v>0</v>
      </c>
      <c r="KW83" s="243">
        <f t="shared" si="310"/>
        <v>6.5357786783692395</v>
      </c>
      <c r="KX83" s="243">
        <f t="shared" si="311"/>
        <v>0.21067198907370227</v>
      </c>
      <c r="KY83" s="243">
        <f t="shared" si="312"/>
        <v>5.5749881545002831</v>
      </c>
      <c r="KZ83" s="243">
        <f t="shared" si="313"/>
        <v>3.2028960827578965</v>
      </c>
      <c r="LA83" s="243">
        <f t="shared" si="313"/>
        <v>80.712981285498984</v>
      </c>
      <c r="LB83" s="244">
        <v>0</v>
      </c>
      <c r="LC83" s="243">
        <f t="shared" si="314"/>
        <v>0</v>
      </c>
      <c r="LD83" s="243">
        <f t="shared" si="88"/>
        <v>0</v>
      </c>
      <c r="LE83" s="243">
        <f t="shared" si="315"/>
        <v>0</v>
      </c>
      <c r="LF83" s="243">
        <f t="shared" si="316"/>
        <v>0</v>
      </c>
      <c r="LG83" s="244">
        <v>0</v>
      </c>
      <c r="LH83" s="243">
        <f t="shared" si="89"/>
        <v>0</v>
      </c>
      <c r="LI83" s="243">
        <f t="shared" si="317"/>
        <v>0</v>
      </c>
      <c r="LJ83" s="243">
        <f t="shared" si="318"/>
        <v>0</v>
      </c>
      <c r="LK83" s="243">
        <f t="shared" si="90"/>
        <v>0</v>
      </c>
      <c r="LL83" s="243">
        <f t="shared" si="319"/>
        <v>0</v>
      </c>
      <c r="LM83" s="243">
        <f t="shared" si="91"/>
        <v>0</v>
      </c>
      <c r="LN83" s="244">
        <v>0</v>
      </c>
      <c r="LO83" s="243">
        <f t="shared" si="320"/>
        <v>0</v>
      </c>
      <c r="LP83" s="243">
        <f t="shared" si="321"/>
        <v>0</v>
      </c>
      <c r="LQ83" s="243">
        <f t="shared" si="92"/>
        <v>0</v>
      </c>
      <c r="LR83" s="243">
        <f t="shared" si="322"/>
        <v>0</v>
      </c>
      <c r="LS83" s="244">
        <v>0</v>
      </c>
      <c r="LT83" s="243">
        <f t="shared" si="93"/>
        <v>0</v>
      </c>
      <c r="LU83" s="243">
        <f t="shared" si="323"/>
        <v>0</v>
      </c>
      <c r="LV83" s="243">
        <f t="shared" si="324"/>
        <v>0</v>
      </c>
      <c r="LW83" s="243">
        <f t="shared" si="94"/>
        <v>0</v>
      </c>
      <c r="LX83" s="243">
        <f t="shared" si="325"/>
        <v>0</v>
      </c>
      <c r="LY83" s="245">
        <f t="shared" si="95"/>
        <v>0</v>
      </c>
      <c r="LZ83" s="244">
        <v>0</v>
      </c>
      <c r="MA83" s="249">
        <f t="shared" si="326"/>
        <v>0</v>
      </c>
      <c r="MB83" s="249">
        <f t="shared" si="327"/>
        <v>0</v>
      </c>
      <c r="MC83" s="249">
        <f t="shared" si="96"/>
        <v>0</v>
      </c>
      <c r="MD83" s="247">
        <f t="shared" si="328"/>
        <v>0</v>
      </c>
      <c r="ME83" s="250">
        <f t="shared" si="329"/>
        <v>195.60561991281861</v>
      </c>
      <c r="MF83" s="251">
        <f t="shared" si="376"/>
        <v>37.845416904072941</v>
      </c>
      <c r="MG83" s="252" t="e">
        <f t="shared" si="330"/>
        <v>#REF!</v>
      </c>
      <c r="MH83" s="252" t="e">
        <f t="shared" si="377"/>
        <v>#REF!</v>
      </c>
      <c r="MI83" s="252">
        <f t="shared" si="331"/>
        <v>0</v>
      </c>
      <c r="MJ83" s="252">
        <f t="shared" si="332"/>
        <v>0</v>
      </c>
      <c r="MK83" s="252">
        <f t="shared" si="378"/>
        <v>56.068833333333323</v>
      </c>
      <c r="ML83" s="252">
        <f t="shared" si="333"/>
        <v>0</v>
      </c>
      <c r="MM83" s="252">
        <f t="shared" si="334"/>
        <v>0</v>
      </c>
      <c r="MN83" s="252">
        <f t="shared" si="335"/>
        <v>0</v>
      </c>
      <c r="MO83" s="252">
        <f t="shared" si="336"/>
        <v>0</v>
      </c>
      <c r="MP83" s="253">
        <f t="shared" si="337"/>
        <v>0</v>
      </c>
      <c r="MQ83" s="254">
        <f t="shared" si="379"/>
        <v>0</v>
      </c>
      <c r="MR83" s="255">
        <f t="shared" si="338"/>
        <v>0</v>
      </c>
      <c r="MS83" s="255">
        <f t="shared" si="380"/>
        <v>0</v>
      </c>
      <c r="MT83" s="255">
        <f t="shared" si="381"/>
        <v>15.839274174166619</v>
      </c>
      <c r="MU83" s="255">
        <f t="shared" si="97"/>
        <v>0.51055758769787496</v>
      </c>
      <c r="MV83" s="255">
        <f t="shared" si="339"/>
        <v>16.483207234466938</v>
      </c>
      <c r="MW83" s="255" t="e">
        <f t="shared" si="98"/>
        <v>#REF!</v>
      </c>
      <c r="MX83" s="255" t="e">
        <f t="shared" si="99"/>
        <v>#REF!</v>
      </c>
      <c r="MY83" s="256" t="e">
        <f t="shared" si="340"/>
        <v>#REF!</v>
      </c>
      <c r="MZ83" s="254">
        <f t="shared" si="341"/>
        <v>0</v>
      </c>
      <c r="NA83" s="255">
        <f t="shared" si="100"/>
        <v>0</v>
      </c>
      <c r="NB83" s="255">
        <f t="shared" si="342"/>
        <v>0</v>
      </c>
      <c r="NC83" s="255">
        <f t="shared" si="101"/>
        <v>0</v>
      </c>
      <c r="ND83" s="255">
        <f t="shared" si="343"/>
        <v>0</v>
      </c>
      <c r="NE83" s="255"/>
      <c r="NF83" s="256"/>
      <c r="NG83" s="257"/>
      <c r="NH83" s="254">
        <f t="shared" si="344"/>
        <v>0</v>
      </c>
      <c r="NI83" s="255">
        <f t="shared" si="102"/>
        <v>0</v>
      </c>
      <c r="NJ83" s="255" t="e">
        <f t="shared" si="345"/>
        <v>#REF!</v>
      </c>
      <c r="NK83" s="255" t="e">
        <f t="shared" si="103"/>
        <v>#REF!</v>
      </c>
      <c r="NL83" s="255">
        <f t="shared" si="346"/>
        <v>0</v>
      </c>
      <c r="NM83" s="255"/>
      <c r="NN83" s="256"/>
      <c r="NO83" s="257"/>
      <c r="NP83" s="254">
        <f t="shared" si="347"/>
        <v>7.5802881830575419</v>
      </c>
      <c r="NQ83" s="255">
        <f t="shared" si="104"/>
        <v>8.5429847823058491</v>
      </c>
      <c r="NR83" s="255">
        <f t="shared" si="348"/>
        <v>6.6666911063737828</v>
      </c>
      <c r="NS83" s="255">
        <f t="shared" si="105"/>
        <v>8.2666969719034906</v>
      </c>
      <c r="NT83" s="255">
        <f t="shared" si="349"/>
        <v>71.392860146795115</v>
      </c>
      <c r="NU83" s="255">
        <f t="shared" si="350"/>
        <v>0.1061771186568413</v>
      </c>
      <c r="NV83" s="256">
        <f t="shared" si="351"/>
        <v>9.3380361742981047E-2</v>
      </c>
      <c r="NW83" s="257">
        <f t="shared" si="106"/>
        <v>1.0358957808877343</v>
      </c>
      <c r="NX83" s="254">
        <f t="shared" si="352"/>
        <v>0</v>
      </c>
      <c r="NY83" s="255">
        <f t="shared" si="107"/>
        <v>0</v>
      </c>
      <c r="NZ83" s="255">
        <f t="shared" si="353"/>
        <v>0</v>
      </c>
      <c r="OA83" s="255">
        <f t="shared" si="108"/>
        <v>0</v>
      </c>
      <c r="OB83" s="255">
        <f t="shared" si="354"/>
        <v>0</v>
      </c>
      <c r="OC83" s="255"/>
      <c r="OD83" s="256"/>
      <c r="OE83" s="257"/>
      <c r="OF83" s="254">
        <f t="shared" si="355"/>
        <v>0</v>
      </c>
      <c r="OG83" s="255">
        <f t="shared" si="109"/>
        <v>0</v>
      </c>
      <c r="OH83" s="255">
        <f t="shared" si="356"/>
        <v>0</v>
      </c>
      <c r="OI83" s="255">
        <f t="shared" si="110"/>
        <v>0</v>
      </c>
      <c r="OJ83" s="255">
        <f t="shared" si="357"/>
        <v>0</v>
      </c>
      <c r="OK83" s="255"/>
      <c r="OL83" s="256"/>
      <c r="OM83" s="257"/>
      <c r="ON83" s="258"/>
      <c r="OO83" s="254">
        <f t="shared" si="358"/>
        <v>0</v>
      </c>
      <c r="OP83" s="255">
        <f t="shared" si="111"/>
        <v>0</v>
      </c>
      <c r="OQ83" s="255">
        <f t="shared" si="359"/>
        <v>0</v>
      </c>
      <c r="OR83" s="255">
        <f t="shared" si="112"/>
        <v>0</v>
      </c>
      <c r="OS83" s="255">
        <f t="shared" si="360"/>
        <v>0</v>
      </c>
      <c r="OT83" s="255"/>
      <c r="OU83" s="256"/>
      <c r="OV83" s="257"/>
      <c r="OW83" s="258"/>
      <c r="OX83" s="254">
        <f t="shared" si="361"/>
        <v>0</v>
      </c>
      <c r="OY83" s="255">
        <f t="shared" si="113"/>
        <v>0</v>
      </c>
      <c r="OZ83" s="255">
        <f t="shared" si="362"/>
        <v>0</v>
      </c>
      <c r="PA83" s="255">
        <f t="shared" si="114"/>
        <v>0</v>
      </c>
      <c r="PB83" s="255">
        <f t="shared" si="363"/>
        <v>0</v>
      </c>
      <c r="PC83" s="255"/>
      <c r="PD83" s="259"/>
      <c r="PE83" s="257"/>
      <c r="PF83" s="254">
        <f t="shared" si="116"/>
        <v>0</v>
      </c>
      <c r="PG83" s="255">
        <f t="shared" si="117"/>
        <v>0</v>
      </c>
      <c r="PH83" s="255">
        <f t="shared" si="364"/>
        <v>0</v>
      </c>
      <c r="PI83" s="255">
        <f t="shared" si="118"/>
        <v>0</v>
      </c>
      <c r="PJ83" s="255">
        <f t="shared" si="119"/>
        <v>0</v>
      </c>
      <c r="PK83" s="255"/>
      <c r="PL83" s="259"/>
      <c r="PM83" s="257"/>
      <c r="PN83" s="254">
        <f t="shared" si="120"/>
        <v>0</v>
      </c>
      <c r="PO83" s="255">
        <f t="shared" si="121"/>
        <v>0</v>
      </c>
      <c r="PP83" s="255">
        <f t="shared" si="365"/>
        <v>0</v>
      </c>
      <c r="PQ83" s="255">
        <f t="shared" si="122"/>
        <v>0</v>
      </c>
      <c r="PR83" s="255">
        <f t="shared" si="123"/>
        <v>0</v>
      </c>
      <c r="PS83" s="255"/>
      <c r="PT83" s="259"/>
      <c r="PU83" s="257"/>
      <c r="PV83" s="254">
        <f t="shared" si="124"/>
        <v>19.612934184769824</v>
      </c>
      <c r="PW83" s="255">
        <f t="shared" si="125"/>
        <v>22.103776826235592</v>
      </c>
      <c r="PX83" s="255">
        <f t="shared" si="126"/>
        <v>6.5090658917056524E-2</v>
      </c>
      <c r="PY83" s="255">
        <f t="shared" si="127"/>
        <v>8.0712417057150085E-2</v>
      </c>
      <c r="PZ83" s="255">
        <f t="shared" si="128"/>
        <v>19.791773684410952</v>
      </c>
      <c r="QA83" s="255">
        <f t="shared" si="366"/>
        <v>0.99096394782535369</v>
      </c>
      <c r="QB83" s="259">
        <f t="shared" si="129"/>
        <v>3.2887734042919745E-3</v>
      </c>
      <c r="QC83" s="257">
        <f t="shared" si="367"/>
        <v>1.12664172699085</v>
      </c>
      <c r="QD83" s="254">
        <f t="shared" si="130"/>
        <v>0</v>
      </c>
      <c r="QE83" s="255">
        <f t="shared" si="131"/>
        <v>0</v>
      </c>
      <c r="QF83" s="255">
        <f t="shared" si="132"/>
        <v>0</v>
      </c>
      <c r="QG83" s="255">
        <f t="shared" si="133"/>
        <v>0</v>
      </c>
      <c r="QH83" s="255">
        <f t="shared" si="134"/>
        <v>0</v>
      </c>
      <c r="QI83" s="255"/>
      <c r="QJ83" s="259"/>
      <c r="QK83" s="257"/>
      <c r="QL83" s="254">
        <f t="shared" si="135"/>
        <v>27.135401770712512</v>
      </c>
      <c r="QM83" s="255">
        <f t="shared" si="136"/>
        <v>30.581597795593002</v>
      </c>
      <c r="QN83" s="255">
        <f t="shared" si="137"/>
        <v>0.21067198907370227</v>
      </c>
      <c r="QO83" s="255">
        <f t="shared" si="138"/>
        <v>0.26123326645139083</v>
      </c>
      <c r="QP83" s="255">
        <f t="shared" si="368"/>
        <v>64.057921655157926</v>
      </c>
      <c r="QQ83" s="255">
        <f t="shared" si="369"/>
        <v>0.42360727712631896</v>
      </c>
      <c r="QR83" s="259">
        <f t="shared" si="139"/>
        <v>3.2887734042919736E-3</v>
      </c>
      <c r="QS83" s="257">
        <f t="shared" si="370"/>
        <v>1.0545874298120725</v>
      </c>
      <c r="QT83" s="254">
        <f t="shared" si="140"/>
        <v>0</v>
      </c>
      <c r="QU83" s="255">
        <f t="shared" si="141"/>
        <v>0</v>
      </c>
      <c r="QV83" s="255">
        <f t="shared" si="142"/>
        <v>0</v>
      </c>
      <c r="QW83" s="255">
        <f t="shared" si="143"/>
        <v>0</v>
      </c>
      <c r="QX83" s="255">
        <f t="shared" si="144"/>
        <v>0</v>
      </c>
      <c r="QY83" s="255"/>
      <c r="QZ83" s="259"/>
      <c r="RA83" s="257"/>
      <c r="RB83" s="254">
        <f t="shared" si="145"/>
        <v>0</v>
      </c>
      <c r="RC83" s="255">
        <f t="shared" si="146"/>
        <v>0</v>
      </c>
      <c r="RD83" s="255">
        <f t="shared" si="371"/>
        <v>0</v>
      </c>
      <c r="RE83" s="255">
        <f t="shared" si="147"/>
        <v>0</v>
      </c>
      <c r="RF83" s="255">
        <f t="shared" si="148"/>
        <v>0</v>
      </c>
      <c r="RG83" s="255"/>
      <c r="RH83" s="259"/>
      <c r="RI83" s="257"/>
      <c r="RJ83" s="254">
        <f t="shared" si="149"/>
        <v>0</v>
      </c>
      <c r="RK83" s="255">
        <f t="shared" si="150"/>
        <v>0</v>
      </c>
      <c r="RL83" s="255">
        <f t="shared" si="372"/>
        <v>0</v>
      </c>
      <c r="RM83" s="255">
        <f t="shared" si="151"/>
        <v>0</v>
      </c>
      <c r="RN83" s="255">
        <f t="shared" si="152"/>
        <v>0</v>
      </c>
      <c r="RO83" s="255"/>
      <c r="RP83" s="259"/>
      <c r="RQ83" s="257"/>
      <c r="RR83" s="254">
        <f t="shared" si="153"/>
        <v>0</v>
      </c>
      <c r="RS83" s="255">
        <f t="shared" si="154"/>
        <v>0</v>
      </c>
      <c r="RT83" s="255">
        <f t="shared" si="373"/>
        <v>0</v>
      </c>
      <c r="RU83" s="255">
        <f t="shared" si="155"/>
        <v>0</v>
      </c>
      <c r="RV83" s="255">
        <f t="shared" si="156"/>
        <v>0</v>
      </c>
      <c r="RW83" s="255"/>
      <c r="RX83" s="259"/>
      <c r="RY83" s="257"/>
      <c r="RZ83" s="260"/>
      <c r="SA83" s="242">
        <f t="shared" si="157"/>
        <v>0</v>
      </c>
      <c r="SB83" s="242">
        <f t="shared" si="158"/>
        <v>0</v>
      </c>
      <c r="SC83" s="242">
        <f t="shared" si="159"/>
        <v>0.3964373153457359</v>
      </c>
      <c r="SD83" s="242">
        <f t="shared" si="160"/>
        <v>0</v>
      </c>
      <c r="SE83" s="242">
        <f t="shared" si="161"/>
        <v>0</v>
      </c>
      <c r="SF83" s="262">
        <v>0</v>
      </c>
      <c r="SG83" s="242">
        <f t="shared" si="162"/>
        <v>0</v>
      </c>
      <c r="SH83" s="262">
        <v>0</v>
      </c>
      <c r="SI83" s="242">
        <f t="shared" si="163"/>
        <v>0</v>
      </c>
      <c r="SJ83" s="242">
        <f t="shared" si="164"/>
        <v>0</v>
      </c>
      <c r="SK83" s="242">
        <f t="shared" si="165"/>
        <v>0</v>
      </c>
      <c r="SL83" s="242">
        <f t="shared" si="166"/>
        <v>0.17868537790074879</v>
      </c>
      <c r="SM83" s="242">
        <f t="shared" si="167"/>
        <v>0</v>
      </c>
      <c r="SN83" s="242">
        <f t="shared" si="168"/>
        <v>0.42636969787302093</v>
      </c>
      <c r="SO83" s="242">
        <f t="shared" si="169"/>
        <v>0</v>
      </c>
      <c r="SP83" s="242">
        <f t="shared" si="170"/>
        <v>0</v>
      </c>
      <c r="SQ83" s="242">
        <f t="shared" si="171"/>
        <v>0</v>
      </c>
      <c r="SR83" s="242">
        <f t="shared" si="172"/>
        <v>0</v>
      </c>
      <c r="SS83" s="242">
        <f t="shared" si="173"/>
        <v>1.0014923911195055</v>
      </c>
      <c r="ST83" s="242">
        <f t="shared" si="174"/>
        <v>1.0014923911195055</v>
      </c>
      <c r="SU83" s="242"/>
      <c r="SV83" s="242"/>
      <c r="SW83" s="242">
        <f t="shared" si="175"/>
        <v>1.0591078586289187</v>
      </c>
      <c r="SX83" s="242">
        <f t="shared" si="175"/>
        <v>1.0591078586289187</v>
      </c>
      <c r="SY83" s="242"/>
      <c r="SZ83" s="263"/>
      <c r="TA83" s="264">
        <f t="shared" si="176"/>
        <v>0</v>
      </c>
      <c r="TB83" s="264">
        <f t="shared" si="177"/>
        <v>0</v>
      </c>
      <c r="TC83" s="264">
        <f t="shared" si="178"/>
        <v>89.972769999999997</v>
      </c>
      <c r="TD83" s="264">
        <f t="shared" si="179"/>
        <v>0</v>
      </c>
      <c r="TE83" s="264">
        <f t="shared" si="180"/>
        <v>0</v>
      </c>
      <c r="TF83" s="264">
        <f t="shared" si="180"/>
        <v>0</v>
      </c>
      <c r="TG83" s="264">
        <f t="shared" si="181"/>
        <v>0</v>
      </c>
      <c r="TH83" s="264">
        <f t="shared" si="182"/>
        <v>0</v>
      </c>
      <c r="TI83" s="264">
        <f t="shared" si="183"/>
        <v>0</v>
      </c>
      <c r="TJ83" s="264">
        <f t="shared" si="184"/>
        <v>37.286859999999997</v>
      </c>
      <c r="TK83" s="264">
        <f t="shared" si="185"/>
        <v>0</v>
      </c>
      <c r="TL83" s="264">
        <f t="shared" si="186"/>
        <v>95.050929999999994</v>
      </c>
      <c r="TM83" s="264">
        <f t="shared" si="187"/>
        <v>0</v>
      </c>
      <c r="TN83" s="264">
        <f t="shared" si="188"/>
        <v>0</v>
      </c>
      <c r="TO83" s="264">
        <f t="shared" si="189"/>
        <v>0</v>
      </c>
      <c r="TP83" s="264">
        <f t="shared" si="189"/>
        <v>0</v>
      </c>
      <c r="TQ83" s="264"/>
      <c r="TR83" s="264"/>
      <c r="TS83" s="264">
        <f t="shared" si="190"/>
        <v>0</v>
      </c>
      <c r="TT83" s="264">
        <f t="shared" si="191"/>
        <v>0</v>
      </c>
      <c r="TU83" s="264">
        <f t="shared" si="192"/>
        <v>93.202412837782504</v>
      </c>
      <c r="TV83" s="264">
        <f t="shared" si="193"/>
        <v>0</v>
      </c>
      <c r="TW83" s="264">
        <f t="shared" si="193"/>
        <v>0</v>
      </c>
      <c r="TX83" s="264">
        <f t="shared" si="194"/>
        <v>0</v>
      </c>
      <c r="TY83" s="264">
        <f t="shared" si="195"/>
        <v>0</v>
      </c>
      <c r="TZ83" s="264">
        <f t="shared" si="196"/>
        <v>0</v>
      </c>
      <c r="UA83" s="264">
        <f t="shared" si="197"/>
        <v>0</v>
      </c>
      <c r="UB83" s="264">
        <f t="shared" si="198"/>
        <v>42.008932344466039</v>
      </c>
      <c r="UC83" s="264">
        <f t="shared" si="199"/>
        <v>0</v>
      </c>
      <c r="UD83" s="264">
        <f t="shared" si="200"/>
        <v>100.23951596994722</v>
      </c>
      <c r="UE83" s="264">
        <f t="shared" si="201"/>
        <v>0</v>
      </c>
      <c r="UF83" s="264">
        <f t="shared" si="202"/>
        <v>0</v>
      </c>
      <c r="UG83" s="264">
        <f t="shared" si="203"/>
        <v>0</v>
      </c>
      <c r="UH83" s="264">
        <f t="shared" si="203"/>
        <v>0</v>
      </c>
      <c r="UI83" s="191"/>
      <c r="UJ83" s="191"/>
      <c r="UK83" s="191"/>
      <c r="UL83" s="191"/>
      <c r="UM83" s="189"/>
      <c r="UN83" s="191"/>
      <c r="UO83" s="191"/>
      <c r="UP83" s="191"/>
      <c r="UQ83" s="191"/>
      <c r="UR83" s="191"/>
      <c r="US83" s="191"/>
      <c r="UT83" s="191"/>
      <c r="UU83" s="191"/>
      <c r="UV83" s="192"/>
      <c r="UW83" s="191"/>
      <c r="UX83" s="191"/>
      <c r="UY83" s="191"/>
      <c r="UZ83" s="191"/>
      <c r="VA83" s="191"/>
      <c r="VB83" s="191"/>
      <c r="VC83" s="191"/>
      <c r="VD83" s="191"/>
      <c r="VE83" s="191"/>
      <c r="VF83" s="191"/>
      <c r="VG83" s="191"/>
      <c r="VH83" s="191"/>
      <c r="VI83" s="191"/>
      <c r="VJ83" s="191"/>
      <c r="VK83" s="191"/>
      <c r="VL83" s="191"/>
      <c r="VM83" s="191"/>
      <c r="VN83" s="219"/>
      <c r="VO83" s="191"/>
      <c r="VP83" s="191"/>
      <c r="VQ83" s="191"/>
      <c r="VR83" s="191"/>
      <c r="VS83" s="191"/>
      <c r="VT83" s="191"/>
      <c r="VU83" s="191"/>
      <c r="VV83" s="191"/>
    </row>
    <row r="84" spans="1:594" ht="23.1" hidden="1" customHeight="1" thickBot="1" x14ac:dyDescent="0.35">
      <c r="A84" s="265">
        <v>47</v>
      </c>
      <c r="B84" s="266" t="s">
        <v>191</v>
      </c>
      <c r="C84" s="265">
        <v>1</v>
      </c>
      <c r="D84" s="267">
        <v>261</v>
      </c>
      <c r="E84" s="239"/>
      <c r="F84" s="240">
        <f t="shared" si="204"/>
        <v>261</v>
      </c>
      <c r="G84" s="240"/>
      <c r="H84" s="268">
        <v>0</v>
      </c>
      <c r="I84" s="269">
        <v>0.94369999999999998</v>
      </c>
      <c r="J84" s="269">
        <v>0.94369999999999998</v>
      </c>
      <c r="K84" s="269"/>
      <c r="L84" s="269"/>
      <c r="M84" s="269">
        <v>0</v>
      </c>
      <c r="N84" s="269">
        <v>0</v>
      </c>
      <c r="O84" s="269">
        <v>0.43859999999999999</v>
      </c>
      <c r="P84" s="269">
        <v>0</v>
      </c>
      <c r="Q84" s="269">
        <v>0</v>
      </c>
      <c r="R84" s="269">
        <v>0</v>
      </c>
      <c r="S84" s="269">
        <v>0</v>
      </c>
      <c r="T84" s="269">
        <v>0</v>
      </c>
      <c r="U84" s="269">
        <v>0</v>
      </c>
      <c r="V84" s="269">
        <v>0.10879999999999999</v>
      </c>
      <c r="W84" s="269">
        <v>0</v>
      </c>
      <c r="X84" s="269">
        <v>0.39629999999999999</v>
      </c>
      <c r="Y84" s="269">
        <v>0</v>
      </c>
      <c r="Z84" s="269">
        <v>0</v>
      </c>
      <c r="AA84" s="269">
        <v>0</v>
      </c>
      <c r="AB84" s="269">
        <v>0</v>
      </c>
      <c r="AC84" s="244">
        <v>0</v>
      </c>
      <c r="AD84" s="243">
        <f t="shared" si="205"/>
        <v>0</v>
      </c>
      <c r="AE84" s="243">
        <f t="shared" si="0"/>
        <v>0</v>
      </c>
      <c r="AF84" s="243">
        <f t="shared" si="206"/>
        <v>0</v>
      </c>
      <c r="AG84" s="243">
        <f t="shared" si="207"/>
        <v>0</v>
      </c>
      <c r="AH84" s="244">
        <v>0</v>
      </c>
      <c r="AI84" s="243">
        <f t="shared" si="1"/>
        <v>0</v>
      </c>
      <c r="AJ84" s="243">
        <f t="shared" si="208"/>
        <v>0</v>
      </c>
      <c r="AK84" s="243">
        <f t="shared" si="209"/>
        <v>0</v>
      </c>
      <c r="AL84" s="243">
        <f t="shared" si="2"/>
        <v>0</v>
      </c>
      <c r="AM84" s="243">
        <f t="shared" si="210"/>
        <v>0</v>
      </c>
      <c r="AN84" s="244">
        <v>0</v>
      </c>
      <c r="AO84" s="244">
        <v>0</v>
      </c>
      <c r="AP84" s="243">
        <f t="shared" si="211"/>
        <v>0</v>
      </c>
      <c r="AQ84" s="243">
        <f t="shared" si="212"/>
        <v>0</v>
      </c>
      <c r="AR84" s="243">
        <f t="shared" si="213"/>
        <v>0</v>
      </c>
      <c r="AS84" s="244">
        <v>0</v>
      </c>
      <c r="AT84" s="244" t="e">
        <f t="shared" si="3"/>
        <v>#REF!</v>
      </c>
      <c r="AU84" s="243">
        <f t="shared" si="4"/>
        <v>0</v>
      </c>
      <c r="AV84" s="243">
        <f t="shared" si="214"/>
        <v>0</v>
      </c>
      <c r="AW84" s="243">
        <f t="shared" si="215"/>
        <v>0</v>
      </c>
      <c r="AX84" s="243">
        <f t="shared" si="5"/>
        <v>0</v>
      </c>
      <c r="AY84" s="243">
        <f t="shared" si="216"/>
        <v>0</v>
      </c>
      <c r="AZ84" s="244">
        <v>14</v>
      </c>
      <c r="BA84" s="243">
        <f t="shared" si="217"/>
        <v>71.36033333333333</v>
      </c>
      <c r="BB84" s="243">
        <f t="shared" si="218"/>
        <v>7.4418633333333331</v>
      </c>
      <c r="BC84" s="243">
        <f t="shared" si="219"/>
        <v>5.9534906666666672</v>
      </c>
      <c r="BD84" s="243">
        <f t="shared" si="220"/>
        <v>1.4883726666666659</v>
      </c>
      <c r="BE84" s="244">
        <v>2.7906987499999998</v>
      </c>
      <c r="BF84" s="243">
        <f t="shared" si="221"/>
        <v>2.2325589999999997</v>
      </c>
      <c r="BG84" s="243">
        <f t="shared" si="222"/>
        <v>0.55813975000000005</v>
      </c>
      <c r="BH84" s="243">
        <f t="shared" si="6"/>
        <v>9.2707447701635086</v>
      </c>
      <c r="BI84" s="243">
        <f t="shared" si="223"/>
        <v>0.29882992326360253</v>
      </c>
      <c r="BJ84" s="243">
        <f t="shared" si="224"/>
        <v>7.9079012341881967</v>
      </c>
      <c r="BK84" s="243">
        <f t="shared" si="7"/>
        <v>4.5431820093415087</v>
      </c>
      <c r="BL84" s="243">
        <f t="shared" si="225"/>
        <v>114.48818663540601</v>
      </c>
      <c r="BM84" s="244">
        <v>0</v>
      </c>
      <c r="BN84" s="243">
        <f t="shared" si="226"/>
        <v>0</v>
      </c>
      <c r="BO84" s="243">
        <f t="shared" si="8"/>
        <v>0</v>
      </c>
      <c r="BP84" s="243">
        <f t="shared" si="227"/>
        <v>0</v>
      </c>
      <c r="BQ84" s="243">
        <f t="shared" si="228"/>
        <v>0</v>
      </c>
      <c r="BR84" s="244">
        <v>0</v>
      </c>
      <c r="BS84" s="243">
        <f t="shared" si="9"/>
        <v>0</v>
      </c>
      <c r="BT84" s="243">
        <f t="shared" si="229"/>
        <v>0</v>
      </c>
      <c r="BU84" s="243">
        <f t="shared" si="230"/>
        <v>0</v>
      </c>
      <c r="BV84" s="243">
        <f t="shared" si="10"/>
        <v>0</v>
      </c>
      <c r="BW84" s="243">
        <f t="shared" si="231"/>
        <v>0</v>
      </c>
      <c r="BX84" s="244">
        <v>0</v>
      </c>
      <c r="BY84" s="243">
        <f t="shared" si="11"/>
        <v>0</v>
      </c>
      <c r="BZ84" s="243">
        <f t="shared" si="232"/>
        <v>0</v>
      </c>
      <c r="CA84" s="243">
        <f t="shared" si="233"/>
        <v>0</v>
      </c>
      <c r="CB84" s="243">
        <f t="shared" si="12"/>
        <v>0</v>
      </c>
      <c r="CC84" s="243">
        <f t="shared" si="234"/>
        <v>0</v>
      </c>
      <c r="CD84" s="245"/>
      <c r="CE84" s="243">
        <f t="shared" si="13"/>
        <v>0</v>
      </c>
      <c r="CF84" s="243">
        <f t="shared" si="235"/>
        <v>0</v>
      </c>
      <c r="CG84" s="243">
        <f t="shared" si="236"/>
        <v>0</v>
      </c>
      <c r="CH84" s="243">
        <f t="shared" si="14"/>
        <v>0</v>
      </c>
      <c r="CI84" s="243">
        <f t="shared" si="237"/>
        <v>0</v>
      </c>
      <c r="CJ84" s="245"/>
      <c r="CK84" s="243">
        <f t="shared" si="15"/>
        <v>0</v>
      </c>
      <c r="CL84" s="243">
        <f t="shared" si="238"/>
        <v>0</v>
      </c>
      <c r="CM84" s="243">
        <f t="shared" si="239"/>
        <v>0</v>
      </c>
      <c r="CN84" s="243">
        <f t="shared" si="16"/>
        <v>0</v>
      </c>
      <c r="CO84" s="243">
        <f t="shared" si="240"/>
        <v>0</v>
      </c>
      <c r="CP84" s="243">
        <v>0</v>
      </c>
      <c r="CQ84" s="243">
        <f t="shared" si="17"/>
        <v>0</v>
      </c>
      <c r="CR84" s="243">
        <f t="shared" si="374"/>
        <v>0</v>
      </c>
      <c r="CS84" s="243">
        <f t="shared" si="241"/>
        <v>0</v>
      </c>
      <c r="CT84" s="243">
        <f t="shared" si="18"/>
        <v>0</v>
      </c>
      <c r="CU84" s="243">
        <f t="shared" si="242"/>
        <v>0</v>
      </c>
      <c r="CV84" s="243"/>
      <c r="CW84" s="243">
        <f t="shared" si="19"/>
        <v>0</v>
      </c>
      <c r="CX84" s="243">
        <f t="shared" si="375"/>
        <v>0</v>
      </c>
      <c r="CY84" s="243">
        <f t="shared" si="243"/>
        <v>0</v>
      </c>
      <c r="CZ84" s="243">
        <f t="shared" si="20"/>
        <v>0</v>
      </c>
      <c r="DA84" s="243">
        <f t="shared" si="244"/>
        <v>0</v>
      </c>
      <c r="DB84" s="244">
        <v>0</v>
      </c>
      <c r="DC84" s="243">
        <f t="shared" si="245"/>
        <v>0</v>
      </c>
      <c r="DD84" s="243">
        <f t="shared" si="21"/>
        <v>0</v>
      </c>
      <c r="DE84" s="244">
        <v>0</v>
      </c>
      <c r="DF84" s="244">
        <v>0</v>
      </c>
      <c r="DG84" s="243">
        <f t="shared" si="22"/>
        <v>0</v>
      </c>
      <c r="DH84" s="243">
        <f t="shared" si="23"/>
        <v>0</v>
      </c>
      <c r="DI84" s="243">
        <f t="shared" si="246"/>
        <v>0</v>
      </c>
      <c r="DJ84" s="244">
        <v>0</v>
      </c>
      <c r="DK84" s="243">
        <f t="shared" si="247"/>
        <v>0</v>
      </c>
      <c r="DL84" s="243">
        <f t="shared" si="24"/>
        <v>0</v>
      </c>
      <c r="DM84" s="244">
        <v>0</v>
      </c>
      <c r="DN84" s="244">
        <v>0</v>
      </c>
      <c r="DO84" s="243">
        <f t="shared" si="25"/>
        <v>0</v>
      </c>
      <c r="DP84" s="243">
        <f t="shared" si="26"/>
        <v>0</v>
      </c>
      <c r="DQ84" s="243">
        <f t="shared" si="248"/>
        <v>0</v>
      </c>
      <c r="DR84" s="244">
        <v>0</v>
      </c>
      <c r="DS84" s="243">
        <f t="shared" si="249"/>
        <v>0</v>
      </c>
      <c r="DT84" s="243">
        <f t="shared" si="27"/>
        <v>0</v>
      </c>
      <c r="DU84" s="244">
        <v>0</v>
      </c>
      <c r="DV84" s="244">
        <v>0</v>
      </c>
      <c r="DW84" s="243">
        <f t="shared" si="28"/>
        <v>0</v>
      </c>
      <c r="DX84" s="243">
        <f t="shared" si="29"/>
        <v>0</v>
      </c>
      <c r="DY84" s="243">
        <f t="shared" si="30"/>
        <v>0</v>
      </c>
      <c r="DZ84" s="244">
        <v>0</v>
      </c>
      <c r="EA84" s="243">
        <f t="shared" si="250"/>
        <v>0</v>
      </c>
      <c r="EB84" s="243">
        <f t="shared" si="31"/>
        <v>0</v>
      </c>
      <c r="EC84" s="244">
        <v>0</v>
      </c>
      <c r="ED84" s="244">
        <v>0</v>
      </c>
      <c r="EE84" s="243">
        <f t="shared" si="32"/>
        <v>0</v>
      </c>
      <c r="EF84" s="243">
        <f t="shared" si="33"/>
        <v>0</v>
      </c>
      <c r="EG84" s="243">
        <f t="shared" si="34"/>
        <v>0</v>
      </c>
      <c r="EH84" s="244">
        <v>0</v>
      </c>
      <c r="EI84" s="243">
        <f t="shared" si="251"/>
        <v>0</v>
      </c>
      <c r="EJ84" s="243">
        <f t="shared" si="35"/>
        <v>0</v>
      </c>
      <c r="EK84" s="244">
        <v>0</v>
      </c>
      <c r="EL84" s="244">
        <v>0</v>
      </c>
      <c r="EM84" s="243">
        <f t="shared" si="36"/>
        <v>0</v>
      </c>
      <c r="EN84" s="243">
        <f t="shared" si="37"/>
        <v>0</v>
      </c>
      <c r="EO84" s="243">
        <f t="shared" si="252"/>
        <v>0</v>
      </c>
      <c r="EP84" s="244">
        <v>0</v>
      </c>
      <c r="EQ84" s="244">
        <v>0</v>
      </c>
      <c r="ER84" s="244">
        <v>0</v>
      </c>
      <c r="ES84" s="244">
        <v>0</v>
      </c>
      <c r="ET84" s="244">
        <v>0</v>
      </c>
      <c r="EU84" s="243">
        <f t="shared" si="38"/>
        <v>0</v>
      </c>
      <c r="EV84" s="243">
        <f t="shared" si="253"/>
        <v>0</v>
      </c>
      <c r="EW84" s="243">
        <f t="shared" si="254"/>
        <v>0</v>
      </c>
      <c r="EX84" s="243">
        <f t="shared" si="39"/>
        <v>0</v>
      </c>
      <c r="EY84" s="243">
        <f t="shared" si="255"/>
        <v>0</v>
      </c>
      <c r="EZ84" s="245">
        <f t="shared" si="256"/>
        <v>0</v>
      </c>
      <c r="FA84" s="245">
        <f t="shared" si="256"/>
        <v>0</v>
      </c>
      <c r="FB84" s="245">
        <f t="shared" si="256"/>
        <v>0</v>
      </c>
      <c r="FC84" s="245">
        <f t="shared" si="257"/>
        <v>0</v>
      </c>
      <c r="FD84" s="245">
        <f t="shared" si="258"/>
        <v>0</v>
      </c>
      <c r="FE84" s="245">
        <f t="shared" si="259"/>
        <v>0</v>
      </c>
      <c r="FF84" s="245">
        <f t="shared" si="260"/>
        <v>0</v>
      </c>
      <c r="FG84" s="245">
        <f t="shared" si="261"/>
        <v>0</v>
      </c>
      <c r="FH84" s="245">
        <f t="shared" si="262"/>
        <v>0</v>
      </c>
      <c r="FI84" s="245">
        <f t="shared" si="263"/>
        <v>0</v>
      </c>
      <c r="FJ84" s="245">
        <f t="shared" si="263"/>
        <v>0</v>
      </c>
      <c r="FK84" s="244">
        <f t="shared" si="40"/>
        <v>0</v>
      </c>
      <c r="FL84" s="244">
        <v>0</v>
      </c>
      <c r="FM84" s="243">
        <f t="shared" si="264"/>
        <v>0</v>
      </c>
      <c r="FN84" s="243">
        <f t="shared" si="265"/>
        <v>0</v>
      </c>
      <c r="FO84" s="244">
        <v>0</v>
      </c>
      <c r="FP84" s="244">
        <f t="shared" si="266"/>
        <v>0</v>
      </c>
      <c r="FQ84" s="244">
        <f t="shared" si="41"/>
        <v>0</v>
      </c>
      <c r="FR84" s="244">
        <v>0</v>
      </c>
      <c r="FS84" s="243">
        <f t="shared" si="267"/>
        <v>0</v>
      </c>
      <c r="FT84" s="243">
        <f t="shared" si="268"/>
        <v>0</v>
      </c>
      <c r="FU84" s="244">
        <v>0</v>
      </c>
      <c r="FV84" s="244">
        <f t="shared" si="269"/>
        <v>0</v>
      </c>
      <c r="FW84" s="270">
        <v>2.5460000000000001E-3</v>
      </c>
      <c r="FX84" s="243">
        <f t="shared" si="270"/>
        <v>10.932820281737161</v>
      </c>
      <c r="FY84" s="243">
        <f t="shared" si="271"/>
        <v>2.4052204619821755</v>
      </c>
      <c r="FZ84" s="243">
        <f t="shared" si="42"/>
        <v>0</v>
      </c>
      <c r="GA84" s="243">
        <f t="shared" si="272"/>
        <v>0</v>
      </c>
      <c r="GB84" s="243">
        <f t="shared" si="273"/>
        <v>0</v>
      </c>
      <c r="GC84" s="243">
        <f t="shared" si="274"/>
        <v>0.19825074571028822</v>
      </c>
      <c r="GD84" s="243">
        <f t="shared" si="43"/>
        <v>1.5380199819138276</v>
      </c>
      <c r="GE84" s="243">
        <f t="shared" si="275"/>
        <v>4.9575994654967759E-2</v>
      </c>
      <c r="GF84" s="243">
        <f t="shared" si="276"/>
        <v>1.3119237358713258</v>
      </c>
      <c r="GG84" s="243">
        <f t="shared" si="44"/>
        <v>0.75371557356717256</v>
      </c>
      <c r="GH84" s="247">
        <f t="shared" si="277"/>
        <v>18.993632453892747</v>
      </c>
      <c r="GI84" s="244">
        <v>15</v>
      </c>
      <c r="GJ84" s="244">
        <v>3916.61</v>
      </c>
      <c r="GK84" s="244">
        <v>861.65419999999995</v>
      </c>
      <c r="GL84" s="244">
        <v>2402.3444242014398</v>
      </c>
      <c r="GM84" s="244">
        <v>71.022008333333304</v>
      </c>
      <c r="GN84" s="271">
        <v>0</v>
      </c>
      <c r="GO84" s="243">
        <f t="shared" si="278"/>
        <v>0</v>
      </c>
      <c r="GP84" s="243">
        <f t="shared" si="45"/>
        <v>0</v>
      </c>
      <c r="GQ84" s="243">
        <f t="shared" si="279"/>
        <v>0</v>
      </c>
      <c r="GR84" s="243">
        <f t="shared" si="280"/>
        <v>0</v>
      </c>
      <c r="GS84" s="244">
        <v>0</v>
      </c>
      <c r="GT84" s="244">
        <v>0</v>
      </c>
      <c r="GU84" s="245"/>
      <c r="GV84" s="243">
        <f t="shared" si="46"/>
        <v>0</v>
      </c>
      <c r="GW84" s="243">
        <f t="shared" si="281"/>
        <v>0</v>
      </c>
      <c r="GX84" s="243">
        <f t="shared" si="282"/>
        <v>0</v>
      </c>
      <c r="GY84" s="243">
        <f t="shared" si="47"/>
        <v>0</v>
      </c>
      <c r="GZ84" s="243">
        <f t="shared" si="283"/>
        <v>0</v>
      </c>
      <c r="HA84" s="244">
        <v>0</v>
      </c>
      <c r="HB84" s="244">
        <v>44</v>
      </c>
      <c r="HC84" s="244">
        <v>0</v>
      </c>
      <c r="HD84" s="244">
        <v>0</v>
      </c>
      <c r="HE84" s="244">
        <v>0</v>
      </c>
      <c r="HF84" s="243">
        <f t="shared" si="284"/>
        <v>0</v>
      </c>
      <c r="HG84" s="243">
        <f t="shared" si="48"/>
        <v>0</v>
      </c>
      <c r="HH84" s="244">
        <v>0</v>
      </c>
      <c r="HI84" s="244">
        <v>0</v>
      </c>
      <c r="HJ84" s="243">
        <f t="shared" si="49"/>
        <v>0</v>
      </c>
      <c r="HK84" s="243">
        <f t="shared" si="50"/>
        <v>0</v>
      </c>
      <c r="HL84" s="243">
        <f t="shared" si="51"/>
        <v>0</v>
      </c>
      <c r="HM84" s="244">
        <v>0</v>
      </c>
      <c r="HN84" s="243">
        <f t="shared" si="285"/>
        <v>0</v>
      </c>
      <c r="HO84" s="243">
        <f t="shared" si="52"/>
        <v>0</v>
      </c>
      <c r="HP84" s="244">
        <v>0</v>
      </c>
      <c r="HQ84" s="244">
        <v>0</v>
      </c>
      <c r="HR84" s="243">
        <f t="shared" si="53"/>
        <v>0</v>
      </c>
      <c r="HS84" s="243">
        <f t="shared" si="54"/>
        <v>0</v>
      </c>
      <c r="HT84" s="243">
        <f t="shared" si="55"/>
        <v>0</v>
      </c>
      <c r="HU84" s="244">
        <v>0</v>
      </c>
      <c r="HV84" s="243">
        <f t="shared" si="286"/>
        <v>0</v>
      </c>
      <c r="HW84" s="243">
        <f t="shared" si="56"/>
        <v>0</v>
      </c>
      <c r="HX84" s="244">
        <v>0</v>
      </c>
      <c r="HY84" s="244">
        <v>0</v>
      </c>
      <c r="HZ84" s="243">
        <f t="shared" si="57"/>
        <v>0</v>
      </c>
      <c r="IA84" s="243">
        <f t="shared" si="58"/>
        <v>0</v>
      </c>
      <c r="IB84" s="243">
        <f t="shared" si="59"/>
        <v>0</v>
      </c>
      <c r="IC84" s="244">
        <v>0</v>
      </c>
      <c r="ID84" s="243">
        <f t="shared" si="287"/>
        <v>0</v>
      </c>
      <c r="IE84" s="243">
        <f t="shared" si="60"/>
        <v>0</v>
      </c>
      <c r="IF84" s="244">
        <v>0</v>
      </c>
      <c r="IG84" s="244">
        <v>0</v>
      </c>
      <c r="IH84" s="243">
        <f t="shared" si="61"/>
        <v>0</v>
      </c>
      <c r="II84" s="243">
        <f t="shared" si="62"/>
        <v>0</v>
      </c>
      <c r="IJ84" s="243">
        <f t="shared" si="288"/>
        <v>0</v>
      </c>
      <c r="IK84" s="244">
        <v>0</v>
      </c>
      <c r="IL84" s="243">
        <f t="shared" si="289"/>
        <v>0</v>
      </c>
      <c r="IM84" s="243">
        <f t="shared" si="63"/>
        <v>0</v>
      </c>
      <c r="IN84" s="244">
        <v>0</v>
      </c>
      <c r="IO84" s="244">
        <v>0</v>
      </c>
      <c r="IP84" s="243">
        <f t="shared" si="64"/>
        <v>0</v>
      </c>
      <c r="IQ84" s="243">
        <f t="shared" si="65"/>
        <v>0</v>
      </c>
      <c r="IR84" s="243">
        <f t="shared" si="290"/>
        <v>0</v>
      </c>
      <c r="IS84" s="244">
        <v>1.39</v>
      </c>
      <c r="IT84" s="243">
        <f t="shared" si="291"/>
        <v>0.30579999999999996</v>
      </c>
      <c r="IU84" s="243">
        <f t="shared" si="66"/>
        <v>0</v>
      </c>
      <c r="IV84" s="244">
        <v>6.1000870844999999E-2</v>
      </c>
      <c r="IW84" s="244">
        <v>0.14475180828888601</v>
      </c>
      <c r="IX84" s="243">
        <f t="shared" si="67"/>
        <v>0.21605814409755472</v>
      </c>
      <c r="IY84" s="243">
        <f t="shared" si="68"/>
        <v>0.10588054116157203</v>
      </c>
      <c r="IZ84" s="243">
        <f t="shared" si="292"/>
        <v>2.6681896372716145</v>
      </c>
      <c r="JA84" s="244">
        <v>16.134711111111098</v>
      </c>
      <c r="JB84" s="243">
        <f t="shared" si="293"/>
        <v>3.5496364444444417</v>
      </c>
      <c r="JC84" s="244">
        <v>41.383022222222102</v>
      </c>
      <c r="JD84" s="243">
        <f t="shared" si="69"/>
        <v>0</v>
      </c>
      <c r="JE84" s="243">
        <f t="shared" si="70"/>
        <v>6.9385942992204432</v>
      </c>
      <c r="JF84" s="243">
        <f t="shared" si="71"/>
        <v>3.4002982038499043</v>
      </c>
      <c r="JG84" s="243">
        <f t="shared" si="294"/>
        <v>85.68751473701758</v>
      </c>
      <c r="JH84" s="244">
        <v>0</v>
      </c>
      <c r="JI84" s="243">
        <f t="shared" si="295"/>
        <v>0</v>
      </c>
      <c r="JJ84" s="244">
        <v>0</v>
      </c>
      <c r="JK84" s="243">
        <f t="shared" si="72"/>
        <v>0</v>
      </c>
      <c r="JL84" s="243">
        <f t="shared" si="73"/>
        <v>0</v>
      </c>
      <c r="JM84" s="243">
        <f t="shared" si="74"/>
        <v>0</v>
      </c>
      <c r="JN84" s="243">
        <f t="shared" si="296"/>
        <v>0</v>
      </c>
      <c r="JO84" s="244">
        <v>0</v>
      </c>
      <c r="JP84" s="243">
        <f t="shared" si="297"/>
        <v>0</v>
      </c>
      <c r="JQ84" s="244">
        <v>0</v>
      </c>
      <c r="JR84" s="243">
        <f t="shared" si="75"/>
        <v>0</v>
      </c>
      <c r="JS84" s="243">
        <f t="shared" si="76"/>
        <v>0</v>
      </c>
      <c r="JT84" s="243">
        <f t="shared" si="77"/>
        <v>0</v>
      </c>
      <c r="JU84" s="243">
        <f t="shared" si="298"/>
        <v>0</v>
      </c>
      <c r="JV84" s="244">
        <v>0</v>
      </c>
      <c r="JW84" s="243">
        <f t="shared" si="299"/>
        <v>0</v>
      </c>
      <c r="JX84" s="244">
        <v>0</v>
      </c>
      <c r="JY84" s="243">
        <f t="shared" si="78"/>
        <v>0</v>
      </c>
      <c r="JZ84" s="243">
        <f t="shared" si="79"/>
        <v>0</v>
      </c>
      <c r="KA84" s="243">
        <f t="shared" si="80"/>
        <v>0</v>
      </c>
      <c r="KB84" s="243">
        <f t="shared" si="300"/>
        <v>0</v>
      </c>
      <c r="KC84" s="244">
        <v>0</v>
      </c>
      <c r="KD84" s="243">
        <f t="shared" si="301"/>
        <v>0</v>
      </c>
      <c r="KE84" s="244">
        <v>0</v>
      </c>
      <c r="KF84" s="243">
        <f t="shared" si="81"/>
        <v>0</v>
      </c>
      <c r="KG84" s="243">
        <f t="shared" si="82"/>
        <v>0</v>
      </c>
      <c r="KH84" s="243">
        <f t="shared" si="83"/>
        <v>0</v>
      </c>
      <c r="KI84" s="243">
        <f t="shared" si="302"/>
        <v>0</v>
      </c>
      <c r="KJ84" s="244">
        <v>0</v>
      </c>
      <c r="KK84" s="243">
        <f t="shared" si="303"/>
        <v>0</v>
      </c>
      <c r="KL84" s="244">
        <v>0</v>
      </c>
      <c r="KM84" s="243">
        <f t="shared" si="84"/>
        <v>0</v>
      </c>
      <c r="KN84" s="243">
        <f t="shared" si="85"/>
        <v>0</v>
      </c>
      <c r="KO84" s="243">
        <f t="shared" si="86"/>
        <v>0</v>
      </c>
      <c r="KP84" s="243">
        <f t="shared" si="304"/>
        <v>0</v>
      </c>
      <c r="KQ84" s="243">
        <f t="shared" si="305"/>
        <v>17.524711111111099</v>
      </c>
      <c r="KR84" s="243">
        <f t="shared" si="305"/>
        <v>3.8554364444444418</v>
      </c>
      <c r="KS84" s="243">
        <f t="shared" si="306"/>
        <v>41.58877490135599</v>
      </c>
      <c r="KT84" s="243">
        <f t="shared" si="307"/>
        <v>0</v>
      </c>
      <c r="KU84" s="243">
        <f t="shared" si="308"/>
        <v>0</v>
      </c>
      <c r="KV84" s="243">
        <f t="shared" si="309"/>
        <v>0</v>
      </c>
      <c r="KW84" s="243">
        <f t="shared" si="310"/>
        <v>7.1546524433179979</v>
      </c>
      <c r="KX84" s="243">
        <f t="shared" si="311"/>
        <v>0.23062054814575109</v>
      </c>
      <c r="KY84" s="243">
        <f t="shared" si="312"/>
        <v>6.1028845351012855</v>
      </c>
      <c r="KZ84" s="243">
        <f t="shared" si="313"/>
        <v>3.5061787450114763</v>
      </c>
      <c r="LA84" s="243">
        <f t="shared" si="313"/>
        <v>88.355704374289189</v>
      </c>
      <c r="LB84" s="244">
        <v>0</v>
      </c>
      <c r="LC84" s="243">
        <f t="shared" si="314"/>
        <v>0</v>
      </c>
      <c r="LD84" s="243">
        <f t="shared" si="88"/>
        <v>0</v>
      </c>
      <c r="LE84" s="243">
        <f t="shared" si="315"/>
        <v>0</v>
      </c>
      <c r="LF84" s="243">
        <f t="shared" si="316"/>
        <v>0</v>
      </c>
      <c r="LG84" s="244">
        <v>0</v>
      </c>
      <c r="LH84" s="243">
        <f t="shared" si="89"/>
        <v>0</v>
      </c>
      <c r="LI84" s="243">
        <f t="shared" si="317"/>
        <v>0</v>
      </c>
      <c r="LJ84" s="243">
        <f t="shared" si="318"/>
        <v>0</v>
      </c>
      <c r="LK84" s="243">
        <f t="shared" si="90"/>
        <v>0</v>
      </c>
      <c r="LL84" s="243">
        <f t="shared" si="319"/>
        <v>0</v>
      </c>
      <c r="LM84" s="243">
        <f t="shared" si="91"/>
        <v>0</v>
      </c>
      <c r="LN84" s="244">
        <v>0</v>
      </c>
      <c r="LO84" s="243">
        <f t="shared" si="320"/>
        <v>0</v>
      </c>
      <c r="LP84" s="243">
        <f t="shared" si="321"/>
        <v>0</v>
      </c>
      <c r="LQ84" s="243">
        <f t="shared" si="92"/>
        <v>0</v>
      </c>
      <c r="LR84" s="243">
        <f t="shared" si="322"/>
        <v>0</v>
      </c>
      <c r="LS84" s="244">
        <v>0</v>
      </c>
      <c r="LT84" s="243">
        <f t="shared" si="93"/>
        <v>0</v>
      </c>
      <c r="LU84" s="243">
        <f t="shared" si="323"/>
        <v>0</v>
      </c>
      <c r="LV84" s="243">
        <f t="shared" si="324"/>
        <v>0</v>
      </c>
      <c r="LW84" s="243">
        <f t="shared" si="94"/>
        <v>0</v>
      </c>
      <c r="LX84" s="243">
        <f t="shared" si="325"/>
        <v>0</v>
      </c>
      <c r="LY84" s="245">
        <f t="shared" si="95"/>
        <v>0</v>
      </c>
      <c r="LZ84" s="244">
        <v>0</v>
      </c>
      <c r="MA84" s="249">
        <f t="shared" si="326"/>
        <v>0</v>
      </c>
      <c r="MB84" s="249">
        <f t="shared" si="327"/>
        <v>0</v>
      </c>
      <c r="MC84" s="249">
        <f t="shared" si="96"/>
        <v>0</v>
      </c>
      <c r="MD84" s="247">
        <f t="shared" si="328"/>
        <v>0</v>
      </c>
      <c r="ME84" s="250">
        <f t="shared" si="329"/>
        <v>221.83752346358796</v>
      </c>
      <c r="MF84" s="251">
        <f t="shared" si="376"/>
        <v>34.718188299274878</v>
      </c>
      <c r="MG84" s="252" t="e">
        <f t="shared" si="330"/>
        <v>#REF!</v>
      </c>
      <c r="MH84" s="252" t="e">
        <f t="shared" si="377"/>
        <v>#REF!</v>
      </c>
      <c r="MI84" s="252">
        <f t="shared" si="331"/>
        <v>0</v>
      </c>
      <c r="MJ84" s="252">
        <f t="shared" si="332"/>
        <v>0</v>
      </c>
      <c r="MK84" s="252">
        <f t="shared" si="378"/>
        <v>71.36033333333333</v>
      </c>
      <c r="ML84" s="252">
        <f t="shared" si="333"/>
        <v>0</v>
      </c>
      <c r="MM84" s="252">
        <f t="shared" si="334"/>
        <v>0</v>
      </c>
      <c r="MN84" s="252">
        <f t="shared" si="335"/>
        <v>0</v>
      </c>
      <c r="MO84" s="252">
        <f t="shared" si="336"/>
        <v>0</v>
      </c>
      <c r="MP84" s="253">
        <f t="shared" si="337"/>
        <v>0</v>
      </c>
      <c r="MQ84" s="254">
        <f t="shared" si="379"/>
        <v>0</v>
      </c>
      <c r="MR84" s="255">
        <f t="shared" si="338"/>
        <v>0</v>
      </c>
      <c r="MS84" s="255">
        <f t="shared" si="380"/>
        <v>0</v>
      </c>
      <c r="MT84" s="255">
        <f t="shared" si="381"/>
        <v>17.963417195395333</v>
      </c>
      <c r="MU84" s="255">
        <f t="shared" si="97"/>
        <v>0.57902646606432129</v>
      </c>
      <c r="MV84" s="255">
        <f t="shared" si="339"/>
        <v>18.693705596296184</v>
      </c>
      <c r="MW84" s="255" t="e">
        <f t="shared" si="98"/>
        <v>#REF!</v>
      </c>
      <c r="MX84" s="255" t="e">
        <f t="shared" si="99"/>
        <v>#REF!</v>
      </c>
      <c r="MY84" s="256" t="e">
        <f t="shared" si="340"/>
        <v>#REF!</v>
      </c>
      <c r="MZ84" s="254">
        <f t="shared" si="341"/>
        <v>0</v>
      </c>
      <c r="NA84" s="255">
        <f t="shared" si="100"/>
        <v>0</v>
      </c>
      <c r="NB84" s="255">
        <f t="shared" si="342"/>
        <v>0</v>
      </c>
      <c r="NC84" s="255">
        <f t="shared" si="101"/>
        <v>0</v>
      </c>
      <c r="ND84" s="255">
        <f t="shared" si="343"/>
        <v>0</v>
      </c>
      <c r="NE84" s="255"/>
      <c r="NF84" s="256"/>
      <c r="NG84" s="257"/>
      <c r="NH84" s="254">
        <f t="shared" si="344"/>
        <v>0</v>
      </c>
      <c r="NI84" s="255">
        <f t="shared" si="102"/>
        <v>0</v>
      </c>
      <c r="NJ84" s="255" t="e">
        <f t="shared" si="345"/>
        <v>#REF!</v>
      </c>
      <c r="NK84" s="255" t="e">
        <f t="shared" si="103"/>
        <v>#REF!</v>
      </c>
      <c r="NL84" s="255">
        <f t="shared" si="346"/>
        <v>0</v>
      </c>
      <c r="NM84" s="255"/>
      <c r="NN84" s="256"/>
      <c r="NO84" s="257"/>
      <c r="NP84" s="254">
        <f t="shared" si="347"/>
        <v>9.6476395057096003</v>
      </c>
      <c r="NQ84" s="255">
        <f t="shared" si="104"/>
        <v>10.872889722934719</v>
      </c>
      <c r="NR84" s="255">
        <f t="shared" si="348"/>
        <v>8.4848795899302694</v>
      </c>
      <c r="NS84" s="255">
        <f t="shared" si="105"/>
        <v>10.521250691513535</v>
      </c>
      <c r="NT84" s="255">
        <f t="shared" si="349"/>
        <v>90.863640186830168</v>
      </c>
      <c r="NU84" s="255">
        <f t="shared" si="350"/>
        <v>0.1061771186568413</v>
      </c>
      <c r="NV84" s="256">
        <f t="shared" si="351"/>
        <v>9.3380361742981033E-2</v>
      </c>
      <c r="NW84" s="257">
        <f t="shared" si="106"/>
        <v>1.0358957808877343</v>
      </c>
      <c r="NX84" s="254">
        <f t="shared" si="352"/>
        <v>0</v>
      </c>
      <c r="NY84" s="255">
        <f t="shared" si="107"/>
        <v>0</v>
      </c>
      <c r="NZ84" s="255">
        <f t="shared" si="353"/>
        <v>0</v>
      </c>
      <c r="OA84" s="255">
        <f t="shared" si="108"/>
        <v>0</v>
      </c>
      <c r="OB84" s="255">
        <f t="shared" si="354"/>
        <v>0</v>
      </c>
      <c r="OC84" s="255"/>
      <c r="OD84" s="256"/>
      <c r="OE84" s="257"/>
      <c r="OF84" s="254">
        <f t="shared" si="355"/>
        <v>0</v>
      </c>
      <c r="OG84" s="255">
        <f t="shared" si="109"/>
        <v>0</v>
      </c>
      <c r="OH84" s="255">
        <f t="shared" si="356"/>
        <v>0</v>
      </c>
      <c r="OI84" s="255">
        <f t="shared" si="110"/>
        <v>0</v>
      </c>
      <c r="OJ84" s="255">
        <f t="shared" si="357"/>
        <v>0</v>
      </c>
      <c r="OK84" s="255"/>
      <c r="OL84" s="256"/>
      <c r="OM84" s="257"/>
      <c r="ON84" s="258"/>
      <c r="OO84" s="254">
        <f t="shared" si="358"/>
        <v>0</v>
      </c>
      <c r="OP84" s="255">
        <f t="shared" si="111"/>
        <v>0</v>
      </c>
      <c r="OQ84" s="255">
        <f t="shared" si="359"/>
        <v>0</v>
      </c>
      <c r="OR84" s="255">
        <f t="shared" si="112"/>
        <v>0</v>
      </c>
      <c r="OS84" s="255">
        <f t="shared" si="360"/>
        <v>0</v>
      </c>
      <c r="OT84" s="255"/>
      <c r="OU84" s="256"/>
      <c r="OV84" s="257"/>
      <c r="OW84" s="258"/>
      <c r="OX84" s="254">
        <f t="shared" si="361"/>
        <v>0</v>
      </c>
      <c r="OY84" s="255">
        <f t="shared" si="113"/>
        <v>0</v>
      </c>
      <c r="OZ84" s="255">
        <f t="shared" si="362"/>
        <v>0</v>
      </c>
      <c r="PA84" s="255">
        <f t="shared" si="114"/>
        <v>0</v>
      </c>
      <c r="PB84" s="255">
        <f t="shared" si="363"/>
        <v>0</v>
      </c>
      <c r="PC84" s="255"/>
      <c r="PD84" s="259"/>
      <c r="PE84" s="257"/>
      <c r="PF84" s="254">
        <f t="shared" si="116"/>
        <v>0</v>
      </c>
      <c r="PG84" s="255">
        <f t="shared" si="117"/>
        <v>0</v>
      </c>
      <c r="PH84" s="255">
        <f t="shared" si="364"/>
        <v>0</v>
      </c>
      <c r="PI84" s="255">
        <f t="shared" si="118"/>
        <v>0</v>
      </c>
      <c r="PJ84" s="255">
        <f t="shared" si="119"/>
        <v>0</v>
      </c>
      <c r="PK84" s="255"/>
      <c r="PL84" s="259"/>
      <c r="PM84" s="257"/>
      <c r="PN84" s="254">
        <f t="shared" si="120"/>
        <v>0</v>
      </c>
      <c r="PO84" s="255">
        <f t="shared" si="121"/>
        <v>0</v>
      </c>
      <c r="PP84" s="255">
        <f t="shared" si="365"/>
        <v>0</v>
      </c>
      <c r="PQ84" s="255">
        <f t="shared" si="122"/>
        <v>0</v>
      </c>
      <c r="PR84" s="255">
        <f t="shared" si="123"/>
        <v>0</v>
      </c>
      <c r="PS84" s="255"/>
      <c r="PT84" s="259"/>
      <c r="PU84" s="257"/>
      <c r="PV84" s="254">
        <f t="shared" si="124"/>
        <v>14.938587701482353</v>
      </c>
      <c r="PW84" s="255">
        <f t="shared" si="125"/>
        <v>16.835788339570612</v>
      </c>
      <c r="PX84" s="255">
        <f t="shared" si="126"/>
        <v>4.9575994654967759E-2</v>
      </c>
      <c r="PY84" s="255">
        <f t="shared" si="127"/>
        <v>6.1474233372160021E-2</v>
      </c>
      <c r="PZ84" s="255">
        <f t="shared" si="128"/>
        <v>15.074311471343449</v>
      </c>
      <c r="QA84" s="255">
        <f t="shared" si="366"/>
        <v>0.99099635362324112</v>
      </c>
      <c r="QB84" s="259">
        <f t="shared" si="129"/>
        <v>3.2887734042919745E-3</v>
      </c>
      <c r="QC84" s="257">
        <f t="shared" si="367"/>
        <v>1.1266458425271817</v>
      </c>
      <c r="QD84" s="254">
        <f t="shared" si="130"/>
        <v>0</v>
      </c>
      <c r="QE84" s="255">
        <f t="shared" si="131"/>
        <v>0</v>
      </c>
      <c r="QF84" s="255">
        <f t="shared" si="132"/>
        <v>0</v>
      </c>
      <c r="QG84" s="255">
        <f t="shared" si="133"/>
        <v>0</v>
      </c>
      <c r="QH84" s="255">
        <f t="shared" si="134"/>
        <v>0</v>
      </c>
      <c r="QI84" s="255"/>
      <c r="QJ84" s="259"/>
      <c r="QK84" s="257"/>
      <c r="QL84" s="254">
        <f t="shared" si="135"/>
        <v>28.825666688379108</v>
      </c>
      <c r="QM84" s="255">
        <f t="shared" si="136"/>
        <v>32.486526357803257</v>
      </c>
      <c r="QN84" s="255">
        <f t="shared" si="137"/>
        <v>0.23062054814575109</v>
      </c>
      <c r="QO84" s="255">
        <f t="shared" si="138"/>
        <v>0.28596947970073133</v>
      </c>
      <c r="QP84" s="255">
        <f t="shared" si="368"/>
        <v>70.123574900229514</v>
      </c>
      <c r="QQ84" s="255">
        <f t="shared" si="369"/>
        <v>0.41106955441720872</v>
      </c>
      <c r="QR84" s="259">
        <f t="shared" si="139"/>
        <v>3.2887734042919745E-3</v>
      </c>
      <c r="QS84" s="257">
        <f t="shared" si="370"/>
        <v>1.0529951390280157</v>
      </c>
      <c r="QT84" s="254">
        <f t="shared" si="140"/>
        <v>0</v>
      </c>
      <c r="QU84" s="255">
        <f t="shared" si="141"/>
        <v>0</v>
      </c>
      <c r="QV84" s="255">
        <f t="shared" si="142"/>
        <v>0</v>
      </c>
      <c r="QW84" s="255">
        <f t="shared" si="143"/>
        <v>0</v>
      </c>
      <c r="QX84" s="255">
        <f t="shared" si="144"/>
        <v>0</v>
      </c>
      <c r="QY84" s="255"/>
      <c r="QZ84" s="259"/>
      <c r="RA84" s="257"/>
      <c r="RB84" s="254">
        <f t="shared" si="145"/>
        <v>0</v>
      </c>
      <c r="RC84" s="255">
        <f t="shared" si="146"/>
        <v>0</v>
      </c>
      <c r="RD84" s="255">
        <f t="shared" si="371"/>
        <v>0</v>
      </c>
      <c r="RE84" s="255">
        <f t="shared" si="147"/>
        <v>0</v>
      </c>
      <c r="RF84" s="255">
        <f t="shared" si="148"/>
        <v>0</v>
      </c>
      <c r="RG84" s="255"/>
      <c r="RH84" s="259"/>
      <c r="RI84" s="257"/>
      <c r="RJ84" s="254">
        <f t="shared" si="149"/>
        <v>0</v>
      </c>
      <c r="RK84" s="255">
        <f t="shared" si="150"/>
        <v>0</v>
      </c>
      <c r="RL84" s="255">
        <f t="shared" si="372"/>
        <v>0</v>
      </c>
      <c r="RM84" s="255">
        <f t="shared" si="151"/>
        <v>0</v>
      </c>
      <c r="RN84" s="255">
        <f t="shared" si="152"/>
        <v>0</v>
      </c>
      <c r="RO84" s="255"/>
      <c r="RP84" s="259"/>
      <c r="RQ84" s="257"/>
      <c r="RR84" s="254">
        <f t="shared" si="153"/>
        <v>0</v>
      </c>
      <c r="RS84" s="255">
        <f t="shared" si="154"/>
        <v>0</v>
      </c>
      <c r="RT84" s="255">
        <f t="shared" si="373"/>
        <v>0</v>
      </c>
      <c r="RU84" s="255">
        <f t="shared" si="155"/>
        <v>0</v>
      </c>
      <c r="RV84" s="255">
        <f t="shared" si="156"/>
        <v>0</v>
      </c>
      <c r="RW84" s="255"/>
      <c r="RX84" s="259"/>
      <c r="RY84" s="257"/>
      <c r="RZ84" s="260"/>
      <c r="SA84" s="242">
        <f t="shared" si="157"/>
        <v>0</v>
      </c>
      <c r="SB84" s="242">
        <f t="shared" si="158"/>
        <v>0</v>
      </c>
      <c r="SC84" s="242">
        <f t="shared" si="159"/>
        <v>0.45434388949736026</v>
      </c>
      <c r="SD84" s="242">
        <f t="shared" si="160"/>
        <v>0</v>
      </c>
      <c r="SE84" s="242">
        <f t="shared" si="161"/>
        <v>0</v>
      </c>
      <c r="SF84" s="262">
        <v>0</v>
      </c>
      <c r="SG84" s="242">
        <f t="shared" si="162"/>
        <v>0</v>
      </c>
      <c r="SH84" s="262">
        <v>0</v>
      </c>
      <c r="SI84" s="242">
        <f t="shared" si="163"/>
        <v>0</v>
      </c>
      <c r="SJ84" s="242">
        <f t="shared" si="164"/>
        <v>0</v>
      </c>
      <c r="SK84" s="242">
        <f t="shared" si="165"/>
        <v>0</v>
      </c>
      <c r="SL84" s="242">
        <f t="shared" si="166"/>
        <v>0.12257906766695736</v>
      </c>
      <c r="SM84" s="242">
        <f t="shared" si="167"/>
        <v>0</v>
      </c>
      <c r="SN84" s="242">
        <f t="shared" si="168"/>
        <v>0.4173019735968026</v>
      </c>
      <c r="SO84" s="242">
        <f t="shared" si="169"/>
        <v>0</v>
      </c>
      <c r="SP84" s="242">
        <f t="shared" si="170"/>
        <v>0</v>
      </c>
      <c r="SQ84" s="242">
        <f t="shared" si="171"/>
        <v>0</v>
      </c>
      <c r="SR84" s="242">
        <f t="shared" si="172"/>
        <v>0</v>
      </c>
      <c r="SS84" s="242">
        <f t="shared" si="173"/>
        <v>0.99422493076112017</v>
      </c>
      <c r="ST84" s="242">
        <f t="shared" si="174"/>
        <v>0.99422493076112017</v>
      </c>
      <c r="SU84" s="242"/>
      <c r="SV84" s="242"/>
      <c r="SW84" s="242">
        <f t="shared" si="175"/>
        <v>1.0535391869885771</v>
      </c>
      <c r="SX84" s="242">
        <f t="shared" si="175"/>
        <v>1.0535391869885771</v>
      </c>
      <c r="SY84" s="242"/>
      <c r="SZ84" s="263"/>
      <c r="TA84" s="264">
        <f t="shared" si="176"/>
        <v>0</v>
      </c>
      <c r="TB84" s="264">
        <f t="shared" si="177"/>
        <v>0</v>
      </c>
      <c r="TC84" s="264">
        <f t="shared" si="178"/>
        <v>114.4746</v>
      </c>
      <c r="TD84" s="264">
        <f t="shared" si="179"/>
        <v>0</v>
      </c>
      <c r="TE84" s="264">
        <f t="shared" si="180"/>
        <v>0</v>
      </c>
      <c r="TF84" s="264">
        <f t="shared" si="180"/>
        <v>0</v>
      </c>
      <c r="TG84" s="264">
        <f t="shared" si="181"/>
        <v>0</v>
      </c>
      <c r="TH84" s="264">
        <f t="shared" si="182"/>
        <v>0</v>
      </c>
      <c r="TI84" s="264">
        <f t="shared" si="183"/>
        <v>0</v>
      </c>
      <c r="TJ84" s="264">
        <f t="shared" si="184"/>
        <v>28.396799999999999</v>
      </c>
      <c r="TK84" s="264">
        <f t="shared" si="185"/>
        <v>0</v>
      </c>
      <c r="TL84" s="264">
        <f t="shared" si="186"/>
        <v>103.43429999999999</v>
      </c>
      <c r="TM84" s="264">
        <f t="shared" si="187"/>
        <v>0</v>
      </c>
      <c r="TN84" s="264">
        <f t="shared" si="188"/>
        <v>0</v>
      </c>
      <c r="TO84" s="264">
        <f t="shared" si="189"/>
        <v>0</v>
      </c>
      <c r="TP84" s="264">
        <f t="shared" si="189"/>
        <v>0</v>
      </c>
      <c r="TQ84" s="264"/>
      <c r="TR84" s="264"/>
      <c r="TS84" s="264">
        <f t="shared" si="190"/>
        <v>0</v>
      </c>
      <c r="TT84" s="264">
        <f t="shared" si="191"/>
        <v>0</v>
      </c>
      <c r="TU84" s="264">
        <f t="shared" si="192"/>
        <v>118.58375515881103</v>
      </c>
      <c r="TV84" s="264">
        <f t="shared" si="193"/>
        <v>0</v>
      </c>
      <c r="TW84" s="264">
        <f t="shared" si="193"/>
        <v>0</v>
      </c>
      <c r="TX84" s="264">
        <f t="shared" si="194"/>
        <v>0</v>
      </c>
      <c r="TY84" s="264">
        <f t="shared" si="195"/>
        <v>0</v>
      </c>
      <c r="TZ84" s="264">
        <f t="shared" si="196"/>
        <v>0</v>
      </c>
      <c r="UA84" s="264">
        <f t="shared" si="197"/>
        <v>0</v>
      </c>
      <c r="UB84" s="264">
        <f t="shared" si="198"/>
        <v>31.993136661075873</v>
      </c>
      <c r="UC84" s="264">
        <f t="shared" si="199"/>
        <v>0</v>
      </c>
      <c r="UD84" s="264">
        <f t="shared" si="200"/>
        <v>108.91581510876547</v>
      </c>
      <c r="UE84" s="264">
        <f t="shared" si="201"/>
        <v>0</v>
      </c>
      <c r="UF84" s="264">
        <f t="shared" si="202"/>
        <v>0</v>
      </c>
      <c r="UG84" s="264">
        <f t="shared" si="203"/>
        <v>0</v>
      </c>
      <c r="UH84" s="264">
        <f t="shared" si="203"/>
        <v>0</v>
      </c>
      <c r="UI84" s="191"/>
      <c r="UJ84" s="191"/>
      <c r="UK84" s="191"/>
      <c r="UL84" s="191"/>
      <c r="UM84" s="189"/>
      <c r="UN84" s="191"/>
      <c r="UO84" s="191"/>
      <c r="UP84" s="191"/>
      <c r="UQ84" s="191"/>
      <c r="UR84" s="191"/>
      <c r="US84" s="191"/>
      <c r="UT84" s="191"/>
      <c r="UU84" s="191"/>
      <c r="UV84" s="192"/>
      <c r="UW84" s="191"/>
      <c r="UX84" s="191"/>
      <c r="UY84" s="191"/>
      <c r="UZ84" s="191"/>
      <c r="VA84" s="191"/>
      <c r="VB84" s="191"/>
      <c r="VC84" s="191"/>
      <c r="VD84" s="191"/>
      <c r="VE84" s="191"/>
      <c r="VF84" s="191"/>
      <c r="VG84" s="191"/>
      <c r="VH84" s="191"/>
      <c r="VI84" s="191"/>
      <c r="VJ84" s="191"/>
      <c r="VK84" s="191"/>
      <c r="VL84" s="191"/>
      <c r="VM84" s="191"/>
      <c r="VN84" s="219"/>
      <c r="VO84" s="191"/>
      <c r="VP84" s="191"/>
      <c r="VQ84" s="191"/>
      <c r="VR84" s="191"/>
      <c r="VS84" s="191"/>
      <c r="VT84" s="191"/>
      <c r="VU84" s="191"/>
      <c r="VV84" s="191"/>
    </row>
    <row r="85" spans="1:594" ht="23.1" hidden="1" customHeight="1" thickBot="1" x14ac:dyDescent="0.35">
      <c r="A85" s="265">
        <v>48</v>
      </c>
      <c r="B85" s="266" t="s">
        <v>191</v>
      </c>
      <c r="C85" s="265">
        <v>1</v>
      </c>
      <c r="D85" s="267">
        <v>284.7</v>
      </c>
      <c r="E85" s="239"/>
      <c r="F85" s="240">
        <f t="shared" si="204"/>
        <v>284.7</v>
      </c>
      <c r="G85" s="240"/>
      <c r="H85" s="268">
        <v>0</v>
      </c>
      <c r="I85" s="269">
        <v>0.98519999999999996</v>
      </c>
      <c r="J85" s="269">
        <v>0.98519999999999996</v>
      </c>
      <c r="K85" s="269"/>
      <c r="L85" s="269"/>
      <c r="M85" s="269">
        <v>0</v>
      </c>
      <c r="N85" s="269">
        <v>0</v>
      </c>
      <c r="O85" s="269">
        <v>0.45960000000000001</v>
      </c>
      <c r="P85" s="269">
        <v>0</v>
      </c>
      <c r="Q85" s="269">
        <v>0</v>
      </c>
      <c r="R85" s="269">
        <v>0</v>
      </c>
      <c r="S85" s="269">
        <v>0</v>
      </c>
      <c r="T85" s="269">
        <v>0</v>
      </c>
      <c r="U85" s="269">
        <v>0</v>
      </c>
      <c r="V85" s="269">
        <v>0.16139999999999999</v>
      </c>
      <c r="W85" s="269">
        <v>0</v>
      </c>
      <c r="X85" s="269">
        <v>0.36420000000000002</v>
      </c>
      <c r="Y85" s="269">
        <v>0</v>
      </c>
      <c r="Z85" s="269">
        <v>0</v>
      </c>
      <c r="AA85" s="269">
        <v>0</v>
      </c>
      <c r="AB85" s="269">
        <v>0</v>
      </c>
      <c r="AC85" s="244">
        <v>0</v>
      </c>
      <c r="AD85" s="243">
        <f t="shared" si="205"/>
        <v>0</v>
      </c>
      <c r="AE85" s="243">
        <f t="shared" si="0"/>
        <v>0</v>
      </c>
      <c r="AF85" s="243">
        <f t="shared" si="206"/>
        <v>0</v>
      </c>
      <c r="AG85" s="243">
        <f t="shared" si="207"/>
        <v>0</v>
      </c>
      <c r="AH85" s="244">
        <v>0</v>
      </c>
      <c r="AI85" s="243">
        <f t="shared" si="1"/>
        <v>0</v>
      </c>
      <c r="AJ85" s="243">
        <f t="shared" si="208"/>
        <v>0</v>
      </c>
      <c r="AK85" s="243">
        <f t="shared" si="209"/>
        <v>0</v>
      </c>
      <c r="AL85" s="243">
        <f t="shared" si="2"/>
        <v>0</v>
      </c>
      <c r="AM85" s="243">
        <f t="shared" si="210"/>
        <v>0</v>
      </c>
      <c r="AN85" s="244">
        <v>0</v>
      </c>
      <c r="AO85" s="244">
        <v>0</v>
      </c>
      <c r="AP85" s="243">
        <f t="shared" si="211"/>
        <v>0</v>
      </c>
      <c r="AQ85" s="243">
        <f t="shared" si="212"/>
        <v>0</v>
      </c>
      <c r="AR85" s="243">
        <f t="shared" si="213"/>
        <v>0</v>
      </c>
      <c r="AS85" s="244">
        <v>0</v>
      </c>
      <c r="AT85" s="244" t="e">
        <f t="shared" si="3"/>
        <v>#REF!</v>
      </c>
      <c r="AU85" s="243">
        <f t="shared" si="4"/>
        <v>0</v>
      </c>
      <c r="AV85" s="243">
        <f t="shared" si="214"/>
        <v>0</v>
      </c>
      <c r="AW85" s="243">
        <f t="shared" si="215"/>
        <v>0</v>
      </c>
      <c r="AX85" s="243">
        <f t="shared" si="5"/>
        <v>0</v>
      </c>
      <c r="AY85" s="243">
        <f t="shared" si="216"/>
        <v>0</v>
      </c>
      <c r="AZ85" s="244">
        <v>16</v>
      </c>
      <c r="BA85" s="243">
        <f t="shared" si="217"/>
        <v>81.554666666666648</v>
      </c>
      <c r="BB85" s="243">
        <f t="shared" si="218"/>
        <v>8.5049866666666656</v>
      </c>
      <c r="BC85" s="243">
        <f t="shared" si="219"/>
        <v>6.803989333333333</v>
      </c>
      <c r="BD85" s="243">
        <f t="shared" si="220"/>
        <v>1.7009973333333326</v>
      </c>
      <c r="BE85" s="244">
        <v>3.1893699999999998</v>
      </c>
      <c r="BF85" s="243">
        <f t="shared" si="221"/>
        <v>2.5514960000000002</v>
      </c>
      <c r="BG85" s="243">
        <f t="shared" si="222"/>
        <v>0.63787399999999961</v>
      </c>
      <c r="BH85" s="243">
        <f t="shared" si="6"/>
        <v>10.595136880186864</v>
      </c>
      <c r="BI85" s="243">
        <f t="shared" si="223"/>
        <v>0.34151991230125989</v>
      </c>
      <c r="BJ85" s="243">
        <f t="shared" si="224"/>
        <v>9.0376014105007947</v>
      </c>
      <c r="BK85" s="243">
        <f t="shared" si="7"/>
        <v>5.1922080106760093</v>
      </c>
      <c r="BL85" s="243">
        <f t="shared" si="225"/>
        <v>130.84364186903542</v>
      </c>
      <c r="BM85" s="244">
        <v>0</v>
      </c>
      <c r="BN85" s="243">
        <f t="shared" si="226"/>
        <v>0</v>
      </c>
      <c r="BO85" s="243">
        <f t="shared" si="8"/>
        <v>0</v>
      </c>
      <c r="BP85" s="243">
        <f t="shared" si="227"/>
        <v>0</v>
      </c>
      <c r="BQ85" s="243">
        <f t="shared" si="228"/>
        <v>0</v>
      </c>
      <c r="BR85" s="244">
        <v>0</v>
      </c>
      <c r="BS85" s="243">
        <f t="shared" si="9"/>
        <v>0</v>
      </c>
      <c r="BT85" s="243">
        <f t="shared" si="229"/>
        <v>0</v>
      </c>
      <c r="BU85" s="243">
        <f t="shared" si="230"/>
        <v>0</v>
      </c>
      <c r="BV85" s="243">
        <f t="shared" si="10"/>
        <v>0</v>
      </c>
      <c r="BW85" s="243">
        <f t="shared" si="231"/>
        <v>0</v>
      </c>
      <c r="BX85" s="244">
        <v>0</v>
      </c>
      <c r="BY85" s="243">
        <f t="shared" si="11"/>
        <v>0</v>
      </c>
      <c r="BZ85" s="243">
        <f t="shared" si="232"/>
        <v>0</v>
      </c>
      <c r="CA85" s="243">
        <f t="shared" si="233"/>
        <v>0</v>
      </c>
      <c r="CB85" s="243">
        <f t="shared" si="12"/>
        <v>0</v>
      </c>
      <c r="CC85" s="243">
        <f t="shared" si="234"/>
        <v>0</v>
      </c>
      <c r="CD85" s="245"/>
      <c r="CE85" s="243">
        <f t="shared" si="13"/>
        <v>0</v>
      </c>
      <c r="CF85" s="243">
        <f t="shared" si="235"/>
        <v>0</v>
      </c>
      <c r="CG85" s="243">
        <f t="shared" si="236"/>
        <v>0</v>
      </c>
      <c r="CH85" s="243">
        <f t="shared" si="14"/>
        <v>0</v>
      </c>
      <c r="CI85" s="243">
        <f t="shared" si="237"/>
        <v>0</v>
      </c>
      <c r="CJ85" s="245"/>
      <c r="CK85" s="243">
        <f t="shared" si="15"/>
        <v>0</v>
      </c>
      <c r="CL85" s="243">
        <f t="shared" si="238"/>
        <v>0</v>
      </c>
      <c r="CM85" s="243">
        <f t="shared" si="239"/>
        <v>0</v>
      </c>
      <c r="CN85" s="243">
        <f t="shared" si="16"/>
        <v>0</v>
      </c>
      <c r="CO85" s="243">
        <f t="shared" si="240"/>
        <v>0</v>
      </c>
      <c r="CP85" s="243">
        <v>0</v>
      </c>
      <c r="CQ85" s="243">
        <f t="shared" si="17"/>
        <v>0</v>
      </c>
      <c r="CR85" s="243">
        <f t="shared" si="374"/>
        <v>0</v>
      </c>
      <c r="CS85" s="243">
        <f t="shared" si="241"/>
        <v>0</v>
      </c>
      <c r="CT85" s="243">
        <f t="shared" si="18"/>
        <v>0</v>
      </c>
      <c r="CU85" s="243">
        <f t="shared" si="242"/>
        <v>0</v>
      </c>
      <c r="CV85" s="243"/>
      <c r="CW85" s="243">
        <f t="shared" si="19"/>
        <v>0</v>
      </c>
      <c r="CX85" s="243">
        <f t="shared" si="375"/>
        <v>0</v>
      </c>
      <c r="CY85" s="243">
        <f t="shared" si="243"/>
        <v>0</v>
      </c>
      <c r="CZ85" s="243">
        <f t="shared" si="20"/>
        <v>0</v>
      </c>
      <c r="DA85" s="243">
        <f t="shared" si="244"/>
        <v>0</v>
      </c>
      <c r="DB85" s="244">
        <v>0</v>
      </c>
      <c r="DC85" s="243">
        <f t="shared" si="245"/>
        <v>0</v>
      </c>
      <c r="DD85" s="243">
        <f t="shared" si="21"/>
        <v>0</v>
      </c>
      <c r="DE85" s="244">
        <v>0</v>
      </c>
      <c r="DF85" s="244">
        <v>0</v>
      </c>
      <c r="DG85" s="243">
        <f t="shared" si="22"/>
        <v>0</v>
      </c>
      <c r="DH85" s="243">
        <f t="shared" si="23"/>
        <v>0</v>
      </c>
      <c r="DI85" s="243">
        <f t="shared" si="246"/>
        <v>0</v>
      </c>
      <c r="DJ85" s="244">
        <v>0</v>
      </c>
      <c r="DK85" s="243">
        <f t="shared" si="247"/>
        <v>0</v>
      </c>
      <c r="DL85" s="243">
        <f t="shared" si="24"/>
        <v>0</v>
      </c>
      <c r="DM85" s="244">
        <v>0</v>
      </c>
      <c r="DN85" s="244">
        <v>0</v>
      </c>
      <c r="DO85" s="243">
        <f t="shared" si="25"/>
        <v>0</v>
      </c>
      <c r="DP85" s="243">
        <f t="shared" si="26"/>
        <v>0</v>
      </c>
      <c r="DQ85" s="243">
        <f t="shared" si="248"/>
        <v>0</v>
      </c>
      <c r="DR85" s="244">
        <v>0</v>
      </c>
      <c r="DS85" s="243">
        <f t="shared" si="249"/>
        <v>0</v>
      </c>
      <c r="DT85" s="243">
        <f t="shared" si="27"/>
        <v>0</v>
      </c>
      <c r="DU85" s="244">
        <v>0</v>
      </c>
      <c r="DV85" s="244">
        <v>0</v>
      </c>
      <c r="DW85" s="243">
        <f t="shared" si="28"/>
        <v>0</v>
      </c>
      <c r="DX85" s="243">
        <f t="shared" si="29"/>
        <v>0</v>
      </c>
      <c r="DY85" s="243">
        <f t="shared" si="30"/>
        <v>0</v>
      </c>
      <c r="DZ85" s="244">
        <v>0</v>
      </c>
      <c r="EA85" s="243">
        <f t="shared" si="250"/>
        <v>0</v>
      </c>
      <c r="EB85" s="243">
        <f t="shared" si="31"/>
        <v>0</v>
      </c>
      <c r="EC85" s="244">
        <v>0</v>
      </c>
      <c r="ED85" s="244">
        <v>0</v>
      </c>
      <c r="EE85" s="243">
        <f t="shared" si="32"/>
        <v>0</v>
      </c>
      <c r="EF85" s="243">
        <f t="shared" si="33"/>
        <v>0</v>
      </c>
      <c r="EG85" s="243">
        <f t="shared" si="34"/>
        <v>0</v>
      </c>
      <c r="EH85" s="244">
        <v>0</v>
      </c>
      <c r="EI85" s="243">
        <f t="shared" si="251"/>
        <v>0</v>
      </c>
      <c r="EJ85" s="243">
        <f t="shared" si="35"/>
        <v>0</v>
      </c>
      <c r="EK85" s="244">
        <v>0</v>
      </c>
      <c r="EL85" s="244">
        <v>0</v>
      </c>
      <c r="EM85" s="243">
        <f t="shared" si="36"/>
        <v>0</v>
      </c>
      <c r="EN85" s="243">
        <f t="shared" si="37"/>
        <v>0</v>
      </c>
      <c r="EO85" s="243">
        <f t="shared" si="252"/>
        <v>0</v>
      </c>
      <c r="EP85" s="244">
        <v>0</v>
      </c>
      <c r="EQ85" s="244">
        <v>0</v>
      </c>
      <c r="ER85" s="244">
        <v>0</v>
      </c>
      <c r="ES85" s="244">
        <v>0</v>
      </c>
      <c r="ET85" s="244">
        <v>0</v>
      </c>
      <c r="EU85" s="243">
        <f t="shared" si="38"/>
        <v>0</v>
      </c>
      <c r="EV85" s="243">
        <f t="shared" si="253"/>
        <v>0</v>
      </c>
      <c r="EW85" s="243">
        <f t="shared" si="254"/>
        <v>0</v>
      </c>
      <c r="EX85" s="243">
        <f t="shared" si="39"/>
        <v>0</v>
      </c>
      <c r="EY85" s="243">
        <f t="shared" si="255"/>
        <v>0</v>
      </c>
      <c r="EZ85" s="245">
        <f t="shared" si="256"/>
        <v>0</v>
      </c>
      <c r="FA85" s="245">
        <f t="shared" si="256"/>
        <v>0</v>
      </c>
      <c r="FB85" s="245">
        <f t="shared" si="256"/>
        <v>0</v>
      </c>
      <c r="FC85" s="245">
        <f t="shared" si="257"/>
        <v>0</v>
      </c>
      <c r="FD85" s="245">
        <f t="shared" si="258"/>
        <v>0</v>
      </c>
      <c r="FE85" s="245">
        <f t="shared" si="259"/>
        <v>0</v>
      </c>
      <c r="FF85" s="245">
        <f t="shared" si="260"/>
        <v>0</v>
      </c>
      <c r="FG85" s="245">
        <f t="shared" si="261"/>
        <v>0</v>
      </c>
      <c r="FH85" s="245">
        <f t="shared" si="262"/>
        <v>0</v>
      </c>
      <c r="FI85" s="245">
        <f t="shared" si="263"/>
        <v>0</v>
      </c>
      <c r="FJ85" s="245">
        <f t="shared" si="263"/>
        <v>0</v>
      </c>
      <c r="FK85" s="244">
        <f t="shared" si="40"/>
        <v>0</v>
      </c>
      <c r="FL85" s="244">
        <v>0</v>
      </c>
      <c r="FM85" s="243">
        <f t="shared" si="264"/>
        <v>0</v>
      </c>
      <c r="FN85" s="243">
        <f t="shared" si="265"/>
        <v>0</v>
      </c>
      <c r="FO85" s="244">
        <v>0</v>
      </c>
      <c r="FP85" s="244">
        <f t="shared" si="266"/>
        <v>0</v>
      </c>
      <c r="FQ85" s="244">
        <f t="shared" si="41"/>
        <v>0</v>
      </c>
      <c r="FR85" s="244">
        <v>0</v>
      </c>
      <c r="FS85" s="243">
        <f t="shared" si="267"/>
        <v>0</v>
      </c>
      <c r="FT85" s="243">
        <f t="shared" si="268"/>
        <v>0</v>
      </c>
      <c r="FU85" s="244">
        <v>0</v>
      </c>
      <c r="FV85" s="244">
        <f t="shared" si="269"/>
        <v>0</v>
      </c>
      <c r="FW85" s="270">
        <v>4.0400000000000002E-3</v>
      </c>
      <c r="FX85" s="243">
        <f t="shared" si="270"/>
        <v>17.690578423416003</v>
      </c>
      <c r="FY85" s="243">
        <f t="shared" si="271"/>
        <v>3.8919272531515205</v>
      </c>
      <c r="FZ85" s="243">
        <f t="shared" si="42"/>
        <v>0</v>
      </c>
      <c r="GA85" s="243">
        <f t="shared" si="272"/>
        <v>0</v>
      </c>
      <c r="GB85" s="243">
        <f t="shared" si="273"/>
        <v>0</v>
      </c>
      <c r="GC85" s="243">
        <f t="shared" si="274"/>
        <v>0.31458484393934188</v>
      </c>
      <c r="GD85" s="243">
        <f t="shared" si="43"/>
        <v>2.4879903622505775</v>
      </c>
      <c r="GE85" s="243">
        <f t="shared" si="275"/>
        <v>8.0197005468721341E-2</v>
      </c>
      <c r="GF85" s="243">
        <f t="shared" si="276"/>
        <v>2.1222439560206636</v>
      </c>
      <c r="GG85" s="243">
        <f t="shared" si="44"/>
        <v>1.2192540441378723</v>
      </c>
      <c r="GH85" s="247">
        <f t="shared" si="277"/>
        <v>30.725201912274382</v>
      </c>
      <c r="GI85" s="244">
        <v>20</v>
      </c>
      <c r="GJ85" s="244">
        <v>3993.9</v>
      </c>
      <c r="GK85" s="244">
        <v>878.65800000000002</v>
      </c>
      <c r="GL85" s="244">
        <v>2449.7520549194601</v>
      </c>
      <c r="GM85" s="244">
        <v>71.022008333333304</v>
      </c>
      <c r="GN85" s="271">
        <v>0</v>
      </c>
      <c r="GO85" s="243">
        <f t="shared" si="278"/>
        <v>0</v>
      </c>
      <c r="GP85" s="243">
        <f t="shared" si="45"/>
        <v>0</v>
      </c>
      <c r="GQ85" s="243">
        <f t="shared" si="279"/>
        <v>0</v>
      </c>
      <c r="GR85" s="243">
        <f t="shared" si="280"/>
        <v>0</v>
      </c>
      <c r="GS85" s="244">
        <v>0</v>
      </c>
      <c r="GT85" s="244">
        <v>0</v>
      </c>
      <c r="GU85" s="245"/>
      <c r="GV85" s="243">
        <f t="shared" si="46"/>
        <v>0</v>
      </c>
      <c r="GW85" s="243">
        <f t="shared" si="281"/>
        <v>0</v>
      </c>
      <c r="GX85" s="243">
        <f t="shared" si="282"/>
        <v>0</v>
      </c>
      <c r="GY85" s="243">
        <f t="shared" si="47"/>
        <v>0</v>
      </c>
      <c r="GZ85" s="243">
        <f t="shared" si="283"/>
        <v>0</v>
      </c>
      <c r="HA85" s="244">
        <v>0</v>
      </c>
      <c r="HB85" s="244">
        <v>44</v>
      </c>
      <c r="HC85" s="244">
        <v>0</v>
      </c>
      <c r="HD85" s="244">
        <v>0</v>
      </c>
      <c r="HE85" s="244">
        <v>0</v>
      </c>
      <c r="HF85" s="243">
        <f t="shared" si="284"/>
        <v>0</v>
      </c>
      <c r="HG85" s="243">
        <f t="shared" si="48"/>
        <v>0</v>
      </c>
      <c r="HH85" s="244">
        <v>0</v>
      </c>
      <c r="HI85" s="244">
        <v>0</v>
      </c>
      <c r="HJ85" s="243">
        <f t="shared" si="49"/>
        <v>0</v>
      </c>
      <c r="HK85" s="243">
        <f t="shared" si="50"/>
        <v>0</v>
      </c>
      <c r="HL85" s="243">
        <f t="shared" si="51"/>
        <v>0</v>
      </c>
      <c r="HM85" s="244">
        <v>0</v>
      </c>
      <c r="HN85" s="243">
        <f t="shared" si="285"/>
        <v>0</v>
      </c>
      <c r="HO85" s="243">
        <f t="shared" si="52"/>
        <v>0</v>
      </c>
      <c r="HP85" s="244">
        <v>0</v>
      </c>
      <c r="HQ85" s="244">
        <v>0</v>
      </c>
      <c r="HR85" s="243">
        <f t="shared" si="53"/>
        <v>0</v>
      </c>
      <c r="HS85" s="243">
        <f t="shared" si="54"/>
        <v>0</v>
      </c>
      <c r="HT85" s="243">
        <f t="shared" si="55"/>
        <v>0</v>
      </c>
      <c r="HU85" s="244">
        <v>0</v>
      </c>
      <c r="HV85" s="243">
        <f t="shared" si="286"/>
        <v>0</v>
      </c>
      <c r="HW85" s="243">
        <f t="shared" si="56"/>
        <v>0</v>
      </c>
      <c r="HX85" s="244">
        <v>0</v>
      </c>
      <c r="HY85" s="244">
        <v>0</v>
      </c>
      <c r="HZ85" s="243">
        <f t="shared" si="57"/>
        <v>0</v>
      </c>
      <c r="IA85" s="243">
        <f t="shared" si="58"/>
        <v>0</v>
      </c>
      <c r="IB85" s="243">
        <f t="shared" si="59"/>
        <v>0</v>
      </c>
      <c r="IC85" s="244">
        <v>0</v>
      </c>
      <c r="ID85" s="243">
        <f t="shared" si="287"/>
        <v>0</v>
      </c>
      <c r="IE85" s="243">
        <f t="shared" si="60"/>
        <v>0</v>
      </c>
      <c r="IF85" s="244">
        <v>0</v>
      </c>
      <c r="IG85" s="244">
        <v>0</v>
      </c>
      <c r="IH85" s="243">
        <f t="shared" si="61"/>
        <v>0</v>
      </c>
      <c r="II85" s="243">
        <f t="shared" si="62"/>
        <v>0</v>
      </c>
      <c r="IJ85" s="243">
        <f t="shared" si="288"/>
        <v>0</v>
      </c>
      <c r="IK85" s="244">
        <v>0</v>
      </c>
      <c r="IL85" s="243">
        <f t="shared" si="289"/>
        <v>0</v>
      </c>
      <c r="IM85" s="243">
        <f t="shared" si="63"/>
        <v>0</v>
      </c>
      <c r="IN85" s="244">
        <v>0</v>
      </c>
      <c r="IO85" s="244">
        <v>0</v>
      </c>
      <c r="IP85" s="243">
        <f t="shared" si="64"/>
        <v>0</v>
      </c>
      <c r="IQ85" s="243">
        <f t="shared" si="65"/>
        <v>0</v>
      </c>
      <c r="IR85" s="243">
        <f t="shared" si="290"/>
        <v>0</v>
      </c>
      <c r="IS85" s="244">
        <v>2.89</v>
      </c>
      <c r="IT85" s="243">
        <f t="shared" si="291"/>
        <v>0.63580000000000003</v>
      </c>
      <c r="IU85" s="243">
        <f t="shared" si="66"/>
        <v>0</v>
      </c>
      <c r="IV85" s="244">
        <v>0.12647400186999999</v>
      </c>
      <c r="IW85" s="244">
        <v>0.30009051744996401</v>
      </c>
      <c r="IX85" s="243">
        <f t="shared" si="67"/>
        <v>0.44907540675141649</v>
      </c>
      <c r="IY85" s="243">
        <f t="shared" si="68"/>
        <v>0.22007199630356908</v>
      </c>
      <c r="IZ85" s="243">
        <f t="shared" si="292"/>
        <v>5.5458143068499401</v>
      </c>
      <c r="JA85" s="244">
        <v>15.5002</v>
      </c>
      <c r="JB85" s="243">
        <f t="shared" si="293"/>
        <v>3.4100440000000001</v>
      </c>
      <c r="JC85" s="244">
        <v>39.755599999999902</v>
      </c>
      <c r="JD85" s="243">
        <f t="shared" si="69"/>
        <v>0</v>
      </c>
      <c r="JE85" s="243">
        <f t="shared" si="70"/>
        <v>6.6657282312735759</v>
      </c>
      <c r="JF85" s="243">
        <f t="shared" si="71"/>
        <v>3.2665786115636735</v>
      </c>
      <c r="JG85" s="243">
        <f t="shared" si="294"/>
        <v>82.317781011404563</v>
      </c>
      <c r="JH85" s="244">
        <v>0</v>
      </c>
      <c r="JI85" s="243">
        <f t="shared" si="295"/>
        <v>0</v>
      </c>
      <c r="JJ85" s="244">
        <v>0</v>
      </c>
      <c r="JK85" s="243">
        <f t="shared" si="72"/>
        <v>0</v>
      </c>
      <c r="JL85" s="243">
        <f t="shared" si="73"/>
        <v>0</v>
      </c>
      <c r="JM85" s="243">
        <f t="shared" si="74"/>
        <v>0</v>
      </c>
      <c r="JN85" s="243">
        <f t="shared" si="296"/>
        <v>0</v>
      </c>
      <c r="JO85" s="244">
        <v>0</v>
      </c>
      <c r="JP85" s="243">
        <f t="shared" si="297"/>
        <v>0</v>
      </c>
      <c r="JQ85" s="244">
        <v>0</v>
      </c>
      <c r="JR85" s="243">
        <f t="shared" si="75"/>
        <v>0</v>
      </c>
      <c r="JS85" s="243">
        <f t="shared" si="76"/>
        <v>0</v>
      </c>
      <c r="JT85" s="243">
        <f t="shared" si="77"/>
        <v>0</v>
      </c>
      <c r="JU85" s="243">
        <f t="shared" si="298"/>
        <v>0</v>
      </c>
      <c r="JV85" s="244">
        <v>0</v>
      </c>
      <c r="JW85" s="243">
        <f t="shared" si="299"/>
        <v>0</v>
      </c>
      <c r="JX85" s="244">
        <v>0</v>
      </c>
      <c r="JY85" s="243">
        <f t="shared" si="78"/>
        <v>0</v>
      </c>
      <c r="JZ85" s="243">
        <f t="shared" si="79"/>
        <v>0</v>
      </c>
      <c r="KA85" s="243">
        <f t="shared" si="80"/>
        <v>0</v>
      </c>
      <c r="KB85" s="243">
        <f t="shared" si="300"/>
        <v>0</v>
      </c>
      <c r="KC85" s="244">
        <v>0</v>
      </c>
      <c r="KD85" s="243">
        <f t="shared" si="301"/>
        <v>0</v>
      </c>
      <c r="KE85" s="244">
        <v>0</v>
      </c>
      <c r="KF85" s="243">
        <f t="shared" si="81"/>
        <v>0</v>
      </c>
      <c r="KG85" s="243">
        <f t="shared" si="82"/>
        <v>0</v>
      </c>
      <c r="KH85" s="243">
        <f t="shared" si="83"/>
        <v>0</v>
      </c>
      <c r="KI85" s="243">
        <f t="shared" si="302"/>
        <v>0</v>
      </c>
      <c r="KJ85" s="244">
        <v>0</v>
      </c>
      <c r="KK85" s="243">
        <f t="shared" si="303"/>
        <v>0</v>
      </c>
      <c r="KL85" s="244">
        <v>0</v>
      </c>
      <c r="KM85" s="243">
        <f t="shared" si="84"/>
        <v>0</v>
      </c>
      <c r="KN85" s="243">
        <f t="shared" si="85"/>
        <v>0</v>
      </c>
      <c r="KO85" s="243">
        <f t="shared" si="86"/>
        <v>0</v>
      </c>
      <c r="KP85" s="243">
        <f t="shared" si="304"/>
        <v>0</v>
      </c>
      <c r="KQ85" s="243">
        <f t="shared" si="305"/>
        <v>18.3902</v>
      </c>
      <c r="KR85" s="243">
        <f t="shared" si="305"/>
        <v>4.0458439999999998</v>
      </c>
      <c r="KS85" s="243">
        <f t="shared" si="306"/>
        <v>40.182164519319869</v>
      </c>
      <c r="KT85" s="243">
        <f t="shared" si="307"/>
        <v>0</v>
      </c>
      <c r="KU85" s="243">
        <f t="shared" si="308"/>
        <v>0</v>
      </c>
      <c r="KV85" s="243">
        <f t="shared" si="309"/>
        <v>0</v>
      </c>
      <c r="KW85" s="243">
        <f t="shared" si="310"/>
        <v>7.1148036380249922</v>
      </c>
      <c r="KX85" s="243">
        <f t="shared" si="311"/>
        <v>0.22933607578424467</v>
      </c>
      <c r="KY85" s="243">
        <f t="shared" si="312"/>
        <v>6.0688936935486568</v>
      </c>
      <c r="KZ85" s="243">
        <f t="shared" si="313"/>
        <v>3.4866506078672423</v>
      </c>
      <c r="LA85" s="243">
        <f t="shared" si="313"/>
        <v>87.863595318254497</v>
      </c>
      <c r="LB85" s="244">
        <v>0</v>
      </c>
      <c r="LC85" s="243">
        <f t="shared" si="314"/>
        <v>0</v>
      </c>
      <c r="LD85" s="243">
        <f t="shared" si="88"/>
        <v>0</v>
      </c>
      <c r="LE85" s="243">
        <f t="shared" si="315"/>
        <v>0</v>
      </c>
      <c r="LF85" s="243">
        <f t="shared" si="316"/>
        <v>0</v>
      </c>
      <c r="LG85" s="244">
        <v>0</v>
      </c>
      <c r="LH85" s="243">
        <f t="shared" si="89"/>
        <v>0</v>
      </c>
      <c r="LI85" s="243">
        <f t="shared" si="317"/>
        <v>0</v>
      </c>
      <c r="LJ85" s="243">
        <f t="shared" si="318"/>
        <v>0</v>
      </c>
      <c r="LK85" s="243">
        <f t="shared" si="90"/>
        <v>0</v>
      </c>
      <c r="LL85" s="243">
        <f t="shared" si="319"/>
        <v>0</v>
      </c>
      <c r="LM85" s="243">
        <f t="shared" si="91"/>
        <v>0</v>
      </c>
      <c r="LN85" s="244">
        <v>0</v>
      </c>
      <c r="LO85" s="243">
        <f t="shared" si="320"/>
        <v>0</v>
      </c>
      <c r="LP85" s="243">
        <f t="shared" si="321"/>
        <v>0</v>
      </c>
      <c r="LQ85" s="243">
        <f t="shared" si="92"/>
        <v>0</v>
      </c>
      <c r="LR85" s="243">
        <f t="shared" si="322"/>
        <v>0</v>
      </c>
      <c r="LS85" s="244">
        <v>0</v>
      </c>
      <c r="LT85" s="243">
        <f t="shared" si="93"/>
        <v>0</v>
      </c>
      <c r="LU85" s="243">
        <f t="shared" si="323"/>
        <v>0</v>
      </c>
      <c r="LV85" s="243">
        <f t="shared" si="324"/>
        <v>0</v>
      </c>
      <c r="LW85" s="243">
        <f t="shared" si="94"/>
        <v>0</v>
      </c>
      <c r="LX85" s="243">
        <f t="shared" si="325"/>
        <v>0</v>
      </c>
      <c r="LY85" s="245">
        <f t="shared" si="95"/>
        <v>0</v>
      </c>
      <c r="LZ85" s="244">
        <v>0</v>
      </c>
      <c r="MA85" s="249">
        <f t="shared" si="326"/>
        <v>0</v>
      </c>
      <c r="MB85" s="249">
        <f t="shared" si="327"/>
        <v>0</v>
      </c>
      <c r="MC85" s="249">
        <f t="shared" si="96"/>
        <v>0</v>
      </c>
      <c r="MD85" s="247">
        <f t="shared" si="328"/>
        <v>0</v>
      </c>
      <c r="ME85" s="250">
        <f t="shared" si="329"/>
        <v>249.43243909956431</v>
      </c>
      <c r="MF85" s="251">
        <f t="shared" si="376"/>
        <v>44.018549676567531</v>
      </c>
      <c r="MG85" s="252" t="e">
        <f t="shared" si="330"/>
        <v>#REF!</v>
      </c>
      <c r="MH85" s="252" t="e">
        <f t="shared" si="377"/>
        <v>#REF!</v>
      </c>
      <c r="MI85" s="252">
        <f t="shared" si="331"/>
        <v>0</v>
      </c>
      <c r="MJ85" s="252">
        <f t="shared" si="332"/>
        <v>0</v>
      </c>
      <c r="MK85" s="252">
        <f t="shared" si="378"/>
        <v>81.554666666666648</v>
      </c>
      <c r="ML85" s="252">
        <f t="shared" si="333"/>
        <v>0</v>
      </c>
      <c r="MM85" s="252">
        <f t="shared" si="334"/>
        <v>0</v>
      </c>
      <c r="MN85" s="252">
        <f t="shared" si="335"/>
        <v>0</v>
      </c>
      <c r="MO85" s="252">
        <f t="shared" si="336"/>
        <v>0</v>
      </c>
      <c r="MP85" s="253">
        <f t="shared" si="337"/>
        <v>0</v>
      </c>
      <c r="MQ85" s="254">
        <f t="shared" si="379"/>
        <v>0</v>
      </c>
      <c r="MR85" s="255">
        <f t="shared" si="338"/>
        <v>0</v>
      </c>
      <c r="MS85" s="255">
        <f t="shared" si="380"/>
        <v>0</v>
      </c>
      <c r="MT85" s="255">
        <f t="shared" si="381"/>
        <v>20.197930880462433</v>
      </c>
      <c r="MU85" s="255">
        <f t="shared" si="97"/>
        <v>0.65105299355422586</v>
      </c>
      <c r="MV85" s="255">
        <f t="shared" si="339"/>
        <v>21.01906165328554</v>
      </c>
      <c r="MW85" s="255" t="e">
        <f t="shared" si="98"/>
        <v>#REF!</v>
      </c>
      <c r="MX85" s="255" t="e">
        <f t="shared" si="99"/>
        <v>#REF!</v>
      </c>
      <c r="MY85" s="256" t="e">
        <f t="shared" si="340"/>
        <v>#REF!</v>
      </c>
      <c r="MZ85" s="254">
        <f t="shared" si="341"/>
        <v>0</v>
      </c>
      <c r="NA85" s="255">
        <f t="shared" si="100"/>
        <v>0</v>
      </c>
      <c r="NB85" s="255">
        <f t="shared" si="342"/>
        <v>0</v>
      </c>
      <c r="NC85" s="255">
        <f t="shared" si="101"/>
        <v>0</v>
      </c>
      <c r="ND85" s="255">
        <f t="shared" si="343"/>
        <v>0</v>
      </c>
      <c r="NE85" s="255"/>
      <c r="NF85" s="256"/>
      <c r="NG85" s="257"/>
      <c r="NH85" s="254">
        <f t="shared" si="344"/>
        <v>0</v>
      </c>
      <c r="NI85" s="255">
        <f t="shared" si="102"/>
        <v>0</v>
      </c>
      <c r="NJ85" s="255" t="e">
        <f t="shared" si="345"/>
        <v>#REF!</v>
      </c>
      <c r="NK85" s="255" t="e">
        <f t="shared" si="103"/>
        <v>#REF!</v>
      </c>
      <c r="NL85" s="255">
        <f t="shared" si="346"/>
        <v>0</v>
      </c>
      <c r="NM85" s="255"/>
      <c r="NN85" s="256"/>
      <c r="NO85" s="257"/>
      <c r="NP85" s="254">
        <f t="shared" si="347"/>
        <v>11.025873720810969</v>
      </c>
      <c r="NQ85" s="255">
        <f t="shared" si="104"/>
        <v>12.426159683353962</v>
      </c>
      <c r="NR85" s="255">
        <f t="shared" si="348"/>
        <v>9.6970052456345943</v>
      </c>
      <c r="NS85" s="255">
        <f t="shared" si="105"/>
        <v>12.024286504586897</v>
      </c>
      <c r="NT85" s="255">
        <f t="shared" si="349"/>
        <v>103.84416021352017</v>
      </c>
      <c r="NU85" s="255">
        <f t="shared" si="350"/>
        <v>0.10617711865684129</v>
      </c>
      <c r="NV85" s="256">
        <f t="shared" si="351"/>
        <v>9.3380361742981061E-2</v>
      </c>
      <c r="NW85" s="257">
        <f t="shared" si="106"/>
        <v>1.0358957808877343</v>
      </c>
      <c r="NX85" s="254">
        <f t="shared" si="352"/>
        <v>0</v>
      </c>
      <c r="NY85" s="255">
        <f t="shared" si="107"/>
        <v>0</v>
      </c>
      <c r="NZ85" s="255">
        <f t="shared" si="353"/>
        <v>0</v>
      </c>
      <c r="OA85" s="255">
        <f t="shared" si="108"/>
        <v>0</v>
      </c>
      <c r="OB85" s="255">
        <f t="shared" si="354"/>
        <v>0</v>
      </c>
      <c r="OC85" s="255"/>
      <c r="OD85" s="256"/>
      <c r="OE85" s="257"/>
      <c r="OF85" s="254">
        <f t="shared" si="355"/>
        <v>0</v>
      </c>
      <c r="OG85" s="255">
        <f t="shared" si="109"/>
        <v>0</v>
      </c>
      <c r="OH85" s="255">
        <f t="shared" si="356"/>
        <v>0</v>
      </c>
      <c r="OI85" s="255">
        <f t="shared" si="110"/>
        <v>0</v>
      </c>
      <c r="OJ85" s="255">
        <f t="shared" si="357"/>
        <v>0</v>
      </c>
      <c r="OK85" s="255"/>
      <c r="OL85" s="256"/>
      <c r="OM85" s="257"/>
      <c r="ON85" s="258"/>
      <c r="OO85" s="254">
        <f t="shared" si="358"/>
        <v>0</v>
      </c>
      <c r="OP85" s="255">
        <f t="shared" si="111"/>
        <v>0</v>
      </c>
      <c r="OQ85" s="255">
        <f t="shared" si="359"/>
        <v>0</v>
      </c>
      <c r="OR85" s="255">
        <f t="shared" si="112"/>
        <v>0</v>
      </c>
      <c r="OS85" s="255">
        <f t="shared" si="360"/>
        <v>0</v>
      </c>
      <c r="OT85" s="255"/>
      <c r="OU85" s="256"/>
      <c r="OV85" s="257"/>
      <c r="OW85" s="258"/>
      <c r="OX85" s="254">
        <f t="shared" si="361"/>
        <v>0</v>
      </c>
      <c r="OY85" s="255">
        <f t="shared" si="113"/>
        <v>0</v>
      </c>
      <c r="OZ85" s="255">
        <f t="shared" si="362"/>
        <v>0</v>
      </c>
      <c r="PA85" s="255">
        <f t="shared" si="114"/>
        <v>0</v>
      </c>
      <c r="PB85" s="255">
        <f t="shared" si="363"/>
        <v>0</v>
      </c>
      <c r="PC85" s="255"/>
      <c r="PD85" s="259"/>
      <c r="PE85" s="257"/>
      <c r="PF85" s="254">
        <f t="shared" si="116"/>
        <v>0</v>
      </c>
      <c r="PG85" s="255">
        <f t="shared" si="117"/>
        <v>0</v>
      </c>
      <c r="PH85" s="255">
        <f t="shared" si="364"/>
        <v>0</v>
      </c>
      <c r="PI85" s="255">
        <f t="shared" si="118"/>
        <v>0</v>
      </c>
      <c r="PJ85" s="255">
        <f t="shared" si="119"/>
        <v>0</v>
      </c>
      <c r="PK85" s="255"/>
      <c r="PL85" s="259"/>
      <c r="PM85" s="257"/>
      <c r="PN85" s="254">
        <f t="shared" si="120"/>
        <v>0</v>
      </c>
      <c r="PO85" s="255">
        <f t="shared" si="121"/>
        <v>0</v>
      </c>
      <c r="PP85" s="255">
        <f t="shared" si="365"/>
        <v>0</v>
      </c>
      <c r="PQ85" s="255">
        <f t="shared" si="122"/>
        <v>0</v>
      </c>
      <c r="PR85" s="255">
        <f t="shared" si="123"/>
        <v>0</v>
      </c>
      <c r="PS85" s="255"/>
      <c r="PT85" s="259"/>
      <c r="PU85" s="257"/>
      <c r="PV85" s="254">
        <f t="shared" si="124"/>
        <v>24.171643302912734</v>
      </c>
      <c r="PW85" s="255">
        <f t="shared" si="125"/>
        <v>27.241442002382652</v>
      </c>
      <c r="PX85" s="255">
        <f t="shared" si="126"/>
        <v>8.0197005468721341E-2</v>
      </c>
      <c r="PY85" s="255">
        <f t="shared" si="127"/>
        <v>9.9444286781214461E-2</v>
      </c>
      <c r="PZ85" s="255">
        <f t="shared" si="128"/>
        <v>24.385080882757446</v>
      </c>
      <c r="QA85" s="255">
        <f t="shared" si="366"/>
        <v>0.9912472064016965</v>
      </c>
      <c r="QB85" s="259">
        <f t="shared" si="129"/>
        <v>3.2887734042919741E-3</v>
      </c>
      <c r="QC85" s="257">
        <f t="shared" si="367"/>
        <v>1.1266777008300455</v>
      </c>
      <c r="QD85" s="254">
        <f t="shared" si="130"/>
        <v>0</v>
      </c>
      <c r="QE85" s="255">
        <f t="shared" si="131"/>
        <v>0</v>
      </c>
      <c r="QF85" s="255">
        <f t="shared" si="132"/>
        <v>0</v>
      </c>
      <c r="QG85" s="255">
        <f t="shared" si="133"/>
        <v>0</v>
      </c>
      <c r="QH85" s="255">
        <f t="shared" si="134"/>
        <v>0</v>
      </c>
      <c r="QI85" s="255"/>
      <c r="QJ85" s="259"/>
      <c r="QK85" s="257"/>
      <c r="QL85" s="254">
        <f t="shared" si="135"/>
        <v>29.840094306129359</v>
      </c>
      <c r="QM85" s="255">
        <f t="shared" si="136"/>
        <v>33.629786283007789</v>
      </c>
      <c r="QN85" s="255">
        <f t="shared" si="137"/>
        <v>0.22933607578424467</v>
      </c>
      <c r="QO85" s="255">
        <f t="shared" si="138"/>
        <v>0.28437673397246338</v>
      </c>
      <c r="QP85" s="255">
        <f t="shared" si="368"/>
        <v>69.733012157344845</v>
      </c>
      <c r="QQ85" s="255">
        <f t="shared" si="369"/>
        <v>0.42791919326241751</v>
      </c>
      <c r="QR85" s="259">
        <f t="shared" si="139"/>
        <v>3.2887734042919749E-3</v>
      </c>
      <c r="QS85" s="257">
        <f t="shared" si="370"/>
        <v>1.0551350431613571</v>
      </c>
      <c r="QT85" s="254">
        <f t="shared" si="140"/>
        <v>0</v>
      </c>
      <c r="QU85" s="255">
        <f t="shared" si="141"/>
        <v>0</v>
      </c>
      <c r="QV85" s="255">
        <f t="shared" si="142"/>
        <v>0</v>
      </c>
      <c r="QW85" s="255">
        <f t="shared" si="143"/>
        <v>0</v>
      </c>
      <c r="QX85" s="255">
        <f t="shared" si="144"/>
        <v>0</v>
      </c>
      <c r="QY85" s="255"/>
      <c r="QZ85" s="259"/>
      <c r="RA85" s="257"/>
      <c r="RB85" s="254">
        <f t="shared" si="145"/>
        <v>0</v>
      </c>
      <c r="RC85" s="255">
        <f t="shared" si="146"/>
        <v>0</v>
      </c>
      <c r="RD85" s="255">
        <f t="shared" si="371"/>
        <v>0</v>
      </c>
      <c r="RE85" s="255">
        <f t="shared" si="147"/>
        <v>0</v>
      </c>
      <c r="RF85" s="255">
        <f t="shared" si="148"/>
        <v>0</v>
      </c>
      <c r="RG85" s="255"/>
      <c r="RH85" s="259"/>
      <c r="RI85" s="257"/>
      <c r="RJ85" s="254">
        <f t="shared" si="149"/>
        <v>0</v>
      </c>
      <c r="RK85" s="255">
        <f t="shared" si="150"/>
        <v>0</v>
      </c>
      <c r="RL85" s="255">
        <f t="shared" si="372"/>
        <v>0</v>
      </c>
      <c r="RM85" s="255">
        <f t="shared" si="151"/>
        <v>0</v>
      </c>
      <c r="RN85" s="255">
        <f t="shared" si="152"/>
        <v>0</v>
      </c>
      <c r="RO85" s="255"/>
      <c r="RP85" s="259"/>
      <c r="RQ85" s="257"/>
      <c r="RR85" s="254">
        <f t="shared" si="153"/>
        <v>0</v>
      </c>
      <c r="RS85" s="255">
        <f t="shared" si="154"/>
        <v>0</v>
      </c>
      <c r="RT85" s="255">
        <f t="shared" si="373"/>
        <v>0</v>
      </c>
      <c r="RU85" s="255">
        <f t="shared" si="155"/>
        <v>0</v>
      </c>
      <c r="RV85" s="255">
        <f t="shared" si="156"/>
        <v>0</v>
      </c>
      <c r="RW85" s="255"/>
      <c r="RX85" s="259"/>
      <c r="RY85" s="257"/>
      <c r="RZ85" s="260"/>
      <c r="SA85" s="242">
        <f t="shared" si="157"/>
        <v>0</v>
      </c>
      <c r="SB85" s="242">
        <f t="shared" si="158"/>
        <v>0</v>
      </c>
      <c r="SC85" s="242">
        <f t="shared" si="159"/>
        <v>0.47609770089600267</v>
      </c>
      <c r="SD85" s="242">
        <f t="shared" si="160"/>
        <v>0</v>
      </c>
      <c r="SE85" s="242">
        <f t="shared" si="161"/>
        <v>0</v>
      </c>
      <c r="SF85" s="262">
        <v>0</v>
      </c>
      <c r="SG85" s="242">
        <f t="shared" si="162"/>
        <v>0</v>
      </c>
      <c r="SH85" s="262">
        <v>0</v>
      </c>
      <c r="SI85" s="242">
        <f t="shared" si="163"/>
        <v>0</v>
      </c>
      <c r="SJ85" s="242">
        <f t="shared" si="164"/>
        <v>0</v>
      </c>
      <c r="SK85" s="242">
        <f t="shared" si="165"/>
        <v>0</v>
      </c>
      <c r="SL85" s="242">
        <f t="shared" si="166"/>
        <v>0.18184578091396933</v>
      </c>
      <c r="SM85" s="242">
        <f t="shared" si="167"/>
        <v>0</v>
      </c>
      <c r="SN85" s="242">
        <f t="shared" si="168"/>
        <v>0.38428018271936626</v>
      </c>
      <c r="SO85" s="242">
        <f t="shared" si="169"/>
        <v>0</v>
      </c>
      <c r="SP85" s="242">
        <f t="shared" si="170"/>
        <v>0</v>
      </c>
      <c r="SQ85" s="242">
        <f t="shared" si="171"/>
        <v>0</v>
      </c>
      <c r="SR85" s="242">
        <f t="shared" si="172"/>
        <v>0</v>
      </c>
      <c r="SS85" s="242">
        <f t="shared" si="173"/>
        <v>1.0422236645293381</v>
      </c>
      <c r="ST85" s="242">
        <f t="shared" si="174"/>
        <v>1.0422236645293381</v>
      </c>
      <c r="SU85" s="242"/>
      <c r="SV85" s="242"/>
      <c r="SW85" s="242">
        <f t="shared" si="175"/>
        <v>1.0578802928637212</v>
      </c>
      <c r="SX85" s="242">
        <f t="shared" si="175"/>
        <v>1.0578802928637212</v>
      </c>
      <c r="SY85" s="242"/>
      <c r="SZ85" s="263"/>
      <c r="TA85" s="264">
        <f t="shared" si="176"/>
        <v>0</v>
      </c>
      <c r="TB85" s="264">
        <f t="shared" si="177"/>
        <v>0</v>
      </c>
      <c r="TC85" s="264">
        <f t="shared" si="178"/>
        <v>130.84811999999999</v>
      </c>
      <c r="TD85" s="264">
        <f t="shared" si="179"/>
        <v>0</v>
      </c>
      <c r="TE85" s="264">
        <f t="shared" si="180"/>
        <v>0</v>
      </c>
      <c r="TF85" s="264">
        <f t="shared" si="180"/>
        <v>0</v>
      </c>
      <c r="TG85" s="264">
        <f t="shared" si="181"/>
        <v>0</v>
      </c>
      <c r="TH85" s="264">
        <f t="shared" si="182"/>
        <v>0</v>
      </c>
      <c r="TI85" s="264">
        <f t="shared" si="183"/>
        <v>0</v>
      </c>
      <c r="TJ85" s="264">
        <f t="shared" si="184"/>
        <v>45.950579999999995</v>
      </c>
      <c r="TK85" s="264">
        <f t="shared" si="185"/>
        <v>0</v>
      </c>
      <c r="TL85" s="264">
        <f t="shared" si="186"/>
        <v>103.68774000000001</v>
      </c>
      <c r="TM85" s="264">
        <f t="shared" si="187"/>
        <v>0</v>
      </c>
      <c r="TN85" s="264">
        <f t="shared" si="188"/>
        <v>0</v>
      </c>
      <c r="TO85" s="264">
        <f t="shared" si="189"/>
        <v>0</v>
      </c>
      <c r="TP85" s="264">
        <f t="shared" si="189"/>
        <v>0</v>
      </c>
      <c r="TQ85" s="264"/>
      <c r="TR85" s="264"/>
      <c r="TS85" s="264">
        <f t="shared" si="190"/>
        <v>0</v>
      </c>
      <c r="TT85" s="264">
        <f t="shared" si="191"/>
        <v>0</v>
      </c>
      <c r="TU85" s="264">
        <f t="shared" si="192"/>
        <v>135.54501544509196</v>
      </c>
      <c r="TV85" s="264">
        <f t="shared" si="193"/>
        <v>0</v>
      </c>
      <c r="TW85" s="264">
        <f t="shared" si="193"/>
        <v>0</v>
      </c>
      <c r="TX85" s="264">
        <f t="shared" si="194"/>
        <v>0</v>
      </c>
      <c r="TY85" s="264">
        <f t="shared" si="195"/>
        <v>0</v>
      </c>
      <c r="TZ85" s="264">
        <f t="shared" si="196"/>
        <v>0</v>
      </c>
      <c r="UA85" s="264">
        <f t="shared" si="197"/>
        <v>0</v>
      </c>
      <c r="UB85" s="264">
        <f t="shared" si="198"/>
        <v>51.771493826207063</v>
      </c>
      <c r="UC85" s="264">
        <f t="shared" si="199"/>
        <v>0</v>
      </c>
      <c r="UD85" s="264">
        <f t="shared" si="200"/>
        <v>109.40456802020357</v>
      </c>
      <c r="UE85" s="264">
        <f t="shared" si="201"/>
        <v>0</v>
      </c>
      <c r="UF85" s="264">
        <f t="shared" si="202"/>
        <v>0</v>
      </c>
      <c r="UG85" s="264">
        <f t="shared" si="203"/>
        <v>0</v>
      </c>
      <c r="UH85" s="264">
        <f t="shared" si="203"/>
        <v>0</v>
      </c>
      <c r="UI85" s="191"/>
      <c r="UJ85" s="191"/>
      <c r="UK85" s="191"/>
      <c r="UL85" s="191"/>
      <c r="UM85" s="189"/>
      <c r="UN85" s="191"/>
      <c r="UO85" s="191"/>
      <c r="UP85" s="191"/>
      <c r="UQ85" s="191"/>
      <c r="UR85" s="191"/>
      <c r="US85" s="191"/>
      <c r="UT85" s="191"/>
      <c r="UU85" s="191"/>
      <c r="UV85" s="192"/>
      <c r="UW85" s="191"/>
      <c r="UX85" s="191"/>
      <c r="UY85" s="191"/>
      <c r="UZ85" s="191"/>
      <c r="VA85" s="191"/>
      <c r="VB85" s="191"/>
      <c r="VC85" s="191"/>
      <c r="VD85" s="191"/>
      <c r="VE85" s="191"/>
      <c r="VF85" s="191"/>
      <c r="VG85" s="191"/>
      <c r="VH85" s="191"/>
      <c r="VI85" s="191"/>
      <c r="VJ85" s="191"/>
      <c r="VK85" s="191"/>
      <c r="VL85" s="191"/>
      <c r="VM85" s="191"/>
      <c r="VN85" s="219"/>
      <c r="VO85" s="191"/>
      <c r="VP85" s="191"/>
      <c r="VQ85" s="191"/>
      <c r="VR85" s="191"/>
      <c r="VS85" s="191"/>
      <c r="VT85" s="191"/>
      <c r="VU85" s="191"/>
      <c r="VV85" s="191"/>
    </row>
    <row r="86" spans="1:594" ht="23.1" hidden="1" customHeight="1" thickBot="1" x14ac:dyDescent="0.35">
      <c r="A86" s="265">
        <v>49</v>
      </c>
      <c r="B86" s="266" t="s">
        <v>192</v>
      </c>
      <c r="C86" s="265">
        <v>1</v>
      </c>
      <c r="D86" s="267">
        <v>201.2</v>
      </c>
      <c r="E86" s="239"/>
      <c r="F86" s="240">
        <f t="shared" si="204"/>
        <v>201.2</v>
      </c>
      <c r="G86" s="240"/>
      <c r="H86" s="268">
        <v>0</v>
      </c>
      <c r="I86" s="269">
        <v>0.77639999999999998</v>
      </c>
      <c r="J86" s="269">
        <v>0.77639999999999998</v>
      </c>
      <c r="K86" s="269"/>
      <c r="L86" s="269"/>
      <c r="M86" s="269">
        <v>0</v>
      </c>
      <c r="N86" s="269">
        <v>0</v>
      </c>
      <c r="O86" s="269">
        <v>0.36580000000000001</v>
      </c>
      <c r="P86" s="269">
        <v>0</v>
      </c>
      <c r="Q86" s="269">
        <v>0</v>
      </c>
      <c r="R86" s="269">
        <v>0</v>
      </c>
      <c r="S86" s="269">
        <v>0</v>
      </c>
      <c r="T86" s="269">
        <v>0</v>
      </c>
      <c r="U86" s="269">
        <v>0</v>
      </c>
      <c r="V86" s="269">
        <v>3.4000000000000002E-2</v>
      </c>
      <c r="W86" s="269">
        <v>0</v>
      </c>
      <c r="X86" s="269">
        <v>0.37659999999999999</v>
      </c>
      <c r="Y86" s="269">
        <v>0</v>
      </c>
      <c r="Z86" s="269">
        <v>0</v>
      </c>
      <c r="AA86" s="269">
        <v>0</v>
      </c>
      <c r="AB86" s="269">
        <v>0</v>
      </c>
      <c r="AC86" s="244">
        <v>0</v>
      </c>
      <c r="AD86" s="243">
        <f t="shared" si="205"/>
        <v>0</v>
      </c>
      <c r="AE86" s="243">
        <f t="shared" si="0"/>
        <v>0</v>
      </c>
      <c r="AF86" s="243">
        <f t="shared" si="206"/>
        <v>0</v>
      </c>
      <c r="AG86" s="243">
        <f t="shared" si="207"/>
        <v>0</v>
      </c>
      <c r="AH86" s="244">
        <v>0</v>
      </c>
      <c r="AI86" s="243">
        <f t="shared" si="1"/>
        <v>0</v>
      </c>
      <c r="AJ86" s="243">
        <f t="shared" si="208"/>
        <v>0</v>
      </c>
      <c r="AK86" s="243">
        <f t="shared" si="209"/>
        <v>0</v>
      </c>
      <c r="AL86" s="243">
        <f t="shared" si="2"/>
        <v>0</v>
      </c>
      <c r="AM86" s="243">
        <f t="shared" si="210"/>
        <v>0</v>
      </c>
      <c r="AN86" s="244">
        <v>0</v>
      </c>
      <c r="AO86" s="244">
        <v>0</v>
      </c>
      <c r="AP86" s="243">
        <f t="shared" si="211"/>
        <v>0</v>
      </c>
      <c r="AQ86" s="243">
        <f t="shared" si="212"/>
        <v>0</v>
      </c>
      <c r="AR86" s="243">
        <f t="shared" si="213"/>
        <v>0</v>
      </c>
      <c r="AS86" s="244">
        <v>0</v>
      </c>
      <c r="AT86" s="244" t="e">
        <f t="shared" si="3"/>
        <v>#REF!</v>
      </c>
      <c r="AU86" s="243">
        <f t="shared" si="4"/>
        <v>0</v>
      </c>
      <c r="AV86" s="243">
        <f t="shared" si="214"/>
        <v>0</v>
      </c>
      <c r="AW86" s="243">
        <f t="shared" si="215"/>
        <v>0</v>
      </c>
      <c r="AX86" s="243">
        <f t="shared" si="5"/>
        <v>0</v>
      </c>
      <c r="AY86" s="243">
        <f t="shared" si="216"/>
        <v>0</v>
      </c>
      <c r="AZ86" s="244">
        <v>9</v>
      </c>
      <c r="BA86" s="243">
        <f t="shared" si="217"/>
        <v>45.874499999999991</v>
      </c>
      <c r="BB86" s="243">
        <f t="shared" si="218"/>
        <v>4.7840549999999995</v>
      </c>
      <c r="BC86" s="243">
        <f t="shared" si="219"/>
        <v>3.8272439999999999</v>
      </c>
      <c r="BD86" s="243">
        <f t="shared" si="220"/>
        <v>0.95681099999999963</v>
      </c>
      <c r="BE86" s="244">
        <v>1.7940206249999999</v>
      </c>
      <c r="BF86" s="243">
        <f t="shared" si="221"/>
        <v>1.4352165000000001</v>
      </c>
      <c r="BG86" s="243">
        <f t="shared" si="222"/>
        <v>0.35880412499999981</v>
      </c>
      <c r="BH86" s="243">
        <f t="shared" si="6"/>
        <v>5.9597644951051123</v>
      </c>
      <c r="BI86" s="243">
        <f t="shared" si="223"/>
        <v>0.19210495066945873</v>
      </c>
      <c r="BJ86" s="243">
        <f t="shared" si="224"/>
        <v>5.0836507934066981</v>
      </c>
      <c r="BK86" s="243">
        <f t="shared" si="7"/>
        <v>2.9206170060052554</v>
      </c>
      <c r="BL86" s="243">
        <f t="shared" si="225"/>
        <v>73.599548551332433</v>
      </c>
      <c r="BM86" s="244">
        <v>0</v>
      </c>
      <c r="BN86" s="243">
        <f t="shared" si="226"/>
        <v>0</v>
      </c>
      <c r="BO86" s="243">
        <f t="shared" si="8"/>
        <v>0</v>
      </c>
      <c r="BP86" s="243">
        <f t="shared" si="227"/>
        <v>0</v>
      </c>
      <c r="BQ86" s="243">
        <f t="shared" si="228"/>
        <v>0</v>
      </c>
      <c r="BR86" s="244">
        <v>0</v>
      </c>
      <c r="BS86" s="243">
        <f t="shared" si="9"/>
        <v>0</v>
      </c>
      <c r="BT86" s="243">
        <f t="shared" si="229"/>
        <v>0</v>
      </c>
      <c r="BU86" s="243">
        <f t="shared" si="230"/>
        <v>0</v>
      </c>
      <c r="BV86" s="243">
        <f t="shared" si="10"/>
        <v>0</v>
      </c>
      <c r="BW86" s="243">
        <f t="shared" si="231"/>
        <v>0</v>
      </c>
      <c r="BX86" s="244">
        <v>0</v>
      </c>
      <c r="BY86" s="243">
        <f t="shared" si="11"/>
        <v>0</v>
      </c>
      <c r="BZ86" s="243">
        <f t="shared" si="232"/>
        <v>0</v>
      </c>
      <c r="CA86" s="243">
        <f t="shared" si="233"/>
        <v>0</v>
      </c>
      <c r="CB86" s="243">
        <f t="shared" si="12"/>
        <v>0</v>
      </c>
      <c r="CC86" s="243">
        <f t="shared" si="234"/>
        <v>0</v>
      </c>
      <c r="CD86" s="245"/>
      <c r="CE86" s="243">
        <f t="shared" si="13"/>
        <v>0</v>
      </c>
      <c r="CF86" s="243">
        <f t="shared" si="235"/>
        <v>0</v>
      </c>
      <c r="CG86" s="243">
        <f t="shared" si="236"/>
        <v>0</v>
      </c>
      <c r="CH86" s="243">
        <f t="shared" si="14"/>
        <v>0</v>
      </c>
      <c r="CI86" s="243">
        <f t="shared" si="237"/>
        <v>0</v>
      </c>
      <c r="CJ86" s="245"/>
      <c r="CK86" s="243">
        <f t="shared" si="15"/>
        <v>0</v>
      </c>
      <c r="CL86" s="243">
        <f t="shared" si="238"/>
        <v>0</v>
      </c>
      <c r="CM86" s="243">
        <f t="shared" si="239"/>
        <v>0</v>
      </c>
      <c r="CN86" s="243">
        <f t="shared" si="16"/>
        <v>0</v>
      </c>
      <c r="CO86" s="243">
        <f t="shared" si="240"/>
        <v>0</v>
      </c>
      <c r="CP86" s="243">
        <v>0</v>
      </c>
      <c r="CQ86" s="243">
        <f t="shared" si="17"/>
        <v>0</v>
      </c>
      <c r="CR86" s="243">
        <f t="shared" si="374"/>
        <v>0</v>
      </c>
      <c r="CS86" s="243">
        <f t="shared" si="241"/>
        <v>0</v>
      </c>
      <c r="CT86" s="243">
        <f t="shared" si="18"/>
        <v>0</v>
      </c>
      <c r="CU86" s="243">
        <f t="shared" si="242"/>
        <v>0</v>
      </c>
      <c r="CV86" s="243"/>
      <c r="CW86" s="243">
        <f t="shared" si="19"/>
        <v>0</v>
      </c>
      <c r="CX86" s="243">
        <f t="shared" si="375"/>
        <v>0</v>
      </c>
      <c r="CY86" s="243">
        <f t="shared" si="243"/>
        <v>0</v>
      </c>
      <c r="CZ86" s="243">
        <f t="shared" si="20"/>
        <v>0</v>
      </c>
      <c r="DA86" s="243">
        <f t="shared" si="244"/>
        <v>0</v>
      </c>
      <c r="DB86" s="244">
        <v>0</v>
      </c>
      <c r="DC86" s="243">
        <f t="shared" si="245"/>
        <v>0</v>
      </c>
      <c r="DD86" s="243">
        <f t="shared" si="21"/>
        <v>0</v>
      </c>
      <c r="DE86" s="244">
        <v>0</v>
      </c>
      <c r="DF86" s="244">
        <v>0</v>
      </c>
      <c r="DG86" s="243">
        <f t="shared" si="22"/>
        <v>0</v>
      </c>
      <c r="DH86" s="243">
        <f t="shared" si="23"/>
        <v>0</v>
      </c>
      <c r="DI86" s="243">
        <f t="shared" si="246"/>
        <v>0</v>
      </c>
      <c r="DJ86" s="244">
        <v>0</v>
      </c>
      <c r="DK86" s="243">
        <f t="shared" si="247"/>
        <v>0</v>
      </c>
      <c r="DL86" s="243">
        <f t="shared" si="24"/>
        <v>0</v>
      </c>
      <c r="DM86" s="244">
        <v>0</v>
      </c>
      <c r="DN86" s="244">
        <v>0</v>
      </c>
      <c r="DO86" s="243">
        <f t="shared" si="25"/>
        <v>0</v>
      </c>
      <c r="DP86" s="243">
        <f t="shared" si="26"/>
        <v>0</v>
      </c>
      <c r="DQ86" s="243">
        <f t="shared" si="248"/>
        <v>0</v>
      </c>
      <c r="DR86" s="244">
        <v>0</v>
      </c>
      <c r="DS86" s="243">
        <f t="shared" si="249"/>
        <v>0</v>
      </c>
      <c r="DT86" s="243">
        <f t="shared" si="27"/>
        <v>0</v>
      </c>
      <c r="DU86" s="244">
        <v>0</v>
      </c>
      <c r="DV86" s="244">
        <v>0</v>
      </c>
      <c r="DW86" s="243">
        <f t="shared" si="28"/>
        <v>0</v>
      </c>
      <c r="DX86" s="243">
        <f t="shared" si="29"/>
        <v>0</v>
      </c>
      <c r="DY86" s="243">
        <f t="shared" si="30"/>
        <v>0</v>
      </c>
      <c r="DZ86" s="244">
        <v>0</v>
      </c>
      <c r="EA86" s="243">
        <f t="shared" si="250"/>
        <v>0</v>
      </c>
      <c r="EB86" s="243">
        <f t="shared" si="31"/>
        <v>0</v>
      </c>
      <c r="EC86" s="244">
        <v>0</v>
      </c>
      <c r="ED86" s="244">
        <v>0</v>
      </c>
      <c r="EE86" s="243">
        <f t="shared" si="32"/>
        <v>0</v>
      </c>
      <c r="EF86" s="243">
        <f t="shared" si="33"/>
        <v>0</v>
      </c>
      <c r="EG86" s="243">
        <f t="shared" si="34"/>
        <v>0</v>
      </c>
      <c r="EH86" s="244">
        <v>0</v>
      </c>
      <c r="EI86" s="243">
        <f t="shared" si="251"/>
        <v>0</v>
      </c>
      <c r="EJ86" s="243">
        <f t="shared" si="35"/>
        <v>0</v>
      </c>
      <c r="EK86" s="244">
        <v>0</v>
      </c>
      <c r="EL86" s="244">
        <v>0</v>
      </c>
      <c r="EM86" s="243">
        <f t="shared" si="36"/>
        <v>0</v>
      </c>
      <c r="EN86" s="243">
        <f t="shared" si="37"/>
        <v>0</v>
      </c>
      <c r="EO86" s="243">
        <f t="shared" si="252"/>
        <v>0</v>
      </c>
      <c r="EP86" s="244">
        <v>0</v>
      </c>
      <c r="EQ86" s="244">
        <v>0</v>
      </c>
      <c r="ER86" s="244">
        <v>0</v>
      </c>
      <c r="ES86" s="244">
        <v>0</v>
      </c>
      <c r="ET86" s="244">
        <v>0</v>
      </c>
      <c r="EU86" s="243">
        <f t="shared" si="38"/>
        <v>0</v>
      </c>
      <c r="EV86" s="243">
        <f t="shared" si="253"/>
        <v>0</v>
      </c>
      <c r="EW86" s="243">
        <f t="shared" si="254"/>
        <v>0</v>
      </c>
      <c r="EX86" s="243">
        <f t="shared" si="39"/>
        <v>0</v>
      </c>
      <c r="EY86" s="243">
        <f t="shared" si="255"/>
        <v>0</v>
      </c>
      <c r="EZ86" s="245">
        <f t="shared" si="256"/>
        <v>0</v>
      </c>
      <c r="FA86" s="245">
        <f t="shared" si="256"/>
        <v>0</v>
      </c>
      <c r="FB86" s="245">
        <f t="shared" si="256"/>
        <v>0</v>
      </c>
      <c r="FC86" s="245">
        <f t="shared" si="257"/>
        <v>0</v>
      </c>
      <c r="FD86" s="245">
        <f t="shared" si="258"/>
        <v>0</v>
      </c>
      <c r="FE86" s="245">
        <f t="shared" si="259"/>
        <v>0</v>
      </c>
      <c r="FF86" s="245">
        <f t="shared" si="260"/>
        <v>0</v>
      </c>
      <c r="FG86" s="245">
        <f t="shared" si="261"/>
        <v>0</v>
      </c>
      <c r="FH86" s="245">
        <f t="shared" si="262"/>
        <v>0</v>
      </c>
      <c r="FI86" s="245">
        <f t="shared" si="263"/>
        <v>0</v>
      </c>
      <c r="FJ86" s="245">
        <f t="shared" si="263"/>
        <v>0</v>
      </c>
      <c r="FK86" s="244">
        <f t="shared" si="40"/>
        <v>0</v>
      </c>
      <c r="FL86" s="244">
        <v>0</v>
      </c>
      <c r="FM86" s="243">
        <f t="shared" si="264"/>
        <v>0</v>
      </c>
      <c r="FN86" s="243">
        <f t="shared" si="265"/>
        <v>0</v>
      </c>
      <c r="FO86" s="244">
        <v>0</v>
      </c>
      <c r="FP86" s="244">
        <f t="shared" si="266"/>
        <v>0</v>
      </c>
      <c r="FQ86" s="244">
        <f t="shared" si="41"/>
        <v>0</v>
      </c>
      <c r="FR86" s="244">
        <v>0</v>
      </c>
      <c r="FS86" s="243">
        <f t="shared" si="267"/>
        <v>0</v>
      </c>
      <c r="FT86" s="243">
        <f t="shared" si="268"/>
        <v>0</v>
      </c>
      <c r="FU86" s="244">
        <v>0</v>
      </c>
      <c r="FV86" s="244">
        <f t="shared" si="269"/>
        <v>0</v>
      </c>
      <c r="FW86" s="270">
        <v>5.8E-4</v>
      </c>
      <c r="FX86" s="243">
        <f t="shared" si="270"/>
        <v>2.6340410517360002</v>
      </c>
      <c r="FY86" s="243">
        <f t="shared" si="271"/>
        <v>0.57948903138192009</v>
      </c>
      <c r="FZ86" s="243">
        <f t="shared" si="42"/>
        <v>0</v>
      </c>
      <c r="GA86" s="243">
        <f t="shared" si="272"/>
        <v>0</v>
      </c>
      <c r="GB86" s="243">
        <f t="shared" si="273"/>
        <v>0</v>
      </c>
      <c r="GC86" s="243">
        <f t="shared" si="274"/>
        <v>4.5163170664558987E-2</v>
      </c>
      <c r="GD86" s="243">
        <f t="shared" si="43"/>
        <v>0.37025911736305461</v>
      </c>
      <c r="GE86" s="243">
        <f t="shared" si="275"/>
        <v>1.1934802043665729E-2</v>
      </c>
      <c r="GF86" s="243">
        <f t="shared" si="276"/>
        <v>0.31582926763208596</v>
      </c>
      <c r="GG86" s="243">
        <f t="shared" si="44"/>
        <v>0.1814476185572767</v>
      </c>
      <c r="GH86" s="247">
        <f t="shared" si="277"/>
        <v>4.5724799876433728</v>
      </c>
      <c r="GI86" s="244">
        <v>9</v>
      </c>
      <c r="GJ86" s="244">
        <v>4142.2</v>
      </c>
      <c r="GK86" s="244">
        <v>911.28399999999999</v>
      </c>
      <c r="GL86" s="244">
        <v>2540.7153313521599</v>
      </c>
      <c r="GM86" s="244">
        <v>71.022008333333304</v>
      </c>
      <c r="GN86" s="271">
        <v>0</v>
      </c>
      <c r="GO86" s="243">
        <f t="shared" si="278"/>
        <v>0</v>
      </c>
      <c r="GP86" s="243">
        <f t="shared" si="45"/>
        <v>0</v>
      </c>
      <c r="GQ86" s="243">
        <f t="shared" si="279"/>
        <v>0</v>
      </c>
      <c r="GR86" s="243">
        <f t="shared" si="280"/>
        <v>0</v>
      </c>
      <c r="GS86" s="244">
        <v>0</v>
      </c>
      <c r="GT86" s="244">
        <v>0</v>
      </c>
      <c r="GU86" s="245"/>
      <c r="GV86" s="243">
        <f t="shared" si="46"/>
        <v>0</v>
      </c>
      <c r="GW86" s="243">
        <f t="shared" si="281"/>
        <v>0</v>
      </c>
      <c r="GX86" s="243">
        <f t="shared" si="282"/>
        <v>0</v>
      </c>
      <c r="GY86" s="243">
        <f t="shared" si="47"/>
        <v>0</v>
      </c>
      <c r="GZ86" s="243">
        <f t="shared" si="283"/>
        <v>0</v>
      </c>
      <c r="HA86" s="244">
        <v>0</v>
      </c>
      <c r="HB86" s="244">
        <v>44</v>
      </c>
      <c r="HC86" s="244">
        <v>0</v>
      </c>
      <c r="HD86" s="244">
        <v>0</v>
      </c>
      <c r="HE86" s="244">
        <v>0</v>
      </c>
      <c r="HF86" s="243">
        <f t="shared" si="284"/>
        <v>0</v>
      </c>
      <c r="HG86" s="243">
        <f t="shared" si="48"/>
        <v>0</v>
      </c>
      <c r="HH86" s="244">
        <v>0</v>
      </c>
      <c r="HI86" s="244">
        <v>0</v>
      </c>
      <c r="HJ86" s="243">
        <f t="shared" si="49"/>
        <v>0</v>
      </c>
      <c r="HK86" s="243">
        <f t="shared" si="50"/>
        <v>0</v>
      </c>
      <c r="HL86" s="243">
        <f t="shared" si="51"/>
        <v>0</v>
      </c>
      <c r="HM86" s="244">
        <v>0</v>
      </c>
      <c r="HN86" s="243">
        <f t="shared" si="285"/>
        <v>0</v>
      </c>
      <c r="HO86" s="243">
        <f t="shared" si="52"/>
        <v>0</v>
      </c>
      <c r="HP86" s="244">
        <v>0</v>
      </c>
      <c r="HQ86" s="244">
        <v>0</v>
      </c>
      <c r="HR86" s="243">
        <f t="shared" si="53"/>
        <v>0</v>
      </c>
      <c r="HS86" s="243">
        <f t="shared" si="54"/>
        <v>0</v>
      </c>
      <c r="HT86" s="243">
        <f t="shared" si="55"/>
        <v>0</v>
      </c>
      <c r="HU86" s="244">
        <v>0</v>
      </c>
      <c r="HV86" s="243">
        <f t="shared" si="286"/>
        <v>0</v>
      </c>
      <c r="HW86" s="243">
        <f t="shared" si="56"/>
        <v>0</v>
      </c>
      <c r="HX86" s="244">
        <v>0</v>
      </c>
      <c r="HY86" s="244">
        <v>0</v>
      </c>
      <c r="HZ86" s="243">
        <f t="shared" si="57"/>
        <v>0</v>
      </c>
      <c r="IA86" s="243">
        <f t="shared" si="58"/>
        <v>0</v>
      </c>
      <c r="IB86" s="243">
        <f t="shared" si="59"/>
        <v>0</v>
      </c>
      <c r="IC86" s="244">
        <v>0</v>
      </c>
      <c r="ID86" s="243">
        <f t="shared" si="287"/>
        <v>0</v>
      </c>
      <c r="IE86" s="243">
        <f t="shared" si="60"/>
        <v>0</v>
      </c>
      <c r="IF86" s="244">
        <v>0</v>
      </c>
      <c r="IG86" s="244">
        <v>0</v>
      </c>
      <c r="IH86" s="243">
        <f t="shared" si="61"/>
        <v>0</v>
      </c>
      <c r="II86" s="243">
        <f t="shared" si="62"/>
        <v>0</v>
      </c>
      <c r="IJ86" s="243">
        <f t="shared" si="288"/>
        <v>0</v>
      </c>
      <c r="IK86" s="244">
        <v>0</v>
      </c>
      <c r="IL86" s="243">
        <f t="shared" si="289"/>
        <v>0</v>
      </c>
      <c r="IM86" s="243">
        <f t="shared" si="63"/>
        <v>0</v>
      </c>
      <c r="IN86" s="244">
        <v>0</v>
      </c>
      <c r="IO86" s="244">
        <v>0</v>
      </c>
      <c r="IP86" s="243">
        <f t="shared" si="64"/>
        <v>0</v>
      </c>
      <c r="IQ86" s="243">
        <f t="shared" si="65"/>
        <v>0</v>
      </c>
      <c r="IR86" s="243">
        <f t="shared" si="290"/>
        <v>0</v>
      </c>
      <c r="IS86" s="244">
        <v>1.2</v>
      </c>
      <c r="IT86" s="243">
        <f t="shared" si="291"/>
        <v>0.26400000000000001</v>
      </c>
      <c r="IU86" s="243">
        <f t="shared" si="66"/>
        <v>0</v>
      </c>
      <c r="IV86" s="244">
        <v>5.2643808389999998E-2</v>
      </c>
      <c r="IW86" s="244">
        <v>0.124925430291871</v>
      </c>
      <c r="IX86" s="243">
        <f t="shared" si="67"/>
        <v>0.18651831580011083</v>
      </c>
      <c r="IY86" s="243">
        <f t="shared" si="68"/>
        <v>9.1404377724099095E-2</v>
      </c>
      <c r="IZ86" s="243">
        <f t="shared" si="292"/>
        <v>2.3033903186472973</v>
      </c>
      <c r="JA86" s="244">
        <v>11.7384555555555</v>
      </c>
      <c r="JB86" s="243">
        <f t="shared" si="293"/>
        <v>2.5824602222222102</v>
      </c>
      <c r="JC86" s="244">
        <v>30.107311111110999</v>
      </c>
      <c r="JD86" s="243">
        <f t="shared" si="69"/>
        <v>0</v>
      </c>
      <c r="JE86" s="243">
        <f t="shared" si="70"/>
        <v>5.0480222570171112</v>
      </c>
      <c r="JF86" s="243">
        <f t="shared" si="71"/>
        <v>2.4738124572952911</v>
      </c>
      <c r="JG86" s="243">
        <f t="shared" si="294"/>
        <v>62.340073923841324</v>
      </c>
      <c r="JH86" s="244">
        <v>0</v>
      </c>
      <c r="JI86" s="243">
        <f t="shared" si="295"/>
        <v>0</v>
      </c>
      <c r="JJ86" s="244">
        <v>0</v>
      </c>
      <c r="JK86" s="243">
        <f t="shared" si="72"/>
        <v>0</v>
      </c>
      <c r="JL86" s="243">
        <f t="shared" si="73"/>
        <v>0</v>
      </c>
      <c r="JM86" s="243">
        <f t="shared" si="74"/>
        <v>0</v>
      </c>
      <c r="JN86" s="243">
        <f t="shared" si="296"/>
        <v>0</v>
      </c>
      <c r="JO86" s="244">
        <v>0</v>
      </c>
      <c r="JP86" s="243">
        <f t="shared" si="297"/>
        <v>0</v>
      </c>
      <c r="JQ86" s="244">
        <v>0</v>
      </c>
      <c r="JR86" s="243">
        <f t="shared" si="75"/>
        <v>0</v>
      </c>
      <c r="JS86" s="243">
        <f t="shared" si="76"/>
        <v>0</v>
      </c>
      <c r="JT86" s="243">
        <f t="shared" si="77"/>
        <v>0</v>
      </c>
      <c r="JU86" s="243">
        <f t="shared" si="298"/>
        <v>0</v>
      </c>
      <c r="JV86" s="244">
        <v>0</v>
      </c>
      <c r="JW86" s="243">
        <f t="shared" si="299"/>
        <v>0</v>
      </c>
      <c r="JX86" s="244">
        <v>0</v>
      </c>
      <c r="JY86" s="243">
        <f t="shared" si="78"/>
        <v>0</v>
      </c>
      <c r="JZ86" s="243">
        <f t="shared" si="79"/>
        <v>0</v>
      </c>
      <c r="KA86" s="243">
        <f t="shared" si="80"/>
        <v>0</v>
      </c>
      <c r="KB86" s="243">
        <f t="shared" si="300"/>
        <v>0</v>
      </c>
      <c r="KC86" s="244">
        <v>0</v>
      </c>
      <c r="KD86" s="243">
        <f t="shared" si="301"/>
        <v>0</v>
      </c>
      <c r="KE86" s="244">
        <v>0</v>
      </c>
      <c r="KF86" s="243">
        <f t="shared" si="81"/>
        <v>0</v>
      </c>
      <c r="KG86" s="243">
        <f t="shared" si="82"/>
        <v>0</v>
      </c>
      <c r="KH86" s="243">
        <f t="shared" si="83"/>
        <v>0</v>
      </c>
      <c r="KI86" s="243">
        <f t="shared" si="302"/>
        <v>0</v>
      </c>
      <c r="KJ86" s="244">
        <v>0</v>
      </c>
      <c r="KK86" s="243">
        <f t="shared" si="303"/>
        <v>0</v>
      </c>
      <c r="KL86" s="244">
        <v>0</v>
      </c>
      <c r="KM86" s="243">
        <f t="shared" si="84"/>
        <v>0</v>
      </c>
      <c r="KN86" s="243">
        <f t="shared" si="85"/>
        <v>0</v>
      </c>
      <c r="KO86" s="243">
        <f t="shared" si="86"/>
        <v>0</v>
      </c>
      <c r="KP86" s="243">
        <f t="shared" si="304"/>
        <v>0</v>
      </c>
      <c r="KQ86" s="243">
        <f t="shared" si="305"/>
        <v>12.9384555555555</v>
      </c>
      <c r="KR86" s="243">
        <f t="shared" si="305"/>
        <v>2.84646022222221</v>
      </c>
      <c r="KS86" s="243">
        <f t="shared" si="306"/>
        <v>30.284880349792871</v>
      </c>
      <c r="KT86" s="243">
        <f t="shared" si="307"/>
        <v>0</v>
      </c>
      <c r="KU86" s="243">
        <f t="shared" si="308"/>
        <v>0</v>
      </c>
      <c r="KV86" s="243">
        <f t="shared" si="309"/>
        <v>0</v>
      </c>
      <c r="KW86" s="243">
        <f t="shared" si="310"/>
        <v>5.2345405728172221</v>
      </c>
      <c r="KX86" s="243">
        <f t="shared" si="311"/>
        <v>0.16872833806507606</v>
      </c>
      <c r="KY86" s="243">
        <f t="shared" si="312"/>
        <v>4.4650382339734538</v>
      </c>
      <c r="KZ86" s="243">
        <f t="shared" si="313"/>
        <v>2.56521683501939</v>
      </c>
      <c r="LA86" s="243">
        <f t="shared" si="313"/>
        <v>64.643464242488619</v>
      </c>
      <c r="LB86" s="244">
        <v>0</v>
      </c>
      <c r="LC86" s="243">
        <f t="shared" si="314"/>
        <v>0</v>
      </c>
      <c r="LD86" s="243">
        <f t="shared" si="88"/>
        <v>0</v>
      </c>
      <c r="LE86" s="243">
        <f t="shared" si="315"/>
        <v>0</v>
      </c>
      <c r="LF86" s="243">
        <f t="shared" si="316"/>
        <v>0</v>
      </c>
      <c r="LG86" s="244">
        <v>0</v>
      </c>
      <c r="LH86" s="243">
        <f t="shared" si="89"/>
        <v>0</v>
      </c>
      <c r="LI86" s="243">
        <f t="shared" si="317"/>
        <v>0</v>
      </c>
      <c r="LJ86" s="243">
        <f t="shared" si="318"/>
        <v>0</v>
      </c>
      <c r="LK86" s="243">
        <f t="shared" si="90"/>
        <v>0</v>
      </c>
      <c r="LL86" s="243">
        <f t="shared" si="319"/>
        <v>0</v>
      </c>
      <c r="LM86" s="243">
        <f t="shared" si="91"/>
        <v>0</v>
      </c>
      <c r="LN86" s="244">
        <v>0</v>
      </c>
      <c r="LO86" s="243">
        <f t="shared" si="320"/>
        <v>0</v>
      </c>
      <c r="LP86" s="243">
        <f t="shared" si="321"/>
        <v>0</v>
      </c>
      <c r="LQ86" s="243">
        <f t="shared" si="92"/>
        <v>0</v>
      </c>
      <c r="LR86" s="243">
        <f t="shared" si="322"/>
        <v>0</v>
      </c>
      <c r="LS86" s="244">
        <v>0</v>
      </c>
      <c r="LT86" s="243">
        <f t="shared" si="93"/>
        <v>0</v>
      </c>
      <c r="LU86" s="243">
        <f t="shared" si="323"/>
        <v>0</v>
      </c>
      <c r="LV86" s="243">
        <f t="shared" si="324"/>
        <v>0</v>
      </c>
      <c r="LW86" s="243">
        <f t="shared" si="94"/>
        <v>0</v>
      </c>
      <c r="LX86" s="243">
        <f t="shared" si="325"/>
        <v>0</v>
      </c>
      <c r="LY86" s="245">
        <f t="shared" si="95"/>
        <v>0</v>
      </c>
      <c r="LZ86" s="244">
        <v>0</v>
      </c>
      <c r="MA86" s="249">
        <f t="shared" si="326"/>
        <v>0</v>
      </c>
      <c r="MB86" s="249">
        <f t="shared" si="327"/>
        <v>0</v>
      </c>
      <c r="MC86" s="249">
        <f t="shared" si="96"/>
        <v>0</v>
      </c>
      <c r="MD86" s="247">
        <f t="shared" si="328"/>
        <v>0</v>
      </c>
      <c r="ME86" s="250">
        <f t="shared" si="329"/>
        <v>142.81549278146443</v>
      </c>
      <c r="MF86" s="251">
        <f t="shared" si="376"/>
        <v>18.998445860895629</v>
      </c>
      <c r="MG86" s="252" t="e">
        <f t="shared" si="330"/>
        <v>#REF!</v>
      </c>
      <c r="MH86" s="252" t="e">
        <f t="shared" si="377"/>
        <v>#REF!</v>
      </c>
      <c r="MI86" s="252">
        <f t="shared" si="331"/>
        <v>0</v>
      </c>
      <c r="MJ86" s="252">
        <f t="shared" si="332"/>
        <v>0</v>
      </c>
      <c r="MK86" s="252">
        <f t="shared" si="378"/>
        <v>45.874499999999991</v>
      </c>
      <c r="ML86" s="252">
        <f t="shared" si="333"/>
        <v>0</v>
      </c>
      <c r="MM86" s="252">
        <f t="shared" si="334"/>
        <v>0</v>
      </c>
      <c r="MN86" s="252">
        <f t="shared" si="335"/>
        <v>0</v>
      </c>
      <c r="MO86" s="252">
        <f t="shared" si="336"/>
        <v>0</v>
      </c>
      <c r="MP86" s="253">
        <f t="shared" si="337"/>
        <v>0</v>
      </c>
      <c r="MQ86" s="254">
        <f t="shared" si="379"/>
        <v>0</v>
      </c>
      <c r="MR86" s="255">
        <f t="shared" si="338"/>
        <v>0</v>
      </c>
      <c r="MS86" s="255">
        <f t="shared" si="380"/>
        <v>0</v>
      </c>
      <c r="MT86" s="255">
        <f t="shared" si="381"/>
        <v>11.564564185285388</v>
      </c>
      <c r="MU86" s="255">
        <f t="shared" si="97"/>
        <v>0.3727680907782005</v>
      </c>
      <c r="MV86" s="255">
        <f t="shared" si="339"/>
        <v>12.034712319914927</v>
      </c>
      <c r="MW86" s="255" t="e">
        <f t="shared" si="98"/>
        <v>#REF!</v>
      </c>
      <c r="MX86" s="255" t="e">
        <f t="shared" si="99"/>
        <v>#REF!</v>
      </c>
      <c r="MY86" s="256" t="e">
        <f t="shared" si="340"/>
        <v>#REF!</v>
      </c>
      <c r="MZ86" s="254">
        <f t="shared" si="341"/>
        <v>0</v>
      </c>
      <c r="NA86" s="255">
        <f t="shared" si="100"/>
        <v>0</v>
      </c>
      <c r="NB86" s="255">
        <f t="shared" si="342"/>
        <v>0</v>
      </c>
      <c r="NC86" s="255">
        <f t="shared" si="101"/>
        <v>0</v>
      </c>
      <c r="ND86" s="255">
        <f t="shared" si="343"/>
        <v>0</v>
      </c>
      <c r="NE86" s="255"/>
      <c r="NF86" s="256"/>
      <c r="NG86" s="257"/>
      <c r="NH86" s="254">
        <f t="shared" si="344"/>
        <v>0</v>
      </c>
      <c r="NI86" s="255">
        <f t="shared" si="102"/>
        <v>0</v>
      </c>
      <c r="NJ86" s="255" t="e">
        <f t="shared" si="345"/>
        <v>#REF!</v>
      </c>
      <c r="NK86" s="255" t="e">
        <f t="shared" si="103"/>
        <v>#REF!</v>
      </c>
      <c r="NL86" s="255">
        <f t="shared" si="346"/>
        <v>0</v>
      </c>
      <c r="NM86" s="255"/>
      <c r="NN86" s="256"/>
      <c r="NO86" s="257"/>
      <c r="NP86" s="254">
        <f t="shared" si="347"/>
        <v>6.2020539679561715</v>
      </c>
      <c r="NQ86" s="255">
        <f t="shared" si="104"/>
        <v>6.9897148218866052</v>
      </c>
      <c r="NR86" s="255">
        <f t="shared" si="348"/>
        <v>5.4545654506694579</v>
      </c>
      <c r="NS86" s="255">
        <f t="shared" si="105"/>
        <v>6.7636611588301276</v>
      </c>
      <c r="NT86" s="255">
        <f t="shared" si="349"/>
        <v>58.4123401201051</v>
      </c>
      <c r="NU86" s="255">
        <f t="shared" si="350"/>
        <v>0.10617711865684132</v>
      </c>
      <c r="NV86" s="256">
        <f t="shared" si="351"/>
        <v>9.3380361742981019E-2</v>
      </c>
      <c r="NW86" s="257">
        <f t="shared" si="106"/>
        <v>1.0358957808877343</v>
      </c>
      <c r="NX86" s="254">
        <f t="shared" si="352"/>
        <v>0</v>
      </c>
      <c r="NY86" s="255">
        <f t="shared" si="107"/>
        <v>0</v>
      </c>
      <c r="NZ86" s="255">
        <f t="shared" si="353"/>
        <v>0</v>
      </c>
      <c r="OA86" s="255">
        <f t="shared" si="108"/>
        <v>0</v>
      </c>
      <c r="OB86" s="255">
        <f t="shared" si="354"/>
        <v>0</v>
      </c>
      <c r="OC86" s="255"/>
      <c r="OD86" s="256"/>
      <c r="OE86" s="257"/>
      <c r="OF86" s="254">
        <f t="shared" si="355"/>
        <v>0</v>
      </c>
      <c r="OG86" s="255">
        <f t="shared" si="109"/>
        <v>0</v>
      </c>
      <c r="OH86" s="255">
        <f t="shared" si="356"/>
        <v>0</v>
      </c>
      <c r="OI86" s="255">
        <f t="shared" si="110"/>
        <v>0</v>
      </c>
      <c r="OJ86" s="255">
        <f t="shared" si="357"/>
        <v>0</v>
      </c>
      <c r="OK86" s="255"/>
      <c r="OL86" s="256"/>
      <c r="OM86" s="257"/>
      <c r="ON86" s="258"/>
      <c r="OO86" s="254">
        <f t="shared" si="358"/>
        <v>0</v>
      </c>
      <c r="OP86" s="255">
        <f t="shared" si="111"/>
        <v>0</v>
      </c>
      <c r="OQ86" s="255">
        <f t="shared" si="359"/>
        <v>0</v>
      </c>
      <c r="OR86" s="255">
        <f t="shared" si="112"/>
        <v>0</v>
      </c>
      <c r="OS86" s="255">
        <f t="shared" si="360"/>
        <v>0</v>
      </c>
      <c r="OT86" s="255"/>
      <c r="OU86" s="256"/>
      <c r="OV86" s="257"/>
      <c r="OW86" s="258"/>
      <c r="OX86" s="254">
        <f t="shared" si="361"/>
        <v>0</v>
      </c>
      <c r="OY86" s="255">
        <f t="shared" si="113"/>
        <v>0</v>
      </c>
      <c r="OZ86" s="255">
        <f t="shared" si="362"/>
        <v>0</v>
      </c>
      <c r="PA86" s="255">
        <f t="shared" si="114"/>
        <v>0</v>
      </c>
      <c r="PB86" s="255">
        <f t="shared" si="363"/>
        <v>0</v>
      </c>
      <c r="PC86" s="255"/>
      <c r="PD86" s="259"/>
      <c r="PE86" s="257"/>
      <c r="PF86" s="254">
        <f t="shared" si="116"/>
        <v>0</v>
      </c>
      <c r="PG86" s="255">
        <f t="shared" si="117"/>
        <v>0</v>
      </c>
      <c r="PH86" s="255">
        <f t="shared" si="364"/>
        <v>0</v>
      </c>
      <c r="PI86" s="255">
        <f t="shared" si="118"/>
        <v>0</v>
      </c>
      <c r="PJ86" s="255">
        <f t="shared" si="119"/>
        <v>0</v>
      </c>
      <c r="PK86" s="255"/>
      <c r="PL86" s="259"/>
      <c r="PM86" s="257"/>
      <c r="PN86" s="254">
        <f t="shared" si="120"/>
        <v>0</v>
      </c>
      <c r="PO86" s="255">
        <f t="shared" si="121"/>
        <v>0</v>
      </c>
      <c r="PP86" s="255">
        <f t="shared" si="365"/>
        <v>0</v>
      </c>
      <c r="PQ86" s="255">
        <f t="shared" si="122"/>
        <v>0</v>
      </c>
      <c r="PR86" s="255">
        <f t="shared" si="123"/>
        <v>0</v>
      </c>
      <c r="PS86" s="255"/>
      <c r="PT86" s="259"/>
      <c r="PU86" s="257"/>
      <c r="PV86" s="254">
        <f t="shared" si="124"/>
        <v>3.598841789629065</v>
      </c>
      <c r="PW86" s="255">
        <f t="shared" si="125"/>
        <v>4.055894696911956</v>
      </c>
      <c r="PX86" s="255">
        <f t="shared" si="126"/>
        <v>1.1934802043665729E-2</v>
      </c>
      <c r="PY86" s="255">
        <f t="shared" si="127"/>
        <v>1.4799154534145504E-2</v>
      </c>
      <c r="PZ86" s="255">
        <f t="shared" si="128"/>
        <v>3.6289523711455338</v>
      </c>
      <c r="QA86" s="255">
        <f t="shared" si="366"/>
        <v>0.99170267933084943</v>
      </c>
      <c r="QB86" s="259">
        <f t="shared" si="129"/>
        <v>3.2887734042919741E-3</v>
      </c>
      <c r="QC86" s="257">
        <f t="shared" si="367"/>
        <v>1.1267355458920478</v>
      </c>
      <c r="QD86" s="254">
        <f t="shared" si="130"/>
        <v>0</v>
      </c>
      <c r="QE86" s="255">
        <f t="shared" si="131"/>
        <v>0</v>
      </c>
      <c r="QF86" s="255">
        <f t="shared" si="132"/>
        <v>0</v>
      </c>
      <c r="QG86" s="255">
        <f t="shared" si="133"/>
        <v>0</v>
      </c>
      <c r="QH86" s="255">
        <f t="shared" si="134"/>
        <v>0</v>
      </c>
      <c r="QI86" s="255"/>
      <c r="QJ86" s="259"/>
      <c r="QK86" s="257"/>
      <c r="QL86" s="254">
        <f t="shared" si="135"/>
        <v>21.232262423225322</v>
      </c>
      <c r="QM86" s="255">
        <f t="shared" si="136"/>
        <v>23.928759750974937</v>
      </c>
      <c r="QN86" s="255">
        <f t="shared" si="137"/>
        <v>0.16872833806507606</v>
      </c>
      <c r="QO86" s="255">
        <f t="shared" si="138"/>
        <v>0.20922313920069432</v>
      </c>
      <c r="QP86" s="255">
        <f t="shared" si="368"/>
        <v>51.304336700387793</v>
      </c>
      <c r="QQ86" s="255">
        <f t="shared" si="369"/>
        <v>0.41384927257162712</v>
      </c>
      <c r="QR86" s="259">
        <f t="shared" si="139"/>
        <v>3.2887734042919749E-3</v>
      </c>
      <c r="QS86" s="257">
        <f t="shared" si="370"/>
        <v>1.0533481632336268</v>
      </c>
      <c r="QT86" s="254">
        <f t="shared" si="140"/>
        <v>0</v>
      </c>
      <c r="QU86" s="255">
        <f t="shared" si="141"/>
        <v>0</v>
      </c>
      <c r="QV86" s="255">
        <f t="shared" si="142"/>
        <v>0</v>
      </c>
      <c r="QW86" s="255">
        <f t="shared" si="143"/>
        <v>0</v>
      </c>
      <c r="QX86" s="255">
        <f t="shared" si="144"/>
        <v>0</v>
      </c>
      <c r="QY86" s="255"/>
      <c r="QZ86" s="259"/>
      <c r="RA86" s="257"/>
      <c r="RB86" s="254">
        <f t="shared" si="145"/>
        <v>0</v>
      </c>
      <c r="RC86" s="255">
        <f t="shared" si="146"/>
        <v>0</v>
      </c>
      <c r="RD86" s="255">
        <f t="shared" si="371"/>
        <v>0</v>
      </c>
      <c r="RE86" s="255">
        <f t="shared" si="147"/>
        <v>0</v>
      </c>
      <c r="RF86" s="255">
        <f t="shared" si="148"/>
        <v>0</v>
      </c>
      <c r="RG86" s="255"/>
      <c r="RH86" s="259"/>
      <c r="RI86" s="257"/>
      <c r="RJ86" s="254">
        <f t="shared" si="149"/>
        <v>0</v>
      </c>
      <c r="RK86" s="255">
        <f t="shared" si="150"/>
        <v>0</v>
      </c>
      <c r="RL86" s="255">
        <f t="shared" si="372"/>
        <v>0</v>
      </c>
      <c r="RM86" s="255">
        <f t="shared" si="151"/>
        <v>0</v>
      </c>
      <c r="RN86" s="255">
        <f t="shared" si="152"/>
        <v>0</v>
      </c>
      <c r="RO86" s="255"/>
      <c r="RP86" s="259"/>
      <c r="RQ86" s="257"/>
      <c r="RR86" s="254">
        <f t="shared" si="153"/>
        <v>0</v>
      </c>
      <c r="RS86" s="255">
        <f t="shared" si="154"/>
        <v>0</v>
      </c>
      <c r="RT86" s="255">
        <f t="shared" si="373"/>
        <v>0</v>
      </c>
      <c r="RU86" s="255">
        <f t="shared" si="155"/>
        <v>0</v>
      </c>
      <c r="RV86" s="255">
        <f t="shared" si="156"/>
        <v>0</v>
      </c>
      <c r="RW86" s="255"/>
      <c r="RX86" s="259"/>
      <c r="RY86" s="257"/>
      <c r="RZ86" s="260"/>
      <c r="SA86" s="242">
        <f t="shared" si="157"/>
        <v>0</v>
      </c>
      <c r="SB86" s="242">
        <f t="shared" si="158"/>
        <v>0</v>
      </c>
      <c r="SC86" s="242">
        <f t="shared" si="159"/>
        <v>0.3789306766487332</v>
      </c>
      <c r="SD86" s="242">
        <f t="shared" si="160"/>
        <v>0</v>
      </c>
      <c r="SE86" s="242">
        <f t="shared" si="161"/>
        <v>0</v>
      </c>
      <c r="SF86" s="262">
        <v>0</v>
      </c>
      <c r="SG86" s="242">
        <f t="shared" si="162"/>
        <v>0</v>
      </c>
      <c r="SH86" s="262">
        <v>0</v>
      </c>
      <c r="SI86" s="242">
        <f t="shared" si="163"/>
        <v>0</v>
      </c>
      <c r="SJ86" s="242">
        <f t="shared" si="164"/>
        <v>0</v>
      </c>
      <c r="SK86" s="242">
        <f t="shared" si="165"/>
        <v>0</v>
      </c>
      <c r="SL86" s="242">
        <f t="shared" si="166"/>
        <v>3.8309008560329628E-2</v>
      </c>
      <c r="SM86" s="242">
        <f t="shared" si="167"/>
        <v>0</v>
      </c>
      <c r="SN86" s="242">
        <f t="shared" si="168"/>
        <v>0.39669091827378383</v>
      </c>
      <c r="SO86" s="242">
        <f t="shared" si="169"/>
        <v>0</v>
      </c>
      <c r="SP86" s="242">
        <f t="shared" si="170"/>
        <v>0</v>
      </c>
      <c r="SQ86" s="242">
        <f t="shared" si="171"/>
        <v>0</v>
      </c>
      <c r="SR86" s="242">
        <f t="shared" si="172"/>
        <v>0</v>
      </c>
      <c r="SS86" s="242">
        <f t="shared" si="173"/>
        <v>0.81393060348284663</v>
      </c>
      <c r="ST86" s="242">
        <f t="shared" si="174"/>
        <v>0.81393060348284663</v>
      </c>
      <c r="SU86" s="242"/>
      <c r="SV86" s="242"/>
      <c r="SW86" s="242">
        <f t="shared" si="175"/>
        <v>1.0483392626002661</v>
      </c>
      <c r="SX86" s="242">
        <f t="shared" si="175"/>
        <v>1.0483392626002661</v>
      </c>
      <c r="SY86" s="242"/>
      <c r="SZ86" s="263"/>
      <c r="TA86" s="264">
        <f t="shared" si="176"/>
        <v>0</v>
      </c>
      <c r="TB86" s="264">
        <f t="shared" si="177"/>
        <v>0</v>
      </c>
      <c r="TC86" s="264">
        <f t="shared" si="178"/>
        <v>73.598960000000005</v>
      </c>
      <c r="TD86" s="264">
        <f t="shared" si="179"/>
        <v>0</v>
      </c>
      <c r="TE86" s="264">
        <f t="shared" si="180"/>
        <v>0</v>
      </c>
      <c r="TF86" s="264">
        <f t="shared" si="180"/>
        <v>0</v>
      </c>
      <c r="TG86" s="264">
        <f t="shared" si="181"/>
        <v>0</v>
      </c>
      <c r="TH86" s="264">
        <f t="shared" si="182"/>
        <v>0</v>
      </c>
      <c r="TI86" s="264">
        <f t="shared" si="183"/>
        <v>0</v>
      </c>
      <c r="TJ86" s="264">
        <f t="shared" si="184"/>
        <v>6.8407999999999998</v>
      </c>
      <c r="TK86" s="264">
        <f t="shared" si="185"/>
        <v>0</v>
      </c>
      <c r="TL86" s="264">
        <f t="shared" si="186"/>
        <v>75.771919999999994</v>
      </c>
      <c r="TM86" s="264">
        <f t="shared" si="187"/>
        <v>0</v>
      </c>
      <c r="TN86" s="264">
        <f t="shared" si="188"/>
        <v>0</v>
      </c>
      <c r="TO86" s="264">
        <f t="shared" si="189"/>
        <v>0</v>
      </c>
      <c r="TP86" s="264">
        <f t="shared" si="189"/>
        <v>0</v>
      </c>
      <c r="TQ86" s="264"/>
      <c r="TR86" s="264"/>
      <c r="TS86" s="264">
        <f t="shared" si="190"/>
        <v>0</v>
      </c>
      <c r="TT86" s="264">
        <f t="shared" si="191"/>
        <v>0</v>
      </c>
      <c r="TU86" s="264">
        <f t="shared" si="192"/>
        <v>76.240852141725114</v>
      </c>
      <c r="TV86" s="264">
        <f t="shared" si="193"/>
        <v>0</v>
      </c>
      <c r="TW86" s="264">
        <f t="shared" si="193"/>
        <v>0</v>
      </c>
      <c r="TX86" s="264">
        <f t="shared" si="194"/>
        <v>0</v>
      </c>
      <c r="TY86" s="264">
        <f t="shared" si="195"/>
        <v>0</v>
      </c>
      <c r="TZ86" s="264">
        <f t="shared" si="196"/>
        <v>0</v>
      </c>
      <c r="UA86" s="264">
        <f t="shared" si="197"/>
        <v>0</v>
      </c>
      <c r="UB86" s="264">
        <f t="shared" si="198"/>
        <v>7.7077725223383204</v>
      </c>
      <c r="UC86" s="264">
        <f t="shared" si="199"/>
        <v>0</v>
      </c>
      <c r="UD86" s="264">
        <f t="shared" si="200"/>
        <v>79.814212756685308</v>
      </c>
      <c r="UE86" s="264">
        <f t="shared" si="201"/>
        <v>0</v>
      </c>
      <c r="UF86" s="264">
        <f t="shared" si="202"/>
        <v>0</v>
      </c>
      <c r="UG86" s="264">
        <f t="shared" si="203"/>
        <v>0</v>
      </c>
      <c r="UH86" s="264">
        <f t="shared" si="203"/>
        <v>0</v>
      </c>
      <c r="UI86" s="191"/>
      <c r="UJ86" s="191"/>
      <c r="UK86" s="191"/>
      <c r="UL86" s="191"/>
      <c r="UM86" s="189"/>
      <c r="UN86" s="191"/>
      <c r="UO86" s="191"/>
      <c r="UP86" s="191"/>
      <c r="UQ86" s="191"/>
      <c r="UR86" s="191"/>
      <c r="US86" s="191"/>
      <c r="UT86" s="191"/>
      <c r="UU86" s="191"/>
      <c r="UV86" s="192"/>
      <c r="UW86" s="191"/>
      <c r="UX86" s="191"/>
      <c r="UY86" s="191"/>
      <c r="UZ86" s="191"/>
      <c r="VA86" s="191"/>
      <c r="VB86" s="191"/>
      <c r="VC86" s="191"/>
      <c r="VD86" s="191"/>
      <c r="VE86" s="191"/>
      <c r="VF86" s="191"/>
      <c r="VG86" s="191"/>
      <c r="VH86" s="191"/>
      <c r="VI86" s="191"/>
      <c r="VJ86" s="191"/>
      <c r="VK86" s="191"/>
      <c r="VL86" s="191"/>
      <c r="VM86" s="191"/>
      <c r="VN86" s="219"/>
      <c r="VO86" s="191"/>
      <c r="VP86" s="191"/>
      <c r="VQ86" s="191"/>
      <c r="VR86" s="191"/>
      <c r="VS86" s="191"/>
      <c r="VT86" s="191"/>
      <c r="VU86" s="191"/>
      <c r="VV86" s="191"/>
    </row>
    <row r="87" spans="1:594" ht="23.1" hidden="1" customHeight="1" thickBot="1" x14ac:dyDescent="0.35">
      <c r="A87" s="265">
        <v>50</v>
      </c>
      <c r="B87" s="266" t="s">
        <v>193</v>
      </c>
      <c r="C87" s="265">
        <v>1</v>
      </c>
      <c r="D87" s="267">
        <v>198.7</v>
      </c>
      <c r="E87" s="239"/>
      <c r="F87" s="240">
        <f t="shared" si="204"/>
        <v>198.7</v>
      </c>
      <c r="G87" s="240"/>
      <c r="H87" s="268">
        <v>0</v>
      </c>
      <c r="I87" s="269">
        <v>1.1151</v>
      </c>
      <c r="J87" s="269">
        <v>1.1151</v>
      </c>
      <c r="K87" s="269"/>
      <c r="L87" s="269"/>
      <c r="M87" s="269">
        <v>5.5100000000000003E-2</v>
      </c>
      <c r="N87" s="269">
        <v>0</v>
      </c>
      <c r="O87" s="269">
        <v>0.57620000000000005</v>
      </c>
      <c r="P87" s="269">
        <v>0</v>
      </c>
      <c r="Q87" s="269">
        <v>0</v>
      </c>
      <c r="R87" s="269">
        <v>0</v>
      </c>
      <c r="S87" s="269">
        <v>0</v>
      </c>
      <c r="T87" s="269">
        <v>0</v>
      </c>
      <c r="U87" s="269">
        <v>0</v>
      </c>
      <c r="V87" s="269">
        <v>5.3499999999999999E-2</v>
      </c>
      <c r="W87" s="269">
        <v>0</v>
      </c>
      <c r="X87" s="269">
        <v>0.38109999999999999</v>
      </c>
      <c r="Y87" s="269">
        <v>4.9200000000000001E-2</v>
      </c>
      <c r="Z87" s="269">
        <v>0</v>
      </c>
      <c r="AA87" s="269">
        <v>0</v>
      </c>
      <c r="AB87" s="269">
        <v>0</v>
      </c>
      <c r="AC87" s="244">
        <v>0</v>
      </c>
      <c r="AD87" s="243">
        <f t="shared" si="205"/>
        <v>0</v>
      </c>
      <c r="AE87" s="243">
        <f t="shared" si="0"/>
        <v>0</v>
      </c>
      <c r="AF87" s="243">
        <f t="shared" si="206"/>
        <v>0</v>
      </c>
      <c r="AG87" s="243">
        <f t="shared" si="207"/>
        <v>0</v>
      </c>
      <c r="AH87" s="244">
        <v>0</v>
      </c>
      <c r="AI87" s="243">
        <f t="shared" si="1"/>
        <v>0</v>
      </c>
      <c r="AJ87" s="243">
        <f t="shared" si="208"/>
        <v>0</v>
      </c>
      <c r="AK87" s="243">
        <f t="shared" si="209"/>
        <v>0</v>
      </c>
      <c r="AL87" s="243">
        <f t="shared" si="2"/>
        <v>0</v>
      </c>
      <c r="AM87" s="243">
        <f t="shared" si="210"/>
        <v>0</v>
      </c>
      <c r="AN87" s="244">
        <v>4.08</v>
      </c>
      <c r="AO87" s="244">
        <v>0.89759999999999995</v>
      </c>
      <c r="AP87" s="243">
        <f t="shared" si="211"/>
        <v>0</v>
      </c>
      <c r="AQ87" s="243">
        <f t="shared" si="212"/>
        <v>0</v>
      </c>
      <c r="AR87" s="243">
        <f t="shared" si="213"/>
        <v>0</v>
      </c>
      <c r="AS87" s="244">
        <v>0.32745677075833302</v>
      </c>
      <c r="AT87" s="244" t="e">
        <f t="shared" si="3"/>
        <v>#REF!</v>
      </c>
      <c r="AU87" s="243">
        <f t="shared" si="4"/>
        <v>0.60277095281119475</v>
      </c>
      <c r="AV87" s="243">
        <f t="shared" si="214"/>
        <v>1.9429506694414261E-2</v>
      </c>
      <c r="AW87" s="243">
        <f t="shared" si="215"/>
        <v>0.51416075836853969</v>
      </c>
      <c r="AX87" s="243">
        <f t="shared" si="5"/>
        <v>0.29539138617847643</v>
      </c>
      <c r="AY87" s="243">
        <f t="shared" si="216"/>
        <v>7.4438629316976046</v>
      </c>
      <c r="AZ87" s="244">
        <v>14</v>
      </c>
      <c r="BA87" s="243">
        <f t="shared" si="217"/>
        <v>71.36033333333333</v>
      </c>
      <c r="BB87" s="243">
        <f t="shared" si="218"/>
        <v>7.4418633333333331</v>
      </c>
      <c r="BC87" s="243">
        <f t="shared" si="219"/>
        <v>5.9534906666666672</v>
      </c>
      <c r="BD87" s="243">
        <f t="shared" si="220"/>
        <v>1.4883726666666659</v>
      </c>
      <c r="BE87" s="244">
        <v>2.7906987499999998</v>
      </c>
      <c r="BF87" s="243">
        <f t="shared" si="221"/>
        <v>2.2325589999999997</v>
      </c>
      <c r="BG87" s="243">
        <f t="shared" si="222"/>
        <v>0.55813975000000005</v>
      </c>
      <c r="BH87" s="243">
        <f t="shared" si="6"/>
        <v>9.2707447701635086</v>
      </c>
      <c r="BI87" s="243">
        <f t="shared" si="223"/>
        <v>0.29882992326360253</v>
      </c>
      <c r="BJ87" s="243">
        <f t="shared" si="224"/>
        <v>7.9079012341881967</v>
      </c>
      <c r="BK87" s="243">
        <f t="shared" si="7"/>
        <v>4.5431820093415087</v>
      </c>
      <c r="BL87" s="243">
        <f t="shared" si="225"/>
        <v>114.48818663540601</v>
      </c>
      <c r="BM87" s="244">
        <v>0</v>
      </c>
      <c r="BN87" s="243">
        <f t="shared" si="226"/>
        <v>0</v>
      </c>
      <c r="BO87" s="243">
        <f t="shared" si="8"/>
        <v>0</v>
      </c>
      <c r="BP87" s="243">
        <f t="shared" si="227"/>
        <v>0</v>
      </c>
      <c r="BQ87" s="243">
        <f t="shared" si="228"/>
        <v>0</v>
      </c>
      <c r="BR87" s="244">
        <v>0</v>
      </c>
      <c r="BS87" s="243">
        <f t="shared" si="9"/>
        <v>0</v>
      </c>
      <c r="BT87" s="243">
        <f t="shared" si="229"/>
        <v>0</v>
      </c>
      <c r="BU87" s="243">
        <f t="shared" si="230"/>
        <v>0</v>
      </c>
      <c r="BV87" s="243">
        <f t="shared" si="10"/>
        <v>0</v>
      </c>
      <c r="BW87" s="243">
        <f t="shared" si="231"/>
        <v>0</v>
      </c>
      <c r="BX87" s="244">
        <v>0</v>
      </c>
      <c r="BY87" s="243">
        <f t="shared" si="11"/>
        <v>0</v>
      </c>
      <c r="BZ87" s="243">
        <f t="shared" si="232"/>
        <v>0</v>
      </c>
      <c r="CA87" s="243">
        <f t="shared" si="233"/>
        <v>0</v>
      </c>
      <c r="CB87" s="243">
        <f t="shared" si="12"/>
        <v>0</v>
      </c>
      <c r="CC87" s="243">
        <f t="shared" si="234"/>
        <v>0</v>
      </c>
      <c r="CD87" s="245"/>
      <c r="CE87" s="243">
        <f t="shared" si="13"/>
        <v>0</v>
      </c>
      <c r="CF87" s="243">
        <f t="shared" si="235"/>
        <v>0</v>
      </c>
      <c r="CG87" s="243">
        <f t="shared" si="236"/>
        <v>0</v>
      </c>
      <c r="CH87" s="243">
        <f t="shared" si="14"/>
        <v>0</v>
      </c>
      <c r="CI87" s="243">
        <f t="shared" si="237"/>
        <v>0</v>
      </c>
      <c r="CJ87" s="245"/>
      <c r="CK87" s="243">
        <f t="shared" si="15"/>
        <v>0</v>
      </c>
      <c r="CL87" s="243">
        <f t="shared" si="238"/>
        <v>0</v>
      </c>
      <c r="CM87" s="243">
        <f t="shared" si="239"/>
        <v>0</v>
      </c>
      <c r="CN87" s="243">
        <f t="shared" si="16"/>
        <v>0</v>
      </c>
      <c r="CO87" s="243">
        <f t="shared" si="240"/>
        <v>0</v>
      </c>
      <c r="CP87" s="243">
        <v>0</v>
      </c>
      <c r="CQ87" s="243">
        <f t="shared" si="17"/>
        <v>0</v>
      </c>
      <c r="CR87" s="243">
        <f t="shared" si="374"/>
        <v>0</v>
      </c>
      <c r="CS87" s="243">
        <f t="shared" si="241"/>
        <v>0</v>
      </c>
      <c r="CT87" s="243">
        <f t="shared" si="18"/>
        <v>0</v>
      </c>
      <c r="CU87" s="243">
        <f t="shared" si="242"/>
        <v>0</v>
      </c>
      <c r="CV87" s="243"/>
      <c r="CW87" s="243">
        <f t="shared" si="19"/>
        <v>0</v>
      </c>
      <c r="CX87" s="243">
        <f t="shared" si="375"/>
        <v>0</v>
      </c>
      <c r="CY87" s="243">
        <f t="shared" si="243"/>
        <v>0</v>
      </c>
      <c r="CZ87" s="243">
        <f t="shared" si="20"/>
        <v>0</v>
      </c>
      <c r="DA87" s="243">
        <f t="shared" si="244"/>
        <v>0</v>
      </c>
      <c r="DB87" s="244">
        <v>0</v>
      </c>
      <c r="DC87" s="243">
        <f t="shared" si="245"/>
        <v>0</v>
      </c>
      <c r="DD87" s="243">
        <f t="shared" si="21"/>
        <v>0</v>
      </c>
      <c r="DE87" s="244">
        <v>0</v>
      </c>
      <c r="DF87" s="244">
        <v>0</v>
      </c>
      <c r="DG87" s="243">
        <f t="shared" si="22"/>
        <v>0</v>
      </c>
      <c r="DH87" s="243">
        <f t="shared" si="23"/>
        <v>0</v>
      </c>
      <c r="DI87" s="243">
        <f t="shared" si="246"/>
        <v>0</v>
      </c>
      <c r="DJ87" s="244">
        <v>0</v>
      </c>
      <c r="DK87" s="243">
        <f t="shared" si="247"/>
        <v>0</v>
      </c>
      <c r="DL87" s="243">
        <f t="shared" si="24"/>
        <v>0</v>
      </c>
      <c r="DM87" s="244">
        <v>0</v>
      </c>
      <c r="DN87" s="244">
        <v>0</v>
      </c>
      <c r="DO87" s="243">
        <f t="shared" si="25"/>
        <v>0</v>
      </c>
      <c r="DP87" s="243">
        <f t="shared" si="26"/>
        <v>0</v>
      </c>
      <c r="DQ87" s="243">
        <f t="shared" si="248"/>
        <v>0</v>
      </c>
      <c r="DR87" s="244">
        <v>0</v>
      </c>
      <c r="DS87" s="243">
        <f t="shared" si="249"/>
        <v>0</v>
      </c>
      <c r="DT87" s="243">
        <f t="shared" si="27"/>
        <v>0</v>
      </c>
      <c r="DU87" s="244">
        <v>0</v>
      </c>
      <c r="DV87" s="244">
        <v>0</v>
      </c>
      <c r="DW87" s="243">
        <f t="shared" si="28"/>
        <v>0</v>
      </c>
      <c r="DX87" s="243">
        <f t="shared" si="29"/>
        <v>0</v>
      </c>
      <c r="DY87" s="243">
        <f t="shared" si="30"/>
        <v>0</v>
      </c>
      <c r="DZ87" s="244">
        <v>0</v>
      </c>
      <c r="EA87" s="243">
        <f t="shared" si="250"/>
        <v>0</v>
      </c>
      <c r="EB87" s="243">
        <f t="shared" si="31"/>
        <v>0</v>
      </c>
      <c r="EC87" s="244">
        <v>0</v>
      </c>
      <c r="ED87" s="244">
        <v>0</v>
      </c>
      <c r="EE87" s="243">
        <f t="shared" si="32"/>
        <v>0</v>
      </c>
      <c r="EF87" s="243">
        <f t="shared" si="33"/>
        <v>0</v>
      </c>
      <c r="EG87" s="243">
        <f t="shared" si="34"/>
        <v>0</v>
      </c>
      <c r="EH87" s="244">
        <v>0</v>
      </c>
      <c r="EI87" s="243">
        <f t="shared" si="251"/>
        <v>0</v>
      </c>
      <c r="EJ87" s="243">
        <f t="shared" si="35"/>
        <v>0</v>
      </c>
      <c r="EK87" s="244">
        <v>0</v>
      </c>
      <c r="EL87" s="244">
        <v>0</v>
      </c>
      <c r="EM87" s="243">
        <f t="shared" si="36"/>
        <v>0</v>
      </c>
      <c r="EN87" s="243">
        <f t="shared" si="37"/>
        <v>0</v>
      </c>
      <c r="EO87" s="243">
        <f t="shared" si="252"/>
        <v>0</v>
      </c>
      <c r="EP87" s="244">
        <v>0</v>
      </c>
      <c r="EQ87" s="244">
        <v>0</v>
      </c>
      <c r="ER87" s="244">
        <v>0</v>
      </c>
      <c r="ES87" s="244">
        <v>0</v>
      </c>
      <c r="ET87" s="244">
        <v>0</v>
      </c>
      <c r="EU87" s="243">
        <f t="shared" si="38"/>
        <v>0</v>
      </c>
      <c r="EV87" s="243">
        <f t="shared" si="253"/>
        <v>0</v>
      </c>
      <c r="EW87" s="243">
        <f t="shared" si="254"/>
        <v>0</v>
      </c>
      <c r="EX87" s="243">
        <f t="shared" si="39"/>
        <v>0</v>
      </c>
      <c r="EY87" s="243">
        <f t="shared" si="255"/>
        <v>0</v>
      </c>
      <c r="EZ87" s="245">
        <f t="shared" si="256"/>
        <v>0</v>
      </c>
      <c r="FA87" s="245">
        <f t="shared" si="256"/>
        <v>0</v>
      </c>
      <c r="FB87" s="245">
        <f t="shared" si="256"/>
        <v>0</v>
      </c>
      <c r="FC87" s="245">
        <f t="shared" si="257"/>
        <v>0</v>
      </c>
      <c r="FD87" s="245">
        <f t="shared" si="258"/>
        <v>0</v>
      </c>
      <c r="FE87" s="245">
        <f t="shared" si="259"/>
        <v>0</v>
      </c>
      <c r="FF87" s="245">
        <f t="shared" si="260"/>
        <v>0</v>
      </c>
      <c r="FG87" s="245">
        <f t="shared" si="261"/>
        <v>0</v>
      </c>
      <c r="FH87" s="245">
        <f t="shared" si="262"/>
        <v>0</v>
      </c>
      <c r="FI87" s="245">
        <f t="shared" si="263"/>
        <v>0</v>
      </c>
      <c r="FJ87" s="245">
        <f t="shared" si="263"/>
        <v>0</v>
      </c>
      <c r="FK87" s="244">
        <f t="shared" si="40"/>
        <v>0</v>
      </c>
      <c r="FL87" s="244">
        <v>0</v>
      </c>
      <c r="FM87" s="243">
        <f t="shared" si="264"/>
        <v>0</v>
      </c>
      <c r="FN87" s="243">
        <f t="shared" si="265"/>
        <v>0</v>
      </c>
      <c r="FO87" s="244">
        <v>0</v>
      </c>
      <c r="FP87" s="244">
        <f t="shared" si="266"/>
        <v>0</v>
      </c>
      <c r="FQ87" s="244">
        <f t="shared" si="41"/>
        <v>0</v>
      </c>
      <c r="FR87" s="244">
        <v>0</v>
      </c>
      <c r="FS87" s="243">
        <f t="shared" si="267"/>
        <v>0</v>
      </c>
      <c r="FT87" s="243">
        <f t="shared" si="268"/>
        <v>0</v>
      </c>
      <c r="FU87" s="244">
        <v>0</v>
      </c>
      <c r="FV87" s="244">
        <f t="shared" si="269"/>
        <v>0</v>
      </c>
      <c r="FW87" s="270">
        <v>9.0600000000000001E-4</v>
      </c>
      <c r="FX87" s="243">
        <f t="shared" si="270"/>
        <v>4.0971705807851997</v>
      </c>
      <c r="FY87" s="243">
        <f t="shared" si="271"/>
        <v>0.90137752777274394</v>
      </c>
      <c r="FZ87" s="243">
        <f t="shared" si="42"/>
        <v>0</v>
      </c>
      <c r="GA87" s="243">
        <f t="shared" si="272"/>
        <v>0</v>
      </c>
      <c r="GB87" s="243">
        <f t="shared" si="273"/>
        <v>0</v>
      </c>
      <c r="GC87" s="243">
        <f t="shared" si="274"/>
        <v>7.054798727946629E-2</v>
      </c>
      <c r="GD87" s="243">
        <f t="shared" si="43"/>
        <v>0.57596063823887278</v>
      </c>
      <c r="GE87" s="243">
        <f t="shared" si="275"/>
        <v>1.8565312452749391E-2</v>
      </c>
      <c r="GF87" s="243">
        <f t="shared" si="276"/>
        <v>0.49129168744149054</v>
      </c>
      <c r="GG87" s="243">
        <f t="shared" si="44"/>
        <v>0.28225283670381413</v>
      </c>
      <c r="GH87" s="247">
        <f t="shared" si="277"/>
        <v>7.1127714849361166</v>
      </c>
      <c r="GI87" s="244">
        <v>12</v>
      </c>
      <c r="GJ87" s="244">
        <v>4124.7</v>
      </c>
      <c r="GK87" s="244">
        <v>907.43399999999997</v>
      </c>
      <c r="GL87" s="244">
        <v>2529.9812967090602</v>
      </c>
      <c r="GM87" s="244">
        <v>71.022008333333304</v>
      </c>
      <c r="GN87" s="271">
        <v>0</v>
      </c>
      <c r="GO87" s="243">
        <f t="shared" si="278"/>
        <v>0</v>
      </c>
      <c r="GP87" s="243">
        <f t="shared" si="45"/>
        <v>0</v>
      </c>
      <c r="GQ87" s="243">
        <f t="shared" si="279"/>
        <v>0</v>
      </c>
      <c r="GR87" s="243">
        <f t="shared" si="280"/>
        <v>0</v>
      </c>
      <c r="GS87" s="244">
        <v>0</v>
      </c>
      <c r="GT87" s="244">
        <v>0</v>
      </c>
      <c r="GU87" s="245"/>
      <c r="GV87" s="243">
        <f t="shared" si="46"/>
        <v>0</v>
      </c>
      <c r="GW87" s="243">
        <f t="shared" si="281"/>
        <v>0</v>
      </c>
      <c r="GX87" s="243">
        <f t="shared" si="282"/>
        <v>0</v>
      </c>
      <c r="GY87" s="243">
        <f t="shared" si="47"/>
        <v>0</v>
      </c>
      <c r="GZ87" s="243">
        <f t="shared" si="283"/>
        <v>0</v>
      </c>
      <c r="HA87" s="244">
        <v>0</v>
      </c>
      <c r="HB87" s="244">
        <v>44</v>
      </c>
      <c r="HC87" s="244">
        <v>0</v>
      </c>
      <c r="HD87" s="244">
        <v>0</v>
      </c>
      <c r="HE87" s="244">
        <v>0</v>
      </c>
      <c r="HF87" s="243">
        <f t="shared" si="284"/>
        <v>0</v>
      </c>
      <c r="HG87" s="243">
        <f t="shared" si="48"/>
        <v>0</v>
      </c>
      <c r="HH87" s="244">
        <v>0</v>
      </c>
      <c r="HI87" s="244">
        <v>0</v>
      </c>
      <c r="HJ87" s="243">
        <f t="shared" si="49"/>
        <v>0</v>
      </c>
      <c r="HK87" s="243">
        <f t="shared" si="50"/>
        <v>0</v>
      </c>
      <c r="HL87" s="243">
        <f t="shared" si="51"/>
        <v>0</v>
      </c>
      <c r="HM87" s="244">
        <v>0</v>
      </c>
      <c r="HN87" s="243">
        <f t="shared" si="285"/>
        <v>0</v>
      </c>
      <c r="HO87" s="243">
        <f t="shared" si="52"/>
        <v>0</v>
      </c>
      <c r="HP87" s="244">
        <v>0</v>
      </c>
      <c r="HQ87" s="244">
        <v>0</v>
      </c>
      <c r="HR87" s="243">
        <f t="shared" si="53"/>
        <v>0</v>
      </c>
      <c r="HS87" s="243">
        <f t="shared" si="54"/>
        <v>0</v>
      </c>
      <c r="HT87" s="243">
        <f t="shared" si="55"/>
        <v>0</v>
      </c>
      <c r="HU87" s="244">
        <v>0</v>
      </c>
      <c r="HV87" s="243">
        <f t="shared" si="286"/>
        <v>0</v>
      </c>
      <c r="HW87" s="243">
        <f t="shared" si="56"/>
        <v>0</v>
      </c>
      <c r="HX87" s="244">
        <v>0</v>
      </c>
      <c r="HY87" s="244">
        <v>0</v>
      </c>
      <c r="HZ87" s="243">
        <f t="shared" si="57"/>
        <v>0</v>
      </c>
      <c r="IA87" s="243">
        <f t="shared" si="58"/>
        <v>0</v>
      </c>
      <c r="IB87" s="243">
        <f t="shared" si="59"/>
        <v>0</v>
      </c>
      <c r="IC87" s="244">
        <v>0</v>
      </c>
      <c r="ID87" s="243">
        <f t="shared" si="287"/>
        <v>0</v>
      </c>
      <c r="IE87" s="243">
        <f t="shared" si="60"/>
        <v>0</v>
      </c>
      <c r="IF87" s="244">
        <v>0</v>
      </c>
      <c r="IG87" s="244">
        <v>0</v>
      </c>
      <c r="IH87" s="243">
        <f t="shared" si="61"/>
        <v>0</v>
      </c>
      <c r="II87" s="243">
        <f t="shared" si="62"/>
        <v>0</v>
      </c>
      <c r="IJ87" s="243">
        <f t="shared" si="288"/>
        <v>0</v>
      </c>
      <c r="IK87" s="244">
        <v>0</v>
      </c>
      <c r="IL87" s="243">
        <f t="shared" si="289"/>
        <v>0</v>
      </c>
      <c r="IM87" s="243">
        <f t="shared" si="63"/>
        <v>0</v>
      </c>
      <c r="IN87" s="244">
        <v>0</v>
      </c>
      <c r="IO87" s="244">
        <v>0</v>
      </c>
      <c r="IP87" s="243">
        <f t="shared" si="64"/>
        <v>0</v>
      </c>
      <c r="IQ87" s="243">
        <f t="shared" si="65"/>
        <v>0</v>
      </c>
      <c r="IR87" s="243">
        <f t="shared" si="290"/>
        <v>0</v>
      </c>
      <c r="IS87" s="244">
        <v>1.38</v>
      </c>
      <c r="IT87" s="243">
        <f t="shared" si="291"/>
        <v>0.30359999999999998</v>
      </c>
      <c r="IU87" s="243">
        <f t="shared" si="66"/>
        <v>0</v>
      </c>
      <c r="IV87" s="244">
        <v>6.0204960134999999E-2</v>
      </c>
      <c r="IW87" s="244">
        <v>0.14282691722121499</v>
      </c>
      <c r="IX87" s="243">
        <f t="shared" si="67"/>
        <v>0.21436281334184859</v>
      </c>
      <c r="IY87" s="243">
        <f t="shared" si="68"/>
        <v>0.10504973453490317</v>
      </c>
      <c r="IZ87" s="243">
        <f t="shared" si="292"/>
        <v>2.6472533102795599</v>
      </c>
      <c r="JA87" s="244">
        <v>11.6478111111111</v>
      </c>
      <c r="JB87" s="243">
        <f t="shared" si="293"/>
        <v>2.562518444444442</v>
      </c>
      <c r="JC87" s="244">
        <v>29.8748222222222</v>
      </c>
      <c r="JD87" s="243">
        <f t="shared" si="69"/>
        <v>0</v>
      </c>
      <c r="JE87" s="243">
        <f t="shared" si="70"/>
        <v>5.0090413901675737</v>
      </c>
      <c r="JF87" s="243">
        <f t="shared" si="71"/>
        <v>2.4547096583972658</v>
      </c>
      <c r="JG87" s="243">
        <f t="shared" si="294"/>
        <v>61.858683391611088</v>
      </c>
      <c r="JH87" s="244">
        <v>0</v>
      </c>
      <c r="JI87" s="243">
        <f t="shared" si="295"/>
        <v>0</v>
      </c>
      <c r="JJ87" s="244">
        <v>0</v>
      </c>
      <c r="JK87" s="243">
        <f t="shared" si="72"/>
        <v>0</v>
      </c>
      <c r="JL87" s="243">
        <f t="shared" si="73"/>
        <v>0</v>
      </c>
      <c r="JM87" s="243">
        <f t="shared" si="74"/>
        <v>0</v>
      </c>
      <c r="JN87" s="243">
        <f t="shared" si="296"/>
        <v>0</v>
      </c>
      <c r="JO87" s="244">
        <v>0</v>
      </c>
      <c r="JP87" s="243">
        <f t="shared" si="297"/>
        <v>0</v>
      </c>
      <c r="JQ87" s="244">
        <v>0</v>
      </c>
      <c r="JR87" s="243">
        <f t="shared" si="75"/>
        <v>0</v>
      </c>
      <c r="JS87" s="243">
        <f t="shared" si="76"/>
        <v>0</v>
      </c>
      <c r="JT87" s="243">
        <f t="shared" si="77"/>
        <v>0</v>
      </c>
      <c r="JU87" s="243">
        <f t="shared" si="298"/>
        <v>0</v>
      </c>
      <c r="JV87" s="244">
        <v>0</v>
      </c>
      <c r="JW87" s="243">
        <f t="shared" si="299"/>
        <v>0</v>
      </c>
      <c r="JX87" s="244">
        <v>0</v>
      </c>
      <c r="JY87" s="243">
        <f t="shared" si="78"/>
        <v>0</v>
      </c>
      <c r="JZ87" s="243">
        <f t="shared" si="79"/>
        <v>0</v>
      </c>
      <c r="KA87" s="243">
        <f t="shared" si="80"/>
        <v>0</v>
      </c>
      <c r="KB87" s="243">
        <f t="shared" si="300"/>
        <v>0</v>
      </c>
      <c r="KC87" s="244">
        <v>0</v>
      </c>
      <c r="KD87" s="243">
        <f t="shared" si="301"/>
        <v>0</v>
      </c>
      <c r="KE87" s="244">
        <v>0</v>
      </c>
      <c r="KF87" s="243">
        <f t="shared" si="81"/>
        <v>0</v>
      </c>
      <c r="KG87" s="243">
        <f t="shared" si="82"/>
        <v>0</v>
      </c>
      <c r="KH87" s="243">
        <f t="shared" si="83"/>
        <v>0</v>
      </c>
      <c r="KI87" s="243">
        <f t="shared" si="302"/>
        <v>0</v>
      </c>
      <c r="KJ87" s="244">
        <v>0</v>
      </c>
      <c r="KK87" s="243">
        <f t="shared" si="303"/>
        <v>0</v>
      </c>
      <c r="KL87" s="244">
        <v>0</v>
      </c>
      <c r="KM87" s="243">
        <f t="shared" si="84"/>
        <v>0</v>
      </c>
      <c r="KN87" s="243">
        <f t="shared" si="85"/>
        <v>0</v>
      </c>
      <c r="KO87" s="243">
        <f t="shared" si="86"/>
        <v>0</v>
      </c>
      <c r="KP87" s="243">
        <f t="shared" si="304"/>
        <v>0</v>
      </c>
      <c r="KQ87" s="243">
        <f t="shared" si="305"/>
        <v>13.027811111111099</v>
      </c>
      <c r="KR87" s="243">
        <f t="shared" si="305"/>
        <v>2.8661184444444419</v>
      </c>
      <c r="KS87" s="243">
        <f t="shared" si="306"/>
        <v>30.077854099578413</v>
      </c>
      <c r="KT87" s="243">
        <f t="shared" si="307"/>
        <v>0</v>
      </c>
      <c r="KU87" s="243">
        <f t="shared" si="308"/>
        <v>0</v>
      </c>
      <c r="KV87" s="243">
        <f t="shared" si="309"/>
        <v>0</v>
      </c>
      <c r="KW87" s="243">
        <f t="shared" si="310"/>
        <v>5.2234042035094221</v>
      </c>
      <c r="KX87" s="243">
        <f t="shared" si="311"/>
        <v>0.16836937225723769</v>
      </c>
      <c r="KY87" s="243">
        <f t="shared" si="312"/>
        <v>4.4555389638741456</v>
      </c>
      <c r="KZ87" s="243">
        <f t="shared" si="313"/>
        <v>2.5597593929321691</v>
      </c>
      <c r="LA87" s="243">
        <f t="shared" si="313"/>
        <v>64.505936701890647</v>
      </c>
      <c r="LB87" s="244">
        <v>3.64</v>
      </c>
      <c r="LC87" s="243">
        <f t="shared" si="314"/>
        <v>0.80080000000000007</v>
      </c>
      <c r="LD87" s="243">
        <f t="shared" si="88"/>
        <v>0</v>
      </c>
      <c r="LE87" s="243">
        <f t="shared" si="315"/>
        <v>0</v>
      </c>
      <c r="LF87" s="243">
        <f t="shared" si="316"/>
        <v>0</v>
      </c>
      <c r="LG87" s="244">
        <v>0.29197994090833301</v>
      </c>
      <c r="LH87" s="243">
        <f t="shared" si="89"/>
        <v>0.53774773724414526</v>
      </c>
      <c r="LI87" s="243">
        <f t="shared" si="317"/>
        <v>1.7333571254492603E-2</v>
      </c>
      <c r="LJ87" s="243">
        <f t="shared" si="318"/>
        <v>0.45869626448144424</v>
      </c>
      <c r="LK87" s="243">
        <f t="shared" si="90"/>
        <v>0.26352638390762395</v>
      </c>
      <c r="LL87" s="243">
        <f t="shared" si="319"/>
        <v>6.6408648744721228</v>
      </c>
      <c r="LM87" s="243">
        <f t="shared" si="91"/>
        <v>0</v>
      </c>
      <c r="LN87" s="244">
        <v>0</v>
      </c>
      <c r="LO87" s="243">
        <f t="shared" si="320"/>
        <v>0</v>
      </c>
      <c r="LP87" s="243">
        <f t="shared" si="321"/>
        <v>0</v>
      </c>
      <c r="LQ87" s="243">
        <f t="shared" si="92"/>
        <v>0</v>
      </c>
      <c r="LR87" s="243">
        <f t="shared" si="322"/>
        <v>0</v>
      </c>
      <c r="LS87" s="244">
        <v>0</v>
      </c>
      <c r="LT87" s="243">
        <f t="shared" si="93"/>
        <v>0</v>
      </c>
      <c r="LU87" s="243">
        <f t="shared" si="323"/>
        <v>0</v>
      </c>
      <c r="LV87" s="243">
        <f t="shared" si="324"/>
        <v>0</v>
      </c>
      <c r="LW87" s="243">
        <f t="shared" si="94"/>
        <v>0</v>
      </c>
      <c r="LX87" s="243">
        <f t="shared" si="325"/>
        <v>0</v>
      </c>
      <c r="LY87" s="245">
        <f t="shared" si="95"/>
        <v>0</v>
      </c>
      <c r="LZ87" s="244">
        <v>0</v>
      </c>
      <c r="MA87" s="249">
        <f t="shared" si="326"/>
        <v>0</v>
      </c>
      <c r="MB87" s="249">
        <f t="shared" si="327"/>
        <v>0</v>
      </c>
      <c r="MC87" s="249">
        <f t="shared" si="96"/>
        <v>0</v>
      </c>
      <c r="MD87" s="247">
        <f t="shared" si="328"/>
        <v>0</v>
      </c>
      <c r="ME87" s="250">
        <f t="shared" si="329"/>
        <v>200.19162262840251</v>
      </c>
      <c r="MF87" s="251">
        <f t="shared" si="376"/>
        <v>30.310877664113484</v>
      </c>
      <c r="MG87" s="252" t="e">
        <f t="shared" si="330"/>
        <v>#REF!</v>
      </c>
      <c r="MH87" s="252" t="e">
        <f t="shared" si="377"/>
        <v>#REF!</v>
      </c>
      <c r="MI87" s="252">
        <f t="shared" si="331"/>
        <v>0</v>
      </c>
      <c r="MJ87" s="252">
        <f t="shared" si="332"/>
        <v>0</v>
      </c>
      <c r="MK87" s="252">
        <f t="shared" si="378"/>
        <v>71.36033333333333</v>
      </c>
      <c r="ML87" s="252">
        <f t="shared" si="333"/>
        <v>0</v>
      </c>
      <c r="MM87" s="252">
        <f t="shared" si="334"/>
        <v>0</v>
      </c>
      <c r="MN87" s="252">
        <f t="shared" si="335"/>
        <v>0</v>
      </c>
      <c r="MO87" s="252">
        <f t="shared" si="336"/>
        <v>0</v>
      </c>
      <c r="MP87" s="253">
        <f t="shared" si="337"/>
        <v>0</v>
      </c>
      <c r="MQ87" s="254">
        <f t="shared" si="379"/>
        <v>0</v>
      </c>
      <c r="MR87" s="255">
        <f t="shared" si="338"/>
        <v>0</v>
      </c>
      <c r="MS87" s="255">
        <f t="shared" si="380"/>
        <v>0</v>
      </c>
      <c r="MT87" s="255">
        <f t="shared" si="381"/>
        <v>16.210628301967144</v>
      </c>
      <c r="MU87" s="255">
        <f t="shared" si="97"/>
        <v>0.52252768592249654</v>
      </c>
      <c r="MV87" s="255">
        <f t="shared" si="339"/>
        <v>16.869658468191655</v>
      </c>
      <c r="MW87" s="255" t="e">
        <f t="shared" si="98"/>
        <v>#REF!</v>
      </c>
      <c r="MX87" s="255" t="e">
        <f t="shared" si="99"/>
        <v>#REF!</v>
      </c>
      <c r="MY87" s="256" t="e">
        <f t="shared" si="340"/>
        <v>#REF!</v>
      </c>
      <c r="MZ87" s="254">
        <f t="shared" si="341"/>
        <v>0</v>
      </c>
      <c r="NA87" s="255">
        <f t="shared" si="100"/>
        <v>0</v>
      </c>
      <c r="NB87" s="255">
        <f t="shared" si="342"/>
        <v>0</v>
      </c>
      <c r="NC87" s="255">
        <f t="shared" si="101"/>
        <v>0</v>
      </c>
      <c r="ND87" s="255">
        <f t="shared" si="343"/>
        <v>0</v>
      </c>
      <c r="NE87" s="255"/>
      <c r="NF87" s="256"/>
      <c r="NG87" s="257"/>
      <c r="NH87" s="254">
        <f t="shared" si="344"/>
        <v>5.6048761252096178</v>
      </c>
      <c r="NI87" s="255">
        <f t="shared" si="102"/>
        <v>6.3166953931112388</v>
      </c>
      <c r="NJ87" s="255" t="e">
        <f t="shared" si="345"/>
        <v>#REF!</v>
      </c>
      <c r="NK87" s="255" t="e">
        <f t="shared" si="103"/>
        <v>#REF!</v>
      </c>
      <c r="NL87" s="255">
        <f t="shared" si="346"/>
        <v>5.907827723569528</v>
      </c>
      <c r="NM87" s="255">
        <f t="shared" si="382"/>
        <v>0.94872030591696643</v>
      </c>
      <c r="NN87" s="256" t="e">
        <f t="shared" si="383"/>
        <v>#REF!</v>
      </c>
      <c r="NO87" s="257" t="e">
        <f t="shared" si="384"/>
        <v>#REF!</v>
      </c>
      <c r="NP87" s="254">
        <f t="shared" si="347"/>
        <v>9.6476395057096003</v>
      </c>
      <c r="NQ87" s="255">
        <f t="shared" si="104"/>
        <v>10.872889722934719</v>
      </c>
      <c r="NR87" s="255">
        <f t="shared" si="348"/>
        <v>8.4848795899302694</v>
      </c>
      <c r="NS87" s="255">
        <f t="shared" si="105"/>
        <v>10.521250691513535</v>
      </c>
      <c r="NT87" s="255">
        <f t="shared" si="349"/>
        <v>90.863640186830168</v>
      </c>
      <c r="NU87" s="255">
        <f t="shared" si="350"/>
        <v>0.1061771186568413</v>
      </c>
      <c r="NV87" s="256">
        <f t="shared" si="351"/>
        <v>9.3380361742981033E-2</v>
      </c>
      <c r="NW87" s="257">
        <f t="shared" si="106"/>
        <v>1.0358957808877343</v>
      </c>
      <c r="NX87" s="254">
        <f t="shared" si="352"/>
        <v>0</v>
      </c>
      <c r="NY87" s="255">
        <f t="shared" si="107"/>
        <v>0</v>
      </c>
      <c r="NZ87" s="255">
        <f t="shared" si="353"/>
        <v>0</v>
      </c>
      <c r="OA87" s="255">
        <f t="shared" si="108"/>
        <v>0</v>
      </c>
      <c r="OB87" s="255">
        <f t="shared" si="354"/>
        <v>0</v>
      </c>
      <c r="OC87" s="255"/>
      <c r="OD87" s="256"/>
      <c r="OE87" s="257"/>
      <c r="OF87" s="254">
        <f t="shared" si="355"/>
        <v>0</v>
      </c>
      <c r="OG87" s="255">
        <f t="shared" si="109"/>
        <v>0</v>
      </c>
      <c r="OH87" s="255">
        <f t="shared" si="356"/>
        <v>0</v>
      </c>
      <c r="OI87" s="255">
        <f t="shared" si="110"/>
        <v>0</v>
      </c>
      <c r="OJ87" s="255">
        <f t="shared" si="357"/>
        <v>0</v>
      </c>
      <c r="OK87" s="255"/>
      <c r="OL87" s="256"/>
      <c r="OM87" s="257"/>
      <c r="ON87" s="258"/>
      <c r="OO87" s="254">
        <f t="shared" si="358"/>
        <v>0</v>
      </c>
      <c r="OP87" s="255">
        <f t="shared" si="111"/>
        <v>0</v>
      </c>
      <c r="OQ87" s="255">
        <f t="shared" si="359"/>
        <v>0</v>
      </c>
      <c r="OR87" s="255">
        <f t="shared" si="112"/>
        <v>0</v>
      </c>
      <c r="OS87" s="255">
        <f t="shared" si="360"/>
        <v>0</v>
      </c>
      <c r="OT87" s="255"/>
      <c r="OU87" s="256"/>
      <c r="OV87" s="257"/>
      <c r="OW87" s="258"/>
      <c r="OX87" s="254">
        <f t="shared" si="361"/>
        <v>0</v>
      </c>
      <c r="OY87" s="255">
        <f t="shared" si="113"/>
        <v>0</v>
      </c>
      <c r="OZ87" s="255">
        <f t="shared" si="362"/>
        <v>0</v>
      </c>
      <c r="PA87" s="255">
        <f t="shared" si="114"/>
        <v>0</v>
      </c>
      <c r="PB87" s="255">
        <f t="shared" si="363"/>
        <v>0</v>
      </c>
      <c r="PC87" s="255"/>
      <c r="PD87" s="259"/>
      <c r="PE87" s="257"/>
      <c r="PF87" s="254">
        <f t="shared" si="116"/>
        <v>0</v>
      </c>
      <c r="PG87" s="255">
        <f t="shared" si="117"/>
        <v>0</v>
      </c>
      <c r="PH87" s="255">
        <f t="shared" si="364"/>
        <v>0</v>
      </c>
      <c r="PI87" s="255">
        <f t="shared" si="118"/>
        <v>0</v>
      </c>
      <c r="PJ87" s="255">
        <f t="shared" si="119"/>
        <v>0</v>
      </c>
      <c r="PK87" s="255"/>
      <c r="PL87" s="259"/>
      <c r="PM87" s="257"/>
      <c r="PN87" s="254">
        <f t="shared" si="120"/>
        <v>0</v>
      </c>
      <c r="PO87" s="255">
        <f t="shared" si="121"/>
        <v>0</v>
      </c>
      <c r="PP87" s="255">
        <f t="shared" si="365"/>
        <v>0</v>
      </c>
      <c r="PQ87" s="255">
        <f t="shared" si="122"/>
        <v>0</v>
      </c>
      <c r="PR87" s="255">
        <f t="shared" si="123"/>
        <v>0</v>
      </c>
      <c r="PS87" s="255"/>
      <c r="PT87" s="259"/>
      <c r="PU87" s="257"/>
      <c r="PV87" s="254">
        <f t="shared" si="124"/>
        <v>5.5979239672365617</v>
      </c>
      <c r="PW87" s="255">
        <f t="shared" si="125"/>
        <v>6.3088603110756054</v>
      </c>
      <c r="PX87" s="255">
        <f t="shared" si="126"/>
        <v>1.8565312452749391E-2</v>
      </c>
      <c r="PY87" s="255">
        <f t="shared" si="127"/>
        <v>2.3020987441409246E-2</v>
      </c>
      <c r="PZ87" s="255">
        <f t="shared" si="128"/>
        <v>5.6450567340762827</v>
      </c>
      <c r="QA87" s="255">
        <f t="shared" si="366"/>
        <v>0.99165061237468088</v>
      </c>
      <c r="QB87" s="259">
        <f t="shared" si="129"/>
        <v>3.2887734042919741E-3</v>
      </c>
      <c r="QC87" s="257">
        <f t="shared" si="367"/>
        <v>1.1267289333886146</v>
      </c>
      <c r="QD87" s="254">
        <f t="shared" si="130"/>
        <v>0</v>
      </c>
      <c r="QE87" s="255">
        <f t="shared" si="131"/>
        <v>0</v>
      </c>
      <c r="QF87" s="255">
        <f t="shared" si="132"/>
        <v>0</v>
      </c>
      <c r="QG87" s="255">
        <f t="shared" si="133"/>
        <v>0</v>
      </c>
      <c r="QH87" s="255">
        <f t="shared" si="134"/>
        <v>0</v>
      </c>
      <c r="QI87" s="255"/>
      <c r="QJ87" s="259"/>
      <c r="QK87" s="257"/>
      <c r="QL87" s="254">
        <f t="shared" si="135"/>
        <v>21.329687091482</v>
      </c>
      <c r="QM87" s="255">
        <f t="shared" si="136"/>
        <v>24.038557352100213</v>
      </c>
      <c r="QN87" s="255">
        <f t="shared" si="137"/>
        <v>0.16836937225723769</v>
      </c>
      <c r="QO87" s="255">
        <f t="shared" si="138"/>
        <v>0.20877802159897474</v>
      </c>
      <c r="QP87" s="255">
        <f t="shared" si="368"/>
        <v>51.195187858643372</v>
      </c>
      <c r="QQ87" s="255">
        <f t="shared" si="369"/>
        <v>0.41663460929914087</v>
      </c>
      <c r="QR87" s="259">
        <f t="shared" si="139"/>
        <v>3.2887734042919741E-3</v>
      </c>
      <c r="QS87" s="257">
        <f t="shared" si="370"/>
        <v>1.0537019009980209</v>
      </c>
      <c r="QT87" s="254">
        <f t="shared" si="140"/>
        <v>5.0004094426673626</v>
      </c>
      <c r="QU87" s="255">
        <f t="shared" si="141"/>
        <v>5.6354614418861173</v>
      </c>
      <c r="QV87" s="255">
        <f t="shared" si="142"/>
        <v>1.7333571254492603E-2</v>
      </c>
      <c r="QW87" s="255">
        <f t="shared" si="143"/>
        <v>2.1493628355570827E-2</v>
      </c>
      <c r="QX87" s="255">
        <f t="shared" si="144"/>
        <v>5.2705276781524786</v>
      </c>
      <c r="QY87" s="255">
        <f t="shared" si="385"/>
        <v>0.94874929950471243</v>
      </c>
      <c r="QZ87" s="259">
        <f t="shared" si="386"/>
        <v>3.2887734042919745E-3</v>
      </c>
      <c r="RA87" s="257">
        <f t="shared" si="387"/>
        <v>1.1212804666541285</v>
      </c>
      <c r="RB87" s="254">
        <f t="shared" si="145"/>
        <v>0</v>
      </c>
      <c r="RC87" s="255">
        <f t="shared" si="146"/>
        <v>0</v>
      </c>
      <c r="RD87" s="255">
        <f t="shared" si="371"/>
        <v>0</v>
      </c>
      <c r="RE87" s="255">
        <f t="shared" si="147"/>
        <v>0</v>
      </c>
      <c r="RF87" s="255">
        <f t="shared" si="148"/>
        <v>0</v>
      </c>
      <c r="RG87" s="255"/>
      <c r="RH87" s="259"/>
      <c r="RI87" s="257"/>
      <c r="RJ87" s="254">
        <f t="shared" si="149"/>
        <v>0</v>
      </c>
      <c r="RK87" s="255">
        <f t="shared" si="150"/>
        <v>0</v>
      </c>
      <c r="RL87" s="255">
        <f t="shared" si="372"/>
        <v>0</v>
      </c>
      <c r="RM87" s="255">
        <f t="shared" si="151"/>
        <v>0</v>
      </c>
      <c r="RN87" s="255">
        <f t="shared" si="152"/>
        <v>0</v>
      </c>
      <c r="RO87" s="255"/>
      <c r="RP87" s="259"/>
      <c r="RQ87" s="257"/>
      <c r="RR87" s="254">
        <f t="shared" si="153"/>
        <v>0</v>
      </c>
      <c r="RS87" s="255">
        <f t="shared" si="154"/>
        <v>0</v>
      </c>
      <c r="RT87" s="255">
        <f t="shared" si="373"/>
        <v>0</v>
      </c>
      <c r="RU87" s="255">
        <f t="shared" si="155"/>
        <v>0</v>
      </c>
      <c r="RV87" s="255">
        <f t="shared" si="156"/>
        <v>0</v>
      </c>
      <c r="RW87" s="255"/>
      <c r="RX87" s="259"/>
      <c r="RY87" s="257"/>
      <c r="RZ87" s="260"/>
      <c r="SA87" s="242" t="e">
        <f t="shared" si="157"/>
        <v>#REF!</v>
      </c>
      <c r="SB87" s="242">
        <f t="shared" si="158"/>
        <v>0</v>
      </c>
      <c r="SC87" s="242">
        <f t="shared" si="159"/>
        <v>0.59688314894751249</v>
      </c>
      <c r="SD87" s="242">
        <f t="shared" si="160"/>
        <v>0</v>
      </c>
      <c r="SE87" s="242">
        <f t="shared" si="161"/>
        <v>0</v>
      </c>
      <c r="SF87" s="262">
        <v>0</v>
      </c>
      <c r="SG87" s="242">
        <f t="shared" si="162"/>
        <v>0</v>
      </c>
      <c r="SH87" s="262">
        <v>0</v>
      </c>
      <c r="SI87" s="242">
        <f t="shared" si="163"/>
        <v>0</v>
      </c>
      <c r="SJ87" s="242">
        <f t="shared" si="164"/>
        <v>0</v>
      </c>
      <c r="SK87" s="242">
        <f t="shared" si="165"/>
        <v>0</v>
      </c>
      <c r="SL87" s="242">
        <f t="shared" si="166"/>
        <v>6.027999793629088E-2</v>
      </c>
      <c r="SM87" s="242">
        <f t="shared" si="167"/>
        <v>0</v>
      </c>
      <c r="SN87" s="242">
        <f t="shared" si="168"/>
        <v>0.40156579447034574</v>
      </c>
      <c r="SO87" s="242">
        <f t="shared" si="169"/>
        <v>5.5166998959383123E-2</v>
      </c>
      <c r="SP87" s="242">
        <f t="shared" si="170"/>
        <v>0</v>
      </c>
      <c r="SQ87" s="242">
        <f t="shared" si="171"/>
        <v>0</v>
      </c>
      <c r="SR87" s="242">
        <f t="shared" si="172"/>
        <v>0</v>
      </c>
      <c r="SS87" s="242" t="e">
        <f t="shared" si="173"/>
        <v>#REF!</v>
      </c>
      <c r="ST87" s="242" t="e">
        <f t="shared" si="174"/>
        <v>#REF!</v>
      </c>
      <c r="SU87" s="242"/>
      <c r="SV87" s="242"/>
      <c r="SW87" s="242" t="e">
        <f t="shared" si="175"/>
        <v>#REF!</v>
      </c>
      <c r="SX87" s="242" t="e">
        <f t="shared" si="175"/>
        <v>#REF!</v>
      </c>
      <c r="SY87" s="242"/>
      <c r="SZ87" s="263"/>
      <c r="TA87" s="264">
        <f t="shared" si="176"/>
        <v>10.948370000000001</v>
      </c>
      <c r="TB87" s="264">
        <f t="shared" si="177"/>
        <v>0</v>
      </c>
      <c r="TC87" s="264">
        <f t="shared" si="178"/>
        <v>114.49094000000001</v>
      </c>
      <c r="TD87" s="264">
        <f t="shared" si="179"/>
        <v>0</v>
      </c>
      <c r="TE87" s="264">
        <f t="shared" si="180"/>
        <v>0</v>
      </c>
      <c r="TF87" s="264">
        <f t="shared" si="180"/>
        <v>0</v>
      </c>
      <c r="TG87" s="264">
        <f t="shared" si="181"/>
        <v>0</v>
      </c>
      <c r="TH87" s="264">
        <f t="shared" si="182"/>
        <v>0</v>
      </c>
      <c r="TI87" s="264">
        <f t="shared" si="183"/>
        <v>0</v>
      </c>
      <c r="TJ87" s="264">
        <f t="shared" si="184"/>
        <v>10.63045</v>
      </c>
      <c r="TK87" s="264">
        <f t="shared" si="185"/>
        <v>0</v>
      </c>
      <c r="TL87" s="264">
        <f t="shared" si="186"/>
        <v>75.72457</v>
      </c>
      <c r="TM87" s="264">
        <f t="shared" si="187"/>
        <v>9.7760400000000001</v>
      </c>
      <c r="TN87" s="264">
        <f t="shared" si="188"/>
        <v>0</v>
      </c>
      <c r="TO87" s="264">
        <f t="shared" si="189"/>
        <v>0</v>
      </c>
      <c r="TP87" s="264">
        <f t="shared" si="189"/>
        <v>0</v>
      </c>
      <c r="TQ87" s="264"/>
      <c r="TR87" s="264"/>
      <c r="TS87" s="264" t="e">
        <f t="shared" si="190"/>
        <v>#REF!</v>
      </c>
      <c r="TT87" s="264">
        <f t="shared" si="191"/>
        <v>0</v>
      </c>
      <c r="TU87" s="264">
        <f t="shared" si="192"/>
        <v>118.60068169587072</v>
      </c>
      <c r="TV87" s="264">
        <f t="shared" si="193"/>
        <v>0</v>
      </c>
      <c r="TW87" s="264">
        <f t="shared" si="193"/>
        <v>0</v>
      </c>
      <c r="TX87" s="264">
        <f t="shared" si="194"/>
        <v>0</v>
      </c>
      <c r="TY87" s="264">
        <f t="shared" si="195"/>
        <v>0</v>
      </c>
      <c r="TZ87" s="264">
        <f t="shared" si="196"/>
        <v>0</v>
      </c>
      <c r="UA87" s="264">
        <f t="shared" si="197"/>
        <v>0</v>
      </c>
      <c r="UB87" s="264">
        <f t="shared" si="198"/>
        <v>11.977635589940997</v>
      </c>
      <c r="UC87" s="264">
        <f t="shared" si="199"/>
        <v>0</v>
      </c>
      <c r="UD87" s="264">
        <f t="shared" si="200"/>
        <v>79.791123361257689</v>
      </c>
      <c r="UE87" s="264">
        <f t="shared" si="201"/>
        <v>10.961682693229426</v>
      </c>
      <c r="UF87" s="264">
        <f t="shared" si="202"/>
        <v>0</v>
      </c>
      <c r="UG87" s="264">
        <f t="shared" si="203"/>
        <v>0</v>
      </c>
      <c r="UH87" s="264">
        <f t="shared" si="203"/>
        <v>0</v>
      </c>
      <c r="UI87" s="191"/>
      <c r="UJ87" s="191"/>
      <c r="UK87" s="191"/>
      <c r="UL87" s="191"/>
      <c r="UM87" s="189"/>
      <c r="UN87" s="191"/>
      <c r="UO87" s="191"/>
      <c r="UP87" s="191"/>
      <c r="UQ87" s="191"/>
      <c r="UR87" s="191"/>
      <c r="US87" s="191"/>
      <c r="UT87" s="191"/>
      <c r="UU87" s="191"/>
      <c r="UV87" s="192"/>
      <c r="UW87" s="191"/>
      <c r="UX87" s="191"/>
      <c r="UY87" s="191"/>
      <c r="UZ87" s="191"/>
      <c r="VA87" s="191"/>
      <c r="VB87" s="191"/>
      <c r="VC87" s="191"/>
      <c r="VD87" s="191"/>
      <c r="VE87" s="191"/>
      <c r="VF87" s="191"/>
      <c r="VG87" s="191"/>
      <c r="VH87" s="191"/>
      <c r="VI87" s="191"/>
      <c r="VJ87" s="191"/>
      <c r="VK87" s="191"/>
      <c r="VL87" s="191"/>
      <c r="VM87" s="191"/>
      <c r="VN87" s="219"/>
      <c r="VO87" s="191"/>
      <c r="VP87" s="191"/>
      <c r="VQ87" s="191"/>
      <c r="VR87" s="191"/>
      <c r="VS87" s="191"/>
      <c r="VT87" s="191"/>
      <c r="VU87" s="191"/>
      <c r="VV87" s="191"/>
    </row>
    <row r="88" spans="1:594" ht="23.1" hidden="1" customHeight="1" thickBot="1" x14ac:dyDescent="0.35">
      <c r="A88" s="265">
        <v>51</v>
      </c>
      <c r="B88" s="266" t="s">
        <v>193</v>
      </c>
      <c r="C88" s="265">
        <v>1</v>
      </c>
      <c r="D88" s="267">
        <v>277.5</v>
      </c>
      <c r="E88" s="239"/>
      <c r="F88" s="240">
        <f t="shared" si="204"/>
        <v>277.5</v>
      </c>
      <c r="G88" s="240"/>
      <c r="H88" s="268">
        <v>0</v>
      </c>
      <c r="I88" s="269">
        <v>0.89529999999999998</v>
      </c>
      <c r="J88" s="269">
        <v>0.89529999999999998</v>
      </c>
      <c r="K88" s="269"/>
      <c r="L88" s="269"/>
      <c r="M88" s="269">
        <v>5.0900000000000001E-2</v>
      </c>
      <c r="N88" s="269">
        <v>0</v>
      </c>
      <c r="O88" s="269">
        <v>0.38319999999999999</v>
      </c>
      <c r="P88" s="269">
        <v>0</v>
      </c>
      <c r="Q88" s="269">
        <v>0</v>
      </c>
      <c r="R88" s="269">
        <v>0</v>
      </c>
      <c r="S88" s="269">
        <v>0</v>
      </c>
      <c r="T88" s="269">
        <v>0</v>
      </c>
      <c r="U88" s="269">
        <v>0</v>
      </c>
      <c r="V88" s="269">
        <v>6.5799999999999997E-2</v>
      </c>
      <c r="W88" s="269">
        <v>0</v>
      </c>
      <c r="X88" s="269">
        <v>0.35</v>
      </c>
      <c r="Y88" s="269">
        <v>4.5400000000000003E-2</v>
      </c>
      <c r="Z88" s="269">
        <v>0</v>
      </c>
      <c r="AA88" s="269">
        <v>0</v>
      </c>
      <c r="AB88" s="269">
        <v>0</v>
      </c>
      <c r="AC88" s="244">
        <v>0</v>
      </c>
      <c r="AD88" s="243">
        <f t="shared" si="205"/>
        <v>0</v>
      </c>
      <c r="AE88" s="243">
        <f t="shared" si="0"/>
        <v>0</v>
      </c>
      <c r="AF88" s="243">
        <f t="shared" si="206"/>
        <v>0</v>
      </c>
      <c r="AG88" s="243">
        <f t="shared" si="207"/>
        <v>0</v>
      </c>
      <c r="AH88" s="244">
        <v>0</v>
      </c>
      <c r="AI88" s="243">
        <f t="shared" si="1"/>
        <v>0</v>
      </c>
      <c r="AJ88" s="243">
        <f t="shared" si="208"/>
        <v>0</v>
      </c>
      <c r="AK88" s="243">
        <f t="shared" si="209"/>
        <v>0</v>
      </c>
      <c r="AL88" s="243">
        <f t="shared" si="2"/>
        <v>0</v>
      </c>
      <c r="AM88" s="243">
        <f t="shared" si="210"/>
        <v>0</v>
      </c>
      <c r="AN88" s="244">
        <v>5.26</v>
      </c>
      <c r="AO88" s="244">
        <v>1.1572</v>
      </c>
      <c r="AP88" s="243">
        <f t="shared" si="211"/>
        <v>0</v>
      </c>
      <c r="AQ88" s="243">
        <f t="shared" si="212"/>
        <v>0</v>
      </c>
      <c r="AR88" s="243">
        <f t="shared" si="213"/>
        <v>0</v>
      </c>
      <c r="AS88" s="244">
        <v>0.42178008821666702</v>
      </c>
      <c r="AT88" s="244" t="e">
        <f t="shared" si="3"/>
        <v>#REF!</v>
      </c>
      <c r="AU88" s="243">
        <f t="shared" si="4"/>
        <v>0.77705832796241303</v>
      </c>
      <c r="AV88" s="243">
        <f t="shared" si="214"/>
        <v>2.5047424589195726E-2</v>
      </c>
      <c r="AW88" s="243">
        <f t="shared" si="215"/>
        <v>0.66282706115549817</v>
      </c>
      <c r="AX88" s="243">
        <f t="shared" si="5"/>
        <v>0.38080192080895398</v>
      </c>
      <c r="AY88" s="243">
        <f t="shared" si="216"/>
        <v>9.5962084043856404</v>
      </c>
      <c r="AZ88" s="244">
        <v>13</v>
      </c>
      <c r="BA88" s="243">
        <f t="shared" si="217"/>
        <v>66.263166666666663</v>
      </c>
      <c r="BB88" s="243">
        <f t="shared" si="218"/>
        <v>6.9103016666666663</v>
      </c>
      <c r="BC88" s="243">
        <f t="shared" si="219"/>
        <v>5.5282413333333338</v>
      </c>
      <c r="BD88" s="243">
        <f t="shared" si="220"/>
        <v>1.3820603333333326</v>
      </c>
      <c r="BE88" s="244">
        <v>2.591363125</v>
      </c>
      <c r="BF88" s="243">
        <f t="shared" si="221"/>
        <v>2.0730905000000002</v>
      </c>
      <c r="BG88" s="243">
        <f t="shared" si="222"/>
        <v>0.51827262499999982</v>
      </c>
      <c r="BH88" s="243">
        <f t="shared" si="6"/>
        <v>8.6085487151518301</v>
      </c>
      <c r="BI88" s="243">
        <f t="shared" si="223"/>
        <v>0.27748492874477376</v>
      </c>
      <c r="BJ88" s="243">
        <f t="shared" si="224"/>
        <v>7.3430511460318977</v>
      </c>
      <c r="BK88" s="243">
        <f t="shared" si="7"/>
        <v>4.218669008674258</v>
      </c>
      <c r="BL88" s="243">
        <f t="shared" si="225"/>
        <v>106.31045901859129</v>
      </c>
      <c r="BM88" s="244">
        <v>0</v>
      </c>
      <c r="BN88" s="243">
        <f t="shared" si="226"/>
        <v>0</v>
      </c>
      <c r="BO88" s="243">
        <f t="shared" si="8"/>
        <v>0</v>
      </c>
      <c r="BP88" s="243">
        <f t="shared" si="227"/>
        <v>0</v>
      </c>
      <c r="BQ88" s="243">
        <f t="shared" si="228"/>
        <v>0</v>
      </c>
      <c r="BR88" s="244">
        <v>0</v>
      </c>
      <c r="BS88" s="243">
        <f t="shared" si="9"/>
        <v>0</v>
      </c>
      <c r="BT88" s="243">
        <f t="shared" si="229"/>
        <v>0</v>
      </c>
      <c r="BU88" s="243">
        <f t="shared" si="230"/>
        <v>0</v>
      </c>
      <c r="BV88" s="243">
        <f t="shared" si="10"/>
        <v>0</v>
      </c>
      <c r="BW88" s="243">
        <f t="shared" si="231"/>
        <v>0</v>
      </c>
      <c r="BX88" s="244">
        <v>0</v>
      </c>
      <c r="BY88" s="243">
        <f t="shared" si="11"/>
        <v>0</v>
      </c>
      <c r="BZ88" s="243">
        <f t="shared" si="232"/>
        <v>0</v>
      </c>
      <c r="CA88" s="243">
        <f t="shared" si="233"/>
        <v>0</v>
      </c>
      <c r="CB88" s="243">
        <f t="shared" si="12"/>
        <v>0</v>
      </c>
      <c r="CC88" s="243">
        <f t="shared" si="234"/>
        <v>0</v>
      </c>
      <c r="CD88" s="245"/>
      <c r="CE88" s="243">
        <f t="shared" si="13"/>
        <v>0</v>
      </c>
      <c r="CF88" s="243">
        <f t="shared" si="235"/>
        <v>0</v>
      </c>
      <c r="CG88" s="243">
        <f t="shared" si="236"/>
        <v>0</v>
      </c>
      <c r="CH88" s="243">
        <f t="shared" si="14"/>
        <v>0</v>
      </c>
      <c r="CI88" s="243">
        <f t="shared" si="237"/>
        <v>0</v>
      </c>
      <c r="CJ88" s="245"/>
      <c r="CK88" s="243">
        <f t="shared" si="15"/>
        <v>0</v>
      </c>
      <c r="CL88" s="243">
        <f t="shared" si="238"/>
        <v>0</v>
      </c>
      <c r="CM88" s="243">
        <f t="shared" si="239"/>
        <v>0</v>
      </c>
      <c r="CN88" s="243">
        <f t="shared" si="16"/>
        <v>0</v>
      </c>
      <c r="CO88" s="243">
        <f t="shared" si="240"/>
        <v>0</v>
      </c>
      <c r="CP88" s="243">
        <v>0</v>
      </c>
      <c r="CQ88" s="243">
        <f t="shared" si="17"/>
        <v>0</v>
      </c>
      <c r="CR88" s="243">
        <f t="shared" si="374"/>
        <v>0</v>
      </c>
      <c r="CS88" s="243">
        <f t="shared" si="241"/>
        <v>0</v>
      </c>
      <c r="CT88" s="243">
        <f t="shared" si="18"/>
        <v>0</v>
      </c>
      <c r="CU88" s="243">
        <f t="shared" si="242"/>
        <v>0</v>
      </c>
      <c r="CV88" s="243"/>
      <c r="CW88" s="243">
        <f t="shared" si="19"/>
        <v>0</v>
      </c>
      <c r="CX88" s="243">
        <f t="shared" si="375"/>
        <v>0</v>
      </c>
      <c r="CY88" s="243">
        <f t="shared" si="243"/>
        <v>0</v>
      </c>
      <c r="CZ88" s="243">
        <f t="shared" si="20"/>
        <v>0</v>
      </c>
      <c r="DA88" s="243">
        <f t="shared" si="244"/>
        <v>0</v>
      </c>
      <c r="DB88" s="244">
        <v>0</v>
      </c>
      <c r="DC88" s="243">
        <f t="shared" si="245"/>
        <v>0</v>
      </c>
      <c r="DD88" s="243">
        <f t="shared" si="21"/>
        <v>0</v>
      </c>
      <c r="DE88" s="244">
        <v>0</v>
      </c>
      <c r="DF88" s="244">
        <v>0</v>
      </c>
      <c r="DG88" s="243">
        <f t="shared" si="22"/>
        <v>0</v>
      </c>
      <c r="DH88" s="243">
        <f t="shared" si="23"/>
        <v>0</v>
      </c>
      <c r="DI88" s="243">
        <f t="shared" si="246"/>
        <v>0</v>
      </c>
      <c r="DJ88" s="244">
        <v>0</v>
      </c>
      <c r="DK88" s="243">
        <f t="shared" si="247"/>
        <v>0</v>
      </c>
      <c r="DL88" s="243">
        <f t="shared" si="24"/>
        <v>0</v>
      </c>
      <c r="DM88" s="244">
        <v>0</v>
      </c>
      <c r="DN88" s="244">
        <v>0</v>
      </c>
      <c r="DO88" s="243">
        <f t="shared" si="25"/>
        <v>0</v>
      </c>
      <c r="DP88" s="243">
        <f t="shared" si="26"/>
        <v>0</v>
      </c>
      <c r="DQ88" s="243">
        <f t="shared" si="248"/>
        <v>0</v>
      </c>
      <c r="DR88" s="244">
        <v>0</v>
      </c>
      <c r="DS88" s="243">
        <f t="shared" si="249"/>
        <v>0</v>
      </c>
      <c r="DT88" s="243">
        <f t="shared" si="27"/>
        <v>0</v>
      </c>
      <c r="DU88" s="244">
        <v>0</v>
      </c>
      <c r="DV88" s="244">
        <v>0</v>
      </c>
      <c r="DW88" s="243">
        <f t="shared" si="28"/>
        <v>0</v>
      </c>
      <c r="DX88" s="243">
        <f t="shared" si="29"/>
        <v>0</v>
      </c>
      <c r="DY88" s="243">
        <f t="shared" si="30"/>
        <v>0</v>
      </c>
      <c r="DZ88" s="244">
        <v>0</v>
      </c>
      <c r="EA88" s="243">
        <f t="shared" si="250"/>
        <v>0</v>
      </c>
      <c r="EB88" s="243">
        <f t="shared" si="31"/>
        <v>0</v>
      </c>
      <c r="EC88" s="244">
        <v>0</v>
      </c>
      <c r="ED88" s="244">
        <v>0</v>
      </c>
      <c r="EE88" s="243">
        <f t="shared" si="32"/>
        <v>0</v>
      </c>
      <c r="EF88" s="243">
        <f t="shared" si="33"/>
        <v>0</v>
      </c>
      <c r="EG88" s="243">
        <f t="shared" si="34"/>
        <v>0</v>
      </c>
      <c r="EH88" s="244">
        <v>0</v>
      </c>
      <c r="EI88" s="243">
        <f t="shared" si="251"/>
        <v>0</v>
      </c>
      <c r="EJ88" s="243">
        <f t="shared" si="35"/>
        <v>0</v>
      </c>
      <c r="EK88" s="244">
        <v>0</v>
      </c>
      <c r="EL88" s="244">
        <v>0</v>
      </c>
      <c r="EM88" s="243">
        <f t="shared" si="36"/>
        <v>0</v>
      </c>
      <c r="EN88" s="243">
        <f t="shared" si="37"/>
        <v>0</v>
      </c>
      <c r="EO88" s="243">
        <f t="shared" si="252"/>
        <v>0</v>
      </c>
      <c r="EP88" s="244">
        <v>0</v>
      </c>
      <c r="EQ88" s="244">
        <v>0</v>
      </c>
      <c r="ER88" s="244">
        <v>0</v>
      </c>
      <c r="ES88" s="244">
        <v>0</v>
      </c>
      <c r="ET88" s="244">
        <v>0</v>
      </c>
      <c r="EU88" s="243">
        <f t="shared" si="38"/>
        <v>0</v>
      </c>
      <c r="EV88" s="243">
        <f t="shared" si="253"/>
        <v>0</v>
      </c>
      <c r="EW88" s="243">
        <f t="shared" si="254"/>
        <v>0</v>
      </c>
      <c r="EX88" s="243">
        <f t="shared" si="39"/>
        <v>0</v>
      </c>
      <c r="EY88" s="243">
        <f t="shared" si="255"/>
        <v>0</v>
      </c>
      <c r="EZ88" s="245">
        <f t="shared" si="256"/>
        <v>0</v>
      </c>
      <c r="FA88" s="245">
        <f t="shared" si="256"/>
        <v>0</v>
      </c>
      <c r="FB88" s="245">
        <f t="shared" si="256"/>
        <v>0</v>
      </c>
      <c r="FC88" s="245">
        <f t="shared" si="257"/>
        <v>0</v>
      </c>
      <c r="FD88" s="245">
        <f t="shared" si="258"/>
        <v>0</v>
      </c>
      <c r="FE88" s="245">
        <f t="shared" si="259"/>
        <v>0</v>
      </c>
      <c r="FF88" s="245">
        <f t="shared" si="260"/>
        <v>0</v>
      </c>
      <c r="FG88" s="245">
        <f t="shared" si="261"/>
        <v>0</v>
      </c>
      <c r="FH88" s="245">
        <f t="shared" si="262"/>
        <v>0</v>
      </c>
      <c r="FI88" s="245">
        <f t="shared" si="263"/>
        <v>0</v>
      </c>
      <c r="FJ88" s="245">
        <f t="shared" si="263"/>
        <v>0</v>
      </c>
      <c r="FK88" s="244">
        <f t="shared" si="40"/>
        <v>0</v>
      </c>
      <c r="FL88" s="244">
        <v>0</v>
      </c>
      <c r="FM88" s="243">
        <f t="shared" si="264"/>
        <v>0</v>
      </c>
      <c r="FN88" s="243">
        <f t="shared" si="265"/>
        <v>0</v>
      </c>
      <c r="FO88" s="244">
        <v>0</v>
      </c>
      <c r="FP88" s="244">
        <f t="shared" si="266"/>
        <v>0</v>
      </c>
      <c r="FQ88" s="244">
        <f t="shared" si="41"/>
        <v>0</v>
      </c>
      <c r="FR88" s="244">
        <v>0</v>
      </c>
      <c r="FS88" s="243">
        <f t="shared" si="267"/>
        <v>0</v>
      </c>
      <c r="FT88" s="243">
        <f t="shared" si="268"/>
        <v>0</v>
      </c>
      <c r="FU88" s="244">
        <v>0</v>
      </c>
      <c r="FV88" s="244">
        <f t="shared" si="269"/>
        <v>0</v>
      </c>
      <c r="FW88" s="270">
        <v>1.5610000000000001E-3</v>
      </c>
      <c r="FX88" s="243">
        <f t="shared" si="270"/>
        <v>7.0370725619300405</v>
      </c>
      <c r="FY88" s="243">
        <f t="shared" si="271"/>
        <v>1.5481559636246089</v>
      </c>
      <c r="FZ88" s="243">
        <f t="shared" si="42"/>
        <v>0</v>
      </c>
      <c r="GA88" s="243">
        <f t="shared" si="272"/>
        <v>0</v>
      </c>
      <c r="GB88" s="243">
        <f t="shared" si="273"/>
        <v>0</v>
      </c>
      <c r="GC88" s="243">
        <f t="shared" si="274"/>
        <v>0.12155122311616651</v>
      </c>
      <c r="GD88" s="243">
        <f t="shared" si="43"/>
        <v>0.98928138789235176</v>
      </c>
      <c r="GE88" s="243">
        <f t="shared" si="275"/>
        <v>3.1888147992317956E-2</v>
      </c>
      <c r="GF88" s="243">
        <f t="shared" si="276"/>
        <v>0.84385232278758593</v>
      </c>
      <c r="GG88" s="243">
        <f t="shared" si="44"/>
        <v>0.48480305682815833</v>
      </c>
      <c r="GH88" s="247">
        <f t="shared" si="277"/>
        <v>12.217037032069589</v>
      </c>
      <c r="GI88" s="244">
        <v>18</v>
      </c>
      <c r="GJ88" s="244">
        <v>4111.74</v>
      </c>
      <c r="GK88" s="244">
        <v>904.58280000000002</v>
      </c>
      <c r="GL88" s="244">
        <v>2522.0319773390802</v>
      </c>
      <c r="GM88" s="244">
        <v>71.022008333333304</v>
      </c>
      <c r="GN88" s="271">
        <v>0</v>
      </c>
      <c r="GO88" s="243">
        <f t="shared" si="278"/>
        <v>0</v>
      </c>
      <c r="GP88" s="243">
        <f t="shared" si="45"/>
        <v>0</v>
      </c>
      <c r="GQ88" s="243">
        <f t="shared" si="279"/>
        <v>0</v>
      </c>
      <c r="GR88" s="243">
        <f t="shared" si="280"/>
        <v>0</v>
      </c>
      <c r="GS88" s="244">
        <v>0</v>
      </c>
      <c r="GT88" s="244">
        <v>0</v>
      </c>
      <c r="GU88" s="245"/>
      <c r="GV88" s="243">
        <f t="shared" si="46"/>
        <v>0</v>
      </c>
      <c r="GW88" s="243">
        <f t="shared" si="281"/>
        <v>0</v>
      </c>
      <c r="GX88" s="243">
        <f t="shared" si="282"/>
        <v>0</v>
      </c>
      <c r="GY88" s="243">
        <f t="shared" si="47"/>
        <v>0</v>
      </c>
      <c r="GZ88" s="243">
        <f t="shared" si="283"/>
        <v>0</v>
      </c>
      <c r="HA88" s="244">
        <v>0</v>
      </c>
      <c r="HB88" s="244">
        <v>44</v>
      </c>
      <c r="HC88" s="244">
        <v>0</v>
      </c>
      <c r="HD88" s="244">
        <v>0</v>
      </c>
      <c r="HE88" s="244">
        <v>0</v>
      </c>
      <c r="HF88" s="243">
        <f t="shared" si="284"/>
        <v>0</v>
      </c>
      <c r="HG88" s="243">
        <f t="shared" si="48"/>
        <v>0</v>
      </c>
      <c r="HH88" s="244">
        <v>0</v>
      </c>
      <c r="HI88" s="244">
        <v>0</v>
      </c>
      <c r="HJ88" s="243">
        <f t="shared" si="49"/>
        <v>0</v>
      </c>
      <c r="HK88" s="243">
        <f t="shared" si="50"/>
        <v>0</v>
      </c>
      <c r="HL88" s="243">
        <f t="shared" si="51"/>
        <v>0</v>
      </c>
      <c r="HM88" s="244">
        <v>0</v>
      </c>
      <c r="HN88" s="243">
        <f t="shared" si="285"/>
        <v>0</v>
      </c>
      <c r="HO88" s="243">
        <f t="shared" si="52"/>
        <v>0</v>
      </c>
      <c r="HP88" s="244">
        <v>0</v>
      </c>
      <c r="HQ88" s="244">
        <v>0</v>
      </c>
      <c r="HR88" s="243">
        <f t="shared" si="53"/>
        <v>0</v>
      </c>
      <c r="HS88" s="243">
        <f t="shared" si="54"/>
        <v>0</v>
      </c>
      <c r="HT88" s="243">
        <f t="shared" si="55"/>
        <v>0</v>
      </c>
      <c r="HU88" s="244">
        <v>0</v>
      </c>
      <c r="HV88" s="243">
        <f t="shared" si="286"/>
        <v>0</v>
      </c>
      <c r="HW88" s="243">
        <f t="shared" si="56"/>
        <v>0</v>
      </c>
      <c r="HX88" s="244">
        <v>0</v>
      </c>
      <c r="HY88" s="244">
        <v>0</v>
      </c>
      <c r="HZ88" s="243">
        <f t="shared" si="57"/>
        <v>0</v>
      </c>
      <c r="IA88" s="243">
        <f t="shared" si="58"/>
        <v>0</v>
      </c>
      <c r="IB88" s="243">
        <f t="shared" si="59"/>
        <v>0</v>
      </c>
      <c r="IC88" s="244">
        <v>0</v>
      </c>
      <c r="ID88" s="243">
        <f t="shared" si="287"/>
        <v>0</v>
      </c>
      <c r="IE88" s="243">
        <f t="shared" si="60"/>
        <v>0</v>
      </c>
      <c r="IF88" s="244">
        <v>0</v>
      </c>
      <c r="IG88" s="244">
        <v>0</v>
      </c>
      <c r="IH88" s="243">
        <f t="shared" si="61"/>
        <v>0</v>
      </c>
      <c r="II88" s="243">
        <f t="shared" si="62"/>
        <v>0</v>
      </c>
      <c r="IJ88" s="243">
        <f t="shared" si="288"/>
        <v>0</v>
      </c>
      <c r="IK88" s="244">
        <v>0</v>
      </c>
      <c r="IL88" s="243">
        <f t="shared" si="289"/>
        <v>0</v>
      </c>
      <c r="IM88" s="243">
        <f t="shared" si="63"/>
        <v>0</v>
      </c>
      <c r="IN88" s="244">
        <v>0</v>
      </c>
      <c r="IO88" s="244">
        <v>0</v>
      </c>
      <c r="IP88" s="243">
        <f t="shared" si="64"/>
        <v>0</v>
      </c>
      <c r="IQ88" s="243">
        <f t="shared" si="65"/>
        <v>0</v>
      </c>
      <c r="IR88" s="243">
        <f t="shared" si="290"/>
        <v>0</v>
      </c>
      <c r="IS88" s="244">
        <v>0.73</v>
      </c>
      <c r="IT88" s="243">
        <f t="shared" si="291"/>
        <v>0.16059999999999999</v>
      </c>
      <c r="IU88" s="243">
        <f t="shared" si="66"/>
        <v>0</v>
      </c>
      <c r="IV88" s="244">
        <v>3.1722726870000099E-2</v>
      </c>
      <c r="IW88" s="244">
        <v>7.5263240745950297E-2</v>
      </c>
      <c r="IX88" s="243">
        <f t="shared" si="67"/>
        <v>0.1133476737752212</v>
      </c>
      <c r="IY88" s="243">
        <f t="shared" si="68"/>
        <v>5.5546682069558574E-2</v>
      </c>
      <c r="IZ88" s="243">
        <f t="shared" si="292"/>
        <v>1.399776388152876</v>
      </c>
      <c r="JA88" s="244">
        <v>15.409555555555499</v>
      </c>
      <c r="JB88" s="243">
        <f t="shared" si="293"/>
        <v>3.3901022222222097</v>
      </c>
      <c r="JC88" s="244">
        <v>39.523111111111</v>
      </c>
      <c r="JD88" s="243">
        <f t="shared" si="69"/>
        <v>0</v>
      </c>
      <c r="JE88" s="243">
        <f t="shared" si="70"/>
        <v>6.6267473644240136</v>
      </c>
      <c r="JF88" s="243">
        <f t="shared" si="71"/>
        <v>3.2474758126656362</v>
      </c>
      <c r="JG88" s="243">
        <f t="shared" si="294"/>
        <v>81.836390479174028</v>
      </c>
      <c r="JH88" s="244">
        <v>0</v>
      </c>
      <c r="JI88" s="243">
        <f t="shared" si="295"/>
        <v>0</v>
      </c>
      <c r="JJ88" s="244">
        <v>0</v>
      </c>
      <c r="JK88" s="243">
        <f t="shared" si="72"/>
        <v>0</v>
      </c>
      <c r="JL88" s="243">
        <f t="shared" si="73"/>
        <v>0</v>
      </c>
      <c r="JM88" s="243">
        <f t="shared" si="74"/>
        <v>0</v>
      </c>
      <c r="JN88" s="243">
        <f t="shared" si="296"/>
        <v>0</v>
      </c>
      <c r="JO88" s="244">
        <v>0</v>
      </c>
      <c r="JP88" s="243">
        <f t="shared" si="297"/>
        <v>0</v>
      </c>
      <c r="JQ88" s="244">
        <v>0</v>
      </c>
      <c r="JR88" s="243">
        <f t="shared" si="75"/>
        <v>0</v>
      </c>
      <c r="JS88" s="243">
        <f t="shared" si="76"/>
        <v>0</v>
      </c>
      <c r="JT88" s="243">
        <f t="shared" si="77"/>
        <v>0</v>
      </c>
      <c r="JU88" s="243">
        <f t="shared" si="298"/>
        <v>0</v>
      </c>
      <c r="JV88" s="244">
        <v>0</v>
      </c>
      <c r="JW88" s="243">
        <f t="shared" si="299"/>
        <v>0</v>
      </c>
      <c r="JX88" s="244">
        <v>0</v>
      </c>
      <c r="JY88" s="243">
        <f t="shared" si="78"/>
        <v>0</v>
      </c>
      <c r="JZ88" s="243">
        <f t="shared" si="79"/>
        <v>0</v>
      </c>
      <c r="KA88" s="243">
        <f t="shared" si="80"/>
        <v>0</v>
      </c>
      <c r="KB88" s="243">
        <f t="shared" si="300"/>
        <v>0</v>
      </c>
      <c r="KC88" s="244">
        <v>0</v>
      </c>
      <c r="KD88" s="243">
        <f t="shared" si="301"/>
        <v>0</v>
      </c>
      <c r="KE88" s="244">
        <v>0</v>
      </c>
      <c r="KF88" s="243">
        <f t="shared" si="81"/>
        <v>0</v>
      </c>
      <c r="KG88" s="243">
        <f t="shared" si="82"/>
        <v>0</v>
      </c>
      <c r="KH88" s="243">
        <f t="shared" si="83"/>
        <v>0</v>
      </c>
      <c r="KI88" s="243">
        <f t="shared" si="302"/>
        <v>0</v>
      </c>
      <c r="KJ88" s="244">
        <v>0</v>
      </c>
      <c r="KK88" s="243">
        <f t="shared" si="303"/>
        <v>0</v>
      </c>
      <c r="KL88" s="244">
        <v>0</v>
      </c>
      <c r="KM88" s="243">
        <f t="shared" si="84"/>
        <v>0</v>
      </c>
      <c r="KN88" s="243">
        <f t="shared" si="85"/>
        <v>0</v>
      </c>
      <c r="KO88" s="243">
        <f t="shared" si="86"/>
        <v>0</v>
      </c>
      <c r="KP88" s="243">
        <f t="shared" si="304"/>
        <v>0</v>
      </c>
      <c r="KQ88" s="243">
        <f t="shared" si="305"/>
        <v>16.1395555555555</v>
      </c>
      <c r="KR88" s="243">
        <f t="shared" si="305"/>
        <v>3.5507022222222098</v>
      </c>
      <c r="KS88" s="243">
        <f t="shared" si="306"/>
        <v>39.630097078726948</v>
      </c>
      <c r="KT88" s="243">
        <f t="shared" si="307"/>
        <v>0</v>
      </c>
      <c r="KU88" s="243">
        <f t="shared" si="308"/>
        <v>0</v>
      </c>
      <c r="KV88" s="243">
        <f t="shared" si="309"/>
        <v>0</v>
      </c>
      <c r="KW88" s="243">
        <f t="shared" si="310"/>
        <v>6.7400950381992351</v>
      </c>
      <c r="KX88" s="243">
        <f t="shared" si="311"/>
        <v>0.21725785068926473</v>
      </c>
      <c r="KY88" s="243">
        <f t="shared" si="312"/>
        <v>5.7492690385199134</v>
      </c>
      <c r="KZ88" s="243">
        <f t="shared" si="313"/>
        <v>3.3030224947351949</v>
      </c>
      <c r="LA88" s="243">
        <f t="shared" si="313"/>
        <v>83.236166867326901</v>
      </c>
      <c r="LB88" s="244">
        <v>4.6900000000000004</v>
      </c>
      <c r="LC88" s="243">
        <f t="shared" si="314"/>
        <v>1.0318000000000001</v>
      </c>
      <c r="LD88" s="243">
        <f t="shared" si="88"/>
        <v>0</v>
      </c>
      <c r="LE88" s="243">
        <f t="shared" si="315"/>
        <v>0</v>
      </c>
      <c r="LF88" s="243">
        <f t="shared" si="316"/>
        <v>0</v>
      </c>
      <c r="LG88" s="244">
        <v>0.37616702126666701</v>
      </c>
      <c r="LH88" s="243">
        <f t="shared" si="89"/>
        <v>0.69286297026652377</v>
      </c>
      <c r="LI88" s="243">
        <f t="shared" si="317"/>
        <v>2.2333501069222651E-2</v>
      </c>
      <c r="LJ88" s="243">
        <f t="shared" si="318"/>
        <v>0.59100882113889841</v>
      </c>
      <c r="LK88" s="243">
        <f t="shared" si="90"/>
        <v>0.33954149957665958</v>
      </c>
      <c r="LL88" s="243">
        <f t="shared" si="319"/>
        <v>8.5564457893318213</v>
      </c>
      <c r="LM88" s="243">
        <f t="shared" si="91"/>
        <v>0</v>
      </c>
      <c r="LN88" s="244">
        <v>0</v>
      </c>
      <c r="LO88" s="243">
        <f t="shared" si="320"/>
        <v>0</v>
      </c>
      <c r="LP88" s="243">
        <f t="shared" si="321"/>
        <v>0</v>
      </c>
      <c r="LQ88" s="243">
        <f t="shared" si="92"/>
        <v>0</v>
      </c>
      <c r="LR88" s="243">
        <f t="shared" si="322"/>
        <v>0</v>
      </c>
      <c r="LS88" s="244">
        <v>0</v>
      </c>
      <c r="LT88" s="243">
        <f t="shared" si="93"/>
        <v>0</v>
      </c>
      <c r="LU88" s="243">
        <f t="shared" si="323"/>
        <v>0</v>
      </c>
      <c r="LV88" s="243">
        <f t="shared" si="324"/>
        <v>0</v>
      </c>
      <c r="LW88" s="243">
        <f t="shared" si="94"/>
        <v>0</v>
      </c>
      <c r="LX88" s="243">
        <f t="shared" si="325"/>
        <v>0</v>
      </c>
      <c r="LY88" s="245">
        <f t="shared" si="95"/>
        <v>0</v>
      </c>
      <c r="LZ88" s="244">
        <v>0</v>
      </c>
      <c r="MA88" s="249">
        <f t="shared" si="326"/>
        <v>0</v>
      </c>
      <c r="MB88" s="249">
        <f t="shared" si="327"/>
        <v>0</v>
      </c>
      <c r="MC88" s="249">
        <f t="shared" si="96"/>
        <v>0</v>
      </c>
      <c r="MD88" s="247">
        <f t="shared" si="328"/>
        <v>0</v>
      </c>
      <c r="ME88" s="250">
        <f t="shared" si="329"/>
        <v>219.91631711170524</v>
      </c>
      <c r="MF88" s="251">
        <f t="shared" si="376"/>
        <v>40.414486303332353</v>
      </c>
      <c r="MG88" s="252" t="e">
        <f t="shared" si="330"/>
        <v>#REF!</v>
      </c>
      <c r="MH88" s="252" t="e">
        <f t="shared" si="377"/>
        <v>#REF!</v>
      </c>
      <c r="MI88" s="252">
        <f t="shared" si="331"/>
        <v>0</v>
      </c>
      <c r="MJ88" s="252">
        <f t="shared" si="332"/>
        <v>0</v>
      </c>
      <c r="MK88" s="252">
        <f t="shared" si="378"/>
        <v>66.263166666666663</v>
      </c>
      <c r="ML88" s="252">
        <f t="shared" si="333"/>
        <v>0</v>
      </c>
      <c r="MM88" s="252">
        <f t="shared" si="334"/>
        <v>0</v>
      </c>
      <c r="MN88" s="252">
        <f t="shared" si="335"/>
        <v>0</v>
      </c>
      <c r="MO88" s="252">
        <f t="shared" si="336"/>
        <v>0</v>
      </c>
      <c r="MP88" s="253">
        <f t="shared" si="337"/>
        <v>0</v>
      </c>
      <c r="MQ88" s="254">
        <f t="shared" si="379"/>
        <v>0</v>
      </c>
      <c r="MR88" s="255">
        <f t="shared" si="338"/>
        <v>0</v>
      </c>
      <c r="MS88" s="255">
        <f t="shared" si="380"/>
        <v>0</v>
      </c>
      <c r="MT88" s="255">
        <f t="shared" si="381"/>
        <v>17.807846439472353</v>
      </c>
      <c r="MU88" s="255">
        <f t="shared" si="97"/>
        <v>0.57401185308477487</v>
      </c>
      <c r="MV88" s="255">
        <f t="shared" si="339"/>
        <v>18.53181023535323</v>
      </c>
      <c r="MW88" s="255" t="e">
        <f t="shared" si="98"/>
        <v>#REF!</v>
      </c>
      <c r="MX88" s="255" t="e">
        <f t="shared" si="99"/>
        <v>#REF!</v>
      </c>
      <c r="MY88" s="256" t="e">
        <f t="shared" si="340"/>
        <v>#REF!</v>
      </c>
      <c r="MZ88" s="254">
        <f t="shared" si="341"/>
        <v>0</v>
      </c>
      <c r="NA88" s="255">
        <f t="shared" si="100"/>
        <v>0</v>
      </c>
      <c r="NB88" s="255">
        <f t="shared" si="342"/>
        <v>0</v>
      </c>
      <c r="NC88" s="255">
        <f t="shared" si="101"/>
        <v>0</v>
      </c>
      <c r="ND88" s="255">
        <f t="shared" si="343"/>
        <v>0</v>
      </c>
      <c r="NE88" s="255"/>
      <c r="NF88" s="256"/>
      <c r="NG88" s="257"/>
      <c r="NH88" s="254">
        <f t="shared" si="344"/>
        <v>7.2258490146097074</v>
      </c>
      <c r="NI88" s="255">
        <f t="shared" si="102"/>
        <v>8.1435318394651404</v>
      </c>
      <c r="NJ88" s="255" t="e">
        <f t="shared" si="345"/>
        <v>#REF!</v>
      </c>
      <c r="NK88" s="255" t="e">
        <f t="shared" si="103"/>
        <v>#REF!</v>
      </c>
      <c r="NL88" s="255">
        <f t="shared" si="346"/>
        <v>7.6160384161790802</v>
      </c>
      <c r="NM88" s="255">
        <f t="shared" si="382"/>
        <v>0.94876740632761558</v>
      </c>
      <c r="NN88" s="256" t="e">
        <f t="shared" si="383"/>
        <v>#REF!</v>
      </c>
      <c r="NO88" s="257" t="e">
        <f t="shared" si="384"/>
        <v>#REF!</v>
      </c>
      <c r="NP88" s="254">
        <f t="shared" si="347"/>
        <v>8.9585223981589142</v>
      </c>
      <c r="NQ88" s="255">
        <f t="shared" si="104"/>
        <v>10.096254742725096</v>
      </c>
      <c r="NR88" s="255">
        <f t="shared" si="348"/>
        <v>7.8788167620781078</v>
      </c>
      <c r="NS88" s="255">
        <f t="shared" si="105"/>
        <v>9.7697327849768527</v>
      </c>
      <c r="NT88" s="255">
        <f t="shared" si="349"/>
        <v>84.373380173485145</v>
      </c>
      <c r="NU88" s="255">
        <f t="shared" si="350"/>
        <v>0.1061771186568413</v>
      </c>
      <c r="NV88" s="256">
        <f t="shared" si="351"/>
        <v>9.3380361742981047E-2</v>
      </c>
      <c r="NW88" s="257">
        <f t="shared" si="106"/>
        <v>1.0358957808877343</v>
      </c>
      <c r="NX88" s="254">
        <f t="shared" si="352"/>
        <v>0</v>
      </c>
      <c r="NY88" s="255">
        <f t="shared" si="107"/>
        <v>0</v>
      </c>
      <c r="NZ88" s="255">
        <f t="shared" si="353"/>
        <v>0</v>
      </c>
      <c r="OA88" s="255">
        <f t="shared" si="108"/>
        <v>0</v>
      </c>
      <c r="OB88" s="255">
        <f t="shared" si="354"/>
        <v>0</v>
      </c>
      <c r="OC88" s="255"/>
      <c r="OD88" s="256"/>
      <c r="OE88" s="257"/>
      <c r="OF88" s="254">
        <f t="shared" si="355"/>
        <v>0</v>
      </c>
      <c r="OG88" s="255">
        <f t="shared" si="109"/>
        <v>0</v>
      </c>
      <c r="OH88" s="255">
        <f t="shared" si="356"/>
        <v>0</v>
      </c>
      <c r="OI88" s="255">
        <f t="shared" si="110"/>
        <v>0</v>
      </c>
      <c r="OJ88" s="255">
        <f t="shared" si="357"/>
        <v>0</v>
      </c>
      <c r="OK88" s="255"/>
      <c r="OL88" s="256"/>
      <c r="OM88" s="257"/>
      <c r="ON88" s="258"/>
      <c r="OO88" s="254">
        <f t="shared" si="358"/>
        <v>0</v>
      </c>
      <c r="OP88" s="255">
        <f t="shared" si="111"/>
        <v>0</v>
      </c>
      <c r="OQ88" s="255">
        <f t="shared" si="359"/>
        <v>0</v>
      </c>
      <c r="OR88" s="255">
        <f t="shared" si="112"/>
        <v>0</v>
      </c>
      <c r="OS88" s="255">
        <f t="shared" si="360"/>
        <v>0</v>
      </c>
      <c r="OT88" s="255"/>
      <c r="OU88" s="256"/>
      <c r="OV88" s="257"/>
      <c r="OW88" s="258"/>
      <c r="OX88" s="254">
        <f t="shared" si="361"/>
        <v>0</v>
      </c>
      <c r="OY88" s="255">
        <f t="shared" si="113"/>
        <v>0</v>
      </c>
      <c r="OZ88" s="255">
        <f t="shared" si="362"/>
        <v>0</v>
      </c>
      <c r="PA88" s="255">
        <f t="shared" si="114"/>
        <v>0</v>
      </c>
      <c r="PB88" s="255">
        <f t="shared" si="363"/>
        <v>0</v>
      </c>
      <c r="PC88" s="255"/>
      <c r="PD88" s="259"/>
      <c r="PE88" s="257"/>
      <c r="PF88" s="254">
        <f t="shared" si="116"/>
        <v>0</v>
      </c>
      <c r="PG88" s="255">
        <f t="shared" si="117"/>
        <v>0</v>
      </c>
      <c r="PH88" s="255">
        <f t="shared" si="364"/>
        <v>0</v>
      </c>
      <c r="PI88" s="255">
        <f t="shared" si="118"/>
        <v>0</v>
      </c>
      <c r="PJ88" s="255">
        <f t="shared" si="119"/>
        <v>0</v>
      </c>
      <c r="PK88" s="255"/>
      <c r="PL88" s="259"/>
      <c r="PM88" s="257"/>
      <c r="PN88" s="254">
        <f t="shared" si="120"/>
        <v>0</v>
      </c>
      <c r="PO88" s="255">
        <f t="shared" si="121"/>
        <v>0</v>
      </c>
      <c r="PP88" s="255">
        <f t="shared" si="365"/>
        <v>0</v>
      </c>
      <c r="PQ88" s="255">
        <f t="shared" si="122"/>
        <v>0</v>
      </c>
      <c r="PR88" s="255">
        <f t="shared" si="123"/>
        <v>0</v>
      </c>
      <c r="PS88" s="255"/>
      <c r="PT88" s="259"/>
      <c r="PU88" s="257"/>
      <c r="PV88" s="254">
        <f t="shared" si="124"/>
        <v>9.6147283593555048</v>
      </c>
      <c r="PW88" s="255">
        <f t="shared" si="125"/>
        <v>10.835798860993654</v>
      </c>
      <c r="PX88" s="255">
        <f t="shared" si="126"/>
        <v>3.1888147992317956E-2</v>
      </c>
      <c r="PY88" s="255">
        <f t="shared" si="127"/>
        <v>3.9541303510474267E-2</v>
      </c>
      <c r="PZ88" s="255">
        <f t="shared" si="128"/>
        <v>9.6960611365631664</v>
      </c>
      <c r="QA88" s="255">
        <f t="shared" si="366"/>
        <v>0.99161177141293377</v>
      </c>
      <c r="QB88" s="259">
        <f t="shared" si="129"/>
        <v>3.2887734042919745E-3</v>
      </c>
      <c r="QC88" s="257">
        <f t="shared" si="367"/>
        <v>1.1267240005864727</v>
      </c>
      <c r="QD88" s="254">
        <f t="shared" si="130"/>
        <v>0</v>
      </c>
      <c r="QE88" s="255">
        <f t="shared" si="131"/>
        <v>0</v>
      </c>
      <c r="QF88" s="255">
        <f t="shared" si="132"/>
        <v>0</v>
      </c>
      <c r="QG88" s="255">
        <f t="shared" si="133"/>
        <v>0</v>
      </c>
      <c r="QH88" s="255">
        <f t="shared" si="134"/>
        <v>0</v>
      </c>
      <c r="QI88" s="255"/>
      <c r="QJ88" s="259"/>
      <c r="QK88" s="257"/>
      <c r="QL88" s="254">
        <f t="shared" si="135"/>
        <v>26.704366004772005</v>
      </c>
      <c r="QM88" s="255">
        <f t="shared" si="136"/>
        <v>30.095820487378049</v>
      </c>
      <c r="QN88" s="255">
        <f t="shared" si="137"/>
        <v>0.21725785068926473</v>
      </c>
      <c r="QO88" s="255">
        <f t="shared" si="138"/>
        <v>0.26939973485468827</v>
      </c>
      <c r="QP88" s="255">
        <f t="shared" si="368"/>
        <v>66.060449894703893</v>
      </c>
      <c r="QQ88" s="255">
        <f t="shared" si="369"/>
        <v>0.40424135844271492</v>
      </c>
      <c r="QR88" s="259">
        <f t="shared" si="139"/>
        <v>3.2887734042919745E-3</v>
      </c>
      <c r="QS88" s="257">
        <f t="shared" si="370"/>
        <v>1.0521279581392549</v>
      </c>
      <c r="QT88" s="254">
        <f t="shared" si="140"/>
        <v>6.4428307617894562</v>
      </c>
      <c r="QU88" s="255">
        <f t="shared" si="141"/>
        <v>7.2610702685367174</v>
      </c>
      <c r="QV88" s="255">
        <f t="shared" si="142"/>
        <v>2.2333501069222651E-2</v>
      </c>
      <c r="QW88" s="255">
        <f t="shared" si="143"/>
        <v>2.7693541325836086E-2</v>
      </c>
      <c r="QX88" s="255">
        <f t="shared" si="144"/>
        <v>6.7908299915331911</v>
      </c>
      <c r="QY88" s="255">
        <f t="shared" si="385"/>
        <v>0.94875453660633235</v>
      </c>
      <c r="QZ88" s="259">
        <f t="shared" si="386"/>
        <v>3.2887734042919741E-3</v>
      </c>
      <c r="RA88" s="257">
        <f t="shared" si="387"/>
        <v>1.1212811317660343</v>
      </c>
      <c r="RB88" s="254">
        <f t="shared" si="145"/>
        <v>0</v>
      </c>
      <c r="RC88" s="255">
        <f t="shared" si="146"/>
        <v>0</v>
      </c>
      <c r="RD88" s="255">
        <f t="shared" si="371"/>
        <v>0</v>
      </c>
      <c r="RE88" s="255">
        <f t="shared" si="147"/>
        <v>0</v>
      </c>
      <c r="RF88" s="255">
        <f t="shared" si="148"/>
        <v>0</v>
      </c>
      <c r="RG88" s="255"/>
      <c r="RH88" s="259"/>
      <c r="RI88" s="257"/>
      <c r="RJ88" s="254">
        <f t="shared" si="149"/>
        <v>0</v>
      </c>
      <c r="RK88" s="255">
        <f t="shared" si="150"/>
        <v>0</v>
      </c>
      <c r="RL88" s="255">
        <f t="shared" si="372"/>
        <v>0</v>
      </c>
      <c r="RM88" s="255">
        <f t="shared" si="151"/>
        <v>0</v>
      </c>
      <c r="RN88" s="255">
        <f t="shared" si="152"/>
        <v>0</v>
      </c>
      <c r="RO88" s="255"/>
      <c r="RP88" s="259"/>
      <c r="RQ88" s="257"/>
      <c r="RR88" s="254">
        <f t="shared" si="153"/>
        <v>0</v>
      </c>
      <c r="RS88" s="255">
        <f t="shared" si="154"/>
        <v>0</v>
      </c>
      <c r="RT88" s="255">
        <f t="shared" si="373"/>
        <v>0</v>
      </c>
      <c r="RU88" s="255">
        <f t="shared" si="155"/>
        <v>0</v>
      </c>
      <c r="RV88" s="255">
        <f t="shared" si="156"/>
        <v>0</v>
      </c>
      <c r="RW88" s="255"/>
      <c r="RX88" s="259"/>
      <c r="RY88" s="257"/>
      <c r="RZ88" s="260"/>
      <c r="SA88" s="242" t="e">
        <f t="shared" si="157"/>
        <v>#REF!</v>
      </c>
      <c r="SB88" s="242">
        <f t="shared" si="158"/>
        <v>0</v>
      </c>
      <c r="SC88" s="242">
        <f t="shared" si="159"/>
        <v>0.39695526323617975</v>
      </c>
      <c r="SD88" s="242">
        <f t="shared" si="160"/>
        <v>0</v>
      </c>
      <c r="SE88" s="242">
        <f t="shared" si="161"/>
        <v>0</v>
      </c>
      <c r="SF88" s="262">
        <v>0</v>
      </c>
      <c r="SG88" s="242">
        <f t="shared" si="162"/>
        <v>0</v>
      </c>
      <c r="SH88" s="262">
        <v>0</v>
      </c>
      <c r="SI88" s="242">
        <f t="shared" si="163"/>
        <v>0</v>
      </c>
      <c r="SJ88" s="242">
        <f t="shared" si="164"/>
        <v>0</v>
      </c>
      <c r="SK88" s="242">
        <f t="shared" si="165"/>
        <v>0</v>
      </c>
      <c r="SL88" s="242">
        <f t="shared" si="166"/>
        <v>7.4138439238589898E-2</v>
      </c>
      <c r="SM88" s="242">
        <f t="shared" si="167"/>
        <v>0</v>
      </c>
      <c r="SN88" s="242">
        <f t="shared" si="168"/>
        <v>0.36824478534873917</v>
      </c>
      <c r="SO88" s="242">
        <f t="shared" si="169"/>
        <v>5.090616338217796E-2</v>
      </c>
      <c r="SP88" s="242">
        <f t="shared" si="170"/>
        <v>0</v>
      </c>
      <c r="SQ88" s="242">
        <f t="shared" si="171"/>
        <v>0</v>
      </c>
      <c r="SR88" s="242">
        <f t="shared" si="172"/>
        <v>0</v>
      </c>
      <c r="SS88" s="242" t="e">
        <f t="shared" si="173"/>
        <v>#REF!</v>
      </c>
      <c r="ST88" s="242" t="e">
        <f t="shared" si="174"/>
        <v>#REF!</v>
      </c>
      <c r="SU88" s="242"/>
      <c r="SV88" s="242"/>
      <c r="SW88" s="242" t="e">
        <f t="shared" si="175"/>
        <v>#REF!</v>
      </c>
      <c r="SX88" s="242" t="e">
        <f t="shared" si="175"/>
        <v>#REF!</v>
      </c>
      <c r="SY88" s="242"/>
      <c r="SZ88" s="263"/>
      <c r="TA88" s="264">
        <f t="shared" si="176"/>
        <v>14.124750000000001</v>
      </c>
      <c r="TB88" s="264">
        <f t="shared" si="177"/>
        <v>0</v>
      </c>
      <c r="TC88" s="264">
        <f t="shared" si="178"/>
        <v>106.33799999999999</v>
      </c>
      <c r="TD88" s="264">
        <f t="shared" si="179"/>
        <v>0</v>
      </c>
      <c r="TE88" s="264">
        <f t="shared" si="180"/>
        <v>0</v>
      </c>
      <c r="TF88" s="264">
        <f t="shared" si="180"/>
        <v>0</v>
      </c>
      <c r="TG88" s="264">
        <f t="shared" si="181"/>
        <v>0</v>
      </c>
      <c r="TH88" s="264">
        <f t="shared" si="182"/>
        <v>0</v>
      </c>
      <c r="TI88" s="264">
        <f t="shared" si="183"/>
        <v>0</v>
      </c>
      <c r="TJ88" s="264">
        <f t="shared" si="184"/>
        <v>18.259499999999999</v>
      </c>
      <c r="TK88" s="264">
        <f t="shared" si="185"/>
        <v>0</v>
      </c>
      <c r="TL88" s="264">
        <f t="shared" si="186"/>
        <v>97.125</v>
      </c>
      <c r="TM88" s="264">
        <f t="shared" si="187"/>
        <v>12.598500000000001</v>
      </c>
      <c r="TN88" s="264">
        <f t="shared" si="188"/>
        <v>0</v>
      </c>
      <c r="TO88" s="264">
        <f t="shared" si="189"/>
        <v>0</v>
      </c>
      <c r="TP88" s="264">
        <f t="shared" si="189"/>
        <v>0</v>
      </c>
      <c r="TQ88" s="264"/>
      <c r="TR88" s="264"/>
      <c r="TS88" s="264" t="e">
        <f t="shared" si="190"/>
        <v>#REF!</v>
      </c>
      <c r="TT88" s="264">
        <f t="shared" si="191"/>
        <v>0</v>
      </c>
      <c r="TU88" s="264">
        <f t="shared" si="192"/>
        <v>110.15508554803988</v>
      </c>
      <c r="TV88" s="264">
        <f t="shared" si="193"/>
        <v>0</v>
      </c>
      <c r="TW88" s="264">
        <f t="shared" si="193"/>
        <v>0</v>
      </c>
      <c r="TX88" s="264">
        <f t="shared" si="194"/>
        <v>0</v>
      </c>
      <c r="TY88" s="264">
        <f t="shared" si="195"/>
        <v>0</v>
      </c>
      <c r="TZ88" s="264">
        <f t="shared" si="196"/>
        <v>0</v>
      </c>
      <c r="UA88" s="264">
        <f t="shared" si="197"/>
        <v>0</v>
      </c>
      <c r="UB88" s="264">
        <f t="shared" si="198"/>
        <v>20.573416888708696</v>
      </c>
      <c r="UC88" s="264">
        <f t="shared" si="199"/>
        <v>0</v>
      </c>
      <c r="UD88" s="264">
        <f t="shared" si="200"/>
        <v>102.18792793427512</v>
      </c>
      <c r="UE88" s="264">
        <f t="shared" si="201"/>
        <v>14.126460338554384</v>
      </c>
      <c r="UF88" s="264">
        <f t="shared" si="202"/>
        <v>0</v>
      </c>
      <c r="UG88" s="264">
        <f t="shared" si="203"/>
        <v>0</v>
      </c>
      <c r="UH88" s="264">
        <f t="shared" si="203"/>
        <v>0</v>
      </c>
      <c r="UI88" s="191"/>
      <c r="UJ88" s="191"/>
      <c r="UK88" s="191"/>
      <c r="UL88" s="191"/>
      <c r="UM88" s="189"/>
      <c r="UN88" s="191"/>
      <c r="UO88" s="191"/>
      <c r="UP88" s="191"/>
      <c r="UQ88" s="191"/>
      <c r="UR88" s="191"/>
      <c r="US88" s="191"/>
      <c r="UT88" s="191"/>
      <c r="UU88" s="191"/>
      <c r="UV88" s="192"/>
      <c r="UW88" s="191"/>
      <c r="UX88" s="191"/>
      <c r="UY88" s="191"/>
      <c r="UZ88" s="191"/>
      <c r="VA88" s="191"/>
      <c r="VB88" s="191"/>
      <c r="VC88" s="191"/>
      <c r="VD88" s="191"/>
      <c r="VE88" s="191"/>
      <c r="VF88" s="191"/>
      <c r="VG88" s="191"/>
      <c r="VH88" s="191"/>
      <c r="VI88" s="191"/>
      <c r="VJ88" s="191"/>
      <c r="VK88" s="191"/>
      <c r="VL88" s="191"/>
      <c r="VM88" s="191"/>
      <c r="VN88" s="219"/>
      <c r="VO88" s="191"/>
      <c r="VP88" s="191"/>
      <c r="VQ88" s="191"/>
      <c r="VR88" s="191"/>
      <c r="VS88" s="191"/>
      <c r="VT88" s="191"/>
      <c r="VU88" s="191"/>
      <c r="VV88" s="191"/>
    </row>
    <row r="89" spans="1:594" ht="23.1" hidden="1" customHeight="1" thickBot="1" x14ac:dyDescent="0.35">
      <c r="A89" s="265">
        <v>52</v>
      </c>
      <c r="B89" s="266" t="s">
        <v>193</v>
      </c>
      <c r="C89" s="265">
        <v>1</v>
      </c>
      <c r="D89" s="267">
        <v>172</v>
      </c>
      <c r="E89" s="239"/>
      <c r="F89" s="240">
        <f t="shared" si="204"/>
        <v>172</v>
      </c>
      <c r="G89" s="240"/>
      <c r="H89" s="268">
        <v>0</v>
      </c>
      <c r="I89" s="269">
        <v>1.1999</v>
      </c>
      <c r="J89" s="269">
        <v>1.1999</v>
      </c>
      <c r="K89" s="269"/>
      <c r="L89" s="269"/>
      <c r="M89" s="269">
        <v>6.9800000000000001E-2</v>
      </c>
      <c r="N89" s="269">
        <v>0</v>
      </c>
      <c r="O89" s="269">
        <v>0.57050000000000001</v>
      </c>
      <c r="P89" s="269">
        <v>0</v>
      </c>
      <c r="Q89" s="269">
        <v>0</v>
      </c>
      <c r="R89" s="269">
        <v>0</v>
      </c>
      <c r="S89" s="269">
        <v>0</v>
      </c>
      <c r="T89" s="269">
        <v>0</v>
      </c>
      <c r="U89" s="269">
        <v>0</v>
      </c>
      <c r="V89" s="269">
        <v>0.13969999999999999</v>
      </c>
      <c r="W89" s="269">
        <v>0</v>
      </c>
      <c r="X89" s="269">
        <v>0.35759999999999997</v>
      </c>
      <c r="Y89" s="269">
        <v>6.2300000000000001E-2</v>
      </c>
      <c r="Z89" s="269">
        <v>0</v>
      </c>
      <c r="AA89" s="269">
        <v>0</v>
      </c>
      <c r="AB89" s="269">
        <v>0</v>
      </c>
      <c r="AC89" s="244">
        <v>0</v>
      </c>
      <c r="AD89" s="243">
        <f t="shared" si="205"/>
        <v>0</v>
      </c>
      <c r="AE89" s="243">
        <f t="shared" si="0"/>
        <v>0</v>
      </c>
      <c r="AF89" s="243">
        <f t="shared" si="206"/>
        <v>0</v>
      </c>
      <c r="AG89" s="243">
        <f t="shared" si="207"/>
        <v>0</v>
      </c>
      <c r="AH89" s="244">
        <v>0</v>
      </c>
      <c r="AI89" s="243">
        <f t="shared" si="1"/>
        <v>0</v>
      </c>
      <c r="AJ89" s="243">
        <f t="shared" si="208"/>
        <v>0</v>
      </c>
      <c r="AK89" s="243">
        <f t="shared" si="209"/>
        <v>0</v>
      </c>
      <c r="AL89" s="243">
        <f t="shared" si="2"/>
        <v>0</v>
      </c>
      <c r="AM89" s="243">
        <f t="shared" si="210"/>
        <v>0</v>
      </c>
      <c r="AN89" s="244">
        <v>4.47</v>
      </c>
      <c r="AO89" s="244">
        <v>0.98340000000000005</v>
      </c>
      <c r="AP89" s="243">
        <f t="shared" si="211"/>
        <v>0</v>
      </c>
      <c r="AQ89" s="243">
        <f t="shared" si="212"/>
        <v>0</v>
      </c>
      <c r="AR89" s="243">
        <f t="shared" si="213"/>
        <v>0</v>
      </c>
      <c r="AS89" s="244">
        <v>0.35871016848333298</v>
      </c>
      <c r="AT89" s="244" t="e">
        <f t="shared" si="3"/>
        <v>#REF!</v>
      </c>
      <c r="AU89" s="243">
        <f t="shared" si="4"/>
        <v>0.66038335412564153</v>
      </c>
      <c r="AV89" s="243">
        <f t="shared" si="214"/>
        <v>2.1286564556608472E-2</v>
      </c>
      <c r="AW89" s="243">
        <f t="shared" si="215"/>
        <v>0.56330386291449985</v>
      </c>
      <c r="AX89" s="243">
        <f t="shared" si="5"/>
        <v>0.32362467613044876</v>
      </c>
      <c r="AY89" s="243">
        <f t="shared" si="216"/>
        <v>8.155341838487308</v>
      </c>
      <c r="AZ89" s="244">
        <v>12</v>
      </c>
      <c r="BA89" s="243">
        <f t="shared" si="217"/>
        <v>61.165999999999997</v>
      </c>
      <c r="BB89" s="243">
        <f t="shared" si="218"/>
        <v>6.3787399999999996</v>
      </c>
      <c r="BC89" s="243">
        <f t="shared" si="219"/>
        <v>5.1029920000000004</v>
      </c>
      <c r="BD89" s="243">
        <f t="shared" si="220"/>
        <v>1.2757479999999992</v>
      </c>
      <c r="BE89" s="244">
        <v>2.3920275000000002</v>
      </c>
      <c r="BF89" s="243">
        <f t="shared" si="221"/>
        <v>1.9136220000000002</v>
      </c>
      <c r="BG89" s="243">
        <f t="shared" si="222"/>
        <v>0.47840550000000004</v>
      </c>
      <c r="BH89" s="243">
        <f t="shared" si="6"/>
        <v>7.9463526601401488</v>
      </c>
      <c r="BI89" s="243">
        <f t="shared" si="223"/>
        <v>0.25613993422594494</v>
      </c>
      <c r="BJ89" s="243">
        <f t="shared" si="224"/>
        <v>6.778201057875596</v>
      </c>
      <c r="BK89" s="243">
        <f t="shared" si="7"/>
        <v>3.8941560080070072</v>
      </c>
      <c r="BL89" s="243">
        <f t="shared" si="225"/>
        <v>98.132731401776567</v>
      </c>
      <c r="BM89" s="244">
        <v>0</v>
      </c>
      <c r="BN89" s="243">
        <f t="shared" si="226"/>
        <v>0</v>
      </c>
      <c r="BO89" s="243">
        <f t="shared" si="8"/>
        <v>0</v>
      </c>
      <c r="BP89" s="243">
        <f t="shared" si="227"/>
        <v>0</v>
      </c>
      <c r="BQ89" s="243">
        <f t="shared" si="228"/>
        <v>0</v>
      </c>
      <c r="BR89" s="244">
        <v>0</v>
      </c>
      <c r="BS89" s="243">
        <f t="shared" si="9"/>
        <v>0</v>
      </c>
      <c r="BT89" s="243">
        <f t="shared" si="229"/>
        <v>0</v>
      </c>
      <c r="BU89" s="243">
        <f t="shared" si="230"/>
        <v>0</v>
      </c>
      <c r="BV89" s="243">
        <f t="shared" si="10"/>
        <v>0</v>
      </c>
      <c r="BW89" s="243">
        <f t="shared" si="231"/>
        <v>0</v>
      </c>
      <c r="BX89" s="244">
        <v>0</v>
      </c>
      <c r="BY89" s="243">
        <f t="shared" si="11"/>
        <v>0</v>
      </c>
      <c r="BZ89" s="243">
        <f t="shared" si="232"/>
        <v>0</v>
      </c>
      <c r="CA89" s="243">
        <f t="shared" si="233"/>
        <v>0</v>
      </c>
      <c r="CB89" s="243">
        <f t="shared" si="12"/>
        <v>0</v>
      </c>
      <c r="CC89" s="243">
        <f t="shared" si="234"/>
        <v>0</v>
      </c>
      <c r="CD89" s="245"/>
      <c r="CE89" s="243">
        <f t="shared" si="13"/>
        <v>0</v>
      </c>
      <c r="CF89" s="243">
        <f t="shared" si="235"/>
        <v>0</v>
      </c>
      <c r="CG89" s="243">
        <f t="shared" si="236"/>
        <v>0</v>
      </c>
      <c r="CH89" s="243">
        <f t="shared" si="14"/>
        <v>0</v>
      </c>
      <c r="CI89" s="243">
        <f t="shared" si="237"/>
        <v>0</v>
      </c>
      <c r="CJ89" s="245"/>
      <c r="CK89" s="243">
        <f t="shared" si="15"/>
        <v>0</v>
      </c>
      <c r="CL89" s="243">
        <f t="shared" si="238"/>
        <v>0</v>
      </c>
      <c r="CM89" s="243">
        <f t="shared" si="239"/>
        <v>0</v>
      </c>
      <c r="CN89" s="243">
        <f t="shared" si="16"/>
        <v>0</v>
      </c>
      <c r="CO89" s="243">
        <f t="shared" si="240"/>
        <v>0</v>
      </c>
      <c r="CP89" s="243">
        <v>0</v>
      </c>
      <c r="CQ89" s="243">
        <f t="shared" si="17"/>
        <v>0</v>
      </c>
      <c r="CR89" s="243">
        <f t="shared" si="374"/>
        <v>0</v>
      </c>
      <c r="CS89" s="243">
        <f t="shared" si="241"/>
        <v>0</v>
      </c>
      <c r="CT89" s="243">
        <f t="shared" si="18"/>
        <v>0</v>
      </c>
      <c r="CU89" s="243">
        <f t="shared" si="242"/>
        <v>0</v>
      </c>
      <c r="CV89" s="243"/>
      <c r="CW89" s="243">
        <f t="shared" si="19"/>
        <v>0</v>
      </c>
      <c r="CX89" s="243">
        <f t="shared" si="375"/>
        <v>0</v>
      </c>
      <c r="CY89" s="243">
        <f t="shared" si="243"/>
        <v>0</v>
      </c>
      <c r="CZ89" s="243">
        <f t="shared" si="20"/>
        <v>0</v>
      </c>
      <c r="DA89" s="243">
        <f t="shared" si="244"/>
        <v>0</v>
      </c>
      <c r="DB89" s="244">
        <v>0</v>
      </c>
      <c r="DC89" s="243">
        <f t="shared" si="245"/>
        <v>0</v>
      </c>
      <c r="DD89" s="243">
        <f t="shared" si="21"/>
        <v>0</v>
      </c>
      <c r="DE89" s="244">
        <v>0</v>
      </c>
      <c r="DF89" s="244">
        <v>0</v>
      </c>
      <c r="DG89" s="243">
        <f t="shared" si="22"/>
        <v>0</v>
      </c>
      <c r="DH89" s="243">
        <f t="shared" si="23"/>
        <v>0</v>
      </c>
      <c r="DI89" s="243">
        <f t="shared" si="246"/>
        <v>0</v>
      </c>
      <c r="DJ89" s="244">
        <v>0</v>
      </c>
      <c r="DK89" s="243">
        <f t="shared" si="247"/>
        <v>0</v>
      </c>
      <c r="DL89" s="243">
        <f t="shared" si="24"/>
        <v>0</v>
      </c>
      <c r="DM89" s="244">
        <v>0</v>
      </c>
      <c r="DN89" s="244">
        <v>0</v>
      </c>
      <c r="DO89" s="243">
        <f t="shared" si="25"/>
        <v>0</v>
      </c>
      <c r="DP89" s="243">
        <f t="shared" si="26"/>
        <v>0</v>
      </c>
      <c r="DQ89" s="243">
        <f t="shared" si="248"/>
        <v>0</v>
      </c>
      <c r="DR89" s="244">
        <v>0</v>
      </c>
      <c r="DS89" s="243">
        <f t="shared" si="249"/>
        <v>0</v>
      </c>
      <c r="DT89" s="243">
        <f t="shared" si="27"/>
        <v>0</v>
      </c>
      <c r="DU89" s="244">
        <v>0</v>
      </c>
      <c r="DV89" s="244">
        <v>0</v>
      </c>
      <c r="DW89" s="243">
        <f t="shared" si="28"/>
        <v>0</v>
      </c>
      <c r="DX89" s="243">
        <f t="shared" si="29"/>
        <v>0</v>
      </c>
      <c r="DY89" s="243">
        <f t="shared" si="30"/>
        <v>0</v>
      </c>
      <c r="DZ89" s="244">
        <v>0</v>
      </c>
      <c r="EA89" s="243">
        <f t="shared" si="250"/>
        <v>0</v>
      </c>
      <c r="EB89" s="243">
        <f t="shared" si="31"/>
        <v>0</v>
      </c>
      <c r="EC89" s="244">
        <v>0</v>
      </c>
      <c r="ED89" s="244">
        <v>0</v>
      </c>
      <c r="EE89" s="243">
        <f t="shared" si="32"/>
        <v>0</v>
      </c>
      <c r="EF89" s="243">
        <f t="shared" si="33"/>
        <v>0</v>
      </c>
      <c r="EG89" s="243">
        <f t="shared" si="34"/>
        <v>0</v>
      </c>
      <c r="EH89" s="244">
        <v>0</v>
      </c>
      <c r="EI89" s="243">
        <f t="shared" si="251"/>
        <v>0</v>
      </c>
      <c r="EJ89" s="243">
        <f t="shared" si="35"/>
        <v>0</v>
      </c>
      <c r="EK89" s="244">
        <v>0</v>
      </c>
      <c r="EL89" s="244">
        <v>0</v>
      </c>
      <c r="EM89" s="243">
        <f t="shared" si="36"/>
        <v>0</v>
      </c>
      <c r="EN89" s="243">
        <f t="shared" si="37"/>
        <v>0</v>
      </c>
      <c r="EO89" s="243">
        <f t="shared" si="252"/>
        <v>0</v>
      </c>
      <c r="EP89" s="244">
        <v>0</v>
      </c>
      <c r="EQ89" s="244">
        <v>0</v>
      </c>
      <c r="ER89" s="244">
        <v>0</v>
      </c>
      <c r="ES89" s="244">
        <v>0</v>
      </c>
      <c r="ET89" s="244">
        <v>0</v>
      </c>
      <c r="EU89" s="243">
        <f t="shared" si="38"/>
        <v>0</v>
      </c>
      <c r="EV89" s="243">
        <f t="shared" si="253"/>
        <v>0</v>
      </c>
      <c r="EW89" s="243">
        <f t="shared" si="254"/>
        <v>0</v>
      </c>
      <c r="EX89" s="243">
        <f t="shared" si="39"/>
        <v>0</v>
      </c>
      <c r="EY89" s="243">
        <f t="shared" si="255"/>
        <v>0</v>
      </c>
      <c r="EZ89" s="245">
        <f t="shared" si="256"/>
        <v>0</v>
      </c>
      <c r="FA89" s="245">
        <f t="shared" si="256"/>
        <v>0</v>
      </c>
      <c r="FB89" s="245">
        <f t="shared" si="256"/>
        <v>0</v>
      </c>
      <c r="FC89" s="245">
        <f t="shared" si="257"/>
        <v>0</v>
      </c>
      <c r="FD89" s="245">
        <f t="shared" si="258"/>
        <v>0</v>
      </c>
      <c r="FE89" s="245">
        <f t="shared" si="259"/>
        <v>0</v>
      </c>
      <c r="FF89" s="245">
        <f t="shared" si="260"/>
        <v>0</v>
      </c>
      <c r="FG89" s="245">
        <f t="shared" si="261"/>
        <v>0</v>
      </c>
      <c r="FH89" s="245">
        <f t="shared" si="262"/>
        <v>0</v>
      </c>
      <c r="FI89" s="245">
        <f t="shared" si="263"/>
        <v>0</v>
      </c>
      <c r="FJ89" s="245">
        <f t="shared" si="263"/>
        <v>0</v>
      </c>
      <c r="FK89" s="244">
        <f t="shared" si="40"/>
        <v>0</v>
      </c>
      <c r="FL89" s="244">
        <v>0</v>
      </c>
      <c r="FM89" s="243">
        <f t="shared" si="264"/>
        <v>0</v>
      </c>
      <c r="FN89" s="243">
        <f t="shared" si="265"/>
        <v>0</v>
      </c>
      <c r="FO89" s="244">
        <v>0</v>
      </c>
      <c r="FP89" s="244">
        <f t="shared" si="266"/>
        <v>0</v>
      </c>
      <c r="FQ89" s="244">
        <f t="shared" si="41"/>
        <v>0</v>
      </c>
      <c r="FR89" s="244">
        <v>0</v>
      </c>
      <c r="FS89" s="243">
        <f t="shared" si="267"/>
        <v>0</v>
      </c>
      <c r="FT89" s="243">
        <f t="shared" si="268"/>
        <v>0</v>
      </c>
      <c r="FU89" s="244">
        <v>0</v>
      </c>
      <c r="FV89" s="244">
        <f t="shared" si="269"/>
        <v>0</v>
      </c>
      <c r="FW89" s="270">
        <v>2.134E-3</v>
      </c>
      <c r="FX89" s="243">
        <f t="shared" si="270"/>
        <v>9.2478263010051602</v>
      </c>
      <c r="FY89" s="243">
        <f t="shared" si="271"/>
        <v>2.0345217862211351</v>
      </c>
      <c r="FZ89" s="243">
        <f t="shared" si="42"/>
        <v>0</v>
      </c>
      <c r="GA89" s="243">
        <f t="shared" si="272"/>
        <v>0</v>
      </c>
      <c r="GB89" s="243">
        <f t="shared" si="273"/>
        <v>0</v>
      </c>
      <c r="GC89" s="243">
        <f t="shared" si="274"/>
        <v>0.16616932103132565</v>
      </c>
      <c r="GD89" s="243">
        <f t="shared" si="43"/>
        <v>1.3008029969610588</v>
      </c>
      <c r="GE89" s="243">
        <f t="shared" si="275"/>
        <v>4.1929625871480178E-2</v>
      </c>
      <c r="GF89" s="243">
        <f t="shared" si="276"/>
        <v>1.1095787749663868</v>
      </c>
      <c r="GG89" s="243">
        <f t="shared" si="44"/>
        <v>0.63746602026093413</v>
      </c>
      <c r="GH89" s="247">
        <f t="shared" si="277"/>
        <v>16.064143710575536</v>
      </c>
      <c r="GI89" s="244">
        <v>14</v>
      </c>
      <c r="GJ89" s="244">
        <v>3952.59</v>
      </c>
      <c r="GK89" s="244">
        <v>869.56979999999999</v>
      </c>
      <c r="GL89" s="244">
        <v>2424.4135994276598</v>
      </c>
      <c r="GM89" s="244">
        <v>71.022008333333304</v>
      </c>
      <c r="GN89" s="271">
        <v>0</v>
      </c>
      <c r="GO89" s="243">
        <f t="shared" si="278"/>
        <v>0</v>
      </c>
      <c r="GP89" s="243">
        <f t="shared" si="45"/>
        <v>0</v>
      </c>
      <c r="GQ89" s="243">
        <f t="shared" si="279"/>
        <v>0</v>
      </c>
      <c r="GR89" s="243">
        <f t="shared" si="280"/>
        <v>0</v>
      </c>
      <c r="GS89" s="244">
        <v>0</v>
      </c>
      <c r="GT89" s="244">
        <v>0</v>
      </c>
      <c r="GU89" s="245"/>
      <c r="GV89" s="243">
        <f t="shared" si="46"/>
        <v>0</v>
      </c>
      <c r="GW89" s="243">
        <f t="shared" si="281"/>
        <v>0</v>
      </c>
      <c r="GX89" s="243">
        <f t="shared" si="282"/>
        <v>0</v>
      </c>
      <c r="GY89" s="243">
        <f t="shared" si="47"/>
        <v>0</v>
      </c>
      <c r="GZ89" s="243">
        <f t="shared" si="283"/>
        <v>0</v>
      </c>
      <c r="HA89" s="244">
        <v>0</v>
      </c>
      <c r="HB89" s="244">
        <v>44</v>
      </c>
      <c r="HC89" s="244">
        <v>0</v>
      </c>
      <c r="HD89" s="244">
        <v>0</v>
      </c>
      <c r="HE89" s="244">
        <v>0</v>
      </c>
      <c r="HF89" s="243">
        <f t="shared" si="284"/>
        <v>0</v>
      </c>
      <c r="HG89" s="243">
        <f t="shared" si="48"/>
        <v>0</v>
      </c>
      <c r="HH89" s="244">
        <v>0</v>
      </c>
      <c r="HI89" s="244">
        <v>0</v>
      </c>
      <c r="HJ89" s="243">
        <f t="shared" si="49"/>
        <v>0</v>
      </c>
      <c r="HK89" s="243">
        <f t="shared" si="50"/>
        <v>0</v>
      </c>
      <c r="HL89" s="243">
        <f t="shared" si="51"/>
        <v>0</v>
      </c>
      <c r="HM89" s="244">
        <v>0</v>
      </c>
      <c r="HN89" s="243">
        <f t="shared" si="285"/>
        <v>0</v>
      </c>
      <c r="HO89" s="243">
        <f t="shared" si="52"/>
        <v>0</v>
      </c>
      <c r="HP89" s="244">
        <v>0</v>
      </c>
      <c r="HQ89" s="244">
        <v>0</v>
      </c>
      <c r="HR89" s="243">
        <f t="shared" si="53"/>
        <v>0</v>
      </c>
      <c r="HS89" s="243">
        <f t="shared" si="54"/>
        <v>0</v>
      </c>
      <c r="HT89" s="243">
        <f t="shared" si="55"/>
        <v>0</v>
      </c>
      <c r="HU89" s="244">
        <v>0</v>
      </c>
      <c r="HV89" s="243">
        <f t="shared" si="286"/>
        <v>0</v>
      </c>
      <c r="HW89" s="243">
        <f t="shared" si="56"/>
        <v>0</v>
      </c>
      <c r="HX89" s="244">
        <v>0</v>
      </c>
      <c r="HY89" s="244">
        <v>0</v>
      </c>
      <c r="HZ89" s="243">
        <f t="shared" si="57"/>
        <v>0</v>
      </c>
      <c r="IA89" s="243">
        <f t="shared" si="58"/>
        <v>0</v>
      </c>
      <c r="IB89" s="243">
        <f t="shared" si="59"/>
        <v>0</v>
      </c>
      <c r="IC89" s="244">
        <v>0</v>
      </c>
      <c r="ID89" s="243">
        <f t="shared" si="287"/>
        <v>0</v>
      </c>
      <c r="IE89" s="243">
        <f t="shared" si="60"/>
        <v>0</v>
      </c>
      <c r="IF89" s="244">
        <v>0</v>
      </c>
      <c r="IG89" s="244">
        <v>0</v>
      </c>
      <c r="IH89" s="243">
        <f t="shared" si="61"/>
        <v>0</v>
      </c>
      <c r="II89" s="243">
        <f t="shared" si="62"/>
        <v>0</v>
      </c>
      <c r="IJ89" s="243">
        <f t="shared" si="288"/>
        <v>0</v>
      </c>
      <c r="IK89" s="244">
        <v>0</v>
      </c>
      <c r="IL89" s="243">
        <f t="shared" si="289"/>
        <v>0</v>
      </c>
      <c r="IM89" s="243">
        <f t="shared" si="63"/>
        <v>0</v>
      </c>
      <c r="IN89" s="244">
        <v>0</v>
      </c>
      <c r="IO89" s="244">
        <v>0</v>
      </c>
      <c r="IP89" s="243">
        <f t="shared" si="64"/>
        <v>0</v>
      </c>
      <c r="IQ89" s="243">
        <f t="shared" si="65"/>
        <v>0</v>
      </c>
      <c r="IR89" s="243">
        <f t="shared" si="290"/>
        <v>0</v>
      </c>
      <c r="IS89" s="244">
        <v>1.5</v>
      </c>
      <c r="IT89" s="243">
        <f t="shared" si="291"/>
        <v>0.33</v>
      </c>
      <c r="IU89" s="243">
        <f t="shared" si="66"/>
        <v>0</v>
      </c>
      <c r="IV89" s="244">
        <v>6.5719484339999995E-2</v>
      </c>
      <c r="IW89" s="244">
        <v>0.15591617648137901</v>
      </c>
      <c r="IX89" s="243">
        <f t="shared" si="67"/>
        <v>0.23311086676984835</v>
      </c>
      <c r="IY89" s="243">
        <f t="shared" si="68"/>
        <v>0.11423732637956137</v>
      </c>
      <c r="IZ89" s="243">
        <f t="shared" si="292"/>
        <v>2.8787806247649463</v>
      </c>
      <c r="JA89" s="244">
        <v>9.2910555555555803</v>
      </c>
      <c r="JB89" s="243">
        <f t="shared" si="293"/>
        <v>2.0440322222222278</v>
      </c>
      <c r="JC89" s="244">
        <v>23.830111111111101</v>
      </c>
      <c r="JD89" s="243">
        <f t="shared" si="69"/>
        <v>0</v>
      </c>
      <c r="JE89" s="243">
        <f t="shared" si="70"/>
        <v>3.995538852079199</v>
      </c>
      <c r="JF89" s="243">
        <f t="shared" si="71"/>
        <v>1.9580368870484055</v>
      </c>
      <c r="JG89" s="243">
        <f t="shared" si="294"/>
        <v>49.342529553619819</v>
      </c>
      <c r="JH89" s="244">
        <v>0</v>
      </c>
      <c r="JI89" s="243">
        <f t="shared" si="295"/>
        <v>0</v>
      </c>
      <c r="JJ89" s="244">
        <v>0</v>
      </c>
      <c r="JK89" s="243">
        <f t="shared" si="72"/>
        <v>0</v>
      </c>
      <c r="JL89" s="243">
        <f t="shared" si="73"/>
        <v>0</v>
      </c>
      <c r="JM89" s="243">
        <f t="shared" si="74"/>
        <v>0</v>
      </c>
      <c r="JN89" s="243">
        <f t="shared" si="296"/>
        <v>0</v>
      </c>
      <c r="JO89" s="244">
        <v>0</v>
      </c>
      <c r="JP89" s="243">
        <f t="shared" si="297"/>
        <v>0</v>
      </c>
      <c r="JQ89" s="244">
        <v>0</v>
      </c>
      <c r="JR89" s="243">
        <f t="shared" si="75"/>
        <v>0</v>
      </c>
      <c r="JS89" s="243">
        <f t="shared" si="76"/>
        <v>0</v>
      </c>
      <c r="JT89" s="243">
        <f t="shared" si="77"/>
        <v>0</v>
      </c>
      <c r="JU89" s="243">
        <f t="shared" si="298"/>
        <v>0</v>
      </c>
      <c r="JV89" s="244">
        <v>0</v>
      </c>
      <c r="JW89" s="243">
        <f t="shared" si="299"/>
        <v>0</v>
      </c>
      <c r="JX89" s="244">
        <v>0</v>
      </c>
      <c r="JY89" s="243">
        <f t="shared" si="78"/>
        <v>0</v>
      </c>
      <c r="JZ89" s="243">
        <f t="shared" si="79"/>
        <v>0</v>
      </c>
      <c r="KA89" s="243">
        <f t="shared" si="80"/>
        <v>0</v>
      </c>
      <c r="KB89" s="243">
        <f t="shared" si="300"/>
        <v>0</v>
      </c>
      <c r="KC89" s="244">
        <v>0</v>
      </c>
      <c r="KD89" s="243">
        <f t="shared" si="301"/>
        <v>0</v>
      </c>
      <c r="KE89" s="244">
        <v>0</v>
      </c>
      <c r="KF89" s="243">
        <f t="shared" si="81"/>
        <v>0</v>
      </c>
      <c r="KG89" s="243">
        <f t="shared" si="82"/>
        <v>0</v>
      </c>
      <c r="KH89" s="243">
        <f t="shared" si="83"/>
        <v>0</v>
      </c>
      <c r="KI89" s="243">
        <f t="shared" si="302"/>
        <v>0</v>
      </c>
      <c r="KJ89" s="244">
        <v>0</v>
      </c>
      <c r="KK89" s="243">
        <f t="shared" si="303"/>
        <v>0</v>
      </c>
      <c r="KL89" s="244">
        <v>0</v>
      </c>
      <c r="KM89" s="243">
        <f t="shared" si="84"/>
        <v>0</v>
      </c>
      <c r="KN89" s="243">
        <f t="shared" si="85"/>
        <v>0</v>
      </c>
      <c r="KO89" s="243">
        <f t="shared" si="86"/>
        <v>0</v>
      </c>
      <c r="KP89" s="243">
        <f t="shared" si="304"/>
        <v>0</v>
      </c>
      <c r="KQ89" s="243">
        <f t="shared" si="305"/>
        <v>10.79105555555558</v>
      </c>
      <c r="KR89" s="243">
        <f t="shared" si="305"/>
        <v>2.3740322222222279</v>
      </c>
      <c r="KS89" s="243">
        <f t="shared" si="306"/>
        <v>24.051746771932482</v>
      </c>
      <c r="KT89" s="243">
        <f t="shared" si="307"/>
        <v>0</v>
      </c>
      <c r="KU89" s="243">
        <f t="shared" si="308"/>
        <v>0</v>
      </c>
      <c r="KV89" s="243">
        <f t="shared" si="309"/>
        <v>0</v>
      </c>
      <c r="KW89" s="243">
        <f t="shared" si="310"/>
        <v>4.2286497188490477</v>
      </c>
      <c r="KX89" s="243">
        <f t="shared" si="311"/>
        <v>0.13630480639043935</v>
      </c>
      <c r="KY89" s="243">
        <f t="shared" si="312"/>
        <v>3.6070181155516998</v>
      </c>
      <c r="KZ89" s="243">
        <f t="shared" si="313"/>
        <v>2.072274213427967</v>
      </c>
      <c r="LA89" s="243">
        <f t="shared" si="313"/>
        <v>52.221310178384769</v>
      </c>
      <c r="LB89" s="244">
        <v>3.99</v>
      </c>
      <c r="LC89" s="243">
        <f t="shared" si="314"/>
        <v>0.87780000000000002</v>
      </c>
      <c r="LD89" s="243">
        <f t="shared" si="88"/>
        <v>0</v>
      </c>
      <c r="LE89" s="243">
        <f t="shared" si="315"/>
        <v>0</v>
      </c>
      <c r="LF89" s="243">
        <f t="shared" si="316"/>
        <v>0</v>
      </c>
      <c r="LG89" s="244">
        <v>0.32013615507499998</v>
      </c>
      <c r="LH89" s="243">
        <f t="shared" si="89"/>
        <v>0.58946347879915217</v>
      </c>
      <c r="LI89" s="243">
        <f t="shared" si="317"/>
        <v>1.90005582618515E-2</v>
      </c>
      <c r="LJ89" s="243">
        <f t="shared" si="318"/>
        <v>0.50280954627364527</v>
      </c>
      <c r="LK89" s="243">
        <f t="shared" si="90"/>
        <v>0.28886998169370764</v>
      </c>
      <c r="LL89" s="243">
        <f t="shared" si="319"/>
        <v>7.2795235386814312</v>
      </c>
      <c r="LM89" s="243">
        <f t="shared" si="91"/>
        <v>0</v>
      </c>
      <c r="LN89" s="244">
        <v>0</v>
      </c>
      <c r="LO89" s="243">
        <f t="shared" si="320"/>
        <v>0</v>
      </c>
      <c r="LP89" s="243">
        <f t="shared" si="321"/>
        <v>0</v>
      </c>
      <c r="LQ89" s="243">
        <f t="shared" si="92"/>
        <v>0</v>
      </c>
      <c r="LR89" s="243">
        <f t="shared" si="322"/>
        <v>0</v>
      </c>
      <c r="LS89" s="244">
        <v>0</v>
      </c>
      <c r="LT89" s="243">
        <f t="shared" si="93"/>
        <v>0</v>
      </c>
      <c r="LU89" s="243">
        <f t="shared" si="323"/>
        <v>0</v>
      </c>
      <c r="LV89" s="243">
        <f t="shared" si="324"/>
        <v>0</v>
      </c>
      <c r="LW89" s="243">
        <f t="shared" si="94"/>
        <v>0</v>
      </c>
      <c r="LX89" s="243">
        <f t="shared" si="325"/>
        <v>0</v>
      </c>
      <c r="LY89" s="245">
        <f t="shared" si="95"/>
        <v>0</v>
      </c>
      <c r="LZ89" s="244">
        <v>0</v>
      </c>
      <c r="MA89" s="249">
        <f t="shared" si="326"/>
        <v>0</v>
      </c>
      <c r="MB89" s="249">
        <f t="shared" si="327"/>
        <v>0</v>
      </c>
      <c r="MC89" s="249">
        <f t="shared" si="96"/>
        <v>0</v>
      </c>
      <c r="MD89" s="247">
        <f t="shared" si="328"/>
        <v>0</v>
      </c>
      <c r="ME89" s="250">
        <f t="shared" si="329"/>
        <v>181.85305066790562</v>
      </c>
      <c r="MF89" s="251">
        <f t="shared" si="376"/>
        <v>34.768635865004107</v>
      </c>
      <c r="MG89" s="252" t="e">
        <f t="shared" si="330"/>
        <v>#REF!</v>
      </c>
      <c r="MH89" s="252" t="e">
        <f t="shared" si="377"/>
        <v>#REF!</v>
      </c>
      <c r="MI89" s="252">
        <f t="shared" si="331"/>
        <v>0</v>
      </c>
      <c r="MJ89" s="252">
        <f t="shared" si="332"/>
        <v>0</v>
      </c>
      <c r="MK89" s="252">
        <f t="shared" si="378"/>
        <v>61.165999999999997</v>
      </c>
      <c r="ML89" s="252">
        <f t="shared" si="333"/>
        <v>0</v>
      </c>
      <c r="MM89" s="252">
        <f t="shared" si="334"/>
        <v>0</v>
      </c>
      <c r="MN89" s="252">
        <f t="shared" si="335"/>
        <v>0</v>
      </c>
      <c r="MO89" s="252">
        <f t="shared" si="336"/>
        <v>0</v>
      </c>
      <c r="MP89" s="253">
        <f t="shared" si="337"/>
        <v>0</v>
      </c>
      <c r="MQ89" s="254">
        <f t="shared" si="379"/>
        <v>0</v>
      </c>
      <c r="MR89" s="255">
        <f t="shared" si="338"/>
        <v>0</v>
      </c>
      <c r="MS89" s="255">
        <f t="shared" si="380"/>
        <v>0</v>
      </c>
      <c r="MT89" s="255">
        <f t="shared" si="381"/>
        <v>14.725652208875049</v>
      </c>
      <c r="MU89" s="255">
        <f t="shared" si="97"/>
        <v>0.47466148930632446</v>
      </c>
      <c r="MV89" s="255">
        <f t="shared" si="339"/>
        <v>15.32431185624983</v>
      </c>
      <c r="MW89" s="255" t="e">
        <f t="shared" si="98"/>
        <v>#REF!</v>
      </c>
      <c r="MX89" s="255" t="e">
        <f t="shared" si="99"/>
        <v>#REF!</v>
      </c>
      <c r="MY89" s="256" t="e">
        <f t="shared" si="340"/>
        <v>#REF!</v>
      </c>
      <c r="MZ89" s="254">
        <f t="shared" si="341"/>
        <v>0</v>
      </c>
      <c r="NA89" s="255">
        <f t="shared" si="100"/>
        <v>0</v>
      </c>
      <c r="NB89" s="255">
        <f t="shared" si="342"/>
        <v>0</v>
      </c>
      <c r="NC89" s="255">
        <f t="shared" si="101"/>
        <v>0</v>
      </c>
      <c r="ND89" s="255">
        <f t="shared" si="343"/>
        <v>0</v>
      </c>
      <c r="NE89" s="255"/>
      <c r="NF89" s="256"/>
      <c r="NG89" s="257"/>
      <c r="NH89" s="254">
        <f t="shared" si="344"/>
        <v>6.1406307127556898</v>
      </c>
      <c r="NI89" s="255">
        <f t="shared" si="102"/>
        <v>6.9204908132756628</v>
      </c>
      <c r="NJ89" s="255" t="e">
        <f t="shared" si="345"/>
        <v>#REF!</v>
      </c>
      <c r="NK89" s="255" t="e">
        <f t="shared" si="103"/>
        <v>#REF!</v>
      </c>
      <c r="NL89" s="255">
        <f t="shared" si="346"/>
        <v>6.4724935226089748</v>
      </c>
      <c r="NM89" s="255">
        <f t="shared" si="382"/>
        <v>0.94872720865705629</v>
      </c>
      <c r="NN89" s="256" t="e">
        <f t="shared" si="383"/>
        <v>#REF!</v>
      </c>
      <c r="NO89" s="257" t="e">
        <f t="shared" si="384"/>
        <v>#REF!</v>
      </c>
      <c r="NP89" s="254">
        <f t="shared" si="347"/>
        <v>8.2694052906082263</v>
      </c>
      <c r="NQ89" s="255">
        <f t="shared" si="104"/>
        <v>9.3196197625154706</v>
      </c>
      <c r="NR89" s="255">
        <f t="shared" si="348"/>
        <v>7.2727539342259453</v>
      </c>
      <c r="NS89" s="255">
        <f t="shared" si="105"/>
        <v>9.0182148784401726</v>
      </c>
      <c r="NT89" s="255">
        <f t="shared" si="349"/>
        <v>77.883120160140138</v>
      </c>
      <c r="NU89" s="255">
        <f t="shared" si="350"/>
        <v>0.10617711865684128</v>
      </c>
      <c r="NV89" s="256">
        <f t="shared" si="351"/>
        <v>9.3380361742981033E-2</v>
      </c>
      <c r="NW89" s="257">
        <f t="shared" si="106"/>
        <v>1.0358957808877343</v>
      </c>
      <c r="NX89" s="254">
        <f t="shared" si="352"/>
        <v>0</v>
      </c>
      <c r="NY89" s="255">
        <f t="shared" si="107"/>
        <v>0</v>
      </c>
      <c r="NZ89" s="255">
        <f t="shared" si="353"/>
        <v>0</v>
      </c>
      <c r="OA89" s="255">
        <f t="shared" si="108"/>
        <v>0</v>
      </c>
      <c r="OB89" s="255">
        <f t="shared" si="354"/>
        <v>0</v>
      </c>
      <c r="OC89" s="255"/>
      <c r="OD89" s="256"/>
      <c r="OE89" s="257"/>
      <c r="OF89" s="254">
        <f t="shared" si="355"/>
        <v>0</v>
      </c>
      <c r="OG89" s="255">
        <f t="shared" si="109"/>
        <v>0</v>
      </c>
      <c r="OH89" s="255">
        <f t="shared" si="356"/>
        <v>0</v>
      </c>
      <c r="OI89" s="255">
        <f t="shared" si="110"/>
        <v>0</v>
      </c>
      <c r="OJ89" s="255">
        <f t="shared" si="357"/>
        <v>0</v>
      </c>
      <c r="OK89" s="255"/>
      <c r="OL89" s="256"/>
      <c r="OM89" s="257"/>
      <c r="ON89" s="258"/>
      <c r="OO89" s="254">
        <f t="shared" si="358"/>
        <v>0</v>
      </c>
      <c r="OP89" s="255">
        <f t="shared" si="111"/>
        <v>0</v>
      </c>
      <c r="OQ89" s="255">
        <f t="shared" si="359"/>
        <v>0</v>
      </c>
      <c r="OR89" s="255">
        <f t="shared" si="112"/>
        <v>0</v>
      </c>
      <c r="OS89" s="255">
        <f t="shared" si="360"/>
        <v>0</v>
      </c>
      <c r="OT89" s="255"/>
      <c r="OU89" s="256"/>
      <c r="OV89" s="257"/>
      <c r="OW89" s="258"/>
      <c r="OX89" s="254">
        <f t="shared" si="361"/>
        <v>0</v>
      </c>
      <c r="OY89" s="255">
        <f t="shared" si="113"/>
        <v>0</v>
      </c>
      <c r="OZ89" s="255">
        <f t="shared" si="362"/>
        <v>0</v>
      </c>
      <c r="PA89" s="255">
        <f t="shared" si="114"/>
        <v>0</v>
      </c>
      <c r="PB89" s="255">
        <f t="shared" si="363"/>
        <v>0</v>
      </c>
      <c r="PC89" s="255"/>
      <c r="PD89" s="259"/>
      <c r="PE89" s="257"/>
      <c r="PF89" s="254">
        <f t="shared" si="116"/>
        <v>0</v>
      </c>
      <c r="PG89" s="255">
        <f t="shared" si="117"/>
        <v>0</v>
      </c>
      <c r="PH89" s="255">
        <f t="shared" si="364"/>
        <v>0</v>
      </c>
      <c r="PI89" s="255">
        <f t="shared" si="118"/>
        <v>0</v>
      </c>
      <c r="PJ89" s="255">
        <f t="shared" si="119"/>
        <v>0</v>
      </c>
      <c r="PK89" s="255"/>
      <c r="PL89" s="259"/>
      <c r="PM89" s="257"/>
      <c r="PN89" s="254">
        <f t="shared" si="120"/>
        <v>0</v>
      </c>
      <c r="PO89" s="255">
        <f t="shared" si="121"/>
        <v>0</v>
      </c>
      <c r="PP89" s="255">
        <f t="shared" si="365"/>
        <v>0</v>
      </c>
      <c r="PQ89" s="255">
        <f t="shared" si="122"/>
        <v>0</v>
      </c>
      <c r="PR89" s="255">
        <f t="shared" si="123"/>
        <v>0</v>
      </c>
      <c r="PS89" s="255"/>
      <c r="PT89" s="259"/>
      <c r="PU89" s="257"/>
      <c r="PV89" s="254">
        <f t="shared" si="124"/>
        <v>12.636034192685289</v>
      </c>
      <c r="PW89" s="255">
        <f t="shared" si="125"/>
        <v>14.240810535156321</v>
      </c>
      <c r="PX89" s="255">
        <f t="shared" si="126"/>
        <v>4.1929625871480178E-2</v>
      </c>
      <c r="PY89" s="255">
        <f t="shared" si="127"/>
        <v>5.199273608063542E-2</v>
      </c>
      <c r="PZ89" s="255">
        <f t="shared" si="128"/>
        <v>12.749320405218679</v>
      </c>
      <c r="QA89" s="255">
        <f t="shared" si="366"/>
        <v>0.99111433324030207</v>
      </c>
      <c r="QB89" s="259">
        <f t="shared" si="129"/>
        <v>3.2887734042919749E-3</v>
      </c>
      <c r="QC89" s="257">
        <f t="shared" si="367"/>
        <v>1.1266608259385484</v>
      </c>
      <c r="QD89" s="254">
        <f t="shared" si="130"/>
        <v>0</v>
      </c>
      <c r="QE89" s="255">
        <f t="shared" si="131"/>
        <v>0</v>
      </c>
      <c r="QF89" s="255">
        <f t="shared" si="132"/>
        <v>0</v>
      </c>
      <c r="QG89" s="255">
        <f t="shared" si="133"/>
        <v>0</v>
      </c>
      <c r="QH89" s="255">
        <f t="shared" si="134"/>
        <v>0</v>
      </c>
      <c r="QI89" s="255"/>
      <c r="QJ89" s="259"/>
      <c r="QK89" s="257"/>
      <c r="QL89" s="254">
        <f t="shared" si="135"/>
        <v>17.565649878750882</v>
      </c>
      <c r="QM89" s="255">
        <f t="shared" si="136"/>
        <v>19.796487413352246</v>
      </c>
      <c r="QN89" s="255">
        <f t="shared" si="137"/>
        <v>0.13630480639043935</v>
      </c>
      <c r="QO89" s="255">
        <f t="shared" si="138"/>
        <v>0.16901795992414478</v>
      </c>
      <c r="QP89" s="255">
        <f t="shared" si="368"/>
        <v>41.445484268559341</v>
      </c>
      <c r="QQ89" s="255">
        <f t="shared" si="369"/>
        <v>0.4238254224496113</v>
      </c>
      <c r="QR89" s="259">
        <f t="shared" si="139"/>
        <v>3.2887734042919736E-3</v>
      </c>
      <c r="QS89" s="257">
        <f t="shared" si="370"/>
        <v>1.0546151342681307</v>
      </c>
      <c r="QT89" s="254">
        <f t="shared" si="140"/>
        <v>5.4812276464538474</v>
      </c>
      <c r="QU89" s="255">
        <f t="shared" si="141"/>
        <v>6.1773435575534856</v>
      </c>
      <c r="QV89" s="255">
        <f t="shared" si="142"/>
        <v>1.90005582618515E-2</v>
      </c>
      <c r="QW89" s="255">
        <f t="shared" si="143"/>
        <v>2.3560692244695858E-2</v>
      </c>
      <c r="QX89" s="255">
        <f t="shared" si="144"/>
        <v>5.7773996338741522</v>
      </c>
      <c r="QY89" s="255">
        <f t="shared" si="385"/>
        <v>0.94873610859740709</v>
      </c>
      <c r="QZ89" s="259">
        <f t="shared" si="386"/>
        <v>3.2887734042919741E-3</v>
      </c>
      <c r="RA89" s="257">
        <f t="shared" si="387"/>
        <v>1.1212787914089006</v>
      </c>
      <c r="RB89" s="254">
        <f t="shared" si="145"/>
        <v>0</v>
      </c>
      <c r="RC89" s="255">
        <f t="shared" si="146"/>
        <v>0</v>
      </c>
      <c r="RD89" s="255">
        <f t="shared" si="371"/>
        <v>0</v>
      </c>
      <c r="RE89" s="255">
        <f t="shared" si="147"/>
        <v>0</v>
      </c>
      <c r="RF89" s="255">
        <f t="shared" si="148"/>
        <v>0</v>
      </c>
      <c r="RG89" s="255"/>
      <c r="RH89" s="259"/>
      <c r="RI89" s="257"/>
      <c r="RJ89" s="254">
        <f t="shared" si="149"/>
        <v>0</v>
      </c>
      <c r="RK89" s="255">
        <f t="shared" si="150"/>
        <v>0</v>
      </c>
      <c r="RL89" s="255">
        <f t="shared" si="372"/>
        <v>0</v>
      </c>
      <c r="RM89" s="255">
        <f t="shared" si="151"/>
        <v>0</v>
      </c>
      <c r="RN89" s="255">
        <f t="shared" si="152"/>
        <v>0</v>
      </c>
      <c r="RO89" s="255"/>
      <c r="RP89" s="259"/>
      <c r="RQ89" s="257"/>
      <c r="RR89" s="254">
        <f t="shared" si="153"/>
        <v>0</v>
      </c>
      <c r="RS89" s="255">
        <f t="shared" si="154"/>
        <v>0</v>
      </c>
      <c r="RT89" s="255">
        <f t="shared" si="373"/>
        <v>0</v>
      </c>
      <c r="RU89" s="255">
        <f t="shared" si="155"/>
        <v>0</v>
      </c>
      <c r="RV89" s="255">
        <f t="shared" si="156"/>
        <v>0</v>
      </c>
      <c r="RW89" s="255"/>
      <c r="RX89" s="259"/>
      <c r="RY89" s="257"/>
      <c r="RZ89" s="260"/>
      <c r="SA89" s="242" t="e">
        <f t="shared" si="157"/>
        <v>#REF!</v>
      </c>
      <c r="SB89" s="242">
        <f t="shared" si="158"/>
        <v>0</v>
      </c>
      <c r="SC89" s="242">
        <f t="shared" si="159"/>
        <v>0.59097854299645236</v>
      </c>
      <c r="SD89" s="242">
        <f t="shared" si="160"/>
        <v>0</v>
      </c>
      <c r="SE89" s="242">
        <f t="shared" si="161"/>
        <v>0</v>
      </c>
      <c r="SF89" s="262">
        <v>0</v>
      </c>
      <c r="SG89" s="242">
        <f t="shared" si="162"/>
        <v>0</v>
      </c>
      <c r="SH89" s="262">
        <v>0</v>
      </c>
      <c r="SI89" s="242">
        <f t="shared" si="163"/>
        <v>0</v>
      </c>
      <c r="SJ89" s="242">
        <f t="shared" si="164"/>
        <v>0</v>
      </c>
      <c r="SK89" s="242">
        <f t="shared" si="165"/>
        <v>0</v>
      </c>
      <c r="SL89" s="242">
        <f t="shared" si="166"/>
        <v>0.15739451738361521</v>
      </c>
      <c r="SM89" s="242">
        <f t="shared" si="167"/>
        <v>0</v>
      </c>
      <c r="SN89" s="242">
        <f t="shared" si="168"/>
        <v>0.37713037201428351</v>
      </c>
      <c r="SO89" s="242">
        <f t="shared" si="169"/>
        <v>6.9855668704774512E-2</v>
      </c>
      <c r="SP89" s="242">
        <f t="shared" si="170"/>
        <v>0</v>
      </c>
      <c r="SQ89" s="242">
        <f t="shared" si="171"/>
        <v>0</v>
      </c>
      <c r="SR89" s="242">
        <f t="shared" si="172"/>
        <v>0</v>
      </c>
      <c r="SS89" s="242" t="e">
        <f t="shared" si="173"/>
        <v>#REF!</v>
      </c>
      <c r="ST89" s="242" t="e">
        <f t="shared" si="174"/>
        <v>#REF!</v>
      </c>
      <c r="SU89" s="242"/>
      <c r="SV89" s="242"/>
      <c r="SW89" s="242" t="e">
        <f t="shared" si="175"/>
        <v>#REF!</v>
      </c>
      <c r="SX89" s="242" t="e">
        <f t="shared" si="175"/>
        <v>#REF!</v>
      </c>
      <c r="SY89" s="242"/>
      <c r="SZ89" s="263"/>
      <c r="TA89" s="264">
        <f t="shared" si="176"/>
        <v>12.005599999999999</v>
      </c>
      <c r="TB89" s="264">
        <f t="shared" si="177"/>
        <v>0</v>
      </c>
      <c r="TC89" s="264">
        <f t="shared" si="178"/>
        <v>98.126000000000005</v>
      </c>
      <c r="TD89" s="264">
        <f t="shared" si="179"/>
        <v>0</v>
      </c>
      <c r="TE89" s="264">
        <f t="shared" si="180"/>
        <v>0</v>
      </c>
      <c r="TF89" s="264">
        <f t="shared" si="180"/>
        <v>0</v>
      </c>
      <c r="TG89" s="264">
        <f t="shared" si="181"/>
        <v>0</v>
      </c>
      <c r="TH89" s="264">
        <f t="shared" si="182"/>
        <v>0</v>
      </c>
      <c r="TI89" s="264">
        <f t="shared" si="183"/>
        <v>0</v>
      </c>
      <c r="TJ89" s="264">
        <f t="shared" si="184"/>
        <v>24.028399999999998</v>
      </c>
      <c r="TK89" s="264">
        <f t="shared" si="185"/>
        <v>0</v>
      </c>
      <c r="TL89" s="264">
        <f t="shared" si="186"/>
        <v>61.507199999999997</v>
      </c>
      <c r="TM89" s="264">
        <f t="shared" si="187"/>
        <v>10.7156</v>
      </c>
      <c r="TN89" s="264">
        <f t="shared" si="188"/>
        <v>0</v>
      </c>
      <c r="TO89" s="264">
        <f t="shared" si="189"/>
        <v>0</v>
      </c>
      <c r="TP89" s="264">
        <f t="shared" si="189"/>
        <v>0</v>
      </c>
      <c r="TQ89" s="264"/>
      <c r="TR89" s="264"/>
      <c r="TS89" s="264" t="e">
        <f t="shared" si="190"/>
        <v>#REF!</v>
      </c>
      <c r="TT89" s="264">
        <f t="shared" si="191"/>
        <v>0</v>
      </c>
      <c r="TU89" s="264">
        <f t="shared" si="192"/>
        <v>101.6483093953898</v>
      </c>
      <c r="TV89" s="264">
        <f t="shared" si="193"/>
        <v>0</v>
      </c>
      <c r="TW89" s="264">
        <f t="shared" si="193"/>
        <v>0</v>
      </c>
      <c r="TX89" s="264">
        <f t="shared" si="194"/>
        <v>0</v>
      </c>
      <c r="TY89" s="264">
        <f t="shared" si="195"/>
        <v>0</v>
      </c>
      <c r="TZ89" s="264">
        <f t="shared" si="196"/>
        <v>0</v>
      </c>
      <c r="UA89" s="264">
        <f t="shared" si="197"/>
        <v>0</v>
      </c>
      <c r="UB89" s="264">
        <f t="shared" si="198"/>
        <v>27.071856989981814</v>
      </c>
      <c r="UC89" s="264">
        <f t="shared" si="199"/>
        <v>0</v>
      </c>
      <c r="UD89" s="264">
        <f t="shared" si="200"/>
        <v>64.866423986456766</v>
      </c>
      <c r="UE89" s="264">
        <f t="shared" si="201"/>
        <v>12.015175017221216</v>
      </c>
      <c r="UF89" s="264">
        <f t="shared" si="202"/>
        <v>0</v>
      </c>
      <c r="UG89" s="264">
        <f t="shared" si="203"/>
        <v>0</v>
      </c>
      <c r="UH89" s="264">
        <f t="shared" si="203"/>
        <v>0</v>
      </c>
      <c r="UI89" s="191"/>
      <c r="UJ89" s="191"/>
      <c r="UK89" s="191"/>
      <c r="UL89" s="191"/>
      <c r="UM89" s="189"/>
      <c r="UN89" s="191"/>
      <c r="UO89" s="191"/>
      <c r="UP89" s="191"/>
      <c r="UQ89" s="191"/>
      <c r="UR89" s="191"/>
      <c r="US89" s="191"/>
      <c r="UT89" s="191"/>
      <c r="UU89" s="191"/>
      <c r="UV89" s="192"/>
      <c r="UW89" s="191"/>
      <c r="UX89" s="191"/>
      <c r="UY89" s="191"/>
      <c r="UZ89" s="191"/>
      <c r="VA89" s="191"/>
      <c r="VB89" s="191"/>
      <c r="VC89" s="191"/>
      <c r="VD89" s="191"/>
      <c r="VE89" s="191"/>
      <c r="VF89" s="191"/>
      <c r="VG89" s="191"/>
      <c r="VH89" s="191"/>
      <c r="VI89" s="191"/>
      <c r="VJ89" s="191"/>
      <c r="VK89" s="191"/>
      <c r="VL89" s="191"/>
      <c r="VM89" s="191"/>
      <c r="VN89" s="219"/>
      <c r="VO89" s="191"/>
      <c r="VP89" s="191"/>
      <c r="VQ89" s="191"/>
      <c r="VR89" s="191"/>
      <c r="VS89" s="191"/>
      <c r="VT89" s="191"/>
      <c r="VU89" s="191"/>
      <c r="VV89" s="191"/>
    </row>
    <row r="90" spans="1:594" ht="23.1" hidden="1" customHeight="1" thickBot="1" x14ac:dyDescent="0.35">
      <c r="A90" s="265">
        <v>53</v>
      </c>
      <c r="B90" s="266" t="s">
        <v>193</v>
      </c>
      <c r="C90" s="265">
        <v>1</v>
      </c>
      <c r="D90" s="267">
        <v>289.89999999999998</v>
      </c>
      <c r="E90" s="239"/>
      <c r="F90" s="240">
        <f t="shared" si="204"/>
        <v>289.89999999999998</v>
      </c>
      <c r="G90" s="240"/>
      <c r="H90" s="268">
        <v>0</v>
      </c>
      <c r="I90" s="269">
        <v>0.85440000000000005</v>
      </c>
      <c r="J90" s="269">
        <v>0.85440000000000005</v>
      </c>
      <c r="K90" s="269"/>
      <c r="L90" s="269"/>
      <c r="M90" s="269">
        <v>2.76E-2</v>
      </c>
      <c r="N90" s="269">
        <v>0</v>
      </c>
      <c r="O90" s="269">
        <v>0.25390000000000001</v>
      </c>
      <c r="P90" s="269">
        <v>0</v>
      </c>
      <c r="Q90" s="269">
        <v>0</v>
      </c>
      <c r="R90" s="269">
        <v>0</v>
      </c>
      <c r="S90" s="269">
        <v>0</v>
      </c>
      <c r="T90" s="269">
        <v>0</v>
      </c>
      <c r="U90" s="269">
        <v>0</v>
      </c>
      <c r="V90" s="269">
        <v>4.4499999999999998E-2</v>
      </c>
      <c r="W90" s="269">
        <v>0</v>
      </c>
      <c r="X90" s="269">
        <v>0.50380000000000003</v>
      </c>
      <c r="Y90" s="269">
        <v>2.46E-2</v>
      </c>
      <c r="Z90" s="269">
        <v>0</v>
      </c>
      <c r="AA90" s="269">
        <v>0</v>
      </c>
      <c r="AB90" s="269">
        <v>0</v>
      </c>
      <c r="AC90" s="244">
        <v>0</v>
      </c>
      <c r="AD90" s="243">
        <f t="shared" si="205"/>
        <v>0</v>
      </c>
      <c r="AE90" s="243">
        <f t="shared" si="0"/>
        <v>0</v>
      </c>
      <c r="AF90" s="243">
        <f t="shared" si="206"/>
        <v>0</v>
      </c>
      <c r="AG90" s="243">
        <f t="shared" si="207"/>
        <v>0</v>
      </c>
      <c r="AH90" s="244">
        <v>0</v>
      </c>
      <c r="AI90" s="243">
        <f t="shared" si="1"/>
        <v>0</v>
      </c>
      <c r="AJ90" s="243">
        <f t="shared" si="208"/>
        <v>0</v>
      </c>
      <c r="AK90" s="243">
        <f t="shared" si="209"/>
        <v>0</v>
      </c>
      <c r="AL90" s="243">
        <f t="shared" si="2"/>
        <v>0</v>
      </c>
      <c r="AM90" s="243">
        <f t="shared" si="210"/>
        <v>0</v>
      </c>
      <c r="AN90" s="244">
        <v>2.98</v>
      </c>
      <c r="AO90" s="244">
        <v>0.65559999999999996</v>
      </c>
      <c r="AP90" s="243">
        <f t="shared" si="211"/>
        <v>0</v>
      </c>
      <c r="AQ90" s="243">
        <f t="shared" si="212"/>
        <v>0</v>
      </c>
      <c r="AR90" s="243">
        <f t="shared" si="213"/>
        <v>0</v>
      </c>
      <c r="AS90" s="244">
        <v>0.239327820416667</v>
      </c>
      <c r="AT90" s="244" t="e">
        <f t="shared" si="3"/>
        <v>#REF!</v>
      </c>
      <c r="AU90" s="243">
        <f t="shared" si="4"/>
        <v>0.44027689717885599</v>
      </c>
      <c r="AV90" s="243">
        <f t="shared" si="214"/>
        <v>1.4191730509303415E-2</v>
      </c>
      <c r="AW90" s="243">
        <f t="shared" si="215"/>
        <v>0.37555410108909931</v>
      </c>
      <c r="AX90" s="243">
        <f t="shared" si="5"/>
        <v>0.21576023587977616</v>
      </c>
      <c r="AY90" s="243">
        <f t="shared" si="216"/>
        <v>5.4371579441703597</v>
      </c>
      <c r="AZ90" s="244">
        <v>9</v>
      </c>
      <c r="BA90" s="243">
        <f t="shared" si="217"/>
        <v>45.874499999999991</v>
      </c>
      <c r="BB90" s="243">
        <f t="shared" si="218"/>
        <v>4.7840549999999995</v>
      </c>
      <c r="BC90" s="243">
        <f t="shared" si="219"/>
        <v>3.8272439999999999</v>
      </c>
      <c r="BD90" s="243">
        <f t="shared" si="220"/>
        <v>0.95681099999999963</v>
      </c>
      <c r="BE90" s="244">
        <v>1.7940206249999999</v>
      </c>
      <c r="BF90" s="243">
        <f t="shared" si="221"/>
        <v>1.4352165000000001</v>
      </c>
      <c r="BG90" s="243">
        <f t="shared" si="222"/>
        <v>0.35880412499999981</v>
      </c>
      <c r="BH90" s="243">
        <f t="shared" si="6"/>
        <v>5.9597644951051123</v>
      </c>
      <c r="BI90" s="243">
        <f t="shared" si="223"/>
        <v>0.19210495066945873</v>
      </c>
      <c r="BJ90" s="243">
        <f t="shared" si="224"/>
        <v>5.0836507934066981</v>
      </c>
      <c r="BK90" s="243">
        <f t="shared" si="7"/>
        <v>2.9206170060052554</v>
      </c>
      <c r="BL90" s="243">
        <f t="shared" si="225"/>
        <v>73.599548551332433</v>
      </c>
      <c r="BM90" s="244">
        <v>0</v>
      </c>
      <c r="BN90" s="243">
        <f t="shared" si="226"/>
        <v>0</v>
      </c>
      <c r="BO90" s="243">
        <f t="shared" si="8"/>
        <v>0</v>
      </c>
      <c r="BP90" s="243">
        <f t="shared" si="227"/>
        <v>0</v>
      </c>
      <c r="BQ90" s="243">
        <f t="shared" si="228"/>
        <v>0</v>
      </c>
      <c r="BR90" s="244">
        <v>0</v>
      </c>
      <c r="BS90" s="243">
        <f t="shared" si="9"/>
        <v>0</v>
      </c>
      <c r="BT90" s="243">
        <f t="shared" si="229"/>
        <v>0</v>
      </c>
      <c r="BU90" s="243">
        <f t="shared" si="230"/>
        <v>0</v>
      </c>
      <c r="BV90" s="243">
        <f t="shared" si="10"/>
        <v>0</v>
      </c>
      <c r="BW90" s="243">
        <f t="shared" si="231"/>
        <v>0</v>
      </c>
      <c r="BX90" s="244">
        <v>0</v>
      </c>
      <c r="BY90" s="243">
        <f t="shared" si="11"/>
        <v>0</v>
      </c>
      <c r="BZ90" s="243">
        <f t="shared" si="232"/>
        <v>0</v>
      </c>
      <c r="CA90" s="243">
        <f t="shared" si="233"/>
        <v>0</v>
      </c>
      <c r="CB90" s="243">
        <f t="shared" si="12"/>
        <v>0</v>
      </c>
      <c r="CC90" s="243">
        <f t="shared" si="234"/>
        <v>0</v>
      </c>
      <c r="CD90" s="245"/>
      <c r="CE90" s="243">
        <f t="shared" si="13"/>
        <v>0</v>
      </c>
      <c r="CF90" s="243">
        <f t="shared" si="235"/>
        <v>0</v>
      </c>
      <c r="CG90" s="243">
        <f t="shared" si="236"/>
        <v>0</v>
      </c>
      <c r="CH90" s="243">
        <f t="shared" si="14"/>
        <v>0</v>
      </c>
      <c r="CI90" s="243">
        <f t="shared" si="237"/>
        <v>0</v>
      </c>
      <c r="CJ90" s="245"/>
      <c r="CK90" s="243">
        <f t="shared" si="15"/>
        <v>0</v>
      </c>
      <c r="CL90" s="243">
        <f t="shared" si="238"/>
        <v>0</v>
      </c>
      <c r="CM90" s="243">
        <f t="shared" si="239"/>
        <v>0</v>
      </c>
      <c r="CN90" s="243">
        <f t="shared" si="16"/>
        <v>0</v>
      </c>
      <c r="CO90" s="243">
        <f t="shared" si="240"/>
        <v>0</v>
      </c>
      <c r="CP90" s="243">
        <v>0</v>
      </c>
      <c r="CQ90" s="243">
        <f t="shared" si="17"/>
        <v>0</v>
      </c>
      <c r="CR90" s="243">
        <f t="shared" si="374"/>
        <v>0</v>
      </c>
      <c r="CS90" s="243">
        <f t="shared" si="241"/>
        <v>0</v>
      </c>
      <c r="CT90" s="243">
        <f t="shared" si="18"/>
        <v>0</v>
      </c>
      <c r="CU90" s="243">
        <f t="shared" si="242"/>
        <v>0</v>
      </c>
      <c r="CV90" s="243"/>
      <c r="CW90" s="243">
        <f t="shared" si="19"/>
        <v>0</v>
      </c>
      <c r="CX90" s="243">
        <f t="shared" si="375"/>
        <v>0</v>
      </c>
      <c r="CY90" s="243">
        <f t="shared" si="243"/>
        <v>0</v>
      </c>
      <c r="CZ90" s="243">
        <f t="shared" si="20"/>
        <v>0</v>
      </c>
      <c r="DA90" s="243">
        <f t="shared" si="244"/>
        <v>0</v>
      </c>
      <c r="DB90" s="244">
        <v>0</v>
      </c>
      <c r="DC90" s="243">
        <f t="shared" si="245"/>
        <v>0</v>
      </c>
      <c r="DD90" s="243">
        <f t="shared" si="21"/>
        <v>0</v>
      </c>
      <c r="DE90" s="244">
        <v>0</v>
      </c>
      <c r="DF90" s="244">
        <v>0</v>
      </c>
      <c r="DG90" s="243">
        <f t="shared" si="22"/>
        <v>0</v>
      </c>
      <c r="DH90" s="243">
        <f t="shared" si="23"/>
        <v>0</v>
      </c>
      <c r="DI90" s="243">
        <f t="shared" si="246"/>
        <v>0</v>
      </c>
      <c r="DJ90" s="244">
        <v>0</v>
      </c>
      <c r="DK90" s="243">
        <f t="shared" si="247"/>
        <v>0</v>
      </c>
      <c r="DL90" s="243">
        <f t="shared" si="24"/>
        <v>0</v>
      </c>
      <c r="DM90" s="244">
        <v>0</v>
      </c>
      <c r="DN90" s="244">
        <v>0</v>
      </c>
      <c r="DO90" s="243">
        <f t="shared" si="25"/>
        <v>0</v>
      </c>
      <c r="DP90" s="243">
        <f t="shared" si="26"/>
        <v>0</v>
      </c>
      <c r="DQ90" s="243">
        <f t="shared" si="248"/>
        <v>0</v>
      </c>
      <c r="DR90" s="244">
        <v>0</v>
      </c>
      <c r="DS90" s="243">
        <f t="shared" si="249"/>
        <v>0</v>
      </c>
      <c r="DT90" s="243">
        <f t="shared" si="27"/>
        <v>0</v>
      </c>
      <c r="DU90" s="244">
        <v>0</v>
      </c>
      <c r="DV90" s="244">
        <v>0</v>
      </c>
      <c r="DW90" s="243">
        <f t="shared" si="28"/>
        <v>0</v>
      </c>
      <c r="DX90" s="243">
        <f t="shared" si="29"/>
        <v>0</v>
      </c>
      <c r="DY90" s="243">
        <f t="shared" si="30"/>
        <v>0</v>
      </c>
      <c r="DZ90" s="244">
        <v>0</v>
      </c>
      <c r="EA90" s="243">
        <f t="shared" si="250"/>
        <v>0</v>
      </c>
      <c r="EB90" s="243">
        <f t="shared" si="31"/>
        <v>0</v>
      </c>
      <c r="EC90" s="244">
        <v>0</v>
      </c>
      <c r="ED90" s="244">
        <v>0</v>
      </c>
      <c r="EE90" s="243">
        <f t="shared" si="32"/>
        <v>0</v>
      </c>
      <c r="EF90" s="243">
        <f t="shared" si="33"/>
        <v>0</v>
      </c>
      <c r="EG90" s="243">
        <f t="shared" si="34"/>
        <v>0</v>
      </c>
      <c r="EH90" s="244">
        <v>0</v>
      </c>
      <c r="EI90" s="243">
        <f t="shared" si="251"/>
        <v>0</v>
      </c>
      <c r="EJ90" s="243">
        <f t="shared" si="35"/>
        <v>0</v>
      </c>
      <c r="EK90" s="244">
        <v>0</v>
      </c>
      <c r="EL90" s="244">
        <v>0</v>
      </c>
      <c r="EM90" s="243">
        <f t="shared" si="36"/>
        <v>0</v>
      </c>
      <c r="EN90" s="243">
        <f t="shared" si="37"/>
        <v>0</v>
      </c>
      <c r="EO90" s="243">
        <f t="shared" si="252"/>
        <v>0</v>
      </c>
      <c r="EP90" s="244">
        <v>0</v>
      </c>
      <c r="EQ90" s="244">
        <v>0</v>
      </c>
      <c r="ER90" s="244">
        <v>0</v>
      </c>
      <c r="ES90" s="244">
        <v>0</v>
      </c>
      <c r="ET90" s="244">
        <v>0</v>
      </c>
      <c r="EU90" s="243">
        <f t="shared" si="38"/>
        <v>0</v>
      </c>
      <c r="EV90" s="243">
        <f t="shared" si="253"/>
        <v>0</v>
      </c>
      <c r="EW90" s="243">
        <f t="shared" si="254"/>
        <v>0</v>
      </c>
      <c r="EX90" s="243">
        <f t="shared" si="39"/>
        <v>0</v>
      </c>
      <c r="EY90" s="243">
        <f t="shared" si="255"/>
        <v>0</v>
      </c>
      <c r="EZ90" s="245">
        <f t="shared" si="256"/>
        <v>0</v>
      </c>
      <c r="FA90" s="245">
        <f t="shared" si="256"/>
        <v>0</v>
      </c>
      <c r="FB90" s="245">
        <f t="shared" si="256"/>
        <v>0</v>
      </c>
      <c r="FC90" s="245">
        <f t="shared" si="257"/>
        <v>0</v>
      </c>
      <c r="FD90" s="245">
        <f t="shared" si="258"/>
        <v>0</v>
      </c>
      <c r="FE90" s="245">
        <f t="shared" si="259"/>
        <v>0</v>
      </c>
      <c r="FF90" s="245">
        <f t="shared" si="260"/>
        <v>0</v>
      </c>
      <c r="FG90" s="245">
        <f t="shared" si="261"/>
        <v>0</v>
      </c>
      <c r="FH90" s="245">
        <f t="shared" si="262"/>
        <v>0</v>
      </c>
      <c r="FI90" s="245">
        <f t="shared" si="263"/>
        <v>0</v>
      </c>
      <c r="FJ90" s="245">
        <f t="shared" si="263"/>
        <v>0</v>
      </c>
      <c r="FK90" s="244">
        <f t="shared" si="40"/>
        <v>0</v>
      </c>
      <c r="FL90" s="244">
        <v>0</v>
      </c>
      <c r="FM90" s="243">
        <f t="shared" si="264"/>
        <v>0</v>
      </c>
      <c r="FN90" s="243">
        <f t="shared" si="265"/>
        <v>0</v>
      </c>
      <c r="FO90" s="244">
        <v>0</v>
      </c>
      <c r="FP90" s="244">
        <f t="shared" si="266"/>
        <v>0</v>
      </c>
      <c r="FQ90" s="244">
        <f t="shared" si="41"/>
        <v>0</v>
      </c>
      <c r="FR90" s="244">
        <v>0</v>
      </c>
      <c r="FS90" s="243">
        <f t="shared" si="267"/>
        <v>0</v>
      </c>
      <c r="FT90" s="243">
        <f t="shared" si="268"/>
        <v>0</v>
      </c>
      <c r="FU90" s="244">
        <v>0</v>
      </c>
      <c r="FV90" s="244">
        <f t="shared" si="269"/>
        <v>0</v>
      </c>
      <c r="FW90" s="270">
        <v>1.0989999999999999E-3</v>
      </c>
      <c r="FX90" s="243">
        <f t="shared" si="270"/>
        <v>4.9736906324670596</v>
      </c>
      <c r="FY90" s="243">
        <f t="shared" si="271"/>
        <v>1.0942119391427532</v>
      </c>
      <c r="FZ90" s="243">
        <f t="shared" si="42"/>
        <v>0</v>
      </c>
      <c r="GA90" s="243">
        <f t="shared" si="272"/>
        <v>0</v>
      </c>
      <c r="GB90" s="243">
        <f t="shared" si="273"/>
        <v>0</v>
      </c>
      <c r="GC90" s="243">
        <f t="shared" si="274"/>
        <v>8.5576421655776419E-2</v>
      </c>
      <c r="GD90" s="243">
        <f t="shared" si="43"/>
        <v>0.6991703493767073</v>
      </c>
      <c r="GE90" s="243">
        <f t="shared" si="275"/>
        <v>2.2536810907020866E-2</v>
      </c>
      <c r="GF90" s="243">
        <f t="shared" si="276"/>
        <v>0.59638898554709552</v>
      </c>
      <c r="GG90" s="243">
        <f t="shared" si="44"/>
        <v>0.34263246713211487</v>
      </c>
      <c r="GH90" s="247">
        <f t="shared" si="277"/>
        <v>8.6343381717292953</v>
      </c>
      <c r="GI90" s="244">
        <v>15</v>
      </c>
      <c r="GJ90" s="244">
        <v>4127.79</v>
      </c>
      <c r="GK90" s="244">
        <v>908.11379999999997</v>
      </c>
      <c r="GL90" s="244">
        <v>2531.8766205403299</v>
      </c>
      <c r="GM90" s="244">
        <v>71.022008333333304</v>
      </c>
      <c r="GN90" s="271">
        <v>0</v>
      </c>
      <c r="GO90" s="243">
        <f t="shared" si="278"/>
        <v>0</v>
      </c>
      <c r="GP90" s="243">
        <f t="shared" si="45"/>
        <v>0</v>
      </c>
      <c r="GQ90" s="243">
        <f t="shared" si="279"/>
        <v>0</v>
      </c>
      <c r="GR90" s="243">
        <f t="shared" si="280"/>
        <v>0</v>
      </c>
      <c r="GS90" s="244">
        <v>0</v>
      </c>
      <c r="GT90" s="244">
        <v>0</v>
      </c>
      <c r="GU90" s="245"/>
      <c r="GV90" s="243">
        <f t="shared" si="46"/>
        <v>0</v>
      </c>
      <c r="GW90" s="243">
        <f t="shared" si="281"/>
        <v>0</v>
      </c>
      <c r="GX90" s="243">
        <f t="shared" si="282"/>
        <v>0</v>
      </c>
      <c r="GY90" s="243">
        <f t="shared" si="47"/>
        <v>0</v>
      </c>
      <c r="GZ90" s="243">
        <f t="shared" si="283"/>
        <v>0</v>
      </c>
      <c r="HA90" s="244">
        <v>0</v>
      </c>
      <c r="HB90" s="244">
        <v>44</v>
      </c>
      <c r="HC90" s="244">
        <v>0</v>
      </c>
      <c r="HD90" s="244">
        <v>0</v>
      </c>
      <c r="HE90" s="244">
        <v>0</v>
      </c>
      <c r="HF90" s="243">
        <f t="shared" si="284"/>
        <v>0</v>
      </c>
      <c r="HG90" s="243">
        <f t="shared" si="48"/>
        <v>0</v>
      </c>
      <c r="HH90" s="244">
        <v>0</v>
      </c>
      <c r="HI90" s="244">
        <v>0</v>
      </c>
      <c r="HJ90" s="243">
        <f t="shared" si="49"/>
        <v>0</v>
      </c>
      <c r="HK90" s="243">
        <f t="shared" si="50"/>
        <v>0</v>
      </c>
      <c r="HL90" s="243">
        <f t="shared" si="51"/>
        <v>0</v>
      </c>
      <c r="HM90" s="244">
        <v>0</v>
      </c>
      <c r="HN90" s="243">
        <f t="shared" si="285"/>
        <v>0</v>
      </c>
      <c r="HO90" s="243">
        <f t="shared" si="52"/>
        <v>0</v>
      </c>
      <c r="HP90" s="244">
        <v>0</v>
      </c>
      <c r="HQ90" s="244">
        <v>0</v>
      </c>
      <c r="HR90" s="243">
        <f t="shared" si="53"/>
        <v>0</v>
      </c>
      <c r="HS90" s="243">
        <f t="shared" si="54"/>
        <v>0</v>
      </c>
      <c r="HT90" s="243">
        <f t="shared" si="55"/>
        <v>0</v>
      </c>
      <c r="HU90" s="244">
        <v>0</v>
      </c>
      <c r="HV90" s="243">
        <f t="shared" si="286"/>
        <v>0</v>
      </c>
      <c r="HW90" s="243">
        <f t="shared" si="56"/>
        <v>0</v>
      </c>
      <c r="HX90" s="244">
        <v>0</v>
      </c>
      <c r="HY90" s="244">
        <v>0</v>
      </c>
      <c r="HZ90" s="243">
        <f t="shared" si="57"/>
        <v>0</v>
      </c>
      <c r="IA90" s="243">
        <f t="shared" si="58"/>
        <v>0</v>
      </c>
      <c r="IB90" s="243">
        <f t="shared" si="59"/>
        <v>0</v>
      </c>
      <c r="IC90" s="244">
        <v>0</v>
      </c>
      <c r="ID90" s="243">
        <f t="shared" si="287"/>
        <v>0</v>
      </c>
      <c r="IE90" s="243">
        <f t="shared" si="60"/>
        <v>0</v>
      </c>
      <c r="IF90" s="244">
        <v>0</v>
      </c>
      <c r="IG90" s="244">
        <v>0</v>
      </c>
      <c r="IH90" s="243">
        <f t="shared" si="61"/>
        <v>0</v>
      </c>
      <c r="II90" s="243">
        <f t="shared" si="62"/>
        <v>0</v>
      </c>
      <c r="IJ90" s="243">
        <f t="shared" si="288"/>
        <v>0</v>
      </c>
      <c r="IK90" s="244">
        <v>0</v>
      </c>
      <c r="IL90" s="243">
        <f t="shared" si="289"/>
        <v>0</v>
      </c>
      <c r="IM90" s="243">
        <f t="shared" si="63"/>
        <v>0</v>
      </c>
      <c r="IN90" s="244">
        <v>0</v>
      </c>
      <c r="IO90" s="244">
        <v>0</v>
      </c>
      <c r="IP90" s="243">
        <f t="shared" si="64"/>
        <v>0</v>
      </c>
      <c r="IQ90" s="243">
        <f t="shared" si="65"/>
        <v>0</v>
      </c>
      <c r="IR90" s="243">
        <f t="shared" si="290"/>
        <v>0</v>
      </c>
      <c r="IS90" s="244">
        <v>1.83</v>
      </c>
      <c r="IT90" s="243">
        <f t="shared" si="291"/>
        <v>0.40260000000000001</v>
      </c>
      <c r="IU90" s="243">
        <f t="shared" si="66"/>
        <v>0</v>
      </c>
      <c r="IV90" s="244">
        <v>8.0083777630000103E-2</v>
      </c>
      <c r="IW90" s="244">
        <v>0.18998674837916299</v>
      </c>
      <c r="IX90" s="243">
        <f t="shared" si="67"/>
        <v>0.28435833257245213</v>
      </c>
      <c r="IY90" s="243">
        <f t="shared" si="68"/>
        <v>0.13935144292908075</v>
      </c>
      <c r="IZ90" s="243">
        <f t="shared" si="292"/>
        <v>3.5116563618128347</v>
      </c>
      <c r="JA90" s="244">
        <v>22.842399999999898</v>
      </c>
      <c r="JB90" s="243">
        <f t="shared" si="293"/>
        <v>5.0253279999999778</v>
      </c>
      <c r="JC90" s="244">
        <v>58.587199999999797</v>
      </c>
      <c r="JD90" s="243">
        <f t="shared" si="69"/>
        <v>0</v>
      </c>
      <c r="JE90" s="243">
        <f t="shared" si="70"/>
        <v>9.8231784460873541</v>
      </c>
      <c r="JF90" s="243">
        <f t="shared" si="71"/>
        <v>4.8139053223043513</v>
      </c>
      <c r="JG90" s="243">
        <f t="shared" si="294"/>
        <v>121.31041412206964</v>
      </c>
      <c r="JH90" s="244">
        <v>0</v>
      </c>
      <c r="JI90" s="243">
        <f t="shared" si="295"/>
        <v>0</v>
      </c>
      <c r="JJ90" s="244">
        <v>0</v>
      </c>
      <c r="JK90" s="243">
        <f t="shared" si="72"/>
        <v>0</v>
      </c>
      <c r="JL90" s="243">
        <f t="shared" si="73"/>
        <v>0</v>
      </c>
      <c r="JM90" s="243">
        <f t="shared" si="74"/>
        <v>0</v>
      </c>
      <c r="JN90" s="243">
        <f t="shared" si="296"/>
        <v>0</v>
      </c>
      <c r="JO90" s="244">
        <v>0</v>
      </c>
      <c r="JP90" s="243">
        <f t="shared" si="297"/>
        <v>0</v>
      </c>
      <c r="JQ90" s="244">
        <v>0</v>
      </c>
      <c r="JR90" s="243">
        <f t="shared" si="75"/>
        <v>0</v>
      </c>
      <c r="JS90" s="243">
        <f t="shared" si="76"/>
        <v>0</v>
      </c>
      <c r="JT90" s="243">
        <f t="shared" si="77"/>
        <v>0</v>
      </c>
      <c r="JU90" s="243">
        <f t="shared" si="298"/>
        <v>0</v>
      </c>
      <c r="JV90" s="244">
        <v>0</v>
      </c>
      <c r="JW90" s="243">
        <f t="shared" si="299"/>
        <v>0</v>
      </c>
      <c r="JX90" s="244">
        <v>0</v>
      </c>
      <c r="JY90" s="243">
        <f t="shared" si="78"/>
        <v>0</v>
      </c>
      <c r="JZ90" s="243">
        <f t="shared" si="79"/>
        <v>0</v>
      </c>
      <c r="KA90" s="243">
        <f t="shared" si="80"/>
        <v>0</v>
      </c>
      <c r="KB90" s="243">
        <f t="shared" si="300"/>
        <v>0</v>
      </c>
      <c r="KC90" s="244">
        <v>0</v>
      </c>
      <c r="KD90" s="243">
        <f t="shared" si="301"/>
        <v>0</v>
      </c>
      <c r="KE90" s="244">
        <v>0</v>
      </c>
      <c r="KF90" s="243">
        <f t="shared" si="81"/>
        <v>0</v>
      </c>
      <c r="KG90" s="243">
        <f t="shared" si="82"/>
        <v>0</v>
      </c>
      <c r="KH90" s="243">
        <f t="shared" si="83"/>
        <v>0</v>
      </c>
      <c r="KI90" s="243">
        <f t="shared" si="302"/>
        <v>0</v>
      </c>
      <c r="KJ90" s="244">
        <v>0</v>
      </c>
      <c r="KK90" s="243">
        <f t="shared" si="303"/>
        <v>0</v>
      </c>
      <c r="KL90" s="244">
        <v>0</v>
      </c>
      <c r="KM90" s="243">
        <f t="shared" si="84"/>
        <v>0</v>
      </c>
      <c r="KN90" s="243">
        <f t="shared" si="85"/>
        <v>0</v>
      </c>
      <c r="KO90" s="243">
        <f t="shared" si="86"/>
        <v>0</v>
      </c>
      <c r="KP90" s="243">
        <f t="shared" si="304"/>
        <v>0</v>
      </c>
      <c r="KQ90" s="243">
        <f t="shared" si="305"/>
        <v>24.672399999999897</v>
      </c>
      <c r="KR90" s="243">
        <f t="shared" si="305"/>
        <v>5.4279279999999774</v>
      </c>
      <c r="KS90" s="243">
        <f t="shared" si="306"/>
        <v>58.857270526008961</v>
      </c>
      <c r="KT90" s="243">
        <f t="shared" si="307"/>
        <v>0</v>
      </c>
      <c r="KU90" s="243">
        <f t="shared" si="308"/>
        <v>0</v>
      </c>
      <c r="KV90" s="243">
        <f t="shared" si="309"/>
        <v>0</v>
      </c>
      <c r="KW90" s="243">
        <f t="shared" si="310"/>
        <v>10.107536778659806</v>
      </c>
      <c r="KX90" s="243">
        <f t="shared" si="311"/>
        <v>0.32580278228258014</v>
      </c>
      <c r="KY90" s="243">
        <f t="shared" si="312"/>
        <v>8.6216808409834762</v>
      </c>
      <c r="KZ90" s="243">
        <f t="shared" si="313"/>
        <v>4.9532567652334318</v>
      </c>
      <c r="LA90" s="243">
        <f t="shared" si="313"/>
        <v>124.82207048388248</v>
      </c>
      <c r="LB90" s="244">
        <v>2.66</v>
      </c>
      <c r="LC90" s="243">
        <f t="shared" si="314"/>
        <v>0.58520000000000005</v>
      </c>
      <c r="LD90" s="243">
        <f t="shared" si="88"/>
        <v>0</v>
      </c>
      <c r="LE90" s="243">
        <f t="shared" si="315"/>
        <v>0</v>
      </c>
      <c r="LF90" s="243">
        <f t="shared" si="316"/>
        <v>0</v>
      </c>
      <c r="LG90" s="244">
        <v>0.21342410338333301</v>
      </c>
      <c r="LH90" s="243">
        <f t="shared" si="89"/>
        <v>0.39297565253276812</v>
      </c>
      <c r="LI90" s="243">
        <f t="shared" si="317"/>
        <v>1.2667038841234332E-2</v>
      </c>
      <c r="LJ90" s="243">
        <f t="shared" si="318"/>
        <v>0.33520636418243016</v>
      </c>
      <c r="LK90" s="243">
        <f t="shared" si="90"/>
        <v>0.19257998779580507</v>
      </c>
      <c r="LL90" s="243">
        <f t="shared" si="319"/>
        <v>4.8530156924542869</v>
      </c>
      <c r="LM90" s="243">
        <f t="shared" si="91"/>
        <v>0</v>
      </c>
      <c r="LN90" s="244">
        <v>0</v>
      </c>
      <c r="LO90" s="243">
        <f t="shared" si="320"/>
        <v>0</v>
      </c>
      <c r="LP90" s="243">
        <f t="shared" si="321"/>
        <v>0</v>
      </c>
      <c r="LQ90" s="243">
        <f t="shared" si="92"/>
        <v>0</v>
      </c>
      <c r="LR90" s="243">
        <f t="shared" si="322"/>
        <v>0</v>
      </c>
      <c r="LS90" s="244">
        <v>0</v>
      </c>
      <c r="LT90" s="243">
        <f t="shared" si="93"/>
        <v>0</v>
      </c>
      <c r="LU90" s="243">
        <f t="shared" si="323"/>
        <v>0</v>
      </c>
      <c r="LV90" s="243">
        <f t="shared" si="324"/>
        <v>0</v>
      </c>
      <c r="LW90" s="243">
        <f t="shared" si="94"/>
        <v>0</v>
      </c>
      <c r="LX90" s="243">
        <f t="shared" si="325"/>
        <v>0</v>
      </c>
      <c r="LY90" s="245">
        <f t="shared" si="95"/>
        <v>0</v>
      </c>
      <c r="LZ90" s="244">
        <v>0</v>
      </c>
      <c r="MA90" s="249">
        <f t="shared" si="326"/>
        <v>0</v>
      </c>
      <c r="MB90" s="249">
        <f t="shared" si="327"/>
        <v>0</v>
      </c>
      <c r="MC90" s="249">
        <f t="shared" si="96"/>
        <v>0</v>
      </c>
      <c r="MD90" s="247">
        <f t="shared" si="328"/>
        <v>0</v>
      </c>
      <c r="ME90" s="250">
        <f t="shared" si="329"/>
        <v>217.34613084356886</v>
      </c>
      <c r="MF90" s="251">
        <f t="shared" si="376"/>
        <v>43.049030571609691</v>
      </c>
      <c r="MG90" s="252" t="e">
        <f t="shared" si="330"/>
        <v>#REF!</v>
      </c>
      <c r="MH90" s="252" t="e">
        <f t="shared" si="377"/>
        <v>#REF!</v>
      </c>
      <c r="MI90" s="252">
        <f t="shared" si="331"/>
        <v>0</v>
      </c>
      <c r="MJ90" s="252">
        <f t="shared" si="332"/>
        <v>0</v>
      </c>
      <c r="MK90" s="252">
        <f t="shared" si="378"/>
        <v>45.874499999999991</v>
      </c>
      <c r="ML90" s="252">
        <f t="shared" si="333"/>
        <v>0</v>
      </c>
      <c r="MM90" s="252">
        <f t="shared" si="334"/>
        <v>0</v>
      </c>
      <c r="MN90" s="252">
        <f t="shared" si="335"/>
        <v>0</v>
      </c>
      <c r="MO90" s="252">
        <f t="shared" si="336"/>
        <v>0</v>
      </c>
      <c r="MP90" s="253">
        <f t="shared" si="337"/>
        <v>0</v>
      </c>
      <c r="MQ90" s="254">
        <f t="shared" si="379"/>
        <v>0</v>
      </c>
      <c r="MR90" s="255">
        <f t="shared" si="338"/>
        <v>0</v>
      </c>
      <c r="MS90" s="255">
        <f t="shared" si="380"/>
        <v>0</v>
      </c>
      <c r="MT90" s="255">
        <f t="shared" si="381"/>
        <v>17.59972417285325</v>
      </c>
      <c r="MU90" s="255">
        <f t="shared" si="97"/>
        <v>0.56730331320959748</v>
      </c>
      <c r="MV90" s="255">
        <f t="shared" si="339"/>
        <v>18.315226923954732</v>
      </c>
      <c r="MW90" s="255" t="e">
        <f t="shared" si="98"/>
        <v>#REF!</v>
      </c>
      <c r="MX90" s="255" t="e">
        <f t="shared" si="99"/>
        <v>#REF!</v>
      </c>
      <c r="MY90" s="256" t="e">
        <f t="shared" si="340"/>
        <v>#REF!</v>
      </c>
      <c r="MZ90" s="254">
        <f t="shared" si="341"/>
        <v>0</v>
      </c>
      <c r="NA90" s="255">
        <f t="shared" si="100"/>
        <v>0</v>
      </c>
      <c r="NB90" s="255">
        <f t="shared" si="342"/>
        <v>0</v>
      </c>
      <c r="NC90" s="255">
        <f t="shared" si="101"/>
        <v>0</v>
      </c>
      <c r="ND90" s="255">
        <f t="shared" si="343"/>
        <v>0</v>
      </c>
      <c r="NE90" s="255"/>
      <c r="NF90" s="256"/>
      <c r="NG90" s="257"/>
      <c r="NH90" s="254">
        <f t="shared" si="344"/>
        <v>4.093776003328701</v>
      </c>
      <c r="NI90" s="255">
        <f t="shared" si="102"/>
        <v>4.613685555751446</v>
      </c>
      <c r="NJ90" s="255" t="e">
        <f t="shared" si="345"/>
        <v>#REF!</v>
      </c>
      <c r="NK90" s="255" t="e">
        <f t="shared" si="103"/>
        <v>#REF!</v>
      </c>
      <c r="NL90" s="255">
        <f t="shared" si="346"/>
        <v>4.3152047175955239</v>
      </c>
      <c r="NM90" s="255">
        <f t="shared" si="382"/>
        <v>0.9486863940976118</v>
      </c>
      <c r="NN90" s="256" t="e">
        <f t="shared" si="383"/>
        <v>#REF!</v>
      </c>
      <c r="NO90" s="257" t="e">
        <f t="shared" si="384"/>
        <v>#REF!</v>
      </c>
      <c r="NP90" s="254">
        <f t="shared" si="347"/>
        <v>6.2020539679561715</v>
      </c>
      <c r="NQ90" s="255">
        <f t="shared" si="104"/>
        <v>6.9897148218866052</v>
      </c>
      <c r="NR90" s="255">
        <f t="shared" si="348"/>
        <v>5.4545654506694579</v>
      </c>
      <c r="NS90" s="255">
        <f t="shared" si="105"/>
        <v>6.7636611588301276</v>
      </c>
      <c r="NT90" s="255">
        <f t="shared" si="349"/>
        <v>58.4123401201051</v>
      </c>
      <c r="NU90" s="255">
        <f t="shared" si="350"/>
        <v>0.10617711865684132</v>
      </c>
      <c r="NV90" s="256">
        <f t="shared" si="351"/>
        <v>9.3380361742981019E-2</v>
      </c>
      <c r="NW90" s="257">
        <f t="shared" si="106"/>
        <v>1.0358957808877343</v>
      </c>
      <c r="NX90" s="254">
        <f t="shared" si="352"/>
        <v>0</v>
      </c>
      <c r="NY90" s="255">
        <f t="shared" si="107"/>
        <v>0</v>
      </c>
      <c r="NZ90" s="255">
        <f t="shared" si="353"/>
        <v>0</v>
      </c>
      <c r="OA90" s="255">
        <f t="shared" si="108"/>
        <v>0</v>
      </c>
      <c r="OB90" s="255">
        <f t="shared" si="354"/>
        <v>0</v>
      </c>
      <c r="OC90" s="255"/>
      <c r="OD90" s="256"/>
      <c r="OE90" s="257"/>
      <c r="OF90" s="254">
        <f t="shared" si="355"/>
        <v>0</v>
      </c>
      <c r="OG90" s="255">
        <f t="shared" si="109"/>
        <v>0</v>
      </c>
      <c r="OH90" s="255">
        <f t="shared" si="356"/>
        <v>0</v>
      </c>
      <c r="OI90" s="255">
        <f t="shared" si="110"/>
        <v>0</v>
      </c>
      <c r="OJ90" s="255">
        <f t="shared" si="357"/>
        <v>0</v>
      </c>
      <c r="OK90" s="255"/>
      <c r="OL90" s="256"/>
      <c r="OM90" s="257"/>
      <c r="ON90" s="258"/>
      <c r="OO90" s="254">
        <f t="shared" si="358"/>
        <v>0</v>
      </c>
      <c r="OP90" s="255">
        <f t="shared" si="111"/>
        <v>0</v>
      </c>
      <c r="OQ90" s="255">
        <f t="shared" si="359"/>
        <v>0</v>
      </c>
      <c r="OR90" s="255">
        <f t="shared" si="112"/>
        <v>0</v>
      </c>
      <c r="OS90" s="255">
        <f t="shared" si="360"/>
        <v>0</v>
      </c>
      <c r="OT90" s="255"/>
      <c r="OU90" s="256"/>
      <c r="OV90" s="257"/>
      <c r="OW90" s="258"/>
      <c r="OX90" s="254">
        <f t="shared" si="361"/>
        <v>0</v>
      </c>
      <c r="OY90" s="255">
        <f t="shared" si="113"/>
        <v>0</v>
      </c>
      <c r="OZ90" s="255">
        <f t="shared" si="362"/>
        <v>0</v>
      </c>
      <c r="PA90" s="255">
        <f t="shared" si="114"/>
        <v>0</v>
      </c>
      <c r="PB90" s="255">
        <f t="shared" si="363"/>
        <v>0</v>
      </c>
      <c r="PC90" s="255"/>
      <c r="PD90" s="259"/>
      <c r="PE90" s="257"/>
      <c r="PF90" s="254">
        <f t="shared" si="116"/>
        <v>0</v>
      </c>
      <c r="PG90" s="255">
        <f t="shared" si="117"/>
        <v>0</v>
      </c>
      <c r="PH90" s="255">
        <f t="shared" si="364"/>
        <v>0</v>
      </c>
      <c r="PI90" s="255">
        <f t="shared" si="118"/>
        <v>0</v>
      </c>
      <c r="PJ90" s="255">
        <f t="shared" si="119"/>
        <v>0</v>
      </c>
      <c r="PK90" s="255"/>
      <c r="PL90" s="259"/>
      <c r="PM90" s="257"/>
      <c r="PN90" s="254">
        <f t="shared" si="120"/>
        <v>0</v>
      </c>
      <c r="PO90" s="255">
        <f t="shared" si="121"/>
        <v>0</v>
      </c>
      <c r="PP90" s="255">
        <f t="shared" si="365"/>
        <v>0</v>
      </c>
      <c r="PQ90" s="255">
        <f t="shared" si="122"/>
        <v>0</v>
      </c>
      <c r="PR90" s="255">
        <f t="shared" si="123"/>
        <v>0</v>
      </c>
      <c r="PS90" s="255"/>
      <c r="PT90" s="259"/>
      <c r="PU90" s="257"/>
      <c r="PV90" s="254">
        <f t="shared" si="124"/>
        <v>6.7954971339772694</v>
      </c>
      <c r="PW90" s="255">
        <f t="shared" si="125"/>
        <v>7.6585252699923823</v>
      </c>
      <c r="PX90" s="255">
        <f t="shared" si="126"/>
        <v>2.2536810907020866E-2</v>
      </c>
      <c r="PY90" s="255">
        <f t="shared" si="127"/>
        <v>2.7945645524705874E-2</v>
      </c>
      <c r="PZ90" s="255">
        <f t="shared" si="128"/>
        <v>6.8526493426422981</v>
      </c>
      <c r="QA90" s="255">
        <f t="shared" si="366"/>
        <v>0.99165983755955744</v>
      </c>
      <c r="QB90" s="259">
        <f t="shared" si="129"/>
        <v>3.2887734042919736E-3</v>
      </c>
      <c r="QC90" s="257">
        <f t="shared" si="367"/>
        <v>1.1267301049870939</v>
      </c>
      <c r="QD90" s="254">
        <f t="shared" si="130"/>
        <v>0</v>
      </c>
      <c r="QE90" s="255">
        <f t="shared" si="131"/>
        <v>0</v>
      </c>
      <c r="QF90" s="255">
        <f t="shared" si="132"/>
        <v>0</v>
      </c>
      <c r="QG90" s="255">
        <f t="shared" si="133"/>
        <v>0</v>
      </c>
      <c r="QH90" s="255">
        <f t="shared" si="134"/>
        <v>0</v>
      </c>
      <c r="QI90" s="255"/>
      <c r="QJ90" s="259"/>
      <c r="QK90" s="257"/>
      <c r="QL90" s="254">
        <f t="shared" si="135"/>
        <v>40.61877862599971</v>
      </c>
      <c r="QM90" s="255">
        <f t="shared" si="136"/>
        <v>45.777363511501676</v>
      </c>
      <c r="QN90" s="255">
        <f t="shared" si="137"/>
        <v>0.32580278228258014</v>
      </c>
      <c r="QO90" s="255">
        <f t="shared" si="138"/>
        <v>0.40399545003039938</v>
      </c>
      <c r="QP90" s="255">
        <f t="shared" si="368"/>
        <v>99.065135304668644</v>
      </c>
      <c r="QQ90" s="255">
        <f t="shared" si="369"/>
        <v>0.41002092715140587</v>
      </c>
      <c r="QR90" s="259">
        <f t="shared" si="139"/>
        <v>3.2887734042919741E-3</v>
      </c>
      <c r="QS90" s="257">
        <f t="shared" si="370"/>
        <v>1.0528619633652587</v>
      </c>
      <c r="QT90" s="254">
        <f t="shared" si="140"/>
        <v>3.6541517643025649</v>
      </c>
      <c r="QU90" s="255">
        <f t="shared" si="141"/>
        <v>4.118229038368991</v>
      </c>
      <c r="QV90" s="255">
        <f t="shared" si="142"/>
        <v>1.2667038841234332E-2</v>
      </c>
      <c r="QW90" s="255">
        <f t="shared" si="143"/>
        <v>1.5707128163130572E-2</v>
      </c>
      <c r="QX90" s="255">
        <f t="shared" si="144"/>
        <v>3.8515997559161006</v>
      </c>
      <c r="QY90" s="255">
        <f t="shared" si="385"/>
        <v>0.94873610859740731</v>
      </c>
      <c r="QZ90" s="259">
        <f t="shared" si="386"/>
        <v>3.2887734042919745E-3</v>
      </c>
      <c r="RA90" s="257">
        <f t="shared" si="387"/>
        <v>1.1212787914089009</v>
      </c>
      <c r="RB90" s="254">
        <f t="shared" si="145"/>
        <v>0</v>
      </c>
      <c r="RC90" s="255">
        <f t="shared" si="146"/>
        <v>0</v>
      </c>
      <c r="RD90" s="255">
        <f t="shared" si="371"/>
        <v>0</v>
      </c>
      <c r="RE90" s="255">
        <f t="shared" si="147"/>
        <v>0</v>
      </c>
      <c r="RF90" s="255">
        <f t="shared" si="148"/>
        <v>0</v>
      </c>
      <c r="RG90" s="255"/>
      <c r="RH90" s="259"/>
      <c r="RI90" s="257"/>
      <c r="RJ90" s="254">
        <f t="shared" si="149"/>
        <v>0</v>
      </c>
      <c r="RK90" s="255">
        <f t="shared" si="150"/>
        <v>0</v>
      </c>
      <c r="RL90" s="255">
        <f t="shared" si="372"/>
        <v>0</v>
      </c>
      <c r="RM90" s="255">
        <f t="shared" si="151"/>
        <v>0</v>
      </c>
      <c r="RN90" s="255">
        <f t="shared" si="152"/>
        <v>0</v>
      </c>
      <c r="RO90" s="255"/>
      <c r="RP90" s="259"/>
      <c r="RQ90" s="257"/>
      <c r="RR90" s="254">
        <f t="shared" si="153"/>
        <v>0</v>
      </c>
      <c r="RS90" s="255">
        <f t="shared" si="154"/>
        <v>0</v>
      </c>
      <c r="RT90" s="255">
        <f t="shared" si="373"/>
        <v>0</v>
      </c>
      <c r="RU90" s="255">
        <f t="shared" si="155"/>
        <v>0</v>
      </c>
      <c r="RV90" s="255">
        <f t="shared" si="156"/>
        <v>0</v>
      </c>
      <c r="RW90" s="255"/>
      <c r="RX90" s="259"/>
      <c r="RY90" s="257"/>
      <c r="RZ90" s="260"/>
      <c r="SA90" s="242" t="e">
        <f t="shared" si="157"/>
        <v>#REF!</v>
      </c>
      <c r="SB90" s="242">
        <f t="shared" si="158"/>
        <v>0</v>
      </c>
      <c r="SC90" s="242">
        <f t="shared" si="159"/>
        <v>0.26301393876739576</v>
      </c>
      <c r="SD90" s="242">
        <f t="shared" si="160"/>
        <v>0</v>
      </c>
      <c r="SE90" s="242">
        <f t="shared" si="161"/>
        <v>0</v>
      </c>
      <c r="SF90" s="262">
        <v>0</v>
      </c>
      <c r="SG90" s="242">
        <f t="shared" si="162"/>
        <v>0</v>
      </c>
      <c r="SH90" s="262">
        <v>0</v>
      </c>
      <c r="SI90" s="242">
        <f t="shared" si="163"/>
        <v>0</v>
      </c>
      <c r="SJ90" s="242">
        <f t="shared" si="164"/>
        <v>0</v>
      </c>
      <c r="SK90" s="242">
        <f t="shared" si="165"/>
        <v>0</v>
      </c>
      <c r="SL90" s="242">
        <f t="shared" si="166"/>
        <v>5.0139489671925677E-2</v>
      </c>
      <c r="SM90" s="242">
        <f t="shared" si="167"/>
        <v>0</v>
      </c>
      <c r="SN90" s="242">
        <f t="shared" si="168"/>
        <v>0.53043185714341734</v>
      </c>
      <c r="SO90" s="242">
        <f t="shared" si="169"/>
        <v>2.7583458268658961E-2</v>
      </c>
      <c r="SP90" s="242">
        <f t="shared" si="170"/>
        <v>0</v>
      </c>
      <c r="SQ90" s="242">
        <f t="shared" si="171"/>
        <v>0</v>
      </c>
      <c r="SR90" s="242">
        <f t="shared" si="172"/>
        <v>0</v>
      </c>
      <c r="SS90" s="242" t="e">
        <f t="shared" si="173"/>
        <v>#REF!</v>
      </c>
      <c r="ST90" s="242" t="e">
        <f t="shared" si="174"/>
        <v>#REF!</v>
      </c>
      <c r="SU90" s="242"/>
      <c r="SV90" s="242"/>
      <c r="SW90" s="242" t="e">
        <f t="shared" si="175"/>
        <v>#REF!</v>
      </c>
      <c r="SX90" s="242" t="e">
        <f t="shared" si="175"/>
        <v>#REF!</v>
      </c>
      <c r="SY90" s="242"/>
      <c r="SZ90" s="263"/>
      <c r="TA90" s="264">
        <f t="shared" si="176"/>
        <v>8.0012399999999992</v>
      </c>
      <c r="TB90" s="264">
        <f t="shared" si="177"/>
        <v>0</v>
      </c>
      <c r="TC90" s="264">
        <f t="shared" si="178"/>
        <v>73.605609999999999</v>
      </c>
      <c r="TD90" s="264">
        <f t="shared" si="179"/>
        <v>0</v>
      </c>
      <c r="TE90" s="264">
        <f t="shared" si="180"/>
        <v>0</v>
      </c>
      <c r="TF90" s="264">
        <f t="shared" si="180"/>
        <v>0</v>
      </c>
      <c r="TG90" s="264">
        <f t="shared" si="181"/>
        <v>0</v>
      </c>
      <c r="TH90" s="264">
        <f t="shared" si="182"/>
        <v>0</v>
      </c>
      <c r="TI90" s="264">
        <f t="shared" si="183"/>
        <v>0</v>
      </c>
      <c r="TJ90" s="264">
        <f t="shared" si="184"/>
        <v>12.900549999999999</v>
      </c>
      <c r="TK90" s="264">
        <f t="shared" si="185"/>
        <v>0</v>
      </c>
      <c r="TL90" s="264">
        <f t="shared" si="186"/>
        <v>146.05161999999999</v>
      </c>
      <c r="TM90" s="264">
        <f t="shared" si="187"/>
        <v>7.1315399999999993</v>
      </c>
      <c r="TN90" s="264">
        <f t="shared" si="188"/>
        <v>0</v>
      </c>
      <c r="TO90" s="264">
        <f t="shared" si="189"/>
        <v>0</v>
      </c>
      <c r="TP90" s="264">
        <f t="shared" si="189"/>
        <v>0</v>
      </c>
      <c r="TQ90" s="264"/>
      <c r="TR90" s="264"/>
      <c r="TS90" s="264" t="e">
        <f t="shared" si="190"/>
        <v>#REF!</v>
      </c>
      <c r="TT90" s="264">
        <f t="shared" si="191"/>
        <v>0</v>
      </c>
      <c r="TU90" s="264">
        <f t="shared" si="192"/>
        <v>76.24774084866803</v>
      </c>
      <c r="TV90" s="264">
        <f t="shared" si="193"/>
        <v>0</v>
      </c>
      <c r="TW90" s="264">
        <f t="shared" si="193"/>
        <v>0</v>
      </c>
      <c r="TX90" s="264">
        <f t="shared" si="194"/>
        <v>0</v>
      </c>
      <c r="TY90" s="264">
        <f t="shared" si="195"/>
        <v>0</v>
      </c>
      <c r="TZ90" s="264">
        <f t="shared" si="196"/>
        <v>0</v>
      </c>
      <c r="UA90" s="264">
        <f t="shared" si="197"/>
        <v>0</v>
      </c>
      <c r="UB90" s="264">
        <f t="shared" si="198"/>
        <v>14.535438055891253</v>
      </c>
      <c r="UC90" s="264">
        <f t="shared" si="199"/>
        <v>0</v>
      </c>
      <c r="UD90" s="264">
        <f t="shared" si="200"/>
        <v>153.77219538587667</v>
      </c>
      <c r="UE90" s="264">
        <f t="shared" si="201"/>
        <v>7.996444552084232</v>
      </c>
      <c r="UF90" s="264">
        <f t="shared" si="202"/>
        <v>0</v>
      </c>
      <c r="UG90" s="264">
        <f t="shared" si="203"/>
        <v>0</v>
      </c>
      <c r="UH90" s="264">
        <f t="shared" si="203"/>
        <v>0</v>
      </c>
      <c r="UI90" s="191"/>
      <c r="UJ90" s="191"/>
      <c r="UK90" s="191"/>
      <c r="UL90" s="191"/>
      <c r="UM90" s="189"/>
      <c r="UN90" s="191"/>
      <c r="UO90" s="191"/>
      <c r="UP90" s="191"/>
      <c r="UQ90" s="191"/>
      <c r="UR90" s="191"/>
      <c r="US90" s="191"/>
      <c r="UT90" s="191"/>
      <c r="UU90" s="191"/>
      <c r="UV90" s="192"/>
      <c r="UW90" s="191"/>
      <c r="UX90" s="191"/>
      <c r="UY90" s="191"/>
      <c r="UZ90" s="191"/>
      <c r="VA90" s="191"/>
      <c r="VB90" s="191"/>
      <c r="VC90" s="191"/>
      <c r="VD90" s="191"/>
      <c r="VE90" s="191"/>
      <c r="VF90" s="191"/>
      <c r="VG90" s="191"/>
      <c r="VH90" s="191"/>
      <c r="VI90" s="191"/>
      <c r="VJ90" s="191"/>
      <c r="VK90" s="191"/>
      <c r="VL90" s="191"/>
      <c r="VM90" s="191"/>
      <c r="VN90" s="219"/>
      <c r="VO90" s="191"/>
      <c r="VP90" s="191"/>
      <c r="VQ90" s="191"/>
      <c r="VR90" s="191"/>
      <c r="VS90" s="191"/>
      <c r="VT90" s="191"/>
      <c r="VU90" s="191"/>
      <c r="VV90" s="191"/>
    </row>
    <row r="91" spans="1:594" ht="23.1" hidden="1" customHeight="1" thickBot="1" x14ac:dyDescent="0.35">
      <c r="A91" s="265">
        <v>54</v>
      </c>
      <c r="B91" s="266" t="s">
        <v>193</v>
      </c>
      <c r="C91" s="265">
        <v>1</v>
      </c>
      <c r="D91" s="267">
        <v>189.2</v>
      </c>
      <c r="E91" s="239"/>
      <c r="F91" s="240">
        <f t="shared" si="204"/>
        <v>189.2</v>
      </c>
      <c r="G91" s="240"/>
      <c r="H91" s="268">
        <v>0</v>
      </c>
      <c r="I91" s="269">
        <v>1.093</v>
      </c>
      <c r="J91" s="269">
        <v>1.093</v>
      </c>
      <c r="K91" s="269"/>
      <c r="L91" s="269"/>
      <c r="M91" s="269">
        <v>4.7800000000000002E-2</v>
      </c>
      <c r="N91" s="269">
        <v>0</v>
      </c>
      <c r="O91" s="269">
        <v>0.51859999999999995</v>
      </c>
      <c r="P91" s="269">
        <v>0</v>
      </c>
      <c r="Q91" s="269">
        <v>0</v>
      </c>
      <c r="R91" s="269">
        <v>0</v>
      </c>
      <c r="S91" s="269">
        <v>0</v>
      </c>
      <c r="T91" s="269">
        <v>0</v>
      </c>
      <c r="U91" s="269">
        <v>0</v>
      </c>
      <c r="V91" s="269">
        <v>9.5799999999999996E-2</v>
      </c>
      <c r="W91" s="269">
        <v>0</v>
      </c>
      <c r="X91" s="269">
        <v>0.3881</v>
      </c>
      <c r="Y91" s="269">
        <v>4.2700000000000002E-2</v>
      </c>
      <c r="Z91" s="269">
        <v>0</v>
      </c>
      <c r="AA91" s="269">
        <v>0</v>
      </c>
      <c r="AB91" s="269">
        <v>0</v>
      </c>
      <c r="AC91" s="244">
        <v>0</v>
      </c>
      <c r="AD91" s="243">
        <f t="shared" si="205"/>
        <v>0</v>
      </c>
      <c r="AE91" s="243">
        <f t="shared" si="0"/>
        <v>0</v>
      </c>
      <c r="AF91" s="243">
        <f t="shared" si="206"/>
        <v>0</v>
      </c>
      <c r="AG91" s="243">
        <f t="shared" si="207"/>
        <v>0</v>
      </c>
      <c r="AH91" s="244">
        <v>0</v>
      </c>
      <c r="AI91" s="243">
        <f t="shared" si="1"/>
        <v>0</v>
      </c>
      <c r="AJ91" s="243">
        <f t="shared" si="208"/>
        <v>0</v>
      </c>
      <c r="AK91" s="243">
        <f t="shared" si="209"/>
        <v>0</v>
      </c>
      <c r="AL91" s="243">
        <f t="shared" si="2"/>
        <v>0</v>
      </c>
      <c r="AM91" s="243">
        <f t="shared" si="210"/>
        <v>0</v>
      </c>
      <c r="AN91" s="244">
        <v>3.37</v>
      </c>
      <c r="AO91" s="244">
        <v>0.74139999999999995</v>
      </c>
      <c r="AP91" s="243">
        <f t="shared" si="211"/>
        <v>0</v>
      </c>
      <c r="AQ91" s="243">
        <f t="shared" si="212"/>
        <v>0</v>
      </c>
      <c r="AR91" s="243">
        <f t="shared" si="213"/>
        <v>0</v>
      </c>
      <c r="AS91" s="244">
        <v>0.27058121814166702</v>
      </c>
      <c r="AT91" s="244" t="e">
        <f t="shared" si="3"/>
        <v>#REF!</v>
      </c>
      <c r="AU91" s="243">
        <f t="shared" si="4"/>
        <v>0.49788929849330271</v>
      </c>
      <c r="AV91" s="243">
        <f t="shared" si="214"/>
        <v>1.6048788371497626E-2</v>
      </c>
      <c r="AW91" s="243">
        <f t="shared" si="215"/>
        <v>0.42469720563505953</v>
      </c>
      <c r="AX91" s="243">
        <f t="shared" si="5"/>
        <v>0.24399352583174849</v>
      </c>
      <c r="AY91" s="243">
        <f t="shared" si="216"/>
        <v>6.1486368509600622</v>
      </c>
      <c r="AZ91" s="244">
        <v>12</v>
      </c>
      <c r="BA91" s="243">
        <f t="shared" si="217"/>
        <v>61.165999999999997</v>
      </c>
      <c r="BB91" s="243">
        <f t="shared" si="218"/>
        <v>6.3787399999999996</v>
      </c>
      <c r="BC91" s="243">
        <f t="shared" si="219"/>
        <v>5.1029920000000004</v>
      </c>
      <c r="BD91" s="243">
        <f t="shared" si="220"/>
        <v>1.2757479999999992</v>
      </c>
      <c r="BE91" s="244">
        <v>2.3920275000000002</v>
      </c>
      <c r="BF91" s="243">
        <f t="shared" si="221"/>
        <v>1.9136220000000002</v>
      </c>
      <c r="BG91" s="243">
        <f t="shared" si="222"/>
        <v>0.47840550000000004</v>
      </c>
      <c r="BH91" s="243">
        <f t="shared" si="6"/>
        <v>7.9463526601401488</v>
      </c>
      <c r="BI91" s="243">
        <f t="shared" si="223"/>
        <v>0.25613993422594494</v>
      </c>
      <c r="BJ91" s="243">
        <f t="shared" si="224"/>
        <v>6.778201057875596</v>
      </c>
      <c r="BK91" s="243">
        <f t="shared" si="7"/>
        <v>3.8941560080070072</v>
      </c>
      <c r="BL91" s="243">
        <f t="shared" si="225"/>
        <v>98.132731401776567</v>
      </c>
      <c r="BM91" s="244">
        <v>0</v>
      </c>
      <c r="BN91" s="243">
        <f t="shared" si="226"/>
        <v>0</v>
      </c>
      <c r="BO91" s="243">
        <f t="shared" si="8"/>
        <v>0</v>
      </c>
      <c r="BP91" s="243">
        <f t="shared" si="227"/>
        <v>0</v>
      </c>
      <c r="BQ91" s="243">
        <f t="shared" si="228"/>
        <v>0</v>
      </c>
      <c r="BR91" s="244">
        <v>0</v>
      </c>
      <c r="BS91" s="243">
        <f t="shared" si="9"/>
        <v>0</v>
      </c>
      <c r="BT91" s="243">
        <f t="shared" si="229"/>
        <v>0</v>
      </c>
      <c r="BU91" s="243">
        <f t="shared" si="230"/>
        <v>0</v>
      </c>
      <c r="BV91" s="243">
        <f t="shared" si="10"/>
        <v>0</v>
      </c>
      <c r="BW91" s="243">
        <f t="shared" si="231"/>
        <v>0</v>
      </c>
      <c r="BX91" s="244">
        <v>0</v>
      </c>
      <c r="BY91" s="243">
        <f t="shared" si="11"/>
        <v>0</v>
      </c>
      <c r="BZ91" s="243">
        <f t="shared" si="232"/>
        <v>0</v>
      </c>
      <c r="CA91" s="243">
        <f t="shared" si="233"/>
        <v>0</v>
      </c>
      <c r="CB91" s="243">
        <f t="shared" si="12"/>
        <v>0</v>
      </c>
      <c r="CC91" s="243">
        <f t="shared" si="234"/>
        <v>0</v>
      </c>
      <c r="CD91" s="245"/>
      <c r="CE91" s="243">
        <f t="shared" si="13"/>
        <v>0</v>
      </c>
      <c r="CF91" s="243">
        <f t="shared" si="235"/>
        <v>0</v>
      </c>
      <c r="CG91" s="243">
        <f t="shared" si="236"/>
        <v>0</v>
      </c>
      <c r="CH91" s="243">
        <f t="shared" si="14"/>
        <v>0</v>
      </c>
      <c r="CI91" s="243">
        <f t="shared" si="237"/>
        <v>0</v>
      </c>
      <c r="CJ91" s="245"/>
      <c r="CK91" s="243">
        <f t="shared" si="15"/>
        <v>0</v>
      </c>
      <c r="CL91" s="243">
        <f t="shared" si="238"/>
        <v>0</v>
      </c>
      <c r="CM91" s="243">
        <f t="shared" si="239"/>
        <v>0</v>
      </c>
      <c r="CN91" s="243">
        <f t="shared" si="16"/>
        <v>0</v>
      </c>
      <c r="CO91" s="243">
        <f t="shared" si="240"/>
        <v>0</v>
      </c>
      <c r="CP91" s="243">
        <v>0</v>
      </c>
      <c r="CQ91" s="243">
        <f t="shared" si="17"/>
        <v>0</v>
      </c>
      <c r="CR91" s="243">
        <f t="shared" si="374"/>
        <v>0</v>
      </c>
      <c r="CS91" s="243">
        <f t="shared" si="241"/>
        <v>0</v>
      </c>
      <c r="CT91" s="243">
        <f t="shared" si="18"/>
        <v>0</v>
      </c>
      <c r="CU91" s="243">
        <f t="shared" si="242"/>
        <v>0</v>
      </c>
      <c r="CV91" s="243"/>
      <c r="CW91" s="243">
        <f t="shared" si="19"/>
        <v>0</v>
      </c>
      <c r="CX91" s="243">
        <f t="shared" si="375"/>
        <v>0</v>
      </c>
      <c r="CY91" s="243">
        <f t="shared" si="243"/>
        <v>0</v>
      </c>
      <c r="CZ91" s="243">
        <f t="shared" si="20"/>
        <v>0</v>
      </c>
      <c r="DA91" s="243">
        <f t="shared" si="244"/>
        <v>0</v>
      </c>
      <c r="DB91" s="244">
        <v>0</v>
      </c>
      <c r="DC91" s="243">
        <f t="shared" si="245"/>
        <v>0</v>
      </c>
      <c r="DD91" s="243">
        <f t="shared" si="21"/>
        <v>0</v>
      </c>
      <c r="DE91" s="244">
        <v>0</v>
      </c>
      <c r="DF91" s="244">
        <v>0</v>
      </c>
      <c r="DG91" s="243">
        <f t="shared" si="22"/>
        <v>0</v>
      </c>
      <c r="DH91" s="243">
        <f t="shared" si="23"/>
        <v>0</v>
      </c>
      <c r="DI91" s="243">
        <f t="shared" si="246"/>
        <v>0</v>
      </c>
      <c r="DJ91" s="244">
        <v>0</v>
      </c>
      <c r="DK91" s="243">
        <f t="shared" si="247"/>
        <v>0</v>
      </c>
      <c r="DL91" s="243">
        <f t="shared" si="24"/>
        <v>0</v>
      </c>
      <c r="DM91" s="244">
        <v>0</v>
      </c>
      <c r="DN91" s="244">
        <v>0</v>
      </c>
      <c r="DO91" s="243">
        <f t="shared" si="25"/>
        <v>0</v>
      </c>
      <c r="DP91" s="243">
        <f t="shared" si="26"/>
        <v>0</v>
      </c>
      <c r="DQ91" s="243">
        <f t="shared" si="248"/>
        <v>0</v>
      </c>
      <c r="DR91" s="244">
        <v>0</v>
      </c>
      <c r="DS91" s="243">
        <f t="shared" si="249"/>
        <v>0</v>
      </c>
      <c r="DT91" s="243">
        <f t="shared" si="27"/>
        <v>0</v>
      </c>
      <c r="DU91" s="244">
        <v>0</v>
      </c>
      <c r="DV91" s="244">
        <v>0</v>
      </c>
      <c r="DW91" s="243">
        <f t="shared" si="28"/>
        <v>0</v>
      </c>
      <c r="DX91" s="243">
        <f t="shared" si="29"/>
        <v>0</v>
      </c>
      <c r="DY91" s="243">
        <f t="shared" si="30"/>
        <v>0</v>
      </c>
      <c r="DZ91" s="244">
        <v>0</v>
      </c>
      <c r="EA91" s="243">
        <f t="shared" si="250"/>
        <v>0</v>
      </c>
      <c r="EB91" s="243">
        <f t="shared" si="31"/>
        <v>0</v>
      </c>
      <c r="EC91" s="244">
        <v>0</v>
      </c>
      <c r="ED91" s="244">
        <v>0</v>
      </c>
      <c r="EE91" s="243">
        <f t="shared" si="32"/>
        <v>0</v>
      </c>
      <c r="EF91" s="243">
        <f t="shared" si="33"/>
        <v>0</v>
      </c>
      <c r="EG91" s="243">
        <f t="shared" si="34"/>
        <v>0</v>
      </c>
      <c r="EH91" s="244">
        <v>0</v>
      </c>
      <c r="EI91" s="243">
        <f t="shared" si="251"/>
        <v>0</v>
      </c>
      <c r="EJ91" s="243">
        <f t="shared" si="35"/>
        <v>0</v>
      </c>
      <c r="EK91" s="244">
        <v>0</v>
      </c>
      <c r="EL91" s="244">
        <v>0</v>
      </c>
      <c r="EM91" s="243">
        <f t="shared" si="36"/>
        <v>0</v>
      </c>
      <c r="EN91" s="243">
        <f t="shared" si="37"/>
        <v>0</v>
      </c>
      <c r="EO91" s="243">
        <f t="shared" si="252"/>
        <v>0</v>
      </c>
      <c r="EP91" s="244">
        <v>0</v>
      </c>
      <c r="EQ91" s="244">
        <v>0</v>
      </c>
      <c r="ER91" s="244">
        <v>0</v>
      </c>
      <c r="ES91" s="244">
        <v>0</v>
      </c>
      <c r="ET91" s="244">
        <v>0</v>
      </c>
      <c r="EU91" s="243">
        <f t="shared" si="38"/>
        <v>0</v>
      </c>
      <c r="EV91" s="243">
        <f t="shared" si="253"/>
        <v>0</v>
      </c>
      <c r="EW91" s="243">
        <f t="shared" si="254"/>
        <v>0</v>
      </c>
      <c r="EX91" s="243">
        <f t="shared" si="39"/>
        <v>0</v>
      </c>
      <c r="EY91" s="243">
        <f t="shared" si="255"/>
        <v>0</v>
      </c>
      <c r="EZ91" s="245">
        <f t="shared" si="256"/>
        <v>0</v>
      </c>
      <c r="FA91" s="245">
        <f t="shared" si="256"/>
        <v>0</v>
      </c>
      <c r="FB91" s="245">
        <f t="shared" si="256"/>
        <v>0</v>
      </c>
      <c r="FC91" s="245">
        <f t="shared" si="257"/>
        <v>0</v>
      </c>
      <c r="FD91" s="245">
        <f t="shared" si="258"/>
        <v>0</v>
      </c>
      <c r="FE91" s="245">
        <f t="shared" si="259"/>
        <v>0</v>
      </c>
      <c r="FF91" s="245">
        <f t="shared" si="260"/>
        <v>0</v>
      </c>
      <c r="FG91" s="245">
        <f t="shared" si="261"/>
        <v>0</v>
      </c>
      <c r="FH91" s="245">
        <f t="shared" si="262"/>
        <v>0</v>
      </c>
      <c r="FI91" s="245">
        <f t="shared" si="263"/>
        <v>0</v>
      </c>
      <c r="FJ91" s="245">
        <f t="shared" si="263"/>
        <v>0</v>
      </c>
      <c r="FK91" s="244">
        <f t="shared" si="40"/>
        <v>0</v>
      </c>
      <c r="FL91" s="244">
        <v>0</v>
      </c>
      <c r="FM91" s="243">
        <f t="shared" si="264"/>
        <v>0</v>
      </c>
      <c r="FN91" s="243">
        <f t="shared" si="265"/>
        <v>0</v>
      </c>
      <c r="FO91" s="244">
        <v>0</v>
      </c>
      <c r="FP91" s="244">
        <f t="shared" si="266"/>
        <v>0</v>
      </c>
      <c r="FQ91" s="244">
        <f t="shared" si="41"/>
        <v>0</v>
      </c>
      <c r="FR91" s="244">
        <v>0</v>
      </c>
      <c r="FS91" s="243">
        <f t="shared" si="267"/>
        <v>0</v>
      </c>
      <c r="FT91" s="243">
        <f t="shared" si="268"/>
        <v>0</v>
      </c>
      <c r="FU91" s="244">
        <v>0</v>
      </c>
      <c r="FV91" s="244">
        <f t="shared" si="269"/>
        <v>0</v>
      </c>
      <c r="FW91" s="270">
        <v>1.5900000000000001E-3</v>
      </c>
      <c r="FX91" s="243">
        <f t="shared" si="270"/>
        <v>6.9803889233202003</v>
      </c>
      <c r="FY91" s="243">
        <f t="shared" si="271"/>
        <v>1.535685563130444</v>
      </c>
      <c r="FZ91" s="243">
        <f t="shared" si="42"/>
        <v>0</v>
      </c>
      <c r="GA91" s="243">
        <f t="shared" si="272"/>
        <v>0</v>
      </c>
      <c r="GB91" s="243">
        <f t="shared" si="273"/>
        <v>0</v>
      </c>
      <c r="GC91" s="243">
        <f t="shared" si="274"/>
        <v>0.12380938164939445</v>
      </c>
      <c r="GD91" s="243">
        <f t="shared" si="43"/>
        <v>0.98168054676788885</v>
      </c>
      <c r="GE91" s="243">
        <f t="shared" si="275"/>
        <v>3.1643145155299715E-2</v>
      </c>
      <c r="GF91" s="243">
        <f t="shared" si="276"/>
        <v>0.83736884142776535</v>
      </c>
      <c r="GG91" s="243">
        <f t="shared" si="44"/>
        <v>0.4810782207433964</v>
      </c>
      <c r="GH91" s="247">
        <f t="shared" si="277"/>
        <v>12.123171162733589</v>
      </c>
      <c r="GI91" s="244">
        <v>13</v>
      </c>
      <c r="GJ91" s="244">
        <v>4004.23</v>
      </c>
      <c r="GK91" s="244">
        <v>880.93060000000003</v>
      </c>
      <c r="GL91" s="244">
        <v>2456.0882022259302</v>
      </c>
      <c r="GM91" s="244">
        <v>71.022008333333304</v>
      </c>
      <c r="GN91" s="271">
        <v>0</v>
      </c>
      <c r="GO91" s="243">
        <f t="shared" si="278"/>
        <v>0</v>
      </c>
      <c r="GP91" s="243">
        <f t="shared" si="45"/>
        <v>0</v>
      </c>
      <c r="GQ91" s="243">
        <f t="shared" si="279"/>
        <v>0</v>
      </c>
      <c r="GR91" s="243">
        <f t="shared" si="280"/>
        <v>0</v>
      </c>
      <c r="GS91" s="244">
        <v>0</v>
      </c>
      <c r="GT91" s="244">
        <v>0</v>
      </c>
      <c r="GU91" s="245"/>
      <c r="GV91" s="243">
        <f t="shared" si="46"/>
        <v>0</v>
      </c>
      <c r="GW91" s="243">
        <f t="shared" si="281"/>
        <v>0</v>
      </c>
      <c r="GX91" s="243">
        <f t="shared" si="282"/>
        <v>0</v>
      </c>
      <c r="GY91" s="243">
        <f t="shared" si="47"/>
        <v>0</v>
      </c>
      <c r="GZ91" s="243">
        <f t="shared" si="283"/>
        <v>0</v>
      </c>
      <c r="HA91" s="244">
        <v>0</v>
      </c>
      <c r="HB91" s="244">
        <v>44</v>
      </c>
      <c r="HC91" s="244">
        <v>0</v>
      </c>
      <c r="HD91" s="244">
        <v>0</v>
      </c>
      <c r="HE91" s="244">
        <v>0</v>
      </c>
      <c r="HF91" s="243">
        <f t="shared" si="284"/>
        <v>0</v>
      </c>
      <c r="HG91" s="243">
        <f t="shared" si="48"/>
        <v>0</v>
      </c>
      <c r="HH91" s="244">
        <v>0</v>
      </c>
      <c r="HI91" s="244">
        <v>0</v>
      </c>
      <c r="HJ91" s="243">
        <f t="shared" si="49"/>
        <v>0</v>
      </c>
      <c r="HK91" s="243">
        <f t="shared" si="50"/>
        <v>0</v>
      </c>
      <c r="HL91" s="243">
        <f t="shared" si="51"/>
        <v>0</v>
      </c>
      <c r="HM91" s="244">
        <v>0</v>
      </c>
      <c r="HN91" s="243">
        <f t="shared" si="285"/>
        <v>0</v>
      </c>
      <c r="HO91" s="243">
        <f t="shared" si="52"/>
        <v>0</v>
      </c>
      <c r="HP91" s="244">
        <v>0</v>
      </c>
      <c r="HQ91" s="244">
        <v>0</v>
      </c>
      <c r="HR91" s="243">
        <f t="shared" si="53"/>
        <v>0</v>
      </c>
      <c r="HS91" s="243">
        <f t="shared" si="54"/>
        <v>0</v>
      </c>
      <c r="HT91" s="243">
        <f t="shared" si="55"/>
        <v>0</v>
      </c>
      <c r="HU91" s="244">
        <v>0</v>
      </c>
      <c r="HV91" s="243">
        <f t="shared" si="286"/>
        <v>0</v>
      </c>
      <c r="HW91" s="243">
        <f t="shared" si="56"/>
        <v>0</v>
      </c>
      <c r="HX91" s="244">
        <v>0</v>
      </c>
      <c r="HY91" s="244">
        <v>0</v>
      </c>
      <c r="HZ91" s="243">
        <f t="shared" si="57"/>
        <v>0</v>
      </c>
      <c r="IA91" s="243">
        <f t="shared" si="58"/>
        <v>0</v>
      </c>
      <c r="IB91" s="243">
        <f t="shared" si="59"/>
        <v>0</v>
      </c>
      <c r="IC91" s="244">
        <v>0</v>
      </c>
      <c r="ID91" s="243">
        <f t="shared" si="287"/>
        <v>0</v>
      </c>
      <c r="IE91" s="243">
        <f t="shared" si="60"/>
        <v>0</v>
      </c>
      <c r="IF91" s="244">
        <v>0</v>
      </c>
      <c r="IG91" s="244">
        <v>0</v>
      </c>
      <c r="IH91" s="243">
        <f t="shared" si="61"/>
        <v>0</v>
      </c>
      <c r="II91" s="243">
        <f t="shared" si="62"/>
        <v>0</v>
      </c>
      <c r="IJ91" s="243">
        <f t="shared" si="288"/>
        <v>0</v>
      </c>
      <c r="IK91" s="244">
        <v>0</v>
      </c>
      <c r="IL91" s="243">
        <f t="shared" si="289"/>
        <v>0</v>
      </c>
      <c r="IM91" s="243">
        <f t="shared" si="63"/>
        <v>0</v>
      </c>
      <c r="IN91" s="244">
        <v>0</v>
      </c>
      <c r="IO91" s="244">
        <v>0</v>
      </c>
      <c r="IP91" s="243">
        <f t="shared" si="64"/>
        <v>0</v>
      </c>
      <c r="IQ91" s="243">
        <f t="shared" si="65"/>
        <v>0</v>
      </c>
      <c r="IR91" s="243">
        <f t="shared" si="290"/>
        <v>0</v>
      </c>
      <c r="IS91" s="244">
        <v>1.26</v>
      </c>
      <c r="IT91" s="243">
        <f t="shared" si="291"/>
        <v>0.2772</v>
      </c>
      <c r="IU91" s="243">
        <f t="shared" si="66"/>
        <v>0</v>
      </c>
      <c r="IV91" s="244">
        <v>5.5088391285000003E-2</v>
      </c>
      <c r="IW91" s="244">
        <v>0.13070010349488501</v>
      </c>
      <c r="IX91" s="243">
        <f t="shared" si="67"/>
        <v>0.19576933133040517</v>
      </c>
      <c r="IY91" s="243">
        <f t="shared" si="68"/>
        <v>9.59378913055145E-2</v>
      </c>
      <c r="IZ91" s="243">
        <f t="shared" si="292"/>
        <v>2.4176348608989655</v>
      </c>
      <c r="JA91" s="244">
        <v>11.330555555555501</v>
      </c>
      <c r="JB91" s="243">
        <f t="shared" si="293"/>
        <v>2.4927222222222101</v>
      </c>
      <c r="JC91" s="244">
        <v>29.061111111111</v>
      </c>
      <c r="JD91" s="243">
        <f t="shared" si="69"/>
        <v>0</v>
      </c>
      <c r="JE91" s="243">
        <f t="shared" si="70"/>
        <v>4.8726083561941218</v>
      </c>
      <c r="JF91" s="243">
        <f t="shared" si="71"/>
        <v>2.3878498622541415</v>
      </c>
      <c r="JG91" s="243">
        <f t="shared" si="294"/>
        <v>60.173816528804366</v>
      </c>
      <c r="JH91" s="244">
        <v>0</v>
      </c>
      <c r="JI91" s="243">
        <f t="shared" si="295"/>
        <v>0</v>
      </c>
      <c r="JJ91" s="244">
        <v>0</v>
      </c>
      <c r="JK91" s="243">
        <f t="shared" si="72"/>
        <v>0</v>
      </c>
      <c r="JL91" s="243">
        <f t="shared" si="73"/>
        <v>0</v>
      </c>
      <c r="JM91" s="243">
        <f t="shared" si="74"/>
        <v>0</v>
      </c>
      <c r="JN91" s="243">
        <f t="shared" si="296"/>
        <v>0</v>
      </c>
      <c r="JO91" s="244">
        <v>0</v>
      </c>
      <c r="JP91" s="243">
        <f t="shared" si="297"/>
        <v>0</v>
      </c>
      <c r="JQ91" s="244">
        <v>0</v>
      </c>
      <c r="JR91" s="243">
        <f t="shared" si="75"/>
        <v>0</v>
      </c>
      <c r="JS91" s="243">
        <f t="shared" si="76"/>
        <v>0</v>
      </c>
      <c r="JT91" s="243">
        <f t="shared" si="77"/>
        <v>0</v>
      </c>
      <c r="JU91" s="243">
        <f t="shared" si="298"/>
        <v>0</v>
      </c>
      <c r="JV91" s="244">
        <v>0</v>
      </c>
      <c r="JW91" s="243">
        <f t="shared" si="299"/>
        <v>0</v>
      </c>
      <c r="JX91" s="244">
        <v>0</v>
      </c>
      <c r="JY91" s="243">
        <f t="shared" si="78"/>
        <v>0</v>
      </c>
      <c r="JZ91" s="243">
        <f t="shared" si="79"/>
        <v>0</v>
      </c>
      <c r="KA91" s="243">
        <f t="shared" si="80"/>
        <v>0</v>
      </c>
      <c r="KB91" s="243">
        <f t="shared" si="300"/>
        <v>0</v>
      </c>
      <c r="KC91" s="244">
        <v>0</v>
      </c>
      <c r="KD91" s="243">
        <f t="shared" si="301"/>
        <v>0</v>
      </c>
      <c r="KE91" s="244">
        <v>0</v>
      </c>
      <c r="KF91" s="243">
        <f t="shared" si="81"/>
        <v>0</v>
      </c>
      <c r="KG91" s="243">
        <f t="shared" si="82"/>
        <v>0</v>
      </c>
      <c r="KH91" s="243">
        <f t="shared" si="83"/>
        <v>0</v>
      </c>
      <c r="KI91" s="243">
        <f t="shared" si="302"/>
        <v>0</v>
      </c>
      <c r="KJ91" s="244">
        <v>0</v>
      </c>
      <c r="KK91" s="243">
        <f t="shared" si="303"/>
        <v>0</v>
      </c>
      <c r="KL91" s="244">
        <v>0</v>
      </c>
      <c r="KM91" s="243">
        <f t="shared" si="84"/>
        <v>0</v>
      </c>
      <c r="KN91" s="243">
        <f t="shared" si="85"/>
        <v>0</v>
      </c>
      <c r="KO91" s="243">
        <f t="shared" si="86"/>
        <v>0</v>
      </c>
      <c r="KP91" s="243">
        <f t="shared" si="304"/>
        <v>0</v>
      </c>
      <c r="KQ91" s="243">
        <f t="shared" si="305"/>
        <v>12.5905555555555</v>
      </c>
      <c r="KR91" s="243">
        <f t="shared" si="305"/>
        <v>2.7699222222222102</v>
      </c>
      <c r="KS91" s="243">
        <f t="shared" si="306"/>
        <v>29.246899605890885</v>
      </c>
      <c r="KT91" s="243">
        <f t="shared" si="307"/>
        <v>0</v>
      </c>
      <c r="KU91" s="243">
        <f t="shared" si="308"/>
        <v>0</v>
      </c>
      <c r="KV91" s="243">
        <f t="shared" si="309"/>
        <v>0</v>
      </c>
      <c r="KW91" s="243">
        <f t="shared" si="310"/>
        <v>5.068377687524527</v>
      </c>
      <c r="KX91" s="243">
        <f t="shared" si="311"/>
        <v>0.16337230211626211</v>
      </c>
      <c r="KY91" s="243">
        <f t="shared" si="312"/>
        <v>4.3233020824280795</v>
      </c>
      <c r="KZ91" s="243">
        <f t="shared" si="313"/>
        <v>2.483787753559656</v>
      </c>
      <c r="LA91" s="243">
        <f t="shared" si="313"/>
        <v>62.59145138970333</v>
      </c>
      <c r="LB91" s="244">
        <v>3.01</v>
      </c>
      <c r="LC91" s="243">
        <f t="shared" si="314"/>
        <v>0.66220000000000001</v>
      </c>
      <c r="LD91" s="243">
        <f t="shared" si="88"/>
        <v>0</v>
      </c>
      <c r="LE91" s="243">
        <f t="shared" si="315"/>
        <v>0</v>
      </c>
      <c r="LF91" s="243">
        <f t="shared" si="316"/>
        <v>0</v>
      </c>
      <c r="LG91" s="244">
        <v>0.24129875540833301</v>
      </c>
      <c r="LH91" s="243">
        <f t="shared" si="89"/>
        <v>0.44465940244513263</v>
      </c>
      <c r="LI91" s="243">
        <f t="shared" si="317"/>
        <v>1.433299464124658E-2</v>
      </c>
      <c r="LJ91" s="243">
        <f t="shared" si="318"/>
        <v>0.37929235725548216</v>
      </c>
      <c r="LK91" s="243">
        <f t="shared" si="90"/>
        <v>0.21790790789267331</v>
      </c>
      <c r="LL91" s="243">
        <f t="shared" si="319"/>
        <v>5.4912792788953668</v>
      </c>
      <c r="LM91" s="243">
        <f t="shared" si="91"/>
        <v>0</v>
      </c>
      <c r="LN91" s="244">
        <v>0</v>
      </c>
      <c r="LO91" s="243">
        <f t="shared" si="320"/>
        <v>0</v>
      </c>
      <c r="LP91" s="243">
        <f t="shared" si="321"/>
        <v>0</v>
      </c>
      <c r="LQ91" s="243">
        <f t="shared" si="92"/>
        <v>0</v>
      </c>
      <c r="LR91" s="243">
        <f t="shared" si="322"/>
        <v>0</v>
      </c>
      <c r="LS91" s="244">
        <v>0</v>
      </c>
      <c r="LT91" s="243">
        <f t="shared" si="93"/>
        <v>0</v>
      </c>
      <c r="LU91" s="243">
        <f t="shared" si="323"/>
        <v>0</v>
      </c>
      <c r="LV91" s="243">
        <f t="shared" si="324"/>
        <v>0</v>
      </c>
      <c r="LW91" s="243">
        <f t="shared" si="94"/>
        <v>0</v>
      </c>
      <c r="LX91" s="243">
        <f t="shared" si="325"/>
        <v>0</v>
      </c>
      <c r="LY91" s="245">
        <f t="shared" si="95"/>
        <v>0</v>
      </c>
      <c r="LZ91" s="244">
        <v>0</v>
      </c>
      <c r="MA91" s="249">
        <f t="shared" si="326"/>
        <v>0</v>
      </c>
      <c r="MB91" s="249">
        <f t="shared" si="327"/>
        <v>0</v>
      </c>
      <c r="MC91" s="249">
        <f t="shared" si="96"/>
        <v>0</v>
      </c>
      <c r="MD91" s="247">
        <f t="shared" si="328"/>
        <v>0</v>
      </c>
      <c r="ME91" s="250">
        <f t="shared" si="329"/>
        <v>184.48727008406891</v>
      </c>
      <c r="MF91" s="251">
        <f t="shared" si="376"/>
        <v>31.660152264228351</v>
      </c>
      <c r="MG91" s="252" t="e">
        <f t="shared" si="330"/>
        <v>#REF!</v>
      </c>
      <c r="MH91" s="252" t="e">
        <f t="shared" si="377"/>
        <v>#REF!</v>
      </c>
      <c r="MI91" s="252">
        <f t="shared" si="331"/>
        <v>0</v>
      </c>
      <c r="MJ91" s="252">
        <f t="shared" si="332"/>
        <v>0</v>
      </c>
      <c r="MK91" s="252">
        <f t="shared" si="378"/>
        <v>61.165999999999997</v>
      </c>
      <c r="ML91" s="252">
        <f t="shared" si="333"/>
        <v>0</v>
      </c>
      <c r="MM91" s="252">
        <f t="shared" si="334"/>
        <v>0</v>
      </c>
      <c r="MN91" s="252">
        <f t="shared" si="335"/>
        <v>0</v>
      </c>
      <c r="MO91" s="252">
        <f t="shared" si="336"/>
        <v>0</v>
      </c>
      <c r="MP91" s="253">
        <f t="shared" si="337"/>
        <v>0</v>
      </c>
      <c r="MQ91" s="254">
        <f t="shared" si="379"/>
        <v>0</v>
      </c>
      <c r="MR91" s="255">
        <f t="shared" si="338"/>
        <v>0</v>
      </c>
      <c r="MS91" s="255">
        <f t="shared" si="380"/>
        <v>0</v>
      </c>
      <c r="MT91" s="255">
        <f t="shared" si="381"/>
        <v>14.938959595370999</v>
      </c>
      <c r="MU91" s="255">
        <f t="shared" si="97"/>
        <v>0.48153716451025097</v>
      </c>
      <c r="MV91" s="255">
        <f t="shared" si="339"/>
        <v>15.546291084438819</v>
      </c>
      <c r="MW91" s="255" t="e">
        <f t="shared" si="98"/>
        <v>#REF!</v>
      </c>
      <c r="MX91" s="255" t="e">
        <f t="shared" si="99"/>
        <v>#REF!</v>
      </c>
      <c r="MY91" s="256" t="e">
        <f t="shared" si="340"/>
        <v>#REF!</v>
      </c>
      <c r="MZ91" s="254">
        <f t="shared" si="341"/>
        <v>0</v>
      </c>
      <c r="NA91" s="255">
        <f t="shared" si="100"/>
        <v>0</v>
      </c>
      <c r="NB91" s="255">
        <f t="shared" si="342"/>
        <v>0</v>
      </c>
      <c r="NC91" s="255">
        <f t="shared" si="101"/>
        <v>0</v>
      </c>
      <c r="ND91" s="255">
        <f t="shared" si="343"/>
        <v>0</v>
      </c>
      <c r="NE91" s="255"/>
      <c r="NF91" s="256"/>
      <c r="NG91" s="257"/>
      <c r="NH91" s="254">
        <f t="shared" si="344"/>
        <v>4.6295305908747721</v>
      </c>
      <c r="NI91" s="255">
        <f t="shared" si="102"/>
        <v>5.2174809759158682</v>
      </c>
      <c r="NJ91" s="255" t="e">
        <f t="shared" si="345"/>
        <v>#REF!</v>
      </c>
      <c r="NK91" s="255" t="e">
        <f t="shared" si="103"/>
        <v>#REF!</v>
      </c>
      <c r="NL91" s="255">
        <f t="shared" si="346"/>
        <v>4.8798705166349698</v>
      </c>
      <c r="NM91" s="255">
        <f t="shared" si="382"/>
        <v>0.94869947370389951</v>
      </c>
      <c r="NN91" s="256" t="e">
        <f t="shared" si="383"/>
        <v>#REF!</v>
      </c>
      <c r="NO91" s="257" t="e">
        <f t="shared" si="384"/>
        <v>#REF!</v>
      </c>
      <c r="NP91" s="254">
        <f t="shared" si="347"/>
        <v>8.2694052906082263</v>
      </c>
      <c r="NQ91" s="255">
        <f t="shared" si="104"/>
        <v>9.3196197625154706</v>
      </c>
      <c r="NR91" s="255">
        <f t="shared" si="348"/>
        <v>7.2727539342259453</v>
      </c>
      <c r="NS91" s="255">
        <f t="shared" si="105"/>
        <v>9.0182148784401726</v>
      </c>
      <c r="NT91" s="255">
        <f t="shared" si="349"/>
        <v>77.883120160140138</v>
      </c>
      <c r="NU91" s="255">
        <f t="shared" si="350"/>
        <v>0.10617711865684128</v>
      </c>
      <c r="NV91" s="256">
        <f t="shared" si="351"/>
        <v>9.3380361742981033E-2</v>
      </c>
      <c r="NW91" s="257">
        <f t="shared" si="106"/>
        <v>1.0358957808877343</v>
      </c>
      <c r="NX91" s="254">
        <f t="shared" si="352"/>
        <v>0</v>
      </c>
      <c r="NY91" s="255">
        <f t="shared" si="107"/>
        <v>0</v>
      </c>
      <c r="NZ91" s="255">
        <f t="shared" si="353"/>
        <v>0</v>
      </c>
      <c r="OA91" s="255">
        <f t="shared" si="108"/>
        <v>0</v>
      </c>
      <c r="OB91" s="255">
        <f t="shared" si="354"/>
        <v>0</v>
      </c>
      <c r="OC91" s="255"/>
      <c r="OD91" s="256"/>
      <c r="OE91" s="257"/>
      <c r="OF91" s="254">
        <f t="shared" si="355"/>
        <v>0</v>
      </c>
      <c r="OG91" s="255">
        <f t="shared" si="109"/>
        <v>0</v>
      </c>
      <c r="OH91" s="255">
        <f t="shared" si="356"/>
        <v>0</v>
      </c>
      <c r="OI91" s="255">
        <f t="shared" si="110"/>
        <v>0</v>
      </c>
      <c r="OJ91" s="255">
        <f t="shared" si="357"/>
        <v>0</v>
      </c>
      <c r="OK91" s="255"/>
      <c r="OL91" s="256"/>
      <c r="OM91" s="257"/>
      <c r="ON91" s="258"/>
      <c r="OO91" s="254">
        <f t="shared" si="358"/>
        <v>0</v>
      </c>
      <c r="OP91" s="255">
        <f t="shared" si="111"/>
        <v>0</v>
      </c>
      <c r="OQ91" s="255">
        <f t="shared" si="359"/>
        <v>0</v>
      </c>
      <c r="OR91" s="255">
        <f t="shared" si="112"/>
        <v>0</v>
      </c>
      <c r="OS91" s="255">
        <f t="shared" si="360"/>
        <v>0</v>
      </c>
      <c r="OT91" s="255"/>
      <c r="OU91" s="256"/>
      <c r="OV91" s="257"/>
      <c r="OW91" s="258"/>
      <c r="OX91" s="254">
        <f t="shared" si="361"/>
        <v>0</v>
      </c>
      <c r="OY91" s="255">
        <f t="shared" si="113"/>
        <v>0</v>
      </c>
      <c r="OZ91" s="255">
        <f t="shared" si="362"/>
        <v>0</v>
      </c>
      <c r="PA91" s="255">
        <f t="shared" si="114"/>
        <v>0</v>
      </c>
      <c r="PB91" s="255">
        <f t="shared" si="363"/>
        <v>0</v>
      </c>
      <c r="PC91" s="255"/>
      <c r="PD91" s="259"/>
      <c r="PE91" s="257"/>
      <c r="PF91" s="254">
        <f t="shared" si="116"/>
        <v>0</v>
      </c>
      <c r="PG91" s="255">
        <f t="shared" si="117"/>
        <v>0</v>
      </c>
      <c r="PH91" s="255">
        <f t="shared" si="364"/>
        <v>0</v>
      </c>
      <c r="PI91" s="255">
        <f t="shared" si="118"/>
        <v>0</v>
      </c>
      <c r="PJ91" s="255">
        <f t="shared" si="119"/>
        <v>0</v>
      </c>
      <c r="PK91" s="255"/>
      <c r="PL91" s="259"/>
      <c r="PM91" s="257"/>
      <c r="PN91" s="254">
        <f t="shared" si="120"/>
        <v>0</v>
      </c>
      <c r="PO91" s="255">
        <f t="shared" si="121"/>
        <v>0</v>
      </c>
      <c r="PP91" s="255">
        <f t="shared" si="365"/>
        <v>0</v>
      </c>
      <c r="PQ91" s="255">
        <f t="shared" si="122"/>
        <v>0</v>
      </c>
      <c r="PR91" s="255">
        <f t="shared" si="123"/>
        <v>0</v>
      </c>
      <c r="PS91" s="255"/>
      <c r="PT91" s="259"/>
      <c r="PU91" s="257"/>
      <c r="PV91" s="254">
        <f t="shared" si="124"/>
        <v>9.5376644729925175</v>
      </c>
      <c r="PW91" s="255">
        <f t="shared" si="125"/>
        <v>10.748947861062566</v>
      </c>
      <c r="PX91" s="255">
        <f t="shared" si="126"/>
        <v>3.1643145155299715E-2</v>
      </c>
      <c r="PY91" s="255">
        <f t="shared" si="127"/>
        <v>3.9237499992571645E-2</v>
      </c>
      <c r="PZ91" s="255">
        <f t="shared" si="128"/>
        <v>9.6215644148679296</v>
      </c>
      <c r="QA91" s="255">
        <f t="shared" si="366"/>
        <v>0.9912800103748447</v>
      </c>
      <c r="QB91" s="259">
        <f t="shared" si="129"/>
        <v>3.2887734042919741E-3</v>
      </c>
      <c r="QC91" s="257">
        <f t="shared" si="367"/>
        <v>1.1266818669346352</v>
      </c>
      <c r="QD91" s="254">
        <f t="shared" si="130"/>
        <v>0</v>
      </c>
      <c r="QE91" s="255">
        <f t="shared" si="131"/>
        <v>0</v>
      </c>
      <c r="QF91" s="255">
        <f t="shared" si="132"/>
        <v>0</v>
      </c>
      <c r="QG91" s="255">
        <f t="shared" si="133"/>
        <v>0</v>
      </c>
      <c r="QH91" s="255">
        <f t="shared" si="134"/>
        <v>0</v>
      </c>
      <c r="QI91" s="255"/>
      <c r="QJ91" s="259"/>
      <c r="QK91" s="257"/>
      <c r="QL91" s="254">
        <f t="shared" si="135"/>
        <v>20.634906318339965</v>
      </c>
      <c r="QM91" s="255">
        <f t="shared" si="136"/>
        <v>23.255539420769139</v>
      </c>
      <c r="QN91" s="255">
        <f t="shared" si="137"/>
        <v>0.16337230211626211</v>
      </c>
      <c r="QO91" s="255">
        <f t="shared" si="138"/>
        <v>0.20258165462416503</v>
      </c>
      <c r="QP91" s="255">
        <f t="shared" si="368"/>
        <v>49.675755071193123</v>
      </c>
      <c r="QQ91" s="255">
        <f t="shared" si="369"/>
        <v>0.41539190071226734</v>
      </c>
      <c r="QR91" s="259">
        <f t="shared" si="139"/>
        <v>3.2887734042919741E-3</v>
      </c>
      <c r="QS91" s="257">
        <f t="shared" si="370"/>
        <v>1.053544077007488</v>
      </c>
      <c r="QT91" s="254">
        <f t="shared" si="140"/>
        <v>4.1349366758516881</v>
      </c>
      <c r="QU91" s="255">
        <f t="shared" si="141"/>
        <v>4.6600736336848527</v>
      </c>
      <c r="QV91" s="255">
        <f t="shared" si="142"/>
        <v>1.433299464124658E-2</v>
      </c>
      <c r="QW91" s="255">
        <f t="shared" si="143"/>
        <v>1.7772913355145758E-2</v>
      </c>
      <c r="QX91" s="255">
        <f t="shared" si="144"/>
        <v>4.3581581578534658</v>
      </c>
      <c r="QY91" s="255">
        <f t="shared" si="385"/>
        <v>0.94878077529161509</v>
      </c>
      <c r="QZ91" s="259">
        <f t="shared" si="386"/>
        <v>3.2887734042919736E-3</v>
      </c>
      <c r="RA91" s="257">
        <f t="shared" si="387"/>
        <v>1.1212844640790651</v>
      </c>
      <c r="RB91" s="254">
        <f t="shared" si="145"/>
        <v>0</v>
      </c>
      <c r="RC91" s="255">
        <f t="shared" si="146"/>
        <v>0</v>
      </c>
      <c r="RD91" s="255">
        <f t="shared" si="371"/>
        <v>0</v>
      </c>
      <c r="RE91" s="255">
        <f t="shared" si="147"/>
        <v>0</v>
      </c>
      <c r="RF91" s="255">
        <f t="shared" si="148"/>
        <v>0</v>
      </c>
      <c r="RG91" s="255"/>
      <c r="RH91" s="259"/>
      <c r="RI91" s="257"/>
      <c r="RJ91" s="254">
        <f t="shared" si="149"/>
        <v>0</v>
      </c>
      <c r="RK91" s="255">
        <f t="shared" si="150"/>
        <v>0</v>
      </c>
      <c r="RL91" s="255">
        <f t="shared" si="372"/>
        <v>0</v>
      </c>
      <c r="RM91" s="255">
        <f t="shared" si="151"/>
        <v>0</v>
      </c>
      <c r="RN91" s="255">
        <f t="shared" si="152"/>
        <v>0</v>
      </c>
      <c r="RO91" s="255"/>
      <c r="RP91" s="259"/>
      <c r="RQ91" s="257"/>
      <c r="RR91" s="254">
        <f t="shared" si="153"/>
        <v>0</v>
      </c>
      <c r="RS91" s="255">
        <f t="shared" si="154"/>
        <v>0</v>
      </c>
      <c r="RT91" s="255">
        <f t="shared" si="373"/>
        <v>0</v>
      </c>
      <c r="RU91" s="255">
        <f t="shared" si="155"/>
        <v>0</v>
      </c>
      <c r="RV91" s="255">
        <f t="shared" si="156"/>
        <v>0</v>
      </c>
      <c r="RW91" s="255"/>
      <c r="RX91" s="259"/>
      <c r="RY91" s="257"/>
      <c r="RZ91" s="260"/>
      <c r="SA91" s="242" t="e">
        <f t="shared" si="157"/>
        <v>#REF!</v>
      </c>
      <c r="SB91" s="242">
        <f t="shared" si="158"/>
        <v>0</v>
      </c>
      <c r="SC91" s="242">
        <f t="shared" si="159"/>
        <v>0.53721555196837889</v>
      </c>
      <c r="SD91" s="242">
        <f t="shared" si="160"/>
        <v>0</v>
      </c>
      <c r="SE91" s="242">
        <f t="shared" si="161"/>
        <v>0</v>
      </c>
      <c r="SF91" s="262">
        <v>0</v>
      </c>
      <c r="SG91" s="242">
        <f t="shared" si="162"/>
        <v>0</v>
      </c>
      <c r="SH91" s="262">
        <v>0</v>
      </c>
      <c r="SI91" s="242">
        <f t="shared" si="163"/>
        <v>0</v>
      </c>
      <c r="SJ91" s="242">
        <f t="shared" si="164"/>
        <v>0</v>
      </c>
      <c r="SK91" s="242">
        <f t="shared" si="165"/>
        <v>0</v>
      </c>
      <c r="SL91" s="242">
        <f t="shared" si="166"/>
        <v>0.10793612285233806</v>
      </c>
      <c r="SM91" s="242">
        <f t="shared" si="167"/>
        <v>0</v>
      </c>
      <c r="SN91" s="242">
        <f t="shared" si="168"/>
        <v>0.40888045628660608</v>
      </c>
      <c r="SO91" s="242">
        <f t="shared" si="169"/>
        <v>4.7878846616176085E-2</v>
      </c>
      <c r="SP91" s="242">
        <f t="shared" si="170"/>
        <v>0</v>
      </c>
      <c r="SQ91" s="242">
        <f t="shared" si="171"/>
        <v>0</v>
      </c>
      <c r="SR91" s="242">
        <f t="shared" si="172"/>
        <v>0</v>
      </c>
      <c r="SS91" s="242" t="e">
        <f t="shared" si="173"/>
        <v>#REF!</v>
      </c>
      <c r="ST91" s="242" t="e">
        <f t="shared" si="174"/>
        <v>#REF!</v>
      </c>
      <c r="SU91" s="242"/>
      <c r="SV91" s="242"/>
      <c r="SW91" s="242" t="e">
        <f t="shared" si="175"/>
        <v>#REF!</v>
      </c>
      <c r="SX91" s="242" t="e">
        <f t="shared" si="175"/>
        <v>#REF!</v>
      </c>
      <c r="SY91" s="242"/>
      <c r="SZ91" s="263"/>
      <c r="TA91" s="264">
        <f t="shared" si="176"/>
        <v>9.0437600000000007</v>
      </c>
      <c r="TB91" s="264">
        <f t="shared" si="177"/>
        <v>0</v>
      </c>
      <c r="TC91" s="264">
        <f t="shared" si="178"/>
        <v>98.119119999999981</v>
      </c>
      <c r="TD91" s="264">
        <f t="shared" si="179"/>
        <v>0</v>
      </c>
      <c r="TE91" s="264">
        <f t="shared" si="180"/>
        <v>0</v>
      </c>
      <c r="TF91" s="264">
        <f t="shared" si="180"/>
        <v>0</v>
      </c>
      <c r="TG91" s="264">
        <f t="shared" si="181"/>
        <v>0</v>
      </c>
      <c r="TH91" s="264">
        <f t="shared" si="182"/>
        <v>0</v>
      </c>
      <c r="TI91" s="264">
        <f t="shared" si="183"/>
        <v>0</v>
      </c>
      <c r="TJ91" s="264">
        <f t="shared" si="184"/>
        <v>18.125359999999997</v>
      </c>
      <c r="TK91" s="264">
        <f t="shared" si="185"/>
        <v>0</v>
      </c>
      <c r="TL91" s="264">
        <f t="shared" si="186"/>
        <v>73.428519999999992</v>
      </c>
      <c r="TM91" s="264">
        <f t="shared" si="187"/>
        <v>8.0788399999999996</v>
      </c>
      <c r="TN91" s="264">
        <f t="shared" si="188"/>
        <v>0</v>
      </c>
      <c r="TO91" s="264">
        <f t="shared" si="189"/>
        <v>0</v>
      </c>
      <c r="TP91" s="264">
        <f t="shared" si="189"/>
        <v>0</v>
      </c>
      <c r="TQ91" s="264"/>
      <c r="TR91" s="264"/>
      <c r="TS91" s="264" t="e">
        <f t="shared" si="190"/>
        <v>#REF!</v>
      </c>
      <c r="TT91" s="264">
        <f t="shared" si="191"/>
        <v>0</v>
      </c>
      <c r="TU91" s="264">
        <f t="shared" si="192"/>
        <v>101.64118243241728</v>
      </c>
      <c r="TV91" s="264">
        <f t="shared" si="193"/>
        <v>0</v>
      </c>
      <c r="TW91" s="264">
        <f t="shared" si="193"/>
        <v>0</v>
      </c>
      <c r="TX91" s="264">
        <f t="shared" si="194"/>
        <v>0</v>
      </c>
      <c r="TY91" s="264">
        <f t="shared" si="195"/>
        <v>0</v>
      </c>
      <c r="TZ91" s="264">
        <f t="shared" si="196"/>
        <v>0</v>
      </c>
      <c r="UA91" s="264">
        <f t="shared" si="197"/>
        <v>0</v>
      </c>
      <c r="UB91" s="264">
        <f t="shared" si="198"/>
        <v>20.42151444366236</v>
      </c>
      <c r="UC91" s="264">
        <f t="shared" si="199"/>
        <v>0</v>
      </c>
      <c r="UD91" s="264">
        <f t="shared" si="200"/>
        <v>77.360182329425868</v>
      </c>
      <c r="UE91" s="264">
        <f t="shared" si="201"/>
        <v>9.0586777797805151</v>
      </c>
      <c r="UF91" s="264">
        <f t="shared" si="202"/>
        <v>0</v>
      </c>
      <c r="UG91" s="264">
        <f t="shared" si="203"/>
        <v>0</v>
      </c>
      <c r="UH91" s="264">
        <f t="shared" si="203"/>
        <v>0</v>
      </c>
      <c r="UI91" s="191"/>
      <c r="UJ91" s="191"/>
      <c r="UK91" s="191"/>
      <c r="UL91" s="191"/>
      <c r="UM91" s="189"/>
      <c r="UN91" s="191"/>
      <c r="UO91" s="191"/>
      <c r="UP91" s="191"/>
      <c r="UQ91" s="191"/>
      <c r="UR91" s="191"/>
      <c r="US91" s="191"/>
      <c r="UT91" s="191"/>
      <c r="UU91" s="191"/>
      <c r="UV91" s="192"/>
      <c r="UW91" s="191"/>
      <c r="UX91" s="191"/>
      <c r="UY91" s="191"/>
      <c r="UZ91" s="191"/>
      <c r="VA91" s="191"/>
      <c r="VB91" s="191"/>
      <c r="VC91" s="191"/>
      <c r="VD91" s="191"/>
      <c r="VE91" s="191"/>
      <c r="VF91" s="191"/>
      <c r="VG91" s="191"/>
      <c r="VH91" s="191"/>
      <c r="VI91" s="191"/>
      <c r="VJ91" s="191"/>
      <c r="VK91" s="191"/>
      <c r="VL91" s="191"/>
      <c r="VM91" s="191"/>
      <c r="VN91" s="219"/>
      <c r="VO91" s="191"/>
      <c r="VP91" s="191"/>
      <c r="VQ91" s="191"/>
      <c r="VR91" s="191"/>
      <c r="VS91" s="191"/>
      <c r="VT91" s="191"/>
      <c r="VU91" s="191"/>
      <c r="VV91" s="191"/>
    </row>
    <row r="92" spans="1:594" ht="23.1" hidden="1" customHeight="1" thickBot="1" x14ac:dyDescent="0.35">
      <c r="A92" s="265">
        <v>55</v>
      </c>
      <c r="B92" s="266" t="s">
        <v>193</v>
      </c>
      <c r="C92" s="265">
        <v>1</v>
      </c>
      <c r="D92" s="267">
        <v>252.4</v>
      </c>
      <c r="E92" s="239"/>
      <c r="F92" s="240">
        <f t="shared" si="204"/>
        <v>252.4</v>
      </c>
      <c r="G92" s="240"/>
      <c r="H92" s="268">
        <v>0</v>
      </c>
      <c r="I92" s="269">
        <v>1.3151999999999999</v>
      </c>
      <c r="J92" s="269">
        <v>1.3151999999999999</v>
      </c>
      <c r="K92" s="269"/>
      <c r="L92" s="269"/>
      <c r="M92" s="269">
        <v>9.1800000000000007E-2</v>
      </c>
      <c r="N92" s="269">
        <v>0</v>
      </c>
      <c r="O92" s="269">
        <v>0.6804</v>
      </c>
      <c r="P92" s="269">
        <v>0</v>
      </c>
      <c r="Q92" s="269">
        <v>0</v>
      </c>
      <c r="R92" s="269">
        <v>0</v>
      </c>
      <c r="S92" s="269">
        <v>0</v>
      </c>
      <c r="T92" s="269">
        <v>0</v>
      </c>
      <c r="U92" s="269">
        <v>0</v>
      </c>
      <c r="V92" s="269">
        <v>8.4500000000000006E-2</v>
      </c>
      <c r="W92" s="269">
        <v>0</v>
      </c>
      <c r="X92" s="269">
        <v>0.3765</v>
      </c>
      <c r="Y92" s="269">
        <v>8.2000000000000003E-2</v>
      </c>
      <c r="Z92" s="269">
        <v>0</v>
      </c>
      <c r="AA92" s="269">
        <v>0</v>
      </c>
      <c r="AB92" s="269">
        <v>0</v>
      </c>
      <c r="AC92" s="244">
        <v>0</v>
      </c>
      <c r="AD92" s="243">
        <f t="shared" si="205"/>
        <v>0</v>
      </c>
      <c r="AE92" s="243">
        <f t="shared" si="0"/>
        <v>0</v>
      </c>
      <c r="AF92" s="243">
        <f t="shared" si="206"/>
        <v>0</v>
      </c>
      <c r="AG92" s="243">
        <f t="shared" si="207"/>
        <v>0</v>
      </c>
      <c r="AH92" s="244">
        <v>0</v>
      </c>
      <c r="AI92" s="243">
        <f t="shared" si="1"/>
        <v>0</v>
      </c>
      <c r="AJ92" s="243">
        <f t="shared" si="208"/>
        <v>0</v>
      </c>
      <c r="AK92" s="243">
        <f t="shared" si="209"/>
        <v>0</v>
      </c>
      <c r="AL92" s="243">
        <f t="shared" si="2"/>
        <v>0</v>
      </c>
      <c r="AM92" s="243">
        <f t="shared" si="210"/>
        <v>0</v>
      </c>
      <c r="AN92" s="244">
        <v>8.6300000000000008</v>
      </c>
      <c r="AO92" s="244">
        <v>1.8986000000000001</v>
      </c>
      <c r="AP92" s="243">
        <f t="shared" si="211"/>
        <v>0</v>
      </c>
      <c r="AQ92" s="243">
        <f t="shared" si="212"/>
        <v>0</v>
      </c>
      <c r="AR92" s="243">
        <f t="shared" si="213"/>
        <v>0</v>
      </c>
      <c r="AS92" s="244">
        <v>0.69236130635833304</v>
      </c>
      <c r="AT92" s="244" t="e">
        <f t="shared" si="3"/>
        <v>#REF!</v>
      </c>
      <c r="AU92" s="243">
        <f t="shared" si="4"/>
        <v>1.2749476264557158</v>
      </c>
      <c r="AV92" s="243">
        <f t="shared" si="214"/>
        <v>4.1096212960693351E-2</v>
      </c>
      <c r="AW92" s="243">
        <f t="shared" si="215"/>
        <v>1.0875242667905578</v>
      </c>
      <c r="AX92" s="243">
        <f t="shared" si="5"/>
        <v>0.62479544664070252</v>
      </c>
      <c r="AY92" s="243">
        <f t="shared" si="216"/>
        <v>15.744845255345702</v>
      </c>
      <c r="AZ92" s="244">
        <v>21</v>
      </c>
      <c r="BA92" s="243">
        <f t="shared" si="217"/>
        <v>107.04049999999999</v>
      </c>
      <c r="BB92" s="243">
        <f t="shared" si="218"/>
        <v>11.162795000000001</v>
      </c>
      <c r="BC92" s="243">
        <f t="shared" si="219"/>
        <v>8.9302360000000007</v>
      </c>
      <c r="BD92" s="243">
        <f t="shared" si="220"/>
        <v>2.2325590000000002</v>
      </c>
      <c r="BE92" s="244">
        <v>4.1860481250000001</v>
      </c>
      <c r="BF92" s="243">
        <f t="shared" si="221"/>
        <v>3.3488385000000003</v>
      </c>
      <c r="BG92" s="243">
        <f t="shared" si="222"/>
        <v>0.83720962499999985</v>
      </c>
      <c r="BH92" s="243">
        <f t="shared" si="6"/>
        <v>13.906117155245262</v>
      </c>
      <c r="BI92" s="243">
        <f t="shared" si="223"/>
        <v>0.44824488489540371</v>
      </c>
      <c r="BJ92" s="243">
        <f t="shared" si="224"/>
        <v>11.861851851282294</v>
      </c>
      <c r="BK92" s="243">
        <f t="shared" si="7"/>
        <v>6.814773014012264</v>
      </c>
      <c r="BL92" s="243">
        <f t="shared" si="225"/>
        <v>171.73227995310904</v>
      </c>
      <c r="BM92" s="244">
        <v>0</v>
      </c>
      <c r="BN92" s="243">
        <f t="shared" si="226"/>
        <v>0</v>
      </c>
      <c r="BO92" s="243">
        <f t="shared" si="8"/>
        <v>0</v>
      </c>
      <c r="BP92" s="243">
        <f t="shared" si="227"/>
        <v>0</v>
      </c>
      <c r="BQ92" s="243">
        <f t="shared" si="228"/>
        <v>0</v>
      </c>
      <c r="BR92" s="244">
        <v>0</v>
      </c>
      <c r="BS92" s="243">
        <f t="shared" si="9"/>
        <v>0</v>
      </c>
      <c r="BT92" s="243">
        <f t="shared" si="229"/>
        <v>0</v>
      </c>
      <c r="BU92" s="243">
        <f t="shared" si="230"/>
        <v>0</v>
      </c>
      <c r="BV92" s="243">
        <f t="shared" si="10"/>
        <v>0</v>
      </c>
      <c r="BW92" s="243">
        <f t="shared" si="231"/>
        <v>0</v>
      </c>
      <c r="BX92" s="244">
        <v>0</v>
      </c>
      <c r="BY92" s="243">
        <f t="shared" si="11"/>
        <v>0</v>
      </c>
      <c r="BZ92" s="243">
        <f t="shared" si="232"/>
        <v>0</v>
      </c>
      <c r="CA92" s="243">
        <f t="shared" si="233"/>
        <v>0</v>
      </c>
      <c r="CB92" s="243">
        <f t="shared" si="12"/>
        <v>0</v>
      </c>
      <c r="CC92" s="243">
        <f t="shared" si="234"/>
        <v>0</v>
      </c>
      <c r="CD92" s="245"/>
      <c r="CE92" s="243">
        <f t="shared" si="13"/>
        <v>0</v>
      </c>
      <c r="CF92" s="243">
        <f t="shared" si="235"/>
        <v>0</v>
      </c>
      <c r="CG92" s="243">
        <f t="shared" si="236"/>
        <v>0</v>
      </c>
      <c r="CH92" s="243">
        <f t="shared" si="14"/>
        <v>0</v>
      </c>
      <c r="CI92" s="243">
        <f t="shared" si="237"/>
        <v>0</v>
      </c>
      <c r="CJ92" s="245"/>
      <c r="CK92" s="243">
        <f t="shared" si="15"/>
        <v>0</v>
      </c>
      <c r="CL92" s="243">
        <f t="shared" si="238"/>
        <v>0</v>
      </c>
      <c r="CM92" s="243">
        <f t="shared" si="239"/>
        <v>0</v>
      </c>
      <c r="CN92" s="243">
        <f t="shared" si="16"/>
        <v>0</v>
      </c>
      <c r="CO92" s="243">
        <f t="shared" si="240"/>
        <v>0</v>
      </c>
      <c r="CP92" s="243">
        <v>0</v>
      </c>
      <c r="CQ92" s="243">
        <f t="shared" si="17"/>
        <v>0</v>
      </c>
      <c r="CR92" s="243">
        <f t="shared" si="374"/>
        <v>0</v>
      </c>
      <c r="CS92" s="243">
        <f t="shared" si="241"/>
        <v>0</v>
      </c>
      <c r="CT92" s="243">
        <f t="shared" si="18"/>
        <v>0</v>
      </c>
      <c r="CU92" s="243">
        <f t="shared" si="242"/>
        <v>0</v>
      </c>
      <c r="CV92" s="243"/>
      <c r="CW92" s="243">
        <f t="shared" si="19"/>
        <v>0</v>
      </c>
      <c r="CX92" s="243">
        <f t="shared" si="375"/>
        <v>0</v>
      </c>
      <c r="CY92" s="243">
        <f t="shared" si="243"/>
        <v>0</v>
      </c>
      <c r="CZ92" s="243">
        <f t="shared" si="20"/>
        <v>0</v>
      </c>
      <c r="DA92" s="243">
        <f t="shared" si="244"/>
        <v>0</v>
      </c>
      <c r="DB92" s="244">
        <v>0</v>
      </c>
      <c r="DC92" s="243">
        <f t="shared" si="245"/>
        <v>0</v>
      </c>
      <c r="DD92" s="243">
        <f t="shared" si="21"/>
        <v>0</v>
      </c>
      <c r="DE92" s="244">
        <v>0</v>
      </c>
      <c r="DF92" s="244">
        <v>0</v>
      </c>
      <c r="DG92" s="243">
        <f t="shared" si="22"/>
        <v>0</v>
      </c>
      <c r="DH92" s="243">
        <f t="shared" si="23"/>
        <v>0</v>
      </c>
      <c r="DI92" s="243">
        <f t="shared" si="246"/>
        <v>0</v>
      </c>
      <c r="DJ92" s="244">
        <v>0</v>
      </c>
      <c r="DK92" s="243">
        <f t="shared" si="247"/>
        <v>0</v>
      </c>
      <c r="DL92" s="243">
        <f t="shared" si="24"/>
        <v>0</v>
      </c>
      <c r="DM92" s="244">
        <v>0</v>
      </c>
      <c r="DN92" s="244">
        <v>0</v>
      </c>
      <c r="DO92" s="243">
        <f t="shared" si="25"/>
        <v>0</v>
      </c>
      <c r="DP92" s="243">
        <f t="shared" si="26"/>
        <v>0</v>
      </c>
      <c r="DQ92" s="243">
        <f t="shared" si="248"/>
        <v>0</v>
      </c>
      <c r="DR92" s="244">
        <v>0</v>
      </c>
      <c r="DS92" s="243">
        <f t="shared" si="249"/>
        <v>0</v>
      </c>
      <c r="DT92" s="243">
        <f t="shared" si="27"/>
        <v>0</v>
      </c>
      <c r="DU92" s="244">
        <v>0</v>
      </c>
      <c r="DV92" s="244">
        <v>0</v>
      </c>
      <c r="DW92" s="243">
        <f t="shared" si="28"/>
        <v>0</v>
      </c>
      <c r="DX92" s="243">
        <f t="shared" si="29"/>
        <v>0</v>
      </c>
      <c r="DY92" s="243">
        <f t="shared" si="30"/>
        <v>0</v>
      </c>
      <c r="DZ92" s="244">
        <v>0</v>
      </c>
      <c r="EA92" s="243">
        <f t="shared" si="250"/>
        <v>0</v>
      </c>
      <c r="EB92" s="243">
        <f t="shared" si="31"/>
        <v>0</v>
      </c>
      <c r="EC92" s="244">
        <v>0</v>
      </c>
      <c r="ED92" s="244">
        <v>0</v>
      </c>
      <c r="EE92" s="243">
        <f t="shared" si="32"/>
        <v>0</v>
      </c>
      <c r="EF92" s="243">
        <f t="shared" si="33"/>
        <v>0</v>
      </c>
      <c r="EG92" s="243">
        <f t="shared" si="34"/>
        <v>0</v>
      </c>
      <c r="EH92" s="244">
        <v>0</v>
      </c>
      <c r="EI92" s="243">
        <f t="shared" si="251"/>
        <v>0</v>
      </c>
      <c r="EJ92" s="243">
        <f t="shared" si="35"/>
        <v>0</v>
      </c>
      <c r="EK92" s="244">
        <v>0</v>
      </c>
      <c r="EL92" s="244">
        <v>0</v>
      </c>
      <c r="EM92" s="243">
        <f t="shared" si="36"/>
        <v>0</v>
      </c>
      <c r="EN92" s="243">
        <f t="shared" si="37"/>
        <v>0</v>
      </c>
      <c r="EO92" s="243">
        <f t="shared" si="252"/>
        <v>0</v>
      </c>
      <c r="EP92" s="244">
        <v>0</v>
      </c>
      <c r="EQ92" s="244">
        <v>0</v>
      </c>
      <c r="ER92" s="244">
        <v>0</v>
      </c>
      <c r="ES92" s="244">
        <v>0</v>
      </c>
      <c r="ET92" s="244">
        <v>0</v>
      </c>
      <c r="EU92" s="243">
        <f t="shared" si="38"/>
        <v>0</v>
      </c>
      <c r="EV92" s="243">
        <f t="shared" si="253"/>
        <v>0</v>
      </c>
      <c r="EW92" s="243">
        <f t="shared" si="254"/>
        <v>0</v>
      </c>
      <c r="EX92" s="243">
        <f t="shared" si="39"/>
        <v>0</v>
      </c>
      <c r="EY92" s="243">
        <f t="shared" si="255"/>
        <v>0</v>
      </c>
      <c r="EZ92" s="245">
        <f t="shared" si="256"/>
        <v>0</v>
      </c>
      <c r="FA92" s="245">
        <f t="shared" si="256"/>
        <v>0</v>
      </c>
      <c r="FB92" s="245">
        <f t="shared" si="256"/>
        <v>0</v>
      </c>
      <c r="FC92" s="245">
        <f t="shared" si="257"/>
        <v>0</v>
      </c>
      <c r="FD92" s="245">
        <f t="shared" si="258"/>
        <v>0</v>
      </c>
      <c r="FE92" s="245">
        <f t="shared" si="259"/>
        <v>0</v>
      </c>
      <c r="FF92" s="245">
        <f t="shared" si="260"/>
        <v>0</v>
      </c>
      <c r="FG92" s="245">
        <f t="shared" si="261"/>
        <v>0</v>
      </c>
      <c r="FH92" s="245">
        <f t="shared" si="262"/>
        <v>0</v>
      </c>
      <c r="FI92" s="245">
        <f t="shared" si="263"/>
        <v>0</v>
      </c>
      <c r="FJ92" s="245">
        <f t="shared" si="263"/>
        <v>0</v>
      </c>
      <c r="FK92" s="244">
        <f t="shared" si="40"/>
        <v>0</v>
      </c>
      <c r="FL92" s="244">
        <v>0</v>
      </c>
      <c r="FM92" s="243">
        <f t="shared" si="264"/>
        <v>0</v>
      </c>
      <c r="FN92" s="243">
        <f t="shared" si="265"/>
        <v>0</v>
      </c>
      <c r="FO92" s="244">
        <v>0</v>
      </c>
      <c r="FP92" s="244">
        <f t="shared" si="266"/>
        <v>0</v>
      </c>
      <c r="FQ92" s="244">
        <f t="shared" si="41"/>
        <v>0</v>
      </c>
      <c r="FR92" s="244">
        <v>0</v>
      </c>
      <c r="FS92" s="243">
        <f t="shared" si="267"/>
        <v>0</v>
      </c>
      <c r="FT92" s="243">
        <f t="shared" si="268"/>
        <v>0</v>
      </c>
      <c r="FU92" s="244">
        <v>0</v>
      </c>
      <c r="FV92" s="244">
        <f t="shared" si="269"/>
        <v>0</v>
      </c>
      <c r="FW92" s="270">
        <v>1.828E-3</v>
      </c>
      <c r="FX92" s="243">
        <f t="shared" si="270"/>
        <v>8.2149090120868795</v>
      </c>
      <c r="FY92" s="243">
        <f t="shared" si="271"/>
        <v>1.8072799826591135</v>
      </c>
      <c r="FZ92" s="243">
        <f t="shared" si="42"/>
        <v>0</v>
      </c>
      <c r="GA92" s="243">
        <f t="shared" si="272"/>
        <v>0</v>
      </c>
      <c r="GB92" s="243">
        <f t="shared" si="273"/>
        <v>0</v>
      </c>
      <c r="GC92" s="243">
        <f t="shared" si="274"/>
        <v>0.14234185512898936</v>
      </c>
      <c r="GD92" s="243">
        <f t="shared" si="43"/>
        <v>1.1549139264690877</v>
      </c>
      <c r="GE92" s="243">
        <f t="shared" si="275"/>
        <v>3.7227088931792093E-2</v>
      </c>
      <c r="GF92" s="243">
        <f t="shared" si="276"/>
        <v>0.98513609110446443</v>
      </c>
      <c r="GG92" s="243">
        <f t="shared" si="44"/>
        <v>0.5659722388172036</v>
      </c>
      <c r="GH92" s="247">
        <f t="shared" si="277"/>
        <v>14.262500418193527</v>
      </c>
      <c r="GI92" s="244">
        <v>18</v>
      </c>
      <c r="GJ92" s="244">
        <v>4098.8599999999997</v>
      </c>
      <c r="GK92" s="244">
        <v>901.74919999999997</v>
      </c>
      <c r="GL92" s="244">
        <v>2514.13172784176</v>
      </c>
      <c r="GM92" s="244">
        <v>71.022008333333304</v>
      </c>
      <c r="GN92" s="271">
        <v>0</v>
      </c>
      <c r="GO92" s="243">
        <f t="shared" si="278"/>
        <v>0</v>
      </c>
      <c r="GP92" s="243">
        <f t="shared" si="45"/>
        <v>0</v>
      </c>
      <c r="GQ92" s="243">
        <f t="shared" si="279"/>
        <v>0</v>
      </c>
      <c r="GR92" s="243">
        <f t="shared" si="280"/>
        <v>0</v>
      </c>
      <c r="GS92" s="244">
        <v>0</v>
      </c>
      <c r="GT92" s="244">
        <v>0</v>
      </c>
      <c r="GU92" s="245"/>
      <c r="GV92" s="243">
        <f t="shared" si="46"/>
        <v>0</v>
      </c>
      <c r="GW92" s="243">
        <f t="shared" si="281"/>
        <v>0</v>
      </c>
      <c r="GX92" s="243">
        <f t="shared" si="282"/>
        <v>0</v>
      </c>
      <c r="GY92" s="243">
        <f t="shared" si="47"/>
        <v>0</v>
      </c>
      <c r="GZ92" s="243">
        <f t="shared" si="283"/>
        <v>0</v>
      </c>
      <c r="HA92" s="244">
        <v>0</v>
      </c>
      <c r="HB92" s="244">
        <v>44</v>
      </c>
      <c r="HC92" s="244">
        <v>0</v>
      </c>
      <c r="HD92" s="244">
        <v>0</v>
      </c>
      <c r="HE92" s="244">
        <v>0</v>
      </c>
      <c r="HF92" s="243">
        <f t="shared" si="284"/>
        <v>0</v>
      </c>
      <c r="HG92" s="243">
        <f t="shared" si="48"/>
        <v>0</v>
      </c>
      <c r="HH92" s="244">
        <v>0</v>
      </c>
      <c r="HI92" s="244">
        <v>0</v>
      </c>
      <c r="HJ92" s="243">
        <f t="shared" si="49"/>
        <v>0</v>
      </c>
      <c r="HK92" s="243">
        <f t="shared" si="50"/>
        <v>0</v>
      </c>
      <c r="HL92" s="243">
        <f t="shared" si="51"/>
        <v>0</v>
      </c>
      <c r="HM92" s="244">
        <v>0</v>
      </c>
      <c r="HN92" s="243">
        <f t="shared" si="285"/>
        <v>0</v>
      </c>
      <c r="HO92" s="243">
        <f t="shared" si="52"/>
        <v>0</v>
      </c>
      <c r="HP92" s="244">
        <v>0</v>
      </c>
      <c r="HQ92" s="244">
        <v>0</v>
      </c>
      <c r="HR92" s="243">
        <f t="shared" si="53"/>
        <v>0</v>
      </c>
      <c r="HS92" s="243">
        <f t="shared" si="54"/>
        <v>0</v>
      </c>
      <c r="HT92" s="243">
        <f t="shared" si="55"/>
        <v>0</v>
      </c>
      <c r="HU92" s="244">
        <v>0</v>
      </c>
      <c r="HV92" s="243">
        <f t="shared" si="286"/>
        <v>0</v>
      </c>
      <c r="HW92" s="243">
        <f t="shared" si="56"/>
        <v>0</v>
      </c>
      <c r="HX92" s="244">
        <v>0</v>
      </c>
      <c r="HY92" s="244">
        <v>0</v>
      </c>
      <c r="HZ92" s="243">
        <f t="shared" si="57"/>
        <v>0</v>
      </c>
      <c r="IA92" s="243">
        <f t="shared" si="58"/>
        <v>0</v>
      </c>
      <c r="IB92" s="243">
        <f t="shared" si="59"/>
        <v>0</v>
      </c>
      <c r="IC92" s="244">
        <v>0</v>
      </c>
      <c r="ID92" s="243">
        <f t="shared" si="287"/>
        <v>0</v>
      </c>
      <c r="IE92" s="243">
        <f t="shared" si="60"/>
        <v>0</v>
      </c>
      <c r="IF92" s="244">
        <v>0</v>
      </c>
      <c r="IG92" s="244">
        <v>0</v>
      </c>
      <c r="IH92" s="243">
        <f t="shared" si="61"/>
        <v>0</v>
      </c>
      <c r="II92" s="243">
        <f t="shared" si="62"/>
        <v>0</v>
      </c>
      <c r="IJ92" s="243">
        <f t="shared" si="288"/>
        <v>0</v>
      </c>
      <c r="IK92" s="244">
        <v>0</v>
      </c>
      <c r="IL92" s="243">
        <f t="shared" si="289"/>
        <v>0</v>
      </c>
      <c r="IM92" s="243">
        <f t="shared" si="63"/>
        <v>0</v>
      </c>
      <c r="IN92" s="244">
        <v>0</v>
      </c>
      <c r="IO92" s="244">
        <v>0</v>
      </c>
      <c r="IP92" s="243">
        <f t="shared" si="64"/>
        <v>0</v>
      </c>
      <c r="IQ92" s="243">
        <f t="shared" si="65"/>
        <v>0</v>
      </c>
      <c r="IR92" s="243">
        <f t="shared" si="290"/>
        <v>0</v>
      </c>
      <c r="IS92" s="244">
        <v>1.18</v>
      </c>
      <c r="IT92" s="243">
        <f t="shared" si="291"/>
        <v>0.2596</v>
      </c>
      <c r="IU92" s="243">
        <f t="shared" si="66"/>
        <v>0</v>
      </c>
      <c r="IV92" s="244">
        <v>5.1753146404999902E-2</v>
      </c>
      <c r="IW92" s="244">
        <v>0.122808050117433</v>
      </c>
      <c r="IX92" s="243">
        <f t="shared" si="67"/>
        <v>0.1834041603063945</v>
      </c>
      <c r="IY92" s="243">
        <f t="shared" si="68"/>
        <v>8.9878267841441373E-2</v>
      </c>
      <c r="IZ92" s="243">
        <f t="shared" si="292"/>
        <v>2.2649323496043223</v>
      </c>
      <c r="JA92" s="244">
        <v>14.865688888888799</v>
      </c>
      <c r="JB92" s="243">
        <f t="shared" si="293"/>
        <v>3.2704515555555358</v>
      </c>
      <c r="JC92" s="244">
        <v>38.128177777777701</v>
      </c>
      <c r="JD92" s="243">
        <f t="shared" si="69"/>
        <v>0</v>
      </c>
      <c r="JE92" s="243">
        <f t="shared" si="70"/>
        <v>6.3928621633266935</v>
      </c>
      <c r="JF92" s="243">
        <f t="shared" si="71"/>
        <v>3.1328590192774364</v>
      </c>
      <c r="JG92" s="243">
        <f t="shared" si="294"/>
        <v>78.94804728579139</v>
      </c>
      <c r="JH92" s="244">
        <v>0</v>
      </c>
      <c r="JI92" s="243">
        <f t="shared" si="295"/>
        <v>0</v>
      </c>
      <c r="JJ92" s="244">
        <v>0</v>
      </c>
      <c r="JK92" s="243">
        <f t="shared" si="72"/>
        <v>0</v>
      </c>
      <c r="JL92" s="243">
        <f t="shared" si="73"/>
        <v>0</v>
      </c>
      <c r="JM92" s="243">
        <f t="shared" si="74"/>
        <v>0</v>
      </c>
      <c r="JN92" s="243">
        <f t="shared" si="296"/>
        <v>0</v>
      </c>
      <c r="JO92" s="244">
        <v>0</v>
      </c>
      <c r="JP92" s="243">
        <f t="shared" si="297"/>
        <v>0</v>
      </c>
      <c r="JQ92" s="244">
        <v>0</v>
      </c>
      <c r="JR92" s="243">
        <f t="shared" si="75"/>
        <v>0</v>
      </c>
      <c r="JS92" s="243">
        <f t="shared" si="76"/>
        <v>0</v>
      </c>
      <c r="JT92" s="243">
        <f t="shared" si="77"/>
        <v>0</v>
      </c>
      <c r="JU92" s="243">
        <f t="shared" si="298"/>
        <v>0</v>
      </c>
      <c r="JV92" s="244">
        <v>0</v>
      </c>
      <c r="JW92" s="243">
        <f t="shared" si="299"/>
        <v>0</v>
      </c>
      <c r="JX92" s="244">
        <v>0</v>
      </c>
      <c r="JY92" s="243">
        <f t="shared" si="78"/>
        <v>0</v>
      </c>
      <c r="JZ92" s="243">
        <f t="shared" si="79"/>
        <v>0</v>
      </c>
      <c r="KA92" s="243">
        <f t="shared" si="80"/>
        <v>0</v>
      </c>
      <c r="KB92" s="243">
        <f t="shared" si="300"/>
        <v>0</v>
      </c>
      <c r="KC92" s="244">
        <v>0</v>
      </c>
      <c r="KD92" s="243">
        <f t="shared" si="301"/>
        <v>0</v>
      </c>
      <c r="KE92" s="244">
        <v>0</v>
      </c>
      <c r="KF92" s="243">
        <f t="shared" si="81"/>
        <v>0</v>
      </c>
      <c r="KG92" s="243">
        <f t="shared" si="82"/>
        <v>0</v>
      </c>
      <c r="KH92" s="243">
        <f t="shared" si="83"/>
        <v>0</v>
      </c>
      <c r="KI92" s="243">
        <f t="shared" si="302"/>
        <v>0</v>
      </c>
      <c r="KJ92" s="244">
        <v>0</v>
      </c>
      <c r="KK92" s="243">
        <f t="shared" si="303"/>
        <v>0</v>
      </c>
      <c r="KL92" s="244">
        <v>0</v>
      </c>
      <c r="KM92" s="243">
        <f t="shared" si="84"/>
        <v>0</v>
      </c>
      <c r="KN92" s="243">
        <f t="shared" si="85"/>
        <v>0</v>
      </c>
      <c r="KO92" s="243">
        <f t="shared" si="86"/>
        <v>0</v>
      </c>
      <c r="KP92" s="243">
        <f t="shared" si="304"/>
        <v>0</v>
      </c>
      <c r="KQ92" s="243">
        <f t="shared" si="305"/>
        <v>16.045688888888801</v>
      </c>
      <c r="KR92" s="243">
        <f t="shared" si="305"/>
        <v>3.5300515555555356</v>
      </c>
      <c r="KS92" s="243">
        <f t="shared" si="306"/>
        <v>38.302738974300134</v>
      </c>
      <c r="KT92" s="243">
        <f t="shared" si="307"/>
        <v>0</v>
      </c>
      <c r="KU92" s="243">
        <f t="shared" si="308"/>
        <v>0</v>
      </c>
      <c r="KV92" s="243">
        <f t="shared" si="309"/>
        <v>0</v>
      </c>
      <c r="KW92" s="243">
        <f t="shared" si="310"/>
        <v>6.5762663236330878</v>
      </c>
      <c r="KX92" s="243">
        <f t="shared" si="311"/>
        <v>0.21197705357793264</v>
      </c>
      <c r="KY92" s="243">
        <f t="shared" si="312"/>
        <v>5.6095239235122598</v>
      </c>
      <c r="KZ92" s="243">
        <f t="shared" si="313"/>
        <v>3.2227372871188775</v>
      </c>
      <c r="LA92" s="243">
        <f t="shared" si="313"/>
        <v>81.212979635395712</v>
      </c>
      <c r="LB92" s="244">
        <v>7.7</v>
      </c>
      <c r="LC92" s="243">
        <f t="shared" si="314"/>
        <v>1.694</v>
      </c>
      <c r="LD92" s="243">
        <f t="shared" si="88"/>
        <v>0</v>
      </c>
      <c r="LE92" s="243">
        <f t="shared" si="315"/>
        <v>0</v>
      </c>
      <c r="LF92" s="243">
        <f t="shared" si="316"/>
        <v>0</v>
      </c>
      <c r="LG92" s="244">
        <v>0.61746577667500002</v>
      </c>
      <c r="LH92" s="243">
        <f t="shared" si="89"/>
        <v>1.1375223727116563</v>
      </c>
      <c r="LI92" s="243">
        <f t="shared" si="317"/>
        <v>3.6666495710469225E-2</v>
      </c>
      <c r="LJ92" s="243">
        <f t="shared" si="318"/>
        <v>0.97030117839438057</v>
      </c>
      <c r="LK92" s="243">
        <f t="shared" si="90"/>
        <v>0.5574494074693328</v>
      </c>
      <c r="LL92" s="243">
        <f t="shared" si="319"/>
        <v>14.047725068227185</v>
      </c>
      <c r="LM92" s="243">
        <f t="shared" si="91"/>
        <v>0</v>
      </c>
      <c r="LN92" s="244">
        <v>0</v>
      </c>
      <c r="LO92" s="243">
        <f t="shared" si="320"/>
        <v>0</v>
      </c>
      <c r="LP92" s="243">
        <f t="shared" si="321"/>
        <v>0</v>
      </c>
      <c r="LQ92" s="243">
        <f t="shared" si="92"/>
        <v>0</v>
      </c>
      <c r="LR92" s="243">
        <f t="shared" si="322"/>
        <v>0</v>
      </c>
      <c r="LS92" s="244">
        <v>0</v>
      </c>
      <c r="LT92" s="243">
        <f t="shared" si="93"/>
        <v>0</v>
      </c>
      <c r="LU92" s="243">
        <f t="shared" si="323"/>
        <v>0</v>
      </c>
      <c r="LV92" s="243">
        <f t="shared" si="324"/>
        <v>0</v>
      </c>
      <c r="LW92" s="243">
        <f t="shared" si="94"/>
        <v>0</v>
      </c>
      <c r="LX92" s="243">
        <f t="shared" si="325"/>
        <v>0</v>
      </c>
      <c r="LY92" s="245">
        <f t="shared" si="95"/>
        <v>0</v>
      </c>
      <c r="LZ92" s="244">
        <v>0</v>
      </c>
      <c r="MA92" s="249">
        <f t="shared" si="326"/>
        <v>0</v>
      </c>
      <c r="MB92" s="249">
        <f t="shared" si="327"/>
        <v>0</v>
      </c>
      <c r="MC92" s="249">
        <f t="shared" si="96"/>
        <v>0</v>
      </c>
      <c r="MD92" s="247">
        <f t="shared" si="328"/>
        <v>0</v>
      </c>
      <c r="ME92" s="250">
        <f t="shared" si="329"/>
        <v>297.00033033027114</v>
      </c>
      <c r="MF92" s="251">
        <f t="shared" si="376"/>
        <v>49.520529439190341</v>
      </c>
      <c r="MG92" s="252" t="e">
        <f t="shared" si="330"/>
        <v>#REF!</v>
      </c>
      <c r="MH92" s="252" t="e">
        <f t="shared" si="377"/>
        <v>#REF!</v>
      </c>
      <c r="MI92" s="252">
        <f t="shared" si="331"/>
        <v>0</v>
      </c>
      <c r="MJ92" s="252">
        <f t="shared" si="332"/>
        <v>0</v>
      </c>
      <c r="MK92" s="252">
        <f t="shared" si="378"/>
        <v>107.04049999999999</v>
      </c>
      <c r="ML92" s="252">
        <f t="shared" si="333"/>
        <v>0</v>
      </c>
      <c r="MM92" s="252">
        <f t="shared" si="334"/>
        <v>0</v>
      </c>
      <c r="MN92" s="252">
        <f t="shared" si="335"/>
        <v>0</v>
      </c>
      <c r="MO92" s="252">
        <f t="shared" si="336"/>
        <v>0</v>
      </c>
      <c r="MP92" s="253">
        <f t="shared" si="337"/>
        <v>0</v>
      </c>
      <c r="MQ92" s="254">
        <f t="shared" si="379"/>
        <v>0</v>
      </c>
      <c r="MR92" s="255">
        <f t="shared" si="338"/>
        <v>0</v>
      </c>
      <c r="MS92" s="255">
        <f t="shared" si="380"/>
        <v>0</v>
      </c>
      <c r="MT92" s="255">
        <f t="shared" si="381"/>
        <v>24.049767404514814</v>
      </c>
      <c r="MU92" s="255">
        <f t="shared" si="97"/>
        <v>0.77521173607629124</v>
      </c>
      <c r="MV92" s="255">
        <f t="shared" si="339"/>
        <v>25.027491519522432</v>
      </c>
      <c r="MW92" s="255" t="e">
        <f t="shared" si="98"/>
        <v>#REF!</v>
      </c>
      <c r="MX92" s="255" t="e">
        <f t="shared" si="99"/>
        <v>#REF!</v>
      </c>
      <c r="MY92" s="256" t="e">
        <f t="shared" si="340"/>
        <v>#REF!</v>
      </c>
      <c r="MZ92" s="254">
        <f t="shared" si="341"/>
        <v>0</v>
      </c>
      <c r="NA92" s="255">
        <f t="shared" si="100"/>
        <v>0</v>
      </c>
      <c r="NB92" s="255">
        <f t="shared" si="342"/>
        <v>0</v>
      </c>
      <c r="NC92" s="255">
        <f t="shared" si="101"/>
        <v>0</v>
      </c>
      <c r="ND92" s="255">
        <f t="shared" si="343"/>
        <v>0</v>
      </c>
      <c r="NE92" s="255"/>
      <c r="NF92" s="256"/>
      <c r="NG92" s="257"/>
      <c r="NH92" s="254">
        <f t="shared" si="344"/>
        <v>11.855379605484481</v>
      </c>
      <c r="NI92" s="255">
        <f t="shared" si="102"/>
        <v>13.361012815381011</v>
      </c>
      <c r="NJ92" s="255" t="e">
        <f t="shared" si="345"/>
        <v>#REF!</v>
      </c>
      <c r="NK92" s="255" t="e">
        <f t="shared" si="103"/>
        <v>#REF!</v>
      </c>
      <c r="NL92" s="255">
        <f t="shared" si="346"/>
        <v>12.495908932814048</v>
      </c>
      <c r="NM92" s="255">
        <f t="shared" si="382"/>
        <v>0.94874087745249591</v>
      </c>
      <c r="NN92" s="256" t="e">
        <f t="shared" si="383"/>
        <v>#REF!</v>
      </c>
      <c r="NO92" s="257" t="e">
        <f t="shared" si="384"/>
        <v>#REF!</v>
      </c>
      <c r="NP92" s="254">
        <f t="shared" si="347"/>
        <v>14.471459258564398</v>
      </c>
      <c r="NQ92" s="255">
        <f t="shared" si="104"/>
        <v>16.309334584402077</v>
      </c>
      <c r="NR92" s="255">
        <f t="shared" si="348"/>
        <v>12.727319384895404</v>
      </c>
      <c r="NS92" s="255">
        <f t="shared" si="105"/>
        <v>15.781876037270301</v>
      </c>
      <c r="NT92" s="255">
        <f t="shared" si="349"/>
        <v>136.29546028024527</v>
      </c>
      <c r="NU92" s="255">
        <f t="shared" si="350"/>
        <v>0.10617711865684126</v>
      </c>
      <c r="NV92" s="256">
        <f t="shared" si="351"/>
        <v>9.3380361742981019E-2</v>
      </c>
      <c r="NW92" s="257">
        <f t="shared" si="106"/>
        <v>1.0358957808877343</v>
      </c>
      <c r="NX92" s="254">
        <f t="shared" si="352"/>
        <v>0</v>
      </c>
      <c r="NY92" s="255">
        <f t="shared" si="107"/>
        <v>0</v>
      </c>
      <c r="NZ92" s="255">
        <f t="shared" si="353"/>
        <v>0</v>
      </c>
      <c r="OA92" s="255">
        <f t="shared" si="108"/>
        <v>0</v>
      </c>
      <c r="OB92" s="255">
        <f t="shared" si="354"/>
        <v>0</v>
      </c>
      <c r="OC92" s="255"/>
      <c r="OD92" s="256"/>
      <c r="OE92" s="257"/>
      <c r="OF92" s="254">
        <f t="shared" si="355"/>
        <v>0</v>
      </c>
      <c r="OG92" s="255">
        <f t="shared" si="109"/>
        <v>0</v>
      </c>
      <c r="OH92" s="255">
        <f t="shared" si="356"/>
        <v>0</v>
      </c>
      <c r="OI92" s="255">
        <f t="shared" si="110"/>
        <v>0</v>
      </c>
      <c r="OJ92" s="255">
        <f t="shared" si="357"/>
        <v>0</v>
      </c>
      <c r="OK92" s="255"/>
      <c r="OL92" s="256"/>
      <c r="OM92" s="257"/>
      <c r="ON92" s="258"/>
      <c r="OO92" s="254">
        <f t="shared" si="358"/>
        <v>0</v>
      </c>
      <c r="OP92" s="255">
        <f t="shared" si="111"/>
        <v>0</v>
      </c>
      <c r="OQ92" s="255">
        <f t="shared" si="359"/>
        <v>0</v>
      </c>
      <c r="OR92" s="255">
        <f t="shared" si="112"/>
        <v>0</v>
      </c>
      <c r="OS92" s="255">
        <f t="shared" si="360"/>
        <v>0</v>
      </c>
      <c r="OT92" s="255"/>
      <c r="OU92" s="256"/>
      <c r="OV92" s="257"/>
      <c r="OW92" s="258"/>
      <c r="OX92" s="254">
        <f t="shared" si="361"/>
        <v>0</v>
      </c>
      <c r="OY92" s="255">
        <f t="shared" si="113"/>
        <v>0</v>
      </c>
      <c r="OZ92" s="255">
        <f t="shared" si="362"/>
        <v>0</v>
      </c>
      <c r="PA92" s="255">
        <f t="shared" si="114"/>
        <v>0</v>
      </c>
      <c r="PB92" s="255">
        <f t="shared" si="363"/>
        <v>0</v>
      </c>
      <c r="PC92" s="255"/>
      <c r="PD92" s="259"/>
      <c r="PE92" s="257"/>
      <c r="PF92" s="254">
        <f t="shared" si="116"/>
        <v>0</v>
      </c>
      <c r="PG92" s="255">
        <f t="shared" si="117"/>
        <v>0</v>
      </c>
      <c r="PH92" s="255">
        <f t="shared" si="364"/>
        <v>0</v>
      </c>
      <c r="PI92" s="255">
        <f t="shared" si="118"/>
        <v>0</v>
      </c>
      <c r="PJ92" s="255">
        <f t="shared" si="119"/>
        <v>0</v>
      </c>
      <c r="PK92" s="255"/>
      <c r="PL92" s="259"/>
      <c r="PM92" s="257"/>
      <c r="PN92" s="254">
        <f t="shared" si="120"/>
        <v>0</v>
      </c>
      <c r="PO92" s="255">
        <f t="shared" si="121"/>
        <v>0</v>
      </c>
      <c r="PP92" s="255">
        <f t="shared" si="365"/>
        <v>0</v>
      </c>
      <c r="PQ92" s="255">
        <f t="shared" si="122"/>
        <v>0</v>
      </c>
      <c r="PR92" s="255">
        <f t="shared" si="123"/>
        <v>0</v>
      </c>
      <c r="PS92" s="255"/>
      <c r="PT92" s="259"/>
      <c r="PU92" s="257"/>
      <c r="PV92" s="254">
        <f t="shared" si="124"/>
        <v>11.224055025893438</v>
      </c>
      <c r="PW92" s="255">
        <f t="shared" si="125"/>
        <v>12.649510014181905</v>
      </c>
      <c r="PX92" s="255">
        <f t="shared" si="126"/>
        <v>3.7227088931792093E-2</v>
      </c>
      <c r="PY92" s="255">
        <f t="shared" si="127"/>
        <v>4.6161590275422194E-2</v>
      </c>
      <c r="PZ92" s="255">
        <f t="shared" si="128"/>
        <v>11.319444776344069</v>
      </c>
      <c r="QA92" s="255">
        <f t="shared" si="366"/>
        <v>0.99157293026863114</v>
      </c>
      <c r="QB92" s="259">
        <f t="shared" si="129"/>
        <v>3.2887734042919745E-3</v>
      </c>
      <c r="QC92" s="257">
        <f t="shared" si="367"/>
        <v>1.1267190677611463</v>
      </c>
      <c r="QD92" s="254">
        <f t="shared" si="130"/>
        <v>0</v>
      </c>
      <c r="QE92" s="255">
        <f t="shared" si="131"/>
        <v>0</v>
      </c>
      <c r="QF92" s="255">
        <f t="shared" si="132"/>
        <v>0</v>
      </c>
      <c r="QG92" s="255">
        <f t="shared" si="133"/>
        <v>0</v>
      </c>
      <c r="QH92" s="255">
        <f t="shared" si="134"/>
        <v>0</v>
      </c>
      <c r="QI92" s="255"/>
      <c r="QJ92" s="259"/>
      <c r="QK92" s="257"/>
      <c r="QL92" s="254">
        <f t="shared" si="135"/>
        <v>26.419359631129293</v>
      </c>
      <c r="QM92" s="255">
        <f t="shared" si="136"/>
        <v>29.774618304282715</v>
      </c>
      <c r="QN92" s="255">
        <f t="shared" si="137"/>
        <v>0.21197705357793264</v>
      </c>
      <c r="QO92" s="255">
        <f t="shared" si="138"/>
        <v>0.2628515464366365</v>
      </c>
      <c r="QP92" s="255">
        <f t="shared" si="368"/>
        <v>64.454745742377554</v>
      </c>
      <c r="QQ92" s="255">
        <f t="shared" si="369"/>
        <v>0.40989006048873688</v>
      </c>
      <c r="QR92" s="259">
        <f t="shared" si="139"/>
        <v>3.2887734042919741E-3</v>
      </c>
      <c r="QS92" s="257">
        <f t="shared" si="370"/>
        <v>1.0528453432990996</v>
      </c>
      <c r="QT92" s="254">
        <f t="shared" si="140"/>
        <v>10.577767437641144</v>
      </c>
      <c r="QU92" s="255">
        <f t="shared" si="141"/>
        <v>11.921143902221569</v>
      </c>
      <c r="QV92" s="255">
        <f t="shared" si="142"/>
        <v>3.6666495710469225E-2</v>
      </c>
      <c r="QW92" s="255">
        <f t="shared" si="143"/>
        <v>4.5466454680981837E-2</v>
      </c>
      <c r="QX92" s="255">
        <f t="shared" si="144"/>
        <v>11.148988149386655</v>
      </c>
      <c r="QY92" s="255">
        <f t="shared" si="385"/>
        <v>0.94876479335239627</v>
      </c>
      <c r="QZ92" s="259">
        <f t="shared" si="386"/>
        <v>3.2887734042919741E-3</v>
      </c>
      <c r="RA92" s="257">
        <f t="shared" si="387"/>
        <v>1.1212824343727843</v>
      </c>
      <c r="RB92" s="254">
        <f t="shared" si="145"/>
        <v>0</v>
      </c>
      <c r="RC92" s="255">
        <f t="shared" si="146"/>
        <v>0</v>
      </c>
      <c r="RD92" s="255">
        <f t="shared" si="371"/>
        <v>0</v>
      </c>
      <c r="RE92" s="255">
        <f t="shared" si="147"/>
        <v>0</v>
      </c>
      <c r="RF92" s="255">
        <f t="shared" si="148"/>
        <v>0</v>
      </c>
      <c r="RG92" s="255"/>
      <c r="RH92" s="259"/>
      <c r="RI92" s="257"/>
      <c r="RJ92" s="254">
        <f t="shared" si="149"/>
        <v>0</v>
      </c>
      <c r="RK92" s="255">
        <f t="shared" si="150"/>
        <v>0</v>
      </c>
      <c r="RL92" s="255">
        <f t="shared" si="372"/>
        <v>0</v>
      </c>
      <c r="RM92" s="255">
        <f t="shared" si="151"/>
        <v>0</v>
      </c>
      <c r="RN92" s="255">
        <f t="shared" si="152"/>
        <v>0</v>
      </c>
      <c r="RO92" s="255"/>
      <c r="RP92" s="259"/>
      <c r="RQ92" s="257"/>
      <c r="RR92" s="254">
        <f t="shared" si="153"/>
        <v>0</v>
      </c>
      <c r="RS92" s="255">
        <f t="shared" si="154"/>
        <v>0</v>
      </c>
      <c r="RT92" s="255">
        <f t="shared" si="373"/>
        <v>0</v>
      </c>
      <c r="RU92" s="255">
        <f t="shared" si="155"/>
        <v>0</v>
      </c>
      <c r="RV92" s="255">
        <f t="shared" si="156"/>
        <v>0</v>
      </c>
      <c r="RW92" s="255"/>
      <c r="RX92" s="259"/>
      <c r="RY92" s="257"/>
      <c r="RZ92" s="260"/>
      <c r="SA92" s="242" t="e">
        <f t="shared" si="157"/>
        <v>#REF!</v>
      </c>
      <c r="SB92" s="242">
        <f t="shared" si="158"/>
        <v>0</v>
      </c>
      <c r="SC92" s="242">
        <f t="shared" si="159"/>
        <v>0.70482348931601435</v>
      </c>
      <c r="SD92" s="242">
        <f t="shared" si="160"/>
        <v>0</v>
      </c>
      <c r="SE92" s="242">
        <f t="shared" si="161"/>
        <v>0</v>
      </c>
      <c r="SF92" s="262">
        <v>0</v>
      </c>
      <c r="SG92" s="242">
        <f t="shared" si="162"/>
        <v>0</v>
      </c>
      <c r="SH92" s="262">
        <v>0</v>
      </c>
      <c r="SI92" s="242">
        <f t="shared" si="163"/>
        <v>0</v>
      </c>
      <c r="SJ92" s="242">
        <f t="shared" si="164"/>
        <v>0</v>
      </c>
      <c r="SK92" s="242">
        <f t="shared" si="165"/>
        <v>0</v>
      </c>
      <c r="SL92" s="242">
        <f t="shared" si="166"/>
        <v>9.5207761225816867E-2</v>
      </c>
      <c r="SM92" s="242">
        <f t="shared" si="167"/>
        <v>0</v>
      </c>
      <c r="SN92" s="242">
        <f t="shared" si="168"/>
        <v>0.39639627175211101</v>
      </c>
      <c r="SO92" s="242">
        <f t="shared" si="169"/>
        <v>9.194515961856832E-2</v>
      </c>
      <c r="SP92" s="242">
        <f t="shared" si="170"/>
        <v>0</v>
      </c>
      <c r="SQ92" s="242">
        <f t="shared" si="171"/>
        <v>0</v>
      </c>
      <c r="SR92" s="242">
        <f t="shared" si="172"/>
        <v>0</v>
      </c>
      <c r="SS92" s="242" t="e">
        <f t="shared" si="173"/>
        <v>#REF!</v>
      </c>
      <c r="ST92" s="242" t="e">
        <f t="shared" si="174"/>
        <v>#REF!</v>
      </c>
      <c r="SU92" s="242"/>
      <c r="SV92" s="242"/>
      <c r="SW92" s="242" t="e">
        <f t="shared" si="175"/>
        <v>#REF!</v>
      </c>
      <c r="SX92" s="242" t="e">
        <f t="shared" si="175"/>
        <v>#REF!</v>
      </c>
      <c r="SY92" s="242"/>
      <c r="SZ92" s="263"/>
      <c r="TA92" s="264">
        <f t="shared" si="176"/>
        <v>23.170320000000004</v>
      </c>
      <c r="TB92" s="264">
        <f t="shared" si="177"/>
        <v>0</v>
      </c>
      <c r="TC92" s="264">
        <f t="shared" si="178"/>
        <v>171.73295999999999</v>
      </c>
      <c r="TD92" s="264">
        <f t="shared" si="179"/>
        <v>0</v>
      </c>
      <c r="TE92" s="264">
        <f t="shared" si="180"/>
        <v>0</v>
      </c>
      <c r="TF92" s="264">
        <f t="shared" si="180"/>
        <v>0</v>
      </c>
      <c r="TG92" s="264">
        <f t="shared" si="181"/>
        <v>0</v>
      </c>
      <c r="TH92" s="264">
        <f t="shared" si="182"/>
        <v>0</v>
      </c>
      <c r="TI92" s="264">
        <f t="shared" si="183"/>
        <v>0</v>
      </c>
      <c r="TJ92" s="264">
        <f t="shared" si="184"/>
        <v>21.327800000000003</v>
      </c>
      <c r="TK92" s="264">
        <f t="shared" si="185"/>
        <v>0</v>
      </c>
      <c r="TL92" s="264">
        <f t="shared" si="186"/>
        <v>95.028599999999997</v>
      </c>
      <c r="TM92" s="264">
        <f t="shared" si="187"/>
        <v>20.6968</v>
      </c>
      <c r="TN92" s="264">
        <f t="shared" si="188"/>
        <v>0</v>
      </c>
      <c r="TO92" s="264">
        <f t="shared" si="189"/>
        <v>0</v>
      </c>
      <c r="TP92" s="264">
        <f t="shared" si="189"/>
        <v>0</v>
      </c>
      <c r="TQ92" s="264"/>
      <c r="TR92" s="264"/>
      <c r="TS92" s="264" t="e">
        <f t="shared" si="190"/>
        <v>#REF!</v>
      </c>
      <c r="TT92" s="264">
        <f t="shared" si="191"/>
        <v>0</v>
      </c>
      <c r="TU92" s="264">
        <f t="shared" si="192"/>
        <v>177.89744870336202</v>
      </c>
      <c r="TV92" s="264">
        <f t="shared" si="193"/>
        <v>0</v>
      </c>
      <c r="TW92" s="264">
        <f t="shared" si="193"/>
        <v>0</v>
      </c>
      <c r="TX92" s="264">
        <f t="shared" si="194"/>
        <v>0</v>
      </c>
      <c r="TY92" s="264">
        <f t="shared" si="195"/>
        <v>0</v>
      </c>
      <c r="TZ92" s="264">
        <f t="shared" si="196"/>
        <v>0</v>
      </c>
      <c r="UA92" s="264">
        <f t="shared" si="197"/>
        <v>0</v>
      </c>
      <c r="UB92" s="264">
        <f t="shared" si="198"/>
        <v>24.030438933396177</v>
      </c>
      <c r="UC92" s="264">
        <f t="shared" si="199"/>
        <v>0</v>
      </c>
      <c r="UD92" s="264">
        <f t="shared" si="200"/>
        <v>100.05041899023281</v>
      </c>
      <c r="UE92" s="264">
        <f t="shared" si="201"/>
        <v>23.206958287726646</v>
      </c>
      <c r="UF92" s="264">
        <f t="shared" si="202"/>
        <v>0</v>
      </c>
      <c r="UG92" s="264">
        <f t="shared" si="203"/>
        <v>0</v>
      </c>
      <c r="UH92" s="264">
        <f t="shared" si="203"/>
        <v>0</v>
      </c>
      <c r="UI92" s="191"/>
      <c r="UJ92" s="191"/>
      <c r="UK92" s="191"/>
      <c r="UL92" s="191"/>
      <c r="UM92" s="189"/>
      <c r="UN92" s="191"/>
      <c r="UO92" s="191"/>
      <c r="UP92" s="191"/>
      <c r="UQ92" s="191"/>
      <c r="UR92" s="191"/>
      <c r="US92" s="191"/>
      <c r="UT92" s="191"/>
      <c r="UU92" s="191"/>
      <c r="UV92" s="192"/>
      <c r="UW92" s="191"/>
      <c r="UX92" s="191"/>
      <c r="UY92" s="191"/>
      <c r="UZ92" s="191"/>
      <c r="VA92" s="191"/>
      <c r="VB92" s="191"/>
      <c r="VC92" s="191"/>
      <c r="VD92" s="191"/>
      <c r="VE92" s="191"/>
      <c r="VF92" s="191"/>
      <c r="VG92" s="191"/>
      <c r="VH92" s="191"/>
      <c r="VI92" s="191"/>
      <c r="VJ92" s="191"/>
      <c r="VK92" s="191"/>
      <c r="VL92" s="191"/>
      <c r="VM92" s="191"/>
      <c r="VN92" s="219"/>
      <c r="VO92" s="191"/>
      <c r="VP92" s="191"/>
      <c r="VQ92" s="191"/>
      <c r="VR92" s="191"/>
      <c r="VS92" s="191"/>
      <c r="VT92" s="191"/>
      <c r="VU92" s="191"/>
      <c r="VV92" s="191"/>
    </row>
    <row r="93" spans="1:594" ht="23.1" hidden="1" customHeight="1" thickBot="1" x14ac:dyDescent="0.35">
      <c r="A93" s="265">
        <v>56</v>
      </c>
      <c r="B93" s="266" t="s">
        <v>193</v>
      </c>
      <c r="C93" s="265">
        <v>1</v>
      </c>
      <c r="D93" s="267">
        <v>184.5</v>
      </c>
      <c r="E93" s="239"/>
      <c r="F93" s="240">
        <f t="shared" si="204"/>
        <v>184.5</v>
      </c>
      <c r="G93" s="240"/>
      <c r="H93" s="268">
        <v>0</v>
      </c>
      <c r="I93" s="269">
        <v>1.2182999999999999</v>
      </c>
      <c r="J93" s="269">
        <v>1.2182999999999999</v>
      </c>
      <c r="K93" s="269"/>
      <c r="L93" s="269"/>
      <c r="M93" s="269">
        <v>7.0699999999999999E-2</v>
      </c>
      <c r="N93" s="269">
        <v>0</v>
      </c>
      <c r="O93" s="269">
        <v>0.57620000000000005</v>
      </c>
      <c r="P93" s="269">
        <v>0</v>
      </c>
      <c r="Q93" s="269">
        <v>0</v>
      </c>
      <c r="R93" s="269">
        <v>0</v>
      </c>
      <c r="S93" s="269">
        <v>0</v>
      </c>
      <c r="T93" s="269">
        <v>0</v>
      </c>
      <c r="U93" s="269">
        <v>0</v>
      </c>
      <c r="V93" s="269">
        <v>0.16220000000000001</v>
      </c>
      <c r="W93" s="269">
        <v>0</v>
      </c>
      <c r="X93" s="269">
        <v>0.34610000000000002</v>
      </c>
      <c r="Y93" s="269">
        <v>6.3100000000000003E-2</v>
      </c>
      <c r="Z93" s="269">
        <v>0</v>
      </c>
      <c r="AA93" s="269">
        <v>0</v>
      </c>
      <c r="AB93" s="269">
        <v>0</v>
      </c>
      <c r="AC93" s="244">
        <v>0</v>
      </c>
      <c r="AD93" s="243">
        <f t="shared" si="205"/>
        <v>0</v>
      </c>
      <c r="AE93" s="243">
        <f t="shared" si="0"/>
        <v>0</v>
      </c>
      <c r="AF93" s="243">
        <f t="shared" si="206"/>
        <v>0</v>
      </c>
      <c r="AG93" s="243">
        <f t="shared" si="207"/>
        <v>0</v>
      </c>
      <c r="AH93" s="244">
        <v>0</v>
      </c>
      <c r="AI93" s="243">
        <f t="shared" si="1"/>
        <v>0</v>
      </c>
      <c r="AJ93" s="243">
        <f t="shared" si="208"/>
        <v>0</v>
      </c>
      <c r="AK93" s="243">
        <f t="shared" si="209"/>
        <v>0</v>
      </c>
      <c r="AL93" s="243">
        <f t="shared" si="2"/>
        <v>0</v>
      </c>
      <c r="AM93" s="243">
        <f t="shared" si="210"/>
        <v>0</v>
      </c>
      <c r="AN93" s="244">
        <v>4.8600000000000003</v>
      </c>
      <c r="AO93" s="244">
        <v>1.0691999999999999</v>
      </c>
      <c r="AP93" s="243">
        <f t="shared" si="211"/>
        <v>0</v>
      </c>
      <c r="AQ93" s="243">
        <f t="shared" si="212"/>
        <v>0</v>
      </c>
      <c r="AR93" s="243">
        <f t="shared" si="213"/>
        <v>0</v>
      </c>
      <c r="AS93" s="244">
        <v>0.39024512835000003</v>
      </c>
      <c r="AT93" s="244" t="e">
        <f t="shared" si="3"/>
        <v>#REF!</v>
      </c>
      <c r="AU93" s="243">
        <f t="shared" si="4"/>
        <v>0.71802774708273065</v>
      </c>
      <c r="AV93" s="243">
        <f t="shared" si="214"/>
        <v>2.3144653626149331E-2</v>
      </c>
      <c r="AW93" s="243">
        <f t="shared" si="215"/>
        <v>0.61247425617960916</v>
      </c>
      <c r="AX93" s="243">
        <f t="shared" si="5"/>
        <v>0.35187364377163655</v>
      </c>
      <c r="AY93" s="243">
        <f t="shared" si="216"/>
        <v>8.8672158230452407</v>
      </c>
      <c r="AZ93" s="244">
        <v>13</v>
      </c>
      <c r="BA93" s="243">
        <f t="shared" si="217"/>
        <v>66.263166666666663</v>
      </c>
      <c r="BB93" s="243">
        <f t="shared" si="218"/>
        <v>6.9103016666666663</v>
      </c>
      <c r="BC93" s="243">
        <f t="shared" si="219"/>
        <v>5.5282413333333338</v>
      </c>
      <c r="BD93" s="243">
        <f t="shared" si="220"/>
        <v>1.3820603333333326</v>
      </c>
      <c r="BE93" s="244">
        <v>2.591363125</v>
      </c>
      <c r="BF93" s="243">
        <f t="shared" si="221"/>
        <v>2.0730905000000002</v>
      </c>
      <c r="BG93" s="243">
        <f t="shared" si="222"/>
        <v>0.51827262499999982</v>
      </c>
      <c r="BH93" s="243">
        <f t="shared" si="6"/>
        <v>8.6085487151518301</v>
      </c>
      <c r="BI93" s="243">
        <f t="shared" si="223"/>
        <v>0.27748492874477376</v>
      </c>
      <c r="BJ93" s="243">
        <f t="shared" si="224"/>
        <v>7.3430511460318977</v>
      </c>
      <c r="BK93" s="243">
        <f t="shared" si="7"/>
        <v>4.218669008674258</v>
      </c>
      <c r="BL93" s="243">
        <f t="shared" si="225"/>
        <v>106.31045901859129</v>
      </c>
      <c r="BM93" s="244">
        <v>0</v>
      </c>
      <c r="BN93" s="243">
        <f t="shared" si="226"/>
        <v>0</v>
      </c>
      <c r="BO93" s="243">
        <f t="shared" si="8"/>
        <v>0</v>
      </c>
      <c r="BP93" s="243">
        <f t="shared" si="227"/>
        <v>0</v>
      </c>
      <c r="BQ93" s="243">
        <f t="shared" si="228"/>
        <v>0</v>
      </c>
      <c r="BR93" s="244">
        <v>0</v>
      </c>
      <c r="BS93" s="243">
        <f t="shared" si="9"/>
        <v>0</v>
      </c>
      <c r="BT93" s="243">
        <f t="shared" si="229"/>
        <v>0</v>
      </c>
      <c r="BU93" s="243">
        <f t="shared" si="230"/>
        <v>0</v>
      </c>
      <c r="BV93" s="243">
        <f t="shared" si="10"/>
        <v>0</v>
      </c>
      <c r="BW93" s="243">
        <f t="shared" si="231"/>
        <v>0</v>
      </c>
      <c r="BX93" s="244">
        <v>0</v>
      </c>
      <c r="BY93" s="243">
        <f t="shared" si="11"/>
        <v>0</v>
      </c>
      <c r="BZ93" s="243">
        <f t="shared" si="232"/>
        <v>0</v>
      </c>
      <c r="CA93" s="243">
        <f t="shared" si="233"/>
        <v>0</v>
      </c>
      <c r="CB93" s="243">
        <f t="shared" si="12"/>
        <v>0</v>
      </c>
      <c r="CC93" s="243">
        <f t="shared" si="234"/>
        <v>0</v>
      </c>
      <c r="CD93" s="245"/>
      <c r="CE93" s="243">
        <f t="shared" si="13"/>
        <v>0</v>
      </c>
      <c r="CF93" s="243">
        <f t="shared" si="235"/>
        <v>0</v>
      </c>
      <c r="CG93" s="243">
        <f t="shared" si="236"/>
        <v>0</v>
      </c>
      <c r="CH93" s="243">
        <f t="shared" si="14"/>
        <v>0</v>
      </c>
      <c r="CI93" s="243">
        <f t="shared" si="237"/>
        <v>0</v>
      </c>
      <c r="CJ93" s="245"/>
      <c r="CK93" s="243">
        <f t="shared" si="15"/>
        <v>0</v>
      </c>
      <c r="CL93" s="243">
        <f t="shared" si="238"/>
        <v>0</v>
      </c>
      <c r="CM93" s="243">
        <f t="shared" si="239"/>
        <v>0</v>
      </c>
      <c r="CN93" s="243">
        <f t="shared" si="16"/>
        <v>0</v>
      </c>
      <c r="CO93" s="243">
        <f t="shared" si="240"/>
        <v>0</v>
      </c>
      <c r="CP93" s="243">
        <v>0</v>
      </c>
      <c r="CQ93" s="243">
        <f t="shared" si="17"/>
        <v>0</v>
      </c>
      <c r="CR93" s="243">
        <f t="shared" si="374"/>
        <v>0</v>
      </c>
      <c r="CS93" s="243">
        <f t="shared" si="241"/>
        <v>0</v>
      </c>
      <c r="CT93" s="243">
        <f t="shared" si="18"/>
        <v>0</v>
      </c>
      <c r="CU93" s="243">
        <f t="shared" si="242"/>
        <v>0</v>
      </c>
      <c r="CV93" s="243"/>
      <c r="CW93" s="243">
        <f t="shared" si="19"/>
        <v>0</v>
      </c>
      <c r="CX93" s="243">
        <f t="shared" si="375"/>
        <v>0</v>
      </c>
      <c r="CY93" s="243">
        <f t="shared" si="243"/>
        <v>0</v>
      </c>
      <c r="CZ93" s="243">
        <f t="shared" si="20"/>
        <v>0</v>
      </c>
      <c r="DA93" s="243">
        <f t="shared" si="244"/>
        <v>0</v>
      </c>
      <c r="DB93" s="244">
        <v>0</v>
      </c>
      <c r="DC93" s="243">
        <f t="shared" si="245"/>
        <v>0</v>
      </c>
      <c r="DD93" s="243">
        <f t="shared" si="21"/>
        <v>0</v>
      </c>
      <c r="DE93" s="244">
        <v>0</v>
      </c>
      <c r="DF93" s="244">
        <v>0</v>
      </c>
      <c r="DG93" s="243">
        <f t="shared" si="22"/>
        <v>0</v>
      </c>
      <c r="DH93" s="243">
        <f t="shared" si="23"/>
        <v>0</v>
      </c>
      <c r="DI93" s="243">
        <f t="shared" si="246"/>
        <v>0</v>
      </c>
      <c r="DJ93" s="244">
        <v>0</v>
      </c>
      <c r="DK93" s="243">
        <f t="shared" si="247"/>
        <v>0</v>
      </c>
      <c r="DL93" s="243">
        <f t="shared" si="24"/>
        <v>0</v>
      </c>
      <c r="DM93" s="244">
        <v>0</v>
      </c>
      <c r="DN93" s="244">
        <v>0</v>
      </c>
      <c r="DO93" s="243">
        <f t="shared" si="25"/>
        <v>0</v>
      </c>
      <c r="DP93" s="243">
        <f t="shared" si="26"/>
        <v>0</v>
      </c>
      <c r="DQ93" s="243">
        <f t="shared" si="248"/>
        <v>0</v>
      </c>
      <c r="DR93" s="244">
        <v>0</v>
      </c>
      <c r="DS93" s="243">
        <f t="shared" si="249"/>
        <v>0</v>
      </c>
      <c r="DT93" s="243">
        <f t="shared" si="27"/>
        <v>0</v>
      </c>
      <c r="DU93" s="244">
        <v>0</v>
      </c>
      <c r="DV93" s="244">
        <v>0</v>
      </c>
      <c r="DW93" s="243">
        <f t="shared" si="28"/>
        <v>0</v>
      </c>
      <c r="DX93" s="243">
        <f t="shared" si="29"/>
        <v>0</v>
      </c>
      <c r="DY93" s="243">
        <f t="shared" si="30"/>
        <v>0</v>
      </c>
      <c r="DZ93" s="244">
        <v>0</v>
      </c>
      <c r="EA93" s="243">
        <f t="shared" si="250"/>
        <v>0</v>
      </c>
      <c r="EB93" s="243">
        <f t="shared" si="31"/>
        <v>0</v>
      </c>
      <c r="EC93" s="244">
        <v>0</v>
      </c>
      <c r="ED93" s="244">
        <v>0</v>
      </c>
      <c r="EE93" s="243">
        <f t="shared" si="32"/>
        <v>0</v>
      </c>
      <c r="EF93" s="243">
        <f t="shared" si="33"/>
        <v>0</v>
      </c>
      <c r="EG93" s="243">
        <f t="shared" si="34"/>
        <v>0</v>
      </c>
      <c r="EH93" s="244">
        <v>0</v>
      </c>
      <c r="EI93" s="243">
        <f t="shared" si="251"/>
        <v>0</v>
      </c>
      <c r="EJ93" s="243">
        <f t="shared" si="35"/>
        <v>0</v>
      </c>
      <c r="EK93" s="244">
        <v>0</v>
      </c>
      <c r="EL93" s="244">
        <v>0</v>
      </c>
      <c r="EM93" s="243">
        <f t="shared" si="36"/>
        <v>0</v>
      </c>
      <c r="EN93" s="243">
        <f t="shared" si="37"/>
        <v>0</v>
      </c>
      <c r="EO93" s="243">
        <f t="shared" si="252"/>
        <v>0</v>
      </c>
      <c r="EP93" s="244">
        <v>0</v>
      </c>
      <c r="EQ93" s="244">
        <v>0</v>
      </c>
      <c r="ER93" s="244">
        <v>0</v>
      </c>
      <c r="ES93" s="244">
        <v>0</v>
      </c>
      <c r="ET93" s="244">
        <v>0</v>
      </c>
      <c r="EU93" s="243">
        <f t="shared" si="38"/>
        <v>0</v>
      </c>
      <c r="EV93" s="243">
        <f t="shared" si="253"/>
        <v>0</v>
      </c>
      <c r="EW93" s="243">
        <f t="shared" si="254"/>
        <v>0</v>
      </c>
      <c r="EX93" s="243">
        <f t="shared" si="39"/>
        <v>0</v>
      </c>
      <c r="EY93" s="243">
        <f t="shared" si="255"/>
        <v>0</v>
      </c>
      <c r="EZ93" s="245">
        <f t="shared" si="256"/>
        <v>0</v>
      </c>
      <c r="FA93" s="245">
        <f t="shared" si="256"/>
        <v>0</v>
      </c>
      <c r="FB93" s="245">
        <f t="shared" si="256"/>
        <v>0</v>
      </c>
      <c r="FC93" s="245">
        <f t="shared" si="257"/>
        <v>0</v>
      </c>
      <c r="FD93" s="245">
        <f t="shared" si="258"/>
        <v>0</v>
      </c>
      <c r="FE93" s="245">
        <f t="shared" si="259"/>
        <v>0</v>
      </c>
      <c r="FF93" s="245">
        <f t="shared" si="260"/>
        <v>0</v>
      </c>
      <c r="FG93" s="245">
        <f t="shared" si="261"/>
        <v>0</v>
      </c>
      <c r="FH93" s="245">
        <f t="shared" si="262"/>
        <v>0</v>
      </c>
      <c r="FI93" s="245">
        <f t="shared" si="263"/>
        <v>0</v>
      </c>
      <c r="FJ93" s="245">
        <f t="shared" si="263"/>
        <v>0</v>
      </c>
      <c r="FK93" s="244">
        <f t="shared" si="40"/>
        <v>0</v>
      </c>
      <c r="FL93" s="244">
        <v>0</v>
      </c>
      <c r="FM93" s="243">
        <f t="shared" si="264"/>
        <v>0</v>
      </c>
      <c r="FN93" s="243">
        <f t="shared" si="265"/>
        <v>0</v>
      </c>
      <c r="FO93" s="244">
        <v>0</v>
      </c>
      <c r="FP93" s="244">
        <f t="shared" si="266"/>
        <v>0</v>
      </c>
      <c r="FQ93" s="244">
        <f t="shared" si="41"/>
        <v>0</v>
      </c>
      <c r="FR93" s="244">
        <v>0</v>
      </c>
      <c r="FS93" s="243">
        <f t="shared" si="267"/>
        <v>0</v>
      </c>
      <c r="FT93" s="243">
        <f t="shared" si="268"/>
        <v>0</v>
      </c>
      <c r="FU93" s="244">
        <v>0</v>
      </c>
      <c r="FV93" s="244">
        <f t="shared" si="269"/>
        <v>0</v>
      </c>
      <c r="FW93" s="270">
        <v>2.6800000000000001E-3</v>
      </c>
      <c r="FX93" s="243">
        <f t="shared" si="270"/>
        <v>11.523893091691201</v>
      </c>
      <c r="FY93" s="243">
        <f t="shared" si="271"/>
        <v>2.5352564801720643</v>
      </c>
      <c r="FZ93" s="243">
        <f t="shared" si="42"/>
        <v>0</v>
      </c>
      <c r="GA93" s="243">
        <f t="shared" si="272"/>
        <v>0</v>
      </c>
      <c r="GB93" s="243">
        <f t="shared" si="273"/>
        <v>0</v>
      </c>
      <c r="GC93" s="243">
        <f t="shared" si="274"/>
        <v>0.20868499548451394</v>
      </c>
      <c r="GD93" s="243">
        <f t="shared" si="43"/>
        <v>1.6211393408865176</v>
      </c>
      <c r="GE93" s="243">
        <f t="shared" si="275"/>
        <v>5.2255234810890068E-2</v>
      </c>
      <c r="GF93" s="243">
        <f t="shared" si="276"/>
        <v>1.3828241540902035</v>
      </c>
      <c r="GG93" s="243">
        <f t="shared" si="44"/>
        <v>0.79444869541171492</v>
      </c>
      <c r="GH93" s="247">
        <f t="shared" si="277"/>
        <v>20.020107124375219</v>
      </c>
      <c r="GI93" s="244">
        <v>15</v>
      </c>
      <c r="GJ93" s="244">
        <v>3921.94</v>
      </c>
      <c r="GK93" s="244">
        <v>862.82680000000005</v>
      </c>
      <c r="GL93" s="244">
        <v>2405.6137044670199</v>
      </c>
      <c r="GM93" s="244">
        <v>71.022008333333304</v>
      </c>
      <c r="GN93" s="271">
        <v>0</v>
      </c>
      <c r="GO93" s="243">
        <f t="shared" si="278"/>
        <v>0</v>
      </c>
      <c r="GP93" s="243">
        <f t="shared" si="45"/>
        <v>0</v>
      </c>
      <c r="GQ93" s="243">
        <f t="shared" si="279"/>
        <v>0</v>
      </c>
      <c r="GR93" s="243">
        <f t="shared" si="280"/>
        <v>0</v>
      </c>
      <c r="GS93" s="244">
        <v>0</v>
      </c>
      <c r="GT93" s="244">
        <v>0</v>
      </c>
      <c r="GU93" s="245"/>
      <c r="GV93" s="243">
        <f t="shared" si="46"/>
        <v>0</v>
      </c>
      <c r="GW93" s="243">
        <f t="shared" si="281"/>
        <v>0</v>
      </c>
      <c r="GX93" s="243">
        <f t="shared" si="282"/>
        <v>0</v>
      </c>
      <c r="GY93" s="243">
        <f t="shared" si="47"/>
        <v>0</v>
      </c>
      <c r="GZ93" s="243">
        <f t="shared" si="283"/>
        <v>0</v>
      </c>
      <c r="HA93" s="244">
        <v>0</v>
      </c>
      <c r="HB93" s="244">
        <v>44</v>
      </c>
      <c r="HC93" s="244">
        <v>0</v>
      </c>
      <c r="HD93" s="244">
        <v>0</v>
      </c>
      <c r="HE93" s="244">
        <v>0</v>
      </c>
      <c r="HF93" s="243">
        <f t="shared" si="284"/>
        <v>0</v>
      </c>
      <c r="HG93" s="243">
        <f t="shared" si="48"/>
        <v>0</v>
      </c>
      <c r="HH93" s="244">
        <v>0</v>
      </c>
      <c r="HI93" s="244">
        <v>0</v>
      </c>
      <c r="HJ93" s="243">
        <f t="shared" si="49"/>
        <v>0</v>
      </c>
      <c r="HK93" s="243">
        <f t="shared" si="50"/>
        <v>0</v>
      </c>
      <c r="HL93" s="243">
        <f t="shared" si="51"/>
        <v>0</v>
      </c>
      <c r="HM93" s="244">
        <v>0</v>
      </c>
      <c r="HN93" s="243">
        <f t="shared" si="285"/>
        <v>0</v>
      </c>
      <c r="HO93" s="243">
        <f t="shared" si="52"/>
        <v>0</v>
      </c>
      <c r="HP93" s="244">
        <v>0</v>
      </c>
      <c r="HQ93" s="244">
        <v>0</v>
      </c>
      <c r="HR93" s="243">
        <f t="shared" si="53"/>
        <v>0</v>
      </c>
      <c r="HS93" s="243">
        <f t="shared" si="54"/>
        <v>0</v>
      </c>
      <c r="HT93" s="243">
        <f t="shared" si="55"/>
        <v>0</v>
      </c>
      <c r="HU93" s="244">
        <v>0</v>
      </c>
      <c r="HV93" s="243">
        <f t="shared" si="286"/>
        <v>0</v>
      </c>
      <c r="HW93" s="243">
        <f t="shared" si="56"/>
        <v>0</v>
      </c>
      <c r="HX93" s="244">
        <v>0</v>
      </c>
      <c r="HY93" s="244">
        <v>0</v>
      </c>
      <c r="HZ93" s="243">
        <f t="shared" si="57"/>
        <v>0</v>
      </c>
      <c r="IA93" s="243">
        <f t="shared" si="58"/>
        <v>0</v>
      </c>
      <c r="IB93" s="243">
        <f t="shared" si="59"/>
        <v>0</v>
      </c>
      <c r="IC93" s="244">
        <v>0</v>
      </c>
      <c r="ID93" s="243">
        <f t="shared" si="287"/>
        <v>0</v>
      </c>
      <c r="IE93" s="243">
        <f t="shared" si="60"/>
        <v>0</v>
      </c>
      <c r="IF93" s="244">
        <v>0</v>
      </c>
      <c r="IG93" s="244">
        <v>0</v>
      </c>
      <c r="IH93" s="243">
        <f t="shared" si="61"/>
        <v>0</v>
      </c>
      <c r="II93" s="243">
        <f t="shared" si="62"/>
        <v>0</v>
      </c>
      <c r="IJ93" s="243">
        <f t="shared" si="288"/>
        <v>0</v>
      </c>
      <c r="IK93" s="244">
        <v>0</v>
      </c>
      <c r="IL93" s="243">
        <f t="shared" si="289"/>
        <v>0</v>
      </c>
      <c r="IM93" s="243">
        <f t="shared" si="63"/>
        <v>0</v>
      </c>
      <c r="IN93" s="244">
        <v>0</v>
      </c>
      <c r="IO93" s="244">
        <v>0</v>
      </c>
      <c r="IP93" s="243">
        <f t="shared" si="64"/>
        <v>0</v>
      </c>
      <c r="IQ93" s="243">
        <f t="shared" si="65"/>
        <v>0</v>
      </c>
      <c r="IR93" s="243">
        <f t="shared" si="290"/>
        <v>0</v>
      </c>
      <c r="IS93" s="244">
        <v>1.34</v>
      </c>
      <c r="IT93" s="243">
        <f t="shared" si="291"/>
        <v>0.29480000000000001</v>
      </c>
      <c r="IU93" s="243">
        <f t="shared" si="66"/>
        <v>0</v>
      </c>
      <c r="IV93" s="244">
        <v>5.8499437185000003E-2</v>
      </c>
      <c r="IW93" s="244">
        <v>0.138784645979105</v>
      </c>
      <c r="IX93" s="243">
        <f t="shared" si="67"/>
        <v>0.20816498600470079</v>
      </c>
      <c r="IY93" s="243">
        <f t="shared" si="68"/>
        <v>0.1020124534584403</v>
      </c>
      <c r="IZ93" s="243">
        <f t="shared" si="292"/>
        <v>2.5707138271526957</v>
      </c>
      <c r="JA93" s="244">
        <v>9.7442777777777501</v>
      </c>
      <c r="JB93" s="243">
        <f t="shared" si="293"/>
        <v>2.1437411111111051</v>
      </c>
      <c r="JC93" s="244">
        <v>24.992555555555501</v>
      </c>
      <c r="JD93" s="243">
        <f t="shared" si="69"/>
        <v>0</v>
      </c>
      <c r="JE93" s="243">
        <f t="shared" si="70"/>
        <v>4.1904431863269522</v>
      </c>
      <c r="JF93" s="243">
        <f t="shared" si="71"/>
        <v>2.0535508815385657</v>
      </c>
      <c r="JG93" s="243">
        <f t="shared" si="294"/>
        <v>51.749482214771845</v>
      </c>
      <c r="JH93" s="244">
        <v>0</v>
      </c>
      <c r="JI93" s="243">
        <f t="shared" si="295"/>
        <v>0</v>
      </c>
      <c r="JJ93" s="244">
        <v>0</v>
      </c>
      <c r="JK93" s="243">
        <f t="shared" si="72"/>
        <v>0</v>
      </c>
      <c r="JL93" s="243">
        <f t="shared" si="73"/>
        <v>0</v>
      </c>
      <c r="JM93" s="243">
        <f t="shared" si="74"/>
        <v>0</v>
      </c>
      <c r="JN93" s="243">
        <f t="shared" si="296"/>
        <v>0</v>
      </c>
      <c r="JO93" s="244">
        <v>0</v>
      </c>
      <c r="JP93" s="243">
        <f t="shared" si="297"/>
        <v>0</v>
      </c>
      <c r="JQ93" s="244">
        <v>0</v>
      </c>
      <c r="JR93" s="243">
        <f t="shared" si="75"/>
        <v>0</v>
      </c>
      <c r="JS93" s="243">
        <f t="shared" si="76"/>
        <v>0</v>
      </c>
      <c r="JT93" s="243">
        <f t="shared" si="77"/>
        <v>0</v>
      </c>
      <c r="JU93" s="243">
        <f t="shared" si="298"/>
        <v>0</v>
      </c>
      <c r="JV93" s="244">
        <v>0</v>
      </c>
      <c r="JW93" s="243">
        <f t="shared" si="299"/>
        <v>0</v>
      </c>
      <c r="JX93" s="244">
        <v>0</v>
      </c>
      <c r="JY93" s="243">
        <f t="shared" si="78"/>
        <v>0</v>
      </c>
      <c r="JZ93" s="243">
        <f t="shared" si="79"/>
        <v>0</v>
      </c>
      <c r="KA93" s="243">
        <f t="shared" si="80"/>
        <v>0</v>
      </c>
      <c r="KB93" s="243">
        <f t="shared" si="300"/>
        <v>0</v>
      </c>
      <c r="KC93" s="244">
        <v>0</v>
      </c>
      <c r="KD93" s="243">
        <f t="shared" si="301"/>
        <v>0</v>
      </c>
      <c r="KE93" s="244">
        <v>0</v>
      </c>
      <c r="KF93" s="243">
        <f t="shared" si="81"/>
        <v>0</v>
      </c>
      <c r="KG93" s="243">
        <f t="shared" si="82"/>
        <v>0</v>
      </c>
      <c r="KH93" s="243">
        <f t="shared" si="83"/>
        <v>0</v>
      </c>
      <c r="KI93" s="243">
        <f t="shared" si="302"/>
        <v>0</v>
      </c>
      <c r="KJ93" s="244">
        <v>0</v>
      </c>
      <c r="KK93" s="243">
        <f t="shared" si="303"/>
        <v>0</v>
      </c>
      <c r="KL93" s="244">
        <v>0</v>
      </c>
      <c r="KM93" s="243">
        <f t="shared" si="84"/>
        <v>0</v>
      </c>
      <c r="KN93" s="243">
        <f t="shared" si="85"/>
        <v>0</v>
      </c>
      <c r="KO93" s="243">
        <f t="shared" si="86"/>
        <v>0</v>
      </c>
      <c r="KP93" s="243">
        <f t="shared" si="304"/>
        <v>0</v>
      </c>
      <c r="KQ93" s="243">
        <f t="shared" si="305"/>
        <v>11.08427777777775</v>
      </c>
      <c r="KR93" s="243">
        <f t="shared" si="305"/>
        <v>2.4385411111111051</v>
      </c>
      <c r="KS93" s="243">
        <f t="shared" si="306"/>
        <v>25.189839638719608</v>
      </c>
      <c r="KT93" s="243">
        <f t="shared" si="307"/>
        <v>0</v>
      </c>
      <c r="KU93" s="243">
        <f t="shared" si="308"/>
        <v>0</v>
      </c>
      <c r="KV93" s="243">
        <f t="shared" si="309"/>
        <v>0</v>
      </c>
      <c r="KW93" s="243">
        <f t="shared" si="310"/>
        <v>4.3986081723316532</v>
      </c>
      <c r="KX93" s="243">
        <f t="shared" si="311"/>
        <v>0.14178318734810127</v>
      </c>
      <c r="KY93" s="243">
        <f t="shared" si="312"/>
        <v>3.7519918687264524</v>
      </c>
      <c r="KZ93" s="243">
        <f t="shared" si="313"/>
        <v>2.155563334997006</v>
      </c>
      <c r="LA93" s="243">
        <f t="shared" si="313"/>
        <v>54.32019604192454</v>
      </c>
      <c r="LB93" s="244">
        <v>4.34</v>
      </c>
      <c r="LC93" s="243">
        <f t="shared" si="314"/>
        <v>0.95479999999999998</v>
      </c>
      <c r="LD93" s="243">
        <f t="shared" si="88"/>
        <v>0</v>
      </c>
      <c r="LE93" s="243">
        <f t="shared" si="315"/>
        <v>0</v>
      </c>
      <c r="LF93" s="243">
        <f t="shared" si="316"/>
        <v>0</v>
      </c>
      <c r="LG93" s="244">
        <v>0.34801080709999999</v>
      </c>
      <c r="LH93" s="243">
        <f t="shared" si="89"/>
        <v>0.64114722871151664</v>
      </c>
      <c r="LI93" s="243">
        <f t="shared" si="317"/>
        <v>2.0666514061863744E-2</v>
      </c>
      <c r="LJ93" s="243">
        <f t="shared" si="318"/>
        <v>0.54689553934669721</v>
      </c>
      <c r="LK93" s="243">
        <f t="shared" si="90"/>
        <v>0.31419790179057583</v>
      </c>
      <c r="LL93" s="243">
        <f t="shared" si="319"/>
        <v>7.9177871251225094</v>
      </c>
      <c r="LM93" s="243">
        <f t="shared" si="91"/>
        <v>0</v>
      </c>
      <c r="LN93" s="244">
        <v>0</v>
      </c>
      <c r="LO93" s="243">
        <f t="shared" si="320"/>
        <v>0</v>
      </c>
      <c r="LP93" s="243">
        <f t="shared" si="321"/>
        <v>0</v>
      </c>
      <c r="LQ93" s="243">
        <f t="shared" si="92"/>
        <v>0</v>
      </c>
      <c r="LR93" s="243">
        <f t="shared" si="322"/>
        <v>0</v>
      </c>
      <c r="LS93" s="244">
        <v>0</v>
      </c>
      <c r="LT93" s="243">
        <f t="shared" si="93"/>
        <v>0</v>
      </c>
      <c r="LU93" s="243">
        <f t="shared" si="323"/>
        <v>0</v>
      </c>
      <c r="LV93" s="243">
        <f t="shared" si="324"/>
        <v>0</v>
      </c>
      <c r="LW93" s="243">
        <f t="shared" si="94"/>
        <v>0</v>
      </c>
      <c r="LX93" s="243">
        <f t="shared" si="325"/>
        <v>0</v>
      </c>
      <c r="LY93" s="245">
        <f t="shared" si="95"/>
        <v>0</v>
      </c>
      <c r="LZ93" s="244">
        <v>0</v>
      </c>
      <c r="MA93" s="249">
        <f t="shared" si="326"/>
        <v>0</v>
      </c>
      <c r="MB93" s="249">
        <f t="shared" si="327"/>
        <v>0</v>
      </c>
      <c r="MC93" s="249">
        <f t="shared" si="96"/>
        <v>0</v>
      </c>
      <c r="MD93" s="247">
        <f t="shared" si="328"/>
        <v>0</v>
      </c>
      <c r="ME93" s="250">
        <f t="shared" si="329"/>
        <v>197.43576513305879</v>
      </c>
      <c r="MF93" s="251">
        <f t="shared" si="376"/>
        <v>38.805968460752119</v>
      </c>
      <c r="MG93" s="252" t="e">
        <f t="shared" si="330"/>
        <v>#REF!</v>
      </c>
      <c r="MH93" s="252" t="e">
        <f t="shared" si="377"/>
        <v>#REF!</v>
      </c>
      <c r="MI93" s="252">
        <f t="shared" si="331"/>
        <v>0</v>
      </c>
      <c r="MJ93" s="252">
        <f t="shared" si="332"/>
        <v>0</v>
      </c>
      <c r="MK93" s="252">
        <f t="shared" si="378"/>
        <v>66.263166666666663</v>
      </c>
      <c r="ML93" s="252">
        <f t="shared" si="333"/>
        <v>0</v>
      </c>
      <c r="MM93" s="252">
        <f t="shared" si="334"/>
        <v>0</v>
      </c>
      <c r="MN93" s="252">
        <f t="shared" si="335"/>
        <v>0</v>
      </c>
      <c r="MO93" s="252">
        <f t="shared" si="336"/>
        <v>0</v>
      </c>
      <c r="MP93" s="253">
        <f t="shared" si="337"/>
        <v>0</v>
      </c>
      <c r="MQ93" s="254">
        <f t="shared" si="379"/>
        <v>0</v>
      </c>
      <c r="MR93" s="255">
        <f t="shared" si="338"/>
        <v>0</v>
      </c>
      <c r="MS93" s="255">
        <f t="shared" si="380"/>
        <v>0</v>
      </c>
      <c r="MT93" s="255">
        <f t="shared" si="381"/>
        <v>15.987471204164247</v>
      </c>
      <c r="MU93" s="255">
        <f t="shared" si="97"/>
        <v>0.51533451859177815</v>
      </c>
      <c r="MV93" s="255">
        <f t="shared" si="339"/>
        <v>16.637429096537328</v>
      </c>
      <c r="MW93" s="255" t="e">
        <f t="shared" si="98"/>
        <v>#REF!</v>
      </c>
      <c r="MX93" s="255" t="e">
        <f t="shared" si="99"/>
        <v>#REF!</v>
      </c>
      <c r="MY93" s="256" t="e">
        <f t="shared" si="340"/>
        <v>#REF!</v>
      </c>
      <c r="MZ93" s="254">
        <f t="shared" si="341"/>
        <v>0</v>
      </c>
      <c r="NA93" s="255">
        <f t="shared" si="100"/>
        <v>0</v>
      </c>
      <c r="NB93" s="255">
        <f t="shared" si="342"/>
        <v>0</v>
      </c>
      <c r="NC93" s="255">
        <f t="shared" si="101"/>
        <v>0</v>
      </c>
      <c r="ND93" s="255">
        <f t="shared" si="343"/>
        <v>0</v>
      </c>
      <c r="NE93" s="255"/>
      <c r="NF93" s="256"/>
      <c r="NG93" s="257"/>
      <c r="NH93" s="254">
        <f t="shared" si="344"/>
        <v>6.6764185925391226</v>
      </c>
      <c r="NI93" s="255">
        <f t="shared" si="102"/>
        <v>7.5243237537915908</v>
      </c>
      <c r="NJ93" s="255" t="e">
        <f t="shared" si="345"/>
        <v>#REF!</v>
      </c>
      <c r="NK93" s="255" t="e">
        <f t="shared" si="103"/>
        <v>#REF!</v>
      </c>
      <c r="NL93" s="255">
        <f t="shared" si="346"/>
        <v>7.0374728754327309</v>
      </c>
      <c r="NM93" s="255">
        <f t="shared" si="382"/>
        <v>0.94869546365798141</v>
      </c>
      <c r="NN93" s="256" t="e">
        <f t="shared" si="383"/>
        <v>#REF!</v>
      </c>
      <c r="NO93" s="257" t="e">
        <f t="shared" si="384"/>
        <v>#REF!</v>
      </c>
      <c r="NP93" s="254">
        <f t="shared" si="347"/>
        <v>8.9585223981589142</v>
      </c>
      <c r="NQ93" s="255">
        <f t="shared" si="104"/>
        <v>10.096254742725096</v>
      </c>
      <c r="NR93" s="255">
        <f t="shared" si="348"/>
        <v>7.8788167620781078</v>
      </c>
      <c r="NS93" s="255">
        <f t="shared" si="105"/>
        <v>9.7697327849768527</v>
      </c>
      <c r="NT93" s="255">
        <f t="shared" si="349"/>
        <v>84.373380173485145</v>
      </c>
      <c r="NU93" s="255">
        <f t="shared" si="350"/>
        <v>0.1061771186568413</v>
      </c>
      <c r="NV93" s="256">
        <f t="shared" si="351"/>
        <v>9.3380361742981047E-2</v>
      </c>
      <c r="NW93" s="257">
        <f t="shared" si="106"/>
        <v>1.0358957808877343</v>
      </c>
      <c r="NX93" s="254">
        <f t="shared" si="352"/>
        <v>0</v>
      </c>
      <c r="NY93" s="255">
        <f t="shared" si="107"/>
        <v>0</v>
      </c>
      <c r="NZ93" s="255">
        <f t="shared" si="353"/>
        <v>0</v>
      </c>
      <c r="OA93" s="255">
        <f t="shared" si="108"/>
        <v>0</v>
      </c>
      <c r="OB93" s="255">
        <f t="shared" si="354"/>
        <v>0</v>
      </c>
      <c r="OC93" s="255"/>
      <c r="OD93" s="256"/>
      <c r="OE93" s="257"/>
      <c r="OF93" s="254">
        <f t="shared" si="355"/>
        <v>0</v>
      </c>
      <c r="OG93" s="255">
        <f t="shared" si="109"/>
        <v>0</v>
      </c>
      <c r="OH93" s="255">
        <f t="shared" si="356"/>
        <v>0</v>
      </c>
      <c r="OI93" s="255">
        <f t="shared" si="110"/>
        <v>0</v>
      </c>
      <c r="OJ93" s="255">
        <f t="shared" si="357"/>
        <v>0</v>
      </c>
      <c r="OK93" s="255"/>
      <c r="OL93" s="256"/>
      <c r="OM93" s="257"/>
      <c r="ON93" s="258"/>
      <c r="OO93" s="254">
        <f t="shared" si="358"/>
        <v>0</v>
      </c>
      <c r="OP93" s="255">
        <f t="shared" si="111"/>
        <v>0</v>
      </c>
      <c r="OQ93" s="255">
        <f t="shared" si="359"/>
        <v>0</v>
      </c>
      <c r="OR93" s="255">
        <f t="shared" si="112"/>
        <v>0</v>
      </c>
      <c r="OS93" s="255">
        <f t="shared" si="360"/>
        <v>0</v>
      </c>
      <c r="OT93" s="255"/>
      <c r="OU93" s="256"/>
      <c r="OV93" s="257"/>
      <c r="OW93" s="258"/>
      <c r="OX93" s="254">
        <f t="shared" si="361"/>
        <v>0</v>
      </c>
      <c r="OY93" s="255">
        <f t="shared" si="113"/>
        <v>0</v>
      </c>
      <c r="OZ93" s="255">
        <f t="shared" si="362"/>
        <v>0</v>
      </c>
      <c r="PA93" s="255">
        <f t="shared" si="114"/>
        <v>0</v>
      </c>
      <c r="PB93" s="255">
        <f t="shared" si="363"/>
        <v>0</v>
      </c>
      <c r="PC93" s="255"/>
      <c r="PD93" s="259"/>
      <c r="PE93" s="257"/>
      <c r="PF93" s="254">
        <f t="shared" si="116"/>
        <v>0</v>
      </c>
      <c r="PG93" s="255">
        <f t="shared" si="117"/>
        <v>0</v>
      </c>
      <c r="PH93" s="255">
        <f t="shared" si="364"/>
        <v>0</v>
      </c>
      <c r="PI93" s="255">
        <f t="shared" si="118"/>
        <v>0</v>
      </c>
      <c r="PJ93" s="255">
        <f t="shared" si="119"/>
        <v>0</v>
      </c>
      <c r="PK93" s="255"/>
      <c r="PL93" s="259"/>
      <c r="PM93" s="257"/>
      <c r="PN93" s="254">
        <f t="shared" si="120"/>
        <v>0</v>
      </c>
      <c r="PO93" s="255">
        <f t="shared" si="121"/>
        <v>0</v>
      </c>
      <c r="PP93" s="255">
        <f t="shared" si="365"/>
        <v>0</v>
      </c>
      <c r="PQ93" s="255">
        <f t="shared" si="122"/>
        <v>0</v>
      </c>
      <c r="PR93" s="255">
        <f t="shared" si="123"/>
        <v>0</v>
      </c>
      <c r="PS93" s="255"/>
      <c r="PT93" s="259"/>
      <c r="PU93" s="257"/>
      <c r="PV93" s="254">
        <f t="shared" si="124"/>
        <v>15.746195039853314</v>
      </c>
      <c r="PW93" s="255">
        <f t="shared" si="125"/>
        <v>17.745961809914686</v>
      </c>
      <c r="PX93" s="255">
        <f t="shared" si="126"/>
        <v>5.2255234810890068E-2</v>
      </c>
      <c r="PY93" s="255">
        <f t="shared" si="127"/>
        <v>6.4796491165503678E-2</v>
      </c>
      <c r="PZ93" s="255">
        <f t="shared" si="128"/>
        <v>15.888973908234302</v>
      </c>
      <c r="QA93" s="255">
        <f t="shared" si="366"/>
        <v>0.99101396545770681</v>
      </c>
      <c r="QB93" s="259">
        <f t="shared" si="129"/>
        <v>3.2887734042919736E-3</v>
      </c>
      <c r="QC93" s="257">
        <f t="shared" si="367"/>
        <v>1.126648079230159</v>
      </c>
      <c r="QD93" s="254">
        <f t="shared" si="130"/>
        <v>0</v>
      </c>
      <c r="QE93" s="255">
        <f t="shared" si="131"/>
        <v>0</v>
      </c>
      <c r="QF93" s="255">
        <f t="shared" si="132"/>
        <v>0</v>
      </c>
      <c r="QG93" s="255">
        <f t="shared" si="133"/>
        <v>0</v>
      </c>
      <c r="QH93" s="255">
        <f t="shared" si="134"/>
        <v>0</v>
      </c>
      <c r="QI93" s="255"/>
      <c r="QJ93" s="259"/>
      <c r="QK93" s="257"/>
      <c r="QL93" s="254">
        <f t="shared" si="135"/>
        <v>18.100248968735126</v>
      </c>
      <c r="QM93" s="255">
        <f t="shared" si="136"/>
        <v>20.398980587764488</v>
      </c>
      <c r="QN93" s="255">
        <f t="shared" si="137"/>
        <v>0.14178318734810127</v>
      </c>
      <c r="QO93" s="255">
        <f t="shared" si="138"/>
        <v>0.17581115231164557</v>
      </c>
      <c r="QP93" s="255">
        <f t="shared" si="368"/>
        <v>43.11126669994011</v>
      </c>
      <c r="QQ93" s="255">
        <f t="shared" si="369"/>
        <v>0.41984962062736775</v>
      </c>
      <c r="QR93" s="259">
        <f t="shared" si="139"/>
        <v>3.2887734042919745E-3</v>
      </c>
      <c r="QS93" s="257">
        <f t="shared" si="370"/>
        <v>1.0541102074367057</v>
      </c>
      <c r="QT93" s="254">
        <f t="shared" si="140"/>
        <v>5.9620125580029697</v>
      </c>
      <c r="QU93" s="255">
        <f t="shared" si="141"/>
        <v>6.7191881528693465</v>
      </c>
      <c r="QV93" s="255">
        <f t="shared" si="142"/>
        <v>2.0666514061863744E-2</v>
      </c>
      <c r="QW93" s="255">
        <f t="shared" si="143"/>
        <v>2.5626477436711041E-2</v>
      </c>
      <c r="QX93" s="255">
        <f t="shared" si="144"/>
        <v>6.2839580358115157</v>
      </c>
      <c r="QY93" s="255">
        <f t="shared" si="385"/>
        <v>0.94876708660786435</v>
      </c>
      <c r="QZ93" s="259">
        <f t="shared" si="386"/>
        <v>3.2887734042919736E-3</v>
      </c>
      <c r="RA93" s="257">
        <f t="shared" si="387"/>
        <v>1.1212827256162288</v>
      </c>
      <c r="RB93" s="254">
        <f t="shared" si="145"/>
        <v>0</v>
      </c>
      <c r="RC93" s="255">
        <f t="shared" si="146"/>
        <v>0</v>
      </c>
      <c r="RD93" s="255">
        <f t="shared" si="371"/>
        <v>0</v>
      </c>
      <c r="RE93" s="255">
        <f t="shared" si="147"/>
        <v>0</v>
      </c>
      <c r="RF93" s="255">
        <f t="shared" si="148"/>
        <v>0</v>
      </c>
      <c r="RG93" s="255"/>
      <c r="RH93" s="259"/>
      <c r="RI93" s="257"/>
      <c r="RJ93" s="254">
        <f t="shared" si="149"/>
        <v>0</v>
      </c>
      <c r="RK93" s="255">
        <f t="shared" si="150"/>
        <v>0</v>
      </c>
      <c r="RL93" s="255">
        <f t="shared" si="372"/>
        <v>0</v>
      </c>
      <c r="RM93" s="255">
        <f t="shared" si="151"/>
        <v>0</v>
      </c>
      <c r="RN93" s="255">
        <f t="shared" si="152"/>
        <v>0</v>
      </c>
      <c r="RO93" s="255"/>
      <c r="RP93" s="259"/>
      <c r="RQ93" s="257"/>
      <c r="RR93" s="254">
        <f t="shared" si="153"/>
        <v>0</v>
      </c>
      <c r="RS93" s="255">
        <f t="shared" si="154"/>
        <v>0</v>
      </c>
      <c r="RT93" s="255">
        <f t="shared" si="373"/>
        <v>0</v>
      </c>
      <c r="RU93" s="255">
        <f t="shared" si="155"/>
        <v>0</v>
      </c>
      <c r="RV93" s="255">
        <f t="shared" si="156"/>
        <v>0</v>
      </c>
      <c r="RW93" s="255"/>
      <c r="RX93" s="259"/>
      <c r="RY93" s="257"/>
      <c r="RZ93" s="260"/>
      <c r="SA93" s="242" t="e">
        <f t="shared" si="157"/>
        <v>#REF!</v>
      </c>
      <c r="SB93" s="242">
        <f t="shared" si="158"/>
        <v>0</v>
      </c>
      <c r="SC93" s="242">
        <f t="shared" si="159"/>
        <v>0.59688314894751249</v>
      </c>
      <c r="SD93" s="242">
        <f t="shared" si="160"/>
        <v>0</v>
      </c>
      <c r="SE93" s="242">
        <f t="shared" si="161"/>
        <v>0</v>
      </c>
      <c r="SF93" s="262">
        <v>0</v>
      </c>
      <c r="SG93" s="242">
        <f t="shared" si="162"/>
        <v>0</v>
      </c>
      <c r="SH93" s="262">
        <v>0</v>
      </c>
      <c r="SI93" s="242">
        <f t="shared" si="163"/>
        <v>0</v>
      </c>
      <c r="SJ93" s="242">
        <f t="shared" si="164"/>
        <v>0</v>
      </c>
      <c r="SK93" s="242">
        <f t="shared" si="165"/>
        <v>0</v>
      </c>
      <c r="SL93" s="242">
        <f t="shared" si="166"/>
        <v>0.18274231845113179</v>
      </c>
      <c r="SM93" s="242">
        <f t="shared" si="167"/>
        <v>0</v>
      </c>
      <c r="SN93" s="242">
        <f t="shared" si="168"/>
        <v>0.36482754279384388</v>
      </c>
      <c r="SO93" s="242">
        <f t="shared" si="169"/>
        <v>7.0752939986384045E-2</v>
      </c>
      <c r="SP93" s="242">
        <f t="shared" si="170"/>
        <v>0</v>
      </c>
      <c r="SQ93" s="242">
        <f t="shared" si="171"/>
        <v>0</v>
      </c>
      <c r="SR93" s="242">
        <f t="shared" si="172"/>
        <v>0</v>
      </c>
      <c r="SS93" s="242" t="e">
        <f t="shared" si="173"/>
        <v>#REF!</v>
      </c>
      <c r="ST93" s="242" t="e">
        <f t="shared" si="174"/>
        <v>#REF!</v>
      </c>
      <c r="SU93" s="242"/>
      <c r="SV93" s="242"/>
      <c r="SW93" s="242" t="e">
        <f t="shared" si="175"/>
        <v>#REF!</v>
      </c>
      <c r="SX93" s="242" t="e">
        <f t="shared" si="175"/>
        <v>#REF!</v>
      </c>
      <c r="SY93" s="242"/>
      <c r="SZ93" s="263"/>
      <c r="TA93" s="264">
        <f t="shared" si="176"/>
        <v>13.04415</v>
      </c>
      <c r="TB93" s="264">
        <f t="shared" si="177"/>
        <v>0</v>
      </c>
      <c r="TC93" s="264">
        <f t="shared" si="178"/>
        <v>106.30890000000001</v>
      </c>
      <c r="TD93" s="264">
        <f t="shared" si="179"/>
        <v>0</v>
      </c>
      <c r="TE93" s="264">
        <f t="shared" si="180"/>
        <v>0</v>
      </c>
      <c r="TF93" s="264">
        <f t="shared" si="180"/>
        <v>0</v>
      </c>
      <c r="TG93" s="264">
        <f t="shared" si="181"/>
        <v>0</v>
      </c>
      <c r="TH93" s="264">
        <f t="shared" si="182"/>
        <v>0</v>
      </c>
      <c r="TI93" s="264">
        <f t="shared" si="183"/>
        <v>0</v>
      </c>
      <c r="TJ93" s="264">
        <f t="shared" si="184"/>
        <v>29.925900000000002</v>
      </c>
      <c r="TK93" s="264">
        <f t="shared" si="185"/>
        <v>0</v>
      </c>
      <c r="TL93" s="264">
        <f t="shared" si="186"/>
        <v>63.855450000000005</v>
      </c>
      <c r="TM93" s="264">
        <f t="shared" si="187"/>
        <v>11.641950000000001</v>
      </c>
      <c r="TN93" s="264">
        <f t="shared" si="188"/>
        <v>0</v>
      </c>
      <c r="TO93" s="264">
        <f t="shared" si="189"/>
        <v>0</v>
      </c>
      <c r="TP93" s="264">
        <f t="shared" si="189"/>
        <v>0</v>
      </c>
      <c r="TQ93" s="264"/>
      <c r="TR93" s="264"/>
      <c r="TS93" s="264" t="e">
        <f t="shared" si="190"/>
        <v>#REF!</v>
      </c>
      <c r="TT93" s="264">
        <f t="shared" si="191"/>
        <v>0</v>
      </c>
      <c r="TU93" s="264">
        <f t="shared" si="192"/>
        <v>110.12494098081605</v>
      </c>
      <c r="TV93" s="264">
        <f t="shared" si="193"/>
        <v>0</v>
      </c>
      <c r="TW93" s="264">
        <f t="shared" si="193"/>
        <v>0</v>
      </c>
      <c r="TX93" s="264">
        <f t="shared" si="194"/>
        <v>0</v>
      </c>
      <c r="TY93" s="264">
        <f t="shared" si="195"/>
        <v>0</v>
      </c>
      <c r="TZ93" s="264">
        <f t="shared" si="196"/>
        <v>0</v>
      </c>
      <c r="UA93" s="264">
        <f t="shared" si="197"/>
        <v>0</v>
      </c>
      <c r="UB93" s="264">
        <f t="shared" si="198"/>
        <v>33.715957754233813</v>
      </c>
      <c r="UC93" s="264">
        <f t="shared" si="199"/>
        <v>0</v>
      </c>
      <c r="UD93" s="264">
        <f t="shared" si="200"/>
        <v>67.3106816454642</v>
      </c>
      <c r="UE93" s="264">
        <f t="shared" si="201"/>
        <v>13.053917427487857</v>
      </c>
      <c r="UF93" s="264">
        <f t="shared" si="202"/>
        <v>0</v>
      </c>
      <c r="UG93" s="264">
        <f t="shared" si="203"/>
        <v>0</v>
      </c>
      <c r="UH93" s="264">
        <f t="shared" si="203"/>
        <v>0</v>
      </c>
      <c r="UI93" s="191"/>
      <c r="UJ93" s="191"/>
      <c r="UK93" s="191"/>
      <c r="UL93" s="191"/>
      <c r="UM93" s="189"/>
      <c r="UN93" s="191"/>
      <c r="UO93" s="191"/>
      <c r="UP93" s="191"/>
      <c r="UQ93" s="191"/>
      <c r="UR93" s="191"/>
      <c r="US93" s="191"/>
      <c r="UT93" s="191"/>
      <c r="UU93" s="191"/>
      <c r="UV93" s="192"/>
      <c r="UW93" s="191"/>
      <c r="UX93" s="191"/>
      <c r="UY93" s="191"/>
      <c r="UZ93" s="191"/>
      <c r="VA93" s="191"/>
      <c r="VB93" s="191"/>
      <c r="VC93" s="191"/>
      <c r="VD93" s="191"/>
      <c r="VE93" s="191"/>
      <c r="VF93" s="191"/>
      <c r="VG93" s="191"/>
      <c r="VH93" s="191"/>
      <c r="VI93" s="191"/>
      <c r="VJ93" s="191"/>
      <c r="VK93" s="191"/>
      <c r="VL93" s="191"/>
      <c r="VM93" s="191"/>
      <c r="VN93" s="219"/>
      <c r="VO93" s="191"/>
      <c r="VP93" s="191"/>
      <c r="VQ93" s="191"/>
      <c r="VR93" s="191"/>
      <c r="VS93" s="191"/>
      <c r="VT93" s="191"/>
      <c r="VU93" s="191"/>
      <c r="VV93" s="191"/>
    </row>
    <row r="94" spans="1:594" ht="23.1" hidden="1" customHeight="1" thickBot="1" x14ac:dyDescent="0.35">
      <c r="A94" s="265">
        <v>57</v>
      </c>
      <c r="B94" s="266" t="s">
        <v>193</v>
      </c>
      <c r="C94" s="265">
        <v>1</v>
      </c>
      <c r="D94" s="267">
        <v>253.53</v>
      </c>
      <c r="E94" s="239"/>
      <c r="F94" s="240">
        <f t="shared" si="204"/>
        <v>253.53</v>
      </c>
      <c r="G94" s="240"/>
      <c r="H94" s="268">
        <v>0</v>
      </c>
      <c r="I94" s="269">
        <v>0.88470000000000004</v>
      </c>
      <c r="J94" s="269">
        <v>0.88470000000000004</v>
      </c>
      <c r="K94" s="269"/>
      <c r="L94" s="269"/>
      <c r="M94" s="269">
        <v>4.3200000000000002E-2</v>
      </c>
      <c r="N94" s="269">
        <v>0</v>
      </c>
      <c r="O94" s="269">
        <v>0.3226</v>
      </c>
      <c r="P94" s="269">
        <v>0</v>
      </c>
      <c r="Q94" s="269">
        <v>0</v>
      </c>
      <c r="R94" s="269">
        <v>0</v>
      </c>
      <c r="S94" s="269">
        <v>0</v>
      </c>
      <c r="T94" s="269">
        <v>0</v>
      </c>
      <c r="U94" s="269">
        <v>0</v>
      </c>
      <c r="V94" s="269">
        <v>6.0100000000000001E-2</v>
      </c>
      <c r="W94" s="269">
        <v>0</v>
      </c>
      <c r="X94" s="269">
        <v>0.42030000000000001</v>
      </c>
      <c r="Y94" s="269">
        <v>3.85E-2</v>
      </c>
      <c r="Z94" s="269">
        <v>0</v>
      </c>
      <c r="AA94" s="269">
        <v>0</v>
      </c>
      <c r="AB94" s="269">
        <v>0</v>
      </c>
      <c r="AC94" s="244">
        <v>0</v>
      </c>
      <c r="AD94" s="243">
        <f t="shared" si="205"/>
        <v>0</v>
      </c>
      <c r="AE94" s="243">
        <f t="shared" si="0"/>
        <v>0</v>
      </c>
      <c r="AF94" s="243">
        <f t="shared" si="206"/>
        <v>0</v>
      </c>
      <c r="AG94" s="243">
        <f t="shared" si="207"/>
        <v>0</v>
      </c>
      <c r="AH94" s="244">
        <v>0</v>
      </c>
      <c r="AI94" s="243">
        <f t="shared" si="1"/>
        <v>0</v>
      </c>
      <c r="AJ94" s="243">
        <f t="shared" si="208"/>
        <v>0</v>
      </c>
      <c r="AK94" s="243">
        <f t="shared" si="209"/>
        <v>0</v>
      </c>
      <c r="AL94" s="243">
        <f t="shared" si="2"/>
        <v>0</v>
      </c>
      <c r="AM94" s="243">
        <f t="shared" si="210"/>
        <v>0</v>
      </c>
      <c r="AN94" s="244">
        <v>4.08</v>
      </c>
      <c r="AO94" s="244">
        <v>0.89759999999999995</v>
      </c>
      <c r="AP94" s="243">
        <f t="shared" si="211"/>
        <v>0</v>
      </c>
      <c r="AQ94" s="243">
        <f t="shared" si="212"/>
        <v>0</v>
      </c>
      <c r="AR94" s="243">
        <f t="shared" si="213"/>
        <v>0</v>
      </c>
      <c r="AS94" s="244">
        <v>0.32745677075833302</v>
      </c>
      <c r="AT94" s="244" t="e">
        <f t="shared" si="3"/>
        <v>#REF!</v>
      </c>
      <c r="AU94" s="243">
        <f t="shared" si="4"/>
        <v>0.60277095281119475</v>
      </c>
      <c r="AV94" s="243">
        <f t="shared" si="214"/>
        <v>1.9429506694414261E-2</v>
      </c>
      <c r="AW94" s="243">
        <f t="shared" si="215"/>
        <v>0.51416075836853969</v>
      </c>
      <c r="AX94" s="243">
        <f t="shared" si="5"/>
        <v>0.29539138617847643</v>
      </c>
      <c r="AY94" s="243">
        <f t="shared" si="216"/>
        <v>7.4438629316976046</v>
      </c>
      <c r="AZ94" s="244">
        <v>10</v>
      </c>
      <c r="BA94" s="243">
        <f t="shared" si="217"/>
        <v>50.971666666666664</v>
      </c>
      <c r="BB94" s="243">
        <f t="shared" si="218"/>
        <v>5.3156166666666662</v>
      </c>
      <c r="BC94" s="243">
        <f t="shared" si="219"/>
        <v>4.2524933333333328</v>
      </c>
      <c r="BD94" s="243">
        <f t="shared" si="220"/>
        <v>1.0631233333333334</v>
      </c>
      <c r="BE94" s="244">
        <v>1.9933562499999999</v>
      </c>
      <c r="BF94" s="243">
        <f t="shared" si="221"/>
        <v>1.5946850000000001</v>
      </c>
      <c r="BG94" s="243">
        <f t="shared" si="222"/>
        <v>0.39867124999999981</v>
      </c>
      <c r="BH94" s="243">
        <f t="shared" si="6"/>
        <v>6.6219605501167909</v>
      </c>
      <c r="BI94" s="243">
        <f t="shared" si="223"/>
        <v>0.21344994518828747</v>
      </c>
      <c r="BJ94" s="243">
        <f t="shared" si="224"/>
        <v>5.6485008815629971</v>
      </c>
      <c r="BK94" s="243">
        <f t="shared" si="7"/>
        <v>3.2451300066725062</v>
      </c>
      <c r="BL94" s="243">
        <f t="shared" si="225"/>
        <v>81.777276168147154</v>
      </c>
      <c r="BM94" s="244">
        <v>0</v>
      </c>
      <c r="BN94" s="243">
        <f t="shared" si="226"/>
        <v>0</v>
      </c>
      <c r="BO94" s="243">
        <f t="shared" si="8"/>
        <v>0</v>
      </c>
      <c r="BP94" s="243">
        <f t="shared" si="227"/>
        <v>0</v>
      </c>
      <c r="BQ94" s="243">
        <f t="shared" si="228"/>
        <v>0</v>
      </c>
      <c r="BR94" s="244">
        <v>0</v>
      </c>
      <c r="BS94" s="243">
        <f t="shared" si="9"/>
        <v>0</v>
      </c>
      <c r="BT94" s="243">
        <f t="shared" si="229"/>
        <v>0</v>
      </c>
      <c r="BU94" s="243">
        <f t="shared" si="230"/>
        <v>0</v>
      </c>
      <c r="BV94" s="243">
        <f t="shared" si="10"/>
        <v>0</v>
      </c>
      <c r="BW94" s="243">
        <f t="shared" si="231"/>
        <v>0</v>
      </c>
      <c r="BX94" s="244">
        <v>0</v>
      </c>
      <c r="BY94" s="243">
        <f t="shared" si="11"/>
        <v>0</v>
      </c>
      <c r="BZ94" s="243">
        <f t="shared" si="232"/>
        <v>0</v>
      </c>
      <c r="CA94" s="243">
        <f t="shared" si="233"/>
        <v>0</v>
      </c>
      <c r="CB94" s="243">
        <f t="shared" si="12"/>
        <v>0</v>
      </c>
      <c r="CC94" s="243">
        <f t="shared" si="234"/>
        <v>0</v>
      </c>
      <c r="CD94" s="245"/>
      <c r="CE94" s="243">
        <f t="shared" si="13"/>
        <v>0</v>
      </c>
      <c r="CF94" s="243">
        <f t="shared" si="235"/>
        <v>0</v>
      </c>
      <c r="CG94" s="243">
        <f t="shared" si="236"/>
        <v>0</v>
      </c>
      <c r="CH94" s="243">
        <f t="shared" si="14"/>
        <v>0</v>
      </c>
      <c r="CI94" s="243">
        <f t="shared" si="237"/>
        <v>0</v>
      </c>
      <c r="CJ94" s="245"/>
      <c r="CK94" s="243">
        <f t="shared" si="15"/>
        <v>0</v>
      </c>
      <c r="CL94" s="243">
        <f t="shared" si="238"/>
        <v>0</v>
      </c>
      <c r="CM94" s="243">
        <f t="shared" si="239"/>
        <v>0</v>
      </c>
      <c r="CN94" s="243">
        <f t="shared" si="16"/>
        <v>0</v>
      </c>
      <c r="CO94" s="243">
        <f t="shared" si="240"/>
        <v>0</v>
      </c>
      <c r="CP94" s="243">
        <v>0</v>
      </c>
      <c r="CQ94" s="243">
        <f t="shared" si="17"/>
        <v>0</v>
      </c>
      <c r="CR94" s="243">
        <f t="shared" si="374"/>
        <v>0</v>
      </c>
      <c r="CS94" s="243">
        <f t="shared" si="241"/>
        <v>0</v>
      </c>
      <c r="CT94" s="243">
        <f t="shared" si="18"/>
        <v>0</v>
      </c>
      <c r="CU94" s="243">
        <f t="shared" si="242"/>
        <v>0</v>
      </c>
      <c r="CV94" s="243"/>
      <c r="CW94" s="243">
        <f t="shared" si="19"/>
        <v>0</v>
      </c>
      <c r="CX94" s="243">
        <f t="shared" si="375"/>
        <v>0</v>
      </c>
      <c r="CY94" s="243">
        <f t="shared" si="243"/>
        <v>0</v>
      </c>
      <c r="CZ94" s="243">
        <f t="shared" si="20"/>
        <v>0</v>
      </c>
      <c r="DA94" s="243">
        <f t="shared" si="244"/>
        <v>0</v>
      </c>
      <c r="DB94" s="244">
        <v>0</v>
      </c>
      <c r="DC94" s="243">
        <f t="shared" si="245"/>
        <v>0</v>
      </c>
      <c r="DD94" s="243">
        <f t="shared" si="21"/>
        <v>0</v>
      </c>
      <c r="DE94" s="244">
        <v>0</v>
      </c>
      <c r="DF94" s="244">
        <v>0</v>
      </c>
      <c r="DG94" s="243">
        <f t="shared" si="22"/>
        <v>0</v>
      </c>
      <c r="DH94" s="243">
        <f t="shared" si="23"/>
        <v>0</v>
      </c>
      <c r="DI94" s="243">
        <f t="shared" si="246"/>
        <v>0</v>
      </c>
      <c r="DJ94" s="244">
        <v>0</v>
      </c>
      <c r="DK94" s="243">
        <f t="shared" si="247"/>
        <v>0</v>
      </c>
      <c r="DL94" s="243">
        <f t="shared" si="24"/>
        <v>0</v>
      </c>
      <c r="DM94" s="244">
        <v>0</v>
      </c>
      <c r="DN94" s="244">
        <v>0</v>
      </c>
      <c r="DO94" s="243">
        <f t="shared" si="25"/>
        <v>0</v>
      </c>
      <c r="DP94" s="243">
        <f t="shared" si="26"/>
        <v>0</v>
      </c>
      <c r="DQ94" s="243">
        <f t="shared" si="248"/>
        <v>0</v>
      </c>
      <c r="DR94" s="244">
        <v>0</v>
      </c>
      <c r="DS94" s="243">
        <f t="shared" si="249"/>
        <v>0</v>
      </c>
      <c r="DT94" s="243">
        <f t="shared" si="27"/>
        <v>0</v>
      </c>
      <c r="DU94" s="244">
        <v>0</v>
      </c>
      <c r="DV94" s="244">
        <v>0</v>
      </c>
      <c r="DW94" s="243">
        <f t="shared" si="28"/>
        <v>0</v>
      </c>
      <c r="DX94" s="243">
        <f t="shared" si="29"/>
        <v>0</v>
      </c>
      <c r="DY94" s="243">
        <f t="shared" si="30"/>
        <v>0</v>
      </c>
      <c r="DZ94" s="244">
        <v>0</v>
      </c>
      <c r="EA94" s="243">
        <f t="shared" si="250"/>
        <v>0</v>
      </c>
      <c r="EB94" s="243">
        <f t="shared" si="31"/>
        <v>0</v>
      </c>
      <c r="EC94" s="244">
        <v>0</v>
      </c>
      <c r="ED94" s="244">
        <v>0</v>
      </c>
      <c r="EE94" s="243">
        <f t="shared" si="32"/>
        <v>0</v>
      </c>
      <c r="EF94" s="243">
        <f t="shared" si="33"/>
        <v>0</v>
      </c>
      <c r="EG94" s="243">
        <f t="shared" si="34"/>
        <v>0</v>
      </c>
      <c r="EH94" s="244">
        <v>0</v>
      </c>
      <c r="EI94" s="243">
        <f t="shared" si="251"/>
        <v>0</v>
      </c>
      <c r="EJ94" s="243">
        <f t="shared" si="35"/>
        <v>0</v>
      </c>
      <c r="EK94" s="244">
        <v>0</v>
      </c>
      <c r="EL94" s="244">
        <v>0</v>
      </c>
      <c r="EM94" s="243">
        <f t="shared" si="36"/>
        <v>0</v>
      </c>
      <c r="EN94" s="243">
        <f t="shared" si="37"/>
        <v>0</v>
      </c>
      <c r="EO94" s="243">
        <f t="shared" si="252"/>
        <v>0</v>
      </c>
      <c r="EP94" s="244">
        <v>0</v>
      </c>
      <c r="EQ94" s="244">
        <v>0</v>
      </c>
      <c r="ER94" s="244">
        <v>0</v>
      </c>
      <c r="ES94" s="244">
        <v>0</v>
      </c>
      <c r="ET94" s="244">
        <v>0</v>
      </c>
      <c r="EU94" s="243">
        <f t="shared" si="38"/>
        <v>0</v>
      </c>
      <c r="EV94" s="243">
        <f t="shared" si="253"/>
        <v>0</v>
      </c>
      <c r="EW94" s="243">
        <f t="shared" si="254"/>
        <v>0</v>
      </c>
      <c r="EX94" s="243">
        <f t="shared" si="39"/>
        <v>0</v>
      </c>
      <c r="EY94" s="243">
        <f t="shared" si="255"/>
        <v>0</v>
      </c>
      <c r="EZ94" s="245">
        <f t="shared" si="256"/>
        <v>0</v>
      </c>
      <c r="FA94" s="245">
        <f t="shared" si="256"/>
        <v>0</v>
      </c>
      <c r="FB94" s="245">
        <f t="shared" si="256"/>
        <v>0</v>
      </c>
      <c r="FC94" s="245">
        <f t="shared" si="257"/>
        <v>0</v>
      </c>
      <c r="FD94" s="245">
        <f t="shared" si="258"/>
        <v>0</v>
      </c>
      <c r="FE94" s="245">
        <f t="shared" si="259"/>
        <v>0</v>
      </c>
      <c r="FF94" s="245">
        <f t="shared" si="260"/>
        <v>0</v>
      </c>
      <c r="FG94" s="245">
        <f t="shared" si="261"/>
        <v>0</v>
      </c>
      <c r="FH94" s="245">
        <f t="shared" si="262"/>
        <v>0</v>
      </c>
      <c r="FI94" s="245">
        <f t="shared" si="263"/>
        <v>0</v>
      </c>
      <c r="FJ94" s="245">
        <f t="shared" si="263"/>
        <v>0</v>
      </c>
      <c r="FK94" s="244">
        <f t="shared" si="40"/>
        <v>0</v>
      </c>
      <c r="FL94" s="244">
        <v>0</v>
      </c>
      <c r="FM94" s="243">
        <f t="shared" si="264"/>
        <v>0</v>
      </c>
      <c r="FN94" s="243">
        <f t="shared" si="265"/>
        <v>0</v>
      </c>
      <c r="FO94" s="244">
        <v>0</v>
      </c>
      <c r="FP94" s="244">
        <f t="shared" si="266"/>
        <v>0</v>
      </c>
      <c r="FQ94" s="244">
        <f t="shared" si="41"/>
        <v>0</v>
      </c>
      <c r="FR94" s="244">
        <v>0</v>
      </c>
      <c r="FS94" s="243">
        <f t="shared" si="267"/>
        <v>0</v>
      </c>
      <c r="FT94" s="243">
        <f t="shared" si="268"/>
        <v>0</v>
      </c>
      <c r="FU94" s="244">
        <v>0</v>
      </c>
      <c r="FV94" s="244">
        <f t="shared" si="269"/>
        <v>0</v>
      </c>
      <c r="FW94" s="270">
        <v>1.307E-3</v>
      </c>
      <c r="FX94" s="243">
        <f t="shared" si="270"/>
        <v>5.8662475550625013</v>
      </c>
      <c r="FY94" s="243">
        <f t="shared" si="271"/>
        <v>1.2905744621137503</v>
      </c>
      <c r="FZ94" s="243">
        <f t="shared" si="42"/>
        <v>0</v>
      </c>
      <c r="GA94" s="243">
        <f t="shared" si="272"/>
        <v>0</v>
      </c>
      <c r="GB94" s="243">
        <f t="shared" si="273"/>
        <v>0</v>
      </c>
      <c r="GC94" s="243">
        <f t="shared" si="274"/>
        <v>0.10177286906651482</v>
      </c>
      <c r="GD94" s="243">
        <f t="shared" si="43"/>
        <v>0.82473578412349269</v>
      </c>
      <c r="GE94" s="243">
        <f t="shared" si="275"/>
        <v>2.6584242926798167E-2</v>
      </c>
      <c r="GF94" s="243">
        <f t="shared" si="276"/>
        <v>0.70349570469669076</v>
      </c>
      <c r="GG94" s="243">
        <f t="shared" si="44"/>
        <v>0.40416653351831294</v>
      </c>
      <c r="GH94" s="247">
        <f t="shared" si="277"/>
        <v>10.184996644661485</v>
      </c>
      <c r="GI94" s="244">
        <v>12</v>
      </c>
      <c r="GJ94" s="244">
        <v>4093.75</v>
      </c>
      <c r="GK94" s="244">
        <v>900.625</v>
      </c>
      <c r="GL94" s="244">
        <v>2510.9973897259702</v>
      </c>
      <c r="GM94" s="244">
        <v>71.022008333333304</v>
      </c>
      <c r="GN94" s="271">
        <v>0</v>
      </c>
      <c r="GO94" s="243">
        <f t="shared" si="278"/>
        <v>0</v>
      </c>
      <c r="GP94" s="243">
        <f t="shared" si="45"/>
        <v>0</v>
      </c>
      <c r="GQ94" s="243">
        <f t="shared" si="279"/>
        <v>0</v>
      </c>
      <c r="GR94" s="243">
        <f t="shared" si="280"/>
        <v>0</v>
      </c>
      <c r="GS94" s="244">
        <v>0</v>
      </c>
      <c r="GT94" s="244">
        <v>0</v>
      </c>
      <c r="GU94" s="245"/>
      <c r="GV94" s="243">
        <f t="shared" si="46"/>
        <v>0</v>
      </c>
      <c r="GW94" s="243">
        <f t="shared" si="281"/>
        <v>0</v>
      </c>
      <c r="GX94" s="243">
        <f t="shared" si="282"/>
        <v>0</v>
      </c>
      <c r="GY94" s="243">
        <f t="shared" si="47"/>
        <v>0</v>
      </c>
      <c r="GZ94" s="243">
        <f t="shared" si="283"/>
        <v>0</v>
      </c>
      <c r="HA94" s="244">
        <v>0</v>
      </c>
      <c r="HB94" s="244">
        <v>44</v>
      </c>
      <c r="HC94" s="244">
        <v>0</v>
      </c>
      <c r="HD94" s="244">
        <v>0</v>
      </c>
      <c r="HE94" s="244">
        <v>0</v>
      </c>
      <c r="HF94" s="243">
        <f t="shared" si="284"/>
        <v>0</v>
      </c>
      <c r="HG94" s="243">
        <f t="shared" si="48"/>
        <v>0</v>
      </c>
      <c r="HH94" s="244">
        <v>0</v>
      </c>
      <c r="HI94" s="244">
        <v>0</v>
      </c>
      <c r="HJ94" s="243">
        <f t="shared" si="49"/>
        <v>0</v>
      </c>
      <c r="HK94" s="243">
        <f t="shared" si="50"/>
        <v>0</v>
      </c>
      <c r="HL94" s="243">
        <f t="shared" si="51"/>
        <v>0</v>
      </c>
      <c r="HM94" s="244">
        <v>0</v>
      </c>
      <c r="HN94" s="243">
        <f t="shared" si="285"/>
        <v>0</v>
      </c>
      <c r="HO94" s="243">
        <f t="shared" si="52"/>
        <v>0</v>
      </c>
      <c r="HP94" s="244">
        <v>0</v>
      </c>
      <c r="HQ94" s="244">
        <v>0</v>
      </c>
      <c r="HR94" s="243">
        <f t="shared" si="53"/>
        <v>0</v>
      </c>
      <c r="HS94" s="243">
        <f t="shared" si="54"/>
        <v>0</v>
      </c>
      <c r="HT94" s="243">
        <f t="shared" si="55"/>
        <v>0</v>
      </c>
      <c r="HU94" s="244">
        <v>0</v>
      </c>
      <c r="HV94" s="243">
        <f t="shared" si="286"/>
        <v>0</v>
      </c>
      <c r="HW94" s="243">
        <f t="shared" si="56"/>
        <v>0</v>
      </c>
      <c r="HX94" s="244">
        <v>0</v>
      </c>
      <c r="HY94" s="244">
        <v>0</v>
      </c>
      <c r="HZ94" s="243">
        <f t="shared" si="57"/>
        <v>0</v>
      </c>
      <c r="IA94" s="243">
        <f t="shared" si="58"/>
        <v>0</v>
      </c>
      <c r="IB94" s="243">
        <f t="shared" si="59"/>
        <v>0</v>
      </c>
      <c r="IC94" s="244">
        <v>0</v>
      </c>
      <c r="ID94" s="243">
        <f t="shared" si="287"/>
        <v>0</v>
      </c>
      <c r="IE94" s="243">
        <f t="shared" si="60"/>
        <v>0</v>
      </c>
      <c r="IF94" s="244">
        <v>0</v>
      </c>
      <c r="IG94" s="244">
        <v>0</v>
      </c>
      <c r="IH94" s="243">
        <f t="shared" si="61"/>
        <v>0</v>
      </c>
      <c r="II94" s="243">
        <f t="shared" si="62"/>
        <v>0</v>
      </c>
      <c r="IJ94" s="243">
        <f t="shared" si="288"/>
        <v>0</v>
      </c>
      <c r="IK94" s="244">
        <v>0</v>
      </c>
      <c r="IL94" s="243">
        <f t="shared" si="289"/>
        <v>0</v>
      </c>
      <c r="IM94" s="243">
        <f t="shared" si="63"/>
        <v>0</v>
      </c>
      <c r="IN94" s="244">
        <v>0</v>
      </c>
      <c r="IO94" s="244">
        <v>0</v>
      </c>
      <c r="IP94" s="243">
        <f t="shared" si="64"/>
        <v>0</v>
      </c>
      <c r="IQ94" s="243">
        <f t="shared" si="65"/>
        <v>0</v>
      </c>
      <c r="IR94" s="243">
        <f t="shared" si="290"/>
        <v>0</v>
      </c>
      <c r="IS94" s="244">
        <v>2.21</v>
      </c>
      <c r="IT94" s="243">
        <f t="shared" si="291"/>
        <v>0.48620000000000002</v>
      </c>
      <c r="IU94" s="243">
        <f t="shared" si="66"/>
        <v>0</v>
      </c>
      <c r="IV94" s="244">
        <v>9.6627350244999993E-2</v>
      </c>
      <c r="IW94" s="244">
        <v>0.22925452615965999</v>
      </c>
      <c r="IX94" s="243">
        <f t="shared" si="67"/>
        <v>0.3433748687016383</v>
      </c>
      <c r="IY94" s="243">
        <f t="shared" si="68"/>
        <v>0.16827283725531494</v>
      </c>
      <c r="IZ94" s="243">
        <f t="shared" si="292"/>
        <v>4.2404754988339359</v>
      </c>
      <c r="JA94" s="244">
        <v>16.270677777777699</v>
      </c>
      <c r="JB94" s="243">
        <f t="shared" si="293"/>
        <v>3.5795491111110938</v>
      </c>
      <c r="JC94" s="244">
        <v>41.731755555555402</v>
      </c>
      <c r="JD94" s="243">
        <f t="shared" si="69"/>
        <v>0</v>
      </c>
      <c r="JE94" s="243">
        <f t="shared" si="70"/>
        <v>6.9970655994947597</v>
      </c>
      <c r="JF94" s="243">
        <f t="shared" si="71"/>
        <v>3.428952402196948</v>
      </c>
      <c r="JG94" s="243">
        <f t="shared" si="294"/>
        <v>86.409600535363069</v>
      </c>
      <c r="JH94" s="244">
        <v>0</v>
      </c>
      <c r="JI94" s="243">
        <f t="shared" si="295"/>
        <v>0</v>
      </c>
      <c r="JJ94" s="244">
        <v>0</v>
      </c>
      <c r="JK94" s="243">
        <f t="shared" si="72"/>
        <v>0</v>
      </c>
      <c r="JL94" s="243">
        <f t="shared" si="73"/>
        <v>0</v>
      </c>
      <c r="JM94" s="243">
        <f t="shared" si="74"/>
        <v>0</v>
      </c>
      <c r="JN94" s="243">
        <f t="shared" si="296"/>
        <v>0</v>
      </c>
      <c r="JO94" s="244">
        <v>0</v>
      </c>
      <c r="JP94" s="243">
        <f t="shared" si="297"/>
        <v>0</v>
      </c>
      <c r="JQ94" s="244">
        <v>0</v>
      </c>
      <c r="JR94" s="243">
        <f t="shared" si="75"/>
        <v>0</v>
      </c>
      <c r="JS94" s="243">
        <f t="shared" si="76"/>
        <v>0</v>
      </c>
      <c r="JT94" s="243">
        <f t="shared" si="77"/>
        <v>0</v>
      </c>
      <c r="JU94" s="243">
        <f t="shared" si="298"/>
        <v>0</v>
      </c>
      <c r="JV94" s="244">
        <v>0</v>
      </c>
      <c r="JW94" s="243">
        <f t="shared" si="299"/>
        <v>0</v>
      </c>
      <c r="JX94" s="244">
        <v>0</v>
      </c>
      <c r="JY94" s="243">
        <f t="shared" si="78"/>
        <v>0</v>
      </c>
      <c r="JZ94" s="243">
        <f t="shared" si="79"/>
        <v>0</v>
      </c>
      <c r="KA94" s="243">
        <f t="shared" si="80"/>
        <v>0</v>
      </c>
      <c r="KB94" s="243">
        <f t="shared" si="300"/>
        <v>0</v>
      </c>
      <c r="KC94" s="244">
        <v>0</v>
      </c>
      <c r="KD94" s="243">
        <f t="shared" si="301"/>
        <v>0</v>
      </c>
      <c r="KE94" s="244">
        <v>0</v>
      </c>
      <c r="KF94" s="243">
        <f t="shared" si="81"/>
        <v>0</v>
      </c>
      <c r="KG94" s="243">
        <f t="shared" si="82"/>
        <v>0</v>
      </c>
      <c r="KH94" s="243">
        <f t="shared" si="83"/>
        <v>0</v>
      </c>
      <c r="KI94" s="243">
        <f t="shared" si="302"/>
        <v>0</v>
      </c>
      <c r="KJ94" s="244">
        <v>0</v>
      </c>
      <c r="KK94" s="243">
        <f t="shared" si="303"/>
        <v>0</v>
      </c>
      <c r="KL94" s="244">
        <v>0</v>
      </c>
      <c r="KM94" s="243">
        <f t="shared" si="84"/>
        <v>0</v>
      </c>
      <c r="KN94" s="243">
        <f t="shared" si="85"/>
        <v>0</v>
      </c>
      <c r="KO94" s="243">
        <f t="shared" si="86"/>
        <v>0</v>
      </c>
      <c r="KP94" s="243">
        <f t="shared" si="304"/>
        <v>0</v>
      </c>
      <c r="KQ94" s="243">
        <f t="shared" si="305"/>
        <v>18.4806777777777</v>
      </c>
      <c r="KR94" s="243">
        <f t="shared" si="305"/>
        <v>4.0657491111110939</v>
      </c>
      <c r="KS94" s="243">
        <f t="shared" si="306"/>
        <v>42.05763743196006</v>
      </c>
      <c r="KT94" s="243">
        <f t="shared" si="307"/>
        <v>0</v>
      </c>
      <c r="KU94" s="243">
        <f t="shared" si="308"/>
        <v>0</v>
      </c>
      <c r="KV94" s="243">
        <f t="shared" si="309"/>
        <v>0</v>
      </c>
      <c r="KW94" s="243">
        <f t="shared" si="310"/>
        <v>7.3404404681963982</v>
      </c>
      <c r="KX94" s="243">
        <f t="shared" si="311"/>
        <v>0.23660917393516859</v>
      </c>
      <c r="KY94" s="243">
        <f t="shared" si="312"/>
        <v>6.261360837454216</v>
      </c>
      <c r="KZ94" s="243">
        <f t="shared" si="313"/>
        <v>3.5972252394522628</v>
      </c>
      <c r="LA94" s="243">
        <f t="shared" si="313"/>
        <v>90.650076034196999</v>
      </c>
      <c r="LB94" s="244">
        <v>3.64</v>
      </c>
      <c r="LC94" s="243">
        <f t="shared" si="314"/>
        <v>0.80080000000000007</v>
      </c>
      <c r="LD94" s="243">
        <f t="shared" si="88"/>
        <v>0</v>
      </c>
      <c r="LE94" s="243">
        <f t="shared" si="315"/>
        <v>0</v>
      </c>
      <c r="LF94" s="243">
        <f t="shared" si="316"/>
        <v>0</v>
      </c>
      <c r="LG94" s="244">
        <v>0.29197994090833301</v>
      </c>
      <c r="LH94" s="243">
        <f t="shared" si="89"/>
        <v>0.53774773724414526</v>
      </c>
      <c r="LI94" s="243">
        <f t="shared" si="317"/>
        <v>1.7333571254492603E-2</v>
      </c>
      <c r="LJ94" s="243">
        <f t="shared" si="318"/>
        <v>0.45869626448144424</v>
      </c>
      <c r="LK94" s="243">
        <f t="shared" si="90"/>
        <v>0.26352638390762395</v>
      </c>
      <c r="LL94" s="243">
        <f t="shared" si="319"/>
        <v>6.6408648744721228</v>
      </c>
      <c r="LM94" s="243">
        <f t="shared" si="91"/>
        <v>0</v>
      </c>
      <c r="LN94" s="244">
        <v>0</v>
      </c>
      <c r="LO94" s="243">
        <f t="shared" si="320"/>
        <v>0</v>
      </c>
      <c r="LP94" s="243">
        <f t="shared" si="321"/>
        <v>0</v>
      </c>
      <c r="LQ94" s="243">
        <f t="shared" si="92"/>
        <v>0</v>
      </c>
      <c r="LR94" s="243">
        <f t="shared" si="322"/>
        <v>0</v>
      </c>
      <c r="LS94" s="244">
        <v>0</v>
      </c>
      <c r="LT94" s="243">
        <f t="shared" si="93"/>
        <v>0</v>
      </c>
      <c r="LU94" s="243">
        <f t="shared" si="323"/>
        <v>0</v>
      </c>
      <c r="LV94" s="243">
        <f t="shared" si="324"/>
        <v>0</v>
      </c>
      <c r="LW94" s="243">
        <f t="shared" si="94"/>
        <v>0</v>
      </c>
      <c r="LX94" s="243">
        <f t="shared" si="325"/>
        <v>0</v>
      </c>
      <c r="LY94" s="245">
        <f t="shared" si="95"/>
        <v>0</v>
      </c>
      <c r="LZ94" s="244">
        <v>0</v>
      </c>
      <c r="MA94" s="249">
        <f t="shared" si="326"/>
        <v>0</v>
      </c>
      <c r="MB94" s="249">
        <f t="shared" si="327"/>
        <v>0</v>
      </c>
      <c r="MC94" s="249">
        <f t="shared" si="96"/>
        <v>0</v>
      </c>
      <c r="MD94" s="247">
        <f t="shared" si="328"/>
        <v>0</v>
      </c>
      <c r="ME94" s="250">
        <f t="shared" si="329"/>
        <v>196.69707665317537</v>
      </c>
      <c r="MF94" s="251">
        <f t="shared" si="376"/>
        <v>39.121648906065047</v>
      </c>
      <c r="MG94" s="252" t="e">
        <f t="shared" si="330"/>
        <v>#REF!</v>
      </c>
      <c r="MH94" s="252" t="e">
        <f t="shared" si="377"/>
        <v>#REF!</v>
      </c>
      <c r="MI94" s="252">
        <f t="shared" si="331"/>
        <v>0</v>
      </c>
      <c r="MJ94" s="252">
        <f t="shared" si="332"/>
        <v>0</v>
      </c>
      <c r="MK94" s="252">
        <f t="shared" si="378"/>
        <v>50.971666666666664</v>
      </c>
      <c r="ML94" s="252">
        <f t="shared" si="333"/>
        <v>0</v>
      </c>
      <c r="MM94" s="252">
        <f t="shared" si="334"/>
        <v>0</v>
      </c>
      <c r="MN94" s="252">
        <f t="shared" si="335"/>
        <v>0</v>
      </c>
      <c r="MO94" s="252">
        <f t="shared" si="336"/>
        <v>0</v>
      </c>
      <c r="MP94" s="253">
        <f t="shared" si="337"/>
        <v>0</v>
      </c>
      <c r="MQ94" s="254">
        <f t="shared" si="379"/>
        <v>0</v>
      </c>
      <c r="MR94" s="255">
        <f t="shared" si="338"/>
        <v>0</v>
      </c>
      <c r="MS94" s="255">
        <f t="shared" si="380"/>
        <v>0</v>
      </c>
      <c r="MT94" s="255">
        <f t="shared" si="381"/>
        <v>15.927655492492022</v>
      </c>
      <c r="MU94" s="255">
        <f t="shared" si="97"/>
        <v>0.51340643999916113</v>
      </c>
      <c r="MV94" s="255">
        <f t="shared" si="339"/>
        <v>16.575181624807943</v>
      </c>
      <c r="MW94" s="255" t="e">
        <f t="shared" si="98"/>
        <v>#REF!</v>
      </c>
      <c r="MX94" s="255" t="e">
        <f t="shared" si="99"/>
        <v>#REF!</v>
      </c>
      <c r="MY94" s="256" t="e">
        <f t="shared" si="340"/>
        <v>#REF!</v>
      </c>
      <c r="MZ94" s="254">
        <f t="shared" si="341"/>
        <v>0</v>
      </c>
      <c r="NA94" s="255">
        <f t="shared" si="100"/>
        <v>0</v>
      </c>
      <c r="NB94" s="255">
        <f t="shared" si="342"/>
        <v>0</v>
      </c>
      <c r="NC94" s="255">
        <f t="shared" si="101"/>
        <v>0</v>
      </c>
      <c r="ND94" s="255">
        <f t="shared" si="343"/>
        <v>0</v>
      </c>
      <c r="NE94" s="255"/>
      <c r="NF94" s="256"/>
      <c r="NG94" s="257"/>
      <c r="NH94" s="254">
        <f t="shared" si="344"/>
        <v>5.6048761252096178</v>
      </c>
      <c r="NI94" s="255">
        <f t="shared" si="102"/>
        <v>6.3166953931112388</v>
      </c>
      <c r="NJ94" s="255" t="e">
        <f t="shared" si="345"/>
        <v>#REF!</v>
      </c>
      <c r="NK94" s="255" t="e">
        <f t="shared" si="103"/>
        <v>#REF!</v>
      </c>
      <c r="NL94" s="255">
        <f t="shared" si="346"/>
        <v>5.907827723569528</v>
      </c>
      <c r="NM94" s="255">
        <f t="shared" si="382"/>
        <v>0.94872030591696643</v>
      </c>
      <c r="NN94" s="256" t="e">
        <f t="shared" si="383"/>
        <v>#REF!</v>
      </c>
      <c r="NO94" s="257" t="e">
        <f t="shared" si="384"/>
        <v>#REF!</v>
      </c>
      <c r="NP94" s="254">
        <f t="shared" si="347"/>
        <v>6.8911710755068567</v>
      </c>
      <c r="NQ94" s="255">
        <f t="shared" si="104"/>
        <v>7.7663498020962276</v>
      </c>
      <c r="NR94" s="255">
        <f t="shared" si="348"/>
        <v>6.0606282785216203</v>
      </c>
      <c r="NS94" s="255">
        <f t="shared" si="105"/>
        <v>7.5151790653668096</v>
      </c>
      <c r="NT94" s="255">
        <f t="shared" si="349"/>
        <v>64.902600133450122</v>
      </c>
      <c r="NU94" s="255">
        <f t="shared" si="350"/>
        <v>0.10617711865684129</v>
      </c>
      <c r="NV94" s="256">
        <f t="shared" si="351"/>
        <v>9.3380361742981019E-2</v>
      </c>
      <c r="NW94" s="257">
        <f t="shared" si="106"/>
        <v>1.0358957808877343</v>
      </c>
      <c r="NX94" s="254">
        <f t="shared" si="352"/>
        <v>0</v>
      </c>
      <c r="NY94" s="255">
        <f t="shared" si="107"/>
        <v>0</v>
      </c>
      <c r="NZ94" s="255">
        <f t="shared" si="353"/>
        <v>0</v>
      </c>
      <c r="OA94" s="255">
        <f t="shared" si="108"/>
        <v>0</v>
      </c>
      <c r="OB94" s="255">
        <f t="shared" si="354"/>
        <v>0</v>
      </c>
      <c r="OC94" s="255"/>
      <c r="OD94" s="256"/>
      <c r="OE94" s="257"/>
      <c r="OF94" s="254">
        <f t="shared" si="355"/>
        <v>0</v>
      </c>
      <c r="OG94" s="255">
        <f t="shared" si="109"/>
        <v>0</v>
      </c>
      <c r="OH94" s="255">
        <f t="shared" si="356"/>
        <v>0</v>
      </c>
      <c r="OI94" s="255">
        <f t="shared" si="110"/>
        <v>0</v>
      </c>
      <c r="OJ94" s="255">
        <f t="shared" si="357"/>
        <v>0</v>
      </c>
      <c r="OK94" s="255"/>
      <c r="OL94" s="256"/>
      <c r="OM94" s="257"/>
      <c r="ON94" s="258"/>
      <c r="OO94" s="254">
        <f t="shared" si="358"/>
        <v>0</v>
      </c>
      <c r="OP94" s="255">
        <f t="shared" si="111"/>
        <v>0</v>
      </c>
      <c r="OQ94" s="255">
        <f t="shared" si="359"/>
        <v>0</v>
      </c>
      <c r="OR94" s="255">
        <f t="shared" si="112"/>
        <v>0</v>
      </c>
      <c r="OS94" s="255">
        <f t="shared" si="360"/>
        <v>0</v>
      </c>
      <c r="OT94" s="255"/>
      <c r="OU94" s="256"/>
      <c r="OV94" s="257"/>
      <c r="OW94" s="258"/>
      <c r="OX94" s="254">
        <f t="shared" si="361"/>
        <v>0</v>
      </c>
      <c r="OY94" s="255">
        <f t="shared" si="113"/>
        <v>0</v>
      </c>
      <c r="OZ94" s="255">
        <f t="shared" si="362"/>
        <v>0</v>
      </c>
      <c r="PA94" s="255">
        <f t="shared" si="114"/>
        <v>0</v>
      </c>
      <c r="PB94" s="255">
        <f t="shared" si="363"/>
        <v>0</v>
      </c>
      <c r="PC94" s="255"/>
      <c r="PD94" s="259"/>
      <c r="PE94" s="257"/>
      <c r="PF94" s="254">
        <f t="shared" si="116"/>
        <v>0</v>
      </c>
      <c r="PG94" s="255">
        <f t="shared" si="117"/>
        <v>0</v>
      </c>
      <c r="PH94" s="255">
        <f t="shared" si="364"/>
        <v>0</v>
      </c>
      <c r="PI94" s="255">
        <f t="shared" si="118"/>
        <v>0</v>
      </c>
      <c r="PJ94" s="255">
        <f t="shared" si="119"/>
        <v>0</v>
      </c>
      <c r="PK94" s="255"/>
      <c r="PL94" s="259"/>
      <c r="PM94" s="257"/>
      <c r="PN94" s="254">
        <f t="shared" si="120"/>
        <v>0</v>
      </c>
      <c r="PO94" s="255">
        <f t="shared" si="121"/>
        <v>0</v>
      </c>
      <c r="PP94" s="255">
        <f t="shared" si="365"/>
        <v>0</v>
      </c>
      <c r="PQ94" s="255">
        <f t="shared" si="122"/>
        <v>0</v>
      </c>
      <c r="PR94" s="255">
        <f t="shared" si="123"/>
        <v>0</v>
      </c>
      <c r="PS94" s="255"/>
      <c r="PT94" s="259"/>
      <c r="PU94" s="257"/>
      <c r="PV94" s="254">
        <f t="shared" si="124"/>
        <v>8.0150867769062142</v>
      </c>
      <c r="PW94" s="255">
        <f t="shared" si="125"/>
        <v>9.0330027975733032</v>
      </c>
      <c r="PX94" s="255">
        <f t="shared" si="126"/>
        <v>2.6584242926798167E-2</v>
      </c>
      <c r="PY94" s="255">
        <f t="shared" si="127"/>
        <v>3.2964461229229726E-2</v>
      </c>
      <c r="PZ94" s="255">
        <f t="shared" si="128"/>
        <v>8.0833306703662586</v>
      </c>
      <c r="QA94" s="255">
        <f t="shared" si="366"/>
        <v>0.99155745369786386</v>
      </c>
      <c r="QB94" s="259">
        <f t="shared" si="129"/>
        <v>3.2887734042919741E-3</v>
      </c>
      <c r="QC94" s="257">
        <f t="shared" si="367"/>
        <v>1.1267171022366587</v>
      </c>
      <c r="QD94" s="254">
        <f t="shared" si="130"/>
        <v>0</v>
      </c>
      <c r="QE94" s="255">
        <f t="shared" si="131"/>
        <v>0</v>
      </c>
      <c r="QF94" s="255">
        <f t="shared" si="132"/>
        <v>0</v>
      </c>
      <c r="QG94" s="255">
        <f t="shared" si="133"/>
        <v>0</v>
      </c>
      <c r="QH94" s="255">
        <f t="shared" si="134"/>
        <v>0</v>
      </c>
      <c r="QI94" s="255"/>
      <c r="QJ94" s="259"/>
      <c r="QK94" s="257"/>
      <c r="QL94" s="254">
        <f t="shared" si="135"/>
        <v>30.185287110582941</v>
      </c>
      <c r="QM94" s="255">
        <f t="shared" si="136"/>
        <v>34.018818573626973</v>
      </c>
      <c r="QN94" s="255">
        <f t="shared" si="137"/>
        <v>0.23660917393516859</v>
      </c>
      <c r="QO94" s="255">
        <f t="shared" si="138"/>
        <v>0.29339537567960905</v>
      </c>
      <c r="QP94" s="255">
        <f t="shared" si="368"/>
        <v>71.94450478904524</v>
      </c>
      <c r="QQ94" s="255">
        <f t="shared" si="369"/>
        <v>0.41956348437023583</v>
      </c>
      <c r="QR94" s="259">
        <f t="shared" si="139"/>
        <v>3.2887734042919745E-3</v>
      </c>
      <c r="QS94" s="257">
        <f t="shared" si="370"/>
        <v>1.0540738681320501</v>
      </c>
      <c r="QT94" s="254">
        <f t="shared" si="140"/>
        <v>5.0004094426673626</v>
      </c>
      <c r="QU94" s="255">
        <f t="shared" si="141"/>
        <v>5.6354614418861173</v>
      </c>
      <c r="QV94" s="255">
        <f t="shared" si="142"/>
        <v>1.7333571254492603E-2</v>
      </c>
      <c r="QW94" s="255">
        <f t="shared" si="143"/>
        <v>2.1493628355570827E-2</v>
      </c>
      <c r="QX94" s="255">
        <f t="shared" si="144"/>
        <v>5.2705276781524786</v>
      </c>
      <c r="QY94" s="255">
        <f t="shared" si="385"/>
        <v>0.94874929950471243</v>
      </c>
      <c r="QZ94" s="259">
        <f t="shared" si="386"/>
        <v>3.2887734042919745E-3</v>
      </c>
      <c r="RA94" s="257">
        <f t="shared" si="387"/>
        <v>1.1212804666541285</v>
      </c>
      <c r="RB94" s="254">
        <f t="shared" si="145"/>
        <v>0</v>
      </c>
      <c r="RC94" s="255">
        <f t="shared" si="146"/>
        <v>0</v>
      </c>
      <c r="RD94" s="255">
        <f t="shared" si="371"/>
        <v>0</v>
      </c>
      <c r="RE94" s="255">
        <f t="shared" si="147"/>
        <v>0</v>
      </c>
      <c r="RF94" s="255">
        <f t="shared" si="148"/>
        <v>0</v>
      </c>
      <c r="RG94" s="255"/>
      <c r="RH94" s="259"/>
      <c r="RI94" s="257"/>
      <c r="RJ94" s="254">
        <f t="shared" si="149"/>
        <v>0</v>
      </c>
      <c r="RK94" s="255">
        <f t="shared" si="150"/>
        <v>0</v>
      </c>
      <c r="RL94" s="255">
        <f t="shared" si="372"/>
        <v>0</v>
      </c>
      <c r="RM94" s="255">
        <f t="shared" si="151"/>
        <v>0</v>
      </c>
      <c r="RN94" s="255">
        <f t="shared" si="152"/>
        <v>0</v>
      </c>
      <c r="RO94" s="255"/>
      <c r="RP94" s="259"/>
      <c r="RQ94" s="257"/>
      <c r="RR94" s="254">
        <f t="shared" si="153"/>
        <v>0</v>
      </c>
      <c r="RS94" s="255">
        <f t="shared" si="154"/>
        <v>0</v>
      </c>
      <c r="RT94" s="255">
        <f t="shared" si="373"/>
        <v>0</v>
      </c>
      <c r="RU94" s="255">
        <f t="shared" si="155"/>
        <v>0</v>
      </c>
      <c r="RV94" s="255">
        <f t="shared" si="156"/>
        <v>0</v>
      </c>
      <c r="RW94" s="255"/>
      <c r="RX94" s="259"/>
      <c r="RY94" s="257"/>
      <c r="RZ94" s="260"/>
      <c r="SA94" s="242" t="e">
        <f t="shared" si="157"/>
        <v>#REF!</v>
      </c>
      <c r="SB94" s="242">
        <f t="shared" si="158"/>
        <v>0</v>
      </c>
      <c r="SC94" s="242">
        <f t="shared" si="159"/>
        <v>0.33417997891438306</v>
      </c>
      <c r="SD94" s="242">
        <f t="shared" si="160"/>
        <v>0</v>
      </c>
      <c r="SE94" s="242">
        <f t="shared" si="161"/>
        <v>0</v>
      </c>
      <c r="SF94" s="262">
        <v>0</v>
      </c>
      <c r="SG94" s="242">
        <f t="shared" si="162"/>
        <v>0</v>
      </c>
      <c r="SH94" s="262">
        <v>0</v>
      </c>
      <c r="SI94" s="242">
        <f t="shared" si="163"/>
        <v>0</v>
      </c>
      <c r="SJ94" s="242">
        <f t="shared" si="164"/>
        <v>0</v>
      </c>
      <c r="SK94" s="242">
        <f t="shared" si="165"/>
        <v>0</v>
      </c>
      <c r="SL94" s="242">
        <f t="shared" si="166"/>
        <v>6.7715697844423189E-2</v>
      </c>
      <c r="SM94" s="242">
        <f t="shared" si="167"/>
        <v>0</v>
      </c>
      <c r="SN94" s="242">
        <f t="shared" si="168"/>
        <v>0.44302724677590066</v>
      </c>
      <c r="SO94" s="242">
        <f t="shared" si="169"/>
        <v>4.3169297966183948E-2</v>
      </c>
      <c r="SP94" s="242">
        <f t="shared" si="170"/>
        <v>0</v>
      </c>
      <c r="SQ94" s="242">
        <f t="shared" si="171"/>
        <v>0</v>
      </c>
      <c r="SR94" s="242">
        <f t="shared" si="172"/>
        <v>0</v>
      </c>
      <c r="SS94" s="242" t="e">
        <f t="shared" si="173"/>
        <v>#REF!</v>
      </c>
      <c r="ST94" s="242" t="e">
        <f t="shared" si="174"/>
        <v>#REF!</v>
      </c>
      <c r="SU94" s="242"/>
      <c r="SV94" s="242"/>
      <c r="SW94" s="242" t="e">
        <f t="shared" si="175"/>
        <v>#REF!</v>
      </c>
      <c r="SX94" s="242" t="e">
        <f t="shared" si="175"/>
        <v>#REF!</v>
      </c>
      <c r="SY94" s="242"/>
      <c r="SZ94" s="263"/>
      <c r="TA94" s="264">
        <f t="shared" si="176"/>
        <v>10.952496</v>
      </c>
      <c r="TB94" s="264">
        <f t="shared" si="177"/>
        <v>0</v>
      </c>
      <c r="TC94" s="264">
        <f t="shared" si="178"/>
        <v>81.788777999999994</v>
      </c>
      <c r="TD94" s="264">
        <f t="shared" si="179"/>
        <v>0</v>
      </c>
      <c r="TE94" s="264">
        <f t="shared" si="180"/>
        <v>0</v>
      </c>
      <c r="TF94" s="264">
        <f t="shared" si="180"/>
        <v>0</v>
      </c>
      <c r="TG94" s="264">
        <f t="shared" si="181"/>
        <v>0</v>
      </c>
      <c r="TH94" s="264">
        <f t="shared" si="182"/>
        <v>0</v>
      </c>
      <c r="TI94" s="264">
        <f t="shared" si="183"/>
        <v>0</v>
      </c>
      <c r="TJ94" s="264">
        <f t="shared" si="184"/>
        <v>15.237153000000001</v>
      </c>
      <c r="TK94" s="264">
        <f t="shared" si="185"/>
        <v>0</v>
      </c>
      <c r="TL94" s="264">
        <f t="shared" si="186"/>
        <v>106.55865900000001</v>
      </c>
      <c r="TM94" s="264">
        <f t="shared" si="187"/>
        <v>9.7609049999999993</v>
      </c>
      <c r="TN94" s="264">
        <f t="shared" si="188"/>
        <v>0</v>
      </c>
      <c r="TO94" s="264">
        <f t="shared" si="189"/>
        <v>0</v>
      </c>
      <c r="TP94" s="264">
        <f t="shared" si="189"/>
        <v>0</v>
      </c>
      <c r="TQ94" s="264"/>
      <c r="TR94" s="264"/>
      <c r="TS94" s="264" t="e">
        <f t="shared" si="190"/>
        <v>#REF!</v>
      </c>
      <c r="TT94" s="264">
        <f t="shared" si="191"/>
        <v>0</v>
      </c>
      <c r="TU94" s="264">
        <f t="shared" si="192"/>
        <v>84.724650054163533</v>
      </c>
      <c r="TV94" s="264">
        <f t="shared" si="193"/>
        <v>0</v>
      </c>
      <c r="TW94" s="264">
        <f t="shared" si="193"/>
        <v>0</v>
      </c>
      <c r="TX94" s="264">
        <f t="shared" si="194"/>
        <v>0</v>
      </c>
      <c r="TY94" s="264">
        <f t="shared" si="195"/>
        <v>0</v>
      </c>
      <c r="TZ94" s="264">
        <f t="shared" si="196"/>
        <v>0</v>
      </c>
      <c r="UA94" s="264">
        <f t="shared" si="197"/>
        <v>0</v>
      </c>
      <c r="UB94" s="264">
        <f t="shared" si="198"/>
        <v>17.167960874496611</v>
      </c>
      <c r="UC94" s="264">
        <f t="shared" si="199"/>
        <v>0</v>
      </c>
      <c r="UD94" s="264">
        <f t="shared" si="200"/>
        <v>112.3206978750941</v>
      </c>
      <c r="UE94" s="264">
        <f t="shared" si="201"/>
        <v>10.944712113366617</v>
      </c>
      <c r="UF94" s="264">
        <f t="shared" si="202"/>
        <v>0</v>
      </c>
      <c r="UG94" s="264">
        <f t="shared" si="203"/>
        <v>0</v>
      </c>
      <c r="UH94" s="264">
        <f t="shared" si="203"/>
        <v>0</v>
      </c>
      <c r="UI94" s="191"/>
      <c r="UJ94" s="191"/>
      <c r="UK94" s="191"/>
      <c r="UL94" s="191"/>
      <c r="UM94" s="189"/>
      <c r="UN94" s="191"/>
      <c r="UO94" s="191"/>
      <c r="UP94" s="191"/>
      <c r="UQ94" s="191"/>
      <c r="UR94" s="191"/>
      <c r="US94" s="191"/>
      <c r="UT94" s="191"/>
      <c r="UU94" s="191"/>
      <c r="UV94" s="192"/>
      <c r="UW94" s="191"/>
      <c r="UX94" s="191"/>
      <c r="UY94" s="191"/>
      <c r="UZ94" s="191"/>
      <c r="VA94" s="191"/>
      <c r="VB94" s="191"/>
      <c r="VC94" s="191"/>
      <c r="VD94" s="191"/>
      <c r="VE94" s="191"/>
      <c r="VF94" s="191"/>
      <c r="VG94" s="191"/>
      <c r="VH94" s="191"/>
      <c r="VI94" s="191"/>
      <c r="VJ94" s="191"/>
      <c r="VK94" s="191"/>
      <c r="VL94" s="191"/>
      <c r="VM94" s="191"/>
      <c r="VN94" s="219"/>
      <c r="VO94" s="191"/>
      <c r="VP94" s="191"/>
      <c r="VQ94" s="191"/>
      <c r="VR94" s="191"/>
      <c r="VS94" s="191"/>
      <c r="VT94" s="191"/>
      <c r="VU94" s="191"/>
      <c r="VV94" s="191"/>
    </row>
    <row r="95" spans="1:594" ht="23.1" hidden="1" customHeight="1" thickBot="1" x14ac:dyDescent="0.35">
      <c r="A95" s="265">
        <v>58</v>
      </c>
      <c r="B95" s="266" t="s">
        <v>193</v>
      </c>
      <c r="C95" s="265">
        <v>1</v>
      </c>
      <c r="D95" s="267">
        <v>288.2</v>
      </c>
      <c r="E95" s="239"/>
      <c r="F95" s="240">
        <f t="shared" si="204"/>
        <v>288.2</v>
      </c>
      <c r="G95" s="240"/>
      <c r="H95" s="268">
        <v>0</v>
      </c>
      <c r="I95" s="269">
        <v>0.85040000000000004</v>
      </c>
      <c r="J95" s="269">
        <v>0.85040000000000004</v>
      </c>
      <c r="K95" s="269"/>
      <c r="L95" s="269"/>
      <c r="M95" s="269">
        <v>3.7999999999999999E-2</v>
      </c>
      <c r="N95" s="269">
        <v>0</v>
      </c>
      <c r="O95" s="269">
        <v>0.34060000000000001</v>
      </c>
      <c r="P95" s="269">
        <v>0</v>
      </c>
      <c r="Q95" s="269">
        <v>0</v>
      </c>
      <c r="R95" s="269">
        <v>0</v>
      </c>
      <c r="S95" s="269">
        <v>0</v>
      </c>
      <c r="T95" s="269">
        <v>0</v>
      </c>
      <c r="U95" s="269">
        <v>0</v>
      </c>
      <c r="V95" s="269">
        <v>5.28E-2</v>
      </c>
      <c r="W95" s="269">
        <v>0</v>
      </c>
      <c r="X95" s="269">
        <v>0.38500000000000001</v>
      </c>
      <c r="Y95" s="269">
        <v>3.4000000000000002E-2</v>
      </c>
      <c r="Z95" s="269">
        <v>0</v>
      </c>
      <c r="AA95" s="269">
        <v>0</v>
      </c>
      <c r="AB95" s="269">
        <v>0</v>
      </c>
      <c r="AC95" s="244">
        <v>0</v>
      </c>
      <c r="AD95" s="243">
        <f t="shared" si="205"/>
        <v>0</v>
      </c>
      <c r="AE95" s="243">
        <f t="shared" si="0"/>
        <v>0</v>
      </c>
      <c r="AF95" s="243">
        <f t="shared" si="206"/>
        <v>0</v>
      </c>
      <c r="AG95" s="243">
        <f t="shared" si="207"/>
        <v>0</v>
      </c>
      <c r="AH95" s="244">
        <v>0</v>
      </c>
      <c r="AI95" s="243">
        <f t="shared" si="1"/>
        <v>0</v>
      </c>
      <c r="AJ95" s="243">
        <f t="shared" si="208"/>
        <v>0</v>
      </c>
      <c r="AK95" s="243">
        <f t="shared" si="209"/>
        <v>0</v>
      </c>
      <c r="AL95" s="243">
        <f t="shared" si="2"/>
        <v>0</v>
      </c>
      <c r="AM95" s="243">
        <f t="shared" si="210"/>
        <v>0</v>
      </c>
      <c r="AN95" s="244">
        <v>4.08</v>
      </c>
      <c r="AO95" s="244">
        <v>0.89759999999999995</v>
      </c>
      <c r="AP95" s="243">
        <f t="shared" si="211"/>
        <v>0</v>
      </c>
      <c r="AQ95" s="243">
        <f t="shared" si="212"/>
        <v>0</v>
      </c>
      <c r="AR95" s="243">
        <f t="shared" si="213"/>
        <v>0</v>
      </c>
      <c r="AS95" s="244">
        <v>0.32745677075833302</v>
      </c>
      <c r="AT95" s="244" t="e">
        <f t="shared" si="3"/>
        <v>#REF!</v>
      </c>
      <c r="AU95" s="243">
        <f t="shared" si="4"/>
        <v>0.60277095281119475</v>
      </c>
      <c r="AV95" s="243">
        <f t="shared" si="214"/>
        <v>1.9429506694414261E-2</v>
      </c>
      <c r="AW95" s="243">
        <f t="shared" si="215"/>
        <v>0.51416075836853969</v>
      </c>
      <c r="AX95" s="243">
        <f t="shared" si="5"/>
        <v>0.29539138617847643</v>
      </c>
      <c r="AY95" s="243">
        <f t="shared" si="216"/>
        <v>7.4438629316976046</v>
      </c>
      <c r="AZ95" s="244">
        <v>12</v>
      </c>
      <c r="BA95" s="243">
        <f t="shared" si="217"/>
        <v>61.165999999999997</v>
      </c>
      <c r="BB95" s="243">
        <f t="shared" si="218"/>
        <v>6.3787399999999996</v>
      </c>
      <c r="BC95" s="243">
        <f t="shared" si="219"/>
        <v>5.1029920000000004</v>
      </c>
      <c r="BD95" s="243">
        <f t="shared" si="220"/>
        <v>1.2757479999999992</v>
      </c>
      <c r="BE95" s="244">
        <v>2.3920275000000002</v>
      </c>
      <c r="BF95" s="243">
        <f t="shared" si="221"/>
        <v>1.9136220000000002</v>
      </c>
      <c r="BG95" s="243">
        <f t="shared" si="222"/>
        <v>0.47840550000000004</v>
      </c>
      <c r="BH95" s="243">
        <f t="shared" si="6"/>
        <v>7.9463526601401488</v>
      </c>
      <c r="BI95" s="243">
        <f t="shared" si="223"/>
        <v>0.25613993422594494</v>
      </c>
      <c r="BJ95" s="243">
        <f t="shared" si="224"/>
        <v>6.778201057875596</v>
      </c>
      <c r="BK95" s="243">
        <f t="shared" si="7"/>
        <v>3.8941560080070072</v>
      </c>
      <c r="BL95" s="243">
        <f t="shared" si="225"/>
        <v>98.132731401776567</v>
      </c>
      <c r="BM95" s="244">
        <v>0</v>
      </c>
      <c r="BN95" s="243">
        <f t="shared" si="226"/>
        <v>0</v>
      </c>
      <c r="BO95" s="243">
        <f t="shared" si="8"/>
        <v>0</v>
      </c>
      <c r="BP95" s="243">
        <f t="shared" si="227"/>
        <v>0</v>
      </c>
      <c r="BQ95" s="243">
        <f t="shared" si="228"/>
        <v>0</v>
      </c>
      <c r="BR95" s="244">
        <v>0</v>
      </c>
      <c r="BS95" s="243">
        <f t="shared" si="9"/>
        <v>0</v>
      </c>
      <c r="BT95" s="243">
        <f t="shared" si="229"/>
        <v>0</v>
      </c>
      <c r="BU95" s="243">
        <f t="shared" si="230"/>
        <v>0</v>
      </c>
      <c r="BV95" s="243">
        <f t="shared" si="10"/>
        <v>0</v>
      </c>
      <c r="BW95" s="243">
        <f t="shared" si="231"/>
        <v>0</v>
      </c>
      <c r="BX95" s="244">
        <v>0</v>
      </c>
      <c r="BY95" s="243">
        <f t="shared" si="11"/>
        <v>0</v>
      </c>
      <c r="BZ95" s="243">
        <f t="shared" si="232"/>
        <v>0</v>
      </c>
      <c r="CA95" s="243">
        <f t="shared" si="233"/>
        <v>0</v>
      </c>
      <c r="CB95" s="243">
        <f t="shared" si="12"/>
        <v>0</v>
      </c>
      <c r="CC95" s="243">
        <f t="shared" si="234"/>
        <v>0</v>
      </c>
      <c r="CD95" s="245"/>
      <c r="CE95" s="243">
        <f t="shared" si="13"/>
        <v>0</v>
      </c>
      <c r="CF95" s="243">
        <f t="shared" si="235"/>
        <v>0</v>
      </c>
      <c r="CG95" s="243">
        <f t="shared" si="236"/>
        <v>0</v>
      </c>
      <c r="CH95" s="243">
        <f t="shared" si="14"/>
        <v>0</v>
      </c>
      <c r="CI95" s="243">
        <f t="shared" si="237"/>
        <v>0</v>
      </c>
      <c r="CJ95" s="245"/>
      <c r="CK95" s="243">
        <f t="shared" si="15"/>
        <v>0</v>
      </c>
      <c r="CL95" s="243">
        <f t="shared" si="238"/>
        <v>0</v>
      </c>
      <c r="CM95" s="243">
        <f t="shared" si="239"/>
        <v>0</v>
      </c>
      <c r="CN95" s="243">
        <f t="shared" si="16"/>
        <v>0</v>
      </c>
      <c r="CO95" s="243">
        <f t="shared" si="240"/>
        <v>0</v>
      </c>
      <c r="CP95" s="243">
        <v>0</v>
      </c>
      <c r="CQ95" s="243">
        <f t="shared" si="17"/>
        <v>0</v>
      </c>
      <c r="CR95" s="243">
        <f t="shared" si="374"/>
        <v>0</v>
      </c>
      <c r="CS95" s="243">
        <f t="shared" si="241"/>
        <v>0</v>
      </c>
      <c r="CT95" s="243">
        <f t="shared" si="18"/>
        <v>0</v>
      </c>
      <c r="CU95" s="243">
        <f t="shared" si="242"/>
        <v>0</v>
      </c>
      <c r="CV95" s="243"/>
      <c r="CW95" s="243">
        <f t="shared" si="19"/>
        <v>0</v>
      </c>
      <c r="CX95" s="243">
        <f t="shared" si="375"/>
        <v>0</v>
      </c>
      <c r="CY95" s="243">
        <f t="shared" si="243"/>
        <v>0</v>
      </c>
      <c r="CZ95" s="243">
        <f t="shared" si="20"/>
        <v>0</v>
      </c>
      <c r="DA95" s="243">
        <f t="shared" si="244"/>
        <v>0</v>
      </c>
      <c r="DB95" s="244">
        <v>0</v>
      </c>
      <c r="DC95" s="243">
        <f t="shared" si="245"/>
        <v>0</v>
      </c>
      <c r="DD95" s="243">
        <f t="shared" si="21"/>
        <v>0</v>
      </c>
      <c r="DE95" s="244">
        <v>0</v>
      </c>
      <c r="DF95" s="244">
        <v>0</v>
      </c>
      <c r="DG95" s="243">
        <f t="shared" si="22"/>
        <v>0</v>
      </c>
      <c r="DH95" s="243">
        <f t="shared" si="23"/>
        <v>0</v>
      </c>
      <c r="DI95" s="243">
        <f t="shared" si="246"/>
        <v>0</v>
      </c>
      <c r="DJ95" s="244">
        <v>0</v>
      </c>
      <c r="DK95" s="243">
        <f t="shared" si="247"/>
        <v>0</v>
      </c>
      <c r="DL95" s="243">
        <f t="shared" si="24"/>
        <v>0</v>
      </c>
      <c r="DM95" s="244">
        <v>0</v>
      </c>
      <c r="DN95" s="244">
        <v>0</v>
      </c>
      <c r="DO95" s="243">
        <f t="shared" si="25"/>
        <v>0</v>
      </c>
      <c r="DP95" s="243">
        <f t="shared" si="26"/>
        <v>0</v>
      </c>
      <c r="DQ95" s="243">
        <f t="shared" si="248"/>
        <v>0</v>
      </c>
      <c r="DR95" s="244">
        <v>0</v>
      </c>
      <c r="DS95" s="243">
        <f t="shared" si="249"/>
        <v>0</v>
      </c>
      <c r="DT95" s="243">
        <f t="shared" si="27"/>
        <v>0</v>
      </c>
      <c r="DU95" s="244">
        <v>0</v>
      </c>
      <c r="DV95" s="244">
        <v>0</v>
      </c>
      <c r="DW95" s="243">
        <f t="shared" si="28"/>
        <v>0</v>
      </c>
      <c r="DX95" s="243">
        <f t="shared" si="29"/>
        <v>0</v>
      </c>
      <c r="DY95" s="243">
        <f t="shared" si="30"/>
        <v>0</v>
      </c>
      <c r="DZ95" s="244">
        <v>0</v>
      </c>
      <c r="EA95" s="243">
        <f t="shared" si="250"/>
        <v>0</v>
      </c>
      <c r="EB95" s="243">
        <f t="shared" si="31"/>
        <v>0</v>
      </c>
      <c r="EC95" s="244">
        <v>0</v>
      </c>
      <c r="ED95" s="244">
        <v>0</v>
      </c>
      <c r="EE95" s="243">
        <f t="shared" si="32"/>
        <v>0</v>
      </c>
      <c r="EF95" s="243">
        <f t="shared" si="33"/>
        <v>0</v>
      </c>
      <c r="EG95" s="243">
        <f t="shared" si="34"/>
        <v>0</v>
      </c>
      <c r="EH95" s="244">
        <v>0</v>
      </c>
      <c r="EI95" s="243">
        <f t="shared" si="251"/>
        <v>0</v>
      </c>
      <c r="EJ95" s="243">
        <f t="shared" si="35"/>
        <v>0</v>
      </c>
      <c r="EK95" s="244">
        <v>0</v>
      </c>
      <c r="EL95" s="244">
        <v>0</v>
      </c>
      <c r="EM95" s="243">
        <f t="shared" si="36"/>
        <v>0</v>
      </c>
      <c r="EN95" s="243">
        <f t="shared" si="37"/>
        <v>0</v>
      </c>
      <c r="EO95" s="243">
        <f t="shared" si="252"/>
        <v>0</v>
      </c>
      <c r="EP95" s="244">
        <v>0</v>
      </c>
      <c r="EQ95" s="244">
        <v>0</v>
      </c>
      <c r="ER95" s="244">
        <v>0</v>
      </c>
      <c r="ES95" s="244">
        <v>0</v>
      </c>
      <c r="ET95" s="244">
        <v>0</v>
      </c>
      <c r="EU95" s="243">
        <f t="shared" si="38"/>
        <v>0</v>
      </c>
      <c r="EV95" s="243">
        <f t="shared" si="253"/>
        <v>0</v>
      </c>
      <c r="EW95" s="243">
        <f t="shared" si="254"/>
        <v>0</v>
      </c>
      <c r="EX95" s="243">
        <f t="shared" si="39"/>
        <v>0</v>
      </c>
      <c r="EY95" s="243">
        <f t="shared" si="255"/>
        <v>0</v>
      </c>
      <c r="EZ95" s="245">
        <f t="shared" si="256"/>
        <v>0</v>
      </c>
      <c r="FA95" s="245">
        <f t="shared" si="256"/>
        <v>0</v>
      </c>
      <c r="FB95" s="245">
        <f t="shared" si="256"/>
        <v>0</v>
      </c>
      <c r="FC95" s="245">
        <f t="shared" si="257"/>
        <v>0</v>
      </c>
      <c r="FD95" s="245">
        <f t="shared" si="258"/>
        <v>0</v>
      </c>
      <c r="FE95" s="245">
        <f t="shared" si="259"/>
        <v>0</v>
      </c>
      <c r="FF95" s="245">
        <f t="shared" si="260"/>
        <v>0</v>
      </c>
      <c r="FG95" s="245">
        <f t="shared" si="261"/>
        <v>0</v>
      </c>
      <c r="FH95" s="245">
        <f t="shared" si="262"/>
        <v>0</v>
      </c>
      <c r="FI95" s="245">
        <f t="shared" si="263"/>
        <v>0</v>
      </c>
      <c r="FJ95" s="245">
        <f t="shared" si="263"/>
        <v>0</v>
      </c>
      <c r="FK95" s="244">
        <f t="shared" si="40"/>
        <v>0</v>
      </c>
      <c r="FL95" s="244">
        <v>0</v>
      </c>
      <c r="FM95" s="243">
        <f t="shared" si="264"/>
        <v>0</v>
      </c>
      <c r="FN95" s="243">
        <f t="shared" si="265"/>
        <v>0</v>
      </c>
      <c r="FO95" s="244">
        <v>0</v>
      </c>
      <c r="FP95" s="244">
        <f t="shared" si="266"/>
        <v>0</v>
      </c>
      <c r="FQ95" s="244">
        <f t="shared" si="41"/>
        <v>0</v>
      </c>
      <c r="FR95" s="244">
        <v>0</v>
      </c>
      <c r="FS95" s="243">
        <f t="shared" si="267"/>
        <v>0</v>
      </c>
      <c r="FT95" s="243">
        <f t="shared" si="268"/>
        <v>0</v>
      </c>
      <c r="FU95" s="244">
        <v>0</v>
      </c>
      <c r="FV95" s="244">
        <f t="shared" si="269"/>
        <v>0</v>
      </c>
      <c r="FW95" s="270">
        <v>1.2930000000000001E-3</v>
      </c>
      <c r="FX95" s="243">
        <f t="shared" si="270"/>
        <v>5.854743209656081</v>
      </c>
      <c r="FY95" s="243">
        <f t="shared" si="271"/>
        <v>1.2880435061243378</v>
      </c>
      <c r="FZ95" s="243">
        <f t="shared" si="42"/>
        <v>0</v>
      </c>
      <c r="GA95" s="243">
        <f t="shared" si="272"/>
        <v>0</v>
      </c>
      <c r="GB95" s="243">
        <f t="shared" si="273"/>
        <v>0</v>
      </c>
      <c r="GC95" s="243">
        <f t="shared" si="274"/>
        <v>0.10068272356771513</v>
      </c>
      <c r="GD95" s="243">
        <f t="shared" si="43"/>
        <v>0.82301720118831523</v>
      </c>
      <c r="GE95" s="243">
        <f t="shared" si="275"/>
        <v>2.6528846729472786E-2</v>
      </c>
      <c r="GF95" s="243">
        <f t="shared" si="276"/>
        <v>0.7020297616197243</v>
      </c>
      <c r="GG95" s="243">
        <f t="shared" si="44"/>
        <v>0.4033243320268225</v>
      </c>
      <c r="GH95" s="247">
        <f t="shared" si="277"/>
        <v>10.163773167075927</v>
      </c>
      <c r="GI95" s="244">
        <v>18</v>
      </c>
      <c r="GJ95" s="244">
        <v>4129.96</v>
      </c>
      <c r="GK95" s="244">
        <v>908.59119999999996</v>
      </c>
      <c r="GL95" s="244">
        <v>2533.2076408360699</v>
      </c>
      <c r="GM95" s="244">
        <v>71.022008333333304</v>
      </c>
      <c r="GN95" s="271">
        <v>0</v>
      </c>
      <c r="GO95" s="243">
        <f t="shared" si="278"/>
        <v>0</v>
      </c>
      <c r="GP95" s="243">
        <f t="shared" si="45"/>
        <v>0</v>
      </c>
      <c r="GQ95" s="243">
        <f t="shared" si="279"/>
        <v>0</v>
      </c>
      <c r="GR95" s="243">
        <f t="shared" si="280"/>
        <v>0</v>
      </c>
      <c r="GS95" s="244">
        <v>0</v>
      </c>
      <c r="GT95" s="244">
        <v>0</v>
      </c>
      <c r="GU95" s="245"/>
      <c r="GV95" s="243">
        <f t="shared" si="46"/>
        <v>0</v>
      </c>
      <c r="GW95" s="243">
        <f t="shared" si="281"/>
        <v>0</v>
      </c>
      <c r="GX95" s="243">
        <f t="shared" si="282"/>
        <v>0</v>
      </c>
      <c r="GY95" s="243">
        <f t="shared" si="47"/>
        <v>0</v>
      </c>
      <c r="GZ95" s="243">
        <f t="shared" si="283"/>
        <v>0</v>
      </c>
      <c r="HA95" s="244">
        <v>0</v>
      </c>
      <c r="HB95" s="244">
        <v>44</v>
      </c>
      <c r="HC95" s="244">
        <v>0</v>
      </c>
      <c r="HD95" s="244">
        <v>0</v>
      </c>
      <c r="HE95" s="244">
        <v>0</v>
      </c>
      <c r="HF95" s="243">
        <f t="shared" si="284"/>
        <v>0</v>
      </c>
      <c r="HG95" s="243">
        <f t="shared" si="48"/>
        <v>0</v>
      </c>
      <c r="HH95" s="244">
        <v>0</v>
      </c>
      <c r="HI95" s="244">
        <v>0</v>
      </c>
      <c r="HJ95" s="243">
        <f t="shared" si="49"/>
        <v>0</v>
      </c>
      <c r="HK95" s="243">
        <f t="shared" si="50"/>
        <v>0</v>
      </c>
      <c r="HL95" s="243">
        <f t="shared" si="51"/>
        <v>0</v>
      </c>
      <c r="HM95" s="244">
        <v>0</v>
      </c>
      <c r="HN95" s="243">
        <f t="shared" si="285"/>
        <v>0</v>
      </c>
      <c r="HO95" s="243">
        <f t="shared" si="52"/>
        <v>0</v>
      </c>
      <c r="HP95" s="244">
        <v>0</v>
      </c>
      <c r="HQ95" s="244">
        <v>0</v>
      </c>
      <c r="HR95" s="243">
        <f t="shared" si="53"/>
        <v>0</v>
      </c>
      <c r="HS95" s="243">
        <f t="shared" si="54"/>
        <v>0</v>
      </c>
      <c r="HT95" s="243">
        <f t="shared" si="55"/>
        <v>0</v>
      </c>
      <c r="HU95" s="244">
        <v>0</v>
      </c>
      <c r="HV95" s="243">
        <f t="shared" si="286"/>
        <v>0</v>
      </c>
      <c r="HW95" s="243">
        <f t="shared" si="56"/>
        <v>0</v>
      </c>
      <c r="HX95" s="244">
        <v>0</v>
      </c>
      <c r="HY95" s="244">
        <v>0</v>
      </c>
      <c r="HZ95" s="243">
        <f t="shared" si="57"/>
        <v>0</v>
      </c>
      <c r="IA95" s="243">
        <f t="shared" si="58"/>
        <v>0</v>
      </c>
      <c r="IB95" s="243">
        <f t="shared" si="59"/>
        <v>0</v>
      </c>
      <c r="IC95" s="244">
        <v>0</v>
      </c>
      <c r="ID95" s="243">
        <f t="shared" si="287"/>
        <v>0</v>
      </c>
      <c r="IE95" s="243">
        <f t="shared" si="60"/>
        <v>0</v>
      </c>
      <c r="IF95" s="244">
        <v>0</v>
      </c>
      <c r="IG95" s="244">
        <v>0</v>
      </c>
      <c r="IH95" s="243">
        <f t="shared" si="61"/>
        <v>0</v>
      </c>
      <c r="II95" s="243">
        <f t="shared" si="62"/>
        <v>0</v>
      </c>
      <c r="IJ95" s="243">
        <f t="shared" si="288"/>
        <v>0</v>
      </c>
      <c r="IK95" s="244">
        <v>0</v>
      </c>
      <c r="IL95" s="243">
        <f t="shared" si="289"/>
        <v>0</v>
      </c>
      <c r="IM95" s="243">
        <f t="shared" si="63"/>
        <v>0</v>
      </c>
      <c r="IN95" s="244">
        <v>0</v>
      </c>
      <c r="IO95" s="244">
        <v>0</v>
      </c>
      <c r="IP95" s="243">
        <f t="shared" si="64"/>
        <v>0</v>
      </c>
      <c r="IQ95" s="243">
        <f t="shared" si="65"/>
        <v>0</v>
      </c>
      <c r="IR95" s="243">
        <f t="shared" si="290"/>
        <v>0</v>
      </c>
      <c r="IS95" s="244">
        <v>2.4900000000000002</v>
      </c>
      <c r="IT95" s="243">
        <f t="shared" si="291"/>
        <v>0.54780000000000006</v>
      </c>
      <c r="IU95" s="243">
        <f t="shared" si="66"/>
        <v>0</v>
      </c>
      <c r="IV95" s="244">
        <v>0.10896396625</v>
      </c>
      <c r="IW95" s="244">
        <v>0.25851287038826498</v>
      </c>
      <c r="IX95" s="243">
        <f t="shared" si="67"/>
        <v>0.38691423147822951</v>
      </c>
      <c r="IY95" s="243">
        <f t="shared" si="68"/>
        <v>0.18960955340582475</v>
      </c>
      <c r="IZ95" s="243">
        <f t="shared" si="292"/>
        <v>4.7781607458267832</v>
      </c>
      <c r="JA95" s="244">
        <v>16.859866666666701</v>
      </c>
      <c r="JB95" s="243">
        <f t="shared" si="293"/>
        <v>3.7091706666666742</v>
      </c>
      <c r="JC95" s="244">
        <v>43.242933333333198</v>
      </c>
      <c r="JD95" s="243">
        <f t="shared" si="69"/>
        <v>0</v>
      </c>
      <c r="JE95" s="243">
        <f t="shared" si="70"/>
        <v>7.2504412340168738</v>
      </c>
      <c r="JF95" s="243">
        <f t="shared" si="71"/>
        <v>3.5531205950341724</v>
      </c>
      <c r="JG95" s="243">
        <f t="shared" si="294"/>
        <v>89.538638994861131</v>
      </c>
      <c r="JH95" s="244">
        <v>0</v>
      </c>
      <c r="JI95" s="243">
        <f t="shared" si="295"/>
        <v>0</v>
      </c>
      <c r="JJ95" s="244">
        <v>0</v>
      </c>
      <c r="JK95" s="243">
        <f t="shared" si="72"/>
        <v>0</v>
      </c>
      <c r="JL95" s="243">
        <f t="shared" si="73"/>
        <v>0</v>
      </c>
      <c r="JM95" s="243">
        <f t="shared" si="74"/>
        <v>0</v>
      </c>
      <c r="JN95" s="243">
        <f t="shared" si="296"/>
        <v>0</v>
      </c>
      <c r="JO95" s="244">
        <v>0</v>
      </c>
      <c r="JP95" s="243">
        <f t="shared" si="297"/>
        <v>0</v>
      </c>
      <c r="JQ95" s="244">
        <v>0</v>
      </c>
      <c r="JR95" s="243">
        <f t="shared" si="75"/>
        <v>0</v>
      </c>
      <c r="JS95" s="243">
        <f t="shared" si="76"/>
        <v>0</v>
      </c>
      <c r="JT95" s="243">
        <f t="shared" si="77"/>
        <v>0</v>
      </c>
      <c r="JU95" s="243">
        <f t="shared" si="298"/>
        <v>0</v>
      </c>
      <c r="JV95" s="244">
        <v>0</v>
      </c>
      <c r="JW95" s="243">
        <f t="shared" si="299"/>
        <v>0</v>
      </c>
      <c r="JX95" s="244">
        <v>0</v>
      </c>
      <c r="JY95" s="243">
        <f t="shared" si="78"/>
        <v>0</v>
      </c>
      <c r="JZ95" s="243">
        <f t="shared" si="79"/>
        <v>0</v>
      </c>
      <c r="KA95" s="243">
        <f t="shared" si="80"/>
        <v>0</v>
      </c>
      <c r="KB95" s="243">
        <f t="shared" si="300"/>
        <v>0</v>
      </c>
      <c r="KC95" s="244">
        <v>0</v>
      </c>
      <c r="KD95" s="243">
        <f t="shared" si="301"/>
        <v>0</v>
      </c>
      <c r="KE95" s="244">
        <v>0</v>
      </c>
      <c r="KF95" s="243">
        <f t="shared" si="81"/>
        <v>0</v>
      </c>
      <c r="KG95" s="243">
        <f t="shared" si="82"/>
        <v>0</v>
      </c>
      <c r="KH95" s="243">
        <f t="shared" si="83"/>
        <v>0</v>
      </c>
      <c r="KI95" s="243">
        <f t="shared" si="302"/>
        <v>0</v>
      </c>
      <c r="KJ95" s="244">
        <v>0</v>
      </c>
      <c r="KK95" s="243">
        <f t="shared" si="303"/>
        <v>0</v>
      </c>
      <c r="KL95" s="244">
        <v>0</v>
      </c>
      <c r="KM95" s="243">
        <f t="shared" si="84"/>
        <v>0</v>
      </c>
      <c r="KN95" s="243">
        <f t="shared" si="85"/>
        <v>0</v>
      </c>
      <c r="KO95" s="243">
        <f t="shared" si="86"/>
        <v>0</v>
      </c>
      <c r="KP95" s="243">
        <f t="shared" si="304"/>
        <v>0</v>
      </c>
      <c r="KQ95" s="243">
        <f t="shared" si="305"/>
        <v>19.349866666666699</v>
      </c>
      <c r="KR95" s="243">
        <f t="shared" si="305"/>
        <v>4.2569706666666747</v>
      </c>
      <c r="KS95" s="243">
        <f t="shared" si="306"/>
        <v>43.610410169971466</v>
      </c>
      <c r="KT95" s="243">
        <f t="shared" si="307"/>
        <v>0</v>
      </c>
      <c r="KU95" s="243">
        <f t="shared" si="308"/>
        <v>0</v>
      </c>
      <c r="KV95" s="243">
        <f t="shared" si="309"/>
        <v>0</v>
      </c>
      <c r="KW95" s="243">
        <f t="shared" si="310"/>
        <v>7.6373554654951032</v>
      </c>
      <c r="KX95" s="243">
        <f t="shared" si="311"/>
        <v>0.24617982743262432</v>
      </c>
      <c r="KY95" s="243">
        <f t="shared" si="312"/>
        <v>6.5146279192041119</v>
      </c>
      <c r="KZ95" s="243">
        <f t="shared" si="313"/>
        <v>3.7427301484399971</v>
      </c>
      <c r="LA95" s="243">
        <f t="shared" si="313"/>
        <v>94.316799740687912</v>
      </c>
      <c r="LB95" s="244">
        <v>3.64</v>
      </c>
      <c r="LC95" s="243">
        <f t="shared" si="314"/>
        <v>0.80080000000000007</v>
      </c>
      <c r="LD95" s="243">
        <f t="shared" si="88"/>
        <v>0</v>
      </c>
      <c r="LE95" s="243">
        <f t="shared" si="315"/>
        <v>0</v>
      </c>
      <c r="LF95" s="243">
        <f t="shared" si="316"/>
        <v>0</v>
      </c>
      <c r="LG95" s="244">
        <v>0.29197994090833301</v>
      </c>
      <c r="LH95" s="243">
        <f t="shared" si="89"/>
        <v>0.53774773724414526</v>
      </c>
      <c r="LI95" s="243">
        <f t="shared" si="317"/>
        <v>1.7333571254492603E-2</v>
      </c>
      <c r="LJ95" s="243">
        <f t="shared" si="318"/>
        <v>0.45869626448144424</v>
      </c>
      <c r="LK95" s="243">
        <f t="shared" si="90"/>
        <v>0.26352638390762395</v>
      </c>
      <c r="LL95" s="243">
        <f t="shared" si="319"/>
        <v>6.6408648744721228</v>
      </c>
      <c r="LM95" s="243">
        <f t="shared" si="91"/>
        <v>0</v>
      </c>
      <c r="LN95" s="244">
        <v>0</v>
      </c>
      <c r="LO95" s="243">
        <f t="shared" si="320"/>
        <v>0</v>
      </c>
      <c r="LP95" s="243">
        <f t="shared" si="321"/>
        <v>0</v>
      </c>
      <c r="LQ95" s="243">
        <f t="shared" si="92"/>
        <v>0</v>
      </c>
      <c r="LR95" s="243">
        <f t="shared" si="322"/>
        <v>0</v>
      </c>
      <c r="LS95" s="244">
        <v>0</v>
      </c>
      <c r="LT95" s="243">
        <f t="shared" si="93"/>
        <v>0</v>
      </c>
      <c r="LU95" s="243">
        <f t="shared" si="323"/>
        <v>0</v>
      </c>
      <c r="LV95" s="243">
        <f t="shared" si="324"/>
        <v>0</v>
      </c>
      <c r="LW95" s="243">
        <f t="shared" si="94"/>
        <v>0</v>
      </c>
      <c r="LX95" s="243">
        <f t="shared" si="325"/>
        <v>0</v>
      </c>
      <c r="LY95" s="245">
        <f t="shared" si="95"/>
        <v>0</v>
      </c>
      <c r="LZ95" s="244">
        <v>0</v>
      </c>
      <c r="MA95" s="249">
        <f t="shared" si="326"/>
        <v>0</v>
      </c>
      <c r="MB95" s="249">
        <f t="shared" si="327"/>
        <v>0</v>
      </c>
      <c r="MC95" s="249">
        <f t="shared" si="96"/>
        <v>0</v>
      </c>
      <c r="MD95" s="247">
        <f t="shared" si="328"/>
        <v>0</v>
      </c>
      <c r="ME95" s="250">
        <f t="shared" si="329"/>
        <v>216.69803211571013</v>
      </c>
      <c r="MF95" s="251">
        <f t="shared" si="376"/>
        <v>40.168024049113797</v>
      </c>
      <c r="MG95" s="252" t="e">
        <f t="shared" si="330"/>
        <v>#REF!</v>
      </c>
      <c r="MH95" s="252" t="e">
        <f t="shared" si="377"/>
        <v>#REF!</v>
      </c>
      <c r="MI95" s="252">
        <f t="shared" si="331"/>
        <v>0</v>
      </c>
      <c r="MJ95" s="252">
        <f t="shared" si="332"/>
        <v>0</v>
      </c>
      <c r="MK95" s="252">
        <f t="shared" si="378"/>
        <v>61.165999999999997</v>
      </c>
      <c r="ML95" s="252">
        <f t="shared" si="333"/>
        <v>0</v>
      </c>
      <c r="MM95" s="252">
        <f t="shared" si="334"/>
        <v>0</v>
      </c>
      <c r="MN95" s="252">
        <f t="shared" si="335"/>
        <v>0</v>
      </c>
      <c r="MO95" s="252">
        <f t="shared" si="336"/>
        <v>0</v>
      </c>
      <c r="MP95" s="253">
        <f t="shared" si="337"/>
        <v>0</v>
      </c>
      <c r="MQ95" s="254">
        <f t="shared" si="379"/>
        <v>0</v>
      </c>
      <c r="MR95" s="255">
        <f t="shared" si="338"/>
        <v>0</v>
      </c>
      <c r="MS95" s="255">
        <f t="shared" si="380"/>
        <v>0</v>
      </c>
      <c r="MT95" s="255">
        <f t="shared" si="381"/>
        <v>17.547244016878906</v>
      </c>
      <c r="MU95" s="255">
        <f t="shared" si="97"/>
        <v>0.56561168633694892</v>
      </c>
      <c r="MV95" s="255">
        <f t="shared" si="339"/>
        <v>18.260613229090286</v>
      </c>
      <c r="MW95" s="255" t="e">
        <f t="shared" si="98"/>
        <v>#REF!</v>
      </c>
      <c r="MX95" s="255" t="e">
        <f t="shared" si="99"/>
        <v>#REF!</v>
      </c>
      <c r="MY95" s="256" t="e">
        <f t="shared" si="340"/>
        <v>#REF!</v>
      </c>
      <c r="MZ95" s="254">
        <f t="shared" si="341"/>
        <v>0</v>
      </c>
      <c r="NA95" s="255">
        <f t="shared" si="100"/>
        <v>0</v>
      </c>
      <c r="NB95" s="255">
        <f t="shared" si="342"/>
        <v>0</v>
      </c>
      <c r="NC95" s="255">
        <f t="shared" si="101"/>
        <v>0</v>
      </c>
      <c r="ND95" s="255">
        <f t="shared" si="343"/>
        <v>0</v>
      </c>
      <c r="NE95" s="255"/>
      <c r="NF95" s="256"/>
      <c r="NG95" s="257"/>
      <c r="NH95" s="254">
        <f t="shared" si="344"/>
        <v>5.6048761252096178</v>
      </c>
      <c r="NI95" s="255">
        <f t="shared" si="102"/>
        <v>6.3166953931112388</v>
      </c>
      <c r="NJ95" s="255" t="e">
        <f t="shared" si="345"/>
        <v>#REF!</v>
      </c>
      <c r="NK95" s="255" t="e">
        <f t="shared" si="103"/>
        <v>#REF!</v>
      </c>
      <c r="NL95" s="255">
        <f t="shared" si="346"/>
        <v>5.907827723569528</v>
      </c>
      <c r="NM95" s="255">
        <f t="shared" si="382"/>
        <v>0.94872030591696643</v>
      </c>
      <c r="NN95" s="256" t="e">
        <f t="shared" si="383"/>
        <v>#REF!</v>
      </c>
      <c r="NO95" s="257" t="e">
        <f t="shared" si="384"/>
        <v>#REF!</v>
      </c>
      <c r="NP95" s="254">
        <f t="shared" si="347"/>
        <v>8.2694052906082263</v>
      </c>
      <c r="NQ95" s="255">
        <f t="shared" si="104"/>
        <v>9.3196197625154706</v>
      </c>
      <c r="NR95" s="255">
        <f t="shared" si="348"/>
        <v>7.2727539342259453</v>
      </c>
      <c r="NS95" s="255">
        <f t="shared" si="105"/>
        <v>9.0182148784401726</v>
      </c>
      <c r="NT95" s="255">
        <f t="shared" si="349"/>
        <v>77.883120160140138</v>
      </c>
      <c r="NU95" s="255">
        <f t="shared" si="350"/>
        <v>0.10617711865684128</v>
      </c>
      <c r="NV95" s="256">
        <f t="shared" si="351"/>
        <v>9.3380361742981033E-2</v>
      </c>
      <c r="NW95" s="257">
        <f t="shared" si="106"/>
        <v>1.0358957808877343</v>
      </c>
      <c r="NX95" s="254">
        <f t="shared" si="352"/>
        <v>0</v>
      </c>
      <c r="NY95" s="255">
        <f t="shared" si="107"/>
        <v>0</v>
      </c>
      <c r="NZ95" s="255">
        <f t="shared" si="353"/>
        <v>0</v>
      </c>
      <c r="OA95" s="255">
        <f t="shared" si="108"/>
        <v>0</v>
      </c>
      <c r="OB95" s="255">
        <f t="shared" si="354"/>
        <v>0</v>
      </c>
      <c r="OC95" s="255"/>
      <c r="OD95" s="256"/>
      <c r="OE95" s="257"/>
      <c r="OF95" s="254">
        <f t="shared" si="355"/>
        <v>0</v>
      </c>
      <c r="OG95" s="255">
        <f t="shared" si="109"/>
        <v>0</v>
      </c>
      <c r="OH95" s="255">
        <f t="shared" si="356"/>
        <v>0</v>
      </c>
      <c r="OI95" s="255">
        <f t="shared" si="110"/>
        <v>0</v>
      </c>
      <c r="OJ95" s="255">
        <f t="shared" si="357"/>
        <v>0</v>
      </c>
      <c r="OK95" s="255"/>
      <c r="OL95" s="256"/>
      <c r="OM95" s="257"/>
      <c r="ON95" s="258"/>
      <c r="OO95" s="254">
        <f t="shared" si="358"/>
        <v>0</v>
      </c>
      <c r="OP95" s="255">
        <f t="shared" si="111"/>
        <v>0</v>
      </c>
      <c r="OQ95" s="255">
        <f t="shared" si="359"/>
        <v>0</v>
      </c>
      <c r="OR95" s="255">
        <f t="shared" si="112"/>
        <v>0</v>
      </c>
      <c r="OS95" s="255">
        <f t="shared" si="360"/>
        <v>0</v>
      </c>
      <c r="OT95" s="255"/>
      <c r="OU95" s="256"/>
      <c r="OV95" s="257"/>
      <c r="OW95" s="258"/>
      <c r="OX95" s="254">
        <f t="shared" si="361"/>
        <v>0</v>
      </c>
      <c r="OY95" s="255">
        <f t="shared" si="113"/>
        <v>0</v>
      </c>
      <c r="OZ95" s="255">
        <f t="shared" si="362"/>
        <v>0</v>
      </c>
      <c r="PA95" s="255">
        <f t="shared" si="114"/>
        <v>0</v>
      </c>
      <c r="PB95" s="255">
        <f t="shared" si="363"/>
        <v>0</v>
      </c>
      <c r="PC95" s="255"/>
      <c r="PD95" s="259"/>
      <c r="PE95" s="257"/>
      <c r="PF95" s="254">
        <f t="shared" si="116"/>
        <v>0</v>
      </c>
      <c r="PG95" s="255">
        <f t="shared" si="117"/>
        <v>0</v>
      </c>
      <c r="PH95" s="255">
        <f t="shared" si="364"/>
        <v>0</v>
      </c>
      <c r="PI95" s="255">
        <f t="shared" si="118"/>
        <v>0</v>
      </c>
      <c r="PJ95" s="255">
        <f t="shared" si="119"/>
        <v>0</v>
      </c>
      <c r="PK95" s="255"/>
      <c r="PL95" s="259"/>
      <c r="PM95" s="257"/>
      <c r="PN95" s="254">
        <f t="shared" si="120"/>
        <v>0</v>
      </c>
      <c r="PO95" s="255">
        <f t="shared" si="121"/>
        <v>0</v>
      </c>
      <c r="PP95" s="255">
        <f t="shared" si="365"/>
        <v>0</v>
      </c>
      <c r="PQ95" s="255">
        <f t="shared" si="122"/>
        <v>0</v>
      </c>
      <c r="PR95" s="255">
        <f t="shared" si="123"/>
        <v>0</v>
      </c>
      <c r="PS95" s="255"/>
      <c r="PT95" s="259"/>
      <c r="PU95" s="257"/>
      <c r="PV95" s="254">
        <f t="shared" si="124"/>
        <v>7.9992630249564822</v>
      </c>
      <c r="PW95" s="255">
        <f t="shared" si="125"/>
        <v>9.0151694291259563</v>
      </c>
      <c r="PX95" s="255">
        <f t="shared" si="126"/>
        <v>2.6528846729472786E-2</v>
      </c>
      <c r="PY95" s="255">
        <f t="shared" si="127"/>
        <v>3.2895769944546252E-2</v>
      </c>
      <c r="PZ95" s="255">
        <f t="shared" si="128"/>
        <v>8.0664866405364499</v>
      </c>
      <c r="QA95" s="255">
        <f t="shared" si="366"/>
        <v>0.99166630795095478</v>
      </c>
      <c r="QB95" s="259">
        <f t="shared" si="129"/>
        <v>3.2887734042919736E-3</v>
      </c>
      <c r="QC95" s="257">
        <f t="shared" si="367"/>
        <v>1.1267309267268013</v>
      </c>
      <c r="QD95" s="254">
        <f t="shared" si="130"/>
        <v>0</v>
      </c>
      <c r="QE95" s="255">
        <f t="shared" si="131"/>
        <v>0</v>
      </c>
      <c r="QF95" s="255">
        <f t="shared" si="132"/>
        <v>0</v>
      </c>
      <c r="QG95" s="255">
        <f t="shared" si="133"/>
        <v>0</v>
      </c>
      <c r="QH95" s="255">
        <f t="shared" si="134"/>
        <v>0</v>
      </c>
      <c r="QI95" s="255"/>
      <c r="QJ95" s="259"/>
      <c r="QK95" s="257"/>
      <c r="QL95" s="254">
        <f t="shared" si="135"/>
        <v>31.554683394762392</v>
      </c>
      <c r="QM95" s="255">
        <f t="shared" si="136"/>
        <v>35.562128185897215</v>
      </c>
      <c r="QN95" s="255">
        <f t="shared" si="137"/>
        <v>0.24617982743262432</v>
      </c>
      <c r="QO95" s="255">
        <f t="shared" si="138"/>
        <v>0.30526298601645413</v>
      </c>
      <c r="QP95" s="255">
        <f t="shared" si="368"/>
        <v>74.854602968799924</v>
      </c>
      <c r="QQ95" s="255">
        <f t="shared" si="369"/>
        <v>0.42154633306805023</v>
      </c>
      <c r="QR95" s="259">
        <f t="shared" si="139"/>
        <v>3.2887734042919749E-3</v>
      </c>
      <c r="QS95" s="257">
        <f t="shared" si="370"/>
        <v>1.0543256899166724</v>
      </c>
      <c r="QT95" s="254">
        <f t="shared" si="140"/>
        <v>5.0004094426673626</v>
      </c>
      <c r="QU95" s="255">
        <f t="shared" si="141"/>
        <v>5.6354614418861173</v>
      </c>
      <c r="QV95" s="255">
        <f t="shared" si="142"/>
        <v>1.7333571254492603E-2</v>
      </c>
      <c r="QW95" s="255">
        <f t="shared" si="143"/>
        <v>2.1493628355570827E-2</v>
      </c>
      <c r="QX95" s="255">
        <f t="shared" si="144"/>
        <v>5.2705276781524786</v>
      </c>
      <c r="QY95" s="255">
        <f t="shared" si="385"/>
        <v>0.94874929950471243</v>
      </c>
      <c r="QZ95" s="259">
        <f t="shared" si="386"/>
        <v>3.2887734042919745E-3</v>
      </c>
      <c r="RA95" s="257">
        <f t="shared" si="387"/>
        <v>1.1212804666541285</v>
      </c>
      <c r="RB95" s="254">
        <f t="shared" si="145"/>
        <v>0</v>
      </c>
      <c r="RC95" s="255">
        <f t="shared" si="146"/>
        <v>0</v>
      </c>
      <c r="RD95" s="255">
        <f t="shared" si="371"/>
        <v>0</v>
      </c>
      <c r="RE95" s="255">
        <f t="shared" si="147"/>
        <v>0</v>
      </c>
      <c r="RF95" s="255">
        <f t="shared" si="148"/>
        <v>0</v>
      </c>
      <c r="RG95" s="255"/>
      <c r="RH95" s="259"/>
      <c r="RI95" s="257"/>
      <c r="RJ95" s="254">
        <f t="shared" si="149"/>
        <v>0</v>
      </c>
      <c r="RK95" s="255">
        <f t="shared" si="150"/>
        <v>0</v>
      </c>
      <c r="RL95" s="255">
        <f t="shared" si="372"/>
        <v>0</v>
      </c>
      <c r="RM95" s="255">
        <f t="shared" si="151"/>
        <v>0</v>
      </c>
      <c r="RN95" s="255">
        <f t="shared" si="152"/>
        <v>0</v>
      </c>
      <c r="RO95" s="255"/>
      <c r="RP95" s="259"/>
      <c r="RQ95" s="257"/>
      <c r="RR95" s="254">
        <f t="shared" si="153"/>
        <v>0</v>
      </c>
      <c r="RS95" s="255">
        <f t="shared" si="154"/>
        <v>0</v>
      </c>
      <c r="RT95" s="255">
        <f t="shared" si="373"/>
        <v>0</v>
      </c>
      <c r="RU95" s="255">
        <f t="shared" si="155"/>
        <v>0</v>
      </c>
      <c r="RV95" s="255">
        <f t="shared" si="156"/>
        <v>0</v>
      </c>
      <c r="RW95" s="255"/>
      <c r="RX95" s="259"/>
      <c r="RY95" s="257"/>
      <c r="RZ95" s="260"/>
      <c r="SA95" s="242" t="e">
        <f t="shared" si="157"/>
        <v>#REF!</v>
      </c>
      <c r="SB95" s="242">
        <f t="shared" si="158"/>
        <v>0</v>
      </c>
      <c r="SC95" s="242">
        <f t="shared" si="159"/>
        <v>0.35282610297036232</v>
      </c>
      <c r="SD95" s="242">
        <f t="shared" si="160"/>
        <v>0</v>
      </c>
      <c r="SE95" s="242">
        <f t="shared" si="161"/>
        <v>0</v>
      </c>
      <c r="SF95" s="262">
        <v>0</v>
      </c>
      <c r="SG95" s="242">
        <f t="shared" si="162"/>
        <v>0</v>
      </c>
      <c r="SH95" s="262">
        <v>0</v>
      </c>
      <c r="SI95" s="242">
        <f t="shared" si="163"/>
        <v>0</v>
      </c>
      <c r="SJ95" s="242">
        <f t="shared" si="164"/>
        <v>0</v>
      </c>
      <c r="SK95" s="242">
        <f t="shared" si="165"/>
        <v>0</v>
      </c>
      <c r="SL95" s="242">
        <f t="shared" si="166"/>
        <v>5.9491392931175106E-2</v>
      </c>
      <c r="SM95" s="242">
        <f t="shared" si="167"/>
        <v>0</v>
      </c>
      <c r="SN95" s="242">
        <f t="shared" si="168"/>
        <v>0.40591539061791887</v>
      </c>
      <c r="SO95" s="242">
        <f t="shared" si="169"/>
        <v>3.8123535866240371E-2</v>
      </c>
      <c r="SP95" s="242">
        <f t="shared" si="170"/>
        <v>0</v>
      </c>
      <c r="SQ95" s="242">
        <f t="shared" si="171"/>
        <v>0</v>
      </c>
      <c r="SR95" s="242">
        <f t="shared" si="172"/>
        <v>0</v>
      </c>
      <c r="SS95" s="242" t="e">
        <f t="shared" si="173"/>
        <v>#REF!</v>
      </c>
      <c r="ST95" s="242" t="e">
        <f t="shared" si="174"/>
        <v>#REF!</v>
      </c>
      <c r="SU95" s="242"/>
      <c r="SV95" s="242"/>
      <c r="SW95" s="242" t="e">
        <f t="shared" si="175"/>
        <v>#REF!</v>
      </c>
      <c r="SX95" s="242" t="e">
        <f t="shared" si="175"/>
        <v>#REF!</v>
      </c>
      <c r="SY95" s="242"/>
      <c r="SZ95" s="263"/>
      <c r="TA95" s="264">
        <f t="shared" si="176"/>
        <v>10.951599999999999</v>
      </c>
      <c r="TB95" s="264">
        <f t="shared" si="177"/>
        <v>0</v>
      </c>
      <c r="TC95" s="264">
        <f t="shared" si="178"/>
        <v>98.160920000000004</v>
      </c>
      <c r="TD95" s="264">
        <f t="shared" si="179"/>
        <v>0</v>
      </c>
      <c r="TE95" s="264">
        <f t="shared" si="180"/>
        <v>0</v>
      </c>
      <c r="TF95" s="264">
        <f t="shared" si="180"/>
        <v>0</v>
      </c>
      <c r="TG95" s="264">
        <f t="shared" si="181"/>
        <v>0</v>
      </c>
      <c r="TH95" s="264">
        <f t="shared" si="182"/>
        <v>0</v>
      </c>
      <c r="TI95" s="264">
        <f t="shared" si="183"/>
        <v>0</v>
      </c>
      <c r="TJ95" s="264">
        <f t="shared" si="184"/>
        <v>15.216959999999998</v>
      </c>
      <c r="TK95" s="264">
        <f t="shared" si="185"/>
        <v>0</v>
      </c>
      <c r="TL95" s="264">
        <f t="shared" si="186"/>
        <v>110.95699999999999</v>
      </c>
      <c r="TM95" s="264">
        <f t="shared" si="187"/>
        <v>9.7988</v>
      </c>
      <c r="TN95" s="264">
        <f t="shared" si="188"/>
        <v>0</v>
      </c>
      <c r="TO95" s="264">
        <f t="shared" si="189"/>
        <v>0</v>
      </c>
      <c r="TP95" s="264">
        <f t="shared" si="189"/>
        <v>0</v>
      </c>
      <c r="TQ95" s="264"/>
      <c r="TR95" s="264"/>
      <c r="TS95" s="264" t="e">
        <f t="shared" si="190"/>
        <v>#REF!</v>
      </c>
      <c r="TT95" s="264">
        <f t="shared" si="191"/>
        <v>0</v>
      </c>
      <c r="TU95" s="264">
        <f t="shared" si="192"/>
        <v>101.68448287605841</v>
      </c>
      <c r="TV95" s="264">
        <f t="shared" si="193"/>
        <v>0</v>
      </c>
      <c r="TW95" s="264">
        <f t="shared" si="193"/>
        <v>0</v>
      </c>
      <c r="TX95" s="264">
        <f t="shared" si="194"/>
        <v>0</v>
      </c>
      <c r="TY95" s="264">
        <f t="shared" si="195"/>
        <v>0</v>
      </c>
      <c r="TZ95" s="264">
        <f t="shared" si="196"/>
        <v>0</v>
      </c>
      <c r="UA95" s="264">
        <f t="shared" si="197"/>
        <v>0</v>
      </c>
      <c r="UB95" s="264">
        <f t="shared" si="198"/>
        <v>17.145419442764666</v>
      </c>
      <c r="UC95" s="264">
        <f t="shared" si="199"/>
        <v>0</v>
      </c>
      <c r="UD95" s="264">
        <f t="shared" si="200"/>
        <v>116.98481557608422</v>
      </c>
      <c r="UE95" s="264">
        <f t="shared" si="201"/>
        <v>10.987203036650474</v>
      </c>
      <c r="UF95" s="264">
        <f t="shared" si="202"/>
        <v>0</v>
      </c>
      <c r="UG95" s="264">
        <f t="shared" si="203"/>
        <v>0</v>
      </c>
      <c r="UH95" s="264">
        <f t="shared" si="203"/>
        <v>0</v>
      </c>
      <c r="UI95" s="191"/>
      <c r="UJ95" s="191"/>
      <c r="UK95" s="191"/>
      <c r="UL95" s="191"/>
      <c r="UM95" s="189"/>
      <c r="UN95" s="191"/>
      <c r="UO95" s="191"/>
      <c r="UP95" s="191"/>
      <c r="UQ95" s="191"/>
      <c r="UR95" s="191"/>
      <c r="US95" s="191"/>
      <c r="UT95" s="191"/>
      <c r="UU95" s="191"/>
      <c r="UV95" s="192"/>
      <c r="UW95" s="191"/>
      <c r="UX95" s="191"/>
      <c r="UY95" s="191"/>
      <c r="UZ95" s="191"/>
      <c r="VA95" s="191"/>
      <c r="VB95" s="191"/>
      <c r="VC95" s="191"/>
      <c r="VD95" s="191"/>
      <c r="VE95" s="191"/>
      <c r="VF95" s="191"/>
      <c r="VG95" s="191"/>
      <c r="VH95" s="191"/>
      <c r="VI95" s="191"/>
      <c r="VJ95" s="191"/>
      <c r="VK95" s="191"/>
      <c r="VL95" s="191"/>
      <c r="VM95" s="191"/>
      <c r="VN95" s="219"/>
      <c r="VO95" s="191"/>
      <c r="VP95" s="191"/>
      <c r="VQ95" s="191"/>
      <c r="VR95" s="191"/>
      <c r="VS95" s="191"/>
      <c r="VT95" s="191"/>
      <c r="VU95" s="191"/>
      <c r="VV95" s="191"/>
    </row>
    <row r="96" spans="1:594" ht="23.1" hidden="1" customHeight="1" thickBot="1" x14ac:dyDescent="0.35">
      <c r="A96" s="265">
        <v>59</v>
      </c>
      <c r="B96" s="266" t="s">
        <v>193</v>
      </c>
      <c r="C96" s="265">
        <v>1</v>
      </c>
      <c r="D96" s="267">
        <v>232.3</v>
      </c>
      <c r="E96" s="239"/>
      <c r="F96" s="240">
        <f t="shared" si="204"/>
        <v>232.3</v>
      </c>
      <c r="G96" s="240"/>
      <c r="H96" s="268">
        <v>0</v>
      </c>
      <c r="I96" s="269">
        <v>1.508</v>
      </c>
      <c r="J96" s="269">
        <v>1.508</v>
      </c>
      <c r="K96" s="269"/>
      <c r="L96" s="269"/>
      <c r="M96" s="269">
        <v>8.2500000000000004E-2</v>
      </c>
      <c r="N96" s="269">
        <v>0</v>
      </c>
      <c r="O96" s="269">
        <v>0.66890000000000005</v>
      </c>
      <c r="P96" s="269">
        <v>0</v>
      </c>
      <c r="Q96" s="269">
        <v>0</v>
      </c>
      <c r="R96" s="269">
        <v>0</v>
      </c>
      <c r="S96" s="269">
        <v>0</v>
      </c>
      <c r="T96" s="269">
        <v>0</v>
      </c>
      <c r="U96" s="269">
        <v>0</v>
      </c>
      <c r="V96" s="269">
        <v>0.28179999999999999</v>
      </c>
      <c r="W96" s="269">
        <v>0</v>
      </c>
      <c r="X96" s="269">
        <v>0.40110000000000001</v>
      </c>
      <c r="Y96" s="269">
        <v>7.3700000000000002E-2</v>
      </c>
      <c r="Z96" s="269">
        <v>0</v>
      </c>
      <c r="AA96" s="269">
        <v>0</v>
      </c>
      <c r="AB96" s="269">
        <v>0</v>
      </c>
      <c r="AC96" s="244">
        <v>0</v>
      </c>
      <c r="AD96" s="243">
        <f t="shared" si="205"/>
        <v>0</v>
      </c>
      <c r="AE96" s="243">
        <f t="shared" si="0"/>
        <v>0</v>
      </c>
      <c r="AF96" s="243">
        <f t="shared" si="206"/>
        <v>0</v>
      </c>
      <c r="AG96" s="243">
        <f t="shared" si="207"/>
        <v>0</v>
      </c>
      <c r="AH96" s="244">
        <v>0</v>
      </c>
      <c r="AI96" s="243">
        <f t="shared" si="1"/>
        <v>0</v>
      </c>
      <c r="AJ96" s="243">
        <f t="shared" si="208"/>
        <v>0</v>
      </c>
      <c r="AK96" s="243">
        <f t="shared" si="209"/>
        <v>0</v>
      </c>
      <c r="AL96" s="243">
        <f t="shared" si="2"/>
        <v>0</v>
      </c>
      <c r="AM96" s="243">
        <f t="shared" si="210"/>
        <v>0</v>
      </c>
      <c r="AN96" s="244">
        <v>7.14</v>
      </c>
      <c r="AO96" s="244">
        <v>1.5708</v>
      </c>
      <c r="AP96" s="243">
        <f t="shared" si="211"/>
        <v>0</v>
      </c>
      <c r="AQ96" s="243">
        <f t="shared" si="212"/>
        <v>0</v>
      </c>
      <c r="AR96" s="243">
        <f t="shared" si="213"/>
        <v>0</v>
      </c>
      <c r="AS96" s="244">
        <v>0.57269739615000004</v>
      </c>
      <c r="AT96" s="244" t="e">
        <f t="shared" si="3"/>
        <v>#REF!</v>
      </c>
      <c r="AU96" s="243">
        <f t="shared" si="4"/>
        <v>1.0548091778662876</v>
      </c>
      <c r="AV96" s="243">
        <f t="shared" si="214"/>
        <v>3.4000347706041635E-2</v>
      </c>
      <c r="AW96" s="243">
        <f t="shared" si="215"/>
        <v>0.89974721624600784</v>
      </c>
      <c r="AX96" s="243">
        <f t="shared" si="5"/>
        <v>0.51691532870081436</v>
      </c>
      <c r="AY96" s="243">
        <f t="shared" si="216"/>
        <v>13.02626628326052</v>
      </c>
      <c r="AZ96" s="244">
        <v>19</v>
      </c>
      <c r="BA96" s="243">
        <f t="shared" si="217"/>
        <v>96.846166666666647</v>
      </c>
      <c r="BB96" s="243">
        <f t="shared" si="218"/>
        <v>10.099671666666664</v>
      </c>
      <c r="BC96" s="243">
        <f t="shared" si="219"/>
        <v>8.0797373333333322</v>
      </c>
      <c r="BD96" s="243">
        <f t="shared" si="220"/>
        <v>2.0199343333333317</v>
      </c>
      <c r="BE96" s="244">
        <v>3.7873768750000001</v>
      </c>
      <c r="BF96" s="243">
        <f t="shared" si="221"/>
        <v>3.0299015000000002</v>
      </c>
      <c r="BG96" s="243">
        <f t="shared" si="222"/>
        <v>0.75747537499999984</v>
      </c>
      <c r="BH96" s="243">
        <f t="shared" si="6"/>
        <v>12.581725045221903</v>
      </c>
      <c r="BI96" s="243">
        <f t="shared" si="223"/>
        <v>0.40555489585774623</v>
      </c>
      <c r="BJ96" s="243">
        <f t="shared" si="224"/>
        <v>10.732151674969694</v>
      </c>
      <c r="BK96" s="243">
        <f t="shared" si="7"/>
        <v>6.1657470126777616</v>
      </c>
      <c r="BL96" s="243">
        <f t="shared" si="225"/>
        <v>155.37682471947957</v>
      </c>
      <c r="BM96" s="244">
        <v>0</v>
      </c>
      <c r="BN96" s="243">
        <f t="shared" si="226"/>
        <v>0</v>
      </c>
      <c r="BO96" s="243">
        <f t="shared" si="8"/>
        <v>0</v>
      </c>
      <c r="BP96" s="243">
        <f t="shared" si="227"/>
        <v>0</v>
      </c>
      <c r="BQ96" s="243">
        <f t="shared" si="228"/>
        <v>0</v>
      </c>
      <c r="BR96" s="244">
        <v>0</v>
      </c>
      <c r="BS96" s="243">
        <f t="shared" si="9"/>
        <v>0</v>
      </c>
      <c r="BT96" s="243">
        <f t="shared" si="229"/>
        <v>0</v>
      </c>
      <c r="BU96" s="243">
        <f t="shared" si="230"/>
        <v>0</v>
      </c>
      <c r="BV96" s="243">
        <f t="shared" si="10"/>
        <v>0</v>
      </c>
      <c r="BW96" s="243">
        <f t="shared" si="231"/>
        <v>0</v>
      </c>
      <c r="BX96" s="244">
        <v>0</v>
      </c>
      <c r="BY96" s="243">
        <f t="shared" si="11"/>
        <v>0</v>
      </c>
      <c r="BZ96" s="243">
        <f t="shared" si="232"/>
        <v>0</v>
      </c>
      <c r="CA96" s="243">
        <f t="shared" si="233"/>
        <v>0</v>
      </c>
      <c r="CB96" s="243">
        <f t="shared" si="12"/>
        <v>0</v>
      </c>
      <c r="CC96" s="243">
        <f t="shared" si="234"/>
        <v>0</v>
      </c>
      <c r="CD96" s="245"/>
      <c r="CE96" s="243">
        <f t="shared" si="13"/>
        <v>0</v>
      </c>
      <c r="CF96" s="243">
        <f t="shared" si="235"/>
        <v>0</v>
      </c>
      <c r="CG96" s="243">
        <f t="shared" si="236"/>
        <v>0</v>
      </c>
      <c r="CH96" s="243">
        <f t="shared" si="14"/>
        <v>0</v>
      </c>
      <c r="CI96" s="243">
        <f t="shared" si="237"/>
        <v>0</v>
      </c>
      <c r="CJ96" s="245"/>
      <c r="CK96" s="243">
        <f t="shared" si="15"/>
        <v>0</v>
      </c>
      <c r="CL96" s="243">
        <f t="shared" si="238"/>
        <v>0</v>
      </c>
      <c r="CM96" s="243">
        <f t="shared" si="239"/>
        <v>0</v>
      </c>
      <c r="CN96" s="243">
        <f t="shared" si="16"/>
        <v>0</v>
      </c>
      <c r="CO96" s="243">
        <f t="shared" si="240"/>
        <v>0</v>
      </c>
      <c r="CP96" s="243">
        <v>0</v>
      </c>
      <c r="CQ96" s="243">
        <f t="shared" si="17"/>
        <v>0</v>
      </c>
      <c r="CR96" s="243">
        <f t="shared" si="374"/>
        <v>0</v>
      </c>
      <c r="CS96" s="243">
        <f t="shared" si="241"/>
        <v>0</v>
      </c>
      <c r="CT96" s="243">
        <f t="shared" si="18"/>
        <v>0</v>
      </c>
      <c r="CU96" s="243">
        <f t="shared" si="242"/>
        <v>0</v>
      </c>
      <c r="CV96" s="243"/>
      <c r="CW96" s="243">
        <f t="shared" si="19"/>
        <v>0</v>
      </c>
      <c r="CX96" s="243">
        <f t="shared" si="375"/>
        <v>0</v>
      </c>
      <c r="CY96" s="243">
        <f t="shared" si="243"/>
        <v>0</v>
      </c>
      <c r="CZ96" s="243">
        <f t="shared" si="20"/>
        <v>0</v>
      </c>
      <c r="DA96" s="243">
        <f t="shared" si="244"/>
        <v>0</v>
      </c>
      <c r="DB96" s="244">
        <v>0</v>
      </c>
      <c r="DC96" s="243">
        <f t="shared" si="245"/>
        <v>0</v>
      </c>
      <c r="DD96" s="243">
        <f t="shared" si="21"/>
        <v>0</v>
      </c>
      <c r="DE96" s="244">
        <v>0</v>
      </c>
      <c r="DF96" s="244">
        <v>0</v>
      </c>
      <c r="DG96" s="243">
        <f t="shared" si="22"/>
        <v>0</v>
      </c>
      <c r="DH96" s="243">
        <f t="shared" si="23"/>
        <v>0</v>
      </c>
      <c r="DI96" s="243">
        <f t="shared" si="246"/>
        <v>0</v>
      </c>
      <c r="DJ96" s="244">
        <v>0</v>
      </c>
      <c r="DK96" s="243">
        <f t="shared" si="247"/>
        <v>0</v>
      </c>
      <c r="DL96" s="243">
        <f t="shared" si="24"/>
        <v>0</v>
      </c>
      <c r="DM96" s="244">
        <v>0</v>
      </c>
      <c r="DN96" s="244">
        <v>0</v>
      </c>
      <c r="DO96" s="243">
        <f t="shared" si="25"/>
        <v>0</v>
      </c>
      <c r="DP96" s="243">
        <f t="shared" si="26"/>
        <v>0</v>
      </c>
      <c r="DQ96" s="243">
        <f t="shared" si="248"/>
        <v>0</v>
      </c>
      <c r="DR96" s="244">
        <v>0</v>
      </c>
      <c r="DS96" s="243">
        <f t="shared" si="249"/>
        <v>0</v>
      </c>
      <c r="DT96" s="243">
        <f t="shared" si="27"/>
        <v>0</v>
      </c>
      <c r="DU96" s="244">
        <v>0</v>
      </c>
      <c r="DV96" s="244">
        <v>0</v>
      </c>
      <c r="DW96" s="243">
        <f t="shared" si="28"/>
        <v>0</v>
      </c>
      <c r="DX96" s="243">
        <f t="shared" si="29"/>
        <v>0</v>
      </c>
      <c r="DY96" s="243">
        <f t="shared" si="30"/>
        <v>0</v>
      </c>
      <c r="DZ96" s="244">
        <v>0</v>
      </c>
      <c r="EA96" s="243">
        <f t="shared" si="250"/>
        <v>0</v>
      </c>
      <c r="EB96" s="243">
        <f t="shared" si="31"/>
        <v>0</v>
      </c>
      <c r="EC96" s="244">
        <v>0</v>
      </c>
      <c r="ED96" s="244">
        <v>0</v>
      </c>
      <c r="EE96" s="243">
        <f t="shared" si="32"/>
        <v>0</v>
      </c>
      <c r="EF96" s="243">
        <f t="shared" si="33"/>
        <v>0</v>
      </c>
      <c r="EG96" s="243">
        <f t="shared" si="34"/>
        <v>0</v>
      </c>
      <c r="EH96" s="244">
        <v>0</v>
      </c>
      <c r="EI96" s="243">
        <f t="shared" si="251"/>
        <v>0</v>
      </c>
      <c r="EJ96" s="243">
        <f t="shared" si="35"/>
        <v>0</v>
      </c>
      <c r="EK96" s="244">
        <v>0</v>
      </c>
      <c r="EL96" s="244">
        <v>0</v>
      </c>
      <c r="EM96" s="243">
        <f t="shared" si="36"/>
        <v>0</v>
      </c>
      <c r="EN96" s="243">
        <f t="shared" si="37"/>
        <v>0</v>
      </c>
      <c r="EO96" s="243">
        <f t="shared" si="252"/>
        <v>0</v>
      </c>
      <c r="EP96" s="244">
        <v>0</v>
      </c>
      <c r="EQ96" s="244">
        <v>0</v>
      </c>
      <c r="ER96" s="244">
        <v>0</v>
      </c>
      <c r="ES96" s="244">
        <v>0</v>
      </c>
      <c r="ET96" s="244">
        <v>0</v>
      </c>
      <c r="EU96" s="243">
        <f t="shared" si="38"/>
        <v>0</v>
      </c>
      <c r="EV96" s="243">
        <f t="shared" si="253"/>
        <v>0</v>
      </c>
      <c r="EW96" s="243">
        <f t="shared" si="254"/>
        <v>0</v>
      </c>
      <c r="EX96" s="243">
        <f t="shared" si="39"/>
        <v>0</v>
      </c>
      <c r="EY96" s="243">
        <f t="shared" si="255"/>
        <v>0</v>
      </c>
      <c r="EZ96" s="245">
        <f t="shared" si="256"/>
        <v>0</v>
      </c>
      <c r="FA96" s="245">
        <f t="shared" si="256"/>
        <v>0</v>
      </c>
      <c r="FB96" s="245">
        <f t="shared" si="256"/>
        <v>0</v>
      </c>
      <c r="FC96" s="245">
        <f t="shared" si="257"/>
        <v>0</v>
      </c>
      <c r="FD96" s="245">
        <f t="shared" si="258"/>
        <v>0</v>
      </c>
      <c r="FE96" s="245">
        <f t="shared" si="259"/>
        <v>0</v>
      </c>
      <c r="FF96" s="245">
        <f t="shared" si="260"/>
        <v>0</v>
      </c>
      <c r="FG96" s="245">
        <f t="shared" si="261"/>
        <v>0</v>
      </c>
      <c r="FH96" s="245">
        <f t="shared" si="262"/>
        <v>0</v>
      </c>
      <c r="FI96" s="245">
        <f t="shared" si="263"/>
        <v>0</v>
      </c>
      <c r="FJ96" s="245">
        <f t="shared" si="263"/>
        <v>0</v>
      </c>
      <c r="FK96" s="244">
        <f t="shared" si="40"/>
        <v>0</v>
      </c>
      <c r="FL96" s="244">
        <v>0</v>
      </c>
      <c r="FM96" s="243">
        <f t="shared" si="264"/>
        <v>0</v>
      </c>
      <c r="FN96" s="243">
        <f t="shared" si="265"/>
        <v>0</v>
      </c>
      <c r="FO96" s="244">
        <v>0</v>
      </c>
      <c r="FP96" s="244">
        <f t="shared" si="266"/>
        <v>0</v>
      </c>
      <c r="FQ96" s="244">
        <f t="shared" si="41"/>
        <v>0</v>
      </c>
      <c r="FR96" s="244">
        <v>0</v>
      </c>
      <c r="FS96" s="243">
        <f t="shared" si="267"/>
        <v>0</v>
      </c>
      <c r="FT96" s="243">
        <f t="shared" si="268"/>
        <v>0</v>
      </c>
      <c r="FU96" s="244">
        <v>0</v>
      </c>
      <c r="FV96" s="244">
        <f t="shared" si="269"/>
        <v>0</v>
      </c>
      <c r="FW96" s="270">
        <v>5.9160000000000003E-3</v>
      </c>
      <c r="FX96" s="243">
        <f t="shared" si="270"/>
        <v>25.189558034374805</v>
      </c>
      <c r="FY96" s="243">
        <f t="shared" si="271"/>
        <v>5.5417027675624571</v>
      </c>
      <c r="FZ96" s="243">
        <f t="shared" si="42"/>
        <v>0</v>
      </c>
      <c r="GA96" s="243">
        <f t="shared" si="272"/>
        <v>0</v>
      </c>
      <c r="GB96" s="243">
        <f t="shared" si="273"/>
        <v>0</v>
      </c>
      <c r="GC96" s="243">
        <f t="shared" si="274"/>
        <v>0.46066434077850166</v>
      </c>
      <c r="GD96" s="243">
        <f t="shared" si="43"/>
        <v>3.544087697972484</v>
      </c>
      <c r="GE96" s="243">
        <f t="shared" si="275"/>
        <v>0.11423887520160002</v>
      </c>
      <c r="GF96" s="243">
        <f t="shared" si="276"/>
        <v>3.0230899647961627</v>
      </c>
      <c r="GG96" s="243">
        <f t="shared" si="44"/>
        <v>1.7368006420344124</v>
      </c>
      <c r="GH96" s="247">
        <f t="shared" si="277"/>
        <v>43.767376179267188</v>
      </c>
      <c r="GI96" s="244">
        <v>26</v>
      </c>
      <c r="GJ96" s="244">
        <v>3883.55</v>
      </c>
      <c r="GK96" s="244">
        <v>854.38099999999997</v>
      </c>
      <c r="GL96" s="244">
        <v>2382.0662993270898</v>
      </c>
      <c r="GM96" s="244">
        <v>71.022008333333304</v>
      </c>
      <c r="GN96" s="271">
        <v>0</v>
      </c>
      <c r="GO96" s="243">
        <f t="shared" si="278"/>
        <v>0</v>
      </c>
      <c r="GP96" s="243">
        <f t="shared" si="45"/>
        <v>0</v>
      </c>
      <c r="GQ96" s="243">
        <f t="shared" si="279"/>
        <v>0</v>
      </c>
      <c r="GR96" s="243">
        <f t="shared" si="280"/>
        <v>0</v>
      </c>
      <c r="GS96" s="244">
        <v>0</v>
      </c>
      <c r="GT96" s="244">
        <v>0</v>
      </c>
      <c r="GU96" s="245"/>
      <c r="GV96" s="243">
        <f t="shared" si="46"/>
        <v>0</v>
      </c>
      <c r="GW96" s="243">
        <f t="shared" si="281"/>
        <v>0</v>
      </c>
      <c r="GX96" s="243">
        <f t="shared" si="282"/>
        <v>0</v>
      </c>
      <c r="GY96" s="243">
        <f t="shared" si="47"/>
        <v>0</v>
      </c>
      <c r="GZ96" s="243">
        <f t="shared" si="283"/>
        <v>0</v>
      </c>
      <c r="HA96" s="244">
        <v>0</v>
      </c>
      <c r="HB96" s="244">
        <v>44</v>
      </c>
      <c r="HC96" s="244">
        <v>0</v>
      </c>
      <c r="HD96" s="244">
        <v>0</v>
      </c>
      <c r="HE96" s="244">
        <v>0</v>
      </c>
      <c r="HF96" s="243">
        <f t="shared" si="284"/>
        <v>0</v>
      </c>
      <c r="HG96" s="243">
        <f t="shared" si="48"/>
        <v>0</v>
      </c>
      <c r="HH96" s="244">
        <v>0</v>
      </c>
      <c r="HI96" s="244">
        <v>0</v>
      </c>
      <c r="HJ96" s="243">
        <f t="shared" si="49"/>
        <v>0</v>
      </c>
      <c r="HK96" s="243">
        <f t="shared" si="50"/>
        <v>0</v>
      </c>
      <c r="HL96" s="243">
        <f t="shared" si="51"/>
        <v>0</v>
      </c>
      <c r="HM96" s="244">
        <v>0</v>
      </c>
      <c r="HN96" s="243">
        <f t="shared" si="285"/>
        <v>0</v>
      </c>
      <c r="HO96" s="243">
        <f t="shared" si="52"/>
        <v>0</v>
      </c>
      <c r="HP96" s="244">
        <v>0</v>
      </c>
      <c r="HQ96" s="244">
        <v>0</v>
      </c>
      <c r="HR96" s="243">
        <f t="shared" si="53"/>
        <v>0</v>
      </c>
      <c r="HS96" s="243">
        <f t="shared" si="54"/>
        <v>0</v>
      </c>
      <c r="HT96" s="243">
        <f t="shared" si="55"/>
        <v>0</v>
      </c>
      <c r="HU96" s="244">
        <v>0</v>
      </c>
      <c r="HV96" s="243">
        <f t="shared" si="286"/>
        <v>0</v>
      </c>
      <c r="HW96" s="243">
        <f t="shared" si="56"/>
        <v>0</v>
      </c>
      <c r="HX96" s="244">
        <v>0</v>
      </c>
      <c r="HY96" s="244">
        <v>0</v>
      </c>
      <c r="HZ96" s="243">
        <f t="shared" si="57"/>
        <v>0</v>
      </c>
      <c r="IA96" s="243">
        <f t="shared" si="58"/>
        <v>0</v>
      </c>
      <c r="IB96" s="243">
        <f t="shared" si="59"/>
        <v>0</v>
      </c>
      <c r="IC96" s="244">
        <v>0</v>
      </c>
      <c r="ID96" s="243">
        <f t="shared" si="287"/>
        <v>0</v>
      </c>
      <c r="IE96" s="243">
        <f t="shared" si="60"/>
        <v>0</v>
      </c>
      <c r="IF96" s="244">
        <v>0</v>
      </c>
      <c r="IG96" s="244">
        <v>0</v>
      </c>
      <c r="IH96" s="243">
        <f t="shared" si="61"/>
        <v>0</v>
      </c>
      <c r="II96" s="243">
        <f t="shared" si="62"/>
        <v>0</v>
      </c>
      <c r="IJ96" s="243">
        <f t="shared" si="288"/>
        <v>0</v>
      </c>
      <c r="IK96" s="244">
        <v>0</v>
      </c>
      <c r="IL96" s="243">
        <f t="shared" si="289"/>
        <v>0</v>
      </c>
      <c r="IM96" s="243">
        <f t="shared" si="63"/>
        <v>0</v>
      </c>
      <c r="IN96" s="244">
        <v>0</v>
      </c>
      <c r="IO96" s="244">
        <v>0</v>
      </c>
      <c r="IP96" s="243">
        <f t="shared" si="64"/>
        <v>0</v>
      </c>
      <c r="IQ96" s="243">
        <f t="shared" si="65"/>
        <v>0</v>
      </c>
      <c r="IR96" s="243">
        <f t="shared" si="290"/>
        <v>0</v>
      </c>
      <c r="IS96" s="244">
        <v>1.92</v>
      </c>
      <c r="IT96" s="243">
        <f t="shared" si="291"/>
        <v>0.4224</v>
      </c>
      <c r="IU96" s="243">
        <f t="shared" si="66"/>
        <v>0</v>
      </c>
      <c r="IV96" s="244">
        <v>8.4139132199999994E-2</v>
      </c>
      <c r="IW96" s="244">
        <v>0.199611203717521</v>
      </c>
      <c r="IX96" s="243">
        <f t="shared" si="67"/>
        <v>0.29838835070188424</v>
      </c>
      <c r="IY96" s="243">
        <f t="shared" si="68"/>
        <v>0.14622693433097025</v>
      </c>
      <c r="IZ96" s="243">
        <f t="shared" si="292"/>
        <v>3.6849187451404504</v>
      </c>
      <c r="JA96" s="244">
        <v>14.2311777777778</v>
      </c>
      <c r="JB96" s="243">
        <f t="shared" si="293"/>
        <v>3.1308591111111159</v>
      </c>
      <c r="JC96" s="244">
        <v>36.5007555555555</v>
      </c>
      <c r="JD96" s="243">
        <f t="shared" si="69"/>
        <v>0</v>
      </c>
      <c r="JE96" s="243">
        <f t="shared" si="70"/>
        <v>6.1199960953798396</v>
      </c>
      <c r="JF96" s="243">
        <f t="shared" si="71"/>
        <v>2.9991394269912131</v>
      </c>
      <c r="JG96" s="243">
        <f t="shared" si="294"/>
        <v>75.578313560178557</v>
      </c>
      <c r="JH96" s="244">
        <v>0</v>
      </c>
      <c r="JI96" s="243">
        <f t="shared" si="295"/>
        <v>0</v>
      </c>
      <c r="JJ96" s="244">
        <v>0</v>
      </c>
      <c r="JK96" s="243">
        <f t="shared" si="72"/>
        <v>0</v>
      </c>
      <c r="JL96" s="243">
        <f t="shared" si="73"/>
        <v>0</v>
      </c>
      <c r="JM96" s="243">
        <f t="shared" si="74"/>
        <v>0</v>
      </c>
      <c r="JN96" s="243">
        <f t="shared" si="296"/>
        <v>0</v>
      </c>
      <c r="JO96" s="244">
        <v>0</v>
      </c>
      <c r="JP96" s="243">
        <f t="shared" si="297"/>
        <v>0</v>
      </c>
      <c r="JQ96" s="244">
        <v>0</v>
      </c>
      <c r="JR96" s="243">
        <f t="shared" si="75"/>
        <v>0</v>
      </c>
      <c r="JS96" s="243">
        <f t="shared" si="76"/>
        <v>0</v>
      </c>
      <c r="JT96" s="243">
        <f t="shared" si="77"/>
        <v>0</v>
      </c>
      <c r="JU96" s="243">
        <f t="shared" si="298"/>
        <v>0</v>
      </c>
      <c r="JV96" s="244">
        <v>0</v>
      </c>
      <c r="JW96" s="243">
        <f t="shared" si="299"/>
        <v>0</v>
      </c>
      <c r="JX96" s="244">
        <v>0</v>
      </c>
      <c r="JY96" s="243">
        <f t="shared" si="78"/>
        <v>0</v>
      </c>
      <c r="JZ96" s="243">
        <f t="shared" si="79"/>
        <v>0</v>
      </c>
      <c r="KA96" s="243">
        <f t="shared" si="80"/>
        <v>0</v>
      </c>
      <c r="KB96" s="243">
        <f t="shared" si="300"/>
        <v>0</v>
      </c>
      <c r="KC96" s="244">
        <v>0</v>
      </c>
      <c r="KD96" s="243">
        <f t="shared" si="301"/>
        <v>0</v>
      </c>
      <c r="KE96" s="244">
        <v>0</v>
      </c>
      <c r="KF96" s="243">
        <f t="shared" si="81"/>
        <v>0</v>
      </c>
      <c r="KG96" s="243">
        <f t="shared" si="82"/>
        <v>0</v>
      </c>
      <c r="KH96" s="243">
        <f t="shared" si="83"/>
        <v>0</v>
      </c>
      <c r="KI96" s="243">
        <f t="shared" si="302"/>
        <v>0</v>
      </c>
      <c r="KJ96" s="244">
        <v>0</v>
      </c>
      <c r="KK96" s="243">
        <f t="shared" si="303"/>
        <v>0</v>
      </c>
      <c r="KL96" s="244">
        <v>0</v>
      </c>
      <c r="KM96" s="243">
        <f t="shared" si="84"/>
        <v>0</v>
      </c>
      <c r="KN96" s="243">
        <f t="shared" si="85"/>
        <v>0</v>
      </c>
      <c r="KO96" s="243">
        <f t="shared" si="86"/>
        <v>0</v>
      </c>
      <c r="KP96" s="243">
        <f t="shared" si="304"/>
        <v>0</v>
      </c>
      <c r="KQ96" s="243">
        <f t="shared" si="305"/>
        <v>16.1511777777778</v>
      </c>
      <c r="KR96" s="243">
        <f t="shared" si="305"/>
        <v>3.553259111111116</v>
      </c>
      <c r="KS96" s="243">
        <f t="shared" si="306"/>
        <v>36.784505891473025</v>
      </c>
      <c r="KT96" s="243">
        <f t="shared" si="307"/>
        <v>0</v>
      </c>
      <c r="KU96" s="243">
        <f t="shared" si="308"/>
        <v>0</v>
      </c>
      <c r="KV96" s="243">
        <f t="shared" si="309"/>
        <v>0</v>
      </c>
      <c r="KW96" s="243">
        <f t="shared" si="310"/>
        <v>6.4183844460817241</v>
      </c>
      <c r="KX96" s="243">
        <f t="shared" si="311"/>
        <v>0.20688794471742031</v>
      </c>
      <c r="KY96" s="243">
        <f t="shared" si="312"/>
        <v>5.4748514322187303</v>
      </c>
      <c r="KZ96" s="243">
        <f t="shared" si="313"/>
        <v>3.1453663613221834</v>
      </c>
      <c r="LA96" s="243">
        <f t="shared" si="313"/>
        <v>79.263232305319008</v>
      </c>
      <c r="LB96" s="244">
        <v>6.37</v>
      </c>
      <c r="LC96" s="243">
        <f t="shared" si="314"/>
        <v>1.4014</v>
      </c>
      <c r="LD96" s="243">
        <f t="shared" si="88"/>
        <v>0</v>
      </c>
      <c r="LE96" s="243">
        <f t="shared" si="315"/>
        <v>0</v>
      </c>
      <c r="LF96" s="243">
        <f t="shared" si="316"/>
        <v>0</v>
      </c>
      <c r="LG96" s="244">
        <v>0.51103528712500002</v>
      </c>
      <c r="LH96" s="243">
        <f t="shared" si="89"/>
        <v>0.94106653808791485</v>
      </c>
      <c r="LI96" s="243">
        <f t="shared" si="317"/>
        <v>3.0334007497198716E-2</v>
      </c>
      <c r="LJ96" s="243">
        <f t="shared" si="318"/>
        <v>0.80272528502231466</v>
      </c>
      <c r="LK96" s="243">
        <f t="shared" si="90"/>
        <v>0.46117509126064582</v>
      </c>
      <c r="LL96" s="243">
        <f t="shared" si="319"/>
        <v>11.621612299768273</v>
      </c>
      <c r="LM96" s="243">
        <f t="shared" si="91"/>
        <v>0</v>
      </c>
      <c r="LN96" s="244">
        <v>0</v>
      </c>
      <c r="LO96" s="243">
        <f t="shared" si="320"/>
        <v>0</v>
      </c>
      <c r="LP96" s="243">
        <f t="shared" si="321"/>
        <v>0</v>
      </c>
      <c r="LQ96" s="243">
        <f t="shared" si="92"/>
        <v>0</v>
      </c>
      <c r="LR96" s="243">
        <f t="shared" si="322"/>
        <v>0</v>
      </c>
      <c r="LS96" s="244">
        <v>0</v>
      </c>
      <c r="LT96" s="243">
        <f t="shared" si="93"/>
        <v>0</v>
      </c>
      <c r="LU96" s="243">
        <f t="shared" si="323"/>
        <v>0</v>
      </c>
      <c r="LV96" s="243">
        <f t="shared" si="324"/>
        <v>0</v>
      </c>
      <c r="LW96" s="243">
        <f t="shared" si="94"/>
        <v>0</v>
      </c>
      <c r="LX96" s="243">
        <f t="shared" si="325"/>
        <v>0</v>
      </c>
      <c r="LY96" s="245">
        <f t="shared" si="95"/>
        <v>0</v>
      </c>
      <c r="LZ96" s="244">
        <v>0</v>
      </c>
      <c r="MA96" s="249">
        <f t="shared" si="326"/>
        <v>0</v>
      </c>
      <c r="MB96" s="249">
        <f t="shared" si="327"/>
        <v>0</v>
      </c>
      <c r="MC96" s="249">
        <f t="shared" si="96"/>
        <v>0</v>
      </c>
      <c r="MD96" s="247">
        <f t="shared" si="328"/>
        <v>0</v>
      </c>
      <c r="ME96" s="250">
        <f t="shared" si="329"/>
        <v>303.05531178709458</v>
      </c>
      <c r="MF96" s="251">
        <f t="shared" si="376"/>
        <v>66.91789769082618</v>
      </c>
      <c r="MG96" s="252" t="e">
        <f t="shared" si="330"/>
        <v>#REF!</v>
      </c>
      <c r="MH96" s="252" t="e">
        <f t="shared" si="377"/>
        <v>#REF!</v>
      </c>
      <c r="MI96" s="252">
        <f t="shared" si="331"/>
        <v>0</v>
      </c>
      <c r="MJ96" s="252">
        <f t="shared" si="332"/>
        <v>0</v>
      </c>
      <c r="MK96" s="252">
        <f t="shared" si="378"/>
        <v>96.846166666666647</v>
      </c>
      <c r="ML96" s="252">
        <f t="shared" si="333"/>
        <v>0</v>
      </c>
      <c r="MM96" s="252">
        <f t="shared" si="334"/>
        <v>0</v>
      </c>
      <c r="MN96" s="252">
        <f t="shared" si="335"/>
        <v>0</v>
      </c>
      <c r="MO96" s="252">
        <f t="shared" si="336"/>
        <v>0</v>
      </c>
      <c r="MP96" s="253">
        <f t="shared" si="337"/>
        <v>0</v>
      </c>
      <c r="MQ96" s="254">
        <f t="shared" si="379"/>
        <v>0</v>
      </c>
      <c r="MR96" s="255">
        <f t="shared" si="338"/>
        <v>0</v>
      </c>
      <c r="MS96" s="255">
        <f t="shared" si="380"/>
        <v>0</v>
      </c>
      <c r="MT96" s="255">
        <f t="shared" si="381"/>
        <v>24.540072905230311</v>
      </c>
      <c r="MU96" s="255">
        <f t="shared" si="97"/>
        <v>0.79101607098000681</v>
      </c>
      <c r="MV96" s="255">
        <f t="shared" si="339"/>
        <v>25.537729999368548</v>
      </c>
      <c r="MW96" s="255" t="e">
        <f t="shared" si="98"/>
        <v>#REF!</v>
      </c>
      <c r="MX96" s="255" t="e">
        <f t="shared" si="99"/>
        <v>#REF!</v>
      </c>
      <c r="MY96" s="256" t="e">
        <f t="shared" si="340"/>
        <v>#REF!</v>
      </c>
      <c r="MZ96" s="254">
        <f t="shared" si="341"/>
        <v>0</v>
      </c>
      <c r="NA96" s="255">
        <f t="shared" si="100"/>
        <v>0</v>
      </c>
      <c r="NB96" s="255">
        <f t="shared" si="342"/>
        <v>0</v>
      </c>
      <c r="NC96" s="255">
        <f t="shared" si="101"/>
        <v>0</v>
      </c>
      <c r="ND96" s="255">
        <f t="shared" si="343"/>
        <v>0</v>
      </c>
      <c r="NE96" s="255"/>
      <c r="NF96" s="256"/>
      <c r="NG96" s="257"/>
      <c r="NH96" s="254">
        <f t="shared" si="344"/>
        <v>9.8084916038201282</v>
      </c>
      <c r="NI96" s="255">
        <f t="shared" si="102"/>
        <v>11.054170037505285</v>
      </c>
      <c r="NJ96" s="255" t="e">
        <f t="shared" si="345"/>
        <v>#REF!</v>
      </c>
      <c r="NK96" s="255" t="e">
        <f t="shared" si="103"/>
        <v>#REF!</v>
      </c>
      <c r="NL96" s="255">
        <f t="shared" si="346"/>
        <v>10.338306574016286</v>
      </c>
      <c r="NM96" s="255">
        <f t="shared" si="382"/>
        <v>0.94875224811694359</v>
      </c>
      <c r="NN96" s="256" t="e">
        <f t="shared" si="383"/>
        <v>#REF!</v>
      </c>
      <c r="NO96" s="257" t="e">
        <f t="shared" si="384"/>
        <v>#REF!</v>
      </c>
      <c r="NP96" s="254">
        <f t="shared" si="347"/>
        <v>13.093225043463027</v>
      </c>
      <c r="NQ96" s="255">
        <f t="shared" si="104"/>
        <v>14.756064623982832</v>
      </c>
      <c r="NR96" s="255">
        <f t="shared" si="348"/>
        <v>11.515193729191077</v>
      </c>
      <c r="NS96" s="255">
        <f t="shared" si="105"/>
        <v>14.278840224196935</v>
      </c>
      <c r="NT96" s="255">
        <f t="shared" si="349"/>
        <v>123.31494025355521</v>
      </c>
      <c r="NU96" s="255">
        <f t="shared" si="350"/>
        <v>0.1061771186568413</v>
      </c>
      <c r="NV96" s="256">
        <f t="shared" si="351"/>
        <v>9.3380361742981019E-2</v>
      </c>
      <c r="NW96" s="257">
        <f t="shared" si="106"/>
        <v>1.0358957808877343</v>
      </c>
      <c r="NX96" s="254">
        <f t="shared" si="352"/>
        <v>0</v>
      </c>
      <c r="NY96" s="255">
        <f t="shared" si="107"/>
        <v>0</v>
      </c>
      <c r="NZ96" s="255">
        <f t="shared" si="353"/>
        <v>0</v>
      </c>
      <c r="OA96" s="255">
        <f t="shared" si="108"/>
        <v>0</v>
      </c>
      <c r="OB96" s="255">
        <f t="shared" si="354"/>
        <v>0</v>
      </c>
      <c r="OC96" s="255"/>
      <c r="OD96" s="256"/>
      <c r="OE96" s="257"/>
      <c r="OF96" s="254">
        <f t="shared" si="355"/>
        <v>0</v>
      </c>
      <c r="OG96" s="255">
        <f t="shared" si="109"/>
        <v>0</v>
      </c>
      <c r="OH96" s="255">
        <f t="shared" si="356"/>
        <v>0</v>
      </c>
      <c r="OI96" s="255">
        <f t="shared" si="110"/>
        <v>0</v>
      </c>
      <c r="OJ96" s="255">
        <f t="shared" si="357"/>
        <v>0</v>
      </c>
      <c r="OK96" s="255"/>
      <c r="OL96" s="256"/>
      <c r="OM96" s="257"/>
      <c r="ON96" s="258"/>
      <c r="OO96" s="254">
        <f t="shared" si="358"/>
        <v>0</v>
      </c>
      <c r="OP96" s="255">
        <f t="shared" si="111"/>
        <v>0</v>
      </c>
      <c r="OQ96" s="255">
        <f t="shared" si="359"/>
        <v>0</v>
      </c>
      <c r="OR96" s="255">
        <f t="shared" si="112"/>
        <v>0</v>
      </c>
      <c r="OS96" s="255">
        <f t="shared" si="360"/>
        <v>0</v>
      </c>
      <c r="OT96" s="255"/>
      <c r="OU96" s="256"/>
      <c r="OV96" s="257"/>
      <c r="OW96" s="258"/>
      <c r="OX96" s="254">
        <f t="shared" si="361"/>
        <v>0</v>
      </c>
      <c r="OY96" s="255">
        <f t="shared" si="113"/>
        <v>0</v>
      </c>
      <c r="OZ96" s="255">
        <f t="shared" si="362"/>
        <v>0</v>
      </c>
      <c r="PA96" s="255">
        <f t="shared" si="114"/>
        <v>0</v>
      </c>
      <c r="PB96" s="255">
        <f t="shared" si="363"/>
        <v>0</v>
      </c>
      <c r="PC96" s="255"/>
      <c r="PD96" s="259"/>
      <c r="PE96" s="257"/>
      <c r="PF96" s="254">
        <f t="shared" si="116"/>
        <v>0</v>
      </c>
      <c r="PG96" s="255">
        <f t="shared" si="117"/>
        <v>0</v>
      </c>
      <c r="PH96" s="255">
        <f t="shared" si="364"/>
        <v>0</v>
      </c>
      <c r="PI96" s="255">
        <f t="shared" si="118"/>
        <v>0</v>
      </c>
      <c r="PJ96" s="255">
        <f t="shared" si="119"/>
        <v>0</v>
      </c>
      <c r="PK96" s="255"/>
      <c r="PL96" s="259"/>
      <c r="PM96" s="257"/>
      <c r="PN96" s="254">
        <f t="shared" si="120"/>
        <v>0</v>
      </c>
      <c r="PO96" s="255">
        <f t="shared" si="121"/>
        <v>0</v>
      </c>
      <c r="PP96" s="255">
        <f t="shared" si="365"/>
        <v>0</v>
      </c>
      <c r="PQ96" s="255">
        <f t="shared" si="122"/>
        <v>0</v>
      </c>
      <c r="PR96" s="255">
        <f t="shared" si="123"/>
        <v>0</v>
      </c>
      <c r="PS96" s="255"/>
      <c r="PT96" s="259"/>
      <c r="PU96" s="257"/>
      <c r="PV96" s="254">
        <f t="shared" si="124"/>
        <v>34.41943055898858</v>
      </c>
      <c r="PW96" s="255">
        <f t="shared" si="125"/>
        <v>38.790698239980131</v>
      </c>
      <c r="PX96" s="255">
        <f t="shared" si="126"/>
        <v>0.11423887520160002</v>
      </c>
      <c r="PY96" s="255">
        <f t="shared" si="127"/>
        <v>0.14165620524998401</v>
      </c>
      <c r="PZ96" s="255">
        <f t="shared" si="128"/>
        <v>34.736012840688247</v>
      </c>
      <c r="QA96" s="255">
        <f t="shared" si="366"/>
        <v>0.99088605007282715</v>
      </c>
      <c r="QB96" s="259">
        <f t="shared" si="129"/>
        <v>3.2887734042919745E-3</v>
      </c>
      <c r="QC96" s="257">
        <f t="shared" si="367"/>
        <v>1.1266318339762791</v>
      </c>
      <c r="QD96" s="254">
        <f t="shared" si="130"/>
        <v>0</v>
      </c>
      <c r="QE96" s="255">
        <f t="shared" si="131"/>
        <v>0</v>
      </c>
      <c r="QF96" s="255">
        <f t="shared" si="132"/>
        <v>0</v>
      </c>
      <c r="QG96" s="255">
        <f t="shared" si="133"/>
        <v>0</v>
      </c>
      <c r="QH96" s="255">
        <f t="shared" si="134"/>
        <v>0</v>
      </c>
      <c r="QI96" s="255"/>
      <c r="QJ96" s="259"/>
      <c r="QK96" s="257"/>
      <c r="QL96" s="254">
        <f t="shared" si="135"/>
        <v>26.383755636195769</v>
      </c>
      <c r="QM96" s="255">
        <f t="shared" si="136"/>
        <v>29.734492601992631</v>
      </c>
      <c r="QN96" s="255">
        <f t="shared" si="137"/>
        <v>0.20688794471742031</v>
      </c>
      <c r="QO96" s="255">
        <f t="shared" si="138"/>
        <v>0.25654105144960115</v>
      </c>
      <c r="QP96" s="255">
        <f t="shared" si="368"/>
        <v>62.907327226443655</v>
      </c>
      <c r="QQ96" s="255">
        <f t="shared" si="369"/>
        <v>0.41940671777746619</v>
      </c>
      <c r="QR96" s="259">
        <f t="shared" si="139"/>
        <v>3.2887734042919745E-3</v>
      </c>
      <c r="QS96" s="257">
        <f t="shared" si="370"/>
        <v>1.0540539587747682</v>
      </c>
      <c r="QT96" s="254">
        <f t="shared" si="140"/>
        <v>8.7507248477272235</v>
      </c>
      <c r="QU96" s="255">
        <f t="shared" si="141"/>
        <v>9.8620669033885804</v>
      </c>
      <c r="QV96" s="255">
        <f t="shared" si="142"/>
        <v>3.0334007497198716E-2</v>
      </c>
      <c r="QW96" s="255">
        <f t="shared" si="143"/>
        <v>3.761416929652641E-2</v>
      </c>
      <c r="QX96" s="255">
        <f t="shared" si="144"/>
        <v>9.2235018252129155</v>
      </c>
      <c r="QY96" s="255">
        <f t="shared" si="385"/>
        <v>0.94874213867521207</v>
      </c>
      <c r="QZ96" s="259">
        <f t="shared" si="386"/>
        <v>3.2887734042919741E-3</v>
      </c>
      <c r="RA96" s="257">
        <f t="shared" si="387"/>
        <v>1.1212795572287819</v>
      </c>
      <c r="RB96" s="254">
        <f t="shared" si="145"/>
        <v>0</v>
      </c>
      <c r="RC96" s="255">
        <f t="shared" si="146"/>
        <v>0</v>
      </c>
      <c r="RD96" s="255">
        <f t="shared" si="371"/>
        <v>0</v>
      </c>
      <c r="RE96" s="255">
        <f t="shared" si="147"/>
        <v>0</v>
      </c>
      <c r="RF96" s="255">
        <f t="shared" si="148"/>
        <v>0</v>
      </c>
      <c r="RG96" s="255"/>
      <c r="RH96" s="259"/>
      <c r="RI96" s="257"/>
      <c r="RJ96" s="254">
        <f t="shared" si="149"/>
        <v>0</v>
      </c>
      <c r="RK96" s="255">
        <f t="shared" si="150"/>
        <v>0</v>
      </c>
      <c r="RL96" s="255">
        <f t="shared" si="372"/>
        <v>0</v>
      </c>
      <c r="RM96" s="255">
        <f t="shared" si="151"/>
        <v>0</v>
      </c>
      <c r="RN96" s="255">
        <f t="shared" si="152"/>
        <v>0</v>
      </c>
      <c r="RO96" s="255"/>
      <c r="RP96" s="259"/>
      <c r="RQ96" s="257"/>
      <c r="RR96" s="254">
        <f t="shared" si="153"/>
        <v>0</v>
      </c>
      <c r="RS96" s="255">
        <f t="shared" si="154"/>
        <v>0</v>
      </c>
      <c r="RT96" s="255">
        <f t="shared" si="373"/>
        <v>0</v>
      </c>
      <c r="RU96" s="255">
        <f t="shared" si="155"/>
        <v>0</v>
      </c>
      <c r="RV96" s="255">
        <f t="shared" si="156"/>
        <v>0</v>
      </c>
      <c r="RW96" s="255"/>
      <c r="RX96" s="259"/>
      <c r="RY96" s="257"/>
      <c r="RZ96" s="260"/>
      <c r="SA96" s="242" t="e">
        <f t="shared" si="157"/>
        <v>#REF!</v>
      </c>
      <c r="SB96" s="242">
        <f t="shared" si="158"/>
        <v>0</v>
      </c>
      <c r="SC96" s="242">
        <f t="shared" si="159"/>
        <v>0.69291068783580545</v>
      </c>
      <c r="SD96" s="242">
        <f t="shared" si="160"/>
        <v>0</v>
      </c>
      <c r="SE96" s="242">
        <f t="shared" si="161"/>
        <v>0</v>
      </c>
      <c r="SF96" s="262">
        <v>0</v>
      </c>
      <c r="SG96" s="242">
        <f t="shared" si="162"/>
        <v>0</v>
      </c>
      <c r="SH96" s="262">
        <v>0</v>
      </c>
      <c r="SI96" s="242">
        <f t="shared" si="163"/>
        <v>0</v>
      </c>
      <c r="SJ96" s="242">
        <f t="shared" si="164"/>
        <v>0</v>
      </c>
      <c r="SK96" s="242">
        <f t="shared" si="165"/>
        <v>0</v>
      </c>
      <c r="SL96" s="242">
        <f t="shared" si="166"/>
        <v>0.31748485081451544</v>
      </c>
      <c r="SM96" s="242">
        <f t="shared" si="167"/>
        <v>0</v>
      </c>
      <c r="SN96" s="242">
        <f t="shared" si="168"/>
        <v>0.42278104286455953</v>
      </c>
      <c r="SO96" s="242">
        <f t="shared" si="169"/>
        <v>8.2638303367761234E-2</v>
      </c>
      <c r="SP96" s="242">
        <f t="shared" si="170"/>
        <v>0</v>
      </c>
      <c r="SQ96" s="242">
        <f t="shared" si="171"/>
        <v>0</v>
      </c>
      <c r="SR96" s="242">
        <f t="shared" si="172"/>
        <v>0</v>
      </c>
      <c r="SS96" s="242" t="e">
        <f t="shared" si="173"/>
        <v>#REF!</v>
      </c>
      <c r="ST96" s="242" t="e">
        <f t="shared" si="174"/>
        <v>#REF!</v>
      </c>
      <c r="SU96" s="242"/>
      <c r="SV96" s="242"/>
      <c r="SW96" s="242" t="e">
        <f t="shared" si="175"/>
        <v>#REF!</v>
      </c>
      <c r="SX96" s="242" t="e">
        <f t="shared" si="175"/>
        <v>#REF!</v>
      </c>
      <c r="SY96" s="242"/>
      <c r="SZ96" s="263"/>
      <c r="TA96" s="264">
        <f t="shared" si="176"/>
        <v>19.164750000000002</v>
      </c>
      <c r="TB96" s="264">
        <f t="shared" si="177"/>
        <v>0</v>
      </c>
      <c r="TC96" s="264">
        <f t="shared" si="178"/>
        <v>155.38547000000003</v>
      </c>
      <c r="TD96" s="264">
        <f t="shared" si="179"/>
        <v>0</v>
      </c>
      <c r="TE96" s="264">
        <f t="shared" si="180"/>
        <v>0</v>
      </c>
      <c r="TF96" s="264">
        <f t="shared" si="180"/>
        <v>0</v>
      </c>
      <c r="TG96" s="264">
        <f t="shared" si="181"/>
        <v>0</v>
      </c>
      <c r="TH96" s="264">
        <f t="shared" si="182"/>
        <v>0</v>
      </c>
      <c r="TI96" s="264">
        <f t="shared" si="183"/>
        <v>0</v>
      </c>
      <c r="TJ96" s="264">
        <f t="shared" si="184"/>
        <v>65.462140000000005</v>
      </c>
      <c r="TK96" s="264">
        <f t="shared" si="185"/>
        <v>0</v>
      </c>
      <c r="TL96" s="264">
        <f t="shared" si="186"/>
        <v>93.175530000000009</v>
      </c>
      <c r="TM96" s="264">
        <f t="shared" si="187"/>
        <v>17.120509999999999</v>
      </c>
      <c r="TN96" s="264">
        <f t="shared" si="188"/>
        <v>0</v>
      </c>
      <c r="TO96" s="264">
        <f t="shared" si="189"/>
        <v>0</v>
      </c>
      <c r="TP96" s="264">
        <f t="shared" si="189"/>
        <v>0</v>
      </c>
      <c r="TQ96" s="264"/>
      <c r="TR96" s="264"/>
      <c r="TS96" s="264" t="e">
        <f t="shared" si="190"/>
        <v>#REF!</v>
      </c>
      <c r="TT96" s="264">
        <f t="shared" si="191"/>
        <v>0</v>
      </c>
      <c r="TU96" s="264">
        <f t="shared" si="192"/>
        <v>160.9631527842576</v>
      </c>
      <c r="TV96" s="264">
        <f t="shared" si="193"/>
        <v>0</v>
      </c>
      <c r="TW96" s="264">
        <f t="shared" si="193"/>
        <v>0</v>
      </c>
      <c r="TX96" s="264">
        <f t="shared" si="194"/>
        <v>0</v>
      </c>
      <c r="TY96" s="264">
        <f t="shared" si="195"/>
        <v>0</v>
      </c>
      <c r="TZ96" s="264">
        <f t="shared" si="196"/>
        <v>0</v>
      </c>
      <c r="UA96" s="264">
        <f t="shared" si="197"/>
        <v>0</v>
      </c>
      <c r="UB96" s="264">
        <f t="shared" si="198"/>
        <v>73.751730844211934</v>
      </c>
      <c r="UC96" s="264">
        <f t="shared" si="199"/>
        <v>0</v>
      </c>
      <c r="UD96" s="264">
        <f t="shared" si="200"/>
        <v>98.212036257437177</v>
      </c>
      <c r="UE96" s="264">
        <f t="shared" si="201"/>
        <v>19.196877872330937</v>
      </c>
      <c r="UF96" s="264">
        <f t="shared" si="202"/>
        <v>0</v>
      </c>
      <c r="UG96" s="264">
        <f t="shared" si="203"/>
        <v>0</v>
      </c>
      <c r="UH96" s="264">
        <f t="shared" si="203"/>
        <v>0</v>
      </c>
      <c r="UI96" s="191"/>
      <c r="UJ96" s="191"/>
      <c r="UK96" s="191"/>
      <c r="UL96" s="191"/>
      <c r="UM96" s="189"/>
      <c r="UN96" s="191"/>
      <c r="UO96" s="191"/>
      <c r="UP96" s="191"/>
      <c r="UQ96" s="191"/>
      <c r="UR96" s="191"/>
      <c r="US96" s="191"/>
      <c r="UT96" s="191"/>
      <c r="UU96" s="191"/>
      <c r="UV96" s="192"/>
      <c r="UW96" s="191"/>
      <c r="UX96" s="191"/>
      <c r="UY96" s="191"/>
      <c r="UZ96" s="191"/>
      <c r="VA96" s="191"/>
      <c r="VB96" s="191"/>
      <c r="VC96" s="191"/>
      <c r="VD96" s="191"/>
      <c r="VE96" s="191"/>
      <c r="VF96" s="191"/>
      <c r="VG96" s="191"/>
      <c r="VH96" s="191"/>
      <c r="VI96" s="191"/>
      <c r="VJ96" s="191"/>
      <c r="VK96" s="191"/>
      <c r="VL96" s="191"/>
      <c r="VM96" s="191"/>
      <c r="VN96" s="219"/>
      <c r="VO96" s="191"/>
      <c r="VP96" s="191"/>
      <c r="VQ96" s="191"/>
      <c r="VR96" s="191"/>
      <c r="VS96" s="191"/>
      <c r="VT96" s="191"/>
      <c r="VU96" s="191"/>
      <c r="VV96" s="191"/>
    </row>
    <row r="97" spans="1:594" ht="23.1" hidden="1" customHeight="1" thickBot="1" x14ac:dyDescent="0.35">
      <c r="A97" s="265">
        <v>60</v>
      </c>
      <c r="B97" s="266" t="s">
        <v>193</v>
      </c>
      <c r="C97" s="265">
        <v>1</v>
      </c>
      <c r="D97" s="267">
        <v>352.1</v>
      </c>
      <c r="E97" s="239"/>
      <c r="F97" s="240">
        <f t="shared" si="204"/>
        <v>352.1</v>
      </c>
      <c r="G97" s="240"/>
      <c r="H97" s="268">
        <v>0</v>
      </c>
      <c r="I97" s="269">
        <v>1.0847</v>
      </c>
      <c r="J97" s="269">
        <v>1.0847</v>
      </c>
      <c r="K97" s="269"/>
      <c r="L97" s="269"/>
      <c r="M97" s="269">
        <v>4.8399999999999999E-2</v>
      </c>
      <c r="N97" s="269">
        <v>0</v>
      </c>
      <c r="O97" s="269">
        <v>0.44119999999999998</v>
      </c>
      <c r="P97" s="269">
        <v>0</v>
      </c>
      <c r="Q97" s="269">
        <v>0</v>
      </c>
      <c r="R97" s="269">
        <v>0</v>
      </c>
      <c r="S97" s="269">
        <v>0</v>
      </c>
      <c r="T97" s="269">
        <v>0</v>
      </c>
      <c r="U97" s="269">
        <v>0</v>
      </c>
      <c r="V97" s="269">
        <v>0.17280000000000001</v>
      </c>
      <c r="W97" s="269">
        <v>0</v>
      </c>
      <c r="X97" s="269">
        <v>0.37909999999999999</v>
      </c>
      <c r="Y97" s="269">
        <v>4.3200000000000002E-2</v>
      </c>
      <c r="Z97" s="269">
        <v>0</v>
      </c>
      <c r="AA97" s="269">
        <v>0</v>
      </c>
      <c r="AB97" s="269">
        <v>0</v>
      </c>
      <c r="AC97" s="244">
        <v>0</v>
      </c>
      <c r="AD97" s="243">
        <f t="shared" si="205"/>
        <v>0</v>
      </c>
      <c r="AE97" s="243">
        <f t="shared" si="0"/>
        <v>0</v>
      </c>
      <c r="AF97" s="243">
        <f t="shared" si="206"/>
        <v>0</v>
      </c>
      <c r="AG97" s="243">
        <f t="shared" si="207"/>
        <v>0</v>
      </c>
      <c r="AH97" s="244">
        <v>0</v>
      </c>
      <c r="AI97" s="243">
        <f t="shared" si="1"/>
        <v>0</v>
      </c>
      <c r="AJ97" s="243">
        <f t="shared" si="208"/>
        <v>0</v>
      </c>
      <c r="AK97" s="243">
        <f t="shared" si="209"/>
        <v>0</v>
      </c>
      <c r="AL97" s="243">
        <f t="shared" si="2"/>
        <v>0</v>
      </c>
      <c r="AM97" s="243">
        <f t="shared" si="210"/>
        <v>0</v>
      </c>
      <c r="AN97" s="244">
        <v>6.35</v>
      </c>
      <c r="AO97" s="244">
        <v>1.397</v>
      </c>
      <c r="AP97" s="243">
        <f t="shared" si="211"/>
        <v>0</v>
      </c>
      <c r="AQ97" s="243">
        <f t="shared" si="212"/>
        <v>0</v>
      </c>
      <c r="AR97" s="243">
        <f t="shared" si="213"/>
        <v>0</v>
      </c>
      <c r="AS97" s="244">
        <v>0.50990903855833303</v>
      </c>
      <c r="AT97" s="244" t="e">
        <f t="shared" si="3"/>
        <v>#REF!</v>
      </c>
      <c r="AU97" s="243">
        <f t="shared" si="4"/>
        <v>0.93816619567215864</v>
      </c>
      <c r="AV97" s="243">
        <f t="shared" si="214"/>
        <v>3.0240518880801037E-2</v>
      </c>
      <c r="AW97" s="243">
        <f t="shared" si="215"/>
        <v>0.80025130672415878</v>
      </c>
      <c r="AX97" s="243">
        <f t="shared" si="5"/>
        <v>0.4597537617115246</v>
      </c>
      <c r="AY97" s="243">
        <f t="shared" si="216"/>
        <v>11.58579479513042</v>
      </c>
      <c r="AZ97" s="244">
        <v>19</v>
      </c>
      <c r="BA97" s="243">
        <f t="shared" si="217"/>
        <v>96.846166666666647</v>
      </c>
      <c r="BB97" s="243">
        <f t="shared" si="218"/>
        <v>10.099671666666664</v>
      </c>
      <c r="BC97" s="243">
        <f t="shared" si="219"/>
        <v>8.0797373333333322</v>
      </c>
      <c r="BD97" s="243">
        <f t="shared" si="220"/>
        <v>2.0199343333333317</v>
      </c>
      <c r="BE97" s="244">
        <v>3.7873768750000001</v>
      </c>
      <c r="BF97" s="243">
        <f t="shared" si="221"/>
        <v>3.0299015000000002</v>
      </c>
      <c r="BG97" s="243">
        <f t="shared" si="222"/>
        <v>0.75747537499999984</v>
      </c>
      <c r="BH97" s="243">
        <f t="shared" si="6"/>
        <v>12.581725045221903</v>
      </c>
      <c r="BI97" s="243">
        <f t="shared" si="223"/>
        <v>0.40555489585774623</v>
      </c>
      <c r="BJ97" s="243">
        <f t="shared" si="224"/>
        <v>10.732151674969694</v>
      </c>
      <c r="BK97" s="243">
        <f t="shared" si="7"/>
        <v>6.1657470126777616</v>
      </c>
      <c r="BL97" s="243">
        <f t="shared" si="225"/>
        <v>155.37682471947957</v>
      </c>
      <c r="BM97" s="244">
        <v>0</v>
      </c>
      <c r="BN97" s="243">
        <f t="shared" si="226"/>
        <v>0</v>
      </c>
      <c r="BO97" s="243">
        <f t="shared" si="8"/>
        <v>0</v>
      </c>
      <c r="BP97" s="243">
        <f t="shared" si="227"/>
        <v>0</v>
      </c>
      <c r="BQ97" s="243">
        <f t="shared" si="228"/>
        <v>0</v>
      </c>
      <c r="BR97" s="244">
        <v>0</v>
      </c>
      <c r="BS97" s="243">
        <f t="shared" si="9"/>
        <v>0</v>
      </c>
      <c r="BT97" s="243">
        <f t="shared" si="229"/>
        <v>0</v>
      </c>
      <c r="BU97" s="243">
        <f t="shared" si="230"/>
        <v>0</v>
      </c>
      <c r="BV97" s="243">
        <f t="shared" si="10"/>
        <v>0</v>
      </c>
      <c r="BW97" s="243">
        <f t="shared" si="231"/>
        <v>0</v>
      </c>
      <c r="BX97" s="244">
        <v>0</v>
      </c>
      <c r="BY97" s="243">
        <f t="shared" si="11"/>
        <v>0</v>
      </c>
      <c r="BZ97" s="243">
        <f t="shared" si="232"/>
        <v>0</v>
      </c>
      <c r="CA97" s="243">
        <f t="shared" si="233"/>
        <v>0</v>
      </c>
      <c r="CB97" s="243">
        <f t="shared" si="12"/>
        <v>0</v>
      </c>
      <c r="CC97" s="243">
        <f t="shared" si="234"/>
        <v>0</v>
      </c>
      <c r="CD97" s="245"/>
      <c r="CE97" s="243">
        <f t="shared" si="13"/>
        <v>0</v>
      </c>
      <c r="CF97" s="243">
        <f t="shared" si="235"/>
        <v>0</v>
      </c>
      <c r="CG97" s="243">
        <f t="shared" si="236"/>
        <v>0</v>
      </c>
      <c r="CH97" s="243">
        <f t="shared" si="14"/>
        <v>0</v>
      </c>
      <c r="CI97" s="243">
        <f t="shared" si="237"/>
        <v>0</v>
      </c>
      <c r="CJ97" s="245"/>
      <c r="CK97" s="243">
        <f t="shared" si="15"/>
        <v>0</v>
      </c>
      <c r="CL97" s="243">
        <f t="shared" si="238"/>
        <v>0</v>
      </c>
      <c r="CM97" s="243">
        <f t="shared" si="239"/>
        <v>0</v>
      </c>
      <c r="CN97" s="243">
        <f t="shared" si="16"/>
        <v>0</v>
      </c>
      <c r="CO97" s="243">
        <f t="shared" si="240"/>
        <v>0</v>
      </c>
      <c r="CP97" s="243">
        <v>0</v>
      </c>
      <c r="CQ97" s="243">
        <f t="shared" si="17"/>
        <v>0</v>
      </c>
      <c r="CR97" s="243">
        <f t="shared" si="374"/>
        <v>0</v>
      </c>
      <c r="CS97" s="243">
        <f t="shared" si="241"/>
        <v>0</v>
      </c>
      <c r="CT97" s="243">
        <f t="shared" si="18"/>
        <v>0</v>
      </c>
      <c r="CU97" s="243">
        <f t="shared" si="242"/>
        <v>0</v>
      </c>
      <c r="CV97" s="243"/>
      <c r="CW97" s="243">
        <f t="shared" si="19"/>
        <v>0</v>
      </c>
      <c r="CX97" s="243">
        <f t="shared" si="375"/>
        <v>0</v>
      </c>
      <c r="CY97" s="243">
        <f t="shared" si="243"/>
        <v>0</v>
      </c>
      <c r="CZ97" s="243">
        <f t="shared" si="20"/>
        <v>0</v>
      </c>
      <c r="DA97" s="243">
        <f t="shared" si="244"/>
        <v>0</v>
      </c>
      <c r="DB97" s="244">
        <v>0</v>
      </c>
      <c r="DC97" s="243">
        <f t="shared" si="245"/>
        <v>0</v>
      </c>
      <c r="DD97" s="243">
        <f t="shared" si="21"/>
        <v>0</v>
      </c>
      <c r="DE97" s="244">
        <v>0</v>
      </c>
      <c r="DF97" s="244">
        <v>0</v>
      </c>
      <c r="DG97" s="243">
        <f t="shared" si="22"/>
        <v>0</v>
      </c>
      <c r="DH97" s="243">
        <f t="shared" si="23"/>
        <v>0</v>
      </c>
      <c r="DI97" s="243">
        <f t="shared" si="246"/>
        <v>0</v>
      </c>
      <c r="DJ97" s="244">
        <v>0</v>
      </c>
      <c r="DK97" s="243">
        <f t="shared" si="247"/>
        <v>0</v>
      </c>
      <c r="DL97" s="243">
        <f t="shared" si="24"/>
        <v>0</v>
      </c>
      <c r="DM97" s="244">
        <v>0</v>
      </c>
      <c r="DN97" s="244">
        <v>0</v>
      </c>
      <c r="DO97" s="243">
        <f t="shared" si="25"/>
        <v>0</v>
      </c>
      <c r="DP97" s="243">
        <f t="shared" si="26"/>
        <v>0</v>
      </c>
      <c r="DQ97" s="243">
        <f t="shared" si="248"/>
        <v>0</v>
      </c>
      <c r="DR97" s="244">
        <v>0</v>
      </c>
      <c r="DS97" s="243">
        <f t="shared" si="249"/>
        <v>0</v>
      </c>
      <c r="DT97" s="243">
        <f t="shared" si="27"/>
        <v>0</v>
      </c>
      <c r="DU97" s="244">
        <v>0</v>
      </c>
      <c r="DV97" s="244">
        <v>0</v>
      </c>
      <c r="DW97" s="243">
        <f t="shared" si="28"/>
        <v>0</v>
      </c>
      <c r="DX97" s="243">
        <f t="shared" si="29"/>
        <v>0</v>
      </c>
      <c r="DY97" s="243">
        <f t="shared" si="30"/>
        <v>0</v>
      </c>
      <c r="DZ97" s="244">
        <v>0</v>
      </c>
      <c r="EA97" s="243">
        <f t="shared" si="250"/>
        <v>0</v>
      </c>
      <c r="EB97" s="243">
        <f t="shared" si="31"/>
        <v>0</v>
      </c>
      <c r="EC97" s="244">
        <v>0</v>
      </c>
      <c r="ED97" s="244">
        <v>0</v>
      </c>
      <c r="EE97" s="243">
        <f t="shared" si="32"/>
        <v>0</v>
      </c>
      <c r="EF97" s="243">
        <f t="shared" si="33"/>
        <v>0</v>
      </c>
      <c r="EG97" s="243">
        <f t="shared" si="34"/>
        <v>0</v>
      </c>
      <c r="EH97" s="244">
        <v>0</v>
      </c>
      <c r="EI97" s="243">
        <f t="shared" si="251"/>
        <v>0</v>
      </c>
      <c r="EJ97" s="243">
        <f t="shared" si="35"/>
        <v>0</v>
      </c>
      <c r="EK97" s="244">
        <v>0</v>
      </c>
      <c r="EL97" s="244">
        <v>0</v>
      </c>
      <c r="EM97" s="243">
        <f t="shared" si="36"/>
        <v>0</v>
      </c>
      <c r="EN97" s="243">
        <f t="shared" si="37"/>
        <v>0</v>
      </c>
      <c r="EO97" s="243">
        <f t="shared" si="252"/>
        <v>0</v>
      </c>
      <c r="EP97" s="244">
        <v>0</v>
      </c>
      <c r="EQ97" s="244">
        <v>0</v>
      </c>
      <c r="ER97" s="244">
        <v>0</v>
      </c>
      <c r="ES97" s="244">
        <v>0</v>
      </c>
      <c r="ET97" s="244">
        <v>0</v>
      </c>
      <c r="EU97" s="243">
        <f t="shared" si="38"/>
        <v>0</v>
      </c>
      <c r="EV97" s="243">
        <f t="shared" si="253"/>
        <v>0</v>
      </c>
      <c r="EW97" s="243">
        <f t="shared" si="254"/>
        <v>0</v>
      </c>
      <c r="EX97" s="243">
        <f t="shared" si="39"/>
        <v>0</v>
      </c>
      <c r="EY97" s="243">
        <f t="shared" si="255"/>
        <v>0</v>
      </c>
      <c r="EZ97" s="245">
        <f t="shared" si="256"/>
        <v>0</v>
      </c>
      <c r="FA97" s="245">
        <f t="shared" si="256"/>
        <v>0</v>
      </c>
      <c r="FB97" s="245">
        <f t="shared" si="256"/>
        <v>0</v>
      </c>
      <c r="FC97" s="245">
        <f t="shared" si="257"/>
        <v>0</v>
      </c>
      <c r="FD97" s="245">
        <f t="shared" si="258"/>
        <v>0</v>
      </c>
      <c r="FE97" s="245">
        <f t="shared" si="259"/>
        <v>0</v>
      </c>
      <c r="FF97" s="245">
        <f t="shared" si="260"/>
        <v>0</v>
      </c>
      <c r="FG97" s="245">
        <f t="shared" si="261"/>
        <v>0</v>
      </c>
      <c r="FH97" s="245">
        <f t="shared" si="262"/>
        <v>0</v>
      </c>
      <c r="FI97" s="245">
        <f t="shared" si="263"/>
        <v>0</v>
      </c>
      <c r="FJ97" s="245">
        <f t="shared" si="263"/>
        <v>0</v>
      </c>
      <c r="FK97" s="244">
        <f t="shared" si="40"/>
        <v>0</v>
      </c>
      <c r="FL97" s="244">
        <v>0</v>
      </c>
      <c r="FM97" s="243">
        <f t="shared" si="264"/>
        <v>0</v>
      </c>
      <c r="FN97" s="243">
        <f t="shared" si="265"/>
        <v>0</v>
      </c>
      <c r="FO97" s="244">
        <v>0</v>
      </c>
      <c r="FP97" s="244">
        <f t="shared" si="266"/>
        <v>0</v>
      </c>
      <c r="FQ97" s="244">
        <f t="shared" si="41"/>
        <v>0</v>
      </c>
      <c r="FR97" s="244">
        <v>0</v>
      </c>
      <c r="FS97" s="243">
        <f t="shared" si="267"/>
        <v>0</v>
      </c>
      <c r="FT97" s="243">
        <f t="shared" si="268"/>
        <v>0</v>
      </c>
      <c r="FU97" s="244">
        <v>0</v>
      </c>
      <c r="FV97" s="244">
        <f t="shared" si="269"/>
        <v>0</v>
      </c>
      <c r="FW97" s="270">
        <v>5.5149999999999999E-3</v>
      </c>
      <c r="FX97" s="243">
        <f t="shared" si="270"/>
        <v>23.420658619810201</v>
      </c>
      <c r="FY97" s="243">
        <f t="shared" si="271"/>
        <v>5.1525448963582443</v>
      </c>
      <c r="FZ97" s="243">
        <f t="shared" si="42"/>
        <v>0</v>
      </c>
      <c r="GA97" s="243">
        <f t="shared" si="272"/>
        <v>0</v>
      </c>
      <c r="GB97" s="243">
        <f t="shared" si="273"/>
        <v>0</v>
      </c>
      <c r="GC97" s="243">
        <f t="shared" si="274"/>
        <v>0.42943945899145308</v>
      </c>
      <c r="GD97" s="243">
        <f t="shared" si="43"/>
        <v>3.2953371652007921</v>
      </c>
      <c r="GE97" s="243">
        <f t="shared" si="275"/>
        <v>0.1062207380979686</v>
      </c>
      <c r="GF97" s="243">
        <f t="shared" si="276"/>
        <v>2.810906942409328</v>
      </c>
      <c r="GG97" s="243">
        <f t="shared" si="44"/>
        <v>1.6148990070180347</v>
      </c>
      <c r="GH97" s="247">
        <f t="shared" si="277"/>
        <v>40.695454976854471</v>
      </c>
      <c r="GI97" s="244">
        <v>26</v>
      </c>
      <c r="GJ97" s="244">
        <v>3873.38</v>
      </c>
      <c r="GK97" s="244">
        <v>852.14359999999999</v>
      </c>
      <c r="GL97" s="244">
        <v>2375.8282917659299</v>
      </c>
      <c r="GM97" s="244">
        <v>71.022008333333304</v>
      </c>
      <c r="GN97" s="271">
        <v>0</v>
      </c>
      <c r="GO97" s="243">
        <f t="shared" si="278"/>
        <v>0</v>
      </c>
      <c r="GP97" s="243">
        <f t="shared" si="45"/>
        <v>0</v>
      </c>
      <c r="GQ97" s="243">
        <f t="shared" si="279"/>
        <v>0</v>
      </c>
      <c r="GR97" s="243">
        <f t="shared" si="280"/>
        <v>0</v>
      </c>
      <c r="GS97" s="244">
        <v>0</v>
      </c>
      <c r="GT97" s="244">
        <v>0</v>
      </c>
      <c r="GU97" s="245"/>
      <c r="GV97" s="243">
        <f t="shared" si="46"/>
        <v>0</v>
      </c>
      <c r="GW97" s="243">
        <f t="shared" si="281"/>
        <v>0</v>
      </c>
      <c r="GX97" s="243">
        <f t="shared" si="282"/>
        <v>0</v>
      </c>
      <c r="GY97" s="243">
        <f t="shared" si="47"/>
        <v>0</v>
      </c>
      <c r="GZ97" s="243">
        <f t="shared" si="283"/>
        <v>0</v>
      </c>
      <c r="HA97" s="244">
        <v>0</v>
      </c>
      <c r="HB97" s="244">
        <v>44</v>
      </c>
      <c r="HC97" s="244">
        <v>0</v>
      </c>
      <c r="HD97" s="244">
        <v>0</v>
      </c>
      <c r="HE97" s="244">
        <v>0</v>
      </c>
      <c r="HF97" s="243">
        <f t="shared" si="284"/>
        <v>0</v>
      </c>
      <c r="HG97" s="243">
        <f t="shared" si="48"/>
        <v>0</v>
      </c>
      <c r="HH97" s="244">
        <v>0</v>
      </c>
      <c r="HI97" s="244">
        <v>0</v>
      </c>
      <c r="HJ97" s="243">
        <f t="shared" si="49"/>
        <v>0</v>
      </c>
      <c r="HK97" s="243">
        <f t="shared" si="50"/>
        <v>0</v>
      </c>
      <c r="HL97" s="243">
        <f t="shared" si="51"/>
        <v>0</v>
      </c>
      <c r="HM97" s="244">
        <v>0</v>
      </c>
      <c r="HN97" s="243">
        <f t="shared" si="285"/>
        <v>0</v>
      </c>
      <c r="HO97" s="243">
        <f t="shared" si="52"/>
        <v>0</v>
      </c>
      <c r="HP97" s="244">
        <v>0</v>
      </c>
      <c r="HQ97" s="244">
        <v>0</v>
      </c>
      <c r="HR97" s="243">
        <f t="shared" si="53"/>
        <v>0</v>
      </c>
      <c r="HS97" s="243">
        <f t="shared" si="54"/>
        <v>0</v>
      </c>
      <c r="HT97" s="243">
        <f t="shared" si="55"/>
        <v>0</v>
      </c>
      <c r="HU97" s="244">
        <v>0</v>
      </c>
      <c r="HV97" s="243">
        <f t="shared" si="286"/>
        <v>0</v>
      </c>
      <c r="HW97" s="243">
        <f t="shared" si="56"/>
        <v>0</v>
      </c>
      <c r="HX97" s="244">
        <v>0</v>
      </c>
      <c r="HY97" s="244">
        <v>0</v>
      </c>
      <c r="HZ97" s="243">
        <f t="shared" si="57"/>
        <v>0</v>
      </c>
      <c r="IA97" s="243">
        <f t="shared" si="58"/>
        <v>0</v>
      </c>
      <c r="IB97" s="243">
        <f t="shared" si="59"/>
        <v>0</v>
      </c>
      <c r="IC97" s="244">
        <v>0</v>
      </c>
      <c r="ID97" s="243">
        <f t="shared" si="287"/>
        <v>0</v>
      </c>
      <c r="IE97" s="243">
        <f t="shared" si="60"/>
        <v>0</v>
      </c>
      <c r="IF97" s="244">
        <v>0</v>
      </c>
      <c r="IG97" s="244">
        <v>0</v>
      </c>
      <c r="IH97" s="243">
        <f t="shared" si="61"/>
        <v>0</v>
      </c>
      <c r="II97" s="243">
        <f t="shared" si="62"/>
        <v>0</v>
      </c>
      <c r="IJ97" s="243">
        <f t="shared" si="288"/>
        <v>0</v>
      </c>
      <c r="IK97" s="244">
        <v>0</v>
      </c>
      <c r="IL97" s="243">
        <f t="shared" si="289"/>
        <v>0</v>
      </c>
      <c r="IM97" s="243">
        <f t="shared" si="63"/>
        <v>0</v>
      </c>
      <c r="IN97" s="244">
        <v>0</v>
      </c>
      <c r="IO97" s="244">
        <v>0</v>
      </c>
      <c r="IP97" s="243">
        <f t="shared" si="64"/>
        <v>0</v>
      </c>
      <c r="IQ97" s="243">
        <f t="shared" si="65"/>
        <v>0</v>
      </c>
      <c r="IR97" s="243">
        <f t="shared" si="290"/>
        <v>0</v>
      </c>
      <c r="IS97" s="244">
        <v>1.83</v>
      </c>
      <c r="IT97" s="243">
        <f t="shared" si="291"/>
        <v>0.40260000000000001</v>
      </c>
      <c r="IU97" s="243">
        <f t="shared" si="66"/>
        <v>0</v>
      </c>
      <c r="IV97" s="244">
        <v>8.0159578649999993E-2</v>
      </c>
      <c r="IW97" s="244">
        <v>0.19017923748593199</v>
      </c>
      <c r="IX97" s="243">
        <f t="shared" si="67"/>
        <v>0.28438881622273726</v>
      </c>
      <c r="IY97" s="243">
        <f t="shared" si="68"/>
        <v>0.13936638161793347</v>
      </c>
      <c r="IZ97" s="243">
        <f t="shared" si="292"/>
        <v>3.5120328167719235</v>
      </c>
      <c r="JA97" s="244">
        <v>20.802899999999902</v>
      </c>
      <c r="JB97" s="243">
        <f t="shared" si="293"/>
        <v>4.5766379999999787</v>
      </c>
      <c r="JC97" s="244">
        <v>53.356199999999802</v>
      </c>
      <c r="JD97" s="243">
        <f t="shared" si="69"/>
        <v>0</v>
      </c>
      <c r="JE97" s="243">
        <f t="shared" si="70"/>
        <v>8.94610894197241</v>
      </c>
      <c r="JF97" s="243">
        <f t="shared" si="71"/>
        <v>4.3840923470986048</v>
      </c>
      <c r="JG97" s="243">
        <f t="shared" si="294"/>
        <v>110.47912714688484</v>
      </c>
      <c r="JH97" s="244">
        <v>0</v>
      </c>
      <c r="JI97" s="243">
        <f t="shared" si="295"/>
        <v>0</v>
      </c>
      <c r="JJ97" s="244">
        <v>0</v>
      </c>
      <c r="JK97" s="243">
        <f t="shared" si="72"/>
        <v>0</v>
      </c>
      <c r="JL97" s="243">
        <f t="shared" si="73"/>
        <v>0</v>
      </c>
      <c r="JM97" s="243">
        <f t="shared" si="74"/>
        <v>0</v>
      </c>
      <c r="JN97" s="243">
        <f t="shared" si="296"/>
        <v>0</v>
      </c>
      <c r="JO97" s="244">
        <v>0</v>
      </c>
      <c r="JP97" s="243">
        <f t="shared" si="297"/>
        <v>0</v>
      </c>
      <c r="JQ97" s="244">
        <v>0</v>
      </c>
      <c r="JR97" s="243">
        <f t="shared" si="75"/>
        <v>0</v>
      </c>
      <c r="JS97" s="243">
        <f t="shared" si="76"/>
        <v>0</v>
      </c>
      <c r="JT97" s="243">
        <f t="shared" si="77"/>
        <v>0</v>
      </c>
      <c r="JU97" s="243">
        <f t="shared" si="298"/>
        <v>0</v>
      </c>
      <c r="JV97" s="244">
        <v>0</v>
      </c>
      <c r="JW97" s="243">
        <f t="shared" si="299"/>
        <v>0</v>
      </c>
      <c r="JX97" s="244">
        <v>0</v>
      </c>
      <c r="JY97" s="243">
        <f t="shared" si="78"/>
        <v>0</v>
      </c>
      <c r="JZ97" s="243">
        <f t="shared" si="79"/>
        <v>0</v>
      </c>
      <c r="KA97" s="243">
        <f t="shared" si="80"/>
        <v>0</v>
      </c>
      <c r="KB97" s="243">
        <f t="shared" si="300"/>
        <v>0</v>
      </c>
      <c r="KC97" s="244">
        <v>0</v>
      </c>
      <c r="KD97" s="243">
        <f t="shared" si="301"/>
        <v>0</v>
      </c>
      <c r="KE97" s="244">
        <v>0</v>
      </c>
      <c r="KF97" s="243">
        <f t="shared" si="81"/>
        <v>0</v>
      </c>
      <c r="KG97" s="243">
        <f t="shared" si="82"/>
        <v>0</v>
      </c>
      <c r="KH97" s="243">
        <f t="shared" si="83"/>
        <v>0</v>
      </c>
      <c r="KI97" s="243">
        <f t="shared" si="302"/>
        <v>0</v>
      </c>
      <c r="KJ97" s="244">
        <v>0</v>
      </c>
      <c r="KK97" s="243">
        <f t="shared" si="303"/>
        <v>0</v>
      </c>
      <c r="KL97" s="244">
        <v>0</v>
      </c>
      <c r="KM97" s="243">
        <f t="shared" si="84"/>
        <v>0</v>
      </c>
      <c r="KN97" s="243">
        <f t="shared" si="85"/>
        <v>0</v>
      </c>
      <c r="KO97" s="243">
        <f t="shared" si="86"/>
        <v>0</v>
      </c>
      <c r="KP97" s="243">
        <f t="shared" si="304"/>
        <v>0</v>
      </c>
      <c r="KQ97" s="243">
        <f t="shared" si="305"/>
        <v>22.6328999999999</v>
      </c>
      <c r="KR97" s="243">
        <f t="shared" si="305"/>
        <v>4.9792379999999783</v>
      </c>
      <c r="KS97" s="243">
        <f t="shared" si="306"/>
        <v>53.626538816135735</v>
      </c>
      <c r="KT97" s="243">
        <f t="shared" si="307"/>
        <v>0</v>
      </c>
      <c r="KU97" s="243">
        <f t="shared" si="308"/>
        <v>0</v>
      </c>
      <c r="KV97" s="243">
        <f t="shared" si="309"/>
        <v>0</v>
      </c>
      <c r="KW97" s="243">
        <f t="shared" si="310"/>
        <v>9.2304977581951473</v>
      </c>
      <c r="KX97" s="243">
        <f t="shared" si="311"/>
        <v>0.29753261524830671</v>
      </c>
      <c r="KY97" s="243">
        <f t="shared" si="312"/>
        <v>7.873570724233776</v>
      </c>
      <c r="KZ97" s="243">
        <f t="shared" si="313"/>
        <v>4.5234587287165384</v>
      </c>
      <c r="LA97" s="243">
        <f t="shared" si="313"/>
        <v>113.99115996365676</v>
      </c>
      <c r="LB97" s="244">
        <v>5.67</v>
      </c>
      <c r="LC97" s="243">
        <f t="shared" si="314"/>
        <v>1.2474000000000001</v>
      </c>
      <c r="LD97" s="243">
        <f t="shared" si="88"/>
        <v>0</v>
      </c>
      <c r="LE97" s="243">
        <f t="shared" si="315"/>
        <v>0</v>
      </c>
      <c r="LF97" s="243">
        <f t="shared" si="316"/>
        <v>0</v>
      </c>
      <c r="LG97" s="244">
        <v>0.45472285879166702</v>
      </c>
      <c r="LH97" s="243">
        <f t="shared" si="89"/>
        <v>0.83763505497790092</v>
      </c>
      <c r="LI97" s="243">
        <f t="shared" si="317"/>
        <v>2.7000033482480919E-2</v>
      </c>
      <c r="LJ97" s="243">
        <f t="shared" si="318"/>
        <v>0.71449872143791249</v>
      </c>
      <c r="LK97" s="243">
        <f t="shared" si="90"/>
        <v>0.41048789568847843</v>
      </c>
      <c r="LL97" s="243">
        <f t="shared" si="319"/>
        <v>10.344294971349655</v>
      </c>
      <c r="LM97" s="243">
        <f t="shared" si="91"/>
        <v>0</v>
      </c>
      <c r="LN97" s="244">
        <v>0</v>
      </c>
      <c r="LO97" s="243">
        <f t="shared" si="320"/>
        <v>0</v>
      </c>
      <c r="LP97" s="243">
        <f t="shared" si="321"/>
        <v>0</v>
      </c>
      <c r="LQ97" s="243">
        <f t="shared" si="92"/>
        <v>0</v>
      </c>
      <c r="LR97" s="243">
        <f t="shared" si="322"/>
        <v>0</v>
      </c>
      <c r="LS97" s="244">
        <v>0</v>
      </c>
      <c r="LT97" s="243">
        <f t="shared" si="93"/>
        <v>0</v>
      </c>
      <c r="LU97" s="243">
        <f t="shared" si="323"/>
        <v>0</v>
      </c>
      <c r="LV97" s="243">
        <f t="shared" si="324"/>
        <v>0</v>
      </c>
      <c r="LW97" s="243">
        <f t="shared" si="94"/>
        <v>0</v>
      </c>
      <c r="LX97" s="243">
        <f t="shared" si="325"/>
        <v>0</v>
      </c>
      <c r="LY97" s="245">
        <f t="shared" si="95"/>
        <v>0</v>
      </c>
      <c r="LZ97" s="244">
        <v>0</v>
      </c>
      <c r="MA97" s="249">
        <f t="shared" si="326"/>
        <v>0</v>
      </c>
      <c r="MB97" s="249">
        <f t="shared" si="327"/>
        <v>0</v>
      </c>
      <c r="MC97" s="249">
        <f t="shared" si="96"/>
        <v>0</v>
      </c>
      <c r="MD97" s="247">
        <f t="shared" si="328"/>
        <v>0</v>
      </c>
      <c r="ME97" s="250">
        <f t="shared" si="329"/>
        <v>331.9935294264709</v>
      </c>
      <c r="MF97" s="251">
        <f t="shared" si="376"/>
        <v>70.849741516168322</v>
      </c>
      <c r="MG97" s="252" t="e">
        <f t="shared" si="330"/>
        <v>#REF!</v>
      </c>
      <c r="MH97" s="252" t="e">
        <f t="shared" si="377"/>
        <v>#REF!</v>
      </c>
      <c r="MI97" s="252">
        <f t="shared" si="331"/>
        <v>0</v>
      </c>
      <c r="MJ97" s="252">
        <f t="shared" si="332"/>
        <v>0</v>
      </c>
      <c r="MK97" s="252">
        <f t="shared" si="378"/>
        <v>96.846166666666647</v>
      </c>
      <c r="ML97" s="252">
        <f t="shared" si="333"/>
        <v>0</v>
      </c>
      <c r="MM97" s="252">
        <f t="shared" si="334"/>
        <v>0</v>
      </c>
      <c r="MN97" s="252">
        <f t="shared" si="335"/>
        <v>0</v>
      </c>
      <c r="MO97" s="252">
        <f t="shared" si="336"/>
        <v>0</v>
      </c>
      <c r="MP97" s="253">
        <f t="shared" si="337"/>
        <v>0</v>
      </c>
      <c r="MQ97" s="254">
        <f t="shared" si="379"/>
        <v>0</v>
      </c>
      <c r="MR97" s="255">
        <f t="shared" si="338"/>
        <v>0</v>
      </c>
      <c r="MS97" s="255">
        <f t="shared" si="380"/>
        <v>0</v>
      </c>
      <c r="MT97" s="255">
        <f t="shared" si="381"/>
        <v>26.883361219267904</v>
      </c>
      <c r="MU97" s="255">
        <f t="shared" si="97"/>
        <v>0.86654880156730352</v>
      </c>
      <c r="MV97" s="255">
        <f t="shared" si="339"/>
        <v>27.976282831125346</v>
      </c>
      <c r="MW97" s="255" t="e">
        <f t="shared" si="98"/>
        <v>#REF!</v>
      </c>
      <c r="MX97" s="255" t="e">
        <f t="shared" si="99"/>
        <v>#REF!</v>
      </c>
      <c r="MY97" s="256" t="e">
        <f t="shared" si="340"/>
        <v>#REF!</v>
      </c>
      <c r="MZ97" s="254">
        <f t="shared" si="341"/>
        <v>0</v>
      </c>
      <c r="NA97" s="255">
        <f t="shared" si="100"/>
        <v>0</v>
      </c>
      <c r="NB97" s="255">
        <f t="shared" si="342"/>
        <v>0</v>
      </c>
      <c r="NC97" s="255">
        <f t="shared" si="101"/>
        <v>0</v>
      </c>
      <c r="ND97" s="255">
        <f t="shared" si="343"/>
        <v>0</v>
      </c>
      <c r="NE97" s="255"/>
      <c r="NF97" s="256"/>
      <c r="NG97" s="257"/>
      <c r="NH97" s="254">
        <f t="shared" si="344"/>
        <v>8.7233065942034731</v>
      </c>
      <c r="NI97" s="255">
        <f t="shared" si="102"/>
        <v>9.8311665316673142</v>
      </c>
      <c r="NJ97" s="255" t="e">
        <f t="shared" si="345"/>
        <v>#REF!</v>
      </c>
      <c r="NK97" s="255" t="e">
        <f t="shared" si="103"/>
        <v>#REF!</v>
      </c>
      <c r="NL97" s="255">
        <f t="shared" si="346"/>
        <v>9.195075234230492</v>
      </c>
      <c r="NM97" s="255">
        <f t="shared" si="382"/>
        <v>0.94869333550738477</v>
      </c>
      <c r="NN97" s="256" t="e">
        <f t="shared" si="383"/>
        <v>#REF!</v>
      </c>
      <c r="NO97" s="257" t="e">
        <f t="shared" si="384"/>
        <v>#REF!</v>
      </c>
      <c r="NP97" s="254">
        <f t="shared" si="347"/>
        <v>13.093225043463027</v>
      </c>
      <c r="NQ97" s="255">
        <f t="shared" si="104"/>
        <v>14.756064623982832</v>
      </c>
      <c r="NR97" s="255">
        <f t="shared" si="348"/>
        <v>11.515193729191077</v>
      </c>
      <c r="NS97" s="255">
        <f t="shared" si="105"/>
        <v>14.278840224196935</v>
      </c>
      <c r="NT97" s="255">
        <f t="shared" si="349"/>
        <v>123.31494025355521</v>
      </c>
      <c r="NU97" s="255">
        <f t="shared" si="350"/>
        <v>0.1061771186568413</v>
      </c>
      <c r="NV97" s="256">
        <f t="shared" si="351"/>
        <v>9.3380361742981019E-2</v>
      </c>
      <c r="NW97" s="257">
        <f t="shared" si="106"/>
        <v>1.0358957808877343</v>
      </c>
      <c r="NX97" s="254">
        <f t="shared" si="352"/>
        <v>0</v>
      </c>
      <c r="NY97" s="255">
        <f t="shared" si="107"/>
        <v>0</v>
      </c>
      <c r="NZ97" s="255">
        <f t="shared" si="353"/>
        <v>0</v>
      </c>
      <c r="OA97" s="255">
        <f t="shared" si="108"/>
        <v>0</v>
      </c>
      <c r="OB97" s="255">
        <f t="shared" si="354"/>
        <v>0</v>
      </c>
      <c r="OC97" s="255"/>
      <c r="OD97" s="256"/>
      <c r="OE97" s="257"/>
      <c r="OF97" s="254">
        <f t="shared" si="355"/>
        <v>0</v>
      </c>
      <c r="OG97" s="255">
        <f t="shared" si="109"/>
        <v>0</v>
      </c>
      <c r="OH97" s="255">
        <f t="shared" si="356"/>
        <v>0</v>
      </c>
      <c r="OI97" s="255">
        <f t="shared" si="110"/>
        <v>0</v>
      </c>
      <c r="OJ97" s="255">
        <f t="shared" si="357"/>
        <v>0</v>
      </c>
      <c r="OK97" s="255"/>
      <c r="OL97" s="256"/>
      <c r="OM97" s="257"/>
      <c r="ON97" s="258"/>
      <c r="OO97" s="254">
        <f t="shared" si="358"/>
        <v>0</v>
      </c>
      <c r="OP97" s="255">
        <f t="shared" si="111"/>
        <v>0</v>
      </c>
      <c r="OQ97" s="255">
        <f t="shared" si="359"/>
        <v>0</v>
      </c>
      <c r="OR97" s="255">
        <f t="shared" si="112"/>
        <v>0</v>
      </c>
      <c r="OS97" s="255">
        <f t="shared" si="360"/>
        <v>0</v>
      </c>
      <c r="OT97" s="255"/>
      <c r="OU97" s="256"/>
      <c r="OV97" s="257"/>
      <c r="OW97" s="258"/>
      <c r="OX97" s="254">
        <f t="shared" si="361"/>
        <v>0</v>
      </c>
      <c r="OY97" s="255">
        <f t="shared" si="113"/>
        <v>0</v>
      </c>
      <c r="OZ97" s="255">
        <f t="shared" si="362"/>
        <v>0</v>
      </c>
      <c r="PA97" s="255">
        <f t="shared" si="114"/>
        <v>0</v>
      </c>
      <c r="PB97" s="255">
        <f t="shared" si="363"/>
        <v>0</v>
      </c>
      <c r="PC97" s="255"/>
      <c r="PD97" s="259"/>
      <c r="PE97" s="257"/>
      <c r="PF97" s="254">
        <f t="shared" si="116"/>
        <v>0</v>
      </c>
      <c r="PG97" s="255">
        <f t="shared" si="117"/>
        <v>0</v>
      </c>
      <c r="PH97" s="255">
        <f t="shared" si="364"/>
        <v>0</v>
      </c>
      <c r="PI97" s="255">
        <f t="shared" si="118"/>
        <v>0</v>
      </c>
      <c r="PJ97" s="255">
        <f t="shared" si="119"/>
        <v>0</v>
      </c>
      <c r="PK97" s="255"/>
      <c r="PL97" s="259"/>
      <c r="PM97" s="257"/>
      <c r="PN97" s="254">
        <f t="shared" si="120"/>
        <v>0</v>
      </c>
      <c r="PO97" s="255">
        <f t="shared" si="121"/>
        <v>0</v>
      </c>
      <c r="PP97" s="255">
        <f t="shared" si="365"/>
        <v>0</v>
      </c>
      <c r="PQ97" s="255">
        <f t="shared" si="122"/>
        <v>0</v>
      </c>
      <c r="PR97" s="255">
        <f t="shared" si="123"/>
        <v>0</v>
      </c>
      <c r="PS97" s="255"/>
      <c r="PT97" s="259"/>
      <c r="PU97" s="257"/>
      <c r="PV97" s="254">
        <f t="shared" si="124"/>
        <v>32.002509985907821</v>
      </c>
      <c r="PW97" s="255">
        <f t="shared" si="125"/>
        <v>36.066828754118113</v>
      </c>
      <c r="PX97" s="255">
        <f t="shared" si="126"/>
        <v>0.1062207380979686</v>
      </c>
      <c r="PY97" s="255">
        <f t="shared" si="127"/>
        <v>0.13171371524148107</v>
      </c>
      <c r="PZ97" s="255">
        <f t="shared" si="128"/>
        <v>32.297980140360693</v>
      </c>
      <c r="QA97" s="255">
        <f t="shared" si="366"/>
        <v>0.99085174511939089</v>
      </c>
      <c r="QB97" s="259">
        <f t="shared" si="129"/>
        <v>3.2887734042919741E-3</v>
      </c>
      <c r="QC97" s="257">
        <f t="shared" si="367"/>
        <v>1.1266274772471927</v>
      </c>
      <c r="QD97" s="254">
        <f t="shared" si="130"/>
        <v>0</v>
      </c>
      <c r="QE97" s="255">
        <f t="shared" si="131"/>
        <v>0</v>
      </c>
      <c r="QF97" s="255">
        <f t="shared" si="132"/>
        <v>0</v>
      </c>
      <c r="QG97" s="255">
        <f t="shared" si="133"/>
        <v>0</v>
      </c>
      <c r="QH97" s="255">
        <f t="shared" si="134"/>
        <v>0</v>
      </c>
      <c r="QI97" s="255"/>
      <c r="QJ97" s="259"/>
      <c r="QK97" s="257"/>
      <c r="QL97" s="254">
        <f t="shared" si="135"/>
        <v>37.217894283565087</v>
      </c>
      <c r="QM97" s="255">
        <f t="shared" si="136"/>
        <v>41.944566857577854</v>
      </c>
      <c r="QN97" s="255">
        <f t="shared" si="137"/>
        <v>0.29753261524830671</v>
      </c>
      <c r="QO97" s="255">
        <f t="shared" si="138"/>
        <v>0.36894044290790029</v>
      </c>
      <c r="QP97" s="255">
        <f t="shared" si="368"/>
        <v>90.469174574330751</v>
      </c>
      <c r="QQ97" s="255">
        <f t="shared" si="369"/>
        <v>0.41138757437193529</v>
      </c>
      <c r="QR97" s="259">
        <f t="shared" si="139"/>
        <v>3.2887734042919749E-3</v>
      </c>
      <c r="QS97" s="257">
        <f t="shared" si="370"/>
        <v>1.0530355275622658</v>
      </c>
      <c r="QT97" s="254">
        <f t="shared" si="140"/>
        <v>7.7890884401542531</v>
      </c>
      <c r="QU97" s="255">
        <f t="shared" si="141"/>
        <v>8.7783026720538437</v>
      </c>
      <c r="QV97" s="255">
        <f t="shared" si="142"/>
        <v>2.7000033482480919E-2</v>
      </c>
      <c r="QW97" s="255">
        <f t="shared" si="143"/>
        <v>3.3480041518276341E-2</v>
      </c>
      <c r="QX97" s="255">
        <f t="shared" si="144"/>
        <v>8.2097579137695664</v>
      </c>
      <c r="QY97" s="255">
        <f t="shared" si="385"/>
        <v>0.94875981995647418</v>
      </c>
      <c r="QZ97" s="259">
        <f t="shared" si="386"/>
        <v>3.2887734042919749E-3</v>
      </c>
      <c r="RA97" s="257">
        <f t="shared" si="387"/>
        <v>1.1212818027515024</v>
      </c>
      <c r="RB97" s="254">
        <f t="shared" si="145"/>
        <v>0</v>
      </c>
      <c r="RC97" s="255">
        <f t="shared" si="146"/>
        <v>0</v>
      </c>
      <c r="RD97" s="255">
        <f t="shared" si="371"/>
        <v>0</v>
      </c>
      <c r="RE97" s="255">
        <f t="shared" si="147"/>
        <v>0</v>
      </c>
      <c r="RF97" s="255">
        <f t="shared" si="148"/>
        <v>0</v>
      </c>
      <c r="RG97" s="255"/>
      <c r="RH97" s="259"/>
      <c r="RI97" s="257"/>
      <c r="RJ97" s="254">
        <f t="shared" si="149"/>
        <v>0</v>
      </c>
      <c r="RK97" s="255">
        <f t="shared" si="150"/>
        <v>0</v>
      </c>
      <c r="RL97" s="255">
        <f t="shared" si="372"/>
        <v>0</v>
      </c>
      <c r="RM97" s="255">
        <f t="shared" si="151"/>
        <v>0</v>
      </c>
      <c r="RN97" s="255">
        <f t="shared" si="152"/>
        <v>0</v>
      </c>
      <c r="RO97" s="255"/>
      <c r="RP97" s="259"/>
      <c r="RQ97" s="257"/>
      <c r="RR97" s="254">
        <f t="shared" si="153"/>
        <v>0</v>
      </c>
      <c r="RS97" s="255">
        <f t="shared" si="154"/>
        <v>0</v>
      </c>
      <c r="RT97" s="255">
        <f t="shared" si="373"/>
        <v>0</v>
      </c>
      <c r="RU97" s="255">
        <f t="shared" si="155"/>
        <v>0</v>
      </c>
      <c r="RV97" s="255">
        <f t="shared" si="156"/>
        <v>0</v>
      </c>
      <c r="RW97" s="255"/>
      <c r="RX97" s="259"/>
      <c r="RY97" s="257"/>
      <c r="RZ97" s="260"/>
      <c r="SA97" s="242" t="e">
        <f t="shared" si="157"/>
        <v>#REF!</v>
      </c>
      <c r="SB97" s="242">
        <f t="shared" si="158"/>
        <v>0</v>
      </c>
      <c r="SC97" s="242">
        <f t="shared" si="159"/>
        <v>0.45703721852766832</v>
      </c>
      <c r="SD97" s="242">
        <f t="shared" si="160"/>
        <v>0</v>
      </c>
      <c r="SE97" s="242">
        <f t="shared" si="161"/>
        <v>0</v>
      </c>
      <c r="SF97" s="262">
        <v>0</v>
      </c>
      <c r="SG97" s="242">
        <f t="shared" si="162"/>
        <v>0</v>
      </c>
      <c r="SH97" s="262">
        <v>0</v>
      </c>
      <c r="SI97" s="242">
        <f t="shared" si="163"/>
        <v>0</v>
      </c>
      <c r="SJ97" s="242">
        <f t="shared" si="164"/>
        <v>0</v>
      </c>
      <c r="SK97" s="242">
        <f t="shared" si="165"/>
        <v>0</v>
      </c>
      <c r="SL97" s="242">
        <f t="shared" si="166"/>
        <v>0.19468122806831492</v>
      </c>
      <c r="SM97" s="242">
        <f t="shared" si="167"/>
        <v>0</v>
      </c>
      <c r="SN97" s="242">
        <f t="shared" si="168"/>
        <v>0.39920576849885497</v>
      </c>
      <c r="SO97" s="242">
        <f t="shared" si="169"/>
        <v>4.8439373878864905E-2</v>
      </c>
      <c r="SP97" s="242">
        <f t="shared" si="170"/>
        <v>0</v>
      </c>
      <c r="SQ97" s="242">
        <f t="shared" si="171"/>
        <v>0</v>
      </c>
      <c r="SR97" s="242">
        <f t="shared" si="172"/>
        <v>0</v>
      </c>
      <c r="SS97" s="242" t="e">
        <f t="shared" si="173"/>
        <v>#REF!</v>
      </c>
      <c r="ST97" s="242" t="e">
        <f t="shared" si="174"/>
        <v>#REF!</v>
      </c>
      <c r="SU97" s="242"/>
      <c r="SV97" s="242"/>
      <c r="SW97" s="242" t="e">
        <f t="shared" si="175"/>
        <v>#REF!</v>
      </c>
      <c r="SX97" s="242" t="e">
        <f t="shared" si="175"/>
        <v>#REF!</v>
      </c>
      <c r="SY97" s="242"/>
      <c r="SZ97" s="263"/>
      <c r="TA97" s="264">
        <f t="shared" si="176"/>
        <v>17.041640000000001</v>
      </c>
      <c r="TB97" s="264">
        <f t="shared" si="177"/>
        <v>0</v>
      </c>
      <c r="TC97" s="264">
        <f t="shared" si="178"/>
        <v>155.34652</v>
      </c>
      <c r="TD97" s="264">
        <f t="shared" si="179"/>
        <v>0</v>
      </c>
      <c r="TE97" s="264">
        <f t="shared" si="180"/>
        <v>0</v>
      </c>
      <c r="TF97" s="264">
        <f t="shared" si="180"/>
        <v>0</v>
      </c>
      <c r="TG97" s="264">
        <f t="shared" si="181"/>
        <v>0</v>
      </c>
      <c r="TH97" s="264">
        <f t="shared" si="182"/>
        <v>0</v>
      </c>
      <c r="TI97" s="264">
        <f t="shared" si="183"/>
        <v>0</v>
      </c>
      <c r="TJ97" s="264">
        <f t="shared" si="184"/>
        <v>60.842880000000008</v>
      </c>
      <c r="TK97" s="264">
        <f t="shared" si="185"/>
        <v>0</v>
      </c>
      <c r="TL97" s="264">
        <f t="shared" si="186"/>
        <v>133.48111</v>
      </c>
      <c r="TM97" s="264">
        <f t="shared" si="187"/>
        <v>15.210720000000002</v>
      </c>
      <c r="TN97" s="264">
        <f t="shared" si="188"/>
        <v>0</v>
      </c>
      <c r="TO97" s="264">
        <f t="shared" si="189"/>
        <v>0</v>
      </c>
      <c r="TP97" s="264">
        <f t="shared" si="189"/>
        <v>0</v>
      </c>
      <c r="TQ97" s="264"/>
      <c r="TR97" s="264"/>
      <c r="TS97" s="264" t="e">
        <f t="shared" si="190"/>
        <v>#REF!</v>
      </c>
      <c r="TT97" s="264">
        <f t="shared" si="191"/>
        <v>0</v>
      </c>
      <c r="TU97" s="264">
        <f t="shared" si="192"/>
        <v>160.92280464359203</v>
      </c>
      <c r="TV97" s="264">
        <f t="shared" si="193"/>
        <v>0</v>
      </c>
      <c r="TW97" s="264">
        <f t="shared" si="193"/>
        <v>0</v>
      </c>
      <c r="TX97" s="264">
        <f t="shared" si="194"/>
        <v>0</v>
      </c>
      <c r="TY97" s="264">
        <f t="shared" si="195"/>
        <v>0</v>
      </c>
      <c r="TZ97" s="264">
        <f t="shared" si="196"/>
        <v>0</v>
      </c>
      <c r="UA97" s="264">
        <f t="shared" si="197"/>
        <v>0</v>
      </c>
      <c r="UB97" s="264">
        <f t="shared" si="198"/>
        <v>68.547260402853695</v>
      </c>
      <c r="UC97" s="264">
        <f t="shared" si="199"/>
        <v>0</v>
      </c>
      <c r="UD97" s="264">
        <f t="shared" si="200"/>
        <v>140.56035108844685</v>
      </c>
      <c r="UE97" s="264">
        <f t="shared" si="201"/>
        <v>17.055503542748333</v>
      </c>
      <c r="UF97" s="264">
        <f t="shared" si="202"/>
        <v>0</v>
      </c>
      <c r="UG97" s="264">
        <f t="shared" si="203"/>
        <v>0</v>
      </c>
      <c r="UH97" s="264">
        <f t="shared" si="203"/>
        <v>0</v>
      </c>
      <c r="UI97" s="191"/>
      <c r="UJ97" s="191"/>
      <c r="UK97" s="191"/>
      <c r="UL97" s="191"/>
      <c r="UM97" s="189"/>
      <c r="UN97" s="191"/>
      <c r="UO97" s="191"/>
      <c r="UP97" s="191"/>
      <c r="UQ97" s="191"/>
      <c r="UR97" s="191"/>
      <c r="US97" s="191"/>
      <c r="UT97" s="191"/>
      <c r="UU97" s="191"/>
      <c r="UV97" s="192"/>
      <c r="UW97" s="191"/>
      <c r="UX97" s="191"/>
      <c r="UY97" s="191"/>
      <c r="UZ97" s="191"/>
      <c r="VA97" s="191"/>
      <c r="VB97" s="191"/>
      <c r="VC97" s="191"/>
      <c r="VD97" s="191"/>
      <c r="VE97" s="191"/>
      <c r="VF97" s="191"/>
      <c r="VG97" s="191"/>
      <c r="VH97" s="191"/>
      <c r="VI97" s="191"/>
      <c r="VJ97" s="191"/>
      <c r="VK97" s="191"/>
      <c r="VL97" s="191"/>
      <c r="VM97" s="191"/>
      <c r="VN97" s="219"/>
      <c r="VO97" s="191"/>
      <c r="VP97" s="191"/>
      <c r="VQ97" s="191"/>
      <c r="VR97" s="191"/>
      <c r="VS97" s="191"/>
      <c r="VT97" s="191"/>
      <c r="VU97" s="191"/>
      <c r="VV97" s="191"/>
    </row>
    <row r="98" spans="1:594" ht="23.1" hidden="1" customHeight="1" thickBot="1" x14ac:dyDescent="0.35">
      <c r="A98" s="265">
        <v>61</v>
      </c>
      <c r="B98" s="266" t="s">
        <v>193</v>
      </c>
      <c r="C98" s="265">
        <v>1</v>
      </c>
      <c r="D98" s="267">
        <v>126.5</v>
      </c>
      <c r="E98" s="239"/>
      <c r="F98" s="240">
        <f t="shared" si="204"/>
        <v>126.5</v>
      </c>
      <c r="G98" s="240"/>
      <c r="H98" s="268">
        <v>0</v>
      </c>
      <c r="I98" s="269">
        <v>1.0951</v>
      </c>
      <c r="J98" s="269">
        <v>1.0951</v>
      </c>
      <c r="K98" s="269"/>
      <c r="L98" s="269"/>
      <c r="M98" s="269">
        <v>5.5E-2</v>
      </c>
      <c r="N98" s="269">
        <v>0</v>
      </c>
      <c r="O98" s="269">
        <v>0.51719999999999999</v>
      </c>
      <c r="P98" s="269">
        <v>0</v>
      </c>
      <c r="Q98" s="269">
        <v>0</v>
      </c>
      <c r="R98" s="269">
        <v>0</v>
      </c>
      <c r="S98" s="269">
        <v>0</v>
      </c>
      <c r="T98" s="269">
        <v>0</v>
      </c>
      <c r="U98" s="269">
        <v>0</v>
      </c>
      <c r="V98" s="269">
        <v>7.1999999999999995E-2</v>
      </c>
      <c r="W98" s="269">
        <v>0</v>
      </c>
      <c r="X98" s="269">
        <v>0.40179999999999999</v>
      </c>
      <c r="Y98" s="269">
        <v>4.9099999999999998E-2</v>
      </c>
      <c r="Z98" s="269">
        <v>0</v>
      </c>
      <c r="AA98" s="269">
        <v>0</v>
      </c>
      <c r="AB98" s="269">
        <v>0</v>
      </c>
      <c r="AC98" s="244">
        <v>0</v>
      </c>
      <c r="AD98" s="243">
        <f t="shared" si="205"/>
        <v>0</v>
      </c>
      <c r="AE98" s="243">
        <f t="shared" si="0"/>
        <v>0</v>
      </c>
      <c r="AF98" s="243">
        <f t="shared" si="206"/>
        <v>0</v>
      </c>
      <c r="AG98" s="243">
        <f t="shared" si="207"/>
        <v>0</v>
      </c>
      <c r="AH98" s="244">
        <v>0</v>
      </c>
      <c r="AI98" s="243">
        <f t="shared" si="1"/>
        <v>0</v>
      </c>
      <c r="AJ98" s="243">
        <f t="shared" si="208"/>
        <v>0</v>
      </c>
      <c r="AK98" s="243">
        <f t="shared" si="209"/>
        <v>0</v>
      </c>
      <c r="AL98" s="243">
        <f t="shared" si="2"/>
        <v>0</v>
      </c>
      <c r="AM98" s="243">
        <f t="shared" si="210"/>
        <v>0</v>
      </c>
      <c r="AN98" s="244">
        <v>2.59</v>
      </c>
      <c r="AO98" s="244">
        <v>0.56979999999999997</v>
      </c>
      <c r="AP98" s="243">
        <f t="shared" si="211"/>
        <v>0</v>
      </c>
      <c r="AQ98" s="243">
        <f t="shared" si="212"/>
        <v>0</v>
      </c>
      <c r="AR98" s="243">
        <f t="shared" si="213"/>
        <v>0</v>
      </c>
      <c r="AS98" s="244">
        <v>0.20779286055000001</v>
      </c>
      <c r="AT98" s="244" t="e">
        <f t="shared" si="3"/>
        <v>#REF!</v>
      </c>
      <c r="AU98" s="243">
        <f t="shared" si="4"/>
        <v>0.38263250422176676</v>
      </c>
      <c r="AV98" s="243">
        <f t="shared" si="214"/>
        <v>1.2333641439762554E-2</v>
      </c>
      <c r="AW98" s="243">
        <f t="shared" si="215"/>
        <v>0.32638370782399001</v>
      </c>
      <c r="AX98" s="243">
        <f t="shared" si="5"/>
        <v>0.18751126823858832</v>
      </c>
      <c r="AY98" s="243">
        <f t="shared" si="216"/>
        <v>4.7252839596124261</v>
      </c>
      <c r="AZ98" s="244">
        <v>8</v>
      </c>
      <c r="BA98" s="243">
        <f t="shared" si="217"/>
        <v>40.777333333333324</v>
      </c>
      <c r="BB98" s="243">
        <f t="shared" si="218"/>
        <v>4.2524933333333328</v>
      </c>
      <c r="BC98" s="243">
        <f t="shared" si="219"/>
        <v>3.4019946666666665</v>
      </c>
      <c r="BD98" s="243">
        <f t="shared" si="220"/>
        <v>0.85049866666666629</v>
      </c>
      <c r="BE98" s="244">
        <v>1.5946849999999999</v>
      </c>
      <c r="BF98" s="243">
        <f t="shared" si="221"/>
        <v>1.2757480000000001</v>
      </c>
      <c r="BG98" s="243">
        <f t="shared" si="222"/>
        <v>0.3189369999999998</v>
      </c>
      <c r="BH98" s="243">
        <f t="shared" si="6"/>
        <v>5.297568440093432</v>
      </c>
      <c r="BI98" s="243">
        <f t="shared" si="223"/>
        <v>0.17075995615062994</v>
      </c>
      <c r="BJ98" s="243">
        <f t="shared" si="224"/>
        <v>4.5188007052503973</v>
      </c>
      <c r="BK98" s="243">
        <f t="shared" si="7"/>
        <v>2.5961040053380047</v>
      </c>
      <c r="BL98" s="243">
        <f t="shared" si="225"/>
        <v>65.421820934517712</v>
      </c>
      <c r="BM98" s="244">
        <v>0</v>
      </c>
      <c r="BN98" s="243">
        <f t="shared" si="226"/>
        <v>0</v>
      </c>
      <c r="BO98" s="243">
        <f t="shared" si="8"/>
        <v>0</v>
      </c>
      <c r="BP98" s="243">
        <f t="shared" si="227"/>
        <v>0</v>
      </c>
      <c r="BQ98" s="243">
        <f t="shared" si="228"/>
        <v>0</v>
      </c>
      <c r="BR98" s="244">
        <v>0</v>
      </c>
      <c r="BS98" s="243">
        <f t="shared" si="9"/>
        <v>0</v>
      </c>
      <c r="BT98" s="243">
        <f t="shared" si="229"/>
        <v>0</v>
      </c>
      <c r="BU98" s="243">
        <f t="shared" si="230"/>
        <v>0</v>
      </c>
      <c r="BV98" s="243">
        <f t="shared" si="10"/>
        <v>0</v>
      </c>
      <c r="BW98" s="243">
        <f t="shared" si="231"/>
        <v>0</v>
      </c>
      <c r="BX98" s="244">
        <v>0</v>
      </c>
      <c r="BY98" s="243">
        <f t="shared" si="11"/>
        <v>0</v>
      </c>
      <c r="BZ98" s="243">
        <f t="shared" si="232"/>
        <v>0</v>
      </c>
      <c r="CA98" s="243">
        <f t="shared" si="233"/>
        <v>0</v>
      </c>
      <c r="CB98" s="243">
        <f t="shared" si="12"/>
        <v>0</v>
      </c>
      <c r="CC98" s="243">
        <f t="shared" si="234"/>
        <v>0</v>
      </c>
      <c r="CD98" s="245"/>
      <c r="CE98" s="243">
        <f t="shared" si="13"/>
        <v>0</v>
      </c>
      <c r="CF98" s="243">
        <f t="shared" si="235"/>
        <v>0</v>
      </c>
      <c r="CG98" s="243">
        <f t="shared" si="236"/>
        <v>0</v>
      </c>
      <c r="CH98" s="243">
        <f t="shared" si="14"/>
        <v>0</v>
      </c>
      <c r="CI98" s="243">
        <f t="shared" si="237"/>
        <v>0</v>
      </c>
      <c r="CJ98" s="245"/>
      <c r="CK98" s="243">
        <f t="shared" si="15"/>
        <v>0</v>
      </c>
      <c r="CL98" s="243">
        <f t="shared" si="238"/>
        <v>0</v>
      </c>
      <c r="CM98" s="243">
        <f t="shared" si="239"/>
        <v>0</v>
      </c>
      <c r="CN98" s="243">
        <f t="shared" si="16"/>
        <v>0</v>
      </c>
      <c r="CO98" s="243">
        <f t="shared" si="240"/>
        <v>0</v>
      </c>
      <c r="CP98" s="243">
        <v>0</v>
      </c>
      <c r="CQ98" s="243">
        <f t="shared" si="17"/>
        <v>0</v>
      </c>
      <c r="CR98" s="243">
        <f t="shared" si="374"/>
        <v>0</v>
      </c>
      <c r="CS98" s="243">
        <f t="shared" si="241"/>
        <v>0</v>
      </c>
      <c r="CT98" s="243">
        <f t="shared" si="18"/>
        <v>0</v>
      </c>
      <c r="CU98" s="243">
        <f t="shared" si="242"/>
        <v>0</v>
      </c>
      <c r="CV98" s="243"/>
      <c r="CW98" s="243">
        <f t="shared" si="19"/>
        <v>0</v>
      </c>
      <c r="CX98" s="243">
        <f t="shared" si="375"/>
        <v>0</v>
      </c>
      <c r="CY98" s="243">
        <f t="shared" si="243"/>
        <v>0</v>
      </c>
      <c r="CZ98" s="243">
        <f t="shared" si="20"/>
        <v>0</v>
      </c>
      <c r="DA98" s="243">
        <f t="shared" si="244"/>
        <v>0</v>
      </c>
      <c r="DB98" s="244">
        <v>0</v>
      </c>
      <c r="DC98" s="243">
        <f t="shared" si="245"/>
        <v>0</v>
      </c>
      <c r="DD98" s="243">
        <f t="shared" si="21"/>
        <v>0</v>
      </c>
      <c r="DE98" s="244">
        <v>0</v>
      </c>
      <c r="DF98" s="244">
        <v>0</v>
      </c>
      <c r="DG98" s="243">
        <f t="shared" si="22"/>
        <v>0</v>
      </c>
      <c r="DH98" s="243">
        <f t="shared" si="23"/>
        <v>0</v>
      </c>
      <c r="DI98" s="243">
        <f t="shared" si="246"/>
        <v>0</v>
      </c>
      <c r="DJ98" s="244">
        <v>0</v>
      </c>
      <c r="DK98" s="243">
        <f t="shared" si="247"/>
        <v>0</v>
      </c>
      <c r="DL98" s="243">
        <f t="shared" si="24"/>
        <v>0</v>
      </c>
      <c r="DM98" s="244">
        <v>0</v>
      </c>
      <c r="DN98" s="244">
        <v>0</v>
      </c>
      <c r="DO98" s="243">
        <f t="shared" si="25"/>
        <v>0</v>
      </c>
      <c r="DP98" s="243">
        <f t="shared" si="26"/>
        <v>0</v>
      </c>
      <c r="DQ98" s="243">
        <f t="shared" si="248"/>
        <v>0</v>
      </c>
      <c r="DR98" s="244">
        <v>0</v>
      </c>
      <c r="DS98" s="243">
        <f t="shared" si="249"/>
        <v>0</v>
      </c>
      <c r="DT98" s="243">
        <f t="shared" si="27"/>
        <v>0</v>
      </c>
      <c r="DU98" s="244">
        <v>0</v>
      </c>
      <c r="DV98" s="244">
        <v>0</v>
      </c>
      <c r="DW98" s="243">
        <f t="shared" si="28"/>
        <v>0</v>
      </c>
      <c r="DX98" s="243">
        <f t="shared" si="29"/>
        <v>0</v>
      </c>
      <c r="DY98" s="243">
        <f t="shared" si="30"/>
        <v>0</v>
      </c>
      <c r="DZ98" s="244">
        <v>0</v>
      </c>
      <c r="EA98" s="243">
        <f t="shared" si="250"/>
        <v>0</v>
      </c>
      <c r="EB98" s="243">
        <f t="shared" si="31"/>
        <v>0</v>
      </c>
      <c r="EC98" s="244">
        <v>0</v>
      </c>
      <c r="ED98" s="244">
        <v>0</v>
      </c>
      <c r="EE98" s="243">
        <f t="shared" si="32"/>
        <v>0</v>
      </c>
      <c r="EF98" s="243">
        <f t="shared" si="33"/>
        <v>0</v>
      </c>
      <c r="EG98" s="243">
        <f t="shared" si="34"/>
        <v>0</v>
      </c>
      <c r="EH98" s="244">
        <v>0</v>
      </c>
      <c r="EI98" s="243">
        <f t="shared" si="251"/>
        <v>0</v>
      </c>
      <c r="EJ98" s="243">
        <f t="shared" si="35"/>
        <v>0</v>
      </c>
      <c r="EK98" s="244">
        <v>0</v>
      </c>
      <c r="EL98" s="244">
        <v>0</v>
      </c>
      <c r="EM98" s="243">
        <f t="shared" si="36"/>
        <v>0</v>
      </c>
      <c r="EN98" s="243">
        <f t="shared" si="37"/>
        <v>0</v>
      </c>
      <c r="EO98" s="243">
        <f t="shared" si="252"/>
        <v>0</v>
      </c>
      <c r="EP98" s="244">
        <v>0</v>
      </c>
      <c r="EQ98" s="244">
        <v>0</v>
      </c>
      <c r="ER98" s="244">
        <v>0</v>
      </c>
      <c r="ES98" s="244">
        <v>0</v>
      </c>
      <c r="ET98" s="244">
        <v>0</v>
      </c>
      <c r="EU98" s="243">
        <f t="shared" si="38"/>
        <v>0</v>
      </c>
      <c r="EV98" s="243">
        <f t="shared" si="253"/>
        <v>0</v>
      </c>
      <c r="EW98" s="243">
        <f t="shared" si="254"/>
        <v>0</v>
      </c>
      <c r="EX98" s="243">
        <f t="shared" si="39"/>
        <v>0</v>
      </c>
      <c r="EY98" s="243">
        <f t="shared" si="255"/>
        <v>0</v>
      </c>
      <c r="EZ98" s="245">
        <f t="shared" si="256"/>
        <v>0</v>
      </c>
      <c r="FA98" s="245">
        <f t="shared" si="256"/>
        <v>0</v>
      </c>
      <c r="FB98" s="245">
        <f t="shared" si="256"/>
        <v>0</v>
      </c>
      <c r="FC98" s="245">
        <f t="shared" si="257"/>
        <v>0</v>
      </c>
      <c r="FD98" s="245">
        <f t="shared" si="258"/>
        <v>0</v>
      </c>
      <c r="FE98" s="245">
        <f t="shared" si="259"/>
        <v>0</v>
      </c>
      <c r="FF98" s="245">
        <f t="shared" si="260"/>
        <v>0</v>
      </c>
      <c r="FG98" s="245">
        <f t="shared" si="261"/>
        <v>0</v>
      </c>
      <c r="FH98" s="245">
        <f t="shared" si="262"/>
        <v>0</v>
      </c>
      <c r="FI98" s="245">
        <f t="shared" si="263"/>
        <v>0</v>
      </c>
      <c r="FJ98" s="245">
        <f t="shared" si="263"/>
        <v>0</v>
      </c>
      <c r="FK98" s="244">
        <f t="shared" si="40"/>
        <v>0</v>
      </c>
      <c r="FL98" s="244">
        <v>0</v>
      </c>
      <c r="FM98" s="243">
        <f t="shared" si="264"/>
        <v>0</v>
      </c>
      <c r="FN98" s="243">
        <f t="shared" si="265"/>
        <v>0</v>
      </c>
      <c r="FO98" s="244">
        <v>0</v>
      </c>
      <c r="FP98" s="244">
        <f t="shared" si="266"/>
        <v>0</v>
      </c>
      <c r="FQ98" s="244">
        <f t="shared" si="41"/>
        <v>0</v>
      </c>
      <c r="FR98" s="244">
        <v>0</v>
      </c>
      <c r="FS98" s="243">
        <f t="shared" si="267"/>
        <v>0</v>
      </c>
      <c r="FT98" s="243">
        <f t="shared" si="268"/>
        <v>0</v>
      </c>
      <c r="FU98" s="244">
        <v>0</v>
      </c>
      <c r="FV98" s="244">
        <f t="shared" si="269"/>
        <v>0</v>
      </c>
      <c r="FW98" s="270">
        <v>7.7300000000000003E-4</v>
      </c>
      <c r="FX98" s="243">
        <f t="shared" si="270"/>
        <v>3.5105578690791606</v>
      </c>
      <c r="FY98" s="243">
        <f t="shared" si="271"/>
        <v>0.77232273119741535</v>
      </c>
      <c r="FZ98" s="243">
        <f t="shared" si="42"/>
        <v>0</v>
      </c>
      <c r="GA98" s="243">
        <f t="shared" si="272"/>
        <v>0</v>
      </c>
      <c r="GB98" s="243">
        <f t="shared" si="273"/>
        <v>0</v>
      </c>
      <c r="GC98" s="243">
        <f t="shared" si="274"/>
        <v>6.019160504086913E-2</v>
      </c>
      <c r="GD98" s="243">
        <f t="shared" si="43"/>
        <v>0.49346838016076494</v>
      </c>
      <c r="GE98" s="243">
        <f t="shared" si="275"/>
        <v>1.590628604629947E-2</v>
      </c>
      <c r="GF98" s="243">
        <f t="shared" si="276"/>
        <v>0.42092618330569553</v>
      </c>
      <c r="GG98" s="243">
        <f t="shared" si="44"/>
        <v>0.24182702927391053</v>
      </c>
      <c r="GH98" s="247">
        <f t="shared" si="277"/>
        <v>6.0940411377025443</v>
      </c>
      <c r="GI98" s="244">
        <v>12</v>
      </c>
      <c r="GJ98" s="244">
        <v>4142.22</v>
      </c>
      <c r="GK98" s="244">
        <v>911.28840000000002</v>
      </c>
      <c r="GL98" s="244">
        <v>2540.7275988203201</v>
      </c>
      <c r="GM98" s="244">
        <v>71.022008333333304</v>
      </c>
      <c r="GN98" s="271">
        <v>0</v>
      </c>
      <c r="GO98" s="243">
        <f t="shared" si="278"/>
        <v>0</v>
      </c>
      <c r="GP98" s="243">
        <f t="shared" si="45"/>
        <v>0</v>
      </c>
      <c r="GQ98" s="243">
        <f t="shared" si="279"/>
        <v>0</v>
      </c>
      <c r="GR98" s="243">
        <f t="shared" si="280"/>
        <v>0</v>
      </c>
      <c r="GS98" s="244">
        <v>0</v>
      </c>
      <c r="GT98" s="244">
        <v>0</v>
      </c>
      <c r="GU98" s="245"/>
      <c r="GV98" s="243">
        <f t="shared" si="46"/>
        <v>0</v>
      </c>
      <c r="GW98" s="243">
        <f t="shared" si="281"/>
        <v>0</v>
      </c>
      <c r="GX98" s="243">
        <f t="shared" si="282"/>
        <v>0</v>
      </c>
      <c r="GY98" s="243">
        <f t="shared" si="47"/>
        <v>0</v>
      </c>
      <c r="GZ98" s="243">
        <f t="shared" si="283"/>
        <v>0</v>
      </c>
      <c r="HA98" s="244">
        <v>0</v>
      </c>
      <c r="HB98" s="244">
        <v>44</v>
      </c>
      <c r="HC98" s="244">
        <v>0</v>
      </c>
      <c r="HD98" s="244">
        <v>0</v>
      </c>
      <c r="HE98" s="244">
        <v>0</v>
      </c>
      <c r="HF98" s="243">
        <f t="shared" si="284"/>
        <v>0</v>
      </c>
      <c r="HG98" s="243">
        <f t="shared" si="48"/>
        <v>0</v>
      </c>
      <c r="HH98" s="244">
        <v>0</v>
      </c>
      <c r="HI98" s="244">
        <v>0</v>
      </c>
      <c r="HJ98" s="243">
        <f t="shared" si="49"/>
        <v>0</v>
      </c>
      <c r="HK98" s="243">
        <f t="shared" si="50"/>
        <v>0</v>
      </c>
      <c r="HL98" s="243">
        <f t="shared" si="51"/>
        <v>0</v>
      </c>
      <c r="HM98" s="244">
        <v>0</v>
      </c>
      <c r="HN98" s="243">
        <f t="shared" si="285"/>
        <v>0</v>
      </c>
      <c r="HO98" s="243">
        <f t="shared" si="52"/>
        <v>0</v>
      </c>
      <c r="HP98" s="244">
        <v>0</v>
      </c>
      <c r="HQ98" s="244">
        <v>0</v>
      </c>
      <c r="HR98" s="243">
        <f t="shared" si="53"/>
        <v>0</v>
      </c>
      <c r="HS98" s="243">
        <f t="shared" si="54"/>
        <v>0</v>
      </c>
      <c r="HT98" s="243">
        <f t="shared" si="55"/>
        <v>0</v>
      </c>
      <c r="HU98" s="244">
        <v>0</v>
      </c>
      <c r="HV98" s="243">
        <f t="shared" si="286"/>
        <v>0</v>
      </c>
      <c r="HW98" s="243">
        <f t="shared" si="56"/>
        <v>0</v>
      </c>
      <c r="HX98" s="244">
        <v>0</v>
      </c>
      <c r="HY98" s="244">
        <v>0</v>
      </c>
      <c r="HZ98" s="243">
        <f t="shared" si="57"/>
        <v>0</v>
      </c>
      <c r="IA98" s="243">
        <f t="shared" si="58"/>
        <v>0</v>
      </c>
      <c r="IB98" s="243">
        <f t="shared" si="59"/>
        <v>0</v>
      </c>
      <c r="IC98" s="244">
        <v>0</v>
      </c>
      <c r="ID98" s="243">
        <f t="shared" si="287"/>
        <v>0</v>
      </c>
      <c r="IE98" s="243">
        <f t="shared" si="60"/>
        <v>0</v>
      </c>
      <c r="IF98" s="244">
        <v>0</v>
      </c>
      <c r="IG98" s="244">
        <v>0</v>
      </c>
      <c r="IH98" s="243">
        <f t="shared" si="61"/>
        <v>0</v>
      </c>
      <c r="II98" s="243">
        <f t="shared" si="62"/>
        <v>0</v>
      </c>
      <c r="IJ98" s="243">
        <f t="shared" si="288"/>
        <v>0</v>
      </c>
      <c r="IK98" s="244">
        <v>0</v>
      </c>
      <c r="IL98" s="243">
        <f t="shared" si="289"/>
        <v>0</v>
      </c>
      <c r="IM98" s="243">
        <f t="shared" si="63"/>
        <v>0</v>
      </c>
      <c r="IN98" s="244">
        <v>0</v>
      </c>
      <c r="IO98" s="244">
        <v>0</v>
      </c>
      <c r="IP98" s="243">
        <f t="shared" si="64"/>
        <v>0</v>
      </c>
      <c r="IQ98" s="243">
        <f t="shared" si="65"/>
        <v>0</v>
      </c>
      <c r="IR98" s="243">
        <f t="shared" si="290"/>
        <v>0</v>
      </c>
      <c r="IS98" s="244">
        <v>1.08</v>
      </c>
      <c r="IT98" s="243">
        <f t="shared" si="291"/>
        <v>0.23760000000000001</v>
      </c>
      <c r="IU98" s="243">
        <f t="shared" si="66"/>
        <v>0</v>
      </c>
      <c r="IV98" s="244">
        <v>4.7053483165E-2</v>
      </c>
      <c r="IW98" s="244">
        <v>0.111643681924939</v>
      </c>
      <c r="IX98" s="243">
        <f t="shared" si="67"/>
        <v>0.1677397787218261</v>
      </c>
      <c r="IY98" s="243">
        <f t="shared" si="68"/>
        <v>8.2201847190588262E-2</v>
      </c>
      <c r="IZ98" s="243">
        <f t="shared" si="292"/>
        <v>2.0714865492028238</v>
      </c>
      <c r="JA98" s="244">
        <v>7.7500999999999696</v>
      </c>
      <c r="JB98" s="243">
        <f t="shared" si="293"/>
        <v>1.7050219999999934</v>
      </c>
      <c r="JC98" s="244">
        <v>19.877799999999901</v>
      </c>
      <c r="JD98" s="243">
        <f t="shared" si="69"/>
        <v>0</v>
      </c>
      <c r="JE98" s="243">
        <f t="shared" si="70"/>
        <v>3.3328641156367782</v>
      </c>
      <c r="JF98" s="243">
        <f t="shared" si="71"/>
        <v>1.6332893057818323</v>
      </c>
      <c r="JG98" s="243">
        <f t="shared" si="294"/>
        <v>41.158890505702168</v>
      </c>
      <c r="JH98" s="244">
        <v>0</v>
      </c>
      <c r="JI98" s="243">
        <f t="shared" si="295"/>
        <v>0</v>
      </c>
      <c r="JJ98" s="244">
        <v>0</v>
      </c>
      <c r="JK98" s="243">
        <f t="shared" si="72"/>
        <v>0</v>
      </c>
      <c r="JL98" s="243">
        <f t="shared" si="73"/>
        <v>0</v>
      </c>
      <c r="JM98" s="243">
        <f t="shared" si="74"/>
        <v>0</v>
      </c>
      <c r="JN98" s="243">
        <f t="shared" si="296"/>
        <v>0</v>
      </c>
      <c r="JO98" s="244">
        <v>0</v>
      </c>
      <c r="JP98" s="243">
        <f t="shared" si="297"/>
        <v>0</v>
      </c>
      <c r="JQ98" s="244">
        <v>0</v>
      </c>
      <c r="JR98" s="243">
        <f t="shared" si="75"/>
        <v>0</v>
      </c>
      <c r="JS98" s="243">
        <f t="shared" si="76"/>
        <v>0</v>
      </c>
      <c r="JT98" s="243">
        <f t="shared" si="77"/>
        <v>0</v>
      </c>
      <c r="JU98" s="243">
        <f t="shared" si="298"/>
        <v>0</v>
      </c>
      <c r="JV98" s="244">
        <v>0</v>
      </c>
      <c r="JW98" s="243">
        <f t="shared" si="299"/>
        <v>0</v>
      </c>
      <c r="JX98" s="244">
        <v>0</v>
      </c>
      <c r="JY98" s="243">
        <f t="shared" si="78"/>
        <v>0</v>
      </c>
      <c r="JZ98" s="243">
        <f t="shared" si="79"/>
        <v>0</v>
      </c>
      <c r="KA98" s="243">
        <f t="shared" si="80"/>
        <v>0</v>
      </c>
      <c r="KB98" s="243">
        <f t="shared" si="300"/>
        <v>0</v>
      </c>
      <c r="KC98" s="244">
        <v>0</v>
      </c>
      <c r="KD98" s="243">
        <f t="shared" si="301"/>
        <v>0</v>
      </c>
      <c r="KE98" s="244">
        <v>0</v>
      </c>
      <c r="KF98" s="243">
        <f t="shared" si="81"/>
        <v>0</v>
      </c>
      <c r="KG98" s="243">
        <f t="shared" si="82"/>
        <v>0</v>
      </c>
      <c r="KH98" s="243">
        <f t="shared" si="83"/>
        <v>0</v>
      </c>
      <c r="KI98" s="243">
        <f t="shared" si="302"/>
        <v>0</v>
      </c>
      <c r="KJ98" s="244">
        <v>0</v>
      </c>
      <c r="KK98" s="243">
        <f t="shared" si="303"/>
        <v>0</v>
      </c>
      <c r="KL98" s="244">
        <v>0</v>
      </c>
      <c r="KM98" s="243">
        <f t="shared" si="84"/>
        <v>0</v>
      </c>
      <c r="KN98" s="243">
        <f t="shared" si="85"/>
        <v>0</v>
      </c>
      <c r="KO98" s="243">
        <f t="shared" si="86"/>
        <v>0</v>
      </c>
      <c r="KP98" s="243">
        <f t="shared" si="304"/>
        <v>0</v>
      </c>
      <c r="KQ98" s="243">
        <f t="shared" si="305"/>
        <v>8.8300999999999696</v>
      </c>
      <c r="KR98" s="243">
        <f t="shared" si="305"/>
        <v>1.9426219999999934</v>
      </c>
      <c r="KS98" s="243">
        <f t="shared" si="306"/>
        <v>20.036497165089841</v>
      </c>
      <c r="KT98" s="243">
        <f t="shared" si="307"/>
        <v>0</v>
      </c>
      <c r="KU98" s="243">
        <f t="shared" si="308"/>
        <v>0</v>
      </c>
      <c r="KV98" s="243">
        <f t="shared" si="309"/>
        <v>0</v>
      </c>
      <c r="KW98" s="243">
        <f t="shared" si="310"/>
        <v>3.5006038943586044</v>
      </c>
      <c r="KX98" s="243">
        <f t="shared" si="311"/>
        <v>0.11283723358387743</v>
      </c>
      <c r="KY98" s="243">
        <f t="shared" si="312"/>
        <v>2.9859984869494127</v>
      </c>
      <c r="KZ98" s="243">
        <f t="shared" si="313"/>
        <v>1.7154911529724206</v>
      </c>
      <c r="LA98" s="243">
        <f t="shared" si="313"/>
        <v>43.230377054904991</v>
      </c>
      <c r="LB98" s="244">
        <v>2.31</v>
      </c>
      <c r="LC98" s="243">
        <f t="shared" si="314"/>
        <v>0.50819999999999999</v>
      </c>
      <c r="LD98" s="243">
        <f t="shared" si="88"/>
        <v>0</v>
      </c>
      <c r="LE98" s="243">
        <f t="shared" si="315"/>
        <v>0</v>
      </c>
      <c r="LF98" s="243">
        <f t="shared" si="316"/>
        <v>0</v>
      </c>
      <c r="LG98" s="244">
        <v>0.18526788921666701</v>
      </c>
      <c r="LH98" s="243">
        <f t="shared" si="89"/>
        <v>0.3412599109777612</v>
      </c>
      <c r="LI98" s="243">
        <f t="shared" si="317"/>
        <v>1.1000051833875436E-2</v>
      </c>
      <c r="LJ98" s="243">
        <f t="shared" si="318"/>
        <v>0.29109308239022913</v>
      </c>
      <c r="LK98" s="243">
        <f t="shared" si="90"/>
        <v>0.16723639000972143</v>
      </c>
      <c r="LL98" s="243">
        <f t="shared" si="319"/>
        <v>4.2143570282449794</v>
      </c>
      <c r="LM98" s="243">
        <f t="shared" si="91"/>
        <v>0</v>
      </c>
      <c r="LN98" s="244">
        <v>0</v>
      </c>
      <c r="LO98" s="243">
        <f t="shared" si="320"/>
        <v>0</v>
      </c>
      <c r="LP98" s="243">
        <f t="shared" si="321"/>
        <v>0</v>
      </c>
      <c r="LQ98" s="243">
        <f t="shared" si="92"/>
        <v>0</v>
      </c>
      <c r="LR98" s="243">
        <f t="shared" si="322"/>
        <v>0</v>
      </c>
      <c r="LS98" s="244">
        <v>0</v>
      </c>
      <c r="LT98" s="243">
        <f t="shared" si="93"/>
        <v>0</v>
      </c>
      <c r="LU98" s="243">
        <f t="shared" si="323"/>
        <v>0</v>
      </c>
      <c r="LV98" s="243">
        <f t="shared" si="324"/>
        <v>0</v>
      </c>
      <c r="LW98" s="243">
        <f t="shared" si="94"/>
        <v>0</v>
      </c>
      <c r="LX98" s="243">
        <f t="shared" si="325"/>
        <v>0</v>
      </c>
      <c r="LY98" s="245">
        <f t="shared" si="95"/>
        <v>0</v>
      </c>
      <c r="LZ98" s="244">
        <v>0</v>
      </c>
      <c r="MA98" s="249">
        <f t="shared" si="326"/>
        <v>0</v>
      </c>
      <c r="MB98" s="249">
        <f t="shared" si="327"/>
        <v>0</v>
      </c>
      <c r="MC98" s="249">
        <f t="shared" si="96"/>
        <v>0</v>
      </c>
      <c r="MD98" s="247">
        <f t="shared" si="328"/>
        <v>0</v>
      </c>
      <c r="ME98" s="250">
        <f t="shared" si="329"/>
        <v>123.68588011498265</v>
      </c>
      <c r="MF98" s="251">
        <f t="shared" si="376"/>
        <v>21.033602600276534</v>
      </c>
      <c r="MG98" s="252" t="e">
        <f t="shared" si="330"/>
        <v>#REF!</v>
      </c>
      <c r="MH98" s="252" t="e">
        <f t="shared" si="377"/>
        <v>#REF!</v>
      </c>
      <c r="MI98" s="252">
        <f t="shared" si="331"/>
        <v>0</v>
      </c>
      <c r="MJ98" s="252">
        <f t="shared" si="332"/>
        <v>0</v>
      </c>
      <c r="MK98" s="252">
        <f t="shared" si="378"/>
        <v>40.777333333333324</v>
      </c>
      <c r="ML98" s="252">
        <f t="shared" si="333"/>
        <v>0</v>
      </c>
      <c r="MM98" s="252">
        <f t="shared" si="334"/>
        <v>0</v>
      </c>
      <c r="MN98" s="252">
        <f t="shared" si="335"/>
        <v>0</v>
      </c>
      <c r="MO98" s="252">
        <f t="shared" si="336"/>
        <v>0</v>
      </c>
      <c r="MP98" s="253">
        <f t="shared" si="337"/>
        <v>0</v>
      </c>
      <c r="MQ98" s="254">
        <f t="shared" si="379"/>
        <v>0</v>
      </c>
      <c r="MR98" s="255">
        <f t="shared" si="338"/>
        <v>0</v>
      </c>
      <c r="MS98" s="255">
        <f t="shared" si="380"/>
        <v>0</v>
      </c>
      <c r="MT98" s="255">
        <f t="shared" si="381"/>
        <v>10.015533129812329</v>
      </c>
      <c r="MU98" s="255">
        <f t="shared" si="97"/>
        <v>0.32283716905444482</v>
      </c>
      <c r="MV98" s="255">
        <f t="shared" si="339"/>
        <v>10.422706642178063</v>
      </c>
      <c r="MW98" s="255" t="e">
        <f t="shared" si="98"/>
        <v>#REF!</v>
      </c>
      <c r="MX98" s="255" t="e">
        <f t="shared" si="99"/>
        <v>#REF!</v>
      </c>
      <c r="MY98" s="256" t="e">
        <f t="shared" si="340"/>
        <v>#REF!</v>
      </c>
      <c r="MZ98" s="254">
        <f t="shared" si="341"/>
        <v>0</v>
      </c>
      <c r="NA98" s="255">
        <f t="shared" si="100"/>
        <v>0</v>
      </c>
      <c r="NB98" s="255">
        <f t="shared" si="342"/>
        <v>0</v>
      </c>
      <c r="NC98" s="255">
        <f t="shared" si="101"/>
        <v>0</v>
      </c>
      <c r="ND98" s="255">
        <f t="shared" si="343"/>
        <v>0</v>
      </c>
      <c r="NE98" s="255"/>
      <c r="NF98" s="256"/>
      <c r="NG98" s="257"/>
      <c r="NH98" s="254">
        <f t="shared" si="344"/>
        <v>3.5579881235452673</v>
      </c>
      <c r="NI98" s="255">
        <f t="shared" si="102"/>
        <v>4.0098526152355163</v>
      </c>
      <c r="NJ98" s="255" t="e">
        <f t="shared" si="345"/>
        <v>#REF!</v>
      </c>
      <c r="NK98" s="255" t="e">
        <f t="shared" si="103"/>
        <v>#REF!</v>
      </c>
      <c r="NL98" s="255">
        <f t="shared" si="346"/>
        <v>3.7502253647717665</v>
      </c>
      <c r="NM98" s="255">
        <f t="shared" si="382"/>
        <v>0.94873981627016202</v>
      </c>
      <c r="NN98" s="256" t="e">
        <f t="shared" si="383"/>
        <v>#REF!</v>
      </c>
      <c r="NO98" s="257" t="e">
        <f t="shared" si="384"/>
        <v>#REF!</v>
      </c>
      <c r="NP98" s="254">
        <f t="shared" si="347"/>
        <v>5.5129368604054845</v>
      </c>
      <c r="NQ98" s="255">
        <f t="shared" si="104"/>
        <v>6.213079841676981</v>
      </c>
      <c r="NR98" s="255">
        <f t="shared" si="348"/>
        <v>4.8485026228172972</v>
      </c>
      <c r="NS98" s="255">
        <f t="shared" si="105"/>
        <v>6.0121432522934484</v>
      </c>
      <c r="NT98" s="255">
        <f t="shared" si="349"/>
        <v>51.922080106760085</v>
      </c>
      <c r="NU98" s="255">
        <f t="shared" si="350"/>
        <v>0.10617711865684129</v>
      </c>
      <c r="NV98" s="256">
        <f t="shared" si="351"/>
        <v>9.3380361742981061E-2</v>
      </c>
      <c r="NW98" s="257">
        <f t="shared" si="106"/>
        <v>1.0358957808877343</v>
      </c>
      <c r="NX98" s="254">
        <f t="shared" si="352"/>
        <v>0</v>
      </c>
      <c r="NY98" s="255">
        <f t="shared" si="107"/>
        <v>0</v>
      </c>
      <c r="NZ98" s="255">
        <f t="shared" si="353"/>
        <v>0</v>
      </c>
      <c r="OA98" s="255">
        <f t="shared" si="108"/>
        <v>0</v>
      </c>
      <c r="OB98" s="255">
        <f t="shared" si="354"/>
        <v>0</v>
      </c>
      <c r="OC98" s="255"/>
      <c r="OD98" s="256"/>
      <c r="OE98" s="257"/>
      <c r="OF98" s="254">
        <f t="shared" si="355"/>
        <v>0</v>
      </c>
      <c r="OG98" s="255">
        <f t="shared" si="109"/>
        <v>0</v>
      </c>
      <c r="OH98" s="255">
        <f t="shared" si="356"/>
        <v>0</v>
      </c>
      <c r="OI98" s="255">
        <f t="shared" si="110"/>
        <v>0</v>
      </c>
      <c r="OJ98" s="255">
        <f t="shared" si="357"/>
        <v>0</v>
      </c>
      <c r="OK98" s="255"/>
      <c r="OL98" s="256"/>
      <c r="OM98" s="257"/>
      <c r="ON98" s="258"/>
      <c r="OO98" s="254">
        <f t="shared" si="358"/>
        <v>0</v>
      </c>
      <c r="OP98" s="255">
        <f t="shared" si="111"/>
        <v>0</v>
      </c>
      <c r="OQ98" s="255">
        <f t="shared" si="359"/>
        <v>0</v>
      </c>
      <c r="OR98" s="255">
        <f t="shared" si="112"/>
        <v>0</v>
      </c>
      <c r="OS98" s="255">
        <f t="shared" si="360"/>
        <v>0</v>
      </c>
      <c r="OT98" s="255"/>
      <c r="OU98" s="256"/>
      <c r="OV98" s="257"/>
      <c r="OW98" s="258"/>
      <c r="OX98" s="254">
        <f t="shared" si="361"/>
        <v>0</v>
      </c>
      <c r="OY98" s="255">
        <f t="shared" si="113"/>
        <v>0</v>
      </c>
      <c r="OZ98" s="255">
        <f t="shared" si="362"/>
        <v>0</v>
      </c>
      <c r="PA98" s="255">
        <f t="shared" si="114"/>
        <v>0</v>
      </c>
      <c r="PB98" s="255">
        <f t="shared" si="363"/>
        <v>0</v>
      </c>
      <c r="PC98" s="255"/>
      <c r="PD98" s="259"/>
      <c r="PE98" s="257"/>
      <c r="PF98" s="254">
        <f t="shared" si="116"/>
        <v>0</v>
      </c>
      <c r="PG98" s="255">
        <f t="shared" si="117"/>
        <v>0</v>
      </c>
      <c r="PH98" s="255">
        <f t="shared" si="364"/>
        <v>0</v>
      </c>
      <c r="PI98" s="255">
        <f t="shared" si="118"/>
        <v>0</v>
      </c>
      <c r="PJ98" s="255">
        <f t="shared" si="119"/>
        <v>0</v>
      </c>
      <c r="PK98" s="255"/>
      <c r="PL98" s="259"/>
      <c r="PM98" s="257"/>
      <c r="PN98" s="254">
        <f t="shared" si="120"/>
        <v>0</v>
      </c>
      <c r="PO98" s="255">
        <f t="shared" si="121"/>
        <v>0</v>
      </c>
      <c r="PP98" s="255">
        <f t="shared" si="365"/>
        <v>0</v>
      </c>
      <c r="PQ98" s="255">
        <f t="shared" si="122"/>
        <v>0</v>
      </c>
      <c r="PR98" s="255">
        <f t="shared" si="123"/>
        <v>0</v>
      </c>
      <c r="PS98" s="255"/>
      <c r="PT98" s="259"/>
      <c r="PU98" s="257"/>
      <c r="PV98" s="254">
        <f t="shared" si="124"/>
        <v>4.7964105439095244</v>
      </c>
      <c r="PW98" s="255">
        <f t="shared" si="125"/>
        <v>5.4055546829860344</v>
      </c>
      <c r="PX98" s="255">
        <f t="shared" si="126"/>
        <v>1.590628604629947E-2</v>
      </c>
      <c r="PY98" s="255">
        <f t="shared" si="127"/>
        <v>1.9723794697411343E-2</v>
      </c>
      <c r="PZ98" s="255">
        <f t="shared" si="128"/>
        <v>4.8365405854782102</v>
      </c>
      <c r="QA98" s="255">
        <f t="shared" si="366"/>
        <v>0.9917027385877466</v>
      </c>
      <c r="QB98" s="259">
        <f t="shared" si="129"/>
        <v>3.2887734042919741E-3</v>
      </c>
      <c r="QC98" s="257">
        <f t="shared" si="367"/>
        <v>1.126735553417674</v>
      </c>
      <c r="QD98" s="254">
        <f t="shared" si="130"/>
        <v>0</v>
      </c>
      <c r="QE98" s="255">
        <f t="shared" si="131"/>
        <v>0</v>
      </c>
      <c r="QF98" s="255">
        <f t="shared" si="132"/>
        <v>0</v>
      </c>
      <c r="QG98" s="255">
        <f t="shared" si="133"/>
        <v>0</v>
      </c>
      <c r="QH98" s="255">
        <f t="shared" si="134"/>
        <v>0</v>
      </c>
      <c r="QI98" s="255"/>
      <c r="QJ98" s="259"/>
      <c r="QK98" s="257"/>
      <c r="QL98" s="254">
        <f t="shared" si="135"/>
        <v>14.415640154078247</v>
      </c>
      <c r="QM98" s="255">
        <f t="shared" si="136"/>
        <v>16.246426453646183</v>
      </c>
      <c r="QN98" s="255">
        <f t="shared" si="137"/>
        <v>0.11283723358387743</v>
      </c>
      <c r="QO98" s="255">
        <f t="shared" si="138"/>
        <v>0.13991816964400802</v>
      </c>
      <c r="QP98" s="255">
        <f t="shared" si="368"/>
        <v>34.309823059448405</v>
      </c>
      <c r="QQ98" s="255">
        <f t="shared" si="369"/>
        <v>0.42016072566449447</v>
      </c>
      <c r="QR98" s="259">
        <f t="shared" si="139"/>
        <v>3.2887734042919749E-3</v>
      </c>
      <c r="QS98" s="257">
        <f t="shared" si="370"/>
        <v>1.0541497177764207</v>
      </c>
      <c r="QT98" s="254">
        <f t="shared" si="140"/>
        <v>3.1733335605160797</v>
      </c>
      <c r="QU98" s="255">
        <f t="shared" si="141"/>
        <v>3.5763469227016218</v>
      </c>
      <c r="QV98" s="255">
        <f t="shared" si="142"/>
        <v>1.1000051833875436E-2</v>
      </c>
      <c r="QW98" s="255">
        <f t="shared" si="143"/>
        <v>1.3640064274005541E-2</v>
      </c>
      <c r="QX98" s="255">
        <f t="shared" si="144"/>
        <v>3.3447278001944278</v>
      </c>
      <c r="QY98" s="255">
        <f t="shared" si="385"/>
        <v>0.94875689445688671</v>
      </c>
      <c r="QZ98" s="259">
        <f t="shared" si="386"/>
        <v>3.2887734042919745E-3</v>
      </c>
      <c r="RA98" s="257">
        <f t="shared" si="387"/>
        <v>1.1212814312130546</v>
      </c>
      <c r="RB98" s="254">
        <f t="shared" si="145"/>
        <v>0</v>
      </c>
      <c r="RC98" s="255">
        <f t="shared" si="146"/>
        <v>0</v>
      </c>
      <c r="RD98" s="255">
        <f t="shared" si="371"/>
        <v>0</v>
      </c>
      <c r="RE98" s="255">
        <f t="shared" si="147"/>
        <v>0</v>
      </c>
      <c r="RF98" s="255">
        <f t="shared" si="148"/>
        <v>0</v>
      </c>
      <c r="RG98" s="255"/>
      <c r="RH98" s="259"/>
      <c r="RI98" s="257"/>
      <c r="RJ98" s="254">
        <f t="shared" si="149"/>
        <v>0</v>
      </c>
      <c r="RK98" s="255">
        <f t="shared" si="150"/>
        <v>0</v>
      </c>
      <c r="RL98" s="255">
        <f t="shared" si="372"/>
        <v>0</v>
      </c>
      <c r="RM98" s="255">
        <f t="shared" si="151"/>
        <v>0</v>
      </c>
      <c r="RN98" s="255">
        <f t="shared" si="152"/>
        <v>0</v>
      </c>
      <c r="RO98" s="255"/>
      <c r="RP98" s="259"/>
      <c r="RQ98" s="257"/>
      <c r="RR98" s="254">
        <f t="shared" si="153"/>
        <v>0</v>
      </c>
      <c r="RS98" s="255">
        <f t="shared" si="154"/>
        <v>0</v>
      </c>
      <c r="RT98" s="255">
        <f t="shared" si="373"/>
        <v>0</v>
      </c>
      <c r="RU98" s="255">
        <f t="shared" si="155"/>
        <v>0</v>
      </c>
      <c r="RV98" s="255">
        <f t="shared" si="156"/>
        <v>0</v>
      </c>
      <c r="RW98" s="255"/>
      <c r="RX98" s="259"/>
      <c r="RY98" s="257"/>
      <c r="RZ98" s="260"/>
      <c r="SA98" s="242" t="e">
        <f t="shared" si="157"/>
        <v>#REF!</v>
      </c>
      <c r="SB98" s="242">
        <f t="shared" si="158"/>
        <v>0</v>
      </c>
      <c r="SC98" s="242">
        <f t="shared" si="159"/>
        <v>0.53576529787513616</v>
      </c>
      <c r="SD98" s="242">
        <f t="shared" si="160"/>
        <v>0</v>
      </c>
      <c r="SE98" s="242">
        <f t="shared" si="161"/>
        <v>0</v>
      </c>
      <c r="SF98" s="262">
        <v>0</v>
      </c>
      <c r="SG98" s="242">
        <f t="shared" si="162"/>
        <v>0</v>
      </c>
      <c r="SH98" s="262">
        <v>0</v>
      </c>
      <c r="SI98" s="242">
        <f t="shared" si="163"/>
        <v>0</v>
      </c>
      <c r="SJ98" s="242">
        <f t="shared" si="164"/>
        <v>0</v>
      </c>
      <c r="SK98" s="242">
        <f t="shared" si="165"/>
        <v>0</v>
      </c>
      <c r="SL98" s="242">
        <f t="shared" si="166"/>
        <v>8.1124959846072514E-2</v>
      </c>
      <c r="SM98" s="242">
        <f t="shared" si="167"/>
        <v>0</v>
      </c>
      <c r="SN98" s="242">
        <f t="shared" si="168"/>
        <v>0.42355735660256583</v>
      </c>
      <c r="SO98" s="242">
        <f t="shared" si="169"/>
        <v>5.5054918272560975E-2</v>
      </c>
      <c r="SP98" s="242">
        <f t="shared" si="170"/>
        <v>0</v>
      </c>
      <c r="SQ98" s="242">
        <f t="shared" si="171"/>
        <v>0</v>
      </c>
      <c r="SR98" s="242">
        <f t="shared" si="172"/>
        <v>0</v>
      </c>
      <c r="SS98" s="242" t="e">
        <f t="shared" si="173"/>
        <v>#REF!</v>
      </c>
      <c r="ST98" s="242" t="e">
        <f t="shared" si="174"/>
        <v>#REF!</v>
      </c>
      <c r="SU98" s="242"/>
      <c r="SV98" s="242"/>
      <c r="SW98" s="242" t="e">
        <f t="shared" si="175"/>
        <v>#REF!</v>
      </c>
      <c r="SX98" s="242" t="e">
        <f t="shared" si="175"/>
        <v>#REF!</v>
      </c>
      <c r="SY98" s="242"/>
      <c r="SZ98" s="263"/>
      <c r="TA98" s="264">
        <f t="shared" si="176"/>
        <v>6.9575000000000005</v>
      </c>
      <c r="TB98" s="264">
        <f t="shared" si="177"/>
        <v>0</v>
      </c>
      <c r="TC98" s="264">
        <f t="shared" si="178"/>
        <v>65.425799999999995</v>
      </c>
      <c r="TD98" s="264">
        <f t="shared" si="179"/>
        <v>0</v>
      </c>
      <c r="TE98" s="264">
        <f t="shared" si="180"/>
        <v>0</v>
      </c>
      <c r="TF98" s="264">
        <f t="shared" si="180"/>
        <v>0</v>
      </c>
      <c r="TG98" s="264">
        <f t="shared" si="181"/>
        <v>0</v>
      </c>
      <c r="TH98" s="264">
        <f t="shared" si="182"/>
        <v>0</v>
      </c>
      <c r="TI98" s="264">
        <f t="shared" si="183"/>
        <v>0</v>
      </c>
      <c r="TJ98" s="264">
        <f t="shared" si="184"/>
        <v>9.1079999999999988</v>
      </c>
      <c r="TK98" s="264">
        <f t="shared" si="185"/>
        <v>0</v>
      </c>
      <c r="TL98" s="264">
        <f t="shared" si="186"/>
        <v>50.8277</v>
      </c>
      <c r="TM98" s="264">
        <f t="shared" si="187"/>
        <v>6.2111499999999999</v>
      </c>
      <c r="TN98" s="264">
        <f t="shared" si="188"/>
        <v>0</v>
      </c>
      <c r="TO98" s="264">
        <f t="shared" si="189"/>
        <v>0</v>
      </c>
      <c r="TP98" s="264">
        <f t="shared" si="189"/>
        <v>0</v>
      </c>
      <c r="TQ98" s="264"/>
      <c r="TR98" s="264"/>
      <c r="TS98" s="264" t="e">
        <f t="shared" si="190"/>
        <v>#REF!</v>
      </c>
      <c r="TT98" s="264">
        <f t="shared" si="191"/>
        <v>0</v>
      </c>
      <c r="TU98" s="264">
        <f t="shared" si="192"/>
        <v>67.774310181204726</v>
      </c>
      <c r="TV98" s="264">
        <f t="shared" si="193"/>
        <v>0</v>
      </c>
      <c r="TW98" s="264">
        <f t="shared" si="193"/>
        <v>0</v>
      </c>
      <c r="TX98" s="264">
        <f t="shared" si="194"/>
        <v>0</v>
      </c>
      <c r="TY98" s="264">
        <f t="shared" si="195"/>
        <v>0</v>
      </c>
      <c r="TZ98" s="264">
        <f t="shared" si="196"/>
        <v>0</v>
      </c>
      <c r="UA98" s="264">
        <f t="shared" si="197"/>
        <v>0</v>
      </c>
      <c r="UB98" s="264">
        <f t="shared" si="198"/>
        <v>10.262307420528174</v>
      </c>
      <c r="UC98" s="264">
        <f t="shared" si="199"/>
        <v>0</v>
      </c>
      <c r="UD98" s="264">
        <f t="shared" si="200"/>
        <v>53.580005610224575</v>
      </c>
      <c r="UE98" s="264">
        <f t="shared" si="201"/>
        <v>6.9644471614789634</v>
      </c>
      <c r="UF98" s="264">
        <f t="shared" si="202"/>
        <v>0</v>
      </c>
      <c r="UG98" s="264">
        <f t="shared" si="203"/>
        <v>0</v>
      </c>
      <c r="UH98" s="264">
        <f t="shared" si="203"/>
        <v>0</v>
      </c>
      <c r="UI98" s="191"/>
      <c r="UJ98" s="191"/>
      <c r="UK98" s="191"/>
      <c r="UL98" s="191"/>
      <c r="UM98" s="189"/>
      <c r="UN98" s="191"/>
      <c r="UO98" s="191"/>
      <c r="UP98" s="191"/>
      <c r="UQ98" s="191"/>
      <c r="UR98" s="191"/>
      <c r="US98" s="191"/>
      <c r="UT98" s="191"/>
      <c r="UU98" s="191"/>
      <c r="UV98" s="192"/>
      <c r="UW98" s="191"/>
      <c r="UX98" s="191"/>
      <c r="UY98" s="191"/>
      <c r="UZ98" s="191"/>
      <c r="VA98" s="191"/>
      <c r="VB98" s="191"/>
      <c r="VC98" s="191"/>
      <c r="VD98" s="191"/>
      <c r="VE98" s="191"/>
      <c r="VF98" s="191"/>
      <c r="VG98" s="191"/>
      <c r="VH98" s="191"/>
      <c r="VI98" s="191"/>
      <c r="VJ98" s="191"/>
      <c r="VK98" s="191"/>
      <c r="VL98" s="191"/>
      <c r="VM98" s="191"/>
      <c r="VN98" s="219"/>
      <c r="VO98" s="191"/>
      <c r="VP98" s="191"/>
      <c r="VQ98" s="191"/>
      <c r="VR98" s="191"/>
      <c r="VS98" s="191"/>
      <c r="VT98" s="191"/>
      <c r="VU98" s="191"/>
      <c r="VV98" s="191"/>
    </row>
    <row r="99" spans="1:594" ht="23.1" hidden="1" customHeight="1" thickBot="1" x14ac:dyDescent="0.35">
      <c r="A99" s="265">
        <v>62</v>
      </c>
      <c r="B99" s="266" t="s">
        <v>193</v>
      </c>
      <c r="C99" s="265">
        <v>1</v>
      </c>
      <c r="D99" s="267">
        <v>163.6</v>
      </c>
      <c r="E99" s="239"/>
      <c r="F99" s="240">
        <f t="shared" si="204"/>
        <v>163.6</v>
      </c>
      <c r="G99" s="240"/>
      <c r="H99" s="268">
        <v>0</v>
      </c>
      <c r="I99" s="269">
        <v>0.99680000000000002</v>
      </c>
      <c r="J99" s="269">
        <v>0.99680000000000002</v>
      </c>
      <c r="K99" s="269"/>
      <c r="L99" s="269"/>
      <c r="M99" s="269">
        <v>6.1699999999999998E-2</v>
      </c>
      <c r="N99" s="269">
        <v>0</v>
      </c>
      <c r="O99" s="269">
        <v>0.44990000000000002</v>
      </c>
      <c r="P99" s="269">
        <v>0</v>
      </c>
      <c r="Q99" s="269">
        <v>0</v>
      </c>
      <c r="R99" s="269">
        <v>0</v>
      </c>
      <c r="S99" s="269">
        <v>0</v>
      </c>
      <c r="T99" s="269">
        <v>0</v>
      </c>
      <c r="U99" s="269">
        <v>0</v>
      </c>
      <c r="V99" s="269">
        <v>5.57E-2</v>
      </c>
      <c r="W99" s="269">
        <v>0</v>
      </c>
      <c r="X99" s="269">
        <v>0.37430000000000002</v>
      </c>
      <c r="Y99" s="269">
        <v>5.5199999999999999E-2</v>
      </c>
      <c r="Z99" s="269">
        <v>0</v>
      </c>
      <c r="AA99" s="269">
        <v>0</v>
      </c>
      <c r="AB99" s="269">
        <v>0</v>
      </c>
      <c r="AC99" s="244">
        <v>0</v>
      </c>
      <c r="AD99" s="243">
        <f t="shared" si="205"/>
        <v>0</v>
      </c>
      <c r="AE99" s="243">
        <f t="shared" si="0"/>
        <v>0</v>
      </c>
      <c r="AF99" s="243">
        <f t="shared" si="206"/>
        <v>0</v>
      </c>
      <c r="AG99" s="243">
        <f t="shared" si="207"/>
        <v>0</v>
      </c>
      <c r="AH99" s="244">
        <v>0</v>
      </c>
      <c r="AI99" s="243">
        <f t="shared" si="1"/>
        <v>0</v>
      </c>
      <c r="AJ99" s="243">
        <f t="shared" si="208"/>
        <v>0</v>
      </c>
      <c r="AK99" s="243">
        <f t="shared" si="209"/>
        <v>0</v>
      </c>
      <c r="AL99" s="243">
        <f t="shared" si="2"/>
        <v>0</v>
      </c>
      <c r="AM99" s="243">
        <f t="shared" si="210"/>
        <v>0</v>
      </c>
      <c r="AN99" s="244">
        <v>3.76</v>
      </c>
      <c r="AO99" s="244">
        <v>0.82720000000000005</v>
      </c>
      <c r="AP99" s="243">
        <f t="shared" si="211"/>
        <v>0</v>
      </c>
      <c r="AQ99" s="243">
        <f t="shared" si="212"/>
        <v>0</v>
      </c>
      <c r="AR99" s="243">
        <f t="shared" si="213"/>
        <v>0</v>
      </c>
      <c r="AS99" s="244">
        <v>0.30211617800833301</v>
      </c>
      <c r="AT99" s="244" t="e">
        <f t="shared" si="3"/>
        <v>#REF!</v>
      </c>
      <c r="AU99" s="243">
        <f t="shared" si="4"/>
        <v>0.55553369145039189</v>
      </c>
      <c r="AV99" s="243">
        <f t="shared" si="214"/>
        <v>1.7906877441038485E-2</v>
      </c>
      <c r="AW99" s="243">
        <f t="shared" si="215"/>
        <v>0.47386759890016877</v>
      </c>
      <c r="AX99" s="243">
        <f t="shared" si="5"/>
        <v>0.27224249347293628</v>
      </c>
      <c r="AY99" s="243">
        <f t="shared" si="216"/>
        <v>6.860510835517994</v>
      </c>
      <c r="AZ99" s="244">
        <v>9</v>
      </c>
      <c r="BA99" s="243">
        <f t="shared" si="217"/>
        <v>45.874499999999991</v>
      </c>
      <c r="BB99" s="243">
        <f t="shared" si="218"/>
        <v>4.7840549999999995</v>
      </c>
      <c r="BC99" s="243">
        <f t="shared" si="219"/>
        <v>3.8272439999999999</v>
      </c>
      <c r="BD99" s="243">
        <f t="shared" si="220"/>
        <v>0.95681099999999963</v>
      </c>
      <c r="BE99" s="244">
        <v>1.7940206249999999</v>
      </c>
      <c r="BF99" s="243">
        <f t="shared" si="221"/>
        <v>1.4352165000000001</v>
      </c>
      <c r="BG99" s="243">
        <f t="shared" si="222"/>
        <v>0.35880412499999981</v>
      </c>
      <c r="BH99" s="243">
        <f t="shared" si="6"/>
        <v>5.9597644951051123</v>
      </c>
      <c r="BI99" s="243">
        <f t="shared" si="223"/>
        <v>0.19210495066945873</v>
      </c>
      <c r="BJ99" s="243">
        <f t="shared" si="224"/>
        <v>5.0836507934066981</v>
      </c>
      <c r="BK99" s="243">
        <f t="shared" si="7"/>
        <v>2.9206170060052554</v>
      </c>
      <c r="BL99" s="243">
        <f t="shared" si="225"/>
        <v>73.599548551332433</v>
      </c>
      <c r="BM99" s="244">
        <v>0</v>
      </c>
      <c r="BN99" s="243">
        <f t="shared" si="226"/>
        <v>0</v>
      </c>
      <c r="BO99" s="243">
        <f t="shared" si="8"/>
        <v>0</v>
      </c>
      <c r="BP99" s="243">
        <f t="shared" si="227"/>
        <v>0</v>
      </c>
      <c r="BQ99" s="243">
        <f t="shared" si="228"/>
        <v>0</v>
      </c>
      <c r="BR99" s="244">
        <v>0</v>
      </c>
      <c r="BS99" s="243">
        <f t="shared" si="9"/>
        <v>0</v>
      </c>
      <c r="BT99" s="243">
        <f t="shared" si="229"/>
        <v>0</v>
      </c>
      <c r="BU99" s="243">
        <f t="shared" si="230"/>
        <v>0</v>
      </c>
      <c r="BV99" s="243">
        <f t="shared" si="10"/>
        <v>0</v>
      </c>
      <c r="BW99" s="243">
        <f t="shared" si="231"/>
        <v>0</v>
      </c>
      <c r="BX99" s="244">
        <v>0</v>
      </c>
      <c r="BY99" s="243">
        <f t="shared" si="11"/>
        <v>0</v>
      </c>
      <c r="BZ99" s="243">
        <f t="shared" si="232"/>
        <v>0</v>
      </c>
      <c r="CA99" s="243">
        <f t="shared" si="233"/>
        <v>0</v>
      </c>
      <c r="CB99" s="243">
        <f t="shared" si="12"/>
        <v>0</v>
      </c>
      <c r="CC99" s="243">
        <f t="shared" si="234"/>
        <v>0</v>
      </c>
      <c r="CD99" s="245"/>
      <c r="CE99" s="243">
        <f t="shared" si="13"/>
        <v>0</v>
      </c>
      <c r="CF99" s="243">
        <f t="shared" si="235"/>
        <v>0</v>
      </c>
      <c r="CG99" s="243">
        <f t="shared" si="236"/>
        <v>0</v>
      </c>
      <c r="CH99" s="243">
        <f t="shared" si="14"/>
        <v>0</v>
      </c>
      <c r="CI99" s="243">
        <f t="shared" si="237"/>
        <v>0</v>
      </c>
      <c r="CJ99" s="245"/>
      <c r="CK99" s="243">
        <f t="shared" si="15"/>
        <v>0</v>
      </c>
      <c r="CL99" s="243">
        <f t="shared" si="238"/>
        <v>0</v>
      </c>
      <c r="CM99" s="243">
        <f t="shared" si="239"/>
        <v>0</v>
      </c>
      <c r="CN99" s="243">
        <f t="shared" si="16"/>
        <v>0</v>
      </c>
      <c r="CO99" s="243">
        <f t="shared" si="240"/>
        <v>0</v>
      </c>
      <c r="CP99" s="243">
        <v>0</v>
      </c>
      <c r="CQ99" s="243">
        <f t="shared" si="17"/>
        <v>0</v>
      </c>
      <c r="CR99" s="243">
        <f t="shared" si="374"/>
        <v>0</v>
      </c>
      <c r="CS99" s="243">
        <f t="shared" si="241"/>
        <v>0</v>
      </c>
      <c r="CT99" s="243">
        <f t="shared" si="18"/>
        <v>0</v>
      </c>
      <c r="CU99" s="243">
        <f t="shared" si="242"/>
        <v>0</v>
      </c>
      <c r="CV99" s="243"/>
      <c r="CW99" s="243">
        <f t="shared" si="19"/>
        <v>0</v>
      </c>
      <c r="CX99" s="243">
        <f t="shared" si="375"/>
        <v>0</v>
      </c>
      <c r="CY99" s="243">
        <f t="shared" si="243"/>
        <v>0</v>
      </c>
      <c r="CZ99" s="243">
        <f t="shared" si="20"/>
        <v>0</v>
      </c>
      <c r="DA99" s="243">
        <f t="shared" si="244"/>
        <v>0</v>
      </c>
      <c r="DB99" s="244">
        <v>0</v>
      </c>
      <c r="DC99" s="243">
        <f t="shared" si="245"/>
        <v>0</v>
      </c>
      <c r="DD99" s="243">
        <f t="shared" si="21"/>
        <v>0</v>
      </c>
      <c r="DE99" s="244">
        <v>0</v>
      </c>
      <c r="DF99" s="244">
        <v>0</v>
      </c>
      <c r="DG99" s="243">
        <f t="shared" si="22"/>
        <v>0</v>
      </c>
      <c r="DH99" s="243">
        <f t="shared" si="23"/>
        <v>0</v>
      </c>
      <c r="DI99" s="243">
        <f t="shared" si="246"/>
        <v>0</v>
      </c>
      <c r="DJ99" s="244">
        <v>0</v>
      </c>
      <c r="DK99" s="243">
        <f t="shared" si="247"/>
        <v>0</v>
      </c>
      <c r="DL99" s="243">
        <f t="shared" si="24"/>
        <v>0</v>
      </c>
      <c r="DM99" s="244">
        <v>0</v>
      </c>
      <c r="DN99" s="244">
        <v>0</v>
      </c>
      <c r="DO99" s="243">
        <f t="shared" si="25"/>
        <v>0</v>
      </c>
      <c r="DP99" s="243">
        <f t="shared" si="26"/>
        <v>0</v>
      </c>
      <c r="DQ99" s="243">
        <f t="shared" si="248"/>
        <v>0</v>
      </c>
      <c r="DR99" s="244">
        <v>0</v>
      </c>
      <c r="DS99" s="243">
        <f t="shared" si="249"/>
        <v>0</v>
      </c>
      <c r="DT99" s="243">
        <f t="shared" si="27"/>
        <v>0</v>
      </c>
      <c r="DU99" s="244">
        <v>0</v>
      </c>
      <c r="DV99" s="244">
        <v>0</v>
      </c>
      <c r="DW99" s="243">
        <f t="shared" si="28"/>
        <v>0</v>
      </c>
      <c r="DX99" s="243">
        <f t="shared" si="29"/>
        <v>0</v>
      </c>
      <c r="DY99" s="243">
        <f t="shared" si="30"/>
        <v>0</v>
      </c>
      <c r="DZ99" s="244">
        <v>0</v>
      </c>
      <c r="EA99" s="243">
        <f t="shared" si="250"/>
        <v>0</v>
      </c>
      <c r="EB99" s="243">
        <f t="shared" si="31"/>
        <v>0</v>
      </c>
      <c r="EC99" s="244">
        <v>0</v>
      </c>
      <c r="ED99" s="244">
        <v>0</v>
      </c>
      <c r="EE99" s="243">
        <f t="shared" si="32"/>
        <v>0</v>
      </c>
      <c r="EF99" s="243">
        <f t="shared" si="33"/>
        <v>0</v>
      </c>
      <c r="EG99" s="243">
        <f t="shared" si="34"/>
        <v>0</v>
      </c>
      <c r="EH99" s="244">
        <v>0</v>
      </c>
      <c r="EI99" s="243">
        <f t="shared" si="251"/>
        <v>0</v>
      </c>
      <c r="EJ99" s="243">
        <f t="shared" si="35"/>
        <v>0</v>
      </c>
      <c r="EK99" s="244">
        <v>0</v>
      </c>
      <c r="EL99" s="244">
        <v>0</v>
      </c>
      <c r="EM99" s="243">
        <f t="shared" si="36"/>
        <v>0</v>
      </c>
      <c r="EN99" s="243">
        <f t="shared" si="37"/>
        <v>0</v>
      </c>
      <c r="EO99" s="243">
        <f t="shared" si="252"/>
        <v>0</v>
      </c>
      <c r="EP99" s="244">
        <v>0</v>
      </c>
      <c r="EQ99" s="244">
        <v>0</v>
      </c>
      <c r="ER99" s="244">
        <v>0</v>
      </c>
      <c r="ES99" s="244">
        <v>0</v>
      </c>
      <c r="ET99" s="244">
        <v>0</v>
      </c>
      <c r="EU99" s="243">
        <f t="shared" si="38"/>
        <v>0</v>
      </c>
      <c r="EV99" s="243">
        <f t="shared" si="253"/>
        <v>0</v>
      </c>
      <c r="EW99" s="243">
        <f t="shared" si="254"/>
        <v>0</v>
      </c>
      <c r="EX99" s="243">
        <f t="shared" si="39"/>
        <v>0</v>
      </c>
      <c r="EY99" s="243">
        <f t="shared" si="255"/>
        <v>0</v>
      </c>
      <c r="EZ99" s="245">
        <f t="shared" si="256"/>
        <v>0</v>
      </c>
      <c r="FA99" s="245">
        <f t="shared" si="256"/>
        <v>0</v>
      </c>
      <c r="FB99" s="245">
        <f t="shared" si="256"/>
        <v>0</v>
      </c>
      <c r="FC99" s="245">
        <f t="shared" si="257"/>
        <v>0</v>
      </c>
      <c r="FD99" s="245">
        <f t="shared" si="258"/>
        <v>0</v>
      </c>
      <c r="FE99" s="245">
        <f t="shared" si="259"/>
        <v>0</v>
      </c>
      <c r="FF99" s="245">
        <f t="shared" si="260"/>
        <v>0</v>
      </c>
      <c r="FG99" s="245">
        <f t="shared" si="261"/>
        <v>0</v>
      </c>
      <c r="FH99" s="245">
        <f t="shared" si="262"/>
        <v>0</v>
      </c>
      <c r="FI99" s="245">
        <f t="shared" si="263"/>
        <v>0</v>
      </c>
      <c r="FJ99" s="245">
        <f t="shared" si="263"/>
        <v>0</v>
      </c>
      <c r="FK99" s="244">
        <f t="shared" si="40"/>
        <v>0</v>
      </c>
      <c r="FL99" s="244">
        <v>0</v>
      </c>
      <c r="FM99" s="243">
        <f t="shared" si="264"/>
        <v>0</v>
      </c>
      <c r="FN99" s="243">
        <f t="shared" si="265"/>
        <v>0</v>
      </c>
      <c r="FO99" s="244">
        <v>0</v>
      </c>
      <c r="FP99" s="244">
        <f t="shared" si="266"/>
        <v>0</v>
      </c>
      <c r="FQ99" s="244">
        <f t="shared" si="41"/>
        <v>0</v>
      </c>
      <c r="FR99" s="244">
        <v>0</v>
      </c>
      <c r="FS99" s="243">
        <f t="shared" si="267"/>
        <v>0</v>
      </c>
      <c r="FT99" s="243">
        <f t="shared" si="268"/>
        <v>0</v>
      </c>
      <c r="FU99" s="244">
        <v>0</v>
      </c>
      <c r="FV99" s="244">
        <f t="shared" si="269"/>
        <v>0</v>
      </c>
      <c r="FW99" s="270">
        <v>7.7300000000000003E-4</v>
      </c>
      <c r="FX99" s="243">
        <f t="shared" si="270"/>
        <v>3.5105578690791606</v>
      </c>
      <c r="FY99" s="243">
        <f t="shared" si="271"/>
        <v>0.77232273119741535</v>
      </c>
      <c r="FZ99" s="243">
        <f t="shared" si="42"/>
        <v>0</v>
      </c>
      <c r="GA99" s="243">
        <f t="shared" si="272"/>
        <v>0</v>
      </c>
      <c r="GB99" s="243">
        <f t="shared" si="273"/>
        <v>0</v>
      </c>
      <c r="GC99" s="243">
        <f t="shared" si="274"/>
        <v>6.019160504086913E-2</v>
      </c>
      <c r="GD99" s="243">
        <f t="shared" si="43"/>
        <v>0.49346838016076494</v>
      </c>
      <c r="GE99" s="243">
        <f t="shared" si="275"/>
        <v>1.590628604629947E-2</v>
      </c>
      <c r="GF99" s="243">
        <f t="shared" si="276"/>
        <v>0.42092618330569553</v>
      </c>
      <c r="GG99" s="243">
        <f t="shared" si="44"/>
        <v>0.24182702927391053</v>
      </c>
      <c r="GH99" s="247">
        <f t="shared" si="277"/>
        <v>6.0940411377025443</v>
      </c>
      <c r="GI99" s="244">
        <v>12</v>
      </c>
      <c r="GJ99" s="244">
        <v>4142.22</v>
      </c>
      <c r="GK99" s="244">
        <v>911.28840000000002</v>
      </c>
      <c r="GL99" s="244">
        <v>2540.7275988203201</v>
      </c>
      <c r="GM99" s="244">
        <v>71.022008333333304</v>
      </c>
      <c r="GN99" s="271">
        <v>0</v>
      </c>
      <c r="GO99" s="243">
        <f t="shared" si="278"/>
        <v>0</v>
      </c>
      <c r="GP99" s="243">
        <f t="shared" si="45"/>
        <v>0</v>
      </c>
      <c r="GQ99" s="243">
        <f t="shared" si="279"/>
        <v>0</v>
      </c>
      <c r="GR99" s="243">
        <f t="shared" si="280"/>
        <v>0</v>
      </c>
      <c r="GS99" s="244">
        <v>0</v>
      </c>
      <c r="GT99" s="244">
        <v>0</v>
      </c>
      <c r="GU99" s="245"/>
      <c r="GV99" s="243">
        <f t="shared" si="46"/>
        <v>0</v>
      </c>
      <c r="GW99" s="243">
        <f t="shared" si="281"/>
        <v>0</v>
      </c>
      <c r="GX99" s="243">
        <f t="shared" si="282"/>
        <v>0</v>
      </c>
      <c r="GY99" s="243">
        <f t="shared" si="47"/>
        <v>0</v>
      </c>
      <c r="GZ99" s="243">
        <f t="shared" si="283"/>
        <v>0</v>
      </c>
      <c r="HA99" s="244">
        <v>0</v>
      </c>
      <c r="HB99" s="244">
        <v>44</v>
      </c>
      <c r="HC99" s="244">
        <v>0</v>
      </c>
      <c r="HD99" s="244">
        <v>0</v>
      </c>
      <c r="HE99" s="244">
        <v>0</v>
      </c>
      <c r="HF99" s="243">
        <f t="shared" si="284"/>
        <v>0</v>
      </c>
      <c r="HG99" s="243">
        <f t="shared" si="48"/>
        <v>0</v>
      </c>
      <c r="HH99" s="244">
        <v>0</v>
      </c>
      <c r="HI99" s="244">
        <v>0</v>
      </c>
      <c r="HJ99" s="243">
        <f t="shared" si="49"/>
        <v>0</v>
      </c>
      <c r="HK99" s="243">
        <f t="shared" si="50"/>
        <v>0</v>
      </c>
      <c r="HL99" s="243">
        <f t="shared" si="51"/>
        <v>0</v>
      </c>
      <c r="HM99" s="244">
        <v>0</v>
      </c>
      <c r="HN99" s="243">
        <f t="shared" si="285"/>
        <v>0</v>
      </c>
      <c r="HO99" s="243">
        <f t="shared" si="52"/>
        <v>0</v>
      </c>
      <c r="HP99" s="244">
        <v>0</v>
      </c>
      <c r="HQ99" s="244">
        <v>0</v>
      </c>
      <c r="HR99" s="243">
        <f t="shared" si="53"/>
        <v>0</v>
      </c>
      <c r="HS99" s="243">
        <f t="shared" si="54"/>
        <v>0</v>
      </c>
      <c r="HT99" s="243">
        <f t="shared" si="55"/>
        <v>0</v>
      </c>
      <c r="HU99" s="244">
        <v>0</v>
      </c>
      <c r="HV99" s="243">
        <f t="shared" si="286"/>
        <v>0</v>
      </c>
      <c r="HW99" s="243">
        <f t="shared" si="56"/>
        <v>0</v>
      </c>
      <c r="HX99" s="244">
        <v>0</v>
      </c>
      <c r="HY99" s="244">
        <v>0</v>
      </c>
      <c r="HZ99" s="243">
        <f t="shared" si="57"/>
        <v>0</v>
      </c>
      <c r="IA99" s="243">
        <f t="shared" si="58"/>
        <v>0</v>
      </c>
      <c r="IB99" s="243">
        <f t="shared" si="59"/>
        <v>0</v>
      </c>
      <c r="IC99" s="244">
        <v>0</v>
      </c>
      <c r="ID99" s="243">
        <f t="shared" si="287"/>
        <v>0</v>
      </c>
      <c r="IE99" s="243">
        <f t="shared" si="60"/>
        <v>0</v>
      </c>
      <c r="IF99" s="244">
        <v>0</v>
      </c>
      <c r="IG99" s="244">
        <v>0</v>
      </c>
      <c r="IH99" s="243">
        <f t="shared" si="61"/>
        <v>0</v>
      </c>
      <c r="II99" s="243">
        <f t="shared" si="62"/>
        <v>0</v>
      </c>
      <c r="IJ99" s="243">
        <f t="shared" si="288"/>
        <v>0</v>
      </c>
      <c r="IK99" s="244">
        <v>0</v>
      </c>
      <c r="IL99" s="243">
        <f t="shared" si="289"/>
        <v>0</v>
      </c>
      <c r="IM99" s="243">
        <f t="shared" si="63"/>
        <v>0</v>
      </c>
      <c r="IN99" s="244">
        <v>0</v>
      </c>
      <c r="IO99" s="244">
        <v>0</v>
      </c>
      <c r="IP99" s="243">
        <f t="shared" si="64"/>
        <v>0</v>
      </c>
      <c r="IQ99" s="243">
        <f t="shared" si="65"/>
        <v>0</v>
      </c>
      <c r="IR99" s="243">
        <f t="shared" si="290"/>
        <v>0</v>
      </c>
      <c r="IS99" s="244">
        <v>1.3</v>
      </c>
      <c r="IT99" s="243">
        <f t="shared" si="291"/>
        <v>0.28600000000000003</v>
      </c>
      <c r="IU99" s="243">
        <f t="shared" si="66"/>
        <v>0</v>
      </c>
      <c r="IV99" s="244">
        <v>5.6793914235E-2</v>
      </c>
      <c r="IW99" s="244">
        <v>0.13474237473699499</v>
      </c>
      <c r="IX99" s="243">
        <f t="shared" si="67"/>
        <v>0.20196715866755299</v>
      </c>
      <c r="IY99" s="243">
        <f t="shared" si="68"/>
        <v>9.8975172381977394E-2</v>
      </c>
      <c r="IZ99" s="243">
        <f t="shared" si="292"/>
        <v>2.4941743440258302</v>
      </c>
      <c r="JA99" s="244">
        <v>9.3363777777777504</v>
      </c>
      <c r="JB99" s="243">
        <f t="shared" si="293"/>
        <v>2.054003111111105</v>
      </c>
      <c r="JC99" s="244">
        <v>23.946355555555499</v>
      </c>
      <c r="JD99" s="243">
        <f t="shared" si="69"/>
        <v>0</v>
      </c>
      <c r="JE99" s="243">
        <f t="shared" si="70"/>
        <v>4.0150292855039629</v>
      </c>
      <c r="JF99" s="243">
        <f t="shared" si="71"/>
        <v>1.9675882864974161</v>
      </c>
      <c r="JG99" s="243">
        <f t="shared" si="294"/>
        <v>49.58322481973488</v>
      </c>
      <c r="JH99" s="244">
        <v>0</v>
      </c>
      <c r="JI99" s="243">
        <f t="shared" si="295"/>
        <v>0</v>
      </c>
      <c r="JJ99" s="244">
        <v>0</v>
      </c>
      <c r="JK99" s="243">
        <f t="shared" si="72"/>
        <v>0</v>
      </c>
      <c r="JL99" s="243">
        <f t="shared" si="73"/>
        <v>0</v>
      </c>
      <c r="JM99" s="243">
        <f t="shared" si="74"/>
        <v>0</v>
      </c>
      <c r="JN99" s="243">
        <f t="shared" si="296"/>
        <v>0</v>
      </c>
      <c r="JO99" s="244">
        <v>0</v>
      </c>
      <c r="JP99" s="243">
        <f t="shared" si="297"/>
        <v>0</v>
      </c>
      <c r="JQ99" s="244">
        <v>0</v>
      </c>
      <c r="JR99" s="243">
        <f t="shared" si="75"/>
        <v>0</v>
      </c>
      <c r="JS99" s="243">
        <f t="shared" si="76"/>
        <v>0</v>
      </c>
      <c r="JT99" s="243">
        <f t="shared" si="77"/>
        <v>0</v>
      </c>
      <c r="JU99" s="243">
        <f t="shared" si="298"/>
        <v>0</v>
      </c>
      <c r="JV99" s="244">
        <v>0</v>
      </c>
      <c r="JW99" s="243">
        <f t="shared" si="299"/>
        <v>0</v>
      </c>
      <c r="JX99" s="244">
        <v>0</v>
      </c>
      <c r="JY99" s="243">
        <f t="shared" si="78"/>
        <v>0</v>
      </c>
      <c r="JZ99" s="243">
        <f t="shared" si="79"/>
        <v>0</v>
      </c>
      <c r="KA99" s="243">
        <f t="shared" si="80"/>
        <v>0</v>
      </c>
      <c r="KB99" s="243">
        <f t="shared" si="300"/>
        <v>0</v>
      </c>
      <c r="KC99" s="244">
        <v>0</v>
      </c>
      <c r="KD99" s="243">
        <f t="shared" si="301"/>
        <v>0</v>
      </c>
      <c r="KE99" s="244">
        <v>0</v>
      </c>
      <c r="KF99" s="243">
        <f t="shared" si="81"/>
        <v>0</v>
      </c>
      <c r="KG99" s="243">
        <f t="shared" si="82"/>
        <v>0</v>
      </c>
      <c r="KH99" s="243">
        <f t="shared" si="83"/>
        <v>0</v>
      </c>
      <c r="KI99" s="243">
        <f t="shared" si="302"/>
        <v>0</v>
      </c>
      <c r="KJ99" s="244">
        <v>0</v>
      </c>
      <c r="KK99" s="243">
        <f t="shared" si="303"/>
        <v>0</v>
      </c>
      <c r="KL99" s="244">
        <v>0</v>
      </c>
      <c r="KM99" s="243">
        <f t="shared" si="84"/>
        <v>0</v>
      </c>
      <c r="KN99" s="243">
        <f t="shared" si="85"/>
        <v>0</v>
      </c>
      <c r="KO99" s="243">
        <f t="shared" si="86"/>
        <v>0</v>
      </c>
      <c r="KP99" s="243">
        <f t="shared" si="304"/>
        <v>0</v>
      </c>
      <c r="KQ99" s="243">
        <f t="shared" si="305"/>
        <v>10.636377777777751</v>
      </c>
      <c r="KR99" s="243">
        <f t="shared" si="305"/>
        <v>2.340003111111105</v>
      </c>
      <c r="KS99" s="243">
        <f t="shared" si="306"/>
        <v>24.137891844527495</v>
      </c>
      <c r="KT99" s="243">
        <f t="shared" si="307"/>
        <v>0</v>
      </c>
      <c r="KU99" s="243">
        <f t="shared" si="308"/>
        <v>0</v>
      </c>
      <c r="KV99" s="243">
        <f t="shared" si="309"/>
        <v>0</v>
      </c>
      <c r="KW99" s="243">
        <f t="shared" si="310"/>
        <v>4.2169964441715155</v>
      </c>
      <c r="KX99" s="243">
        <f t="shared" si="311"/>
        <v>0.13592917883688357</v>
      </c>
      <c r="KY99" s="243">
        <f t="shared" si="312"/>
        <v>3.5970779276283551</v>
      </c>
      <c r="KZ99" s="243">
        <f t="shared" si="313"/>
        <v>2.0665634588793935</v>
      </c>
      <c r="LA99" s="243">
        <f t="shared" si="313"/>
        <v>52.07739916376071</v>
      </c>
      <c r="LB99" s="244">
        <v>3.36</v>
      </c>
      <c r="LC99" s="243">
        <f t="shared" si="314"/>
        <v>0.73919999999999997</v>
      </c>
      <c r="LD99" s="243">
        <f t="shared" si="88"/>
        <v>0</v>
      </c>
      <c r="LE99" s="243">
        <f t="shared" si="315"/>
        <v>0</v>
      </c>
      <c r="LF99" s="243">
        <f t="shared" si="316"/>
        <v>0</v>
      </c>
      <c r="LG99" s="244">
        <v>0.26945496957499998</v>
      </c>
      <c r="LH99" s="243">
        <f t="shared" si="89"/>
        <v>0.49637514400013971</v>
      </c>
      <c r="LI99" s="243">
        <f t="shared" si="317"/>
        <v>1.5999981648605482E-2</v>
      </c>
      <c r="LJ99" s="243">
        <f t="shared" si="318"/>
        <v>0.42340563904768336</v>
      </c>
      <c r="LK99" s="243">
        <f t="shared" si="90"/>
        <v>0.24325150567875697</v>
      </c>
      <c r="LL99" s="243">
        <f t="shared" si="319"/>
        <v>6.1299379431046752</v>
      </c>
      <c r="LM99" s="243">
        <f t="shared" si="91"/>
        <v>0</v>
      </c>
      <c r="LN99" s="244">
        <v>0</v>
      </c>
      <c r="LO99" s="243">
        <f t="shared" si="320"/>
        <v>0</v>
      </c>
      <c r="LP99" s="243">
        <f t="shared" si="321"/>
        <v>0</v>
      </c>
      <c r="LQ99" s="243">
        <f t="shared" si="92"/>
        <v>0</v>
      </c>
      <c r="LR99" s="243">
        <f t="shared" si="322"/>
        <v>0</v>
      </c>
      <c r="LS99" s="244">
        <v>0</v>
      </c>
      <c r="LT99" s="243">
        <f t="shared" si="93"/>
        <v>0</v>
      </c>
      <c r="LU99" s="243">
        <f t="shared" si="323"/>
        <v>0</v>
      </c>
      <c r="LV99" s="243">
        <f t="shared" si="324"/>
        <v>0</v>
      </c>
      <c r="LW99" s="243">
        <f t="shared" si="94"/>
        <v>0</v>
      </c>
      <c r="LX99" s="243">
        <f t="shared" si="325"/>
        <v>0</v>
      </c>
      <c r="LY99" s="245">
        <f t="shared" si="95"/>
        <v>0</v>
      </c>
      <c r="LZ99" s="244">
        <v>0</v>
      </c>
      <c r="MA99" s="249">
        <f t="shared" si="326"/>
        <v>0</v>
      </c>
      <c r="MB99" s="249">
        <f t="shared" si="327"/>
        <v>0</v>
      </c>
      <c r="MC99" s="249">
        <f t="shared" si="96"/>
        <v>0</v>
      </c>
      <c r="MD99" s="247">
        <f t="shared" si="328"/>
        <v>0</v>
      </c>
      <c r="ME99" s="250">
        <f t="shared" si="329"/>
        <v>144.76143763141835</v>
      </c>
      <c r="MF99" s="251">
        <f t="shared" si="376"/>
        <v>25.945661489165431</v>
      </c>
      <c r="MG99" s="252" t="e">
        <f t="shared" si="330"/>
        <v>#REF!</v>
      </c>
      <c r="MH99" s="252" t="e">
        <f t="shared" si="377"/>
        <v>#REF!</v>
      </c>
      <c r="MI99" s="252">
        <f t="shared" si="331"/>
        <v>0</v>
      </c>
      <c r="MJ99" s="252">
        <f t="shared" si="332"/>
        <v>0</v>
      </c>
      <c r="MK99" s="252">
        <f t="shared" si="378"/>
        <v>45.874499999999991</v>
      </c>
      <c r="ML99" s="252">
        <f t="shared" si="333"/>
        <v>0</v>
      </c>
      <c r="MM99" s="252">
        <f t="shared" si="334"/>
        <v>0</v>
      </c>
      <c r="MN99" s="252">
        <f t="shared" si="335"/>
        <v>0</v>
      </c>
      <c r="MO99" s="252">
        <f t="shared" si="336"/>
        <v>0</v>
      </c>
      <c r="MP99" s="253">
        <f t="shared" si="337"/>
        <v>0</v>
      </c>
      <c r="MQ99" s="254">
        <f t="shared" si="379"/>
        <v>0</v>
      </c>
      <c r="MR99" s="255">
        <f t="shared" si="338"/>
        <v>0</v>
      </c>
      <c r="MS99" s="255">
        <f t="shared" si="380"/>
        <v>0</v>
      </c>
      <c r="MT99" s="255">
        <f t="shared" si="381"/>
        <v>11.722138154887926</v>
      </c>
      <c r="MU99" s="255">
        <f t="shared" si="97"/>
        <v>0.37784727464228579</v>
      </c>
      <c r="MV99" s="255">
        <f t="shared" si="339"/>
        <v>12.198692333592094</v>
      </c>
      <c r="MW99" s="255" t="e">
        <f t="shared" si="98"/>
        <v>#REF!</v>
      </c>
      <c r="MX99" s="255" t="e">
        <f t="shared" si="99"/>
        <v>#REF!</v>
      </c>
      <c r="MY99" s="256" t="e">
        <f t="shared" si="340"/>
        <v>#REF!</v>
      </c>
      <c r="MZ99" s="254">
        <f t="shared" si="341"/>
        <v>0</v>
      </c>
      <c r="NA99" s="255">
        <f t="shared" si="100"/>
        <v>0</v>
      </c>
      <c r="NB99" s="255">
        <f t="shared" si="342"/>
        <v>0</v>
      </c>
      <c r="NC99" s="255">
        <f t="shared" si="101"/>
        <v>0</v>
      </c>
      <c r="ND99" s="255">
        <f t="shared" si="343"/>
        <v>0</v>
      </c>
      <c r="NE99" s="255"/>
      <c r="NF99" s="256"/>
      <c r="NG99" s="257"/>
      <c r="NH99" s="254">
        <f t="shared" si="344"/>
        <v>5.1653184706582058</v>
      </c>
      <c r="NI99" s="255">
        <f t="shared" si="102"/>
        <v>5.821313916431798</v>
      </c>
      <c r="NJ99" s="255" t="e">
        <f t="shared" si="345"/>
        <v>#REF!</v>
      </c>
      <c r="NK99" s="255" t="e">
        <f t="shared" si="103"/>
        <v>#REF!</v>
      </c>
      <c r="NL99" s="255">
        <f t="shared" si="346"/>
        <v>5.444849869458726</v>
      </c>
      <c r="NM99" s="255">
        <f t="shared" si="382"/>
        <v>0.94866132115626023</v>
      </c>
      <c r="NN99" s="256" t="e">
        <f t="shared" si="383"/>
        <v>#REF!</v>
      </c>
      <c r="NO99" s="257" t="e">
        <f t="shared" si="384"/>
        <v>#REF!</v>
      </c>
      <c r="NP99" s="254">
        <f t="shared" si="347"/>
        <v>6.2020539679561715</v>
      </c>
      <c r="NQ99" s="255">
        <f t="shared" si="104"/>
        <v>6.9897148218866052</v>
      </c>
      <c r="NR99" s="255">
        <f t="shared" si="348"/>
        <v>5.4545654506694579</v>
      </c>
      <c r="NS99" s="255">
        <f t="shared" si="105"/>
        <v>6.7636611588301276</v>
      </c>
      <c r="NT99" s="255">
        <f t="shared" si="349"/>
        <v>58.4123401201051</v>
      </c>
      <c r="NU99" s="255">
        <f t="shared" si="350"/>
        <v>0.10617711865684132</v>
      </c>
      <c r="NV99" s="256">
        <f t="shared" si="351"/>
        <v>9.3380361742981019E-2</v>
      </c>
      <c r="NW99" s="257">
        <f t="shared" si="106"/>
        <v>1.0358957808877343</v>
      </c>
      <c r="NX99" s="254">
        <f t="shared" si="352"/>
        <v>0</v>
      </c>
      <c r="NY99" s="255">
        <f t="shared" si="107"/>
        <v>0</v>
      </c>
      <c r="NZ99" s="255">
        <f t="shared" si="353"/>
        <v>0</v>
      </c>
      <c r="OA99" s="255">
        <f t="shared" si="108"/>
        <v>0</v>
      </c>
      <c r="OB99" s="255">
        <f t="shared" si="354"/>
        <v>0</v>
      </c>
      <c r="OC99" s="255"/>
      <c r="OD99" s="256"/>
      <c r="OE99" s="257"/>
      <c r="OF99" s="254">
        <f t="shared" si="355"/>
        <v>0</v>
      </c>
      <c r="OG99" s="255">
        <f t="shared" si="109"/>
        <v>0</v>
      </c>
      <c r="OH99" s="255">
        <f t="shared" si="356"/>
        <v>0</v>
      </c>
      <c r="OI99" s="255">
        <f t="shared" si="110"/>
        <v>0</v>
      </c>
      <c r="OJ99" s="255">
        <f t="shared" si="357"/>
        <v>0</v>
      </c>
      <c r="OK99" s="255"/>
      <c r="OL99" s="256"/>
      <c r="OM99" s="257"/>
      <c r="ON99" s="258"/>
      <c r="OO99" s="254">
        <f t="shared" si="358"/>
        <v>0</v>
      </c>
      <c r="OP99" s="255">
        <f t="shared" si="111"/>
        <v>0</v>
      </c>
      <c r="OQ99" s="255">
        <f t="shared" si="359"/>
        <v>0</v>
      </c>
      <c r="OR99" s="255">
        <f t="shared" si="112"/>
        <v>0</v>
      </c>
      <c r="OS99" s="255">
        <f t="shared" si="360"/>
        <v>0</v>
      </c>
      <c r="OT99" s="255"/>
      <c r="OU99" s="256"/>
      <c r="OV99" s="257"/>
      <c r="OW99" s="258"/>
      <c r="OX99" s="254">
        <f t="shared" si="361"/>
        <v>0</v>
      </c>
      <c r="OY99" s="255">
        <f t="shared" si="113"/>
        <v>0</v>
      </c>
      <c r="OZ99" s="255">
        <f t="shared" si="362"/>
        <v>0</v>
      </c>
      <c r="PA99" s="255">
        <f t="shared" si="114"/>
        <v>0</v>
      </c>
      <c r="PB99" s="255">
        <f t="shared" si="363"/>
        <v>0</v>
      </c>
      <c r="PC99" s="255"/>
      <c r="PD99" s="259"/>
      <c r="PE99" s="257"/>
      <c r="PF99" s="254">
        <f t="shared" si="116"/>
        <v>0</v>
      </c>
      <c r="PG99" s="255">
        <f t="shared" si="117"/>
        <v>0</v>
      </c>
      <c r="PH99" s="255">
        <f t="shared" si="364"/>
        <v>0</v>
      </c>
      <c r="PI99" s="255">
        <f t="shared" si="118"/>
        <v>0</v>
      </c>
      <c r="PJ99" s="255">
        <f t="shared" si="119"/>
        <v>0</v>
      </c>
      <c r="PK99" s="255"/>
      <c r="PL99" s="259"/>
      <c r="PM99" s="257"/>
      <c r="PN99" s="254">
        <f t="shared" si="120"/>
        <v>0</v>
      </c>
      <c r="PO99" s="255">
        <f t="shared" si="121"/>
        <v>0</v>
      </c>
      <c r="PP99" s="255">
        <f t="shared" si="365"/>
        <v>0</v>
      </c>
      <c r="PQ99" s="255">
        <f t="shared" si="122"/>
        <v>0</v>
      </c>
      <c r="PR99" s="255">
        <f t="shared" si="123"/>
        <v>0</v>
      </c>
      <c r="PS99" s="255"/>
      <c r="PT99" s="259"/>
      <c r="PU99" s="257"/>
      <c r="PV99" s="254">
        <f t="shared" si="124"/>
        <v>4.7964105439095244</v>
      </c>
      <c r="PW99" s="255">
        <f t="shared" si="125"/>
        <v>5.4055546829860344</v>
      </c>
      <c r="PX99" s="255">
        <f t="shared" si="126"/>
        <v>1.590628604629947E-2</v>
      </c>
      <c r="PY99" s="255">
        <f t="shared" si="127"/>
        <v>1.9723794697411343E-2</v>
      </c>
      <c r="PZ99" s="255">
        <f t="shared" si="128"/>
        <v>4.8365405854782102</v>
      </c>
      <c r="QA99" s="255">
        <f t="shared" si="366"/>
        <v>0.9917027385877466</v>
      </c>
      <c r="QB99" s="259">
        <f t="shared" si="129"/>
        <v>3.2887734042919741E-3</v>
      </c>
      <c r="QC99" s="257">
        <f t="shared" si="367"/>
        <v>1.126735553417674</v>
      </c>
      <c r="QD99" s="254">
        <f t="shared" si="130"/>
        <v>0</v>
      </c>
      <c r="QE99" s="255">
        <f t="shared" si="131"/>
        <v>0</v>
      </c>
      <c r="QF99" s="255">
        <f t="shared" si="132"/>
        <v>0</v>
      </c>
      <c r="QG99" s="255">
        <f t="shared" si="133"/>
        <v>0</v>
      </c>
      <c r="QH99" s="255">
        <f t="shared" si="134"/>
        <v>0</v>
      </c>
      <c r="QI99" s="255"/>
      <c r="QJ99" s="259"/>
      <c r="QK99" s="257"/>
      <c r="QL99" s="254">
        <f t="shared" si="135"/>
        <v>17.36481596059545</v>
      </c>
      <c r="QM99" s="255">
        <f t="shared" si="136"/>
        <v>19.570147587591073</v>
      </c>
      <c r="QN99" s="255">
        <f t="shared" si="137"/>
        <v>0.13592917883688357</v>
      </c>
      <c r="QO99" s="255">
        <f t="shared" si="138"/>
        <v>0.16855218175773562</v>
      </c>
      <c r="QP99" s="255">
        <f t="shared" si="368"/>
        <v>41.331269177587863</v>
      </c>
      <c r="QQ99" s="255">
        <f t="shared" si="369"/>
        <v>0.42013749652797089</v>
      </c>
      <c r="QR99" s="259">
        <f t="shared" si="139"/>
        <v>3.2887734042919741E-3</v>
      </c>
      <c r="QS99" s="257">
        <f t="shared" si="370"/>
        <v>1.0541467676760823</v>
      </c>
      <c r="QT99" s="254">
        <f t="shared" si="140"/>
        <v>4.6157548796381738</v>
      </c>
      <c r="QU99" s="255">
        <f t="shared" si="141"/>
        <v>5.2019557493522219</v>
      </c>
      <c r="QV99" s="255">
        <f t="shared" si="142"/>
        <v>1.5999981648605482E-2</v>
      </c>
      <c r="QW99" s="255">
        <f t="shared" si="143"/>
        <v>1.9839977244270796E-2</v>
      </c>
      <c r="QX99" s="255">
        <f t="shared" si="144"/>
        <v>4.8650301135751386</v>
      </c>
      <c r="QY99" s="255">
        <f t="shared" si="385"/>
        <v>0.94876183124922508</v>
      </c>
      <c r="QZ99" s="259">
        <f t="shared" si="386"/>
        <v>3.2887734042919749E-3</v>
      </c>
      <c r="RA99" s="257">
        <f t="shared" si="387"/>
        <v>1.1212820581856817</v>
      </c>
      <c r="RB99" s="254">
        <f t="shared" si="145"/>
        <v>0</v>
      </c>
      <c r="RC99" s="255">
        <f t="shared" si="146"/>
        <v>0</v>
      </c>
      <c r="RD99" s="255">
        <f t="shared" si="371"/>
        <v>0</v>
      </c>
      <c r="RE99" s="255">
        <f t="shared" si="147"/>
        <v>0</v>
      </c>
      <c r="RF99" s="255">
        <f t="shared" si="148"/>
        <v>0</v>
      </c>
      <c r="RG99" s="255"/>
      <c r="RH99" s="259"/>
      <c r="RI99" s="257"/>
      <c r="RJ99" s="254">
        <f t="shared" si="149"/>
        <v>0</v>
      </c>
      <c r="RK99" s="255">
        <f t="shared" si="150"/>
        <v>0</v>
      </c>
      <c r="RL99" s="255">
        <f t="shared" si="372"/>
        <v>0</v>
      </c>
      <c r="RM99" s="255">
        <f t="shared" si="151"/>
        <v>0</v>
      </c>
      <c r="RN99" s="255">
        <f t="shared" si="152"/>
        <v>0</v>
      </c>
      <c r="RO99" s="255"/>
      <c r="RP99" s="259"/>
      <c r="RQ99" s="257"/>
      <c r="RR99" s="254">
        <f t="shared" si="153"/>
        <v>0</v>
      </c>
      <c r="RS99" s="255">
        <f t="shared" si="154"/>
        <v>0</v>
      </c>
      <c r="RT99" s="255">
        <f t="shared" si="373"/>
        <v>0</v>
      </c>
      <c r="RU99" s="255">
        <f t="shared" si="155"/>
        <v>0</v>
      </c>
      <c r="RV99" s="255">
        <f t="shared" si="156"/>
        <v>0</v>
      </c>
      <c r="RW99" s="255"/>
      <c r="RX99" s="259"/>
      <c r="RY99" s="257"/>
      <c r="RZ99" s="260"/>
      <c r="SA99" s="242" t="e">
        <f t="shared" si="157"/>
        <v>#REF!</v>
      </c>
      <c r="SB99" s="242">
        <f t="shared" si="158"/>
        <v>0</v>
      </c>
      <c r="SC99" s="242">
        <f t="shared" si="159"/>
        <v>0.46604951182139165</v>
      </c>
      <c r="SD99" s="242">
        <f t="shared" si="160"/>
        <v>0</v>
      </c>
      <c r="SE99" s="242">
        <f t="shared" si="161"/>
        <v>0</v>
      </c>
      <c r="SF99" s="262">
        <v>0</v>
      </c>
      <c r="SG99" s="242">
        <f t="shared" si="162"/>
        <v>0</v>
      </c>
      <c r="SH99" s="262">
        <v>0</v>
      </c>
      <c r="SI99" s="242">
        <f t="shared" si="163"/>
        <v>0</v>
      </c>
      <c r="SJ99" s="242">
        <f t="shared" si="164"/>
        <v>0</v>
      </c>
      <c r="SK99" s="242">
        <f t="shared" si="165"/>
        <v>0</v>
      </c>
      <c r="SL99" s="242">
        <f t="shared" si="166"/>
        <v>6.2759170325364433E-2</v>
      </c>
      <c r="SM99" s="242">
        <f t="shared" si="167"/>
        <v>0</v>
      </c>
      <c r="SN99" s="242">
        <f t="shared" si="168"/>
        <v>0.3945671351411576</v>
      </c>
      <c r="SO99" s="242">
        <f t="shared" si="169"/>
        <v>6.1894769611849629E-2</v>
      </c>
      <c r="SP99" s="242">
        <f t="shared" si="170"/>
        <v>0</v>
      </c>
      <c r="SQ99" s="242">
        <f t="shared" si="171"/>
        <v>0</v>
      </c>
      <c r="SR99" s="242">
        <f t="shared" si="172"/>
        <v>0</v>
      </c>
      <c r="SS99" s="242" t="e">
        <f t="shared" si="173"/>
        <v>#REF!</v>
      </c>
      <c r="ST99" s="242" t="e">
        <f t="shared" si="174"/>
        <v>#REF!</v>
      </c>
      <c r="SU99" s="242"/>
      <c r="SV99" s="242"/>
      <c r="SW99" s="242" t="e">
        <f t="shared" si="175"/>
        <v>#REF!</v>
      </c>
      <c r="SX99" s="242" t="e">
        <f t="shared" si="175"/>
        <v>#REF!</v>
      </c>
      <c r="SY99" s="242"/>
      <c r="SZ99" s="263"/>
      <c r="TA99" s="264">
        <f t="shared" si="176"/>
        <v>10.094119999999998</v>
      </c>
      <c r="TB99" s="264">
        <f t="shared" si="177"/>
        <v>0</v>
      </c>
      <c r="TC99" s="264">
        <f t="shared" si="178"/>
        <v>73.603639999999999</v>
      </c>
      <c r="TD99" s="264">
        <f t="shared" si="179"/>
        <v>0</v>
      </c>
      <c r="TE99" s="264">
        <f t="shared" si="180"/>
        <v>0</v>
      </c>
      <c r="TF99" s="264">
        <f t="shared" si="180"/>
        <v>0</v>
      </c>
      <c r="TG99" s="264">
        <f t="shared" si="181"/>
        <v>0</v>
      </c>
      <c r="TH99" s="264">
        <f t="shared" si="182"/>
        <v>0</v>
      </c>
      <c r="TI99" s="264">
        <f t="shared" si="183"/>
        <v>0</v>
      </c>
      <c r="TJ99" s="264">
        <f t="shared" si="184"/>
        <v>9.11252</v>
      </c>
      <c r="TK99" s="264">
        <f t="shared" si="185"/>
        <v>0</v>
      </c>
      <c r="TL99" s="264">
        <f t="shared" si="186"/>
        <v>61.235480000000003</v>
      </c>
      <c r="TM99" s="264">
        <f t="shared" si="187"/>
        <v>9.0307199999999987</v>
      </c>
      <c r="TN99" s="264">
        <f t="shared" si="188"/>
        <v>0</v>
      </c>
      <c r="TO99" s="264">
        <f t="shared" si="189"/>
        <v>0</v>
      </c>
      <c r="TP99" s="264">
        <f t="shared" si="189"/>
        <v>0</v>
      </c>
      <c r="TQ99" s="264"/>
      <c r="TR99" s="264"/>
      <c r="TS99" s="264" t="e">
        <f t="shared" si="190"/>
        <v>#REF!</v>
      </c>
      <c r="TT99" s="264">
        <f t="shared" si="191"/>
        <v>0</v>
      </c>
      <c r="TU99" s="264">
        <f t="shared" si="192"/>
        <v>76.245700133979668</v>
      </c>
      <c r="TV99" s="264">
        <f t="shared" si="193"/>
        <v>0</v>
      </c>
      <c r="TW99" s="264">
        <f t="shared" si="193"/>
        <v>0</v>
      </c>
      <c r="TX99" s="264">
        <f t="shared" si="194"/>
        <v>0</v>
      </c>
      <c r="TY99" s="264">
        <f t="shared" si="195"/>
        <v>0</v>
      </c>
      <c r="TZ99" s="264">
        <f t="shared" si="196"/>
        <v>0</v>
      </c>
      <c r="UA99" s="264">
        <f t="shared" si="197"/>
        <v>0</v>
      </c>
      <c r="UB99" s="264">
        <f t="shared" si="198"/>
        <v>10.267400265229622</v>
      </c>
      <c r="UC99" s="264">
        <f t="shared" si="199"/>
        <v>0</v>
      </c>
      <c r="UD99" s="264">
        <f t="shared" si="200"/>
        <v>64.551183309093375</v>
      </c>
      <c r="UE99" s="264">
        <f t="shared" si="201"/>
        <v>10.125984308498598</v>
      </c>
      <c r="UF99" s="264">
        <f t="shared" si="202"/>
        <v>0</v>
      </c>
      <c r="UG99" s="264">
        <f t="shared" si="203"/>
        <v>0</v>
      </c>
      <c r="UH99" s="264">
        <f t="shared" si="203"/>
        <v>0</v>
      </c>
      <c r="UI99" s="191"/>
      <c r="UJ99" s="191"/>
      <c r="UK99" s="191"/>
      <c r="UL99" s="191"/>
      <c r="UM99" s="189"/>
      <c r="UN99" s="191"/>
      <c r="UO99" s="191"/>
      <c r="UP99" s="191"/>
      <c r="UQ99" s="191"/>
      <c r="UR99" s="191"/>
      <c r="US99" s="191"/>
      <c r="UT99" s="191"/>
      <c r="UU99" s="191"/>
      <c r="UV99" s="192"/>
      <c r="UW99" s="191"/>
      <c r="UX99" s="191"/>
      <c r="UY99" s="191"/>
      <c r="UZ99" s="191"/>
      <c r="VA99" s="191"/>
      <c r="VB99" s="191"/>
      <c r="VC99" s="191"/>
      <c r="VD99" s="191"/>
      <c r="VE99" s="191"/>
      <c r="VF99" s="191"/>
      <c r="VG99" s="191"/>
      <c r="VH99" s="191"/>
      <c r="VI99" s="191"/>
      <c r="VJ99" s="191"/>
      <c r="VK99" s="191"/>
      <c r="VL99" s="191"/>
      <c r="VM99" s="191"/>
      <c r="VN99" s="219"/>
      <c r="VO99" s="191"/>
      <c r="VP99" s="191"/>
      <c r="VQ99" s="191"/>
      <c r="VR99" s="191"/>
      <c r="VS99" s="191"/>
      <c r="VT99" s="191"/>
      <c r="VU99" s="191"/>
      <c r="VV99" s="191"/>
    </row>
    <row r="100" spans="1:594" ht="23.1" hidden="1" customHeight="1" thickBot="1" x14ac:dyDescent="0.35">
      <c r="A100" s="265">
        <v>63</v>
      </c>
      <c r="B100" s="266" t="s">
        <v>193</v>
      </c>
      <c r="C100" s="265">
        <v>1</v>
      </c>
      <c r="D100" s="267">
        <v>157.30000000000001</v>
      </c>
      <c r="E100" s="239"/>
      <c r="F100" s="240">
        <f t="shared" si="204"/>
        <v>157.30000000000001</v>
      </c>
      <c r="G100" s="240"/>
      <c r="H100" s="268">
        <v>0</v>
      </c>
      <c r="I100" s="269">
        <v>1.0012000000000001</v>
      </c>
      <c r="J100" s="269">
        <v>1.0012000000000001</v>
      </c>
      <c r="K100" s="269"/>
      <c r="L100" s="269"/>
      <c r="M100" s="269">
        <v>4.4200000000000003E-2</v>
      </c>
      <c r="N100" s="269">
        <v>0</v>
      </c>
      <c r="O100" s="269">
        <v>0.41589999999999999</v>
      </c>
      <c r="P100" s="269">
        <v>0</v>
      </c>
      <c r="Q100" s="269">
        <v>0</v>
      </c>
      <c r="R100" s="269">
        <v>0</v>
      </c>
      <c r="S100" s="269">
        <v>0</v>
      </c>
      <c r="T100" s="269">
        <v>0</v>
      </c>
      <c r="U100" s="269">
        <v>0</v>
      </c>
      <c r="V100" s="269">
        <v>0.1051</v>
      </c>
      <c r="W100" s="269">
        <v>0</v>
      </c>
      <c r="X100" s="269">
        <v>0.39650000000000002</v>
      </c>
      <c r="Y100" s="269">
        <v>3.95E-2</v>
      </c>
      <c r="Z100" s="269">
        <v>0</v>
      </c>
      <c r="AA100" s="269">
        <v>0</v>
      </c>
      <c r="AB100" s="269">
        <v>0</v>
      </c>
      <c r="AC100" s="244">
        <v>0</v>
      </c>
      <c r="AD100" s="243">
        <f t="shared" si="205"/>
        <v>0</v>
      </c>
      <c r="AE100" s="243">
        <f t="shared" si="0"/>
        <v>0</v>
      </c>
      <c r="AF100" s="243">
        <f t="shared" si="206"/>
        <v>0</v>
      </c>
      <c r="AG100" s="243">
        <f t="shared" si="207"/>
        <v>0</v>
      </c>
      <c r="AH100" s="244">
        <v>0</v>
      </c>
      <c r="AI100" s="243">
        <f t="shared" si="1"/>
        <v>0</v>
      </c>
      <c r="AJ100" s="243">
        <f t="shared" si="208"/>
        <v>0</v>
      </c>
      <c r="AK100" s="243">
        <f t="shared" si="209"/>
        <v>0</v>
      </c>
      <c r="AL100" s="243">
        <f t="shared" si="2"/>
        <v>0</v>
      </c>
      <c r="AM100" s="243">
        <f t="shared" si="210"/>
        <v>0</v>
      </c>
      <c r="AN100" s="244">
        <v>2.59</v>
      </c>
      <c r="AO100" s="244">
        <v>0.56979999999999997</v>
      </c>
      <c r="AP100" s="243">
        <f t="shared" si="211"/>
        <v>0</v>
      </c>
      <c r="AQ100" s="243">
        <f t="shared" si="212"/>
        <v>0</v>
      </c>
      <c r="AR100" s="243">
        <f t="shared" si="213"/>
        <v>0</v>
      </c>
      <c r="AS100" s="244">
        <v>0.20779286055000001</v>
      </c>
      <c r="AT100" s="244" t="e">
        <f t="shared" si="3"/>
        <v>#REF!</v>
      </c>
      <c r="AU100" s="243">
        <f t="shared" si="4"/>
        <v>0.38263250422176676</v>
      </c>
      <c r="AV100" s="243">
        <f t="shared" si="214"/>
        <v>1.2333641439762554E-2</v>
      </c>
      <c r="AW100" s="243">
        <f t="shared" si="215"/>
        <v>0.32638370782399001</v>
      </c>
      <c r="AX100" s="243">
        <f t="shared" si="5"/>
        <v>0.18751126823858832</v>
      </c>
      <c r="AY100" s="243">
        <f t="shared" si="216"/>
        <v>4.7252839596124261</v>
      </c>
      <c r="AZ100" s="244">
        <v>8</v>
      </c>
      <c r="BA100" s="243">
        <f t="shared" si="217"/>
        <v>40.777333333333324</v>
      </c>
      <c r="BB100" s="243">
        <f t="shared" si="218"/>
        <v>4.2524933333333328</v>
      </c>
      <c r="BC100" s="243">
        <f t="shared" si="219"/>
        <v>3.4019946666666665</v>
      </c>
      <c r="BD100" s="243">
        <f t="shared" si="220"/>
        <v>0.85049866666666629</v>
      </c>
      <c r="BE100" s="244">
        <v>1.5946849999999999</v>
      </c>
      <c r="BF100" s="243">
        <f t="shared" si="221"/>
        <v>1.2757480000000001</v>
      </c>
      <c r="BG100" s="243">
        <f t="shared" si="222"/>
        <v>0.3189369999999998</v>
      </c>
      <c r="BH100" s="243">
        <f t="shared" si="6"/>
        <v>5.297568440093432</v>
      </c>
      <c r="BI100" s="243">
        <f t="shared" si="223"/>
        <v>0.17075995615062994</v>
      </c>
      <c r="BJ100" s="243">
        <f t="shared" si="224"/>
        <v>4.5188007052503973</v>
      </c>
      <c r="BK100" s="243">
        <f t="shared" si="7"/>
        <v>2.5961040053380047</v>
      </c>
      <c r="BL100" s="243">
        <f t="shared" si="225"/>
        <v>65.421820934517712</v>
      </c>
      <c r="BM100" s="244">
        <v>0</v>
      </c>
      <c r="BN100" s="243">
        <f t="shared" si="226"/>
        <v>0</v>
      </c>
      <c r="BO100" s="243">
        <f t="shared" si="8"/>
        <v>0</v>
      </c>
      <c r="BP100" s="243">
        <f t="shared" si="227"/>
        <v>0</v>
      </c>
      <c r="BQ100" s="243">
        <f t="shared" si="228"/>
        <v>0</v>
      </c>
      <c r="BR100" s="244">
        <v>0</v>
      </c>
      <c r="BS100" s="243">
        <f t="shared" si="9"/>
        <v>0</v>
      </c>
      <c r="BT100" s="243">
        <f t="shared" si="229"/>
        <v>0</v>
      </c>
      <c r="BU100" s="243">
        <f t="shared" si="230"/>
        <v>0</v>
      </c>
      <c r="BV100" s="243">
        <f t="shared" si="10"/>
        <v>0</v>
      </c>
      <c r="BW100" s="243">
        <f t="shared" si="231"/>
        <v>0</v>
      </c>
      <c r="BX100" s="244">
        <v>0</v>
      </c>
      <c r="BY100" s="243">
        <f t="shared" si="11"/>
        <v>0</v>
      </c>
      <c r="BZ100" s="243">
        <f t="shared" si="232"/>
        <v>0</v>
      </c>
      <c r="CA100" s="243">
        <f t="shared" si="233"/>
        <v>0</v>
      </c>
      <c r="CB100" s="243">
        <f t="shared" si="12"/>
        <v>0</v>
      </c>
      <c r="CC100" s="243">
        <f t="shared" si="234"/>
        <v>0</v>
      </c>
      <c r="CD100" s="245"/>
      <c r="CE100" s="243">
        <f t="shared" si="13"/>
        <v>0</v>
      </c>
      <c r="CF100" s="243">
        <f t="shared" si="235"/>
        <v>0</v>
      </c>
      <c r="CG100" s="243">
        <f t="shared" si="236"/>
        <v>0</v>
      </c>
      <c r="CH100" s="243">
        <f t="shared" si="14"/>
        <v>0</v>
      </c>
      <c r="CI100" s="243">
        <f t="shared" si="237"/>
        <v>0</v>
      </c>
      <c r="CJ100" s="245"/>
      <c r="CK100" s="243">
        <f t="shared" si="15"/>
        <v>0</v>
      </c>
      <c r="CL100" s="243">
        <f t="shared" si="238"/>
        <v>0</v>
      </c>
      <c r="CM100" s="243">
        <f t="shared" si="239"/>
        <v>0</v>
      </c>
      <c r="CN100" s="243">
        <f t="shared" si="16"/>
        <v>0</v>
      </c>
      <c r="CO100" s="243">
        <f t="shared" si="240"/>
        <v>0</v>
      </c>
      <c r="CP100" s="243">
        <v>0</v>
      </c>
      <c r="CQ100" s="243">
        <f t="shared" si="17"/>
        <v>0</v>
      </c>
      <c r="CR100" s="243">
        <f t="shared" si="374"/>
        <v>0</v>
      </c>
      <c r="CS100" s="243">
        <f t="shared" si="241"/>
        <v>0</v>
      </c>
      <c r="CT100" s="243">
        <f t="shared" si="18"/>
        <v>0</v>
      </c>
      <c r="CU100" s="243">
        <f t="shared" si="242"/>
        <v>0</v>
      </c>
      <c r="CV100" s="243"/>
      <c r="CW100" s="243">
        <f t="shared" si="19"/>
        <v>0</v>
      </c>
      <c r="CX100" s="243">
        <f t="shared" si="375"/>
        <v>0</v>
      </c>
      <c r="CY100" s="243">
        <f t="shared" si="243"/>
        <v>0</v>
      </c>
      <c r="CZ100" s="243">
        <f t="shared" si="20"/>
        <v>0</v>
      </c>
      <c r="DA100" s="243">
        <f t="shared" si="244"/>
        <v>0</v>
      </c>
      <c r="DB100" s="244">
        <v>0</v>
      </c>
      <c r="DC100" s="243">
        <f t="shared" si="245"/>
        <v>0</v>
      </c>
      <c r="DD100" s="243">
        <f t="shared" si="21"/>
        <v>0</v>
      </c>
      <c r="DE100" s="244">
        <v>0</v>
      </c>
      <c r="DF100" s="244">
        <v>0</v>
      </c>
      <c r="DG100" s="243">
        <f t="shared" si="22"/>
        <v>0</v>
      </c>
      <c r="DH100" s="243">
        <f t="shared" si="23"/>
        <v>0</v>
      </c>
      <c r="DI100" s="243">
        <f t="shared" si="246"/>
        <v>0</v>
      </c>
      <c r="DJ100" s="244">
        <v>0</v>
      </c>
      <c r="DK100" s="243">
        <f t="shared" si="247"/>
        <v>0</v>
      </c>
      <c r="DL100" s="243">
        <f t="shared" si="24"/>
        <v>0</v>
      </c>
      <c r="DM100" s="244">
        <v>0</v>
      </c>
      <c r="DN100" s="244">
        <v>0</v>
      </c>
      <c r="DO100" s="243">
        <f t="shared" si="25"/>
        <v>0</v>
      </c>
      <c r="DP100" s="243">
        <f t="shared" si="26"/>
        <v>0</v>
      </c>
      <c r="DQ100" s="243">
        <f t="shared" si="248"/>
        <v>0</v>
      </c>
      <c r="DR100" s="244">
        <v>0</v>
      </c>
      <c r="DS100" s="243">
        <f t="shared" si="249"/>
        <v>0</v>
      </c>
      <c r="DT100" s="243">
        <f t="shared" si="27"/>
        <v>0</v>
      </c>
      <c r="DU100" s="244">
        <v>0</v>
      </c>
      <c r="DV100" s="244">
        <v>0</v>
      </c>
      <c r="DW100" s="243">
        <f t="shared" si="28"/>
        <v>0</v>
      </c>
      <c r="DX100" s="243">
        <f t="shared" si="29"/>
        <v>0</v>
      </c>
      <c r="DY100" s="243">
        <f t="shared" si="30"/>
        <v>0</v>
      </c>
      <c r="DZ100" s="244">
        <v>0</v>
      </c>
      <c r="EA100" s="243">
        <f t="shared" si="250"/>
        <v>0</v>
      </c>
      <c r="EB100" s="243">
        <f t="shared" si="31"/>
        <v>0</v>
      </c>
      <c r="EC100" s="244">
        <v>0</v>
      </c>
      <c r="ED100" s="244">
        <v>0</v>
      </c>
      <c r="EE100" s="243">
        <f t="shared" si="32"/>
        <v>0</v>
      </c>
      <c r="EF100" s="243">
        <f t="shared" si="33"/>
        <v>0</v>
      </c>
      <c r="EG100" s="243">
        <f t="shared" si="34"/>
        <v>0</v>
      </c>
      <c r="EH100" s="244">
        <v>0</v>
      </c>
      <c r="EI100" s="243">
        <f t="shared" si="251"/>
        <v>0</v>
      </c>
      <c r="EJ100" s="243">
        <f t="shared" si="35"/>
        <v>0</v>
      </c>
      <c r="EK100" s="244">
        <v>0</v>
      </c>
      <c r="EL100" s="244">
        <v>0</v>
      </c>
      <c r="EM100" s="243">
        <f t="shared" si="36"/>
        <v>0</v>
      </c>
      <c r="EN100" s="243">
        <f t="shared" si="37"/>
        <v>0</v>
      </c>
      <c r="EO100" s="243">
        <f t="shared" si="252"/>
        <v>0</v>
      </c>
      <c r="EP100" s="244">
        <v>0</v>
      </c>
      <c r="EQ100" s="244">
        <v>0</v>
      </c>
      <c r="ER100" s="244">
        <v>0</v>
      </c>
      <c r="ES100" s="244">
        <v>0</v>
      </c>
      <c r="ET100" s="244">
        <v>0</v>
      </c>
      <c r="EU100" s="243">
        <f t="shared" si="38"/>
        <v>0</v>
      </c>
      <c r="EV100" s="243">
        <f t="shared" si="253"/>
        <v>0</v>
      </c>
      <c r="EW100" s="243">
        <f t="shared" si="254"/>
        <v>0</v>
      </c>
      <c r="EX100" s="243">
        <f t="shared" si="39"/>
        <v>0</v>
      </c>
      <c r="EY100" s="243">
        <f t="shared" si="255"/>
        <v>0</v>
      </c>
      <c r="EZ100" s="245">
        <f t="shared" si="256"/>
        <v>0</v>
      </c>
      <c r="FA100" s="245">
        <f t="shared" si="256"/>
        <v>0</v>
      </c>
      <c r="FB100" s="245">
        <f t="shared" si="256"/>
        <v>0</v>
      </c>
      <c r="FC100" s="245">
        <f t="shared" si="257"/>
        <v>0</v>
      </c>
      <c r="FD100" s="245">
        <f t="shared" si="258"/>
        <v>0</v>
      </c>
      <c r="FE100" s="245">
        <f t="shared" si="259"/>
        <v>0</v>
      </c>
      <c r="FF100" s="245">
        <f t="shared" si="260"/>
        <v>0</v>
      </c>
      <c r="FG100" s="245">
        <f t="shared" si="261"/>
        <v>0</v>
      </c>
      <c r="FH100" s="245">
        <f t="shared" si="262"/>
        <v>0</v>
      </c>
      <c r="FI100" s="245">
        <f t="shared" si="263"/>
        <v>0</v>
      </c>
      <c r="FJ100" s="245">
        <f t="shared" si="263"/>
        <v>0</v>
      </c>
      <c r="FK100" s="244">
        <f t="shared" si="40"/>
        <v>0</v>
      </c>
      <c r="FL100" s="244">
        <v>0</v>
      </c>
      <c r="FM100" s="243">
        <f t="shared" si="264"/>
        <v>0</v>
      </c>
      <c r="FN100" s="243">
        <f t="shared" si="265"/>
        <v>0</v>
      </c>
      <c r="FO100" s="244">
        <v>0</v>
      </c>
      <c r="FP100" s="244">
        <f t="shared" si="266"/>
        <v>0</v>
      </c>
      <c r="FQ100" s="244">
        <f t="shared" si="41"/>
        <v>0</v>
      </c>
      <c r="FR100" s="244">
        <v>0</v>
      </c>
      <c r="FS100" s="243">
        <f t="shared" si="267"/>
        <v>0</v>
      </c>
      <c r="FT100" s="243">
        <f t="shared" si="268"/>
        <v>0</v>
      </c>
      <c r="FU100" s="244">
        <v>0</v>
      </c>
      <c r="FV100" s="244">
        <f t="shared" si="269"/>
        <v>0</v>
      </c>
      <c r="FW100" s="270">
        <v>1.451E-3</v>
      </c>
      <c r="FX100" s="243">
        <f t="shared" si="270"/>
        <v>6.3690559745444402</v>
      </c>
      <c r="FY100" s="243">
        <f t="shared" si="271"/>
        <v>1.4011923143997769</v>
      </c>
      <c r="FZ100" s="243">
        <f t="shared" si="42"/>
        <v>0</v>
      </c>
      <c r="GA100" s="243">
        <f t="shared" si="272"/>
        <v>0</v>
      </c>
      <c r="GB100" s="243">
        <f t="shared" si="273"/>
        <v>0</v>
      </c>
      <c r="GC100" s="243">
        <f t="shared" si="274"/>
        <v>0.11298579419702602</v>
      </c>
      <c r="GD100" s="243">
        <f t="shared" si="43"/>
        <v>0.89570851451029543</v>
      </c>
      <c r="GE100" s="243">
        <f t="shared" si="275"/>
        <v>2.8871952932962273E-2</v>
      </c>
      <c r="GF100" s="243">
        <f t="shared" si="276"/>
        <v>0.76403510645282446</v>
      </c>
      <c r="GG100" s="243">
        <f t="shared" si="44"/>
        <v>0.43894712988257689</v>
      </c>
      <c r="GH100" s="247">
        <f t="shared" si="277"/>
        <v>11.061467673040937</v>
      </c>
      <c r="GI100" s="244">
        <v>13</v>
      </c>
      <c r="GJ100" s="244">
        <v>4003.54</v>
      </c>
      <c r="GK100" s="244">
        <v>880.77880000000005</v>
      </c>
      <c r="GL100" s="244">
        <v>2455.6649745742902</v>
      </c>
      <c r="GM100" s="244">
        <v>71.022008333333304</v>
      </c>
      <c r="GN100" s="271">
        <v>0</v>
      </c>
      <c r="GO100" s="243">
        <f t="shared" si="278"/>
        <v>0</v>
      </c>
      <c r="GP100" s="243">
        <f t="shared" si="45"/>
        <v>0</v>
      </c>
      <c r="GQ100" s="243">
        <f t="shared" si="279"/>
        <v>0</v>
      </c>
      <c r="GR100" s="243">
        <f t="shared" si="280"/>
        <v>0</v>
      </c>
      <c r="GS100" s="244">
        <v>0</v>
      </c>
      <c r="GT100" s="244">
        <v>0</v>
      </c>
      <c r="GU100" s="245"/>
      <c r="GV100" s="243">
        <f t="shared" si="46"/>
        <v>0</v>
      </c>
      <c r="GW100" s="243">
        <f t="shared" si="281"/>
        <v>0</v>
      </c>
      <c r="GX100" s="243">
        <f t="shared" si="282"/>
        <v>0</v>
      </c>
      <c r="GY100" s="243">
        <f t="shared" si="47"/>
        <v>0</v>
      </c>
      <c r="GZ100" s="243">
        <f t="shared" si="283"/>
        <v>0</v>
      </c>
      <c r="HA100" s="244">
        <v>0</v>
      </c>
      <c r="HB100" s="244">
        <v>44</v>
      </c>
      <c r="HC100" s="244">
        <v>0</v>
      </c>
      <c r="HD100" s="244">
        <v>0</v>
      </c>
      <c r="HE100" s="244">
        <v>0</v>
      </c>
      <c r="HF100" s="243">
        <f t="shared" si="284"/>
        <v>0</v>
      </c>
      <c r="HG100" s="243">
        <f t="shared" si="48"/>
        <v>0</v>
      </c>
      <c r="HH100" s="244">
        <v>0</v>
      </c>
      <c r="HI100" s="244">
        <v>0</v>
      </c>
      <c r="HJ100" s="243">
        <f t="shared" si="49"/>
        <v>0</v>
      </c>
      <c r="HK100" s="243">
        <f t="shared" si="50"/>
        <v>0</v>
      </c>
      <c r="HL100" s="243">
        <f t="shared" si="51"/>
        <v>0</v>
      </c>
      <c r="HM100" s="244">
        <v>0</v>
      </c>
      <c r="HN100" s="243">
        <f t="shared" si="285"/>
        <v>0</v>
      </c>
      <c r="HO100" s="243">
        <f t="shared" si="52"/>
        <v>0</v>
      </c>
      <c r="HP100" s="244">
        <v>0</v>
      </c>
      <c r="HQ100" s="244">
        <v>0</v>
      </c>
      <c r="HR100" s="243">
        <f t="shared" si="53"/>
        <v>0</v>
      </c>
      <c r="HS100" s="243">
        <f t="shared" si="54"/>
        <v>0</v>
      </c>
      <c r="HT100" s="243">
        <f t="shared" si="55"/>
        <v>0</v>
      </c>
      <c r="HU100" s="244">
        <v>0</v>
      </c>
      <c r="HV100" s="243">
        <f t="shared" si="286"/>
        <v>0</v>
      </c>
      <c r="HW100" s="243">
        <f t="shared" si="56"/>
        <v>0</v>
      </c>
      <c r="HX100" s="244">
        <v>0</v>
      </c>
      <c r="HY100" s="244">
        <v>0</v>
      </c>
      <c r="HZ100" s="243">
        <f t="shared" si="57"/>
        <v>0</v>
      </c>
      <c r="IA100" s="243">
        <f t="shared" si="58"/>
        <v>0</v>
      </c>
      <c r="IB100" s="243">
        <f t="shared" si="59"/>
        <v>0</v>
      </c>
      <c r="IC100" s="244">
        <v>0</v>
      </c>
      <c r="ID100" s="243">
        <f t="shared" si="287"/>
        <v>0</v>
      </c>
      <c r="IE100" s="243">
        <f t="shared" si="60"/>
        <v>0</v>
      </c>
      <c r="IF100" s="244">
        <v>0</v>
      </c>
      <c r="IG100" s="244">
        <v>0</v>
      </c>
      <c r="IH100" s="243">
        <f t="shared" si="61"/>
        <v>0</v>
      </c>
      <c r="II100" s="243">
        <f t="shared" si="62"/>
        <v>0</v>
      </c>
      <c r="IJ100" s="243">
        <f t="shared" si="288"/>
        <v>0</v>
      </c>
      <c r="IK100" s="244">
        <v>0</v>
      </c>
      <c r="IL100" s="243">
        <f t="shared" si="289"/>
        <v>0</v>
      </c>
      <c r="IM100" s="243">
        <f t="shared" si="63"/>
        <v>0</v>
      </c>
      <c r="IN100" s="244">
        <v>0</v>
      </c>
      <c r="IO100" s="244">
        <v>0</v>
      </c>
      <c r="IP100" s="243">
        <f t="shared" si="64"/>
        <v>0</v>
      </c>
      <c r="IQ100" s="243">
        <f t="shared" si="65"/>
        <v>0</v>
      </c>
      <c r="IR100" s="243">
        <f t="shared" si="290"/>
        <v>0</v>
      </c>
      <c r="IS100" s="244">
        <v>1.91</v>
      </c>
      <c r="IT100" s="243">
        <f t="shared" si="291"/>
        <v>0.42019999999999996</v>
      </c>
      <c r="IU100" s="243">
        <f t="shared" si="66"/>
        <v>0</v>
      </c>
      <c r="IV100" s="244">
        <v>8.3646425570000002E-2</v>
      </c>
      <c r="IW100" s="244">
        <v>0.19845626907691699</v>
      </c>
      <c r="IX100" s="243">
        <f t="shared" si="67"/>
        <v>0.29681495454731749</v>
      </c>
      <c r="IY100" s="243">
        <f t="shared" si="68"/>
        <v>0.14545588245971172</v>
      </c>
      <c r="IZ100" s="243">
        <f t="shared" si="292"/>
        <v>3.6654882379847353</v>
      </c>
      <c r="JA100" s="244">
        <v>9.2457333333333303</v>
      </c>
      <c r="JB100" s="243">
        <f t="shared" si="293"/>
        <v>2.0340613333333328</v>
      </c>
      <c r="JC100" s="244">
        <v>23.7138666666666</v>
      </c>
      <c r="JD100" s="243">
        <f t="shared" si="69"/>
        <v>0</v>
      </c>
      <c r="JE100" s="243">
        <f t="shared" si="70"/>
        <v>3.9760484186544125</v>
      </c>
      <c r="JF100" s="243">
        <f t="shared" si="71"/>
        <v>1.948485487599384</v>
      </c>
      <c r="JG100" s="243">
        <f t="shared" si="294"/>
        <v>49.101834287504474</v>
      </c>
      <c r="JH100" s="244">
        <v>0</v>
      </c>
      <c r="JI100" s="243">
        <f t="shared" si="295"/>
        <v>0</v>
      </c>
      <c r="JJ100" s="244">
        <v>0</v>
      </c>
      <c r="JK100" s="243">
        <f t="shared" si="72"/>
        <v>0</v>
      </c>
      <c r="JL100" s="243">
        <f t="shared" si="73"/>
        <v>0</v>
      </c>
      <c r="JM100" s="243">
        <f t="shared" si="74"/>
        <v>0</v>
      </c>
      <c r="JN100" s="243">
        <f t="shared" si="296"/>
        <v>0</v>
      </c>
      <c r="JO100" s="244">
        <v>0</v>
      </c>
      <c r="JP100" s="243">
        <f t="shared" si="297"/>
        <v>0</v>
      </c>
      <c r="JQ100" s="244">
        <v>0</v>
      </c>
      <c r="JR100" s="243">
        <f t="shared" si="75"/>
        <v>0</v>
      </c>
      <c r="JS100" s="243">
        <f t="shared" si="76"/>
        <v>0</v>
      </c>
      <c r="JT100" s="243">
        <f t="shared" si="77"/>
        <v>0</v>
      </c>
      <c r="JU100" s="243">
        <f t="shared" si="298"/>
        <v>0</v>
      </c>
      <c r="JV100" s="244">
        <v>0</v>
      </c>
      <c r="JW100" s="243">
        <f t="shared" si="299"/>
        <v>0</v>
      </c>
      <c r="JX100" s="244">
        <v>0</v>
      </c>
      <c r="JY100" s="243">
        <f t="shared" si="78"/>
        <v>0</v>
      </c>
      <c r="JZ100" s="243">
        <f t="shared" si="79"/>
        <v>0</v>
      </c>
      <c r="KA100" s="243">
        <f t="shared" si="80"/>
        <v>0</v>
      </c>
      <c r="KB100" s="243">
        <f t="shared" si="300"/>
        <v>0</v>
      </c>
      <c r="KC100" s="244">
        <v>0</v>
      </c>
      <c r="KD100" s="243">
        <f t="shared" si="301"/>
        <v>0</v>
      </c>
      <c r="KE100" s="244">
        <v>0</v>
      </c>
      <c r="KF100" s="243">
        <f t="shared" si="81"/>
        <v>0</v>
      </c>
      <c r="KG100" s="243">
        <f t="shared" si="82"/>
        <v>0</v>
      </c>
      <c r="KH100" s="243">
        <f t="shared" si="83"/>
        <v>0</v>
      </c>
      <c r="KI100" s="243">
        <f t="shared" si="302"/>
        <v>0</v>
      </c>
      <c r="KJ100" s="244">
        <v>0</v>
      </c>
      <c r="KK100" s="243">
        <f t="shared" si="303"/>
        <v>0</v>
      </c>
      <c r="KL100" s="244">
        <v>0</v>
      </c>
      <c r="KM100" s="243">
        <f t="shared" si="84"/>
        <v>0</v>
      </c>
      <c r="KN100" s="243">
        <f t="shared" si="85"/>
        <v>0</v>
      </c>
      <c r="KO100" s="243">
        <f t="shared" si="86"/>
        <v>0</v>
      </c>
      <c r="KP100" s="243">
        <f t="shared" si="304"/>
        <v>0</v>
      </c>
      <c r="KQ100" s="243">
        <f t="shared" si="305"/>
        <v>11.15573333333333</v>
      </c>
      <c r="KR100" s="243">
        <f t="shared" si="305"/>
        <v>2.4542613333333327</v>
      </c>
      <c r="KS100" s="243">
        <f t="shared" si="306"/>
        <v>23.995969361313517</v>
      </c>
      <c r="KT100" s="243">
        <f t="shared" si="307"/>
        <v>0</v>
      </c>
      <c r="KU100" s="243">
        <f t="shared" si="308"/>
        <v>0</v>
      </c>
      <c r="KV100" s="243">
        <f t="shared" si="309"/>
        <v>0</v>
      </c>
      <c r="KW100" s="243">
        <f t="shared" si="310"/>
        <v>4.27286337320173</v>
      </c>
      <c r="KX100" s="243">
        <f t="shared" si="311"/>
        <v>0.13772997375994106</v>
      </c>
      <c r="KY100" s="243">
        <f t="shared" si="312"/>
        <v>3.6447321526103837</v>
      </c>
      <c r="KZ100" s="243">
        <f t="shared" si="313"/>
        <v>2.0939413700590959</v>
      </c>
      <c r="LA100" s="243">
        <f t="shared" si="313"/>
        <v>52.767322525489206</v>
      </c>
      <c r="LB100" s="244">
        <v>2.31</v>
      </c>
      <c r="LC100" s="243">
        <f t="shared" si="314"/>
        <v>0.50819999999999999</v>
      </c>
      <c r="LD100" s="243">
        <f t="shared" si="88"/>
        <v>0</v>
      </c>
      <c r="LE100" s="243">
        <f t="shared" si="315"/>
        <v>0</v>
      </c>
      <c r="LF100" s="243">
        <f t="shared" si="316"/>
        <v>0</v>
      </c>
      <c r="LG100" s="244">
        <v>0.18526788921666701</v>
      </c>
      <c r="LH100" s="243">
        <f t="shared" si="89"/>
        <v>0.3412599109777612</v>
      </c>
      <c r="LI100" s="243">
        <f t="shared" si="317"/>
        <v>1.1000051833875436E-2</v>
      </c>
      <c r="LJ100" s="243">
        <f t="shared" si="318"/>
        <v>0.29109308239022913</v>
      </c>
      <c r="LK100" s="243">
        <f t="shared" si="90"/>
        <v>0.16723639000972143</v>
      </c>
      <c r="LL100" s="243">
        <f t="shared" si="319"/>
        <v>4.2143570282449794</v>
      </c>
      <c r="LM100" s="243">
        <f t="shared" si="91"/>
        <v>0</v>
      </c>
      <c r="LN100" s="244">
        <v>0</v>
      </c>
      <c r="LO100" s="243">
        <f t="shared" si="320"/>
        <v>0</v>
      </c>
      <c r="LP100" s="243">
        <f t="shared" si="321"/>
        <v>0</v>
      </c>
      <c r="LQ100" s="243">
        <f t="shared" si="92"/>
        <v>0</v>
      </c>
      <c r="LR100" s="243">
        <f t="shared" si="322"/>
        <v>0</v>
      </c>
      <c r="LS100" s="244">
        <v>0</v>
      </c>
      <c r="LT100" s="243">
        <f t="shared" si="93"/>
        <v>0</v>
      </c>
      <c r="LU100" s="243">
        <f t="shared" si="323"/>
        <v>0</v>
      </c>
      <c r="LV100" s="243">
        <f t="shared" si="324"/>
        <v>0</v>
      </c>
      <c r="LW100" s="243">
        <f t="shared" si="94"/>
        <v>0</v>
      </c>
      <c r="LX100" s="243">
        <f t="shared" si="325"/>
        <v>0</v>
      </c>
      <c r="LY100" s="245">
        <f t="shared" si="95"/>
        <v>0</v>
      </c>
      <c r="LZ100" s="244">
        <v>0</v>
      </c>
      <c r="MA100" s="249">
        <f t="shared" si="326"/>
        <v>0</v>
      </c>
      <c r="MB100" s="249">
        <f t="shared" si="327"/>
        <v>0</v>
      </c>
      <c r="MC100" s="249">
        <f t="shared" si="96"/>
        <v>0</v>
      </c>
      <c r="MD100" s="247">
        <f t="shared" si="328"/>
        <v>0</v>
      </c>
      <c r="ME100" s="250">
        <f t="shared" si="329"/>
        <v>138.19025212090526</v>
      </c>
      <c r="MF100" s="251">
        <f t="shared" si="376"/>
        <v>27.358242955610876</v>
      </c>
      <c r="MG100" s="252" t="e">
        <f t="shared" si="330"/>
        <v>#REF!</v>
      </c>
      <c r="MH100" s="252" t="e">
        <f t="shared" si="377"/>
        <v>#REF!</v>
      </c>
      <c r="MI100" s="252">
        <f t="shared" si="331"/>
        <v>0</v>
      </c>
      <c r="MJ100" s="252">
        <f t="shared" si="332"/>
        <v>0</v>
      </c>
      <c r="MK100" s="252">
        <f t="shared" si="378"/>
        <v>40.777333333333324</v>
      </c>
      <c r="ML100" s="252">
        <f t="shared" si="333"/>
        <v>0</v>
      </c>
      <c r="MM100" s="252">
        <f t="shared" si="334"/>
        <v>0</v>
      </c>
      <c r="MN100" s="252">
        <f t="shared" si="335"/>
        <v>0</v>
      </c>
      <c r="MO100" s="252">
        <f t="shared" si="336"/>
        <v>0</v>
      </c>
      <c r="MP100" s="253">
        <f t="shared" si="337"/>
        <v>0</v>
      </c>
      <c r="MQ100" s="254">
        <f t="shared" si="379"/>
        <v>0</v>
      </c>
      <c r="MR100" s="255">
        <f t="shared" si="338"/>
        <v>0</v>
      </c>
      <c r="MS100" s="255">
        <f t="shared" si="380"/>
        <v>0</v>
      </c>
      <c r="MT100" s="255">
        <f t="shared" si="381"/>
        <v>11.190032743004986</v>
      </c>
      <c r="MU100" s="255">
        <f t="shared" si="97"/>
        <v>0.36069557611717129</v>
      </c>
      <c r="MV100" s="255">
        <f t="shared" si="339"/>
        <v>11.644954600523945</v>
      </c>
      <c r="MW100" s="255" t="e">
        <f t="shared" si="98"/>
        <v>#REF!</v>
      </c>
      <c r="MX100" s="255" t="e">
        <f t="shared" si="99"/>
        <v>#REF!</v>
      </c>
      <c r="MY100" s="256" t="e">
        <f t="shared" si="340"/>
        <v>#REF!</v>
      </c>
      <c r="MZ100" s="254">
        <f t="shared" si="341"/>
        <v>0</v>
      </c>
      <c r="NA100" s="255">
        <f t="shared" si="100"/>
        <v>0</v>
      </c>
      <c r="NB100" s="255">
        <f t="shared" si="342"/>
        <v>0</v>
      </c>
      <c r="NC100" s="255">
        <f t="shared" si="101"/>
        <v>0</v>
      </c>
      <c r="ND100" s="255">
        <f t="shared" si="343"/>
        <v>0</v>
      </c>
      <c r="NE100" s="255"/>
      <c r="NF100" s="256"/>
      <c r="NG100" s="257"/>
      <c r="NH100" s="254">
        <f t="shared" si="344"/>
        <v>3.5579881235452673</v>
      </c>
      <c r="NI100" s="255">
        <f t="shared" si="102"/>
        <v>4.0098526152355163</v>
      </c>
      <c r="NJ100" s="255" t="e">
        <f t="shared" si="345"/>
        <v>#REF!</v>
      </c>
      <c r="NK100" s="255" t="e">
        <f t="shared" si="103"/>
        <v>#REF!</v>
      </c>
      <c r="NL100" s="255">
        <f t="shared" si="346"/>
        <v>3.7502253647717665</v>
      </c>
      <c r="NM100" s="255">
        <f t="shared" si="382"/>
        <v>0.94873981627016202</v>
      </c>
      <c r="NN100" s="256" t="e">
        <f t="shared" si="383"/>
        <v>#REF!</v>
      </c>
      <c r="NO100" s="257" t="e">
        <f t="shared" si="384"/>
        <v>#REF!</v>
      </c>
      <c r="NP100" s="254">
        <f t="shared" si="347"/>
        <v>5.5129368604054845</v>
      </c>
      <c r="NQ100" s="255">
        <f t="shared" si="104"/>
        <v>6.213079841676981</v>
      </c>
      <c r="NR100" s="255">
        <f t="shared" si="348"/>
        <v>4.8485026228172972</v>
      </c>
      <c r="NS100" s="255">
        <f t="shared" si="105"/>
        <v>6.0121432522934484</v>
      </c>
      <c r="NT100" s="255">
        <f t="shared" si="349"/>
        <v>51.922080106760085</v>
      </c>
      <c r="NU100" s="255">
        <f t="shared" si="350"/>
        <v>0.10617711865684129</v>
      </c>
      <c r="NV100" s="256">
        <f t="shared" si="351"/>
        <v>9.3380361742981061E-2</v>
      </c>
      <c r="NW100" s="257">
        <f t="shared" si="106"/>
        <v>1.0358957808877343</v>
      </c>
      <c r="NX100" s="254">
        <f t="shared" si="352"/>
        <v>0</v>
      </c>
      <c r="NY100" s="255">
        <f t="shared" si="107"/>
        <v>0</v>
      </c>
      <c r="NZ100" s="255">
        <f t="shared" si="353"/>
        <v>0</v>
      </c>
      <c r="OA100" s="255">
        <f t="shared" si="108"/>
        <v>0</v>
      </c>
      <c r="OB100" s="255">
        <f t="shared" si="354"/>
        <v>0</v>
      </c>
      <c r="OC100" s="255"/>
      <c r="OD100" s="256"/>
      <c r="OE100" s="257"/>
      <c r="OF100" s="254">
        <f t="shared" si="355"/>
        <v>0</v>
      </c>
      <c r="OG100" s="255">
        <f t="shared" si="109"/>
        <v>0</v>
      </c>
      <c r="OH100" s="255">
        <f t="shared" si="356"/>
        <v>0</v>
      </c>
      <c r="OI100" s="255">
        <f t="shared" si="110"/>
        <v>0</v>
      </c>
      <c r="OJ100" s="255">
        <f t="shared" si="357"/>
        <v>0</v>
      </c>
      <c r="OK100" s="255"/>
      <c r="OL100" s="256"/>
      <c r="OM100" s="257"/>
      <c r="ON100" s="258"/>
      <c r="OO100" s="254">
        <f t="shared" si="358"/>
        <v>0</v>
      </c>
      <c r="OP100" s="255">
        <f t="shared" si="111"/>
        <v>0</v>
      </c>
      <c r="OQ100" s="255">
        <f t="shared" si="359"/>
        <v>0</v>
      </c>
      <c r="OR100" s="255">
        <f t="shared" si="112"/>
        <v>0</v>
      </c>
      <c r="OS100" s="255">
        <f t="shared" si="360"/>
        <v>0</v>
      </c>
      <c r="OT100" s="255"/>
      <c r="OU100" s="256"/>
      <c r="OV100" s="257"/>
      <c r="OW100" s="258"/>
      <c r="OX100" s="254">
        <f t="shared" si="361"/>
        <v>0</v>
      </c>
      <c r="OY100" s="255">
        <f t="shared" si="113"/>
        <v>0</v>
      </c>
      <c r="OZ100" s="255">
        <f t="shared" si="362"/>
        <v>0</v>
      </c>
      <c r="PA100" s="255">
        <f t="shared" si="114"/>
        <v>0</v>
      </c>
      <c r="PB100" s="255">
        <f t="shared" si="363"/>
        <v>0</v>
      </c>
      <c r="PC100" s="255"/>
      <c r="PD100" s="259"/>
      <c r="PE100" s="257"/>
      <c r="PF100" s="254">
        <f t="shared" si="116"/>
        <v>0</v>
      </c>
      <c r="PG100" s="255">
        <f t="shared" si="117"/>
        <v>0</v>
      </c>
      <c r="PH100" s="255">
        <f t="shared" si="364"/>
        <v>0</v>
      </c>
      <c r="PI100" s="255">
        <f t="shared" si="118"/>
        <v>0</v>
      </c>
      <c r="PJ100" s="255">
        <f t="shared" si="119"/>
        <v>0</v>
      </c>
      <c r="PK100" s="255"/>
      <c r="PL100" s="259"/>
      <c r="PM100" s="257"/>
      <c r="PN100" s="254">
        <f t="shared" si="120"/>
        <v>0</v>
      </c>
      <c r="PO100" s="255">
        <f t="shared" si="121"/>
        <v>0</v>
      </c>
      <c r="PP100" s="255">
        <f t="shared" si="365"/>
        <v>0</v>
      </c>
      <c r="PQ100" s="255">
        <f t="shared" si="122"/>
        <v>0</v>
      </c>
      <c r="PR100" s="255">
        <f t="shared" si="123"/>
        <v>0</v>
      </c>
      <c r="PS100" s="255"/>
      <c r="PT100" s="259"/>
      <c r="PU100" s="257"/>
      <c r="PV100" s="254">
        <f t="shared" si="124"/>
        <v>8.7023711188166626</v>
      </c>
      <c r="PW100" s="255">
        <f t="shared" si="125"/>
        <v>9.8075722509063787</v>
      </c>
      <c r="PX100" s="255">
        <f t="shared" si="126"/>
        <v>2.8871952932962273E-2</v>
      </c>
      <c r="PY100" s="255">
        <f t="shared" si="127"/>
        <v>3.5801221636873215E-2</v>
      </c>
      <c r="PZ100" s="255">
        <f t="shared" si="128"/>
        <v>8.7789425976515361</v>
      </c>
      <c r="QA100" s="255">
        <f t="shared" si="366"/>
        <v>0.99127782440958701</v>
      </c>
      <c r="QB100" s="259">
        <f t="shared" si="129"/>
        <v>3.2887734042919745E-3</v>
      </c>
      <c r="QC100" s="257">
        <f t="shared" si="367"/>
        <v>1.1266815893170476</v>
      </c>
      <c r="QD100" s="254">
        <f t="shared" si="130"/>
        <v>0</v>
      </c>
      <c r="QE100" s="255">
        <f t="shared" si="131"/>
        <v>0</v>
      </c>
      <c r="QF100" s="255">
        <f t="shared" si="132"/>
        <v>0</v>
      </c>
      <c r="QG100" s="255">
        <f t="shared" si="133"/>
        <v>0</v>
      </c>
      <c r="QH100" s="255">
        <f t="shared" si="134"/>
        <v>0</v>
      </c>
      <c r="QI100" s="255"/>
      <c r="QJ100" s="259"/>
      <c r="QK100" s="257"/>
      <c r="QL100" s="254">
        <f t="shared" si="135"/>
        <v>18.056567892851334</v>
      </c>
      <c r="QM100" s="255">
        <f t="shared" si="136"/>
        <v>20.349752015243453</v>
      </c>
      <c r="QN100" s="255">
        <f t="shared" si="137"/>
        <v>0.13772997375994106</v>
      </c>
      <c r="QO100" s="255">
        <f t="shared" si="138"/>
        <v>0.17078516746232691</v>
      </c>
      <c r="QP100" s="255">
        <f t="shared" si="368"/>
        <v>41.878827401181908</v>
      </c>
      <c r="QQ100" s="255">
        <f t="shared" si="369"/>
        <v>0.43116221282599093</v>
      </c>
      <c r="QR100" s="259">
        <f t="shared" si="139"/>
        <v>3.2887734042919749E-3</v>
      </c>
      <c r="QS100" s="257">
        <f t="shared" si="370"/>
        <v>1.0555469066459309</v>
      </c>
      <c r="QT100" s="254">
        <f t="shared" si="140"/>
        <v>3.1733335605160797</v>
      </c>
      <c r="QU100" s="255">
        <f t="shared" si="141"/>
        <v>3.5763469227016218</v>
      </c>
      <c r="QV100" s="255">
        <f t="shared" si="142"/>
        <v>1.1000051833875436E-2</v>
      </c>
      <c r="QW100" s="255">
        <f t="shared" si="143"/>
        <v>1.3640064274005541E-2</v>
      </c>
      <c r="QX100" s="255">
        <f t="shared" si="144"/>
        <v>3.3447278001944278</v>
      </c>
      <c r="QY100" s="255">
        <f t="shared" si="385"/>
        <v>0.94875689445688671</v>
      </c>
      <c r="QZ100" s="259">
        <f t="shared" si="386"/>
        <v>3.2887734042919745E-3</v>
      </c>
      <c r="RA100" s="257">
        <f t="shared" si="387"/>
        <v>1.1212814312130546</v>
      </c>
      <c r="RB100" s="254">
        <f t="shared" si="145"/>
        <v>0</v>
      </c>
      <c r="RC100" s="255">
        <f t="shared" si="146"/>
        <v>0</v>
      </c>
      <c r="RD100" s="255">
        <f t="shared" si="371"/>
        <v>0</v>
      </c>
      <c r="RE100" s="255">
        <f t="shared" si="147"/>
        <v>0</v>
      </c>
      <c r="RF100" s="255">
        <f t="shared" si="148"/>
        <v>0</v>
      </c>
      <c r="RG100" s="255"/>
      <c r="RH100" s="259"/>
      <c r="RI100" s="257"/>
      <c r="RJ100" s="254">
        <f t="shared" si="149"/>
        <v>0</v>
      </c>
      <c r="RK100" s="255">
        <f t="shared" si="150"/>
        <v>0</v>
      </c>
      <c r="RL100" s="255">
        <f t="shared" si="372"/>
        <v>0</v>
      </c>
      <c r="RM100" s="255">
        <f t="shared" si="151"/>
        <v>0</v>
      </c>
      <c r="RN100" s="255">
        <f t="shared" si="152"/>
        <v>0</v>
      </c>
      <c r="RO100" s="255"/>
      <c r="RP100" s="259"/>
      <c r="RQ100" s="257"/>
      <c r="RR100" s="254">
        <f t="shared" si="153"/>
        <v>0</v>
      </c>
      <c r="RS100" s="255">
        <f t="shared" si="154"/>
        <v>0</v>
      </c>
      <c r="RT100" s="255">
        <f t="shared" si="373"/>
        <v>0</v>
      </c>
      <c r="RU100" s="255">
        <f t="shared" si="155"/>
        <v>0</v>
      </c>
      <c r="RV100" s="255">
        <f t="shared" si="156"/>
        <v>0</v>
      </c>
      <c r="RW100" s="255"/>
      <c r="RX100" s="259"/>
      <c r="RY100" s="257"/>
      <c r="RZ100" s="260"/>
      <c r="SA100" s="242" t="e">
        <f t="shared" si="157"/>
        <v>#REF!</v>
      </c>
      <c r="SB100" s="242">
        <f t="shared" si="158"/>
        <v>0</v>
      </c>
      <c r="SC100" s="242">
        <f t="shared" si="159"/>
        <v>0.43082905527120868</v>
      </c>
      <c r="SD100" s="242">
        <f t="shared" si="160"/>
        <v>0</v>
      </c>
      <c r="SE100" s="242">
        <f t="shared" si="161"/>
        <v>0</v>
      </c>
      <c r="SF100" s="262">
        <v>0</v>
      </c>
      <c r="SG100" s="242">
        <f t="shared" si="162"/>
        <v>0</v>
      </c>
      <c r="SH100" s="262">
        <v>0</v>
      </c>
      <c r="SI100" s="242">
        <f t="shared" si="163"/>
        <v>0</v>
      </c>
      <c r="SJ100" s="242">
        <f t="shared" si="164"/>
        <v>0</v>
      </c>
      <c r="SK100" s="242">
        <f t="shared" si="165"/>
        <v>0</v>
      </c>
      <c r="SL100" s="242">
        <f t="shared" si="166"/>
        <v>0.1184142350372217</v>
      </c>
      <c r="SM100" s="242">
        <f t="shared" si="167"/>
        <v>0</v>
      </c>
      <c r="SN100" s="242">
        <f t="shared" si="168"/>
        <v>0.41852434848511161</v>
      </c>
      <c r="SO100" s="242">
        <f t="shared" si="169"/>
        <v>4.4290616532915654E-2</v>
      </c>
      <c r="SP100" s="242">
        <f t="shared" si="170"/>
        <v>0</v>
      </c>
      <c r="SQ100" s="242">
        <f t="shared" si="171"/>
        <v>0</v>
      </c>
      <c r="SR100" s="242">
        <f t="shared" si="172"/>
        <v>0</v>
      </c>
      <c r="SS100" s="242" t="e">
        <f t="shared" si="173"/>
        <v>#REF!</v>
      </c>
      <c r="ST100" s="242" t="e">
        <f t="shared" si="174"/>
        <v>#REF!</v>
      </c>
      <c r="SU100" s="242"/>
      <c r="SV100" s="242"/>
      <c r="SW100" s="242" t="e">
        <f t="shared" si="175"/>
        <v>#REF!</v>
      </c>
      <c r="SX100" s="242" t="e">
        <f t="shared" si="175"/>
        <v>#REF!</v>
      </c>
      <c r="SY100" s="242"/>
      <c r="SZ100" s="263"/>
      <c r="TA100" s="264">
        <f t="shared" si="176"/>
        <v>6.9526600000000007</v>
      </c>
      <c r="TB100" s="264">
        <f t="shared" si="177"/>
        <v>0</v>
      </c>
      <c r="TC100" s="264">
        <f t="shared" si="178"/>
        <v>65.42107</v>
      </c>
      <c r="TD100" s="264">
        <f t="shared" si="179"/>
        <v>0</v>
      </c>
      <c r="TE100" s="264">
        <f t="shared" si="180"/>
        <v>0</v>
      </c>
      <c r="TF100" s="264">
        <f t="shared" si="180"/>
        <v>0</v>
      </c>
      <c r="TG100" s="264">
        <f t="shared" si="181"/>
        <v>0</v>
      </c>
      <c r="TH100" s="264">
        <f t="shared" si="182"/>
        <v>0</v>
      </c>
      <c r="TI100" s="264">
        <f t="shared" si="183"/>
        <v>0</v>
      </c>
      <c r="TJ100" s="264">
        <f t="shared" si="184"/>
        <v>16.532230000000002</v>
      </c>
      <c r="TK100" s="264">
        <f t="shared" si="185"/>
        <v>0</v>
      </c>
      <c r="TL100" s="264">
        <f t="shared" si="186"/>
        <v>62.369450000000008</v>
      </c>
      <c r="TM100" s="264">
        <f t="shared" si="187"/>
        <v>6.2133500000000002</v>
      </c>
      <c r="TN100" s="264">
        <f t="shared" si="188"/>
        <v>0</v>
      </c>
      <c r="TO100" s="264">
        <f t="shared" si="189"/>
        <v>0</v>
      </c>
      <c r="TP100" s="264">
        <f t="shared" si="189"/>
        <v>0</v>
      </c>
      <c r="TQ100" s="264"/>
      <c r="TR100" s="264"/>
      <c r="TS100" s="264" t="e">
        <f t="shared" si="190"/>
        <v>#REF!</v>
      </c>
      <c r="TT100" s="264">
        <f t="shared" si="191"/>
        <v>0</v>
      </c>
      <c r="TU100" s="264">
        <f t="shared" si="192"/>
        <v>67.769410394161127</v>
      </c>
      <c r="TV100" s="264">
        <f t="shared" si="193"/>
        <v>0</v>
      </c>
      <c r="TW100" s="264">
        <f t="shared" si="193"/>
        <v>0</v>
      </c>
      <c r="TX100" s="264">
        <f t="shared" si="194"/>
        <v>0</v>
      </c>
      <c r="TY100" s="264">
        <f t="shared" si="195"/>
        <v>0</v>
      </c>
      <c r="TZ100" s="264">
        <f t="shared" si="196"/>
        <v>0</v>
      </c>
      <c r="UA100" s="264">
        <f t="shared" si="197"/>
        <v>0</v>
      </c>
      <c r="UB100" s="264">
        <f t="shared" si="198"/>
        <v>18.626559171354977</v>
      </c>
      <c r="UC100" s="264">
        <f t="shared" si="199"/>
        <v>0</v>
      </c>
      <c r="UD100" s="264">
        <f t="shared" si="200"/>
        <v>65.833880016708065</v>
      </c>
      <c r="UE100" s="264">
        <f t="shared" si="201"/>
        <v>6.9669139806276332</v>
      </c>
      <c r="UF100" s="264">
        <f t="shared" si="202"/>
        <v>0</v>
      </c>
      <c r="UG100" s="264">
        <f t="shared" si="203"/>
        <v>0</v>
      </c>
      <c r="UH100" s="264">
        <f t="shared" si="203"/>
        <v>0</v>
      </c>
      <c r="UI100" s="191"/>
      <c r="UJ100" s="191"/>
      <c r="UK100" s="191"/>
      <c r="UL100" s="191"/>
      <c r="UM100" s="189"/>
      <c r="UN100" s="191"/>
      <c r="UO100" s="191"/>
      <c r="UP100" s="191"/>
      <c r="UQ100" s="191"/>
      <c r="UR100" s="191"/>
      <c r="US100" s="191"/>
      <c r="UT100" s="191"/>
      <c r="UU100" s="191"/>
      <c r="UV100" s="192"/>
      <c r="UW100" s="191"/>
      <c r="UX100" s="191"/>
      <c r="UY100" s="191"/>
      <c r="UZ100" s="191"/>
      <c r="VA100" s="191"/>
      <c r="VB100" s="191"/>
      <c r="VC100" s="191"/>
      <c r="VD100" s="191"/>
      <c r="VE100" s="191"/>
      <c r="VF100" s="191"/>
      <c r="VG100" s="191"/>
      <c r="VH100" s="191"/>
      <c r="VI100" s="191"/>
      <c r="VJ100" s="191"/>
      <c r="VK100" s="191"/>
      <c r="VL100" s="191"/>
      <c r="VM100" s="191"/>
      <c r="VN100" s="219"/>
      <c r="VO100" s="191"/>
      <c r="VP100" s="191"/>
      <c r="VQ100" s="191"/>
      <c r="VR100" s="191"/>
      <c r="VS100" s="191"/>
      <c r="VT100" s="191"/>
      <c r="VU100" s="191"/>
      <c r="VV100" s="191"/>
    </row>
    <row r="101" spans="1:594" ht="23.1" hidden="1" customHeight="1" thickBot="1" x14ac:dyDescent="0.35">
      <c r="A101" s="265">
        <v>64</v>
      </c>
      <c r="B101" s="266" t="s">
        <v>193</v>
      </c>
      <c r="C101" s="265">
        <v>1</v>
      </c>
      <c r="D101" s="267">
        <v>270.60000000000002</v>
      </c>
      <c r="E101" s="239"/>
      <c r="F101" s="240">
        <f t="shared" si="204"/>
        <v>270.60000000000002</v>
      </c>
      <c r="G101" s="240"/>
      <c r="H101" s="268">
        <v>0</v>
      </c>
      <c r="I101" s="269">
        <v>1.0790999999999999</v>
      </c>
      <c r="J101" s="269">
        <v>1.0790999999999999</v>
      </c>
      <c r="K101" s="269"/>
      <c r="L101" s="269"/>
      <c r="M101" s="269">
        <v>6.3E-2</v>
      </c>
      <c r="N101" s="269">
        <v>0</v>
      </c>
      <c r="O101" s="269">
        <v>0.51370000000000005</v>
      </c>
      <c r="P101" s="269">
        <v>0</v>
      </c>
      <c r="Q101" s="269">
        <v>0</v>
      </c>
      <c r="R101" s="269">
        <v>0</v>
      </c>
      <c r="S101" s="269">
        <v>0</v>
      </c>
      <c r="T101" s="269">
        <v>0</v>
      </c>
      <c r="U101" s="269">
        <v>0</v>
      </c>
      <c r="V101" s="269">
        <v>7.5200000000000003E-2</v>
      </c>
      <c r="W101" s="269">
        <v>0</v>
      </c>
      <c r="X101" s="269">
        <v>0.37090000000000001</v>
      </c>
      <c r="Y101" s="269">
        <v>5.6300000000000003E-2</v>
      </c>
      <c r="Z101" s="269">
        <v>0</v>
      </c>
      <c r="AA101" s="269">
        <v>0</v>
      </c>
      <c r="AB101" s="269">
        <v>0</v>
      </c>
      <c r="AC101" s="244">
        <v>0</v>
      </c>
      <c r="AD101" s="243">
        <f t="shared" si="205"/>
        <v>0</v>
      </c>
      <c r="AE101" s="243">
        <f t="shared" si="0"/>
        <v>0</v>
      </c>
      <c r="AF101" s="243">
        <f t="shared" si="206"/>
        <v>0</v>
      </c>
      <c r="AG101" s="243">
        <f t="shared" si="207"/>
        <v>0</v>
      </c>
      <c r="AH101" s="244">
        <v>0</v>
      </c>
      <c r="AI101" s="243">
        <f t="shared" si="1"/>
        <v>0</v>
      </c>
      <c r="AJ101" s="243">
        <f t="shared" si="208"/>
        <v>0</v>
      </c>
      <c r="AK101" s="243">
        <f t="shared" si="209"/>
        <v>0</v>
      </c>
      <c r="AL101" s="243">
        <f t="shared" si="2"/>
        <v>0</v>
      </c>
      <c r="AM101" s="243">
        <f t="shared" si="210"/>
        <v>0</v>
      </c>
      <c r="AN101" s="244">
        <v>6.35</v>
      </c>
      <c r="AO101" s="244">
        <v>1.397</v>
      </c>
      <c r="AP101" s="243">
        <f t="shared" si="211"/>
        <v>0</v>
      </c>
      <c r="AQ101" s="243">
        <f t="shared" si="212"/>
        <v>0</v>
      </c>
      <c r="AR101" s="243">
        <f t="shared" si="213"/>
        <v>0</v>
      </c>
      <c r="AS101" s="244">
        <v>0.50990903855833303</v>
      </c>
      <c r="AT101" s="244" t="e">
        <f t="shared" si="3"/>
        <v>#REF!</v>
      </c>
      <c r="AU101" s="243">
        <f t="shared" si="4"/>
        <v>0.93816619567215864</v>
      </c>
      <c r="AV101" s="243">
        <f t="shared" si="214"/>
        <v>3.0240518880801037E-2</v>
      </c>
      <c r="AW101" s="243">
        <f t="shared" si="215"/>
        <v>0.80025130672415878</v>
      </c>
      <c r="AX101" s="243">
        <f t="shared" si="5"/>
        <v>0.4597537617115246</v>
      </c>
      <c r="AY101" s="243">
        <f t="shared" si="216"/>
        <v>11.58579479513042</v>
      </c>
      <c r="AZ101" s="244">
        <v>17</v>
      </c>
      <c r="BA101" s="243">
        <f t="shared" si="217"/>
        <v>86.651833333333329</v>
      </c>
      <c r="BB101" s="243">
        <f t="shared" si="218"/>
        <v>9.0365483333333341</v>
      </c>
      <c r="BC101" s="243">
        <f t="shared" si="219"/>
        <v>7.2292386666666673</v>
      </c>
      <c r="BD101" s="243">
        <f t="shared" si="220"/>
        <v>1.8073096666666668</v>
      </c>
      <c r="BE101" s="244">
        <v>3.3887056250000001</v>
      </c>
      <c r="BF101" s="243">
        <f t="shared" si="221"/>
        <v>2.7109645000000002</v>
      </c>
      <c r="BG101" s="243">
        <f t="shared" si="222"/>
        <v>0.67774112499999983</v>
      </c>
      <c r="BH101" s="243">
        <f t="shared" si="6"/>
        <v>11.257332935198546</v>
      </c>
      <c r="BI101" s="243">
        <f t="shared" si="223"/>
        <v>0.36286490682008876</v>
      </c>
      <c r="BJ101" s="243">
        <f t="shared" si="224"/>
        <v>9.6024514986570964</v>
      </c>
      <c r="BK101" s="243">
        <f t="shared" si="7"/>
        <v>5.516721011343261</v>
      </c>
      <c r="BL101" s="243">
        <f t="shared" si="225"/>
        <v>139.02136948585016</v>
      </c>
      <c r="BM101" s="244">
        <v>0</v>
      </c>
      <c r="BN101" s="243">
        <f t="shared" si="226"/>
        <v>0</v>
      </c>
      <c r="BO101" s="243">
        <f t="shared" si="8"/>
        <v>0</v>
      </c>
      <c r="BP101" s="243">
        <f t="shared" si="227"/>
        <v>0</v>
      </c>
      <c r="BQ101" s="243">
        <f t="shared" si="228"/>
        <v>0</v>
      </c>
      <c r="BR101" s="244">
        <v>0</v>
      </c>
      <c r="BS101" s="243">
        <f t="shared" si="9"/>
        <v>0</v>
      </c>
      <c r="BT101" s="243">
        <f t="shared" si="229"/>
        <v>0</v>
      </c>
      <c r="BU101" s="243">
        <f t="shared" si="230"/>
        <v>0</v>
      </c>
      <c r="BV101" s="243">
        <f t="shared" si="10"/>
        <v>0</v>
      </c>
      <c r="BW101" s="243">
        <f t="shared" si="231"/>
        <v>0</v>
      </c>
      <c r="BX101" s="244">
        <v>0</v>
      </c>
      <c r="BY101" s="243">
        <f t="shared" si="11"/>
        <v>0</v>
      </c>
      <c r="BZ101" s="243">
        <f t="shared" si="232"/>
        <v>0</v>
      </c>
      <c r="CA101" s="243">
        <f t="shared" si="233"/>
        <v>0</v>
      </c>
      <c r="CB101" s="243">
        <f t="shared" si="12"/>
        <v>0</v>
      </c>
      <c r="CC101" s="243">
        <f t="shared" si="234"/>
        <v>0</v>
      </c>
      <c r="CD101" s="245"/>
      <c r="CE101" s="243">
        <f t="shared" si="13"/>
        <v>0</v>
      </c>
      <c r="CF101" s="243">
        <f t="shared" si="235"/>
        <v>0</v>
      </c>
      <c r="CG101" s="243">
        <f t="shared" si="236"/>
        <v>0</v>
      </c>
      <c r="CH101" s="243">
        <f t="shared" si="14"/>
        <v>0</v>
      </c>
      <c r="CI101" s="243">
        <f t="shared" si="237"/>
        <v>0</v>
      </c>
      <c r="CJ101" s="245"/>
      <c r="CK101" s="243">
        <f t="shared" si="15"/>
        <v>0</v>
      </c>
      <c r="CL101" s="243">
        <f t="shared" si="238"/>
        <v>0</v>
      </c>
      <c r="CM101" s="243">
        <f t="shared" si="239"/>
        <v>0</v>
      </c>
      <c r="CN101" s="243">
        <f t="shared" si="16"/>
        <v>0</v>
      </c>
      <c r="CO101" s="243">
        <f t="shared" si="240"/>
        <v>0</v>
      </c>
      <c r="CP101" s="243">
        <v>0</v>
      </c>
      <c r="CQ101" s="243">
        <f t="shared" si="17"/>
        <v>0</v>
      </c>
      <c r="CR101" s="243">
        <f t="shared" si="374"/>
        <v>0</v>
      </c>
      <c r="CS101" s="243">
        <f t="shared" si="241"/>
        <v>0</v>
      </c>
      <c r="CT101" s="243">
        <f t="shared" si="18"/>
        <v>0</v>
      </c>
      <c r="CU101" s="243">
        <f t="shared" si="242"/>
        <v>0</v>
      </c>
      <c r="CV101" s="243"/>
      <c r="CW101" s="243">
        <f t="shared" si="19"/>
        <v>0</v>
      </c>
      <c r="CX101" s="243">
        <f t="shared" si="375"/>
        <v>0</v>
      </c>
      <c r="CY101" s="243">
        <f t="shared" si="243"/>
        <v>0</v>
      </c>
      <c r="CZ101" s="243">
        <f t="shared" si="20"/>
        <v>0</v>
      </c>
      <c r="DA101" s="243">
        <f t="shared" si="244"/>
        <v>0</v>
      </c>
      <c r="DB101" s="244">
        <v>0</v>
      </c>
      <c r="DC101" s="243">
        <f t="shared" si="245"/>
        <v>0</v>
      </c>
      <c r="DD101" s="243">
        <f t="shared" si="21"/>
        <v>0</v>
      </c>
      <c r="DE101" s="244">
        <v>0</v>
      </c>
      <c r="DF101" s="244">
        <v>0</v>
      </c>
      <c r="DG101" s="243">
        <f t="shared" si="22"/>
        <v>0</v>
      </c>
      <c r="DH101" s="243">
        <f t="shared" si="23"/>
        <v>0</v>
      </c>
      <c r="DI101" s="243">
        <f t="shared" si="246"/>
        <v>0</v>
      </c>
      <c r="DJ101" s="244">
        <v>0</v>
      </c>
      <c r="DK101" s="243">
        <f t="shared" si="247"/>
        <v>0</v>
      </c>
      <c r="DL101" s="243">
        <f t="shared" si="24"/>
        <v>0</v>
      </c>
      <c r="DM101" s="244">
        <v>0</v>
      </c>
      <c r="DN101" s="244">
        <v>0</v>
      </c>
      <c r="DO101" s="243">
        <f t="shared" si="25"/>
        <v>0</v>
      </c>
      <c r="DP101" s="243">
        <f t="shared" si="26"/>
        <v>0</v>
      </c>
      <c r="DQ101" s="243">
        <f t="shared" si="248"/>
        <v>0</v>
      </c>
      <c r="DR101" s="244">
        <v>0</v>
      </c>
      <c r="DS101" s="243">
        <f t="shared" si="249"/>
        <v>0</v>
      </c>
      <c r="DT101" s="243">
        <f t="shared" si="27"/>
        <v>0</v>
      </c>
      <c r="DU101" s="244">
        <v>0</v>
      </c>
      <c r="DV101" s="244">
        <v>0</v>
      </c>
      <c r="DW101" s="243">
        <f t="shared" si="28"/>
        <v>0</v>
      </c>
      <c r="DX101" s="243">
        <f t="shared" si="29"/>
        <v>0</v>
      </c>
      <c r="DY101" s="243">
        <f t="shared" si="30"/>
        <v>0</v>
      </c>
      <c r="DZ101" s="244">
        <v>0</v>
      </c>
      <c r="EA101" s="243">
        <f t="shared" si="250"/>
        <v>0</v>
      </c>
      <c r="EB101" s="243">
        <f t="shared" si="31"/>
        <v>0</v>
      </c>
      <c r="EC101" s="244">
        <v>0</v>
      </c>
      <c r="ED101" s="244">
        <v>0</v>
      </c>
      <c r="EE101" s="243">
        <f t="shared" si="32"/>
        <v>0</v>
      </c>
      <c r="EF101" s="243">
        <f t="shared" si="33"/>
        <v>0</v>
      </c>
      <c r="EG101" s="243">
        <f t="shared" si="34"/>
        <v>0</v>
      </c>
      <c r="EH101" s="244">
        <v>0</v>
      </c>
      <c r="EI101" s="243">
        <f t="shared" si="251"/>
        <v>0</v>
      </c>
      <c r="EJ101" s="243">
        <f t="shared" si="35"/>
        <v>0</v>
      </c>
      <c r="EK101" s="244">
        <v>0</v>
      </c>
      <c r="EL101" s="244">
        <v>0</v>
      </c>
      <c r="EM101" s="243">
        <f t="shared" si="36"/>
        <v>0</v>
      </c>
      <c r="EN101" s="243">
        <f t="shared" si="37"/>
        <v>0</v>
      </c>
      <c r="EO101" s="243">
        <f t="shared" si="252"/>
        <v>0</v>
      </c>
      <c r="EP101" s="244">
        <v>0</v>
      </c>
      <c r="EQ101" s="244">
        <v>0</v>
      </c>
      <c r="ER101" s="244">
        <v>0</v>
      </c>
      <c r="ES101" s="244">
        <v>0</v>
      </c>
      <c r="ET101" s="244">
        <v>0</v>
      </c>
      <c r="EU101" s="243">
        <f t="shared" si="38"/>
        <v>0</v>
      </c>
      <c r="EV101" s="243">
        <f t="shared" si="253"/>
        <v>0</v>
      </c>
      <c r="EW101" s="243">
        <f t="shared" si="254"/>
        <v>0</v>
      </c>
      <c r="EX101" s="243">
        <f t="shared" si="39"/>
        <v>0</v>
      </c>
      <c r="EY101" s="243">
        <f t="shared" si="255"/>
        <v>0</v>
      </c>
      <c r="EZ101" s="245">
        <f t="shared" si="256"/>
        <v>0</v>
      </c>
      <c r="FA101" s="245">
        <f t="shared" si="256"/>
        <v>0</v>
      </c>
      <c r="FB101" s="245">
        <f t="shared" si="256"/>
        <v>0</v>
      </c>
      <c r="FC101" s="245">
        <f t="shared" si="257"/>
        <v>0</v>
      </c>
      <c r="FD101" s="245">
        <f t="shared" si="258"/>
        <v>0</v>
      </c>
      <c r="FE101" s="245">
        <f t="shared" si="259"/>
        <v>0</v>
      </c>
      <c r="FF101" s="245">
        <f t="shared" si="260"/>
        <v>0</v>
      </c>
      <c r="FG101" s="245">
        <f t="shared" si="261"/>
        <v>0</v>
      </c>
      <c r="FH101" s="245">
        <f t="shared" si="262"/>
        <v>0</v>
      </c>
      <c r="FI101" s="245">
        <f t="shared" si="263"/>
        <v>0</v>
      </c>
      <c r="FJ101" s="245">
        <f t="shared" si="263"/>
        <v>0</v>
      </c>
      <c r="FK101" s="244">
        <f t="shared" si="40"/>
        <v>0</v>
      </c>
      <c r="FL101" s="244">
        <v>0</v>
      </c>
      <c r="FM101" s="243">
        <f t="shared" si="264"/>
        <v>0</v>
      </c>
      <c r="FN101" s="243">
        <f t="shared" si="265"/>
        <v>0</v>
      </c>
      <c r="FO101" s="244">
        <v>0</v>
      </c>
      <c r="FP101" s="244">
        <f t="shared" si="266"/>
        <v>0</v>
      </c>
      <c r="FQ101" s="244">
        <f t="shared" si="41"/>
        <v>0</v>
      </c>
      <c r="FR101" s="244">
        <v>0</v>
      </c>
      <c r="FS101" s="243">
        <f t="shared" si="267"/>
        <v>0</v>
      </c>
      <c r="FT101" s="243">
        <f t="shared" si="268"/>
        <v>0</v>
      </c>
      <c r="FU101" s="244">
        <v>0</v>
      </c>
      <c r="FV101" s="244">
        <f t="shared" si="269"/>
        <v>0</v>
      </c>
      <c r="FW101" s="270">
        <v>1.7780000000000001E-3</v>
      </c>
      <c r="FX101" s="243">
        <f t="shared" si="270"/>
        <v>7.8367381368200411</v>
      </c>
      <c r="FY101" s="243">
        <f t="shared" si="271"/>
        <v>1.724082390100409</v>
      </c>
      <c r="FZ101" s="243">
        <f t="shared" si="42"/>
        <v>0</v>
      </c>
      <c r="GA101" s="243">
        <f t="shared" si="272"/>
        <v>0</v>
      </c>
      <c r="GB101" s="243">
        <f t="shared" si="273"/>
        <v>0</v>
      </c>
      <c r="GC101" s="243">
        <f t="shared" si="274"/>
        <v>0.13844847834756185</v>
      </c>
      <c r="GD101" s="243">
        <f t="shared" si="43"/>
        <v>1.102049963367643</v>
      </c>
      <c r="GE101" s="243">
        <f t="shared" si="275"/>
        <v>3.5523090555323357E-2</v>
      </c>
      <c r="GF101" s="243">
        <f t="shared" si="276"/>
        <v>0.94004338178952329</v>
      </c>
      <c r="GG101" s="243">
        <f t="shared" si="44"/>
        <v>0.54006594843178268</v>
      </c>
      <c r="GH101" s="247">
        <f t="shared" si="277"/>
        <v>13.609661900480925</v>
      </c>
      <c r="GI101" s="244">
        <v>16</v>
      </c>
      <c r="GJ101" s="244">
        <v>4020.13</v>
      </c>
      <c r="GK101" s="244">
        <v>884.42859999999996</v>
      </c>
      <c r="GL101" s="244">
        <v>2465.8408394159501</v>
      </c>
      <c r="GM101" s="244">
        <v>71.022008333333304</v>
      </c>
      <c r="GN101" s="271">
        <v>0</v>
      </c>
      <c r="GO101" s="243">
        <f t="shared" si="278"/>
        <v>0</v>
      </c>
      <c r="GP101" s="243">
        <f t="shared" si="45"/>
        <v>0</v>
      </c>
      <c r="GQ101" s="243">
        <f t="shared" si="279"/>
        <v>0</v>
      </c>
      <c r="GR101" s="243">
        <f t="shared" si="280"/>
        <v>0</v>
      </c>
      <c r="GS101" s="244">
        <v>0</v>
      </c>
      <c r="GT101" s="244">
        <v>0</v>
      </c>
      <c r="GU101" s="245"/>
      <c r="GV101" s="243">
        <f t="shared" si="46"/>
        <v>0</v>
      </c>
      <c r="GW101" s="243">
        <f t="shared" si="281"/>
        <v>0</v>
      </c>
      <c r="GX101" s="243">
        <f t="shared" si="282"/>
        <v>0</v>
      </c>
      <c r="GY101" s="243">
        <f t="shared" si="47"/>
        <v>0</v>
      </c>
      <c r="GZ101" s="243">
        <f t="shared" si="283"/>
        <v>0</v>
      </c>
      <c r="HA101" s="244">
        <v>0</v>
      </c>
      <c r="HB101" s="244">
        <v>44</v>
      </c>
      <c r="HC101" s="244">
        <v>0</v>
      </c>
      <c r="HD101" s="244">
        <v>0</v>
      </c>
      <c r="HE101" s="244">
        <v>0</v>
      </c>
      <c r="HF101" s="243">
        <f t="shared" si="284"/>
        <v>0</v>
      </c>
      <c r="HG101" s="243">
        <f t="shared" si="48"/>
        <v>0</v>
      </c>
      <c r="HH101" s="244">
        <v>0</v>
      </c>
      <c r="HI101" s="244">
        <v>0</v>
      </c>
      <c r="HJ101" s="243">
        <f t="shared" si="49"/>
        <v>0</v>
      </c>
      <c r="HK101" s="243">
        <f t="shared" si="50"/>
        <v>0</v>
      </c>
      <c r="HL101" s="243">
        <f t="shared" si="51"/>
        <v>0</v>
      </c>
      <c r="HM101" s="244">
        <v>0</v>
      </c>
      <c r="HN101" s="243">
        <f t="shared" si="285"/>
        <v>0</v>
      </c>
      <c r="HO101" s="243">
        <f t="shared" si="52"/>
        <v>0</v>
      </c>
      <c r="HP101" s="244">
        <v>0</v>
      </c>
      <c r="HQ101" s="244">
        <v>0</v>
      </c>
      <c r="HR101" s="243">
        <f t="shared" si="53"/>
        <v>0</v>
      </c>
      <c r="HS101" s="243">
        <f t="shared" si="54"/>
        <v>0</v>
      </c>
      <c r="HT101" s="243">
        <f t="shared" si="55"/>
        <v>0</v>
      </c>
      <c r="HU101" s="244">
        <v>0</v>
      </c>
      <c r="HV101" s="243">
        <f t="shared" si="286"/>
        <v>0</v>
      </c>
      <c r="HW101" s="243">
        <f t="shared" si="56"/>
        <v>0</v>
      </c>
      <c r="HX101" s="244">
        <v>0</v>
      </c>
      <c r="HY101" s="244">
        <v>0</v>
      </c>
      <c r="HZ101" s="243">
        <f t="shared" si="57"/>
        <v>0</v>
      </c>
      <c r="IA101" s="243">
        <f t="shared" si="58"/>
        <v>0</v>
      </c>
      <c r="IB101" s="243">
        <f t="shared" si="59"/>
        <v>0</v>
      </c>
      <c r="IC101" s="244">
        <v>0</v>
      </c>
      <c r="ID101" s="243">
        <f t="shared" si="287"/>
        <v>0</v>
      </c>
      <c r="IE101" s="243">
        <f t="shared" si="60"/>
        <v>0</v>
      </c>
      <c r="IF101" s="244">
        <v>0</v>
      </c>
      <c r="IG101" s="244">
        <v>0</v>
      </c>
      <c r="IH101" s="243">
        <f t="shared" si="61"/>
        <v>0</v>
      </c>
      <c r="II101" s="243">
        <f t="shared" si="62"/>
        <v>0</v>
      </c>
      <c r="IJ101" s="243">
        <f t="shared" si="288"/>
        <v>0</v>
      </c>
      <c r="IK101" s="244">
        <v>0</v>
      </c>
      <c r="IL101" s="243">
        <f t="shared" si="289"/>
        <v>0</v>
      </c>
      <c r="IM101" s="243">
        <f t="shared" si="63"/>
        <v>0</v>
      </c>
      <c r="IN101" s="244">
        <v>0</v>
      </c>
      <c r="IO101" s="244">
        <v>0</v>
      </c>
      <c r="IP101" s="243">
        <f t="shared" si="64"/>
        <v>0</v>
      </c>
      <c r="IQ101" s="243">
        <f t="shared" si="65"/>
        <v>0</v>
      </c>
      <c r="IR101" s="243">
        <f t="shared" si="290"/>
        <v>0</v>
      </c>
      <c r="IS101" s="244">
        <v>1.39</v>
      </c>
      <c r="IT101" s="243">
        <f t="shared" si="291"/>
        <v>0.30579999999999996</v>
      </c>
      <c r="IU101" s="243">
        <f t="shared" si="66"/>
        <v>0</v>
      </c>
      <c r="IV101" s="244">
        <v>6.0849268804999898E-2</v>
      </c>
      <c r="IW101" s="244">
        <v>0.144366830075352</v>
      </c>
      <c r="IX101" s="243">
        <f t="shared" si="67"/>
        <v>0.21599717679698499</v>
      </c>
      <c r="IY101" s="243">
        <f t="shared" si="68"/>
        <v>0.10585066378386683</v>
      </c>
      <c r="IZ101" s="243">
        <f t="shared" si="292"/>
        <v>2.6674367273534441</v>
      </c>
      <c r="JA101" s="244">
        <v>15.6361666666667</v>
      </c>
      <c r="JB101" s="243">
        <f t="shared" si="293"/>
        <v>3.4399566666666739</v>
      </c>
      <c r="JC101" s="244">
        <v>40.104333333333301</v>
      </c>
      <c r="JD101" s="243">
        <f t="shared" si="69"/>
        <v>0</v>
      </c>
      <c r="JE101" s="243">
        <f t="shared" si="70"/>
        <v>6.7241995315479173</v>
      </c>
      <c r="JF101" s="243">
        <f t="shared" si="71"/>
        <v>3.2952328099107291</v>
      </c>
      <c r="JG101" s="243">
        <f t="shared" si="294"/>
        <v>83.039866809750364</v>
      </c>
      <c r="JH101" s="244">
        <v>0</v>
      </c>
      <c r="JI101" s="243">
        <f t="shared" si="295"/>
        <v>0</v>
      </c>
      <c r="JJ101" s="244">
        <v>0</v>
      </c>
      <c r="JK101" s="243">
        <f t="shared" si="72"/>
        <v>0</v>
      </c>
      <c r="JL101" s="243">
        <f t="shared" si="73"/>
        <v>0</v>
      </c>
      <c r="JM101" s="243">
        <f t="shared" si="74"/>
        <v>0</v>
      </c>
      <c r="JN101" s="243">
        <f t="shared" si="296"/>
        <v>0</v>
      </c>
      <c r="JO101" s="244">
        <v>0</v>
      </c>
      <c r="JP101" s="243">
        <f t="shared" si="297"/>
        <v>0</v>
      </c>
      <c r="JQ101" s="244">
        <v>0</v>
      </c>
      <c r="JR101" s="243">
        <f t="shared" si="75"/>
        <v>0</v>
      </c>
      <c r="JS101" s="243">
        <f t="shared" si="76"/>
        <v>0</v>
      </c>
      <c r="JT101" s="243">
        <f t="shared" si="77"/>
        <v>0</v>
      </c>
      <c r="JU101" s="243">
        <f t="shared" si="298"/>
        <v>0</v>
      </c>
      <c r="JV101" s="244">
        <v>0</v>
      </c>
      <c r="JW101" s="243">
        <f t="shared" si="299"/>
        <v>0</v>
      </c>
      <c r="JX101" s="244">
        <v>0</v>
      </c>
      <c r="JY101" s="243">
        <f t="shared" si="78"/>
        <v>0</v>
      </c>
      <c r="JZ101" s="243">
        <f t="shared" si="79"/>
        <v>0</v>
      </c>
      <c r="KA101" s="243">
        <f t="shared" si="80"/>
        <v>0</v>
      </c>
      <c r="KB101" s="243">
        <f t="shared" si="300"/>
        <v>0</v>
      </c>
      <c r="KC101" s="244">
        <v>0</v>
      </c>
      <c r="KD101" s="243">
        <f t="shared" si="301"/>
        <v>0</v>
      </c>
      <c r="KE101" s="244">
        <v>0</v>
      </c>
      <c r="KF101" s="243">
        <f t="shared" si="81"/>
        <v>0</v>
      </c>
      <c r="KG101" s="243">
        <f t="shared" si="82"/>
        <v>0</v>
      </c>
      <c r="KH101" s="243">
        <f t="shared" si="83"/>
        <v>0</v>
      </c>
      <c r="KI101" s="243">
        <f t="shared" si="302"/>
        <v>0</v>
      </c>
      <c r="KJ101" s="244">
        <v>0</v>
      </c>
      <c r="KK101" s="243">
        <f t="shared" si="303"/>
        <v>0</v>
      </c>
      <c r="KL101" s="244">
        <v>0</v>
      </c>
      <c r="KM101" s="243">
        <f t="shared" si="84"/>
        <v>0</v>
      </c>
      <c r="KN101" s="243">
        <f t="shared" si="85"/>
        <v>0</v>
      </c>
      <c r="KO101" s="243">
        <f t="shared" si="86"/>
        <v>0</v>
      </c>
      <c r="KP101" s="243">
        <f t="shared" si="304"/>
        <v>0</v>
      </c>
      <c r="KQ101" s="243">
        <f t="shared" si="305"/>
        <v>17.0261666666667</v>
      </c>
      <c r="KR101" s="243">
        <f t="shared" si="305"/>
        <v>3.745756666666674</v>
      </c>
      <c r="KS101" s="243">
        <f t="shared" si="306"/>
        <v>40.30954943221365</v>
      </c>
      <c r="KT101" s="243">
        <f t="shared" si="307"/>
        <v>0</v>
      </c>
      <c r="KU101" s="243">
        <f t="shared" si="308"/>
        <v>0</v>
      </c>
      <c r="KV101" s="243">
        <f t="shared" si="309"/>
        <v>0</v>
      </c>
      <c r="KW101" s="243">
        <f t="shared" si="310"/>
        <v>6.9401967083449021</v>
      </c>
      <c r="KX101" s="243">
        <f t="shared" si="311"/>
        <v>0.223707857481275</v>
      </c>
      <c r="KY101" s="243">
        <f t="shared" si="312"/>
        <v>5.9199548122671004</v>
      </c>
      <c r="KZ101" s="243">
        <f t="shared" si="313"/>
        <v>3.4010834736945958</v>
      </c>
      <c r="LA101" s="243">
        <f t="shared" si="313"/>
        <v>85.707303537103812</v>
      </c>
      <c r="LB101" s="244">
        <v>5.67</v>
      </c>
      <c r="LC101" s="243">
        <f t="shared" si="314"/>
        <v>1.2474000000000001</v>
      </c>
      <c r="LD101" s="243">
        <f t="shared" si="88"/>
        <v>0</v>
      </c>
      <c r="LE101" s="243">
        <f t="shared" si="315"/>
        <v>0</v>
      </c>
      <c r="LF101" s="243">
        <f t="shared" si="316"/>
        <v>0</v>
      </c>
      <c r="LG101" s="244">
        <v>0.45472285879166702</v>
      </c>
      <c r="LH101" s="243">
        <f t="shared" si="89"/>
        <v>0.83763505497790092</v>
      </c>
      <c r="LI101" s="243">
        <f t="shared" si="317"/>
        <v>2.7000033482480919E-2</v>
      </c>
      <c r="LJ101" s="243">
        <f t="shared" si="318"/>
        <v>0.71449872143791249</v>
      </c>
      <c r="LK101" s="243">
        <f t="shared" si="90"/>
        <v>0.41048789568847843</v>
      </c>
      <c r="LL101" s="243">
        <f t="shared" si="319"/>
        <v>10.344294971349655</v>
      </c>
      <c r="LM101" s="243">
        <f t="shared" si="91"/>
        <v>0</v>
      </c>
      <c r="LN101" s="244">
        <v>0</v>
      </c>
      <c r="LO101" s="243">
        <f t="shared" si="320"/>
        <v>0</v>
      </c>
      <c r="LP101" s="243">
        <f t="shared" si="321"/>
        <v>0</v>
      </c>
      <c r="LQ101" s="243">
        <f t="shared" si="92"/>
        <v>0</v>
      </c>
      <c r="LR101" s="243">
        <f t="shared" si="322"/>
        <v>0</v>
      </c>
      <c r="LS101" s="244">
        <v>0</v>
      </c>
      <c r="LT101" s="243">
        <f t="shared" si="93"/>
        <v>0</v>
      </c>
      <c r="LU101" s="243">
        <f t="shared" si="323"/>
        <v>0</v>
      </c>
      <c r="LV101" s="243">
        <f t="shared" si="324"/>
        <v>0</v>
      </c>
      <c r="LW101" s="243">
        <f t="shared" si="94"/>
        <v>0</v>
      </c>
      <c r="LX101" s="243">
        <f t="shared" si="325"/>
        <v>0</v>
      </c>
      <c r="LY101" s="245">
        <f t="shared" si="95"/>
        <v>0</v>
      </c>
      <c r="LZ101" s="244">
        <v>0</v>
      </c>
      <c r="MA101" s="249">
        <f t="shared" si="326"/>
        <v>0</v>
      </c>
      <c r="MB101" s="249">
        <f t="shared" si="327"/>
        <v>0</v>
      </c>
      <c r="MC101" s="249">
        <f t="shared" si="96"/>
        <v>0</v>
      </c>
      <c r="MD101" s="247">
        <f t="shared" si="328"/>
        <v>0</v>
      </c>
      <c r="ME101" s="250">
        <f t="shared" si="329"/>
        <v>260.26842468991498</v>
      </c>
      <c r="MF101" s="251">
        <f t="shared" si="376"/>
        <v>44.997143860253821</v>
      </c>
      <c r="MG101" s="252" t="e">
        <f t="shared" si="330"/>
        <v>#REF!</v>
      </c>
      <c r="MH101" s="252" t="e">
        <f t="shared" si="377"/>
        <v>#REF!</v>
      </c>
      <c r="MI101" s="252">
        <f t="shared" si="331"/>
        <v>0</v>
      </c>
      <c r="MJ101" s="252">
        <f t="shared" si="332"/>
        <v>0</v>
      </c>
      <c r="MK101" s="252">
        <f t="shared" si="378"/>
        <v>86.651833333333329</v>
      </c>
      <c r="ML101" s="252">
        <f t="shared" si="333"/>
        <v>0</v>
      </c>
      <c r="MM101" s="252">
        <f t="shared" si="334"/>
        <v>0</v>
      </c>
      <c r="MN101" s="252">
        <f t="shared" si="335"/>
        <v>0</v>
      </c>
      <c r="MO101" s="252">
        <f t="shared" si="336"/>
        <v>0</v>
      </c>
      <c r="MP101" s="253">
        <f t="shared" si="337"/>
        <v>0</v>
      </c>
      <c r="MQ101" s="254">
        <f t="shared" si="379"/>
        <v>0</v>
      </c>
      <c r="MR101" s="255">
        <f t="shared" si="338"/>
        <v>0</v>
      </c>
      <c r="MS101" s="255">
        <f t="shared" si="380"/>
        <v>0</v>
      </c>
      <c r="MT101" s="255">
        <f t="shared" si="381"/>
        <v>21.07538085756115</v>
      </c>
      <c r="MU101" s="255">
        <f t="shared" si="97"/>
        <v>0.67933640721996902</v>
      </c>
      <c r="MV101" s="255">
        <f t="shared" si="339"/>
        <v>21.932183659468464</v>
      </c>
      <c r="MW101" s="255" t="e">
        <f t="shared" si="98"/>
        <v>#REF!</v>
      </c>
      <c r="MX101" s="255" t="e">
        <f t="shared" si="99"/>
        <v>#REF!</v>
      </c>
      <c r="MY101" s="256" t="e">
        <f t="shared" si="340"/>
        <v>#REF!</v>
      </c>
      <c r="MZ101" s="254">
        <f t="shared" si="341"/>
        <v>0</v>
      </c>
      <c r="NA101" s="255">
        <f t="shared" si="100"/>
        <v>0</v>
      </c>
      <c r="NB101" s="255">
        <f t="shared" si="342"/>
        <v>0</v>
      </c>
      <c r="NC101" s="255">
        <f t="shared" si="101"/>
        <v>0</v>
      </c>
      <c r="ND101" s="255">
        <f t="shared" si="343"/>
        <v>0</v>
      </c>
      <c r="NE101" s="255"/>
      <c r="NF101" s="256"/>
      <c r="NG101" s="257"/>
      <c r="NH101" s="254">
        <f t="shared" si="344"/>
        <v>8.7233065942034731</v>
      </c>
      <c r="NI101" s="255">
        <f t="shared" si="102"/>
        <v>9.8311665316673142</v>
      </c>
      <c r="NJ101" s="255" t="e">
        <f t="shared" si="345"/>
        <v>#REF!</v>
      </c>
      <c r="NK101" s="255" t="e">
        <f t="shared" si="103"/>
        <v>#REF!</v>
      </c>
      <c r="NL101" s="255">
        <f t="shared" si="346"/>
        <v>9.195075234230492</v>
      </c>
      <c r="NM101" s="255">
        <f t="shared" si="382"/>
        <v>0.94869333550738477</v>
      </c>
      <c r="NN101" s="256" t="e">
        <f t="shared" si="383"/>
        <v>#REF!</v>
      </c>
      <c r="NO101" s="257" t="e">
        <f t="shared" si="384"/>
        <v>#REF!</v>
      </c>
      <c r="NP101" s="254">
        <f t="shared" si="347"/>
        <v>11.714990828361657</v>
      </c>
      <c r="NQ101" s="255">
        <f t="shared" si="104"/>
        <v>13.202794663563587</v>
      </c>
      <c r="NR101" s="255">
        <f t="shared" si="348"/>
        <v>10.303068073486756</v>
      </c>
      <c r="NS101" s="255">
        <f t="shared" si="105"/>
        <v>12.775804411123577</v>
      </c>
      <c r="NT101" s="255">
        <f t="shared" si="349"/>
        <v>110.33442022686521</v>
      </c>
      <c r="NU101" s="255">
        <f t="shared" si="350"/>
        <v>0.10617711865684129</v>
      </c>
      <c r="NV101" s="256">
        <f t="shared" si="351"/>
        <v>9.3380361742981033E-2</v>
      </c>
      <c r="NW101" s="257">
        <f t="shared" si="106"/>
        <v>1.0358957808877343</v>
      </c>
      <c r="NX101" s="254">
        <f t="shared" si="352"/>
        <v>0</v>
      </c>
      <c r="NY101" s="255">
        <f t="shared" si="107"/>
        <v>0</v>
      </c>
      <c r="NZ101" s="255">
        <f t="shared" si="353"/>
        <v>0</v>
      </c>
      <c r="OA101" s="255">
        <f t="shared" si="108"/>
        <v>0</v>
      </c>
      <c r="OB101" s="255">
        <f t="shared" si="354"/>
        <v>0</v>
      </c>
      <c r="OC101" s="255"/>
      <c r="OD101" s="256"/>
      <c r="OE101" s="257"/>
      <c r="OF101" s="254">
        <f t="shared" si="355"/>
        <v>0</v>
      </c>
      <c r="OG101" s="255">
        <f t="shared" si="109"/>
        <v>0</v>
      </c>
      <c r="OH101" s="255">
        <f t="shared" si="356"/>
        <v>0</v>
      </c>
      <c r="OI101" s="255">
        <f t="shared" si="110"/>
        <v>0</v>
      </c>
      <c r="OJ101" s="255">
        <f t="shared" si="357"/>
        <v>0</v>
      </c>
      <c r="OK101" s="255"/>
      <c r="OL101" s="256"/>
      <c r="OM101" s="257"/>
      <c r="ON101" s="258"/>
      <c r="OO101" s="254">
        <f t="shared" si="358"/>
        <v>0</v>
      </c>
      <c r="OP101" s="255">
        <f t="shared" si="111"/>
        <v>0</v>
      </c>
      <c r="OQ101" s="255">
        <f t="shared" si="359"/>
        <v>0</v>
      </c>
      <c r="OR101" s="255">
        <f t="shared" si="112"/>
        <v>0</v>
      </c>
      <c r="OS101" s="255">
        <f t="shared" si="360"/>
        <v>0</v>
      </c>
      <c r="OT101" s="255"/>
      <c r="OU101" s="256"/>
      <c r="OV101" s="257"/>
      <c r="OW101" s="258"/>
      <c r="OX101" s="254">
        <f t="shared" si="361"/>
        <v>0</v>
      </c>
      <c r="OY101" s="255">
        <f t="shared" si="113"/>
        <v>0</v>
      </c>
      <c r="OZ101" s="255">
        <f t="shared" si="362"/>
        <v>0</v>
      </c>
      <c r="PA101" s="255">
        <f t="shared" si="114"/>
        <v>0</v>
      </c>
      <c r="PB101" s="255">
        <f t="shared" si="363"/>
        <v>0</v>
      </c>
      <c r="PC101" s="255"/>
      <c r="PD101" s="259"/>
      <c r="PE101" s="257"/>
      <c r="PF101" s="254">
        <f t="shared" si="116"/>
        <v>0</v>
      </c>
      <c r="PG101" s="255">
        <f t="shared" si="117"/>
        <v>0</v>
      </c>
      <c r="PH101" s="255">
        <f t="shared" si="364"/>
        <v>0</v>
      </c>
      <c r="PI101" s="255">
        <f t="shared" si="118"/>
        <v>0</v>
      </c>
      <c r="PJ101" s="255">
        <f t="shared" si="119"/>
        <v>0</v>
      </c>
      <c r="PK101" s="255"/>
      <c r="PL101" s="259"/>
      <c r="PM101" s="257"/>
      <c r="PN101" s="254">
        <f t="shared" si="120"/>
        <v>0</v>
      </c>
      <c r="PO101" s="255">
        <f t="shared" si="121"/>
        <v>0</v>
      </c>
      <c r="PP101" s="255">
        <f t="shared" si="365"/>
        <v>0</v>
      </c>
      <c r="PQ101" s="255">
        <f t="shared" si="122"/>
        <v>0</v>
      </c>
      <c r="PR101" s="255">
        <f t="shared" si="123"/>
        <v>0</v>
      </c>
      <c r="PS101" s="255"/>
      <c r="PT101" s="259"/>
      <c r="PU101" s="257"/>
      <c r="PV101" s="254">
        <f t="shared" si="124"/>
        <v>10.707673452703668</v>
      </c>
      <c r="PW101" s="255">
        <f t="shared" si="125"/>
        <v>12.067547981197034</v>
      </c>
      <c r="PX101" s="255">
        <f t="shared" si="126"/>
        <v>3.5523090555323357E-2</v>
      </c>
      <c r="PY101" s="255">
        <f t="shared" si="127"/>
        <v>4.404863228860096E-2</v>
      </c>
      <c r="PZ101" s="255">
        <f t="shared" si="128"/>
        <v>10.801318968635654</v>
      </c>
      <c r="QA101" s="255">
        <f t="shared" si="366"/>
        <v>0.99133017771219345</v>
      </c>
      <c r="QB101" s="259">
        <f t="shared" si="129"/>
        <v>3.2887734042919745E-3</v>
      </c>
      <c r="QC101" s="257">
        <f t="shared" si="367"/>
        <v>1.1266882381864787</v>
      </c>
      <c r="QD101" s="254">
        <f t="shared" si="130"/>
        <v>0</v>
      </c>
      <c r="QE101" s="255">
        <f t="shared" si="131"/>
        <v>0</v>
      </c>
      <c r="QF101" s="255">
        <f t="shared" si="132"/>
        <v>0</v>
      </c>
      <c r="QG101" s="255">
        <f t="shared" si="133"/>
        <v>0</v>
      </c>
      <c r="QH101" s="255">
        <f t="shared" si="134"/>
        <v>0</v>
      </c>
      <c r="QI101" s="255"/>
      <c r="QJ101" s="259"/>
      <c r="QK101" s="257"/>
      <c r="QL101" s="254">
        <f t="shared" si="135"/>
        <v>27.994268204299239</v>
      </c>
      <c r="QM101" s="255">
        <f t="shared" si="136"/>
        <v>31.549540266245241</v>
      </c>
      <c r="QN101" s="255">
        <f t="shared" si="137"/>
        <v>0.223707857481275</v>
      </c>
      <c r="QO101" s="255">
        <f t="shared" si="138"/>
        <v>0.27739774327678102</v>
      </c>
      <c r="QP101" s="255">
        <f t="shared" si="368"/>
        <v>68.021669473891919</v>
      </c>
      <c r="QQ101" s="255">
        <f t="shared" si="369"/>
        <v>0.41154926688537102</v>
      </c>
      <c r="QR101" s="259">
        <f t="shared" si="139"/>
        <v>3.2887734042919745E-3</v>
      </c>
      <c r="QS101" s="257">
        <f t="shared" si="370"/>
        <v>1.0530560625114722</v>
      </c>
      <c r="QT101" s="254">
        <f t="shared" si="140"/>
        <v>7.7890884401542531</v>
      </c>
      <c r="QU101" s="255">
        <f t="shared" si="141"/>
        <v>8.7783026720538437</v>
      </c>
      <c r="QV101" s="255">
        <f t="shared" si="142"/>
        <v>2.7000033482480919E-2</v>
      </c>
      <c r="QW101" s="255">
        <f t="shared" si="143"/>
        <v>3.3480041518276341E-2</v>
      </c>
      <c r="QX101" s="255">
        <f t="shared" si="144"/>
        <v>8.2097579137695664</v>
      </c>
      <c r="QY101" s="255">
        <f t="shared" si="385"/>
        <v>0.94875981995647418</v>
      </c>
      <c r="QZ101" s="259">
        <f t="shared" si="386"/>
        <v>3.2887734042919749E-3</v>
      </c>
      <c r="RA101" s="257">
        <f t="shared" si="387"/>
        <v>1.1212818027515024</v>
      </c>
      <c r="RB101" s="254">
        <f t="shared" si="145"/>
        <v>0</v>
      </c>
      <c r="RC101" s="255">
        <f t="shared" si="146"/>
        <v>0</v>
      </c>
      <c r="RD101" s="255">
        <f t="shared" si="371"/>
        <v>0</v>
      </c>
      <c r="RE101" s="255">
        <f t="shared" si="147"/>
        <v>0</v>
      </c>
      <c r="RF101" s="255">
        <f t="shared" si="148"/>
        <v>0</v>
      </c>
      <c r="RG101" s="255"/>
      <c r="RH101" s="259"/>
      <c r="RI101" s="257"/>
      <c r="RJ101" s="254">
        <f t="shared" si="149"/>
        <v>0</v>
      </c>
      <c r="RK101" s="255">
        <f t="shared" si="150"/>
        <v>0</v>
      </c>
      <c r="RL101" s="255">
        <f t="shared" si="372"/>
        <v>0</v>
      </c>
      <c r="RM101" s="255">
        <f t="shared" si="151"/>
        <v>0</v>
      </c>
      <c r="RN101" s="255">
        <f t="shared" si="152"/>
        <v>0</v>
      </c>
      <c r="RO101" s="255"/>
      <c r="RP101" s="259"/>
      <c r="RQ101" s="257"/>
      <c r="RR101" s="254">
        <f t="shared" si="153"/>
        <v>0</v>
      </c>
      <c r="RS101" s="255">
        <f t="shared" si="154"/>
        <v>0</v>
      </c>
      <c r="RT101" s="255">
        <f t="shared" si="373"/>
        <v>0</v>
      </c>
      <c r="RU101" s="255">
        <f t="shared" si="155"/>
        <v>0</v>
      </c>
      <c r="RV101" s="255">
        <f t="shared" si="156"/>
        <v>0</v>
      </c>
      <c r="RW101" s="255"/>
      <c r="RX101" s="259"/>
      <c r="RY101" s="257"/>
      <c r="RZ101" s="260"/>
      <c r="SA101" s="242" t="e">
        <f t="shared" si="157"/>
        <v>#REF!</v>
      </c>
      <c r="SB101" s="242">
        <f t="shared" si="158"/>
        <v>0</v>
      </c>
      <c r="SC101" s="242">
        <f t="shared" si="159"/>
        <v>0.53213966264202917</v>
      </c>
      <c r="SD101" s="242">
        <f t="shared" si="160"/>
        <v>0</v>
      </c>
      <c r="SE101" s="242">
        <f t="shared" si="161"/>
        <v>0</v>
      </c>
      <c r="SF101" s="262">
        <v>0</v>
      </c>
      <c r="SG101" s="242">
        <f t="shared" si="162"/>
        <v>0</v>
      </c>
      <c r="SH101" s="262">
        <v>0</v>
      </c>
      <c r="SI101" s="242">
        <f t="shared" si="163"/>
        <v>0</v>
      </c>
      <c r="SJ101" s="242">
        <f t="shared" si="164"/>
        <v>0</v>
      </c>
      <c r="SK101" s="242">
        <f t="shared" si="165"/>
        <v>0</v>
      </c>
      <c r="SL101" s="242">
        <f t="shared" si="166"/>
        <v>8.4726955511623195E-2</v>
      </c>
      <c r="SM101" s="242">
        <f t="shared" si="167"/>
        <v>0</v>
      </c>
      <c r="SN101" s="242">
        <f t="shared" si="168"/>
        <v>0.39057849358550506</v>
      </c>
      <c r="SO101" s="242">
        <f t="shared" si="169"/>
        <v>6.3128165494909586E-2</v>
      </c>
      <c r="SP101" s="242">
        <f t="shared" si="170"/>
        <v>0</v>
      </c>
      <c r="SQ101" s="242">
        <f t="shared" si="171"/>
        <v>0</v>
      </c>
      <c r="SR101" s="242">
        <f t="shared" si="172"/>
        <v>0</v>
      </c>
      <c r="SS101" s="242" t="e">
        <f t="shared" si="173"/>
        <v>#REF!</v>
      </c>
      <c r="ST101" s="242" t="e">
        <f t="shared" si="174"/>
        <v>#REF!</v>
      </c>
      <c r="SU101" s="242"/>
      <c r="SV101" s="242"/>
      <c r="SW101" s="242" t="e">
        <f t="shared" si="175"/>
        <v>#REF!</v>
      </c>
      <c r="SX101" s="242" t="e">
        <f t="shared" si="175"/>
        <v>#REF!</v>
      </c>
      <c r="SY101" s="242"/>
      <c r="SZ101" s="263"/>
      <c r="TA101" s="264">
        <f t="shared" si="176"/>
        <v>17.047800000000002</v>
      </c>
      <c r="TB101" s="264">
        <f t="shared" si="177"/>
        <v>0</v>
      </c>
      <c r="TC101" s="264">
        <f t="shared" si="178"/>
        <v>139.00722000000002</v>
      </c>
      <c r="TD101" s="264">
        <f t="shared" si="179"/>
        <v>0</v>
      </c>
      <c r="TE101" s="264">
        <f t="shared" si="180"/>
        <v>0</v>
      </c>
      <c r="TF101" s="264">
        <f t="shared" si="180"/>
        <v>0</v>
      </c>
      <c r="TG101" s="264">
        <f t="shared" si="181"/>
        <v>0</v>
      </c>
      <c r="TH101" s="264">
        <f t="shared" si="182"/>
        <v>0</v>
      </c>
      <c r="TI101" s="264">
        <f t="shared" si="183"/>
        <v>0</v>
      </c>
      <c r="TJ101" s="264">
        <f t="shared" si="184"/>
        <v>20.349120000000003</v>
      </c>
      <c r="TK101" s="264">
        <f t="shared" si="185"/>
        <v>0</v>
      </c>
      <c r="TL101" s="264">
        <f t="shared" si="186"/>
        <v>100.36554000000001</v>
      </c>
      <c r="TM101" s="264">
        <f t="shared" si="187"/>
        <v>15.234780000000002</v>
      </c>
      <c r="TN101" s="264">
        <f t="shared" si="188"/>
        <v>0</v>
      </c>
      <c r="TO101" s="264">
        <f t="shared" si="189"/>
        <v>0</v>
      </c>
      <c r="TP101" s="264">
        <f t="shared" si="189"/>
        <v>0</v>
      </c>
      <c r="TQ101" s="264"/>
      <c r="TR101" s="264"/>
      <c r="TS101" s="264" t="e">
        <f t="shared" si="190"/>
        <v>#REF!</v>
      </c>
      <c r="TT101" s="264">
        <f t="shared" si="191"/>
        <v>0</v>
      </c>
      <c r="TU101" s="264">
        <f t="shared" si="192"/>
        <v>143.99699271093311</v>
      </c>
      <c r="TV101" s="264">
        <f t="shared" si="193"/>
        <v>0</v>
      </c>
      <c r="TW101" s="264">
        <f t="shared" si="193"/>
        <v>0</v>
      </c>
      <c r="TX101" s="264">
        <f t="shared" si="194"/>
        <v>0</v>
      </c>
      <c r="TY101" s="264">
        <f t="shared" si="195"/>
        <v>0</v>
      </c>
      <c r="TZ101" s="264">
        <f t="shared" si="196"/>
        <v>0</v>
      </c>
      <c r="UA101" s="264">
        <f t="shared" si="197"/>
        <v>0</v>
      </c>
      <c r="UB101" s="264">
        <f t="shared" si="198"/>
        <v>22.927114161445239</v>
      </c>
      <c r="UC101" s="264">
        <f t="shared" si="199"/>
        <v>0</v>
      </c>
      <c r="UD101" s="264">
        <f t="shared" si="200"/>
        <v>105.69054036423768</v>
      </c>
      <c r="UE101" s="264">
        <f t="shared" si="201"/>
        <v>17.082481582922536</v>
      </c>
      <c r="UF101" s="264">
        <f t="shared" si="202"/>
        <v>0</v>
      </c>
      <c r="UG101" s="264">
        <f t="shared" si="203"/>
        <v>0</v>
      </c>
      <c r="UH101" s="264">
        <f t="shared" si="203"/>
        <v>0</v>
      </c>
      <c r="UI101" s="191"/>
      <c r="UJ101" s="191"/>
      <c r="UK101" s="191"/>
      <c r="UL101" s="191"/>
      <c r="UM101" s="189"/>
      <c r="UN101" s="191"/>
      <c r="UO101" s="191"/>
      <c r="UP101" s="191"/>
      <c r="UQ101" s="191"/>
      <c r="UR101" s="191"/>
      <c r="US101" s="191"/>
      <c r="UT101" s="191"/>
      <c r="UU101" s="191"/>
      <c r="UV101" s="192"/>
      <c r="UW101" s="191"/>
      <c r="UX101" s="191"/>
      <c r="UY101" s="191"/>
      <c r="UZ101" s="191"/>
      <c r="VA101" s="191"/>
      <c r="VB101" s="191"/>
      <c r="VC101" s="191"/>
      <c r="VD101" s="191"/>
      <c r="VE101" s="191"/>
      <c r="VF101" s="191"/>
      <c r="VG101" s="191"/>
      <c r="VH101" s="191"/>
      <c r="VI101" s="191"/>
      <c r="VJ101" s="191"/>
      <c r="VK101" s="191"/>
      <c r="VL101" s="191"/>
      <c r="VM101" s="191"/>
      <c r="VN101" s="219"/>
      <c r="VO101" s="191"/>
      <c r="VP101" s="191"/>
      <c r="VQ101" s="191"/>
      <c r="VR101" s="191"/>
      <c r="VS101" s="191"/>
      <c r="VT101" s="191"/>
      <c r="VU101" s="191"/>
      <c r="VV101" s="191"/>
    </row>
    <row r="102" spans="1:594" ht="23.1" hidden="1" customHeight="1" thickBot="1" x14ac:dyDescent="0.35">
      <c r="A102" s="265">
        <v>65</v>
      </c>
      <c r="B102" s="266" t="s">
        <v>194</v>
      </c>
      <c r="C102" s="265">
        <v>1</v>
      </c>
      <c r="D102" s="267">
        <v>347.2</v>
      </c>
      <c r="E102" s="239"/>
      <c r="F102" s="240">
        <f t="shared" si="204"/>
        <v>347.2</v>
      </c>
      <c r="G102" s="240"/>
      <c r="H102" s="268"/>
      <c r="I102" s="269">
        <v>1.0677000000000001</v>
      </c>
      <c r="J102" s="269">
        <v>1.0677000000000001</v>
      </c>
      <c r="K102" s="269"/>
      <c r="L102" s="269"/>
      <c r="M102" s="269">
        <v>0</v>
      </c>
      <c r="N102" s="269">
        <v>0</v>
      </c>
      <c r="O102" s="269">
        <v>0.47110000000000002</v>
      </c>
      <c r="P102" s="269">
        <v>0</v>
      </c>
      <c r="Q102" s="269">
        <v>0</v>
      </c>
      <c r="R102" s="269">
        <v>0</v>
      </c>
      <c r="S102" s="269">
        <v>0.13650000000000001</v>
      </c>
      <c r="T102" s="269">
        <v>0</v>
      </c>
      <c r="U102" s="269">
        <v>0</v>
      </c>
      <c r="V102" s="269">
        <v>7.8399999999999997E-2</v>
      </c>
      <c r="W102" s="269">
        <v>0</v>
      </c>
      <c r="X102" s="269">
        <v>0.38169999999999998</v>
      </c>
      <c r="Y102" s="269">
        <v>0</v>
      </c>
      <c r="Z102" s="269">
        <v>0</v>
      </c>
      <c r="AA102" s="269">
        <v>0</v>
      </c>
      <c r="AB102" s="269">
        <v>0</v>
      </c>
      <c r="AC102" s="244">
        <v>0</v>
      </c>
      <c r="AD102" s="243">
        <f t="shared" si="205"/>
        <v>0</v>
      </c>
      <c r="AE102" s="243">
        <f t="shared" ref="AE102:AE165" si="390">AC102*$AB$28</f>
        <v>0</v>
      </c>
      <c r="AF102" s="243">
        <f t="shared" si="206"/>
        <v>0</v>
      </c>
      <c r="AG102" s="243">
        <f t="shared" si="207"/>
        <v>0</v>
      </c>
      <c r="AH102" s="244">
        <v>0</v>
      </c>
      <c r="AI102" s="243">
        <f t="shared" ref="AI102:AI165" si="391">(AC102+AD102+AE102+AH102)*$AB$29</f>
        <v>0</v>
      </c>
      <c r="AJ102" s="243">
        <f t="shared" si="208"/>
        <v>0</v>
      </c>
      <c r="AK102" s="243">
        <f t="shared" si="209"/>
        <v>0</v>
      </c>
      <c r="AL102" s="243">
        <f t="shared" ref="AL102:AL165" si="392">(AC102+AD102+AE102+AH102+AI102)*$AB$30</f>
        <v>0</v>
      </c>
      <c r="AM102" s="243">
        <f t="shared" si="210"/>
        <v>0</v>
      </c>
      <c r="AN102" s="244">
        <v>0</v>
      </c>
      <c r="AO102" s="244">
        <v>0</v>
      </c>
      <c r="AP102" s="243">
        <f t="shared" si="211"/>
        <v>0</v>
      </c>
      <c r="AQ102" s="243">
        <f t="shared" si="212"/>
        <v>0</v>
      </c>
      <c r="AR102" s="243">
        <f t="shared" si="213"/>
        <v>0</v>
      </c>
      <c r="AS102" s="244">
        <v>0</v>
      </c>
      <c r="AT102" s="244" t="e">
        <f t="shared" ref="AT102:AT165" si="393">$AT$278*H102</f>
        <v>#REF!</v>
      </c>
      <c r="AU102" s="243">
        <f t="shared" ref="AU102:AU165" si="394">(AN102+AO102+AP102+AS102)*$AB$29</f>
        <v>0</v>
      </c>
      <c r="AV102" s="243">
        <f t="shared" si="214"/>
        <v>0</v>
      </c>
      <c r="AW102" s="243">
        <f t="shared" si="215"/>
        <v>0</v>
      </c>
      <c r="AX102" s="243">
        <f t="shared" ref="AX102:AX165" si="395">(AN102+AO102+AP102+AS102+AU102)*$AB$30</f>
        <v>0</v>
      </c>
      <c r="AY102" s="243">
        <f t="shared" si="216"/>
        <v>0</v>
      </c>
      <c r="AZ102" s="244">
        <v>20</v>
      </c>
      <c r="BA102" s="243">
        <f t="shared" si="217"/>
        <v>101.94333333333333</v>
      </c>
      <c r="BB102" s="243">
        <f t="shared" si="218"/>
        <v>10.631233333333332</v>
      </c>
      <c r="BC102" s="243">
        <f t="shared" si="219"/>
        <v>8.5049866666666656</v>
      </c>
      <c r="BD102" s="243">
        <f t="shared" si="220"/>
        <v>2.1262466666666668</v>
      </c>
      <c r="BE102" s="244">
        <v>3.9867124999999999</v>
      </c>
      <c r="BF102" s="243">
        <f t="shared" si="221"/>
        <v>3.1893700000000003</v>
      </c>
      <c r="BG102" s="243">
        <f t="shared" si="222"/>
        <v>0.79734249999999962</v>
      </c>
      <c r="BH102" s="243">
        <f t="shared" ref="BH102:BH165" si="396">(BA102+BB102+BE102)*$AB$29</f>
        <v>13.243921100233582</v>
      </c>
      <c r="BI102" s="243">
        <f t="shared" si="223"/>
        <v>0.42689989037657494</v>
      </c>
      <c r="BJ102" s="243">
        <f t="shared" si="224"/>
        <v>11.297001763125994</v>
      </c>
      <c r="BK102" s="243">
        <f t="shared" ref="BK102:BK165" si="397">(BA102+BB102+BE102+BH102)*$AB$30</f>
        <v>6.4902600133450123</v>
      </c>
      <c r="BL102" s="243">
        <f t="shared" si="225"/>
        <v>163.55455233629431</v>
      </c>
      <c r="BM102" s="244">
        <v>0</v>
      </c>
      <c r="BN102" s="243">
        <f t="shared" si="226"/>
        <v>0</v>
      </c>
      <c r="BO102" s="243">
        <f t="shared" ref="BO102:BO165" si="398">BM102*$AB$28</f>
        <v>0</v>
      </c>
      <c r="BP102" s="243">
        <f t="shared" si="227"/>
        <v>0</v>
      </c>
      <c r="BQ102" s="243">
        <f t="shared" si="228"/>
        <v>0</v>
      </c>
      <c r="BR102" s="244">
        <v>0</v>
      </c>
      <c r="BS102" s="243">
        <f t="shared" ref="BS102:BS165" si="399">(BM102+BN102+BO102+BR102)*$AB$29</f>
        <v>0</v>
      </c>
      <c r="BT102" s="243">
        <f t="shared" si="229"/>
        <v>0</v>
      </c>
      <c r="BU102" s="243">
        <f t="shared" si="230"/>
        <v>0</v>
      </c>
      <c r="BV102" s="243">
        <f t="shared" ref="BV102:BV165" si="400">(BM102+BN102+BO102+BR102+BS102)*$AB$30</f>
        <v>0</v>
      </c>
      <c r="BW102" s="243">
        <f t="shared" si="231"/>
        <v>0</v>
      </c>
      <c r="BX102" s="244">
        <v>0</v>
      </c>
      <c r="BY102" s="243">
        <f t="shared" ref="BY102:BY165" si="401">BX102*$AB$29</f>
        <v>0</v>
      </c>
      <c r="BZ102" s="243">
        <f t="shared" si="232"/>
        <v>0</v>
      </c>
      <c r="CA102" s="243">
        <f t="shared" si="233"/>
        <v>0</v>
      </c>
      <c r="CB102" s="243">
        <f t="shared" ref="CB102:CB165" si="402">(BX102+BY102)*$AB$30</f>
        <v>0</v>
      </c>
      <c r="CC102" s="243">
        <f t="shared" si="234"/>
        <v>0</v>
      </c>
      <c r="CD102" s="245"/>
      <c r="CE102" s="243">
        <f t="shared" ref="CE102:CE165" si="403">BX102*$CE$30</f>
        <v>0</v>
      </c>
      <c r="CF102" s="243">
        <f t="shared" si="235"/>
        <v>0</v>
      </c>
      <c r="CG102" s="243">
        <f t="shared" si="236"/>
        <v>0</v>
      </c>
      <c r="CH102" s="243">
        <f t="shared" ref="CH102:CH165" si="404">(CD102+CE102)*$AB$30</f>
        <v>0</v>
      </c>
      <c r="CI102" s="243">
        <f t="shared" si="237"/>
        <v>0</v>
      </c>
      <c r="CJ102" s="245"/>
      <c r="CK102" s="243">
        <f t="shared" ref="CK102:CK165" si="405">BX102*$CE$30</f>
        <v>0</v>
      </c>
      <c r="CL102" s="243">
        <f t="shared" si="238"/>
        <v>0</v>
      </c>
      <c r="CM102" s="243">
        <f t="shared" si="239"/>
        <v>0</v>
      </c>
      <c r="CN102" s="243">
        <f t="shared" ref="CN102:CN165" si="406">(CJ102+CK102)*$AB$30</f>
        <v>0</v>
      </c>
      <c r="CO102" s="243">
        <f t="shared" si="240"/>
        <v>0</v>
      </c>
      <c r="CP102" s="243">
        <v>0</v>
      </c>
      <c r="CQ102" s="243">
        <f t="shared" ref="CQ102:CQ165" si="407">CP102*$AB$29</f>
        <v>0</v>
      </c>
      <c r="CR102" s="243">
        <f t="shared" si="374"/>
        <v>0</v>
      </c>
      <c r="CS102" s="243">
        <f t="shared" si="241"/>
        <v>0</v>
      </c>
      <c r="CT102" s="243">
        <f t="shared" ref="CT102:CT165" si="408">(CP102+CQ102)*$AB$30</f>
        <v>0</v>
      </c>
      <c r="CU102" s="243">
        <f t="shared" si="242"/>
        <v>0</v>
      </c>
      <c r="CV102" s="243"/>
      <c r="CW102" s="243">
        <f t="shared" ref="CW102:CW165" si="409">CP102*$CK$30</f>
        <v>0</v>
      </c>
      <c r="CX102" s="243">
        <f t="shared" si="375"/>
        <v>0</v>
      </c>
      <c r="CY102" s="243">
        <f t="shared" si="243"/>
        <v>0</v>
      </c>
      <c r="CZ102" s="243">
        <f t="shared" ref="CZ102:CZ165" si="410">(CV102+CW102)*$AB$30</f>
        <v>0</v>
      </c>
      <c r="DA102" s="243">
        <f t="shared" si="244"/>
        <v>0</v>
      </c>
      <c r="DB102" s="244">
        <v>0</v>
      </c>
      <c r="DC102" s="243">
        <f t="shared" si="245"/>
        <v>0</v>
      </c>
      <c r="DD102" s="243">
        <f t="shared" ref="DD102:DD165" si="411">DB102*$AB$28</f>
        <v>0</v>
      </c>
      <c r="DE102" s="244">
        <v>0</v>
      </c>
      <c r="DF102" s="244">
        <v>0</v>
      </c>
      <c r="DG102" s="243">
        <f t="shared" ref="DG102:DG165" si="412">(DB102+DC102+DD102+DE102+DF102)*$AB$29</f>
        <v>0</v>
      </c>
      <c r="DH102" s="243">
        <f t="shared" ref="DH102:DH165" si="413">(DB102+DC102+DD102+DE102+DF102+DG102)*$AB$30</f>
        <v>0</v>
      </c>
      <c r="DI102" s="243">
        <f t="shared" si="246"/>
        <v>0</v>
      </c>
      <c r="DJ102" s="244">
        <v>0</v>
      </c>
      <c r="DK102" s="243">
        <f t="shared" si="247"/>
        <v>0</v>
      </c>
      <c r="DL102" s="243">
        <f t="shared" ref="DL102:DL165" si="414">DJ102*$AB$28</f>
        <v>0</v>
      </c>
      <c r="DM102" s="244">
        <v>0</v>
      </c>
      <c r="DN102" s="244">
        <v>0</v>
      </c>
      <c r="DO102" s="243">
        <f t="shared" ref="DO102:DO165" si="415">(DJ102+DK102+DL102+DM102+DN102)*$AB$29</f>
        <v>0</v>
      </c>
      <c r="DP102" s="243">
        <f t="shared" ref="DP102:DP165" si="416">(DJ102+DK102+DL102+DM102+DN102+DO102)*$AB$30</f>
        <v>0</v>
      </c>
      <c r="DQ102" s="243">
        <f t="shared" si="248"/>
        <v>0</v>
      </c>
      <c r="DR102" s="244">
        <v>0</v>
      </c>
      <c r="DS102" s="243">
        <f t="shared" si="249"/>
        <v>0</v>
      </c>
      <c r="DT102" s="243">
        <f t="shared" ref="DT102:DT165" si="417">DR102*$AB$28</f>
        <v>0</v>
      </c>
      <c r="DU102" s="244">
        <v>0</v>
      </c>
      <c r="DV102" s="244">
        <v>0</v>
      </c>
      <c r="DW102" s="243">
        <f t="shared" ref="DW102:DW165" si="418">(DR102+DS102+DT102+DU102+DV102)*$AB$29</f>
        <v>0</v>
      </c>
      <c r="DX102" s="243">
        <f t="shared" ref="DX102:DX165" si="419">(DR102+DS102+DT102+DU102+DV102+DW102)*$AB$30</f>
        <v>0</v>
      </c>
      <c r="DY102" s="243">
        <f t="shared" ref="DY102:DY165" si="420">(DR102+DS102+DT102+DU102+DV102+DW102+DX102)*1.2</f>
        <v>0</v>
      </c>
      <c r="DZ102" s="244">
        <v>18.010000000000002</v>
      </c>
      <c r="EA102" s="243">
        <f t="shared" si="250"/>
        <v>3.9622000000000002</v>
      </c>
      <c r="EB102" s="243">
        <f t="shared" ref="EB102:EB165" si="421">DZ102*$AB$28</f>
        <v>0</v>
      </c>
      <c r="EC102" s="244">
        <v>0.74637474343000099</v>
      </c>
      <c r="ED102" s="244">
        <v>5.9211083750000002E-3</v>
      </c>
      <c r="EE102" s="243">
        <f t="shared" ref="EE102:EE165" si="422">(DZ102+EA102+EB102+EC102+ED102)*$AB$29</f>
        <v>2.5820017784255538</v>
      </c>
      <c r="EF102" s="243">
        <f t="shared" ref="EF102:EF165" si="423">(DZ102+EA102+EB102+EC102+ED102+EE102)*$AB$30</f>
        <v>1.2653248815115277</v>
      </c>
      <c r="EG102" s="243">
        <f t="shared" ref="EG102:EG165" si="424">(DZ102+EA102+EB102+EC102+ED102+EE102+EF102)*1.2</f>
        <v>31.886187014090495</v>
      </c>
      <c r="EH102" s="244">
        <v>0</v>
      </c>
      <c r="EI102" s="243">
        <f t="shared" si="251"/>
        <v>0</v>
      </c>
      <c r="EJ102" s="243">
        <f t="shared" ref="EJ102:EJ165" si="425">EH102*$AB$28</f>
        <v>0</v>
      </c>
      <c r="EK102" s="244">
        <v>0</v>
      </c>
      <c r="EL102" s="244">
        <v>0</v>
      </c>
      <c r="EM102" s="243">
        <f t="shared" ref="EM102:EM165" si="426">(EH102+EI102+EJ102+EK102+EL102)*$AB$29</f>
        <v>0</v>
      </c>
      <c r="EN102" s="243">
        <f t="shared" ref="EN102:EN165" si="427">(EH102+EI102+EJ102+EK102+EL102+EM102)*$AB$30</f>
        <v>0</v>
      </c>
      <c r="EO102" s="243">
        <f t="shared" si="252"/>
        <v>0</v>
      </c>
      <c r="EP102" s="244">
        <v>0</v>
      </c>
      <c r="EQ102" s="244">
        <v>0</v>
      </c>
      <c r="ER102" s="244">
        <v>0</v>
      </c>
      <c r="ES102" s="244">
        <v>0</v>
      </c>
      <c r="ET102" s="244">
        <v>0</v>
      </c>
      <c r="EU102" s="243">
        <f t="shared" ref="EU102:EU165" si="428">EQ102*$AB$29</f>
        <v>0</v>
      </c>
      <c r="EV102" s="243">
        <f t="shared" si="253"/>
        <v>0</v>
      </c>
      <c r="EW102" s="243">
        <f t="shared" si="254"/>
        <v>0</v>
      </c>
      <c r="EX102" s="243">
        <f t="shared" ref="EX102:EX165" si="429">(EQ102+EU102)*$AB$30</f>
        <v>0</v>
      </c>
      <c r="EY102" s="243">
        <f t="shared" si="255"/>
        <v>0</v>
      </c>
      <c r="EZ102" s="245">
        <f t="shared" si="256"/>
        <v>18.010000000000002</v>
      </c>
      <c r="FA102" s="245">
        <f t="shared" si="256"/>
        <v>3.9622000000000002</v>
      </c>
      <c r="FB102" s="245">
        <f t="shared" si="256"/>
        <v>0</v>
      </c>
      <c r="FC102" s="245">
        <f t="shared" si="257"/>
        <v>0</v>
      </c>
      <c r="FD102" s="245">
        <f t="shared" si="258"/>
        <v>0</v>
      </c>
      <c r="FE102" s="245">
        <f t="shared" si="259"/>
        <v>0.75229585180500103</v>
      </c>
      <c r="FF102" s="245">
        <f t="shared" si="260"/>
        <v>2.5820017784255538</v>
      </c>
      <c r="FG102" s="245">
        <f t="shared" si="261"/>
        <v>8.3227336362080115E-2</v>
      </c>
      <c r="FH102" s="245">
        <f t="shared" si="262"/>
        <v>2.2024352472738218</v>
      </c>
      <c r="FI102" s="245">
        <f t="shared" si="263"/>
        <v>1.2653248815115277</v>
      </c>
      <c r="FJ102" s="245">
        <f t="shared" si="263"/>
        <v>31.886187014090495</v>
      </c>
      <c r="FK102" s="244">
        <f t="shared" ref="FK102:FK165" si="430">FL102/$AB$29</f>
        <v>0</v>
      </c>
      <c r="FL102" s="244">
        <v>0</v>
      </c>
      <c r="FM102" s="243">
        <f t="shared" si="264"/>
        <v>0</v>
      </c>
      <c r="FN102" s="243">
        <f t="shared" si="265"/>
        <v>0</v>
      </c>
      <c r="FO102" s="244">
        <v>0</v>
      </c>
      <c r="FP102" s="244">
        <f t="shared" si="266"/>
        <v>0</v>
      </c>
      <c r="FQ102" s="244">
        <f t="shared" ref="FQ102:FQ165" si="431">FR102/$AB$29</f>
        <v>0</v>
      </c>
      <c r="FR102" s="244">
        <v>0</v>
      </c>
      <c r="FS102" s="243">
        <f t="shared" si="267"/>
        <v>0</v>
      </c>
      <c r="FT102" s="243">
        <f t="shared" si="268"/>
        <v>0</v>
      </c>
      <c r="FU102" s="244">
        <v>0</v>
      </c>
      <c r="FV102" s="244">
        <f t="shared" si="269"/>
        <v>0</v>
      </c>
      <c r="FW102" s="270">
        <v>2.3379999999999998E-3</v>
      </c>
      <c r="FX102" s="243">
        <f t="shared" si="270"/>
        <v>10.46764670411544</v>
      </c>
      <c r="FY102" s="243">
        <f t="shared" si="271"/>
        <v>2.302882274905397</v>
      </c>
      <c r="FZ102" s="243">
        <f t="shared" ref="FZ102:FZ165" si="432">FX102*$AB$28</f>
        <v>0</v>
      </c>
      <c r="GA102" s="243">
        <f t="shared" si="272"/>
        <v>0</v>
      </c>
      <c r="GB102" s="243">
        <f t="shared" si="273"/>
        <v>0</v>
      </c>
      <c r="GC102" s="243">
        <f t="shared" si="274"/>
        <v>0.18205429829954983</v>
      </c>
      <c r="GD102" s="243">
        <f t="shared" ref="GD102:GD165" si="433">(FX102+FY102+FZ102+GC102)*$AB$29</f>
        <v>1.4716979102790484</v>
      </c>
      <c r="GE102" s="243">
        <f t="shared" si="275"/>
        <v>4.7438192345806068E-2</v>
      </c>
      <c r="GF102" s="243">
        <f t="shared" si="276"/>
        <v>1.2553513239306464</v>
      </c>
      <c r="GG102" s="243">
        <f t="shared" ref="GG102:GG165" si="434">(FX102+FY102+FZ102+GC102+GD102)*$AB$30</f>
        <v>0.72121405937997174</v>
      </c>
      <c r="GH102" s="247">
        <f t="shared" si="277"/>
        <v>18.174594296375286</v>
      </c>
      <c r="GI102" s="244">
        <v>16</v>
      </c>
      <c r="GJ102" s="244">
        <v>4083.58</v>
      </c>
      <c r="GK102" s="244">
        <v>898.38760000000002</v>
      </c>
      <c r="GL102" s="244">
        <v>2504.7593821648102</v>
      </c>
      <c r="GM102" s="244">
        <v>71.022008333333304</v>
      </c>
      <c r="GN102" s="271">
        <v>0</v>
      </c>
      <c r="GO102" s="243">
        <f t="shared" si="278"/>
        <v>0</v>
      </c>
      <c r="GP102" s="243">
        <f t="shared" ref="GP102:GP165" si="435">GN102*$AB$28</f>
        <v>0</v>
      </c>
      <c r="GQ102" s="243">
        <f t="shared" si="279"/>
        <v>0</v>
      </c>
      <c r="GR102" s="243">
        <f t="shared" si="280"/>
        <v>0</v>
      </c>
      <c r="GS102" s="244">
        <v>0</v>
      </c>
      <c r="GT102" s="244">
        <v>0</v>
      </c>
      <c r="GU102" s="245"/>
      <c r="GV102" s="243">
        <f t="shared" ref="GV102:GV165" si="436">(GN102+GO102+GP102+GS102+GT102)*$AB$29</f>
        <v>0</v>
      </c>
      <c r="GW102" s="243">
        <f t="shared" si="281"/>
        <v>0</v>
      </c>
      <c r="GX102" s="243">
        <f t="shared" si="282"/>
        <v>0</v>
      </c>
      <c r="GY102" s="243">
        <f t="shared" ref="GY102:GY165" si="437">(GN102+GO102+GP102+GS102+GT102+GV102)*$AB$30</f>
        <v>0</v>
      </c>
      <c r="GZ102" s="243">
        <f t="shared" si="283"/>
        <v>0</v>
      </c>
      <c r="HA102" s="244">
        <v>0</v>
      </c>
      <c r="HB102" s="244">
        <v>44</v>
      </c>
      <c r="HC102" s="244">
        <v>0</v>
      </c>
      <c r="HD102" s="244">
        <v>0</v>
      </c>
      <c r="HE102" s="244">
        <v>0</v>
      </c>
      <c r="HF102" s="243">
        <f t="shared" si="284"/>
        <v>0</v>
      </c>
      <c r="HG102" s="243">
        <f t="shared" ref="HG102:HG165" si="438">HE102*$HH$28</f>
        <v>0</v>
      </c>
      <c r="HH102" s="244">
        <v>0</v>
      </c>
      <c r="HI102" s="244">
        <v>0</v>
      </c>
      <c r="HJ102" s="243">
        <f t="shared" ref="HJ102:HJ165" si="439">(HE102+HF102+HG102+HH102+HI102)*$HH$29</f>
        <v>0</v>
      </c>
      <c r="HK102" s="243">
        <f t="shared" ref="HK102:HK165" si="440">(HE102+HF102+HG102+HH102+HI102+HJ102)*$HH$30</f>
        <v>0</v>
      </c>
      <c r="HL102" s="243">
        <f t="shared" ref="HL102:HL165" si="441">(HE102+HF102+HG102+HH102+HI102+HJ102+HK102)*1.2</f>
        <v>0</v>
      </c>
      <c r="HM102" s="244">
        <v>0</v>
      </c>
      <c r="HN102" s="243">
        <f t="shared" si="285"/>
        <v>0</v>
      </c>
      <c r="HO102" s="243">
        <f t="shared" ref="HO102:HO165" si="442">HM102*$HH$28</f>
        <v>0</v>
      </c>
      <c r="HP102" s="244">
        <v>0</v>
      </c>
      <c r="HQ102" s="244">
        <v>0</v>
      </c>
      <c r="HR102" s="243">
        <f t="shared" ref="HR102:HR165" si="443">(HM102+HN102+HO102+HP102+HQ102)*$HH$29</f>
        <v>0</v>
      </c>
      <c r="HS102" s="243">
        <f t="shared" ref="HS102:HS165" si="444">(HM102+HN102+HO102+HP102+HQ102+HR102)*$HH$30</f>
        <v>0</v>
      </c>
      <c r="HT102" s="243">
        <f t="shared" ref="HT102:HT165" si="445">(HM102+HN102+HO102+HP102+HQ102+HR102+HS102)*1.2</f>
        <v>0</v>
      </c>
      <c r="HU102" s="244">
        <v>0</v>
      </c>
      <c r="HV102" s="243">
        <f t="shared" si="286"/>
        <v>0</v>
      </c>
      <c r="HW102" s="243">
        <f t="shared" ref="HW102:HW165" si="446">HU102*$HH$28</f>
        <v>0</v>
      </c>
      <c r="HX102" s="244">
        <v>0</v>
      </c>
      <c r="HY102" s="244">
        <v>0</v>
      </c>
      <c r="HZ102" s="243">
        <f t="shared" ref="HZ102:HZ165" si="447">(HU102+HV102+HW102+HX102+HY102)*$HH$29</f>
        <v>0</v>
      </c>
      <c r="IA102" s="243">
        <f t="shared" ref="IA102:IA165" si="448">(HU102+HV102+HW102+HX102+HY102+HZ102)*$HH$30</f>
        <v>0</v>
      </c>
      <c r="IB102" s="243">
        <f t="shared" ref="IB102:IB165" si="449">(HU102+HV102+HW102+HX102+HY102+HZ102+IA102)*1.2</f>
        <v>0</v>
      </c>
      <c r="IC102" s="244">
        <v>3.41</v>
      </c>
      <c r="ID102" s="243">
        <f t="shared" si="287"/>
        <v>0.75020000000000009</v>
      </c>
      <c r="IE102" s="243">
        <f t="shared" ref="IE102:IE165" si="450">IC102*$HH$28</f>
        <v>0</v>
      </c>
      <c r="IF102" s="244">
        <v>0.15139358719500001</v>
      </c>
      <c r="IG102" s="244">
        <v>0.14475141187250001</v>
      </c>
      <c r="IH102" s="243">
        <f t="shared" ref="IH102:IH165" si="451">(IC102+ID102+IE102+IF102+IG102)*$HH$29</f>
        <v>0.50633865709967629</v>
      </c>
      <c r="II102" s="243">
        <f t="shared" ref="II102:II165" si="452">(IC102+ID102+IE102+IF102+IG102+IH102)*$HH$30</f>
        <v>0.24813418280835886</v>
      </c>
      <c r="IJ102" s="243">
        <f t="shared" si="288"/>
        <v>6.2529814067706431</v>
      </c>
      <c r="IK102" s="244">
        <v>0</v>
      </c>
      <c r="IL102" s="243">
        <f t="shared" si="289"/>
        <v>0</v>
      </c>
      <c r="IM102" s="243">
        <f t="shared" ref="IM102:IM165" si="453">IK102*$HH$28</f>
        <v>0</v>
      </c>
      <c r="IN102" s="244">
        <v>0</v>
      </c>
      <c r="IO102" s="244">
        <v>0</v>
      </c>
      <c r="IP102" s="243">
        <f t="shared" ref="IP102:IP165" si="454">(IK102+IL102+IM102+IN102+IO102)*$HH$29</f>
        <v>0</v>
      </c>
      <c r="IQ102" s="243">
        <f t="shared" ref="IQ102:IQ165" si="455">(IK102+IL102+IM102+IN102+IO102+IP102)*$HH$30</f>
        <v>0</v>
      </c>
      <c r="IR102" s="243">
        <f t="shared" si="290"/>
        <v>0</v>
      </c>
      <c r="IS102" s="244">
        <v>0</v>
      </c>
      <c r="IT102" s="243">
        <f t="shared" si="291"/>
        <v>0</v>
      </c>
      <c r="IU102" s="243">
        <f t="shared" ref="IU102:IU165" si="456">IS102*$HH$28</f>
        <v>0</v>
      </c>
      <c r="IV102" s="244">
        <v>0</v>
      </c>
      <c r="IW102" s="244">
        <v>0</v>
      </c>
      <c r="IX102" s="243">
        <f t="shared" ref="IX102:IX165" si="457">(IS102+IT102+IU102+IV102+IW102)*$HH$29</f>
        <v>0</v>
      </c>
      <c r="IY102" s="243">
        <f t="shared" ref="IY102:IY165" si="458">(IS102+IT102+IU102+IV102+IW102+IX102)*$HH$30</f>
        <v>0</v>
      </c>
      <c r="IZ102" s="243">
        <f t="shared" si="292"/>
        <v>0</v>
      </c>
      <c r="JA102" s="244">
        <v>19.987099999999899</v>
      </c>
      <c r="JB102" s="243">
        <f t="shared" si="293"/>
        <v>4.3971619999999776</v>
      </c>
      <c r="JC102" s="244">
        <v>51.263799999999797</v>
      </c>
      <c r="JD102" s="243">
        <f t="shared" ref="JD102:JD165" si="459">JA102*$HH$28</f>
        <v>0</v>
      </c>
      <c r="JE102" s="243">
        <f t="shared" ref="JE102:JE165" si="460">(JA102+JB102+JC102+JD102)*$HH$29</f>
        <v>8.5952811403264295</v>
      </c>
      <c r="JF102" s="243">
        <f t="shared" ref="JF102:JF165" si="461">(JA102+JB102+JC102+JD102+JE102)*$HH$30</f>
        <v>4.2121671570163057</v>
      </c>
      <c r="JG102" s="243">
        <f t="shared" si="294"/>
        <v>106.14661235681089</v>
      </c>
      <c r="JH102" s="244">
        <v>0</v>
      </c>
      <c r="JI102" s="243">
        <f t="shared" si="295"/>
        <v>0</v>
      </c>
      <c r="JJ102" s="244">
        <v>0</v>
      </c>
      <c r="JK102" s="243">
        <f t="shared" ref="JK102:JK165" si="462">JH102*$HH$28</f>
        <v>0</v>
      </c>
      <c r="JL102" s="243">
        <f t="shared" ref="JL102:JL165" si="463">(JH102+JI102+JJ102+JK102)*$HH$29</f>
        <v>0</v>
      </c>
      <c r="JM102" s="243">
        <f t="shared" ref="JM102:JM165" si="464">(JH102+JI102+JJ102+JK102+JL102)*$HH$30</f>
        <v>0</v>
      </c>
      <c r="JN102" s="243">
        <f t="shared" si="296"/>
        <v>0</v>
      </c>
      <c r="JO102" s="244">
        <v>0</v>
      </c>
      <c r="JP102" s="243">
        <f t="shared" si="297"/>
        <v>0</v>
      </c>
      <c r="JQ102" s="244">
        <v>0</v>
      </c>
      <c r="JR102" s="243">
        <f t="shared" ref="JR102:JR165" si="465">JO102*$HH$28</f>
        <v>0</v>
      </c>
      <c r="JS102" s="243">
        <f t="shared" ref="JS102:JS165" si="466">(JO102+JP102+JQ102+JR102)*$HH$29</f>
        <v>0</v>
      </c>
      <c r="JT102" s="243">
        <f t="shared" ref="JT102:JT165" si="467">(JO102+JP102+JQ102+JR102+JS102)*$HH$30</f>
        <v>0</v>
      </c>
      <c r="JU102" s="243">
        <f t="shared" si="298"/>
        <v>0</v>
      </c>
      <c r="JV102" s="244">
        <v>0</v>
      </c>
      <c r="JW102" s="243">
        <f t="shared" si="299"/>
        <v>0</v>
      </c>
      <c r="JX102" s="244">
        <v>0</v>
      </c>
      <c r="JY102" s="243">
        <f t="shared" ref="JY102:JY165" si="468">JV102*$HH$28</f>
        <v>0</v>
      </c>
      <c r="JZ102" s="243">
        <f t="shared" ref="JZ102:JZ165" si="469">(JV102+JW102+JX102+JY102)*$HH$29</f>
        <v>0</v>
      </c>
      <c r="KA102" s="243">
        <f t="shared" ref="KA102:KA165" si="470">(JV102+JW102+JX102+JY102+JZ102)*$HH$30</f>
        <v>0</v>
      </c>
      <c r="KB102" s="243">
        <f t="shared" si="300"/>
        <v>0</v>
      </c>
      <c r="KC102" s="244">
        <v>0</v>
      </c>
      <c r="KD102" s="243">
        <f t="shared" si="301"/>
        <v>0</v>
      </c>
      <c r="KE102" s="244">
        <v>0</v>
      </c>
      <c r="KF102" s="243">
        <f t="shared" ref="KF102:KF165" si="471">KC102*$HH$28</f>
        <v>0</v>
      </c>
      <c r="KG102" s="243">
        <f t="shared" ref="KG102:KG165" si="472">(KC102+KD102+KE102+KF102)*$HH$29</f>
        <v>0</v>
      </c>
      <c r="KH102" s="243">
        <f t="shared" ref="KH102:KH165" si="473">(KC102+KD102+KE102+KF102+KG102)*$HH$30</f>
        <v>0</v>
      </c>
      <c r="KI102" s="243">
        <f t="shared" si="302"/>
        <v>0</v>
      </c>
      <c r="KJ102" s="244">
        <v>0</v>
      </c>
      <c r="KK102" s="243">
        <f t="shared" si="303"/>
        <v>0</v>
      </c>
      <c r="KL102" s="244">
        <v>0</v>
      </c>
      <c r="KM102" s="243">
        <f t="shared" ref="KM102:KM165" si="474">KJ102*$HH$28</f>
        <v>0</v>
      </c>
      <c r="KN102" s="243">
        <f t="shared" ref="KN102:KN165" si="475">(KJ102+KK102+KL102+KM102)*$HH$29</f>
        <v>0</v>
      </c>
      <c r="KO102" s="243">
        <f t="shared" ref="KO102:KO165" si="476">(KJ102+KK102+KL102+KM102+KN102)*$HH$30</f>
        <v>0</v>
      </c>
      <c r="KP102" s="243">
        <f t="shared" si="304"/>
        <v>0</v>
      </c>
      <c r="KQ102" s="243">
        <f t="shared" si="305"/>
        <v>23.397099999999899</v>
      </c>
      <c r="KR102" s="243">
        <f t="shared" si="305"/>
        <v>5.147361999999978</v>
      </c>
      <c r="KS102" s="243">
        <f t="shared" si="306"/>
        <v>51.559944999067298</v>
      </c>
      <c r="KT102" s="243">
        <f t="shared" si="307"/>
        <v>0</v>
      </c>
      <c r="KU102" s="243">
        <f t="shared" si="308"/>
        <v>0</v>
      </c>
      <c r="KV102" s="243">
        <f t="shared" si="309"/>
        <v>0</v>
      </c>
      <c r="KW102" s="243">
        <f t="shared" si="310"/>
        <v>9.1016197974261051</v>
      </c>
      <c r="KX102" s="243">
        <f t="shared" si="311"/>
        <v>0.29337840843086421</v>
      </c>
      <c r="KY102" s="243">
        <f t="shared" si="312"/>
        <v>7.7636384361283843</v>
      </c>
      <c r="KZ102" s="243">
        <f t="shared" si="313"/>
        <v>4.4603013398246647</v>
      </c>
      <c r="LA102" s="243">
        <f t="shared" si="313"/>
        <v>112.39959376358154</v>
      </c>
      <c r="LB102" s="244">
        <v>0</v>
      </c>
      <c r="LC102" s="243">
        <f t="shared" si="314"/>
        <v>0</v>
      </c>
      <c r="LD102" s="243">
        <f t="shared" ref="LD102:LD165" si="477">LB102*$HH$28</f>
        <v>0</v>
      </c>
      <c r="LE102" s="243">
        <f t="shared" si="315"/>
        <v>0</v>
      </c>
      <c r="LF102" s="243">
        <f t="shared" si="316"/>
        <v>0</v>
      </c>
      <c r="LG102" s="244">
        <v>0</v>
      </c>
      <c r="LH102" s="243">
        <f t="shared" ref="LH102:LH165" si="478">(LB102+LC102+LD102+LG102)*$HH$29</f>
        <v>0</v>
      </c>
      <c r="LI102" s="243">
        <f t="shared" si="317"/>
        <v>0</v>
      </c>
      <c r="LJ102" s="243">
        <f t="shared" si="318"/>
        <v>0</v>
      </c>
      <c r="LK102" s="243">
        <f t="shared" ref="LK102:LK165" si="479">(LB102+LC102+LD102+LG102+LH102)*$HH$30</f>
        <v>0</v>
      </c>
      <c r="LL102" s="243">
        <f t="shared" si="319"/>
        <v>0</v>
      </c>
      <c r="LM102" s="243">
        <f t="shared" ref="LM102:LM165" si="480">LN102/$HH$29</f>
        <v>0</v>
      </c>
      <c r="LN102" s="244">
        <v>0</v>
      </c>
      <c r="LO102" s="243">
        <f t="shared" si="320"/>
        <v>0</v>
      </c>
      <c r="LP102" s="243">
        <f t="shared" si="321"/>
        <v>0</v>
      </c>
      <c r="LQ102" s="243">
        <f t="shared" ref="LQ102:LQ165" si="481">(LM102+LN102)*$HH$30</f>
        <v>0</v>
      </c>
      <c r="LR102" s="243">
        <f t="shared" si="322"/>
        <v>0</v>
      </c>
      <c r="LS102" s="244">
        <v>0</v>
      </c>
      <c r="LT102" s="243">
        <f t="shared" ref="LT102:LT165" si="482">LS102*$HH$29</f>
        <v>0</v>
      </c>
      <c r="LU102" s="243">
        <f t="shared" si="323"/>
        <v>0</v>
      </c>
      <c r="LV102" s="243">
        <f t="shared" si="324"/>
        <v>0</v>
      </c>
      <c r="LW102" s="243">
        <f t="shared" ref="LW102:LW165" si="483">(LS102+LT102)*$HH$30</f>
        <v>0</v>
      </c>
      <c r="LX102" s="243">
        <f t="shared" si="325"/>
        <v>0</v>
      </c>
      <c r="LY102" s="245">
        <f t="shared" ref="LY102:LY165" si="484">LZ102/$HH$29</f>
        <v>0</v>
      </c>
      <c r="LZ102" s="244">
        <v>0</v>
      </c>
      <c r="MA102" s="249">
        <f t="shared" si="326"/>
        <v>0</v>
      </c>
      <c r="MB102" s="249">
        <f t="shared" si="327"/>
        <v>0</v>
      </c>
      <c r="MC102" s="249">
        <f t="shared" ref="MC102:MC165" si="485">(LY102+LZ102)*$HH$30</f>
        <v>0</v>
      </c>
      <c r="MD102" s="247">
        <f t="shared" si="328"/>
        <v>0</v>
      </c>
      <c r="ME102" s="250">
        <f t="shared" si="329"/>
        <v>326.01492741034161</v>
      </c>
      <c r="MF102" s="251">
        <f t="shared" si="376"/>
        <v>63.287190979020714</v>
      </c>
      <c r="MG102" s="252" t="e">
        <f t="shared" si="330"/>
        <v>#REF!</v>
      </c>
      <c r="MH102" s="252" t="e">
        <f t="shared" si="377"/>
        <v>#REF!</v>
      </c>
      <c r="MI102" s="252">
        <f t="shared" si="331"/>
        <v>0</v>
      </c>
      <c r="MJ102" s="252">
        <f t="shared" si="332"/>
        <v>0</v>
      </c>
      <c r="MK102" s="252">
        <f t="shared" si="378"/>
        <v>101.94333333333333</v>
      </c>
      <c r="ML102" s="252">
        <f t="shared" si="333"/>
        <v>0</v>
      </c>
      <c r="MM102" s="252">
        <f t="shared" si="334"/>
        <v>0</v>
      </c>
      <c r="MN102" s="252">
        <f t="shared" si="335"/>
        <v>0</v>
      </c>
      <c r="MO102" s="252">
        <f t="shared" si="336"/>
        <v>0</v>
      </c>
      <c r="MP102" s="253">
        <f t="shared" si="337"/>
        <v>0</v>
      </c>
      <c r="MQ102" s="254">
        <f t="shared" si="379"/>
        <v>0</v>
      </c>
      <c r="MR102" s="255">
        <f t="shared" si="338"/>
        <v>0</v>
      </c>
      <c r="MS102" s="255">
        <f t="shared" si="380"/>
        <v>0</v>
      </c>
      <c r="MT102" s="255">
        <f t="shared" si="381"/>
        <v>26.399240586364286</v>
      </c>
      <c r="MU102" s="255">
        <f t="shared" ref="MU102:MU165" si="486">MT102*$MU$32</f>
        <v>0.85094382751532527</v>
      </c>
      <c r="MV102" s="255">
        <f t="shared" si="339"/>
        <v>27.472480659959789</v>
      </c>
      <c r="MW102" s="255" t="e">
        <f t="shared" ref="MW102:MW165" si="487">(MF102+MG102+MH102+MI102+MJ102+MK102+ML102+MM102+MN102+MO102+MP102+MQ102+MT102)*0.05</f>
        <v>#REF!</v>
      </c>
      <c r="MX102" s="255" t="e">
        <f t="shared" ref="MX102:MX165" si="488">MF102+MG102+MH102+MI102+MJ102+MK102+ML102+MM102+MN102+MO102+MP102+MQ102+MT102+MW102</f>
        <v>#REF!</v>
      </c>
      <c r="MY102" s="256" t="e">
        <f t="shared" si="340"/>
        <v>#REF!</v>
      </c>
      <c r="MZ102" s="254">
        <f t="shared" si="341"/>
        <v>0</v>
      </c>
      <c r="NA102" s="255">
        <f t="shared" ref="NA102:NA165" si="489">MZ102*$NA$30</f>
        <v>0</v>
      </c>
      <c r="NB102" s="255">
        <f t="shared" si="342"/>
        <v>0</v>
      </c>
      <c r="NC102" s="255">
        <f t="shared" ref="NC102:NC165" si="490">NB102*$NA$31</f>
        <v>0</v>
      </c>
      <c r="ND102" s="255">
        <f t="shared" si="343"/>
        <v>0</v>
      </c>
      <c r="NE102" s="255"/>
      <c r="NF102" s="256"/>
      <c r="NG102" s="257"/>
      <c r="NH102" s="254">
        <f t="shared" si="344"/>
        <v>0</v>
      </c>
      <c r="NI102" s="255">
        <f t="shared" ref="NI102:NI165" si="491">NH102*$NA$30</f>
        <v>0</v>
      </c>
      <c r="NJ102" s="255" t="e">
        <f t="shared" si="345"/>
        <v>#REF!</v>
      </c>
      <c r="NK102" s="255" t="e">
        <f t="shared" ref="NK102:NK165" si="492">NJ102*$NA$31</f>
        <v>#REF!</v>
      </c>
      <c r="NL102" s="255">
        <f t="shared" si="346"/>
        <v>0</v>
      </c>
      <c r="NM102" s="255"/>
      <c r="NN102" s="256"/>
      <c r="NO102" s="257"/>
      <c r="NP102" s="254">
        <f t="shared" si="347"/>
        <v>13.782342151013713</v>
      </c>
      <c r="NQ102" s="255">
        <f t="shared" ref="NQ102:NQ165" si="493">NP102*$NA$30</f>
        <v>15.532699604192455</v>
      </c>
      <c r="NR102" s="255">
        <f t="shared" si="348"/>
        <v>12.121256557043241</v>
      </c>
      <c r="NS102" s="255">
        <f t="shared" ref="NS102:NS165" si="494">NR102*$NA$31</f>
        <v>15.030358130733619</v>
      </c>
      <c r="NT102" s="255">
        <f t="shared" si="349"/>
        <v>129.80520026690024</v>
      </c>
      <c r="NU102" s="255">
        <f t="shared" si="350"/>
        <v>0.10617711865684129</v>
      </c>
      <c r="NV102" s="256">
        <f t="shared" si="351"/>
        <v>9.3380361742981019E-2</v>
      </c>
      <c r="NW102" s="257">
        <f t="shared" ref="NW102:NW165" si="495">1+NU102*(NQ102-NP102)/NP102+NV102*(NS102-NR102)/NR102</f>
        <v>1.0358957808877343</v>
      </c>
      <c r="NX102" s="254">
        <f t="shared" si="352"/>
        <v>0</v>
      </c>
      <c r="NY102" s="255">
        <f t="shared" ref="NY102:NY165" si="496">NX102*$NA$30</f>
        <v>0</v>
      </c>
      <c r="NZ102" s="255">
        <f t="shared" si="353"/>
        <v>0</v>
      </c>
      <c r="OA102" s="255">
        <f t="shared" ref="OA102:OA165" si="497">NZ102*$NA$31</f>
        <v>0</v>
      </c>
      <c r="OB102" s="255">
        <f t="shared" si="354"/>
        <v>0</v>
      </c>
      <c r="OC102" s="255"/>
      <c r="OD102" s="256"/>
      <c r="OE102" s="257"/>
      <c r="OF102" s="254">
        <f t="shared" si="355"/>
        <v>0</v>
      </c>
      <c r="OG102" s="255">
        <f t="shared" ref="OG102:OG165" si="498">OF102*$NA$30</f>
        <v>0</v>
      </c>
      <c r="OH102" s="255">
        <f t="shared" si="356"/>
        <v>0</v>
      </c>
      <c r="OI102" s="255">
        <f t="shared" ref="OI102:OI165" si="499">OH102*$NA$31</f>
        <v>0</v>
      </c>
      <c r="OJ102" s="255">
        <f t="shared" si="357"/>
        <v>0</v>
      </c>
      <c r="OK102" s="255"/>
      <c r="OL102" s="256"/>
      <c r="OM102" s="257"/>
      <c r="ON102" s="258"/>
      <c r="OO102" s="254">
        <f t="shared" si="358"/>
        <v>0</v>
      </c>
      <c r="OP102" s="255">
        <f t="shared" ref="OP102:OP165" si="500">OO102*$NA$30</f>
        <v>0</v>
      </c>
      <c r="OQ102" s="255">
        <f t="shared" si="359"/>
        <v>0</v>
      </c>
      <c r="OR102" s="255">
        <f t="shared" ref="OR102:OR165" si="501">OQ102*$NA$31</f>
        <v>0</v>
      </c>
      <c r="OS102" s="255">
        <f t="shared" si="360"/>
        <v>0</v>
      </c>
      <c r="OT102" s="255"/>
      <c r="OU102" s="256"/>
      <c r="OV102" s="257"/>
      <c r="OW102" s="258"/>
      <c r="OX102" s="254">
        <f t="shared" si="361"/>
        <v>24.659171001674064</v>
      </c>
      <c r="OY102" s="255">
        <f t="shared" ref="OY102:OY165" si="502">OX102*$NA$30</f>
        <v>27.79088571888667</v>
      </c>
      <c r="OZ102" s="255">
        <f t="shared" si="362"/>
        <v>8.3227336362080115E-2</v>
      </c>
      <c r="PA102" s="255">
        <f t="shared" ref="PA102:PA165" si="503">OZ102*$NA$31</f>
        <v>0.10320189708897934</v>
      </c>
      <c r="PB102" s="255">
        <f t="shared" si="363"/>
        <v>25.306497630230552</v>
      </c>
      <c r="PC102" s="255">
        <f t="shared" si="388"/>
        <v>0.97442053665366923</v>
      </c>
      <c r="PD102" s="259">
        <f t="shared" ref="PD102:PD165" si="504">OZ102/PB102</f>
        <v>3.2887734042919745E-3</v>
      </c>
      <c r="PE102" s="257">
        <f t="shared" si="389"/>
        <v>1.124540713772046</v>
      </c>
      <c r="PF102" s="254">
        <f t="shared" ref="PF102:PF165" si="505">FN102*1.22</f>
        <v>0</v>
      </c>
      <c r="PG102" s="255">
        <f t="shared" ref="PG102:PG165" si="506">PF102*$NA$30</f>
        <v>0</v>
      </c>
      <c r="PH102" s="255">
        <f t="shared" si="364"/>
        <v>0</v>
      </c>
      <c r="PI102" s="255">
        <f t="shared" ref="PI102:PI165" si="507">PH102*$NA$31</f>
        <v>0</v>
      </c>
      <c r="PJ102" s="255">
        <f t="shared" ref="PJ102:PJ165" si="508">FP102/1.05/1.2</f>
        <v>0</v>
      </c>
      <c r="PK102" s="255"/>
      <c r="PL102" s="259"/>
      <c r="PM102" s="257"/>
      <c r="PN102" s="254">
        <f t="shared" ref="PN102:PN165" si="509">FT102*1.22</f>
        <v>0</v>
      </c>
      <c r="PO102" s="255">
        <f t="shared" ref="PO102:PO165" si="510">PN102*$NA$30</f>
        <v>0</v>
      </c>
      <c r="PP102" s="255">
        <f t="shared" si="365"/>
        <v>0</v>
      </c>
      <c r="PQ102" s="255">
        <f t="shared" ref="PQ102:PQ165" si="511">PP102*$NA$31</f>
        <v>0</v>
      </c>
      <c r="PR102" s="255">
        <f t="shared" ref="PR102:PR165" si="512">FV102/1.05/1.2</f>
        <v>0</v>
      </c>
      <c r="PS102" s="255"/>
      <c r="PT102" s="259"/>
      <c r="PU102" s="257"/>
      <c r="PV102" s="254">
        <f t="shared" ref="PV102:PV165" si="513">FX102+FY102+(GB102*1.22)+(GF102*1.22)</f>
        <v>14.302057594216226</v>
      </c>
      <c r="PW102" s="255">
        <f t="shared" ref="PW102:PW165" si="514">PV102*$NA$30</f>
        <v>16.118418908681686</v>
      </c>
      <c r="PX102" s="255">
        <f t="shared" ref="PX102:PX165" si="515">GA102+GE102</f>
        <v>4.7438192345806068E-2</v>
      </c>
      <c r="PY102" s="255">
        <f t="shared" ref="PY102:PY165" si="516">PX102*$NA$31</f>
        <v>5.8823358508799523E-2</v>
      </c>
      <c r="PZ102" s="255">
        <f t="shared" ref="PZ102:PZ165" si="517">GH102/1.05/1.2</f>
        <v>14.424281187599435</v>
      </c>
      <c r="QA102" s="255">
        <f t="shared" si="366"/>
        <v>0.99152653835615145</v>
      </c>
      <c r="QB102" s="259">
        <f t="shared" ref="QB102:QB165" si="518">PX102/PZ102</f>
        <v>3.2887734042919736E-3</v>
      </c>
      <c r="QC102" s="257">
        <f t="shared" si="367"/>
        <v>1.1267131759882614</v>
      </c>
      <c r="QD102" s="254">
        <f t="shared" ref="QD102:QD165" si="519">GN102+GO102+(GR102*1.22)+(GX102*1.22)</f>
        <v>0</v>
      </c>
      <c r="QE102" s="255">
        <f t="shared" ref="QE102:QE165" si="520">QD102*$NA$30</f>
        <v>0</v>
      </c>
      <c r="QF102" s="255">
        <f t="shared" ref="QF102:QF165" si="521">GQ102+GW102</f>
        <v>0</v>
      </c>
      <c r="QG102" s="255">
        <f t="shared" ref="QG102:QG165" si="522">QF102*$NA$31</f>
        <v>0</v>
      </c>
      <c r="QH102" s="255">
        <f t="shared" ref="QH102:QH165" si="523">GZ102/1.05/1.2</f>
        <v>0</v>
      </c>
      <c r="QI102" s="255"/>
      <c r="QJ102" s="259"/>
      <c r="QK102" s="257"/>
      <c r="QL102" s="254">
        <f t="shared" ref="QL102:QL165" si="524">KQ102+KR102+(KV102*1.22)+(KY102*1.22)</f>
        <v>38.016100892076501</v>
      </c>
      <c r="QM102" s="255">
        <f t="shared" ref="QM102:QM165" si="525">QL102*$NA$30</f>
        <v>42.844145705370217</v>
      </c>
      <c r="QN102" s="255">
        <f t="shared" ref="QN102:QN165" si="526">KU102+KX102</f>
        <v>0.29337840843086421</v>
      </c>
      <c r="QO102" s="255">
        <f t="shared" ref="QO102:QO165" si="527">QN102*$NA$31</f>
        <v>0.36378922645427164</v>
      </c>
      <c r="QP102" s="255">
        <f t="shared" si="368"/>
        <v>89.206026796493276</v>
      </c>
      <c r="QQ102" s="255">
        <f t="shared" si="369"/>
        <v>0.4261606783452318</v>
      </c>
      <c r="QR102" s="259">
        <f t="shared" ref="QR102:QR165" si="528">QN102/QP102</f>
        <v>3.2887734042919736E-3</v>
      </c>
      <c r="QS102" s="257">
        <f t="shared" si="370"/>
        <v>1.0549117117668745</v>
      </c>
      <c r="QT102" s="254">
        <f t="shared" ref="QT102:QT165" si="529">LB102+LC102+(LF102*1.22)+(LJ102*1.22)</f>
        <v>0</v>
      </c>
      <c r="QU102" s="255">
        <f t="shared" ref="QU102:QU165" si="530">QT102*$NA$30</f>
        <v>0</v>
      </c>
      <c r="QV102" s="255">
        <f t="shared" ref="QV102:QV165" si="531">LE102+LI102</f>
        <v>0</v>
      </c>
      <c r="QW102" s="255">
        <f t="shared" ref="QW102:QW165" si="532">QV102*$NA$31</f>
        <v>0</v>
      </c>
      <c r="QX102" s="255">
        <f t="shared" ref="QX102:QX165" si="533">LL102/1.05/1.2</f>
        <v>0</v>
      </c>
      <c r="QY102" s="255"/>
      <c r="QZ102" s="259"/>
      <c r="RA102" s="257"/>
      <c r="RB102" s="254">
        <f t="shared" ref="RB102:RB165" si="534">LP102*1.22</f>
        <v>0</v>
      </c>
      <c r="RC102" s="255">
        <f t="shared" ref="RC102:RC165" si="535">RB102*$NA$30</f>
        <v>0</v>
      </c>
      <c r="RD102" s="255">
        <f t="shared" si="371"/>
        <v>0</v>
      </c>
      <c r="RE102" s="255">
        <f t="shared" ref="RE102:RE165" si="536">RD102*$NA$31</f>
        <v>0</v>
      </c>
      <c r="RF102" s="255">
        <f t="shared" ref="RF102:RF165" si="537">LR102/1.05/1.2</f>
        <v>0</v>
      </c>
      <c r="RG102" s="255"/>
      <c r="RH102" s="259"/>
      <c r="RI102" s="257"/>
      <c r="RJ102" s="254">
        <f t="shared" ref="RJ102:RJ165" si="538">LV102*1.22</f>
        <v>0</v>
      </c>
      <c r="RK102" s="255">
        <f t="shared" ref="RK102:RK165" si="539">RJ102*$NA$30</f>
        <v>0</v>
      </c>
      <c r="RL102" s="255">
        <f t="shared" si="372"/>
        <v>0</v>
      </c>
      <c r="RM102" s="255">
        <f t="shared" ref="RM102:RM165" si="540">RL102*$NA$31</f>
        <v>0</v>
      </c>
      <c r="RN102" s="255">
        <f t="shared" ref="RN102:RN165" si="541">LX102/1.05/1.2</f>
        <v>0</v>
      </c>
      <c r="RO102" s="255"/>
      <c r="RP102" s="259"/>
      <c r="RQ102" s="257"/>
      <c r="RR102" s="254">
        <f t="shared" ref="RR102:RR165" si="542">MB102*1.22</f>
        <v>0</v>
      </c>
      <c r="RS102" s="255">
        <f t="shared" ref="RS102:RS165" si="543">RR102*$NA$30</f>
        <v>0</v>
      </c>
      <c r="RT102" s="255">
        <f t="shared" si="373"/>
        <v>0</v>
      </c>
      <c r="RU102" s="255">
        <f t="shared" ref="RU102:RU165" si="544">RT102*$NA$31</f>
        <v>0</v>
      </c>
      <c r="RV102" s="255">
        <f t="shared" ref="RV102:RV165" si="545">MD102/1.05/1.2</f>
        <v>0</v>
      </c>
      <c r="RW102" s="255"/>
      <c r="RX102" s="259"/>
      <c r="RY102" s="257"/>
      <c r="RZ102" s="260"/>
      <c r="SA102" s="242">
        <f t="shared" ref="SA102:SA165" si="546">M102*NO102</f>
        <v>0</v>
      </c>
      <c r="SB102" s="242">
        <f t="shared" ref="SB102:SB165" si="547">N102*NG102</f>
        <v>0</v>
      </c>
      <c r="SC102" s="242">
        <f t="shared" ref="SC102:SC165" si="548">O102*NW102</f>
        <v>0.48801050237621163</v>
      </c>
      <c r="SD102" s="242">
        <f t="shared" ref="SD102:SD165" si="549">P102*OE102</f>
        <v>0</v>
      </c>
      <c r="SE102" s="242">
        <f t="shared" ref="SE102:SE165" si="550">Q102*OM102</f>
        <v>0</v>
      </c>
      <c r="SF102" s="262">
        <v>0</v>
      </c>
      <c r="SG102" s="242">
        <f t="shared" ref="SG102:SG165" si="551">R102*OV102</f>
        <v>0</v>
      </c>
      <c r="SH102" s="262">
        <v>0</v>
      </c>
      <c r="SI102" s="242">
        <f t="shared" ref="SI102:SI165" si="552">S102*PE102</f>
        <v>0.15349980742988428</v>
      </c>
      <c r="SJ102" s="242">
        <f t="shared" ref="SJ102:SJ165" si="553">T102*PU102</f>
        <v>0</v>
      </c>
      <c r="SK102" s="242">
        <f t="shared" ref="SK102:SK165" si="554">U102*PU102</f>
        <v>0</v>
      </c>
      <c r="SL102" s="242">
        <f t="shared" ref="SL102:SL165" si="555">V102*QC102</f>
        <v>8.8334312997479694E-2</v>
      </c>
      <c r="SM102" s="242">
        <f t="shared" ref="SM102:SM165" si="556">W102*QK102</f>
        <v>0</v>
      </c>
      <c r="SN102" s="242">
        <f t="shared" ref="SN102:SN165" si="557">X102*QS102</f>
        <v>0.40265980038141597</v>
      </c>
      <c r="SO102" s="242">
        <f t="shared" ref="SO102:SO165" si="558">Y102*RA102</f>
        <v>0</v>
      </c>
      <c r="SP102" s="242">
        <f t="shared" ref="SP102:SP165" si="559">Z102*RI102</f>
        <v>0</v>
      </c>
      <c r="SQ102" s="242">
        <f t="shared" ref="SQ102:SQ165" si="560">AA102*RQ102</f>
        <v>0</v>
      </c>
      <c r="SR102" s="242">
        <f t="shared" ref="SR102:SR165" si="561">AB102*RY102</f>
        <v>0</v>
      </c>
      <c r="SS102" s="242">
        <f t="shared" ref="SS102:SS165" si="562">SA102+SB102+SC102+SD102+SI102+SJ102+SK102+SL102+SM102+SN102+SO102+SP102+SQ102</f>
        <v>1.1325044231849917</v>
      </c>
      <c r="ST102" s="242">
        <f t="shared" ref="ST102:ST165" si="563">SA102+SB102+SC102+SD102+SE102+SG102+SI102+SJ102+SK102+SL102+SM102+SN102+SO102+SP102+SQ102+SR102</f>
        <v>1.1325044231849917</v>
      </c>
      <c r="SU102" s="242"/>
      <c r="SV102" s="242"/>
      <c r="SW102" s="242">
        <f t="shared" ref="SW102:SZ165" si="564">SS102/I102</f>
        <v>1.0606953481174408</v>
      </c>
      <c r="SX102" s="242">
        <f t="shared" si="564"/>
        <v>1.0606953481174408</v>
      </c>
      <c r="SY102" s="242"/>
      <c r="SZ102" s="263"/>
      <c r="TA102" s="264">
        <f t="shared" ref="TA102:TA165" si="565">F102*M102</f>
        <v>0</v>
      </c>
      <c r="TB102" s="264">
        <f t="shared" ref="TB102:TB165" si="566">F102*N102</f>
        <v>0</v>
      </c>
      <c r="TC102" s="264">
        <f t="shared" ref="TC102:TC165" si="567">F102*O102</f>
        <v>163.56592000000001</v>
      </c>
      <c r="TD102" s="264">
        <f t="shared" ref="TD102:TD165" si="568">F102*P102</f>
        <v>0</v>
      </c>
      <c r="TE102" s="264">
        <f t="shared" ref="TE102:TF165" si="569">F102*Q102</f>
        <v>0</v>
      </c>
      <c r="TF102" s="264">
        <f t="shared" si="569"/>
        <v>0</v>
      </c>
      <c r="TG102" s="264">
        <f t="shared" ref="TG102:TG165" si="570">F102*S102</f>
        <v>47.392800000000001</v>
      </c>
      <c r="TH102" s="264">
        <f t="shared" ref="TH102:TH165" si="571">F102*T102</f>
        <v>0</v>
      </c>
      <c r="TI102" s="264">
        <f t="shared" ref="TI102:TI165" si="572">F102*U102</f>
        <v>0</v>
      </c>
      <c r="TJ102" s="264">
        <f t="shared" ref="TJ102:TJ165" si="573">F102*V102</f>
        <v>27.220479999999998</v>
      </c>
      <c r="TK102" s="264">
        <f t="shared" ref="TK102:TK165" si="574">F102*W102</f>
        <v>0</v>
      </c>
      <c r="TL102" s="264">
        <f t="shared" ref="TL102:TL165" si="575">F102*X102</f>
        <v>132.52624</v>
      </c>
      <c r="TM102" s="264">
        <f t="shared" ref="TM102:TM165" si="576">F102*Y102</f>
        <v>0</v>
      </c>
      <c r="TN102" s="264">
        <f t="shared" ref="TN102:TN165" si="577">F102*Z102</f>
        <v>0</v>
      </c>
      <c r="TO102" s="264">
        <f t="shared" ref="TO102:TP165" si="578">F102*AA102</f>
        <v>0</v>
      </c>
      <c r="TP102" s="264">
        <f t="shared" si="578"/>
        <v>0</v>
      </c>
      <c r="TQ102" s="264"/>
      <c r="TR102" s="264"/>
      <c r="TS102" s="264">
        <f t="shared" ref="TS102:TS165" si="579">F102*SA102</f>
        <v>0</v>
      </c>
      <c r="TT102" s="264">
        <f t="shared" ref="TT102:TT165" si="580">F102*SB102</f>
        <v>0</v>
      </c>
      <c r="TU102" s="264">
        <f t="shared" ref="TU102:TU165" si="581">F102*SC102</f>
        <v>169.43724642502067</v>
      </c>
      <c r="TV102" s="264">
        <f t="shared" ref="TV102:TW165" si="582">F102*SD102</f>
        <v>0</v>
      </c>
      <c r="TW102" s="264">
        <f t="shared" si="582"/>
        <v>0</v>
      </c>
      <c r="TX102" s="264">
        <f t="shared" ref="TX102:TX165" si="583">G102*SG102</f>
        <v>0</v>
      </c>
      <c r="TY102" s="264">
        <f t="shared" ref="TY102:TY165" si="584">F102*SI102</f>
        <v>53.295133139655825</v>
      </c>
      <c r="TZ102" s="264">
        <f t="shared" ref="TZ102:TZ165" si="585">F102*SJ102</f>
        <v>0</v>
      </c>
      <c r="UA102" s="264">
        <f t="shared" ref="UA102:UA165" si="586">F102*SK102</f>
        <v>0</v>
      </c>
      <c r="UB102" s="264">
        <f t="shared" ref="UB102:UB165" si="587">F102*SL102</f>
        <v>30.669673472724948</v>
      </c>
      <c r="UC102" s="264">
        <f t="shared" ref="UC102:UC165" si="588">F102*SM102</f>
        <v>0</v>
      </c>
      <c r="UD102" s="264">
        <f t="shared" ref="UD102:UD165" si="589">F102*SN102</f>
        <v>139.80348269242762</v>
      </c>
      <c r="UE102" s="264">
        <f t="shared" ref="UE102:UE165" si="590">F102*SO102</f>
        <v>0</v>
      </c>
      <c r="UF102" s="264">
        <f t="shared" ref="UF102:UF165" si="591">F102*SP102</f>
        <v>0</v>
      </c>
      <c r="UG102" s="264">
        <f t="shared" ref="UG102:UH165" si="592">F102*SQ102</f>
        <v>0</v>
      </c>
      <c r="UH102" s="264">
        <f t="shared" si="592"/>
        <v>0</v>
      </c>
      <c r="UI102" s="191"/>
      <c r="UJ102" s="191"/>
      <c r="UK102" s="191"/>
      <c r="UL102" s="191"/>
      <c r="UM102" s="189"/>
      <c r="UN102" s="191"/>
      <c r="UO102" s="191"/>
      <c r="UP102" s="191"/>
      <c r="UQ102" s="191"/>
      <c r="UR102" s="191"/>
      <c r="US102" s="191"/>
      <c r="UT102" s="191"/>
      <c r="UU102" s="191"/>
      <c r="UV102" s="192"/>
      <c r="UW102" s="191"/>
      <c r="UX102" s="191"/>
      <c r="UY102" s="191"/>
      <c r="UZ102" s="191"/>
      <c r="VA102" s="191"/>
      <c r="VB102" s="191"/>
      <c r="VC102" s="191"/>
      <c r="VD102" s="191"/>
      <c r="VE102" s="191"/>
      <c r="VF102" s="191"/>
      <c r="VG102" s="191"/>
      <c r="VH102" s="191"/>
      <c r="VI102" s="191"/>
      <c r="VJ102" s="191"/>
      <c r="VK102" s="191"/>
      <c r="VL102" s="191"/>
      <c r="VM102" s="191"/>
      <c r="VN102" s="219"/>
      <c r="VO102" s="191"/>
      <c r="VP102" s="191"/>
      <c r="VQ102" s="191"/>
      <c r="VR102" s="191"/>
      <c r="VS102" s="191"/>
      <c r="VT102" s="191"/>
      <c r="VU102" s="191"/>
      <c r="VV102" s="191"/>
    </row>
    <row r="103" spans="1:594" ht="23.1" hidden="1" customHeight="1" thickBot="1" x14ac:dyDescent="0.35">
      <c r="A103" s="265">
        <v>66</v>
      </c>
      <c r="B103" s="266" t="s">
        <v>194</v>
      </c>
      <c r="C103" s="265">
        <v>1</v>
      </c>
      <c r="D103" s="267">
        <v>122.7</v>
      </c>
      <c r="E103" s="239"/>
      <c r="F103" s="240">
        <f t="shared" ref="F103:F166" si="593">D103-E103</f>
        <v>122.7</v>
      </c>
      <c r="G103" s="240"/>
      <c r="H103" s="268"/>
      <c r="I103" s="269">
        <v>0.91520000000000001</v>
      </c>
      <c r="J103" s="269">
        <v>0.91520000000000001</v>
      </c>
      <c r="K103" s="269"/>
      <c r="L103" s="269"/>
      <c r="M103" s="269">
        <v>0</v>
      </c>
      <c r="N103" s="269">
        <v>0</v>
      </c>
      <c r="O103" s="269">
        <v>0.3332</v>
      </c>
      <c r="P103" s="269">
        <v>0</v>
      </c>
      <c r="Q103" s="269">
        <v>0</v>
      </c>
      <c r="R103" s="269">
        <v>0</v>
      </c>
      <c r="S103" s="269">
        <v>0.13170000000000001</v>
      </c>
      <c r="T103" s="269">
        <v>0</v>
      </c>
      <c r="U103" s="269">
        <v>0</v>
      </c>
      <c r="V103" s="269">
        <v>5.5100000000000003E-2</v>
      </c>
      <c r="W103" s="269">
        <v>0</v>
      </c>
      <c r="X103" s="269">
        <v>0.3952</v>
      </c>
      <c r="Y103" s="269">
        <v>0</v>
      </c>
      <c r="Z103" s="269">
        <v>0</v>
      </c>
      <c r="AA103" s="269">
        <v>0</v>
      </c>
      <c r="AB103" s="269">
        <v>0</v>
      </c>
      <c r="AC103" s="244">
        <v>0</v>
      </c>
      <c r="AD103" s="243">
        <f t="shared" ref="AD103:AD119" si="594">AC103*0.22</f>
        <v>0</v>
      </c>
      <c r="AE103" s="243">
        <f t="shared" si="390"/>
        <v>0</v>
      </c>
      <c r="AF103" s="243">
        <f t="shared" ref="AF103:AF166" si="595">AE103*$AF$32</f>
        <v>0</v>
      </c>
      <c r="AG103" s="243">
        <f t="shared" ref="AG103:AG166" si="596">AE103*$AG$32</f>
        <v>0</v>
      </c>
      <c r="AH103" s="244">
        <v>0</v>
      </c>
      <c r="AI103" s="243">
        <f t="shared" si="391"/>
        <v>0</v>
      </c>
      <c r="AJ103" s="243">
        <f t="shared" ref="AJ103:AJ166" si="597">AI103*$AJ$32</f>
        <v>0</v>
      </c>
      <c r="AK103" s="243">
        <f t="shared" ref="AK103:AK166" si="598">AI103*$AK$32</f>
        <v>0</v>
      </c>
      <c r="AL103" s="243">
        <f t="shared" si="392"/>
        <v>0</v>
      </c>
      <c r="AM103" s="243">
        <f t="shared" ref="AM103:AM166" si="599">(AC103+AD103+AE103+AH103+AI103+AL103)*1.2</f>
        <v>0</v>
      </c>
      <c r="AN103" s="244">
        <v>0</v>
      </c>
      <c r="AO103" s="244">
        <v>0</v>
      </c>
      <c r="AP103" s="243">
        <f t="shared" ref="AP103:AP166" si="600">AN103*$AB$28</f>
        <v>0</v>
      </c>
      <c r="AQ103" s="243">
        <f t="shared" ref="AQ103:AQ166" si="601">AP103*$AQ$32</f>
        <v>0</v>
      </c>
      <c r="AR103" s="243">
        <f t="shared" ref="AR103:AR166" si="602">AP103*$AR$32</f>
        <v>0</v>
      </c>
      <c r="AS103" s="244">
        <v>0</v>
      </c>
      <c r="AT103" s="244" t="e">
        <f t="shared" si="393"/>
        <v>#REF!</v>
      </c>
      <c r="AU103" s="243">
        <f t="shared" si="394"/>
        <v>0</v>
      </c>
      <c r="AV103" s="243">
        <f t="shared" ref="AV103:AV166" si="603">AU103*$AV$32</f>
        <v>0</v>
      </c>
      <c r="AW103" s="243">
        <f t="shared" ref="AW103:AW166" si="604">AU103*$AW$32</f>
        <v>0</v>
      </c>
      <c r="AX103" s="243">
        <f t="shared" si="395"/>
        <v>0</v>
      </c>
      <c r="AY103" s="243">
        <f t="shared" ref="AY103:AY166" si="605">(AN103+AO103+AP103+AS103+AU103+AX103)*1.2</f>
        <v>0</v>
      </c>
      <c r="AZ103" s="244">
        <v>5</v>
      </c>
      <c r="BA103" s="243">
        <f t="shared" ref="BA103:BA166" si="606">AZ103*43.69*1.4/12</f>
        <v>25.485833333333332</v>
      </c>
      <c r="BB103" s="243">
        <f t="shared" ref="BB103:BB166" si="607">AZ103*43.69*0.146/12</f>
        <v>2.6578083333333331</v>
      </c>
      <c r="BC103" s="243">
        <f t="shared" ref="BC103:BC166" si="608">BB103*0.8</f>
        <v>2.1262466666666664</v>
      </c>
      <c r="BD103" s="243">
        <f t="shared" ref="BD103:BD166" si="609">BB103-BC103</f>
        <v>0.53156166666666671</v>
      </c>
      <c r="BE103" s="244">
        <v>0.99667812499999997</v>
      </c>
      <c r="BF103" s="243">
        <f t="shared" ref="BF103:BF166" si="610">BE103*0.8</f>
        <v>0.79734250000000007</v>
      </c>
      <c r="BG103" s="243">
        <f t="shared" ref="BG103:BG166" si="611">BE103-BF103</f>
        <v>0.19933562499999991</v>
      </c>
      <c r="BH103" s="243">
        <f t="shared" si="396"/>
        <v>3.3109802750583954</v>
      </c>
      <c r="BI103" s="243">
        <f t="shared" ref="BI103:BI166" si="612">BH103*$BI$32</f>
        <v>0.10672497259414374</v>
      </c>
      <c r="BJ103" s="243">
        <f t="shared" ref="BJ103:BJ166" si="613">BH103*$BJ$32</f>
        <v>2.8242504407814986</v>
      </c>
      <c r="BK103" s="243">
        <f t="shared" si="397"/>
        <v>1.6225650033362531</v>
      </c>
      <c r="BL103" s="243">
        <f t="shared" ref="BL103:BL166" si="614">(BA103+BB103+BE103+BH103+BK103)*1.2</f>
        <v>40.888638084073577</v>
      </c>
      <c r="BM103" s="244">
        <v>0</v>
      </c>
      <c r="BN103" s="243">
        <f t="shared" ref="BN103:BN166" si="615">BM103*0.22</f>
        <v>0</v>
      </c>
      <c r="BO103" s="243">
        <f t="shared" si="398"/>
        <v>0</v>
      </c>
      <c r="BP103" s="243">
        <f t="shared" ref="BP103:BP166" si="616">BO103*$BP$32</f>
        <v>0</v>
      </c>
      <c r="BQ103" s="243">
        <f t="shared" ref="BQ103:BQ166" si="617">BO103*$BQ$32</f>
        <v>0</v>
      </c>
      <c r="BR103" s="244">
        <v>0</v>
      </c>
      <c r="BS103" s="243">
        <f t="shared" si="399"/>
        <v>0</v>
      </c>
      <c r="BT103" s="243">
        <f t="shared" ref="BT103:BT166" si="618">BS103*$BT$32</f>
        <v>0</v>
      </c>
      <c r="BU103" s="243">
        <f t="shared" ref="BU103:BU166" si="619">BS103*$BU$32</f>
        <v>0</v>
      </c>
      <c r="BV103" s="243">
        <f t="shared" si="400"/>
        <v>0</v>
      </c>
      <c r="BW103" s="243">
        <f t="shared" ref="BW103:BW166" si="620">(BM103+BN103+BO103+BR103+BS103+BV103)*1.2</f>
        <v>0</v>
      </c>
      <c r="BX103" s="244">
        <v>0</v>
      </c>
      <c r="BY103" s="243">
        <f t="shared" si="401"/>
        <v>0</v>
      </c>
      <c r="BZ103" s="243">
        <f t="shared" ref="BZ103:BZ166" si="621">BY103*$BZ$32</f>
        <v>0</v>
      </c>
      <c r="CA103" s="243">
        <f t="shared" ref="CA103:CA166" si="622">BY103*$CA$32</f>
        <v>0</v>
      </c>
      <c r="CB103" s="243">
        <f t="shared" si="402"/>
        <v>0</v>
      </c>
      <c r="CC103" s="243">
        <f t="shared" ref="CC103:CC166" si="623">(BX103+BY103+CB103)*1.2</f>
        <v>0</v>
      </c>
      <c r="CD103" s="245"/>
      <c r="CE103" s="243">
        <f t="shared" si="403"/>
        <v>0</v>
      </c>
      <c r="CF103" s="243">
        <f t="shared" ref="CF103:CF166" si="624">CE103*$BZ$32</f>
        <v>0</v>
      </c>
      <c r="CG103" s="243">
        <f t="shared" ref="CG103:CG166" si="625">CE103*$CA$32</f>
        <v>0</v>
      </c>
      <c r="CH103" s="243">
        <f t="shared" si="404"/>
        <v>0</v>
      </c>
      <c r="CI103" s="243">
        <f t="shared" ref="CI103:CI166" si="626">(CD103+CE103+CH103)*1.2</f>
        <v>0</v>
      </c>
      <c r="CJ103" s="245"/>
      <c r="CK103" s="243">
        <f t="shared" si="405"/>
        <v>0</v>
      </c>
      <c r="CL103" s="243">
        <f t="shared" ref="CL103:CL166" si="627">CK103*$BZ$32</f>
        <v>0</v>
      </c>
      <c r="CM103" s="243">
        <f t="shared" ref="CM103:CM166" si="628">CK103*$CA$32</f>
        <v>0</v>
      </c>
      <c r="CN103" s="243">
        <f t="shared" si="406"/>
        <v>0</v>
      </c>
      <c r="CO103" s="243">
        <f t="shared" ref="CO103:CO166" si="629">(CJ103+CK103+CN103)*1.2</f>
        <v>0</v>
      </c>
      <c r="CP103" s="243">
        <v>0</v>
      </c>
      <c r="CQ103" s="243">
        <f t="shared" si="407"/>
        <v>0</v>
      </c>
      <c r="CR103" s="243">
        <f t="shared" si="374"/>
        <v>0</v>
      </c>
      <c r="CS103" s="243">
        <f t="shared" ref="CS103:CS166" si="630">CQ103*$CS$32</f>
        <v>0</v>
      </c>
      <c r="CT103" s="243">
        <f t="shared" si="408"/>
        <v>0</v>
      </c>
      <c r="CU103" s="243">
        <f t="shared" ref="CU103:CU166" si="631">(CP103+CQ103+CT103)*1.2</f>
        <v>0</v>
      </c>
      <c r="CV103" s="243"/>
      <c r="CW103" s="243">
        <f t="shared" si="409"/>
        <v>0</v>
      </c>
      <c r="CX103" s="243">
        <f t="shared" si="375"/>
        <v>0</v>
      </c>
      <c r="CY103" s="243">
        <f t="shared" ref="CY103:CY166" si="632">CW103*$CS$32</f>
        <v>0</v>
      </c>
      <c r="CZ103" s="243">
        <f t="shared" si="410"/>
        <v>0</v>
      </c>
      <c r="DA103" s="243">
        <f t="shared" ref="DA103:DA166" si="633">(CV103+CW103+CZ103)*1.2</f>
        <v>0</v>
      </c>
      <c r="DB103" s="244">
        <v>0</v>
      </c>
      <c r="DC103" s="243">
        <f t="shared" ref="DC103:DC166" si="634">DB103*0.22</f>
        <v>0</v>
      </c>
      <c r="DD103" s="243">
        <f t="shared" si="411"/>
        <v>0</v>
      </c>
      <c r="DE103" s="244">
        <v>0</v>
      </c>
      <c r="DF103" s="244">
        <v>0</v>
      </c>
      <c r="DG103" s="243">
        <f t="shared" si="412"/>
        <v>0</v>
      </c>
      <c r="DH103" s="243">
        <f t="shared" si="413"/>
        <v>0</v>
      </c>
      <c r="DI103" s="243">
        <f t="shared" ref="DI103:DI166" si="635">(DB103+DC103+DD103+DE103+DF103+DG103+DH103)*1.2</f>
        <v>0</v>
      </c>
      <c r="DJ103" s="244">
        <v>0</v>
      </c>
      <c r="DK103" s="243">
        <f t="shared" ref="DK103:DK166" si="636">DJ103*0.22</f>
        <v>0</v>
      </c>
      <c r="DL103" s="243">
        <f t="shared" si="414"/>
        <v>0</v>
      </c>
      <c r="DM103" s="244">
        <v>0</v>
      </c>
      <c r="DN103" s="244">
        <v>0</v>
      </c>
      <c r="DO103" s="243">
        <f t="shared" si="415"/>
        <v>0</v>
      </c>
      <c r="DP103" s="243">
        <f t="shared" si="416"/>
        <v>0</v>
      </c>
      <c r="DQ103" s="243">
        <f t="shared" ref="DQ103:DQ166" si="637">(DJ103+DK103+DL103+DM103+DN103+DO103+DP103)*1.2</f>
        <v>0</v>
      </c>
      <c r="DR103" s="244">
        <v>0</v>
      </c>
      <c r="DS103" s="243">
        <f t="shared" ref="DS103:DS166" si="638">DR103*0.22</f>
        <v>0</v>
      </c>
      <c r="DT103" s="243">
        <f t="shared" si="417"/>
        <v>0</v>
      </c>
      <c r="DU103" s="244">
        <v>0</v>
      </c>
      <c r="DV103" s="244">
        <v>0</v>
      </c>
      <c r="DW103" s="243">
        <f t="shared" si="418"/>
        <v>0</v>
      </c>
      <c r="DX103" s="243">
        <f t="shared" si="419"/>
        <v>0</v>
      </c>
      <c r="DY103" s="243">
        <f t="shared" si="420"/>
        <v>0</v>
      </c>
      <c r="DZ103" s="244">
        <v>6.14</v>
      </c>
      <c r="EA103" s="243">
        <f t="shared" ref="EA103:EA166" si="639">DZ103*0.22</f>
        <v>1.3508</v>
      </c>
      <c r="EB103" s="243">
        <f t="shared" si="421"/>
        <v>0</v>
      </c>
      <c r="EC103" s="244">
        <v>0.253990267765</v>
      </c>
      <c r="ED103" s="244">
        <v>5.9211083750000002E-3</v>
      </c>
      <c r="EE103" s="243">
        <f t="shared" si="422"/>
        <v>0.88065102468123968</v>
      </c>
      <c r="EF103" s="243">
        <f t="shared" si="423"/>
        <v>0.43156812004106204</v>
      </c>
      <c r="EG103" s="243">
        <f t="shared" si="424"/>
        <v>10.875516625034763</v>
      </c>
      <c r="EH103" s="244">
        <v>0</v>
      </c>
      <c r="EI103" s="243">
        <f t="shared" ref="EI103:EI166" si="640">EH103*0.22</f>
        <v>0</v>
      </c>
      <c r="EJ103" s="243">
        <f t="shared" si="425"/>
        <v>0</v>
      </c>
      <c r="EK103" s="244">
        <v>0</v>
      </c>
      <c r="EL103" s="244">
        <v>0</v>
      </c>
      <c r="EM103" s="243">
        <f t="shared" si="426"/>
        <v>0</v>
      </c>
      <c r="EN103" s="243">
        <f t="shared" si="427"/>
        <v>0</v>
      </c>
      <c r="EO103" s="243">
        <f t="shared" ref="EO103:EO166" si="641">(EH103+EI103+EJ103+EK103+EL103+EM103+EN103)*1.2</f>
        <v>0</v>
      </c>
      <c r="EP103" s="244">
        <v>0</v>
      </c>
      <c r="EQ103" s="244">
        <v>0</v>
      </c>
      <c r="ER103" s="244">
        <v>0</v>
      </c>
      <c r="ES103" s="244">
        <v>0</v>
      </c>
      <c r="ET103" s="244">
        <v>0</v>
      </c>
      <c r="EU103" s="243">
        <f t="shared" si="428"/>
        <v>0</v>
      </c>
      <c r="EV103" s="243">
        <f t="shared" ref="EV103:EV166" si="642">EU103*$EV$32</f>
        <v>0</v>
      </c>
      <c r="EW103" s="243">
        <f t="shared" ref="EW103:EW166" si="643">EU103*$EW$32</f>
        <v>0</v>
      </c>
      <c r="EX103" s="243">
        <f t="shared" si="429"/>
        <v>0</v>
      </c>
      <c r="EY103" s="243">
        <f t="shared" ref="EY103:EY166" si="644">(EQ103+EU103+EX103)*1.2</f>
        <v>0</v>
      </c>
      <c r="EZ103" s="245">
        <f t="shared" ref="EZ103:FB166" si="645">DB103+DJ103+DR103+DZ103+EH103</f>
        <v>6.14</v>
      </c>
      <c r="FA103" s="245">
        <f t="shared" si="645"/>
        <v>1.3508</v>
      </c>
      <c r="FB103" s="245">
        <f t="shared" si="645"/>
        <v>0</v>
      </c>
      <c r="FC103" s="245">
        <f t="shared" ref="FC103:FC166" si="646">FB103*$FC$32</f>
        <v>0</v>
      </c>
      <c r="FD103" s="245">
        <f t="shared" ref="FD103:FD166" si="647">FB103*$FD$32</f>
        <v>0</v>
      </c>
      <c r="FE103" s="245">
        <f t="shared" ref="FE103:FE166" si="648">DE103+DF103+DM103+DN103+DU103+DV103+EC103+ED103+EK103+EL103</f>
        <v>0.25991137613999998</v>
      </c>
      <c r="FF103" s="245">
        <f t="shared" ref="FF103:FF166" si="649">DG103+DO103+DW103+EE103+EM103+EU103</f>
        <v>0.88065102468123968</v>
      </c>
      <c r="FG103" s="245">
        <f t="shared" ref="FG103:FG166" si="650">FF103*$FG$32</f>
        <v>2.8386595106626618E-2</v>
      </c>
      <c r="FH103" s="245">
        <f t="shared" ref="FH103:FH166" si="651">FF103*$FH$32</f>
        <v>0.75119113918212732</v>
      </c>
      <c r="FI103" s="245">
        <f t="shared" ref="FI103:FJ166" si="652">DH103+DP103+DX103+EF103+EN103+EX103</f>
        <v>0.43156812004106204</v>
      </c>
      <c r="FJ103" s="245">
        <f t="shared" si="652"/>
        <v>10.875516625034763</v>
      </c>
      <c r="FK103" s="244">
        <f t="shared" si="430"/>
        <v>0</v>
      </c>
      <c r="FL103" s="244">
        <v>0</v>
      </c>
      <c r="FM103" s="243">
        <f t="shared" ref="FM103:FM166" si="653">FL103*$FM$32</f>
        <v>0</v>
      </c>
      <c r="FN103" s="243">
        <f t="shared" ref="FN103:FN166" si="654">FL103*$FN$32</f>
        <v>0</v>
      </c>
      <c r="FO103" s="244">
        <v>0</v>
      </c>
      <c r="FP103" s="244">
        <f t="shared" ref="FP103:FP166" si="655">(FK103+FL103+FO103)*1.2</f>
        <v>0</v>
      </c>
      <c r="FQ103" s="244">
        <f t="shared" si="431"/>
        <v>0</v>
      </c>
      <c r="FR103" s="244">
        <v>0</v>
      </c>
      <c r="FS103" s="243">
        <f t="shared" ref="FS103:FS166" si="656">FR103*$FS$32</f>
        <v>0</v>
      </c>
      <c r="FT103" s="243">
        <f t="shared" ref="FT103:FT166" si="657">FR103*$FT$32</f>
        <v>0</v>
      </c>
      <c r="FU103" s="244">
        <v>0</v>
      </c>
      <c r="FV103" s="244">
        <f t="shared" ref="FV103:FV166" si="658">(FQ103+FR103+FU103)*1.2</f>
        <v>0</v>
      </c>
      <c r="FW103" s="270">
        <v>5.8200000000000005E-4</v>
      </c>
      <c r="FX103" s="243">
        <f t="shared" ref="FX103:FX166" si="659">FW103*GJ103*1.096386</f>
        <v>2.6058718693706409</v>
      </c>
      <c r="FY103" s="243">
        <f t="shared" ref="FY103:FY166" si="660">FX103*0.22</f>
        <v>0.57329181126154094</v>
      </c>
      <c r="FZ103" s="243">
        <f t="shared" si="432"/>
        <v>0</v>
      </c>
      <c r="GA103" s="243">
        <f t="shared" ref="GA103:GA166" si="661">FZ103*$GA$32</f>
        <v>0</v>
      </c>
      <c r="GB103" s="243">
        <f t="shared" ref="GB103:GB166" si="662">FZ103*$GB$32</f>
        <v>0</v>
      </c>
      <c r="GC103" s="243">
        <f t="shared" ref="GC103:GC166" si="663">FW103*GM103*1.096386</f>
        <v>4.5318905735816088E-2</v>
      </c>
      <c r="GD103" s="243">
        <f t="shared" si="433"/>
        <v>0.36637203424880815</v>
      </c>
      <c r="GE103" s="243">
        <f t="shared" ref="GE103:GE166" si="664">GD103*$GE$32</f>
        <v>1.1809507174963499E-2</v>
      </c>
      <c r="GF103" s="243">
        <f t="shared" ref="GF103:GF166" si="665">GD103*$GF$32</f>
        <v>0.31251360420712904</v>
      </c>
      <c r="GG103" s="243">
        <f t="shared" si="434"/>
        <v>0.17954273103084031</v>
      </c>
      <c r="GH103" s="247">
        <f t="shared" ref="GH103:GH166" si="666">(FX103+FZ103+FY103+GC103+GD103+GG103)*1.2</f>
        <v>4.524476821977176</v>
      </c>
      <c r="GI103" s="244">
        <v>4</v>
      </c>
      <c r="GJ103" s="244">
        <v>4083.82</v>
      </c>
      <c r="GK103" s="244">
        <v>898.44039999999995</v>
      </c>
      <c r="GL103" s="244">
        <v>2504.9065917827702</v>
      </c>
      <c r="GM103" s="244">
        <v>71.022008333333304</v>
      </c>
      <c r="GN103" s="271">
        <v>0</v>
      </c>
      <c r="GO103" s="243">
        <f t="shared" ref="GO103:GO166" si="667">GN103*0.22</f>
        <v>0</v>
      </c>
      <c r="GP103" s="243">
        <f t="shared" si="435"/>
        <v>0</v>
      </c>
      <c r="GQ103" s="243">
        <f t="shared" ref="GQ103:GQ166" si="668">GP103*$GQ$32</f>
        <v>0</v>
      </c>
      <c r="GR103" s="243">
        <f t="shared" ref="GR103:GR166" si="669">GP103*$GR$32</f>
        <v>0</v>
      </c>
      <c r="GS103" s="244">
        <v>0</v>
      </c>
      <c r="GT103" s="244">
        <v>0</v>
      </c>
      <c r="GU103" s="245"/>
      <c r="GV103" s="243">
        <f t="shared" si="436"/>
        <v>0</v>
      </c>
      <c r="GW103" s="243">
        <f t="shared" ref="GW103:GW166" si="670">GV103*$GW$32</f>
        <v>0</v>
      </c>
      <c r="GX103" s="243">
        <f t="shared" ref="GX103:GX166" si="671">GV103*$GX$32</f>
        <v>0</v>
      </c>
      <c r="GY103" s="243">
        <f t="shared" si="437"/>
        <v>0</v>
      </c>
      <c r="GZ103" s="243">
        <f t="shared" ref="GZ103:GZ166" si="672">(GN103+GO103+GP103+GS103+GT103+GU103+GV103+GY103)*1.2</f>
        <v>0</v>
      </c>
      <c r="HA103" s="244">
        <v>0</v>
      </c>
      <c r="HB103" s="244">
        <v>44</v>
      </c>
      <c r="HC103" s="244">
        <v>0</v>
      </c>
      <c r="HD103" s="244">
        <v>0</v>
      </c>
      <c r="HE103" s="244">
        <v>0</v>
      </c>
      <c r="HF103" s="243">
        <f t="shared" ref="HF103:HF166" si="673">HE103*0.22</f>
        <v>0</v>
      </c>
      <c r="HG103" s="243">
        <f t="shared" si="438"/>
        <v>0</v>
      </c>
      <c r="HH103" s="244">
        <v>0</v>
      </c>
      <c r="HI103" s="244">
        <v>0</v>
      </c>
      <c r="HJ103" s="243">
        <f t="shared" si="439"/>
        <v>0</v>
      </c>
      <c r="HK103" s="243">
        <f t="shared" si="440"/>
        <v>0</v>
      </c>
      <c r="HL103" s="243">
        <f t="shared" si="441"/>
        <v>0</v>
      </c>
      <c r="HM103" s="244">
        <v>0</v>
      </c>
      <c r="HN103" s="243">
        <f t="shared" ref="HN103:HN166" si="674">HM103*0.22</f>
        <v>0</v>
      </c>
      <c r="HO103" s="243">
        <f t="shared" si="442"/>
        <v>0</v>
      </c>
      <c r="HP103" s="244">
        <v>0</v>
      </c>
      <c r="HQ103" s="244">
        <v>0</v>
      </c>
      <c r="HR103" s="243">
        <f t="shared" si="443"/>
        <v>0</v>
      </c>
      <c r="HS103" s="243">
        <f t="shared" si="444"/>
        <v>0</v>
      </c>
      <c r="HT103" s="243">
        <f t="shared" si="445"/>
        <v>0</v>
      </c>
      <c r="HU103" s="244">
        <v>0</v>
      </c>
      <c r="HV103" s="243">
        <f t="shared" ref="HV103:HV166" si="675">HU103*0.22</f>
        <v>0</v>
      </c>
      <c r="HW103" s="243">
        <f t="shared" si="446"/>
        <v>0</v>
      </c>
      <c r="HX103" s="244">
        <v>0</v>
      </c>
      <c r="HY103" s="244">
        <v>0</v>
      </c>
      <c r="HZ103" s="243">
        <f t="shared" si="447"/>
        <v>0</v>
      </c>
      <c r="IA103" s="243">
        <f t="shared" si="448"/>
        <v>0</v>
      </c>
      <c r="IB103" s="243">
        <f t="shared" si="449"/>
        <v>0</v>
      </c>
      <c r="IC103" s="244">
        <v>0.96</v>
      </c>
      <c r="ID103" s="243">
        <f t="shared" ref="ID103:ID166" si="676">IC103*0.22</f>
        <v>0.2112</v>
      </c>
      <c r="IE103" s="243">
        <f t="shared" si="450"/>
        <v>0</v>
      </c>
      <c r="IF103" s="244">
        <v>4.2562272730000003E-2</v>
      </c>
      <c r="IG103" s="244">
        <v>6.7390129941666696E-2</v>
      </c>
      <c r="IH103" s="243">
        <f t="shared" si="451"/>
        <v>0.14556704816268412</v>
      </c>
      <c r="II103" s="243">
        <f t="shared" si="452"/>
        <v>7.1335972541717529E-2</v>
      </c>
      <c r="IJ103" s="243">
        <f t="shared" ref="IJ103:IJ166" si="677">(IC103+ID103+IE103+IF103+IG103+IH103+II103)*1.2</f>
        <v>1.7976665080512817</v>
      </c>
      <c r="IK103" s="244">
        <v>0</v>
      </c>
      <c r="IL103" s="243">
        <f t="shared" ref="IL103:IL166" si="678">IK103*0.22</f>
        <v>0</v>
      </c>
      <c r="IM103" s="243">
        <f t="shared" si="453"/>
        <v>0</v>
      </c>
      <c r="IN103" s="244">
        <v>0</v>
      </c>
      <c r="IO103" s="244">
        <v>0</v>
      </c>
      <c r="IP103" s="243">
        <f t="shared" si="454"/>
        <v>0</v>
      </c>
      <c r="IQ103" s="243">
        <f t="shared" si="455"/>
        <v>0</v>
      </c>
      <c r="IR103" s="243">
        <f t="shared" ref="IR103:IR166" si="679">(IK103+IL103+IM103+IN103+IO103+IP103+IQ103)*1.2</f>
        <v>0</v>
      </c>
      <c r="IS103" s="244">
        <v>0.4</v>
      </c>
      <c r="IT103" s="243">
        <f t="shared" ref="IT103:IT166" si="680">IS103*0.22</f>
        <v>8.8000000000000009E-2</v>
      </c>
      <c r="IU103" s="243">
        <f t="shared" si="456"/>
        <v>0</v>
      </c>
      <c r="IV103" s="244">
        <v>1.7528985875E-2</v>
      </c>
      <c r="IW103" s="244">
        <v>4.1577647061701403E-2</v>
      </c>
      <c r="IX103" s="243">
        <f t="shared" si="457"/>
        <v>6.216332843831935E-2</v>
      </c>
      <c r="IY103" s="243">
        <f t="shared" si="458"/>
        <v>3.0463498068751045E-2</v>
      </c>
      <c r="IZ103" s="243">
        <f t="shared" ref="IZ103:IZ166" si="681">(IS103+IT103+IU103+IV103+IW103+IX103+IY103)*1.2</f>
        <v>0.76768015133252632</v>
      </c>
      <c r="JA103" s="244">
        <v>7.25155555555554</v>
      </c>
      <c r="JB103" s="243">
        <f t="shared" ref="JB103:JB166" si="682">JA103*0.22</f>
        <v>1.5953422222222189</v>
      </c>
      <c r="JC103" s="244">
        <v>18.5991111111111</v>
      </c>
      <c r="JD103" s="243">
        <f t="shared" si="459"/>
        <v>0</v>
      </c>
      <c r="JE103" s="243">
        <f t="shared" si="460"/>
        <v>3.1184693479642478</v>
      </c>
      <c r="JF103" s="243">
        <f t="shared" si="461"/>
        <v>1.5282239118426553</v>
      </c>
      <c r="JG103" s="243">
        <f t="shared" ref="JG103:JG166" si="683">(JA103+JB103+JC103+JD103+JE103+JF103)*1.2</f>
        <v>38.511242578434917</v>
      </c>
      <c r="JH103" s="244">
        <v>0</v>
      </c>
      <c r="JI103" s="243">
        <f t="shared" ref="JI103:JI166" si="684">JH103*0.22</f>
        <v>0</v>
      </c>
      <c r="JJ103" s="244">
        <v>0</v>
      </c>
      <c r="JK103" s="243">
        <f t="shared" si="462"/>
        <v>0</v>
      </c>
      <c r="JL103" s="243">
        <f t="shared" si="463"/>
        <v>0</v>
      </c>
      <c r="JM103" s="243">
        <f t="shared" si="464"/>
        <v>0</v>
      </c>
      <c r="JN103" s="243">
        <f t="shared" ref="JN103:JN166" si="685">(JH103+JI103+JJ103+JK103+JL103+JM103)*1.2</f>
        <v>0</v>
      </c>
      <c r="JO103" s="244">
        <v>0</v>
      </c>
      <c r="JP103" s="243">
        <f t="shared" ref="JP103:JP166" si="686">JO103*0.22</f>
        <v>0</v>
      </c>
      <c r="JQ103" s="244">
        <v>0</v>
      </c>
      <c r="JR103" s="243">
        <f t="shared" si="465"/>
        <v>0</v>
      </c>
      <c r="JS103" s="243">
        <f t="shared" si="466"/>
        <v>0</v>
      </c>
      <c r="JT103" s="243">
        <f t="shared" si="467"/>
        <v>0</v>
      </c>
      <c r="JU103" s="243">
        <f t="shared" ref="JU103:JU166" si="687">(JO103+JP103+JQ103+JR103+JS103+JT103)*1.2</f>
        <v>0</v>
      </c>
      <c r="JV103" s="244">
        <v>0</v>
      </c>
      <c r="JW103" s="243">
        <f t="shared" ref="JW103:JW166" si="688">JV103*0.22</f>
        <v>0</v>
      </c>
      <c r="JX103" s="244">
        <v>0</v>
      </c>
      <c r="JY103" s="243">
        <f t="shared" si="468"/>
        <v>0</v>
      </c>
      <c r="JZ103" s="243">
        <f t="shared" si="469"/>
        <v>0</v>
      </c>
      <c r="KA103" s="243">
        <f t="shared" si="470"/>
        <v>0</v>
      </c>
      <c r="KB103" s="243">
        <f t="shared" ref="KB103:KB166" si="689">(JV103+JW103+JX103+JY103+JZ103+KA103)*1.2</f>
        <v>0</v>
      </c>
      <c r="KC103" s="244">
        <v>0</v>
      </c>
      <c r="KD103" s="243">
        <f t="shared" ref="KD103:KD166" si="690">KC103*0.22</f>
        <v>0</v>
      </c>
      <c r="KE103" s="244">
        <v>0</v>
      </c>
      <c r="KF103" s="243">
        <f t="shared" si="471"/>
        <v>0</v>
      </c>
      <c r="KG103" s="243">
        <f t="shared" si="472"/>
        <v>0</v>
      </c>
      <c r="KH103" s="243">
        <f t="shared" si="473"/>
        <v>0</v>
      </c>
      <c r="KI103" s="243">
        <f t="shared" ref="KI103:KI166" si="691">(KC103+KD103+KE103+KF103+KG103+KH103)*1.2</f>
        <v>0</v>
      </c>
      <c r="KJ103" s="244">
        <v>0</v>
      </c>
      <c r="KK103" s="243">
        <f t="shared" ref="KK103:KK166" si="692">KJ103*0.22</f>
        <v>0</v>
      </c>
      <c r="KL103" s="244">
        <v>0</v>
      </c>
      <c r="KM103" s="243">
        <f t="shared" si="474"/>
        <v>0</v>
      </c>
      <c r="KN103" s="243">
        <f t="shared" si="475"/>
        <v>0</v>
      </c>
      <c r="KO103" s="243">
        <f t="shared" si="476"/>
        <v>0</v>
      </c>
      <c r="KP103" s="243">
        <f t="shared" ref="KP103:KP166" si="693">(KJ103+KK103+KL103+KM103+KN103+KO103)*1.2</f>
        <v>0</v>
      </c>
      <c r="KQ103" s="243">
        <f t="shared" ref="KQ103:KR166" si="694">HE103+HM103+HU103+IC103+IK103+IS103+JA103+JH103+JO103+JV103+KC103+KJ103</f>
        <v>8.6115555555555403</v>
      </c>
      <c r="KR103" s="243">
        <f t="shared" si="694"/>
        <v>1.8945422222222188</v>
      </c>
      <c r="KS103" s="243">
        <f t="shared" ref="KS103:KS166" si="695">HH103+HI103++HP103+HQ103++HX103+HY103+IF103+IG103++IN103+IO103+IV103+IW103+JC103+JJ103+JQ103+JX103+KE103+KL103</f>
        <v>18.768170146719466</v>
      </c>
      <c r="KT103" s="243">
        <f t="shared" ref="KT103:KT166" si="696">HG103+HO103+HW103+IE103+IM103+IU103+JD103+JK103+JR103+JY103+KF103+KM103</f>
        <v>0</v>
      </c>
      <c r="KU103" s="243">
        <f t="shared" ref="KU103:KU166" si="697">KT103*$KU$32</f>
        <v>0</v>
      </c>
      <c r="KV103" s="243">
        <f t="shared" ref="KV103:KV166" si="698">KT103*$KV$32</f>
        <v>0</v>
      </c>
      <c r="KW103" s="243">
        <f t="shared" ref="KW103:KW166" si="699">HJ103+HR103+HZ103+IH103+IP103+IX103+JE103+JL103+JS103+JZ103+KG103+KN103</f>
        <v>3.3261997245652513</v>
      </c>
      <c r="KX103" s="243">
        <f t="shared" ref="KX103:KX166" si="700">KW103*$KX$32</f>
        <v>0.10721555097171757</v>
      </c>
      <c r="KY103" s="243">
        <f t="shared" ref="KY103:KY166" si="701">KW103*$KY$32</f>
        <v>2.8372325588877234</v>
      </c>
      <c r="KZ103" s="243">
        <f t="shared" ref="KZ103:LA166" si="702">HK103+HS103+IA103+II103+IQ103+IY103+JF103+JM103+JT103+KA103+KH103+KO103</f>
        <v>1.6300233824531238</v>
      </c>
      <c r="LA103" s="243">
        <f t="shared" si="702"/>
        <v>41.076589237818723</v>
      </c>
      <c r="LB103" s="244">
        <v>0</v>
      </c>
      <c r="LC103" s="243">
        <f t="shared" ref="LC103:LC166" si="703">LB103*0.22</f>
        <v>0</v>
      </c>
      <c r="LD103" s="243">
        <f t="shared" si="477"/>
        <v>0</v>
      </c>
      <c r="LE103" s="243">
        <f t="shared" ref="LE103:LE166" si="704">LD103*$LE$32</f>
        <v>0</v>
      </c>
      <c r="LF103" s="243">
        <f t="shared" ref="LF103:LF166" si="705">LD103*$LF$32</f>
        <v>0</v>
      </c>
      <c r="LG103" s="244">
        <v>0</v>
      </c>
      <c r="LH103" s="243">
        <f t="shared" si="478"/>
        <v>0</v>
      </c>
      <c r="LI103" s="243">
        <f t="shared" ref="LI103:LI166" si="706">LH103*$LI$32</f>
        <v>0</v>
      </c>
      <c r="LJ103" s="243">
        <f t="shared" ref="LJ103:LJ166" si="707">LH103*$LJ$32</f>
        <v>0</v>
      </c>
      <c r="LK103" s="243">
        <f t="shared" si="479"/>
        <v>0</v>
      </c>
      <c r="LL103" s="243">
        <f t="shared" ref="LL103:LL166" si="708">(LB103+LC103+LD103+LG103+LH103+LK103)*1.2</f>
        <v>0</v>
      </c>
      <c r="LM103" s="243">
        <f t="shared" si="480"/>
        <v>0</v>
      </c>
      <c r="LN103" s="244">
        <v>0</v>
      </c>
      <c r="LO103" s="243">
        <f t="shared" ref="LO103:LO166" si="709">LN103*$LO$32</f>
        <v>0</v>
      </c>
      <c r="LP103" s="243">
        <f t="shared" ref="LP103:LP166" si="710">LN103*$LP$32</f>
        <v>0</v>
      </c>
      <c r="LQ103" s="243">
        <f t="shared" si="481"/>
        <v>0</v>
      </c>
      <c r="LR103" s="243">
        <f t="shared" ref="LR103:LR166" si="711">(LM103+LN103+LQ103)*1.2</f>
        <v>0</v>
      </c>
      <c r="LS103" s="244">
        <v>0</v>
      </c>
      <c r="LT103" s="243">
        <f t="shared" si="482"/>
        <v>0</v>
      </c>
      <c r="LU103" s="243">
        <f t="shared" ref="LU103:LU166" si="712">LT103*$LU$32</f>
        <v>0</v>
      </c>
      <c r="LV103" s="243">
        <f t="shared" ref="LV103:LV166" si="713">LT103*$LV$32</f>
        <v>0</v>
      </c>
      <c r="LW103" s="243">
        <f t="shared" si="483"/>
        <v>0</v>
      </c>
      <c r="LX103" s="243">
        <f t="shared" ref="LX103:LX166" si="714">(LS103+LT103+LW103)*1.2</f>
        <v>0</v>
      </c>
      <c r="LY103" s="245">
        <f t="shared" si="484"/>
        <v>0</v>
      </c>
      <c r="LZ103" s="244">
        <v>0</v>
      </c>
      <c r="MA103" s="249">
        <f t="shared" ref="MA103:MA166" si="715">LZ103*$MA$32</f>
        <v>0</v>
      </c>
      <c r="MB103" s="249">
        <f t="shared" ref="MB103:MB166" si="716">LZ103*$MB$32</f>
        <v>0</v>
      </c>
      <c r="MC103" s="249">
        <f t="shared" si="485"/>
        <v>0</v>
      </c>
      <c r="MD103" s="247">
        <f t="shared" ref="MD103:MD166" si="717">(LY103+LZ103+MC103)*1.2</f>
        <v>0</v>
      </c>
      <c r="ME103" s="250">
        <f t="shared" ref="ME103:ME166" si="718">AM103+AY103+BL103+BW103+CC103+CU103+FJ103+FP103+FV103+GH103+GZ103+LA103+LL103+LR103+LX103+MD103</f>
        <v>97.365220768904237</v>
      </c>
      <c r="MF103" s="251">
        <f t="shared" si="376"/>
        <v>21.17606145840994</v>
      </c>
      <c r="MG103" s="252" t="e">
        <f t="shared" ref="MG103:MG166" si="719">AH103+AS103-AT103+BD103+BG103+BR103+FE103+GC103+GS103+GT103+KS103+LG103+LM103</f>
        <v>#REF!</v>
      </c>
      <c r="MH103" s="252" t="e">
        <f t="shared" si="377"/>
        <v>#REF!</v>
      </c>
      <c r="MI103" s="252">
        <f t="shared" ref="MI103:MI166" si="720">LS103</f>
        <v>0</v>
      </c>
      <c r="MJ103" s="252">
        <f t="shared" ref="MJ103:MJ166" si="721">LY103</f>
        <v>0</v>
      </c>
      <c r="MK103" s="252">
        <f t="shared" si="378"/>
        <v>25.485833333333332</v>
      </c>
      <c r="ML103" s="252">
        <f t="shared" ref="ML103:ML166" si="722">BX103</f>
        <v>0</v>
      </c>
      <c r="MM103" s="252">
        <f t="shared" ref="MM103:MM166" si="723">CP103</f>
        <v>0</v>
      </c>
      <c r="MN103" s="252">
        <f t="shared" ref="MN103:MN166" si="724">EQ103</f>
        <v>0</v>
      </c>
      <c r="MO103" s="252">
        <f t="shared" ref="MO103:MO166" si="725">FK103</f>
        <v>0</v>
      </c>
      <c r="MP103" s="253">
        <f t="shared" ref="MP103:MP166" si="726">FQ103</f>
        <v>0</v>
      </c>
      <c r="MQ103" s="254">
        <f t="shared" si="379"/>
        <v>0</v>
      </c>
      <c r="MR103" s="255">
        <f t="shared" ref="MR103:MR166" si="727">MQ103*$MR$32</f>
        <v>0</v>
      </c>
      <c r="MS103" s="255">
        <f t="shared" si="380"/>
        <v>0</v>
      </c>
      <c r="MT103" s="255">
        <f t="shared" si="381"/>
        <v>7.8842030585536946</v>
      </c>
      <c r="MU103" s="255">
        <f t="shared" si="486"/>
        <v>0.25413662584745145</v>
      </c>
      <c r="MV103" s="255">
        <f t="shared" ref="MV103:MV166" si="728">(MT103*$MV$32)*1.22</f>
        <v>8.2047290465313445</v>
      </c>
      <c r="MW103" s="255" t="e">
        <f t="shared" si="487"/>
        <v>#REF!</v>
      </c>
      <c r="MX103" s="255" t="e">
        <f t="shared" si="488"/>
        <v>#REF!</v>
      </c>
      <c r="MY103" s="256" t="e">
        <f t="shared" ref="MY103:MY166" si="729">MX103*1.2</f>
        <v>#REF!</v>
      </c>
      <c r="MZ103" s="254">
        <f t="shared" ref="MZ103:MZ166" si="730">AC103+AD103+(AG103*1.22)+(AK103*1.22)</f>
        <v>0</v>
      </c>
      <c r="NA103" s="255">
        <f t="shared" si="489"/>
        <v>0</v>
      </c>
      <c r="NB103" s="255">
        <f t="shared" ref="NB103:NB166" si="731">AF103+AJ103</f>
        <v>0</v>
      </c>
      <c r="NC103" s="255">
        <f t="shared" si="490"/>
        <v>0</v>
      </c>
      <c r="ND103" s="255">
        <f t="shared" ref="ND103:ND166" si="732">AM103/1.05/1.2</f>
        <v>0</v>
      </c>
      <c r="NE103" s="255"/>
      <c r="NF103" s="256"/>
      <c r="NG103" s="257"/>
      <c r="NH103" s="254">
        <f t="shared" ref="NH103:NH166" si="733">AN103+AO103+(AR103*1.22)+(AW103*1.22)</f>
        <v>0</v>
      </c>
      <c r="NI103" s="255">
        <f t="shared" si="491"/>
        <v>0</v>
      </c>
      <c r="NJ103" s="255" t="e">
        <f t="shared" ref="NJ103:NJ166" si="734">AQ103+AV103+AT103</f>
        <v>#REF!</v>
      </c>
      <c r="NK103" s="255" t="e">
        <f t="shared" si="492"/>
        <v>#REF!</v>
      </c>
      <c r="NL103" s="255">
        <f t="shared" ref="NL103:NL166" si="735">AY103/1.05/1.2</f>
        <v>0</v>
      </c>
      <c r="NM103" s="255"/>
      <c r="NN103" s="256"/>
      <c r="NO103" s="257"/>
      <c r="NP103" s="254">
        <f t="shared" ref="NP103:NP166" si="736">BJ103*1.22</f>
        <v>3.4455855377534284</v>
      </c>
      <c r="NQ103" s="255">
        <f t="shared" si="493"/>
        <v>3.8831749010481138</v>
      </c>
      <c r="NR103" s="255">
        <f t="shared" ref="NR103:NR166" si="737">BC103+BF103+BI103</f>
        <v>3.0303141392608102</v>
      </c>
      <c r="NS103" s="255">
        <f t="shared" si="494"/>
        <v>3.7575895326834048</v>
      </c>
      <c r="NT103" s="255">
        <f t="shared" ref="NT103:NT166" si="738">BL103/1.05/1.2</f>
        <v>32.451300066725061</v>
      </c>
      <c r="NU103" s="255">
        <f t="shared" ref="NU103:NU166" si="739">NP103/NT103</f>
        <v>0.10617711865684129</v>
      </c>
      <c r="NV103" s="256">
        <f t="shared" ref="NV103:NV166" si="740">NR103/NT103</f>
        <v>9.3380361742981019E-2</v>
      </c>
      <c r="NW103" s="257">
        <f t="shared" si="495"/>
        <v>1.0358957808877343</v>
      </c>
      <c r="NX103" s="254">
        <f t="shared" ref="NX103:NX166" si="741">BM103+BN103+(BQ103*1.22)+(BU103*1.22)</f>
        <v>0</v>
      </c>
      <c r="NY103" s="255">
        <f t="shared" si="496"/>
        <v>0</v>
      </c>
      <c r="NZ103" s="255">
        <f t="shared" ref="NZ103:NZ166" si="742">BP103+BT103</f>
        <v>0</v>
      </c>
      <c r="OA103" s="255">
        <f t="shared" si="497"/>
        <v>0</v>
      </c>
      <c r="OB103" s="255">
        <f t="shared" ref="OB103:OB166" si="743">BW103/1.05/1.2</f>
        <v>0</v>
      </c>
      <c r="OC103" s="255"/>
      <c r="OD103" s="256"/>
      <c r="OE103" s="257"/>
      <c r="OF103" s="254">
        <f t="shared" ref="OF103:OF166" si="744">CA103*1.22</f>
        <v>0</v>
      </c>
      <c r="OG103" s="255">
        <f t="shared" si="498"/>
        <v>0</v>
      </c>
      <c r="OH103" s="255">
        <f t="shared" ref="OH103:OH166" si="745">BZ103</f>
        <v>0</v>
      </c>
      <c r="OI103" s="255">
        <f t="shared" si="499"/>
        <v>0</v>
      </c>
      <c r="OJ103" s="255">
        <f t="shared" ref="OJ103:OJ166" si="746">CC103/1.05/1.2</f>
        <v>0</v>
      </c>
      <c r="OK103" s="255"/>
      <c r="OL103" s="256"/>
      <c r="OM103" s="257"/>
      <c r="ON103" s="258"/>
      <c r="OO103" s="254">
        <f t="shared" ref="OO103:OO166" si="747">CS103*1.22</f>
        <v>0</v>
      </c>
      <c r="OP103" s="255">
        <f t="shared" si="500"/>
        <v>0</v>
      </c>
      <c r="OQ103" s="255">
        <f t="shared" ref="OQ103:OQ166" si="748">CR103</f>
        <v>0</v>
      </c>
      <c r="OR103" s="255">
        <f t="shared" si="501"/>
        <v>0</v>
      </c>
      <c r="OS103" s="255">
        <f t="shared" ref="OS103:OS166" si="749">CU103/1.05/1.2</f>
        <v>0</v>
      </c>
      <c r="OT103" s="255"/>
      <c r="OU103" s="256"/>
      <c r="OV103" s="257"/>
      <c r="OW103" s="258"/>
      <c r="OX103" s="254">
        <f t="shared" ref="OX103:OX166" si="750">EZ103+FA103+(FD103*1.22)+(FH103*1.22)</f>
        <v>8.407253189802196</v>
      </c>
      <c r="OY103" s="255">
        <f t="shared" si="502"/>
        <v>9.4749743449070749</v>
      </c>
      <c r="OZ103" s="255">
        <f t="shared" ref="OZ103:OZ166" si="751">FC103+FG103</f>
        <v>2.8386595106626618E-2</v>
      </c>
      <c r="PA103" s="255">
        <f t="shared" si="503"/>
        <v>3.5199377932217009E-2</v>
      </c>
      <c r="PB103" s="255">
        <f t="shared" ref="PB103:PB166" si="752">(FJ103)/1.05/1.2</f>
        <v>8.6313624008212404</v>
      </c>
      <c r="PC103" s="255">
        <f t="shared" si="388"/>
        <v>0.97403547660126966</v>
      </c>
      <c r="PD103" s="259">
        <f t="shared" si="504"/>
        <v>3.2887734042919741E-3</v>
      </c>
      <c r="PE103" s="257">
        <f t="shared" si="389"/>
        <v>1.1244918111453912</v>
      </c>
      <c r="PF103" s="254">
        <f t="shared" si="505"/>
        <v>0</v>
      </c>
      <c r="PG103" s="255">
        <f t="shared" si="506"/>
        <v>0</v>
      </c>
      <c r="PH103" s="255">
        <f t="shared" ref="PH103:PH166" si="753">FM103</f>
        <v>0</v>
      </c>
      <c r="PI103" s="255">
        <f t="shared" si="507"/>
        <v>0</v>
      </c>
      <c r="PJ103" s="255">
        <f t="shared" si="508"/>
        <v>0</v>
      </c>
      <c r="PK103" s="255"/>
      <c r="PL103" s="259"/>
      <c r="PM103" s="257"/>
      <c r="PN103" s="254">
        <f t="shared" si="509"/>
        <v>0</v>
      </c>
      <c r="PO103" s="255">
        <f t="shared" si="510"/>
        <v>0</v>
      </c>
      <c r="PP103" s="255">
        <f t="shared" ref="PP103:PP166" si="754">FS103</f>
        <v>0</v>
      </c>
      <c r="PQ103" s="255">
        <f t="shared" si="511"/>
        <v>0</v>
      </c>
      <c r="PR103" s="255">
        <f t="shared" si="512"/>
        <v>0</v>
      </c>
      <c r="PS103" s="255"/>
      <c r="PT103" s="259"/>
      <c r="PU103" s="257"/>
      <c r="PV103" s="254">
        <f t="shared" si="513"/>
        <v>3.5604302777648789</v>
      </c>
      <c r="PW103" s="255">
        <f t="shared" si="514"/>
        <v>4.0126049230410183</v>
      </c>
      <c r="PX103" s="255">
        <f t="shared" si="515"/>
        <v>1.1809507174963499E-2</v>
      </c>
      <c r="PY103" s="255">
        <f t="shared" si="516"/>
        <v>1.4643788896954739E-2</v>
      </c>
      <c r="PZ103" s="255">
        <f t="shared" si="517"/>
        <v>3.5908546206168066</v>
      </c>
      <c r="QA103" s="255">
        <f t="shared" ref="QA103:QA166" si="755">PV103/PZ103</f>
        <v>0.99152726967077776</v>
      </c>
      <c r="QB103" s="259">
        <f t="shared" si="518"/>
        <v>3.2887734042919736E-3</v>
      </c>
      <c r="QC103" s="257">
        <f t="shared" ref="QC103:QC166" si="756">1+QA103*(PW103-PV103)/PV103+QB103*(PY103-PX103)/PX103</f>
        <v>1.1267132688652188</v>
      </c>
      <c r="QD103" s="254">
        <f t="shared" si="519"/>
        <v>0</v>
      </c>
      <c r="QE103" s="255">
        <f t="shared" si="520"/>
        <v>0</v>
      </c>
      <c r="QF103" s="255">
        <f t="shared" si="521"/>
        <v>0</v>
      </c>
      <c r="QG103" s="255">
        <f t="shared" si="522"/>
        <v>0</v>
      </c>
      <c r="QH103" s="255">
        <f t="shared" si="523"/>
        <v>0</v>
      </c>
      <c r="QI103" s="255"/>
      <c r="QJ103" s="259"/>
      <c r="QK103" s="257"/>
      <c r="QL103" s="254">
        <f t="shared" si="524"/>
        <v>13.967521499620782</v>
      </c>
      <c r="QM103" s="255">
        <f t="shared" si="525"/>
        <v>15.741396730072621</v>
      </c>
      <c r="QN103" s="255">
        <f t="shared" si="526"/>
        <v>0.10721555097171757</v>
      </c>
      <c r="QO103" s="255">
        <f t="shared" si="527"/>
        <v>0.13294728320492979</v>
      </c>
      <c r="QP103" s="255">
        <f t="shared" ref="QP103:QP166" si="757">LA103/1.05/1.2</f>
        <v>32.60046764906248</v>
      </c>
      <c r="QQ103" s="255">
        <f t="shared" ref="QQ103:QQ166" si="758">QL103/QP103</f>
        <v>0.4284454336661167</v>
      </c>
      <c r="QR103" s="259">
        <f t="shared" si="528"/>
        <v>3.2887734042919736E-3</v>
      </c>
      <c r="QS103" s="257">
        <f t="shared" ref="QS103:QS166" si="759">1+QQ103*(QM103-QL103)/QL103+QR103*(QO103-QN103)/QN103</f>
        <v>1.0552018756926269</v>
      </c>
      <c r="QT103" s="254">
        <f t="shared" si="529"/>
        <v>0</v>
      </c>
      <c r="QU103" s="255">
        <f t="shared" si="530"/>
        <v>0</v>
      </c>
      <c r="QV103" s="255">
        <f t="shared" si="531"/>
        <v>0</v>
      </c>
      <c r="QW103" s="255">
        <f t="shared" si="532"/>
        <v>0</v>
      </c>
      <c r="QX103" s="255">
        <f t="shared" si="533"/>
        <v>0</v>
      </c>
      <c r="QY103" s="255"/>
      <c r="QZ103" s="259"/>
      <c r="RA103" s="257"/>
      <c r="RB103" s="254">
        <f t="shared" si="534"/>
        <v>0</v>
      </c>
      <c r="RC103" s="255">
        <f t="shared" si="535"/>
        <v>0</v>
      </c>
      <c r="RD103" s="255">
        <f t="shared" ref="RD103:RD166" si="760">LO103</f>
        <v>0</v>
      </c>
      <c r="RE103" s="255">
        <f t="shared" si="536"/>
        <v>0</v>
      </c>
      <c r="RF103" s="255">
        <f t="shared" si="537"/>
        <v>0</v>
      </c>
      <c r="RG103" s="255"/>
      <c r="RH103" s="259"/>
      <c r="RI103" s="257"/>
      <c r="RJ103" s="254">
        <f t="shared" si="538"/>
        <v>0</v>
      </c>
      <c r="RK103" s="255">
        <f t="shared" si="539"/>
        <v>0</v>
      </c>
      <c r="RL103" s="255">
        <f t="shared" ref="RL103:RL166" si="761">LU103</f>
        <v>0</v>
      </c>
      <c r="RM103" s="255">
        <f t="shared" si="540"/>
        <v>0</v>
      </c>
      <c r="RN103" s="255">
        <f t="shared" si="541"/>
        <v>0</v>
      </c>
      <c r="RO103" s="255"/>
      <c r="RP103" s="259"/>
      <c r="RQ103" s="257"/>
      <c r="RR103" s="254">
        <f t="shared" si="542"/>
        <v>0</v>
      </c>
      <c r="RS103" s="255">
        <f t="shared" si="543"/>
        <v>0</v>
      </c>
      <c r="RT103" s="255">
        <f t="shared" ref="RT103:RT166" si="762">MA103</f>
        <v>0</v>
      </c>
      <c r="RU103" s="255">
        <f t="shared" si="544"/>
        <v>0</v>
      </c>
      <c r="RV103" s="255">
        <f t="shared" si="545"/>
        <v>0</v>
      </c>
      <c r="RW103" s="255"/>
      <c r="RX103" s="259"/>
      <c r="RY103" s="257"/>
      <c r="RZ103" s="260"/>
      <c r="SA103" s="242">
        <f t="shared" si="546"/>
        <v>0</v>
      </c>
      <c r="SB103" s="242">
        <f t="shared" si="547"/>
        <v>0</v>
      </c>
      <c r="SC103" s="242">
        <f t="shared" si="548"/>
        <v>0.34516047419179308</v>
      </c>
      <c r="SD103" s="242">
        <f t="shared" si="549"/>
        <v>0</v>
      </c>
      <c r="SE103" s="242">
        <f t="shared" si="550"/>
        <v>0</v>
      </c>
      <c r="SF103" s="262">
        <v>0</v>
      </c>
      <c r="SG103" s="242">
        <f t="shared" si="551"/>
        <v>0</v>
      </c>
      <c r="SH103" s="262">
        <v>0</v>
      </c>
      <c r="SI103" s="242">
        <f t="shared" si="552"/>
        <v>0.14809557152784802</v>
      </c>
      <c r="SJ103" s="242">
        <f t="shared" si="553"/>
        <v>0</v>
      </c>
      <c r="SK103" s="242">
        <f t="shared" si="554"/>
        <v>0</v>
      </c>
      <c r="SL103" s="242">
        <f t="shared" si="555"/>
        <v>6.2081901114473564E-2</v>
      </c>
      <c r="SM103" s="242">
        <f t="shared" si="556"/>
        <v>0</v>
      </c>
      <c r="SN103" s="242">
        <f t="shared" si="557"/>
        <v>0.41701578127372613</v>
      </c>
      <c r="SO103" s="242">
        <f t="shared" si="558"/>
        <v>0</v>
      </c>
      <c r="SP103" s="242">
        <f t="shared" si="559"/>
        <v>0</v>
      </c>
      <c r="SQ103" s="242">
        <f t="shared" si="560"/>
        <v>0</v>
      </c>
      <c r="SR103" s="242">
        <f t="shared" si="561"/>
        <v>0</v>
      </c>
      <c r="SS103" s="242">
        <f t="shared" si="562"/>
        <v>0.97235372810784071</v>
      </c>
      <c r="ST103" s="242">
        <f t="shared" si="563"/>
        <v>0.97235372810784071</v>
      </c>
      <c r="SU103" s="242"/>
      <c r="SV103" s="242"/>
      <c r="SW103" s="242">
        <f t="shared" si="564"/>
        <v>1.0624494406772735</v>
      </c>
      <c r="SX103" s="242">
        <f t="shared" si="564"/>
        <v>1.0624494406772735</v>
      </c>
      <c r="SY103" s="242"/>
      <c r="SZ103" s="263"/>
      <c r="TA103" s="264">
        <f t="shared" si="565"/>
        <v>0</v>
      </c>
      <c r="TB103" s="264">
        <f t="shared" si="566"/>
        <v>0</v>
      </c>
      <c r="TC103" s="264">
        <f t="shared" si="567"/>
        <v>40.88364</v>
      </c>
      <c r="TD103" s="264">
        <f t="shared" si="568"/>
        <v>0</v>
      </c>
      <c r="TE103" s="264">
        <f t="shared" si="569"/>
        <v>0</v>
      </c>
      <c r="TF103" s="264">
        <f t="shared" si="569"/>
        <v>0</v>
      </c>
      <c r="TG103" s="264">
        <f t="shared" si="570"/>
        <v>16.159590000000001</v>
      </c>
      <c r="TH103" s="264">
        <f t="shared" si="571"/>
        <v>0</v>
      </c>
      <c r="TI103" s="264">
        <f t="shared" si="572"/>
        <v>0</v>
      </c>
      <c r="TJ103" s="264">
        <f t="shared" si="573"/>
        <v>6.7607700000000008</v>
      </c>
      <c r="TK103" s="264">
        <f t="shared" si="574"/>
        <v>0</v>
      </c>
      <c r="TL103" s="264">
        <f t="shared" si="575"/>
        <v>48.491039999999998</v>
      </c>
      <c r="TM103" s="264">
        <f t="shared" si="576"/>
        <v>0</v>
      </c>
      <c r="TN103" s="264">
        <f t="shared" si="577"/>
        <v>0</v>
      </c>
      <c r="TO103" s="264">
        <f t="shared" si="578"/>
        <v>0</v>
      </c>
      <c r="TP103" s="264">
        <f t="shared" si="578"/>
        <v>0</v>
      </c>
      <c r="TQ103" s="264"/>
      <c r="TR103" s="264"/>
      <c r="TS103" s="264">
        <f t="shared" si="579"/>
        <v>0</v>
      </c>
      <c r="TT103" s="264">
        <f t="shared" si="580"/>
        <v>0</v>
      </c>
      <c r="TU103" s="264">
        <f t="shared" si="581"/>
        <v>42.35119018333301</v>
      </c>
      <c r="TV103" s="264">
        <f t="shared" si="582"/>
        <v>0</v>
      </c>
      <c r="TW103" s="264">
        <f t="shared" si="582"/>
        <v>0</v>
      </c>
      <c r="TX103" s="264">
        <f t="shared" si="583"/>
        <v>0</v>
      </c>
      <c r="TY103" s="264">
        <f t="shared" si="584"/>
        <v>18.171326626466954</v>
      </c>
      <c r="TZ103" s="264">
        <f t="shared" si="585"/>
        <v>0</v>
      </c>
      <c r="UA103" s="264">
        <f t="shared" si="586"/>
        <v>0</v>
      </c>
      <c r="UB103" s="264">
        <f t="shared" si="587"/>
        <v>7.6174492667459068</v>
      </c>
      <c r="UC103" s="264">
        <f t="shared" si="588"/>
        <v>0</v>
      </c>
      <c r="UD103" s="264">
        <f t="shared" si="589"/>
        <v>51.167836362286195</v>
      </c>
      <c r="UE103" s="264">
        <f t="shared" si="590"/>
        <v>0</v>
      </c>
      <c r="UF103" s="264">
        <f t="shared" si="591"/>
        <v>0</v>
      </c>
      <c r="UG103" s="264">
        <f t="shared" si="592"/>
        <v>0</v>
      </c>
      <c r="UH103" s="264">
        <f t="shared" si="592"/>
        <v>0</v>
      </c>
      <c r="UI103" s="191"/>
      <c r="UJ103" s="191"/>
      <c r="UK103" s="191"/>
      <c r="UL103" s="191"/>
      <c r="UM103" s="189"/>
      <c r="UN103" s="191"/>
      <c r="UO103" s="191"/>
      <c r="UP103" s="191"/>
      <c r="UQ103" s="191"/>
      <c r="UR103" s="191"/>
      <c r="US103" s="191"/>
      <c r="UT103" s="191"/>
      <c r="UU103" s="191"/>
      <c r="UV103" s="192"/>
      <c r="UW103" s="191"/>
      <c r="UX103" s="191"/>
      <c r="UY103" s="191"/>
      <c r="UZ103" s="191"/>
      <c r="VA103" s="191"/>
      <c r="VB103" s="191"/>
      <c r="VC103" s="191"/>
      <c r="VD103" s="191"/>
      <c r="VE103" s="191"/>
      <c r="VF103" s="191"/>
      <c r="VG103" s="191"/>
      <c r="VH103" s="191"/>
      <c r="VI103" s="191"/>
      <c r="VJ103" s="191"/>
      <c r="VK103" s="191"/>
      <c r="VL103" s="191"/>
      <c r="VM103" s="191"/>
      <c r="VN103" s="219"/>
      <c r="VO103" s="191"/>
      <c r="VP103" s="191"/>
      <c r="VQ103" s="191"/>
      <c r="VR103" s="191"/>
      <c r="VS103" s="191"/>
      <c r="VT103" s="191"/>
      <c r="VU103" s="191"/>
      <c r="VV103" s="191"/>
    </row>
    <row r="104" spans="1:594" ht="23.1" hidden="1" customHeight="1" thickBot="1" x14ac:dyDescent="0.35">
      <c r="A104" s="265">
        <v>67</v>
      </c>
      <c r="B104" s="266" t="s">
        <v>194</v>
      </c>
      <c r="C104" s="265">
        <v>1</v>
      </c>
      <c r="D104" s="267">
        <v>184.8</v>
      </c>
      <c r="E104" s="239"/>
      <c r="F104" s="240">
        <f t="shared" si="593"/>
        <v>184.8</v>
      </c>
      <c r="G104" s="240"/>
      <c r="H104" s="268"/>
      <c r="I104" s="269">
        <v>1.2175</v>
      </c>
      <c r="J104" s="269">
        <v>1.2175</v>
      </c>
      <c r="K104" s="269"/>
      <c r="L104" s="269"/>
      <c r="M104" s="269">
        <v>0</v>
      </c>
      <c r="N104" s="269">
        <v>0</v>
      </c>
      <c r="O104" s="269">
        <v>0.57530000000000003</v>
      </c>
      <c r="P104" s="269">
        <v>0</v>
      </c>
      <c r="Q104" s="269">
        <v>0</v>
      </c>
      <c r="R104" s="269">
        <v>0</v>
      </c>
      <c r="S104" s="269">
        <v>0.1356</v>
      </c>
      <c r="T104" s="269">
        <v>0</v>
      </c>
      <c r="U104" s="269">
        <v>0</v>
      </c>
      <c r="V104" s="269">
        <v>7.5200000000000003E-2</v>
      </c>
      <c r="W104" s="269">
        <v>0</v>
      </c>
      <c r="X104" s="269">
        <v>0.43140000000000001</v>
      </c>
      <c r="Y104" s="269">
        <v>0</v>
      </c>
      <c r="Z104" s="269">
        <v>0</v>
      </c>
      <c r="AA104" s="269">
        <v>0</v>
      </c>
      <c r="AB104" s="269">
        <v>0</v>
      </c>
      <c r="AC104" s="244">
        <v>0</v>
      </c>
      <c r="AD104" s="243">
        <f t="shared" si="594"/>
        <v>0</v>
      </c>
      <c r="AE104" s="243">
        <f t="shared" si="390"/>
        <v>0</v>
      </c>
      <c r="AF104" s="243">
        <f t="shared" si="595"/>
        <v>0</v>
      </c>
      <c r="AG104" s="243">
        <f t="shared" si="596"/>
        <v>0</v>
      </c>
      <c r="AH104" s="244">
        <v>0</v>
      </c>
      <c r="AI104" s="243">
        <f t="shared" si="391"/>
        <v>0</v>
      </c>
      <c r="AJ104" s="243">
        <f t="shared" si="597"/>
        <v>0</v>
      </c>
      <c r="AK104" s="243">
        <f t="shared" si="598"/>
        <v>0</v>
      </c>
      <c r="AL104" s="243">
        <f t="shared" si="392"/>
        <v>0</v>
      </c>
      <c r="AM104" s="243">
        <f t="shared" si="599"/>
        <v>0</v>
      </c>
      <c r="AN104" s="244">
        <v>0</v>
      </c>
      <c r="AO104" s="244">
        <v>0</v>
      </c>
      <c r="AP104" s="243">
        <f t="shared" si="600"/>
        <v>0</v>
      </c>
      <c r="AQ104" s="243">
        <f t="shared" si="601"/>
        <v>0</v>
      </c>
      <c r="AR104" s="243">
        <f t="shared" si="602"/>
        <v>0</v>
      </c>
      <c r="AS104" s="244">
        <v>0</v>
      </c>
      <c r="AT104" s="244" t="e">
        <f t="shared" si="393"/>
        <v>#REF!</v>
      </c>
      <c r="AU104" s="243">
        <f t="shared" si="394"/>
        <v>0</v>
      </c>
      <c r="AV104" s="243">
        <f t="shared" si="603"/>
        <v>0</v>
      </c>
      <c r="AW104" s="243">
        <f t="shared" si="604"/>
        <v>0</v>
      </c>
      <c r="AX104" s="243">
        <f t="shared" si="395"/>
        <v>0</v>
      </c>
      <c r="AY104" s="243">
        <f t="shared" si="605"/>
        <v>0</v>
      </c>
      <c r="AZ104" s="244">
        <v>13</v>
      </c>
      <c r="BA104" s="243">
        <f t="shared" si="606"/>
        <v>66.263166666666663</v>
      </c>
      <c r="BB104" s="243">
        <f t="shared" si="607"/>
        <v>6.9103016666666663</v>
      </c>
      <c r="BC104" s="243">
        <f t="shared" si="608"/>
        <v>5.5282413333333338</v>
      </c>
      <c r="BD104" s="243">
        <f t="shared" si="609"/>
        <v>1.3820603333333326</v>
      </c>
      <c r="BE104" s="244">
        <v>2.591363125</v>
      </c>
      <c r="BF104" s="243">
        <f t="shared" si="610"/>
        <v>2.0730905000000002</v>
      </c>
      <c r="BG104" s="243">
        <f t="shared" si="611"/>
        <v>0.51827262499999982</v>
      </c>
      <c r="BH104" s="243">
        <f t="shared" si="396"/>
        <v>8.6085487151518301</v>
      </c>
      <c r="BI104" s="243">
        <f t="shared" si="612"/>
        <v>0.27748492874477376</v>
      </c>
      <c r="BJ104" s="243">
        <f t="shared" si="613"/>
        <v>7.3430511460318977</v>
      </c>
      <c r="BK104" s="243">
        <f t="shared" si="397"/>
        <v>4.218669008674258</v>
      </c>
      <c r="BL104" s="243">
        <f t="shared" si="614"/>
        <v>106.31045901859129</v>
      </c>
      <c r="BM104" s="244">
        <v>0</v>
      </c>
      <c r="BN104" s="243">
        <f t="shared" si="615"/>
        <v>0</v>
      </c>
      <c r="BO104" s="243">
        <f t="shared" si="398"/>
        <v>0</v>
      </c>
      <c r="BP104" s="243">
        <f t="shared" si="616"/>
        <v>0</v>
      </c>
      <c r="BQ104" s="243">
        <f t="shared" si="617"/>
        <v>0</v>
      </c>
      <c r="BR104" s="244">
        <v>0</v>
      </c>
      <c r="BS104" s="243">
        <f t="shared" si="399"/>
        <v>0</v>
      </c>
      <c r="BT104" s="243">
        <f t="shared" si="618"/>
        <v>0</v>
      </c>
      <c r="BU104" s="243">
        <f t="shared" si="619"/>
        <v>0</v>
      </c>
      <c r="BV104" s="243">
        <f t="shared" si="400"/>
        <v>0</v>
      </c>
      <c r="BW104" s="243">
        <f t="shared" si="620"/>
        <v>0</v>
      </c>
      <c r="BX104" s="244">
        <v>0</v>
      </c>
      <c r="BY104" s="243">
        <f t="shared" si="401"/>
        <v>0</v>
      </c>
      <c r="BZ104" s="243">
        <f t="shared" si="621"/>
        <v>0</v>
      </c>
      <c r="CA104" s="243">
        <f t="shared" si="622"/>
        <v>0</v>
      </c>
      <c r="CB104" s="243">
        <f t="shared" si="402"/>
        <v>0</v>
      </c>
      <c r="CC104" s="243">
        <f t="shared" si="623"/>
        <v>0</v>
      </c>
      <c r="CD104" s="245"/>
      <c r="CE104" s="243">
        <f t="shared" si="403"/>
        <v>0</v>
      </c>
      <c r="CF104" s="243">
        <f t="shared" si="624"/>
        <v>0</v>
      </c>
      <c r="CG104" s="243">
        <f t="shared" si="625"/>
        <v>0</v>
      </c>
      <c r="CH104" s="243">
        <f t="shared" si="404"/>
        <v>0</v>
      </c>
      <c r="CI104" s="243">
        <f t="shared" si="626"/>
        <v>0</v>
      </c>
      <c r="CJ104" s="245"/>
      <c r="CK104" s="243">
        <f t="shared" si="405"/>
        <v>0</v>
      </c>
      <c r="CL104" s="243">
        <f t="shared" si="627"/>
        <v>0</v>
      </c>
      <c r="CM104" s="243">
        <f t="shared" si="628"/>
        <v>0</v>
      </c>
      <c r="CN104" s="243">
        <f t="shared" si="406"/>
        <v>0</v>
      </c>
      <c r="CO104" s="243">
        <f t="shared" si="629"/>
        <v>0</v>
      </c>
      <c r="CP104" s="243">
        <v>0</v>
      </c>
      <c r="CQ104" s="243">
        <f t="shared" si="407"/>
        <v>0</v>
      </c>
      <c r="CR104" s="243">
        <f t="shared" ref="CR104:CR167" si="763">CQ104*$CR$32</f>
        <v>0</v>
      </c>
      <c r="CS104" s="243">
        <f t="shared" si="630"/>
        <v>0</v>
      </c>
      <c r="CT104" s="243">
        <f t="shared" si="408"/>
        <v>0</v>
      </c>
      <c r="CU104" s="243">
        <f t="shared" si="631"/>
        <v>0</v>
      </c>
      <c r="CV104" s="243"/>
      <c r="CW104" s="243">
        <f t="shared" si="409"/>
        <v>0</v>
      </c>
      <c r="CX104" s="243">
        <f t="shared" ref="CX104:CX167" si="764">CW104*$CR$32</f>
        <v>0</v>
      </c>
      <c r="CY104" s="243">
        <f t="shared" si="632"/>
        <v>0</v>
      </c>
      <c r="CZ104" s="243">
        <f t="shared" si="410"/>
        <v>0</v>
      </c>
      <c r="DA104" s="243">
        <f t="shared" si="633"/>
        <v>0</v>
      </c>
      <c r="DB104" s="244">
        <v>0</v>
      </c>
      <c r="DC104" s="243">
        <f t="shared" si="634"/>
        <v>0</v>
      </c>
      <c r="DD104" s="243">
        <f t="shared" si="411"/>
        <v>0</v>
      </c>
      <c r="DE104" s="244">
        <v>0</v>
      </c>
      <c r="DF104" s="244">
        <v>0</v>
      </c>
      <c r="DG104" s="243">
        <f t="shared" si="412"/>
        <v>0</v>
      </c>
      <c r="DH104" s="243">
        <f t="shared" si="413"/>
        <v>0</v>
      </c>
      <c r="DI104" s="243">
        <f t="shared" si="635"/>
        <v>0</v>
      </c>
      <c r="DJ104" s="244">
        <v>0</v>
      </c>
      <c r="DK104" s="243">
        <f t="shared" si="636"/>
        <v>0</v>
      </c>
      <c r="DL104" s="243">
        <f t="shared" si="414"/>
        <v>0</v>
      </c>
      <c r="DM104" s="244">
        <v>0</v>
      </c>
      <c r="DN104" s="244">
        <v>0</v>
      </c>
      <c r="DO104" s="243">
        <f t="shared" si="415"/>
        <v>0</v>
      </c>
      <c r="DP104" s="243">
        <f t="shared" si="416"/>
        <v>0</v>
      </c>
      <c r="DQ104" s="243">
        <f t="shared" si="637"/>
        <v>0</v>
      </c>
      <c r="DR104" s="244">
        <v>0</v>
      </c>
      <c r="DS104" s="243">
        <f t="shared" si="638"/>
        <v>0</v>
      </c>
      <c r="DT104" s="243">
        <f t="shared" si="417"/>
        <v>0</v>
      </c>
      <c r="DU104" s="244">
        <v>0</v>
      </c>
      <c r="DV104" s="244">
        <v>0</v>
      </c>
      <c r="DW104" s="243">
        <f t="shared" si="418"/>
        <v>0</v>
      </c>
      <c r="DX104" s="243">
        <f t="shared" si="419"/>
        <v>0</v>
      </c>
      <c r="DY104" s="243">
        <f t="shared" si="420"/>
        <v>0</v>
      </c>
      <c r="DZ104" s="244">
        <v>9.52</v>
      </c>
      <c r="EA104" s="243">
        <f t="shared" si="639"/>
        <v>2.0943999999999998</v>
      </c>
      <c r="EB104" s="243">
        <f t="shared" si="421"/>
        <v>0</v>
      </c>
      <c r="EC104" s="244">
        <v>0.39431690604000003</v>
      </c>
      <c r="ED104" s="244">
        <v>5.9211083750000002E-3</v>
      </c>
      <c r="EE104" s="243">
        <f t="shared" si="422"/>
        <v>1.3651267303206087</v>
      </c>
      <c r="EF104" s="243">
        <f t="shared" si="423"/>
        <v>0.66898823723678058</v>
      </c>
      <c r="EG104" s="243">
        <f t="shared" si="424"/>
        <v>16.858503578366868</v>
      </c>
      <c r="EH104" s="244">
        <v>0</v>
      </c>
      <c r="EI104" s="243">
        <f t="shared" si="640"/>
        <v>0</v>
      </c>
      <c r="EJ104" s="243">
        <f t="shared" si="425"/>
        <v>0</v>
      </c>
      <c r="EK104" s="244">
        <v>0</v>
      </c>
      <c r="EL104" s="244">
        <v>0</v>
      </c>
      <c r="EM104" s="243">
        <f t="shared" si="426"/>
        <v>0</v>
      </c>
      <c r="EN104" s="243">
        <f t="shared" si="427"/>
        <v>0</v>
      </c>
      <c r="EO104" s="243">
        <f t="shared" si="641"/>
        <v>0</v>
      </c>
      <c r="EP104" s="244">
        <v>0</v>
      </c>
      <c r="EQ104" s="244">
        <v>0</v>
      </c>
      <c r="ER104" s="244">
        <v>0</v>
      </c>
      <c r="ES104" s="244">
        <v>0</v>
      </c>
      <c r="ET104" s="244">
        <v>0</v>
      </c>
      <c r="EU104" s="243">
        <f t="shared" si="428"/>
        <v>0</v>
      </c>
      <c r="EV104" s="243">
        <f t="shared" si="642"/>
        <v>0</v>
      </c>
      <c r="EW104" s="243">
        <f t="shared" si="643"/>
        <v>0</v>
      </c>
      <c r="EX104" s="243">
        <f t="shared" si="429"/>
        <v>0</v>
      </c>
      <c r="EY104" s="243">
        <f t="shared" si="644"/>
        <v>0</v>
      </c>
      <c r="EZ104" s="245">
        <f t="shared" si="645"/>
        <v>9.52</v>
      </c>
      <c r="FA104" s="245">
        <f t="shared" si="645"/>
        <v>2.0943999999999998</v>
      </c>
      <c r="FB104" s="245">
        <f t="shared" si="645"/>
        <v>0</v>
      </c>
      <c r="FC104" s="245">
        <f t="shared" si="646"/>
        <v>0</v>
      </c>
      <c r="FD104" s="245">
        <f t="shared" si="647"/>
        <v>0</v>
      </c>
      <c r="FE104" s="245">
        <f t="shared" si="648"/>
        <v>0.40023801441500001</v>
      </c>
      <c r="FF104" s="245">
        <f t="shared" si="649"/>
        <v>1.3651267303206087</v>
      </c>
      <c r="FG104" s="245">
        <f t="shared" si="650"/>
        <v>4.4003014448169869E-2</v>
      </c>
      <c r="FH104" s="245">
        <f t="shared" si="651"/>
        <v>1.1644466138544383</v>
      </c>
      <c r="FI104" s="245">
        <f t="shared" si="652"/>
        <v>0.66898823723678058</v>
      </c>
      <c r="FJ104" s="245">
        <f t="shared" si="652"/>
        <v>16.858503578366868</v>
      </c>
      <c r="FK104" s="244">
        <f t="shared" si="430"/>
        <v>0</v>
      </c>
      <c r="FL104" s="244">
        <v>0</v>
      </c>
      <c r="FM104" s="243">
        <f t="shared" si="653"/>
        <v>0</v>
      </c>
      <c r="FN104" s="243">
        <f t="shared" si="654"/>
        <v>0</v>
      </c>
      <c r="FO104" s="244">
        <v>0</v>
      </c>
      <c r="FP104" s="244">
        <f t="shared" si="655"/>
        <v>0</v>
      </c>
      <c r="FQ104" s="244">
        <f t="shared" si="431"/>
        <v>0</v>
      </c>
      <c r="FR104" s="244">
        <v>0</v>
      </c>
      <c r="FS104" s="243">
        <f t="shared" si="656"/>
        <v>0</v>
      </c>
      <c r="FT104" s="243">
        <f t="shared" si="657"/>
        <v>0</v>
      </c>
      <c r="FU104" s="244">
        <v>0</v>
      </c>
      <c r="FV104" s="244">
        <f t="shared" si="658"/>
        <v>0</v>
      </c>
      <c r="FW104" s="270">
        <v>1.196E-3</v>
      </c>
      <c r="FX104" s="243">
        <f t="shared" si="659"/>
        <v>5.3531730156309596</v>
      </c>
      <c r="FY104" s="243">
        <f t="shared" si="660"/>
        <v>1.1776980634388112</v>
      </c>
      <c r="FZ104" s="243">
        <f t="shared" si="432"/>
        <v>0</v>
      </c>
      <c r="GA104" s="243">
        <f t="shared" si="661"/>
        <v>0</v>
      </c>
      <c r="GB104" s="243">
        <f t="shared" si="662"/>
        <v>0</v>
      </c>
      <c r="GC104" s="243">
        <f t="shared" si="663"/>
        <v>9.3129572611745773E-2</v>
      </c>
      <c r="GD104" s="243">
        <f t="shared" si="433"/>
        <v>0.7526319428369278</v>
      </c>
      <c r="GE104" s="243">
        <f t="shared" si="664"/>
        <v>2.4260073090085564E-2</v>
      </c>
      <c r="GF104" s="243">
        <f t="shared" si="665"/>
        <v>0.64199147071812124</v>
      </c>
      <c r="GG104" s="243">
        <f t="shared" si="434"/>
        <v>0.36883162972592221</v>
      </c>
      <c r="GH104" s="247">
        <f t="shared" si="666"/>
        <v>9.2945570690932389</v>
      </c>
      <c r="GI104" s="244">
        <v>8</v>
      </c>
      <c r="GJ104" s="244">
        <v>4082.41</v>
      </c>
      <c r="GK104" s="244">
        <v>898.13019999999995</v>
      </c>
      <c r="GL104" s="244">
        <v>2504.0417352772402</v>
      </c>
      <c r="GM104" s="244">
        <v>71.022008333333304</v>
      </c>
      <c r="GN104" s="271">
        <v>0</v>
      </c>
      <c r="GO104" s="243">
        <f t="shared" si="667"/>
        <v>0</v>
      </c>
      <c r="GP104" s="243">
        <f t="shared" si="435"/>
        <v>0</v>
      </c>
      <c r="GQ104" s="243">
        <f t="shared" si="668"/>
        <v>0</v>
      </c>
      <c r="GR104" s="243">
        <f t="shared" si="669"/>
        <v>0</v>
      </c>
      <c r="GS104" s="244">
        <v>0</v>
      </c>
      <c r="GT104" s="244">
        <v>0</v>
      </c>
      <c r="GU104" s="245"/>
      <c r="GV104" s="243">
        <f t="shared" si="436"/>
        <v>0</v>
      </c>
      <c r="GW104" s="243">
        <f t="shared" si="670"/>
        <v>0</v>
      </c>
      <c r="GX104" s="243">
        <f t="shared" si="671"/>
        <v>0</v>
      </c>
      <c r="GY104" s="243">
        <f t="shared" si="437"/>
        <v>0</v>
      </c>
      <c r="GZ104" s="243">
        <f t="shared" si="672"/>
        <v>0</v>
      </c>
      <c r="HA104" s="244">
        <v>0</v>
      </c>
      <c r="HB104" s="244">
        <v>44</v>
      </c>
      <c r="HC104" s="244">
        <v>0</v>
      </c>
      <c r="HD104" s="244">
        <v>0</v>
      </c>
      <c r="HE104" s="244">
        <v>0</v>
      </c>
      <c r="HF104" s="243">
        <f t="shared" si="673"/>
        <v>0</v>
      </c>
      <c r="HG104" s="243">
        <f t="shared" si="438"/>
        <v>0</v>
      </c>
      <c r="HH104" s="244">
        <v>0</v>
      </c>
      <c r="HI104" s="244">
        <v>0</v>
      </c>
      <c r="HJ104" s="243">
        <f t="shared" si="439"/>
        <v>0</v>
      </c>
      <c r="HK104" s="243">
        <f t="shared" si="440"/>
        <v>0</v>
      </c>
      <c r="HL104" s="243">
        <f t="shared" si="441"/>
        <v>0</v>
      </c>
      <c r="HM104" s="244">
        <v>0</v>
      </c>
      <c r="HN104" s="243">
        <f t="shared" si="674"/>
        <v>0</v>
      </c>
      <c r="HO104" s="243">
        <f t="shared" si="442"/>
        <v>0</v>
      </c>
      <c r="HP104" s="244">
        <v>0</v>
      </c>
      <c r="HQ104" s="244">
        <v>0</v>
      </c>
      <c r="HR104" s="243">
        <f t="shared" si="443"/>
        <v>0</v>
      </c>
      <c r="HS104" s="243">
        <f t="shared" si="444"/>
        <v>0</v>
      </c>
      <c r="HT104" s="243">
        <f t="shared" si="445"/>
        <v>0</v>
      </c>
      <c r="HU104" s="244">
        <v>0</v>
      </c>
      <c r="HV104" s="243">
        <f t="shared" si="675"/>
        <v>0</v>
      </c>
      <c r="HW104" s="243">
        <f t="shared" si="446"/>
        <v>0</v>
      </c>
      <c r="HX104" s="244">
        <v>0</v>
      </c>
      <c r="HY104" s="244">
        <v>0</v>
      </c>
      <c r="HZ104" s="243">
        <f t="shared" si="447"/>
        <v>0</v>
      </c>
      <c r="IA104" s="243">
        <f t="shared" si="448"/>
        <v>0</v>
      </c>
      <c r="IB104" s="243">
        <f t="shared" si="449"/>
        <v>0</v>
      </c>
      <c r="IC104" s="244">
        <v>1.66</v>
      </c>
      <c r="ID104" s="243">
        <f t="shared" si="676"/>
        <v>0.36519999999999997</v>
      </c>
      <c r="IE104" s="243">
        <f t="shared" si="450"/>
        <v>0</v>
      </c>
      <c r="IF104" s="244">
        <v>7.356488991E-2</v>
      </c>
      <c r="IG104" s="244">
        <v>8.9440411498E-2</v>
      </c>
      <c r="IH104" s="243">
        <f t="shared" si="451"/>
        <v>0.2486281771283787</v>
      </c>
      <c r="II104" s="243">
        <f t="shared" si="452"/>
        <v>0.12184167392681894</v>
      </c>
      <c r="IJ104" s="243">
        <f t="shared" si="677"/>
        <v>3.070410182955837</v>
      </c>
      <c r="IK104" s="244">
        <v>0</v>
      </c>
      <c r="IL104" s="243">
        <f t="shared" si="678"/>
        <v>0</v>
      </c>
      <c r="IM104" s="243">
        <f t="shared" si="453"/>
        <v>0</v>
      </c>
      <c r="IN104" s="244">
        <v>0</v>
      </c>
      <c r="IO104" s="244">
        <v>0</v>
      </c>
      <c r="IP104" s="243">
        <f t="shared" si="454"/>
        <v>0</v>
      </c>
      <c r="IQ104" s="243">
        <f t="shared" si="455"/>
        <v>0</v>
      </c>
      <c r="IR104" s="243">
        <f t="shared" si="679"/>
        <v>0</v>
      </c>
      <c r="IS104" s="244">
        <v>1.06</v>
      </c>
      <c r="IT104" s="243">
        <f t="shared" si="680"/>
        <v>0.23320000000000002</v>
      </c>
      <c r="IU104" s="243">
        <f t="shared" si="456"/>
        <v>0</v>
      </c>
      <c r="IV104" s="244">
        <v>4.6238622200000003E-2</v>
      </c>
      <c r="IW104" s="244">
        <v>0.109718790857268</v>
      </c>
      <c r="IX104" s="243">
        <f t="shared" si="457"/>
        <v>0.16465610687839471</v>
      </c>
      <c r="IY104" s="243">
        <f t="shared" si="458"/>
        <v>8.0690675996783146E-2</v>
      </c>
      <c r="IZ104" s="243">
        <f t="shared" si="681"/>
        <v>2.033405035118935</v>
      </c>
      <c r="JA104" s="244">
        <v>11.711262222222199</v>
      </c>
      <c r="JB104" s="243">
        <f t="shared" si="682"/>
        <v>2.5764776888888838</v>
      </c>
      <c r="JC104" s="244">
        <v>30.0375644444443</v>
      </c>
      <c r="JD104" s="243">
        <f t="shared" si="459"/>
        <v>0</v>
      </c>
      <c r="JE104" s="243">
        <f t="shared" si="460"/>
        <v>5.0363279969622461</v>
      </c>
      <c r="JF104" s="243">
        <f t="shared" si="461"/>
        <v>2.4680816176258817</v>
      </c>
      <c r="JG104" s="243">
        <f t="shared" si="683"/>
        <v>62.195656764172213</v>
      </c>
      <c r="JH104" s="244">
        <v>0</v>
      </c>
      <c r="JI104" s="243">
        <f t="shared" si="684"/>
        <v>0</v>
      </c>
      <c r="JJ104" s="244">
        <v>0</v>
      </c>
      <c r="JK104" s="243">
        <f t="shared" si="462"/>
        <v>0</v>
      </c>
      <c r="JL104" s="243">
        <f t="shared" si="463"/>
        <v>0</v>
      </c>
      <c r="JM104" s="243">
        <f t="shared" si="464"/>
        <v>0</v>
      </c>
      <c r="JN104" s="243">
        <f t="shared" si="685"/>
        <v>0</v>
      </c>
      <c r="JO104" s="244">
        <v>0</v>
      </c>
      <c r="JP104" s="243">
        <f t="shared" si="686"/>
        <v>0</v>
      </c>
      <c r="JQ104" s="244">
        <v>0</v>
      </c>
      <c r="JR104" s="243">
        <f t="shared" si="465"/>
        <v>0</v>
      </c>
      <c r="JS104" s="243">
        <f t="shared" si="466"/>
        <v>0</v>
      </c>
      <c r="JT104" s="243">
        <f t="shared" si="467"/>
        <v>0</v>
      </c>
      <c r="JU104" s="243">
        <f t="shared" si="687"/>
        <v>0</v>
      </c>
      <c r="JV104" s="244">
        <v>0</v>
      </c>
      <c r="JW104" s="243">
        <f t="shared" si="688"/>
        <v>0</v>
      </c>
      <c r="JX104" s="244">
        <v>0</v>
      </c>
      <c r="JY104" s="243">
        <f t="shared" si="468"/>
        <v>0</v>
      </c>
      <c r="JZ104" s="243">
        <f t="shared" si="469"/>
        <v>0</v>
      </c>
      <c r="KA104" s="243">
        <f t="shared" si="470"/>
        <v>0</v>
      </c>
      <c r="KB104" s="243">
        <f t="shared" si="689"/>
        <v>0</v>
      </c>
      <c r="KC104" s="244">
        <v>0</v>
      </c>
      <c r="KD104" s="243">
        <f t="shared" si="690"/>
        <v>0</v>
      </c>
      <c r="KE104" s="244">
        <v>0</v>
      </c>
      <c r="KF104" s="243">
        <f t="shared" si="471"/>
        <v>0</v>
      </c>
      <c r="KG104" s="243">
        <f t="shared" si="472"/>
        <v>0</v>
      </c>
      <c r="KH104" s="243">
        <f t="shared" si="473"/>
        <v>0</v>
      </c>
      <c r="KI104" s="243">
        <f t="shared" si="691"/>
        <v>0</v>
      </c>
      <c r="KJ104" s="244">
        <v>0</v>
      </c>
      <c r="KK104" s="243">
        <f t="shared" si="692"/>
        <v>0</v>
      </c>
      <c r="KL104" s="244">
        <v>0</v>
      </c>
      <c r="KM104" s="243">
        <f t="shared" si="474"/>
        <v>0</v>
      </c>
      <c r="KN104" s="243">
        <f t="shared" si="475"/>
        <v>0</v>
      </c>
      <c r="KO104" s="243">
        <f t="shared" si="476"/>
        <v>0</v>
      </c>
      <c r="KP104" s="243">
        <f t="shared" si="693"/>
        <v>0</v>
      </c>
      <c r="KQ104" s="243">
        <f t="shared" si="694"/>
        <v>14.431262222222198</v>
      </c>
      <c r="KR104" s="243">
        <f t="shared" si="694"/>
        <v>3.1748776888888841</v>
      </c>
      <c r="KS104" s="243">
        <f t="shared" si="695"/>
        <v>30.356527158909568</v>
      </c>
      <c r="KT104" s="243">
        <f t="shared" si="696"/>
        <v>0</v>
      </c>
      <c r="KU104" s="243">
        <f t="shared" si="697"/>
        <v>0</v>
      </c>
      <c r="KV104" s="243">
        <f t="shared" si="698"/>
        <v>0</v>
      </c>
      <c r="KW104" s="243">
        <f t="shared" si="699"/>
        <v>5.4496122809690197</v>
      </c>
      <c r="KX104" s="243">
        <f t="shared" si="700"/>
        <v>0.17566088379214823</v>
      </c>
      <c r="KY104" s="243">
        <f t="shared" si="701"/>
        <v>4.6484933790019545</v>
      </c>
      <c r="KZ104" s="243">
        <f t="shared" si="702"/>
        <v>2.670613967549484</v>
      </c>
      <c r="LA104" s="243">
        <f t="shared" si="702"/>
        <v>67.299471982246985</v>
      </c>
      <c r="LB104" s="244">
        <v>0</v>
      </c>
      <c r="LC104" s="243">
        <f t="shared" si="703"/>
        <v>0</v>
      </c>
      <c r="LD104" s="243">
        <f t="shared" si="477"/>
        <v>0</v>
      </c>
      <c r="LE104" s="243">
        <f t="shared" si="704"/>
        <v>0</v>
      </c>
      <c r="LF104" s="243">
        <f t="shared" si="705"/>
        <v>0</v>
      </c>
      <c r="LG104" s="244">
        <v>0</v>
      </c>
      <c r="LH104" s="243">
        <f t="shared" si="478"/>
        <v>0</v>
      </c>
      <c r="LI104" s="243">
        <f t="shared" si="706"/>
        <v>0</v>
      </c>
      <c r="LJ104" s="243">
        <f t="shared" si="707"/>
        <v>0</v>
      </c>
      <c r="LK104" s="243">
        <f t="shared" si="479"/>
        <v>0</v>
      </c>
      <c r="LL104" s="243">
        <f t="shared" si="708"/>
        <v>0</v>
      </c>
      <c r="LM104" s="243">
        <f t="shared" si="480"/>
        <v>0</v>
      </c>
      <c r="LN104" s="244">
        <v>0</v>
      </c>
      <c r="LO104" s="243">
        <f t="shared" si="709"/>
        <v>0</v>
      </c>
      <c r="LP104" s="243">
        <f t="shared" si="710"/>
        <v>0</v>
      </c>
      <c r="LQ104" s="243">
        <f t="shared" si="481"/>
        <v>0</v>
      </c>
      <c r="LR104" s="243">
        <f t="shared" si="711"/>
        <v>0</v>
      </c>
      <c r="LS104" s="244">
        <v>0</v>
      </c>
      <c r="LT104" s="243">
        <f t="shared" si="482"/>
        <v>0</v>
      </c>
      <c r="LU104" s="243">
        <f t="shared" si="712"/>
        <v>0</v>
      </c>
      <c r="LV104" s="243">
        <f t="shared" si="713"/>
        <v>0</v>
      </c>
      <c r="LW104" s="243">
        <f t="shared" si="483"/>
        <v>0</v>
      </c>
      <c r="LX104" s="243">
        <f t="shared" si="714"/>
        <v>0</v>
      </c>
      <c r="LY104" s="245">
        <f t="shared" si="484"/>
        <v>0</v>
      </c>
      <c r="LZ104" s="244">
        <v>0</v>
      </c>
      <c r="MA104" s="249">
        <f t="shared" si="715"/>
        <v>0</v>
      </c>
      <c r="MB104" s="249">
        <f t="shared" si="716"/>
        <v>0</v>
      </c>
      <c r="MC104" s="249">
        <f t="shared" si="485"/>
        <v>0</v>
      </c>
      <c r="MD104" s="247">
        <f t="shared" si="717"/>
        <v>0</v>
      </c>
      <c r="ME104" s="250">
        <f t="shared" si="718"/>
        <v>199.76299164829837</v>
      </c>
      <c r="MF104" s="251">
        <f t="shared" ref="MF104:MF167" si="765">AC104+AD104+AN104+AO104+BM104+BN104+EZ104+FA104+FX104+FY104+GN104+GO104+KQ104+KR104+LB104+LC104</f>
        <v>35.751410990180858</v>
      </c>
      <c r="MG104" s="252" t="e">
        <f t="shared" si="719"/>
        <v>#REF!</v>
      </c>
      <c r="MH104" s="252" t="e">
        <f t="shared" ref="MH104:MH167" si="766">AT104+BC104+BF104</f>
        <v>#REF!</v>
      </c>
      <c r="MI104" s="252">
        <f t="shared" si="720"/>
        <v>0</v>
      </c>
      <c r="MJ104" s="252">
        <f t="shared" si="721"/>
        <v>0</v>
      </c>
      <c r="MK104" s="252">
        <f t="shared" ref="MK104:MK167" si="767">BA104</f>
        <v>66.263166666666663</v>
      </c>
      <c r="ML104" s="252">
        <f t="shared" si="722"/>
        <v>0</v>
      </c>
      <c r="MM104" s="252">
        <f t="shared" si="723"/>
        <v>0</v>
      </c>
      <c r="MN104" s="252">
        <f t="shared" si="724"/>
        <v>0</v>
      </c>
      <c r="MO104" s="252">
        <f t="shared" si="725"/>
        <v>0</v>
      </c>
      <c r="MP104" s="253">
        <f t="shared" si="726"/>
        <v>0</v>
      </c>
      <c r="MQ104" s="254">
        <f t="shared" ref="MQ104:MQ167" si="768">AE104+AP104+BO104+FB104+FZ104+GP104+KT104+LD104</f>
        <v>0</v>
      </c>
      <c r="MR104" s="255">
        <f t="shared" si="727"/>
        <v>0</v>
      </c>
      <c r="MS104" s="255">
        <f t="shared" ref="MS104:MS167" si="769">(MQ104*$MS$32)*1.22</f>
        <v>0</v>
      </c>
      <c r="MT104" s="255">
        <f t="shared" ref="MT104:MT167" si="770">AI104+AU104+BH104+BS104+BY104+CQ104+EU104+FF104+FL104+FR104+GD104+GV104+KW104+LH104+LN104+LT104+LZ104</f>
        <v>16.175919669278386</v>
      </c>
      <c r="MU104" s="255">
        <f t="shared" si="486"/>
        <v>0.52140890007517737</v>
      </c>
      <c r="MV104" s="255">
        <f t="shared" si="728"/>
        <v>16.83353878371982</v>
      </c>
      <c r="MW104" s="255" t="e">
        <f t="shared" si="487"/>
        <v>#REF!</v>
      </c>
      <c r="MX104" s="255" t="e">
        <f t="shared" si="488"/>
        <v>#REF!</v>
      </c>
      <c r="MY104" s="256" t="e">
        <f t="shared" si="729"/>
        <v>#REF!</v>
      </c>
      <c r="MZ104" s="254">
        <f t="shared" si="730"/>
        <v>0</v>
      </c>
      <c r="NA104" s="255">
        <f t="shared" si="489"/>
        <v>0</v>
      </c>
      <c r="NB104" s="255">
        <f t="shared" si="731"/>
        <v>0</v>
      </c>
      <c r="NC104" s="255">
        <f t="shared" si="490"/>
        <v>0</v>
      </c>
      <c r="ND104" s="255">
        <f t="shared" si="732"/>
        <v>0</v>
      </c>
      <c r="NE104" s="255"/>
      <c r="NF104" s="256"/>
      <c r="NG104" s="257"/>
      <c r="NH104" s="254">
        <f t="shared" si="733"/>
        <v>0</v>
      </c>
      <c r="NI104" s="255">
        <f t="shared" si="491"/>
        <v>0</v>
      </c>
      <c r="NJ104" s="255" t="e">
        <f t="shared" si="734"/>
        <v>#REF!</v>
      </c>
      <c r="NK104" s="255" t="e">
        <f t="shared" si="492"/>
        <v>#REF!</v>
      </c>
      <c r="NL104" s="255">
        <f t="shared" si="735"/>
        <v>0</v>
      </c>
      <c r="NM104" s="255"/>
      <c r="NN104" s="256"/>
      <c r="NO104" s="257"/>
      <c r="NP104" s="254">
        <f t="shared" si="736"/>
        <v>8.9585223981589142</v>
      </c>
      <c r="NQ104" s="255">
        <f t="shared" si="493"/>
        <v>10.096254742725096</v>
      </c>
      <c r="NR104" s="255">
        <f t="shared" si="737"/>
        <v>7.8788167620781078</v>
      </c>
      <c r="NS104" s="255">
        <f t="shared" si="494"/>
        <v>9.7697327849768527</v>
      </c>
      <c r="NT104" s="255">
        <f t="shared" si="738"/>
        <v>84.373380173485145</v>
      </c>
      <c r="NU104" s="255">
        <f t="shared" si="739"/>
        <v>0.1061771186568413</v>
      </c>
      <c r="NV104" s="256">
        <f t="shared" si="740"/>
        <v>9.3380361742981047E-2</v>
      </c>
      <c r="NW104" s="257">
        <f t="shared" si="495"/>
        <v>1.0358957808877343</v>
      </c>
      <c r="NX104" s="254">
        <f t="shared" si="741"/>
        <v>0</v>
      </c>
      <c r="NY104" s="255">
        <f t="shared" si="496"/>
        <v>0</v>
      </c>
      <c r="NZ104" s="255">
        <f t="shared" si="742"/>
        <v>0</v>
      </c>
      <c r="OA104" s="255">
        <f t="shared" si="497"/>
        <v>0</v>
      </c>
      <c r="OB104" s="255">
        <f t="shared" si="743"/>
        <v>0</v>
      </c>
      <c r="OC104" s="255"/>
      <c r="OD104" s="256"/>
      <c r="OE104" s="257"/>
      <c r="OF104" s="254">
        <f t="shared" si="744"/>
        <v>0</v>
      </c>
      <c r="OG104" s="255">
        <f t="shared" si="498"/>
        <v>0</v>
      </c>
      <c r="OH104" s="255">
        <f t="shared" si="745"/>
        <v>0</v>
      </c>
      <c r="OI104" s="255">
        <f t="shared" si="499"/>
        <v>0</v>
      </c>
      <c r="OJ104" s="255">
        <f t="shared" si="746"/>
        <v>0</v>
      </c>
      <c r="OK104" s="255"/>
      <c r="OL104" s="256"/>
      <c r="OM104" s="257"/>
      <c r="ON104" s="258"/>
      <c r="OO104" s="254">
        <f t="shared" si="747"/>
        <v>0</v>
      </c>
      <c r="OP104" s="255">
        <f t="shared" si="500"/>
        <v>0</v>
      </c>
      <c r="OQ104" s="255">
        <f t="shared" si="748"/>
        <v>0</v>
      </c>
      <c r="OR104" s="255">
        <f t="shared" si="501"/>
        <v>0</v>
      </c>
      <c r="OS104" s="255">
        <f t="shared" si="749"/>
        <v>0</v>
      </c>
      <c r="OT104" s="255"/>
      <c r="OU104" s="256"/>
      <c r="OV104" s="257"/>
      <c r="OW104" s="258"/>
      <c r="OX104" s="254">
        <f t="shared" si="750"/>
        <v>13.035024868902415</v>
      </c>
      <c r="OY104" s="255">
        <f t="shared" si="502"/>
        <v>14.690473027253022</v>
      </c>
      <c r="OZ104" s="255">
        <f t="shared" si="751"/>
        <v>4.4003014448169869E-2</v>
      </c>
      <c r="PA104" s="255">
        <f t="shared" si="503"/>
        <v>5.4563737915730638E-2</v>
      </c>
      <c r="PB104" s="255">
        <f t="shared" si="752"/>
        <v>13.37976474473561</v>
      </c>
      <c r="PC104" s="255">
        <f t="shared" si="388"/>
        <v>0.97423423487555449</v>
      </c>
      <c r="PD104" s="259">
        <f t="shared" si="504"/>
        <v>3.2887734042919741E-3</v>
      </c>
      <c r="PE104" s="257">
        <f t="shared" si="389"/>
        <v>1.1245170534462254</v>
      </c>
      <c r="PF104" s="254">
        <f t="shared" si="505"/>
        <v>0</v>
      </c>
      <c r="PG104" s="255">
        <f t="shared" si="506"/>
        <v>0</v>
      </c>
      <c r="PH104" s="255">
        <f t="shared" si="753"/>
        <v>0</v>
      </c>
      <c r="PI104" s="255">
        <f t="shared" si="507"/>
        <v>0</v>
      </c>
      <c r="PJ104" s="255">
        <f t="shared" si="508"/>
        <v>0</v>
      </c>
      <c r="PK104" s="255"/>
      <c r="PL104" s="259"/>
      <c r="PM104" s="257"/>
      <c r="PN104" s="254">
        <f t="shared" si="509"/>
        <v>0</v>
      </c>
      <c r="PO104" s="255">
        <f t="shared" si="510"/>
        <v>0</v>
      </c>
      <c r="PP104" s="255">
        <f t="shared" si="754"/>
        <v>0</v>
      </c>
      <c r="PQ104" s="255">
        <f t="shared" si="511"/>
        <v>0</v>
      </c>
      <c r="PR104" s="255">
        <f t="shared" si="512"/>
        <v>0</v>
      </c>
      <c r="PS104" s="255"/>
      <c r="PT104" s="259"/>
      <c r="PU104" s="257"/>
      <c r="PV104" s="254">
        <f t="shared" si="513"/>
        <v>7.3141006733458784</v>
      </c>
      <c r="PW104" s="255">
        <f t="shared" si="514"/>
        <v>8.2429914588608053</v>
      </c>
      <c r="PX104" s="255">
        <f t="shared" si="515"/>
        <v>2.4260073090085564E-2</v>
      </c>
      <c r="PY104" s="255">
        <f t="shared" si="516"/>
        <v>3.0082490631706101E-2</v>
      </c>
      <c r="PZ104" s="255">
        <f t="shared" si="517"/>
        <v>7.3766325945184432</v>
      </c>
      <c r="QA104" s="255">
        <f t="shared" si="755"/>
        <v>0.99152297198330952</v>
      </c>
      <c r="QB104" s="259">
        <f t="shared" si="518"/>
        <v>3.2887734042919749E-3</v>
      </c>
      <c r="QC104" s="257">
        <f t="shared" si="756"/>
        <v>1.1267127230589105</v>
      </c>
      <c r="QD104" s="254">
        <f t="shared" si="519"/>
        <v>0</v>
      </c>
      <c r="QE104" s="255">
        <f t="shared" si="520"/>
        <v>0</v>
      </c>
      <c r="QF104" s="255">
        <f t="shared" si="521"/>
        <v>0</v>
      </c>
      <c r="QG104" s="255">
        <f t="shared" si="522"/>
        <v>0</v>
      </c>
      <c r="QH104" s="255">
        <f t="shared" si="523"/>
        <v>0</v>
      </c>
      <c r="QI104" s="255"/>
      <c r="QJ104" s="259"/>
      <c r="QK104" s="257"/>
      <c r="QL104" s="254">
        <f t="shared" si="524"/>
        <v>23.277301833493468</v>
      </c>
      <c r="QM104" s="255">
        <f t="shared" si="525"/>
        <v>26.233519166347136</v>
      </c>
      <c r="QN104" s="255">
        <f t="shared" si="526"/>
        <v>0.17566088379214823</v>
      </c>
      <c r="QO104" s="255">
        <f t="shared" si="527"/>
        <v>0.21781949590226379</v>
      </c>
      <c r="QP104" s="255">
        <f t="shared" si="757"/>
        <v>53.412279350989671</v>
      </c>
      <c r="QQ104" s="255">
        <f t="shared" si="758"/>
        <v>0.43580431534349345</v>
      </c>
      <c r="QR104" s="259">
        <f t="shared" si="528"/>
        <v>3.2887734042919745E-3</v>
      </c>
      <c r="QS104" s="257">
        <f t="shared" si="759"/>
        <v>1.0561364536656537</v>
      </c>
      <c r="QT104" s="254">
        <f t="shared" si="529"/>
        <v>0</v>
      </c>
      <c r="QU104" s="255">
        <f t="shared" si="530"/>
        <v>0</v>
      </c>
      <c r="QV104" s="255">
        <f t="shared" si="531"/>
        <v>0</v>
      </c>
      <c r="QW104" s="255">
        <f t="shared" si="532"/>
        <v>0</v>
      </c>
      <c r="QX104" s="255">
        <f t="shared" si="533"/>
        <v>0</v>
      </c>
      <c r="QY104" s="255"/>
      <c r="QZ104" s="259"/>
      <c r="RA104" s="257"/>
      <c r="RB104" s="254">
        <f t="shared" si="534"/>
        <v>0</v>
      </c>
      <c r="RC104" s="255">
        <f t="shared" si="535"/>
        <v>0</v>
      </c>
      <c r="RD104" s="255">
        <f t="shared" si="760"/>
        <v>0</v>
      </c>
      <c r="RE104" s="255">
        <f t="shared" si="536"/>
        <v>0</v>
      </c>
      <c r="RF104" s="255">
        <f t="shared" si="537"/>
        <v>0</v>
      </c>
      <c r="RG104" s="255"/>
      <c r="RH104" s="259"/>
      <c r="RI104" s="257"/>
      <c r="RJ104" s="254">
        <f t="shared" si="538"/>
        <v>0</v>
      </c>
      <c r="RK104" s="255">
        <f t="shared" si="539"/>
        <v>0</v>
      </c>
      <c r="RL104" s="255">
        <f t="shared" si="761"/>
        <v>0</v>
      </c>
      <c r="RM104" s="255">
        <f t="shared" si="540"/>
        <v>0</v>
      </c>
      <c r="RN104" s="255">
        <f t="shared" si="541"/>
        <v>0</v>
      </c>
      <c r="RO104" s="255"/>
      <c r="RP104" s="259"/>
      <c r="RQ104" s="257"/>
      <c r="RR104" s="254">
        <f t="shared" si="542"/>
        <v>0</v>
      </c>
      <c r="RS104" s="255">
        <f t="shared" si="543"/>
        <v>0</v>
      </c>
      <c r="RT104" s="255">
        <f t="shared" si="762"/>
        <v>0</v>
      </c>
      <c r="RU104" s="255">
        <f t="shared" si="544"/>
        <v>0</v>
      </c>
      <c r="RV104" s="255">
        <f t="shared" si="545"/>
        <v>0</v>
      </c>
      <c r="RW104" s="255"/>
      <c r="RX104" s="259"/>
      <c r="RY104" s="257"/>
      <c r="RZ104" s="260"/>
      <c r="SA104" s="242">
        <f>M104*NO104</f>
        <v>0</v>
      </c>
      <c r="SB104" s="242">
        <f t="shared" si="547"/>
        <v>0</v>
      </c>
      <c r="SC104" s="242">
        <f t="shared" si="548"/>
        <v>0.59595084274471355</v>
      </c>
      <c r="SD104" s="242">
        <f t="shared" si="549"/>
        <v>0</v>
      </c>
      <c r="SE104" s="242">
        <f t="shared" si="550"/>
        <v>0</v>
      </c>
      <c r="SF104" s="262">
        <v>0</v>
      </c>
      <c r="SG104" s="242">
        <f t="shared" si="551"/>
        <v>0</v>
      </c>
      <c r="SH104" s="262">
        <v>0</v>
      </c>
      <c r="SI104" s="242">
        <f t="shared" si="552"/>
        <v>0.15248451244730818</v>
      </c>
      <c r="SJ104" s="242">
        <f t="shared" si="553"/>
        <v>0</v>
      </c>
      <c r="SK104" s="242">
        <f t="shared" si="554"/>
        <v>0</v>
      </c>
      <c r="SL104" s="242">
        <f t="shared" si="555"/>
        <v>8.4728796774030071E-2</v>
      </c>
      <c r="SM104" s="242">
        <f t="shared" si="556"/>
        <v>0</v>
      </c>
      <c r="SN104" s="242">
        <f t="shared" si="557"/>
        <v>0.455617266111363</v>
      </c>
      <c r="SO104" s="242">
        <f t="shared" si="558"/>
        <v>0</v>
      </c>
      <c r="SP104" s="242">
        <f t="shared" si="559"/>
        <v>0</v>
      </c>
      <c r="SQ104" s="242">
        <f t="shared" si="560"/>
        <v>0</v>
      </c>
      <c r="SR104" s="242">
        <f t="shared" si="561"/>
        <v>0</v>
      </c>
      <c r="SS104" s="242">
        <f t="shared" si="562"/>
        <v>1.2887814180774149</v>
      </c>
      <c r="ST104" s="242">
        <f t="shared" si="563"/>
        <v>1.2887814180774149</v>
      </c>
      <c r="SU104" s="242"/>
      <c r="SV104" s="242"/>
      <c r="SW104" s="242">
        <f t="shared" si="564"/>
        <v>1.0585473659773428</v>
      </c>
      <c r="SX104" s="242">
        <f t="shared" si="564"/>
        <v>1.0585473659773428</v>
      </c>
      <c r="SY104" s="242"/>
      <c r="SZ104" s="263"/>
      <c r="TA104" s="264">
        <f t="shared" si="565"/>
        <v>0</v>
      </c>
      <c r="TB104" s="264">
        <f t="shared" si="566"/>
        <v>0</v>
      </c>
      <c r="TC104" s="264">
        <f t="shared" si="567"/>
        <v>106.31544000000001</v>
      </c>
      <c r="TD104" s="264">
        <f t="shared" si="568"/>
        <v>0</v>
      </c>
      <c r="TE104" s="264">
        <f t="shared" si="569"/>
        <v>0</v>
      </c>
      <c r="TF104" s="264">
        <f t="shared" si="569"/>
        <v>0</v>
      </c>
      <c r="TG104" s="264">
        <f t="shared" si="570"/>
        <v>25.058880000000002</v>
      </c>
      <c r="TH104" s="264">
        <f t="shared" si="571"/>
        <v>0</v>
      </c>
      <c r="TI104" s="264">
        <f t="shared" si="572"/>
        <v>0</v>
      </c>
      <c r="TJ104" s="264">
        <f t="shared" si="573"/>
        <v>13.896960000000002</v>
      </c>
      <c r="TK104" s="264">
        <f t="shared" si="574"/>
        <v>0</v>
      </c>
      <c r="TL104" s="264">
        <f t="shared" si="575"/>
        <v>79.72272000000001</v>
      </c>
      <c r="TM104" s="264">
        <f t="shared" si="576"/>
        <v>0</v>
      </c>
      <c r="TN104" s="264">
        <f t="shared" si="577"/>
        <v>0</v>
      </c>
      <c r="TO104" s="264">
        <f t="shared" si="578"/>
        <v>0</v>
      </c>
      <c r="TP104" s="264">
        <f t="shared" si="578"/>
        <v>0</v>
      </c>
      <c r="TQ104" s="264"/>
      <c r="TR104" s="264"/>
      <c r="TS104" s="264">
        <f t="shared" si="579"/>
        <v>0</v>
      </c>
      <c r="TT104" s="264">
        <f t="shared" si="580"/>
        <v>0</v>
      </c>
      <c r="TU104" s="264">
        <f t="shared" si="581"/>
        <v>110.13171573922307</v>
      </c>
      <c r="TV104" s="264">
        <f t="shared" si="582"/>
        <v>0</v>
      </c>
      <c r="TW104" s="264">
        <f t="shared" si="582"/>
        <v>0</v>
      </c>
      <c r="TX104" s="264">
        <f t="shared" si="583"/>
        <v>0</v>
      </c>
      <c r="TY104" s="264">
        <f t="shared" si="584"/>
        <v>28.179137900262553</v>
      </c>
      <c r="TZ104" s="264">
        <f t="shared" si="585"/>
        <v>0</v>
      </c>
      <c r="UA104" s="264">
        <f t="shared" si="586"/>
        <v>0</v>
      </c>
      <c r="UB104" s="264">
        <f t="shared" si="587"/>
        <v>15.657881643840758</v>
      </c>
      <c r="UC104" s="264">
        <f t="shared" si="588"/>
        <v>0</v>
      </c>
      <c r="UD104" s="264">
        <f t="shared" si="589"/>
        <v>84.198070777379883</v>
      </c>
      <c r="UE104" s="264">
        <f t="shared" si="590"/>
        <v>0</v>
      </c>
      <c r="UF104" s="264">
        <f t="shared" si="591"/>
        <v>0</v>
      </c>
      <c r="UG104" s="264">
        <f t="shared" si="592"/>
        <v>0</v>
      </c>
      <c r="UH104" s="264">
        <f t="shared" si="592"/>
        <v>0</v>
      </c>
      <c r="UI104" s="191"/>
      <c r="UJ104" s="191"/>
      <c r="UK104" s="191"/>
      <c r="UL104" s="191"/>
      <c r="UM104" s="189"/>
      <c r="UN104" s="191"/>
      <c r="UO104" s="191"/>
      <c r="UP104" s="191"/>
      <c r="UQ104" s="191"/>
      <c r="UR104" s="191"/>
      <c r="US104" s="191"/>
      <c r="UT104" s="191"/>
      <c r="UU104" s="191"/>
      <c r="UV104" s="192"/>
      <c r="UW104" s="191"/>
      <c r="UX104" s="191"/>
      <c r="UY104" s="191"/>
      <c r="UZ104" s="191"/>
      <c r="VA104" s="191"/>
      <c r="VB104" s="191"/>
      <c r="VC104" s="191"/>
      <c r="VD104" s="191"/>
      <c r="VE104" s="191"/>
      <c r="VF104" s="191"/>
      <c r="VG104" s="191"/>
      <c r="VH104" s="191"/>
      <c r="VI104" s="191"/>
      <c r="VJ104" s="191"/>
      <c r="VK104" s="191"/>
      <c r="VL104" s="191"/>
      <c r="VM104" s="191"/>
      <c r="VN104" s="219"/>
      <c r="VO104" s="191"/>
      <c r="VP104" s="191"/>
      <c r="VQ104" s="191"/>
      <c r="VR104" s="191"/>
      <c r="VS104" s="191"/>
      <c r="VT104" s="191"/>
      <c r="VU104" s="191"/>
      <c r="VV104" s="191"/>
    </row>
    <row r="105" spans="1:594" ht="23.1" hidden="1" customHeight="1" thickBot="1" x14ac:dyDescent="0.35">
      <c r="A105" s="265">
        <v>68</v>
      </c>
      <c r="B105" s="266" t="s">
        <v>195</v>
      </c>
      <c r="C105" s="265">
        <v>1</v>
      </c>
      <c r="D105" s="267">
        <v>160.69999999999999</v>
      </c>
      <c r="E105" s="239"/>
      <c r="F105" s="240">
        <f t="shared" si="593"/>
        <v>160.69999999999999</v>
      </c>
      <c r="G105" s="240"/>
      <c r="H105" s="268"/>
      <c r="I105" s="269">
        <v>0.62080000000000002</v>
      </c>
      <c r="J105" s="269">
        <v>0.62080000000000002</v>
      </c>
      <c r="K105" s="269"/>
      <c r="L105" s="269"/>
      <c r="M105" s="269">
        <v>0</v>
      </c>
      <c r="N105" s="269">
        <v>0</v>
      </c>
      <c r="O105" s="269">
        <v>0.30530000000000002</v>
      </c>
      <c r="P105" s="269">
        <v>0</v>
      </c>
      <c r="Q105" s="269">
        <v>0</v>
      </c>
      <c r="R105" s="269">
        <v>0</v>
      </c>
      <c r="S105" s="269">
        <v>0</v>
      </c>
      <c r="T105" s="269">
        <v>0</v>
      </c>
      <c r="U105" s="269">
        <v>0</v>
      </c>
      <c r="V105" s="269">
        <v>2.8899999999999999E-2</v>
      </c>
      <c r="W105" s="269">
        <v>0</v>
      </c>
      <c r="X105" s="269">
        <v>0.28660000000000002</v>
      </c>
      <c r="Y105" s="269">
        <v>0</v>
      </c>
      <c r="Z105" s="269">
        <v>0</v>
      </c>
      <c r="AA105" s="269">
        <v>0</v>
      </c>
      <c r="AB105" s="269">
        <v>0</v>
      </c>
      <c r="AC105" s="244">
        <v>0</v>
      </c>
      <c r="AD105" s="243">
        <f t="shared" si="594"/>
        <v>0</v>
      </c>
      <c r="AE105" s="243">
        <f t="shared" si="390"/>
        <v>0</v>
      </c>
      <c r="AF105" s="243">
        <f t="shared" si="595"/>
        <v>0</v>
      </c>
      <c r="AG105" s="243">
        <f t="shared" si="596"/>
        <v>0</v>
      </c>
      <c r="AH105" s="244">
        <v>0</v>
      </c>
      <c r="AI105" s="243">
        <f t="shared" si="391"/>
        <v>0</v>
      </c>
      <c r="AJ105" s="243">
        <f t="shared" si="597"/>
        <v>0</v>
      </c>
      <c r="AK105" s="243">
        <f t="shared" si="598"/>
        <v>0</v>
      </c>
      <c r="AL105" s="243">
        <f t="shared" si="392"/>
        <v>0</v>
      </c>
      <c r="AM105" s="243">
        <f t="shared" si="599"/>
        <v>0</v>
      </c>
      <c r="AN105" s="244">
        <v>0</v>
      </c>
      <c r="AO105" s="244">
        <v>0</v>
      </c>
      <c r="AP105" s="243">
        <f t="shared" si="600"/>
        <v>0</v>
      </c>
      <c r="AQ105" s="243">
        <f t="shared" si="601"/>
        <v>0</v>
      </c>
      <c r="AR105" s="243">
        <f t="shared" si="602"/>
        <v>0</v>
      </c>
      <c r="AS105" s="244">
        <v>0</v>
      </c>
      <c r="AT105" s="244" t="e">
        <f t="shared" si="393"/>
        <v>#REF!</v>
      </c>
      <c r="AU105" s="243">
        <f t="shared" si="394"/>
        <v>0</v>
      </c>
      <c r="AV105" s="243">
        <f t="shared" si="603"/>
        <v>0</v>
      </c>
      <c r="AW105" s="243">
        <f t="shared" si="604"/>
        <v>0</v>
      </c>
      <c r="AX105" s="243">
        <f t="shared" si="395"/>
        <v>0</v>
      </c>
      <c r="AY105" s="243">
        <f t="shared" si="605"/>
        <v>0</v>
      </c>
      <c r="AZ105" s="244">
        <v>6</v>
      </c>
      <c r="BA105" s="243">
        <f t="shared" si="606"/>
        <v>30.582999999999998</v>
      </c>
      <c r="BB105" s="243">
        <f t="shared" si="607"/>
        <v>3.1893699999999998</v>
      </c>
      <c r="BC105" s="243">
        <f t="shared" si="608"/>
        <v>2.5514960000000002</v>
      </c>
      <c r="BD105" s="243">
        <f t="shared" si="609"/>
        <v>0.63787399999999961</v>
      </c>
      <c r="BE105" s="244">
        <v>1.1960137500000001</v>
      </c>
      <c r="BF105" s="243">
        <f t="shared" si="610"/>
        <v>0.95681100000000008</v>
      </c>
      <c r="BG105" s="243">
        <f t="shared" si="611"/>
        <v>0.23920275000000002</v>
      </c>
      <c r="BH105" s="243">
        <f t="shared" si="396"/>
        <v>3.9731763300700744</v>
      </c>
      <c r="BI105" s="243">
        <f t="shared" si="612"/>
        <v>0.12806996711297247</v>
      </c>
      <c r="BJ105" s="243">
        <f t="shared" si="613"/>
        <v>3.389100528937798</v>
      </c>
      <c r="BK105" s="243">
        <f t="shared" si="397"/>
        <v>1.9470780040035036</v>
      </c>
      <c r="BL105" s="243">
        <f t="shared" si="614"/>
        <v>49.066365700888284</v>
      </c>
      <c r="BM105" s="244">
        <v>0</v>
      </c>
      <c r="BN105" s="243">
        <f t="shared" si="615"/>
        <v>0</v>
      </c>
      <c r="BO105" s="243">
        <f t="shared" si="398"/>
        <v>0</v>
      </c>
      <c r="BP105" s="243">
        <f t="shared" si="616"/>
        <v>0</v>
      </c>
      <c r="BQ105" s="243">
        <f t="shared" si="617"/>
        <v>0</v>
      </c>
      <c r="BR105" s="244">
        <v>0</v>
      </c>
      <c r="BS105" s="243">
        <f t="shared" si="399"/>
        <v>0</v>
      </c>
      <c r="BT105" s="243">
        <f t="shared" si="618"/>
        <v>0</v>
      </c>
      <c r="BU105" s="243">
        <f t="shared" si="619"/>
        <v>0</v>
      </c>
      <c r="BV105" s="243">
        <f t="shared" si="400"/>
        <v>0</v>
      </c>
      <c r="BW105" s="243">
        <f t="shared" si="620"/>
        <v>0</v>
      </c>
      <c r="BX105" s="244">
        <v>0</v>
      </c>
      <c r="BY105" s="243">
        <f t="shared" si="401"/>
        <v>0</v>
      </c>
      <c r="BZ105" s="243">
        <f t="shared" si="621"/>
        <v>0</v>
      </c>
      <c r="CA105" s="243">
        <f t="shared" si="622"/>
        <v>0</v>
      </c>
      <c r="CB105" s="243">
        <f t="shared" si="402"/>
        <v>0</v>
      </c>
      <c r="CC105" s="243">
        <f t="shared" si="623"/>
        <v>0</v>
      </c>
      <c r="CD105" s="245"/>
      <c r="CE105" s="243">
        <f t="shared" si="403"/>
        <v>0</v>
      </c>
      <c r="CF105" s="243">
        <f t="shared" si="624"/>
        <v>0</v>
      </c>
      <c r="CG105" s="243">
        <f t="shared" si="625"/>
        <v>0</v>
      </c>
      <c r="CH105" s="243">
        <f t="shared" si="404"/>
        <v>0</v>
      </c>
      <c r="CI105" s="243">
        <f t="shared" si="626"/>
        <v>0</v>
      </c>
      <c r="CJ105" s="245"/>
      <c r="CK105" s="243">
        <f t="shared" si="405"/>
        <v>0</v>
      </c>
      <c r="CL105" s="243">
        <f t="shared" si="627"/>
        <v>0</v>
      </c>
      <c r="CM105" s="243">
        <f t="shared" si="628"/>
        <v>0</v>
      </c>
      <c r="CN105" s="243">
        <f t="shared" si="406"/>
        <v>0</v>
      </c>
      <c r="CO105" s="243">
        <f t="shared" si="629"/>
        <v>0</v>
      </c>
      <c r="CP105" s="243">
        <v>0</v>
      </c>
      <c r="CQ105" s="243">
        <f t="shared" si="407"/>
        <v>0</v>
      </c>
      <c r="CR105" s="243">
        <f t="shared" si="763"/>
        <v>0</v>
      </c>
      <c r="CS105" s="243">
        <f t="shared" si="630"/>
        <v>0</v>
      </c>
      <c r="CT105" s="243">
        <f t="shared" si="408"/>
        <v>0</v>
      </c>
      <c r="CU105" s="243">
        <f t="shared" si="631"/>
        <v>0</v>
      </c>
      <c r="CV105" s="243"/>
      <c r="CW105" s="243">
        <f t="shared" si="409"/>
        <v>0</v>
      </c>
      <c r="CX105" s="243">
        <f t="shared" si="764"/>
        <v>0</v>
      </c>
      <c r="CY105" s="243">
        <f t="shared" si="632"/>
        <v>0</v>
      </c>
      <c r="CZ105" s="243">
        <f t="shared" si="410"/>
        <v>0</v>
      </c>
      <c r="DA105" s="243">
        <f t="shared" si="633"/>
        <v>0</v>
      </c>
      <c r="DB105" s="244">
        <v>0</v>
      </c>
      <c r="DC105" s="243">
        <f t="shared" si="634"/>
        <v>0</v>
      </c>
      <c r="DD105" s="243">
        <f t="shared" si="411"/>
        <v>0</v>
      </c>
      <c r="DE105" s="244">
        <v>0</v>
      </c>
      <c r="DF105" s="244">
        <v>0</v>
      </c>
      <c r="DG105" s="243">
        <f t="shared" si="412"/>
        <v>0</v>
      </c>
      <c r="DH105" s="243">
        <f t="shared" si="413"/>
        <v>0</v>
      </c>
      <c r="DI105" s="243">
        <f t="shared" si="635"/>
        <v>0</v>
      </c>
      <c r="DJ105" s="244">
        <v>0</v>
      </c>
      <c r="DK105" s="243">
        <f t="shared" si="636"/>
        <v>0</v>
      </c>
      <c r="DL105" s="243">
        <f t="shared" si="414"/>
        <v>0</v>
      </c>
      <c r="DM105" s="244">
        <v>0</v>
      </c>
      <c r="DN105" s="244">
        <v>0</v>
      </c>
      <c r="DO105" s="243">
        <f t="shared" si="415"/>
        <v>0</v>
      </c>
      <c r="DP105" s="243">
        <f t="shared" si="416"/>
        <v>0</v>
      </c>
      <c r="DQ105" s="243">
        <f t="shared" si="637"/>
        <v>0</v>
      </c>
      <c r="DR105" s="244">
        <v>0</v>
      </c>
      <c r="DS105" s="243">
        <f t="shared" si="638"/>
        <v>0</v>
      </c>
      <c r="DT105" s="243">
        <f t="shared" si="417"/>
        <v>0</v>
      </c>
      <c r="DU105" s="244">
        <v>0</v>
      </c>
      <c r="DV105" s="244">
        <v>0</v>
      </c>
      <c r="DW105" s="243">
        <f t="shared" si="418"/>
        <v>0</v>
      </c>
      <c r="DX105" s="243">
        <f t="shared" si="419"/>
        <v>0</v>
      </c>
      <c r="DY105" s="243">
        <f t="shared" si="420"/>
        <v>0</v>
      </c>
      <c r="DZ105" s="244">
        <v>0</v>
      </c>
      <c r="EA105" s="243">
        <f t="shared" si="639"/>
        <v>0</v>
      </c>
      <c r="EB105" s="243">
        <f t="shared" si="421"/>
        <v>0</v>
      </c>
      <c r="EC105" s="244">
        <v>0</v>
      </c>
      <c r="ED105" s="244">
        <v>0</v>
      </c>
      <c r="EE105" s="243">
        <f t="shared" si="422"/>
        <v>0</v>
      </c>
      <c r="EF105" s="243">
        <f t="shared" si="423"/>
        <v>0</v>
      </c>
      <c r="EG105" s="243">
        <f t="shared" si="424"/>
        <v>0</v>
      </c>
      <c r="EH105" s="244">
        <v>0</v>
      </c>
      <c r="EI105" s="243">
        <f t="shared" si="640"/>
        <v>0</v>
      </c>
      <c r="EJ105" s="243">
        <f t="shared" si="425"/>
        <v>0</v>
      </c>
      <c r="EK105" s="244">
        <v>0</v>
      </c>
      <c r="EL105" s="244">
        <v>0</v>
      </c>
      <c r="EM105" s="243">
        <f t="shared" si="426"/>
        <v>0</v>
      </c>
      <c r="EN105" s="243">
        <f t="shared" si="427"/>
        <v>0</v>
      </c>
      <c r="EO105" s="243">
        <f t="shared" si="641"/>
        <v>0</v>
      </c>
      <c r="EP105" s="244">
        <v>0</v>
      </c>
      <c r="EQ105" s="244">
        <v>0</v>
      </c>
      <c r="ER105" s="244">
        <v>0</v>
      </c>
      <c r="ES105" s="244">
        <v>0</v>
      </c>
      <c r="ET105" s="244">
        <v>0</v>
      </c>
      <c r="EU105" s="243">
        <f t="shared" si="428"/>
        <v>0</v>
      </c>
      <c r="EV105" s="243">
        <f t="shared" si="642"/>
        <v>0</v>
      </c>
      <c r="EW105" s="243">
        <f t="shared" si="643"/>
        <v>0</v>
      </c>
      <c r="EX105" s="243">
        <f t="shared" si="429"/>
        <v>0</v>
      </c>
      <c r="EY105" s="243">
        <f t="shared" si="644"/>
        <v>0</v>
      </c>
      <c r="EZ105" s="245">
        <f t="shared" si="645"/>
        <v>0</v>
      </c>
      <c r="FA105" s="245">
        <f t="shared" si="645"/>
        <v>0</v>
      </c>
      <c r="FB105" s="245">
        <f t="shared" si="645"/>
        <v>0</v>
      </c>
      <c r="FC105" s="245">
        <f t="shared" si="646"/>
        <v>0</v>
      </c>
      <c r="FD105" s="245">
        <f t="shared" si="647"/>
        <v>0</v>
      </c>
      <c r="FE105" s="245">
        <f t="shared" si="648"/>
        <v>0</v>
      </c>
      <c r="FF105" s="245">
        <f t="shared" si="649"/>
        <v>0</v>
      </c>
      <c r="FG105" s="245">
        <f t="shared" si="650"/>
        <v>0</v>
      </c>
      <c r="FH105" s="245">
        <f t="shared" si="651"/>
        <v>0</v>
      </c>
      <c r="FI105" s="245">
        <f t="shared" si="652"/>
        <v>0</v>
      </c>
      <c r="FJ105" s="245">
        <f t="shared" si="652"/>
        <v>0</v>
      </c>
      <c r="FK105" s="244">
        <f t="shared" si="430"/>
        <v>0</v>
      </c>
      <c r="FL105" s="244">
        <v>0</v>
      </c>
      <c r="FM105" s="243">
        <f t="shared" si="653"/>
        <v>0</v>
      </c>
      <c r="FN105" s="243">
        <f t="shared" si="654"/>
        <v>0</v>
      </c>
      <c r="FO105" s="244">
        <v>0</v>
      </c>
      <c r="FP105" s="244">
        <f t="shared" si="655"/>
        <v>0</v>
      </c>
      <c r="FQ105" s="244">
        <f t="shared" si="431"/>
        <v>0</v>
      </c>
      <c r="FR105" s="244">
        <v>0</v>
      </c>
      <c r="FS105" s="243">
        <f t="shared" si="656"/>
        <v>0</v>
      </c>
      <c r="FT105" s="243">
        <f t="shared" si="657"/>
        <v>0</v>
      </c>
      <c r="FU105" s="244">
        <v>0</v>
      </c>
      <c r="FV105" s="244">
        <f t="shared" si="658"/>
        <v>0</v>
      </c>
      <c r="FW105" s="270">
        <v>3.9899999999999999E-4</v>
      </c>
      <c r="FX105" s="243">
        <f t="shared" si="659"/>
        <v>1.7908874906139001</v>
      </c>
      <c r="FY105" s="243">
        <f t="shared" si="660"/>
        <v>0.39399524793505802</v>
      </c>
      <c r="FZ105" s="243">
        <f t="shared" si="432"/>
        <v>0</v>
      </c>
      <c r="GA105" s="243">
        <f t="shared" si="661"/>
        <v>0</v>
      </c>
      <c r="GB105" s="243">
        <f t="shared" si="662"/>
        <v>0</v>
      </c>
      <c r="GC105" s="243">
        <f t="shared" si="663"/>
        <v>3.1069146715791439E-2</v>
      </c>
      <c r="GD105" s="243">
        <f t="shared" si="433"/>
        <v>0.2517807983935792</v>
      </c>
      <c r="GE105" s="243">
        <f t="shared" si="664"/>
        <v>8.1158136189175712E-3</v>
      </c>
      <c r="GF105" s="243">
        <f t="shared" si="665"/>
        <v>0.21476782456242274</v>
      </c>
      <c r="GG105" s="243">
        <f t="shared" si="434"/>
        <v>0.12338663418291645</v>
      </c>
      <c r="GH105" s="247">
        <f t="shared" si="666"/>
        <v>3.1093431814094941</v>
      </c>
      <c r="GI105" s="244">
        <v>4</v>
      </c>
      <c r="GJ105" s="244">
        <v>4093.85</v>
      </c>
      <c r="GK105" s="244">
        <v>900.64700000000005</v>
      </c>
      <c r="GL105" s="244">
        <v>2511.0587270667902</v>
      </c>
      <c r="GM105" s="244">
        <v>71.022008333333304</v>
      </c>
      <c r="GN105" s="271">
        <v>0</v>
      </c>
      <c r="GO105" s="243">
        <f t="shared" si="667"/>
        <v>0</v>
      </c>
      <c r="GP105" s="243">
        <f t="shared" si="435"/>
        <v>0</v>
      </c>
      <c r="GQ105" s="243">
        <f t="shared" si="668"/>
        <v>0</v>
      </c>
      <c r="GR105" s="243">
        <f t="shared" si="669"/>
        <v>0</v>
      </c>
      <c r="GS105" s="244">
        <v>0</v>
      </c>
      <c r="GT105" s="244">
        <v>0</v>
      </c>
      <c r="GU105" s="245"/>
      <c r="GV105" s="243">
        <f t="shared" si="436"/>
        <v>0</v>
      </c>
      <c r="GW105" s="243">
        <f t="shared" si="670"/>
        <v>0</v>
      </c>
      <c r="GX105" s="243">
        <f t="shared" si="671"/>
        <v>0</v>
      </c>
      <c r="GY105" s="243">
        <f t="shared" si="437"/>
        <v>0</v>
      </c>
      <c r="GZ105" s="243">
        <f t="shared" si="672"/>
        <v>0</v>
      </c>
      <c r="HA105" s="244">
        <v>0</v>
      </c>
      <c r="HB105" s="244">
        <v>44</v>
      </c>
      <c r="HC105" s="244">
        <v>0</v>
      </c>
      <c r="HD105" s="244">
        <v>0</v>
      </c>
      <c r="HE105" s="244">
        <v>0</v>
      </c>
      <c r="HF105" s="243">
        <f t="shared" si="673"/>
        <v>0</v>
      </c>
      <c r="HG105" s="243">
        <f t="shared" si="438"/>
        <v>0</v>
      </c>
      <c r="HH105" s="244">
        <v>0</v>
      </c>
      <c r="HI105" s="244">
        <v>0</v>
      </c>
      <c r="HJ105" s="243">
        <f t="shared" si="439"/>
        <v>0</v>
      </c>
      <c r="HK105" s="243">
        <f t="shared" si="440"/>
        <v>0</v>
      </c>
      <c r="HL105" s="243">
        <f t="shared" si="441"/>
        <v>0</v>
      </c>
      <c r="HM105" s="244">
        <v>0</v>
      </c>
      <c r="HN105" s="243">
        <f t="shared" si="674"/>
        <v>0</v>
      </c>
      <c r="HO105" s="243">
        <f t="shared" si="442"/>
        <v>0</v>
      </c>
      <c r="HP105" s="244">
        <v>0</v>
      </c>
      <c r="HQ105" s="244">
        <v>0</v>
      </c>
      <c r="HR105" s="243">
        <f t="shared" si="443"/>
        <v>0</v>
      </c>
      <c r="HS105" s="243">
        <f t="shared" si="444"/>
        <v>0</v>
      </c>
      <c r="HT105" s="243">
        <f t="shared" si="445"/>
        <v>0</v>
      </c>
      <c r="HU105" s="244">
        <v>0</v>
      </c>
      <c r="HV105" s="243">
        <f t="shared" si="675"/>
        <v>0</v>
      </c>
      <c r="HW105" s="243">
        <f t="shared" si="446"/>
        <v>0</v>
      </c>
      <c r="HX105" s="244">
        <v>0</v>
      </c>
      <c r="HY105" s="244">
        <v>0</v>
      </c>
      <c r="HZ105" s="243">
        <f t="shared" si="447"/>
        <v>0</v>
      </c>
      <c r="IA105" s="243">
        <f t="shared" si="448"/>
        <v>0</v>
      </c>
      <c r="IB105" s="243">
        <f t="shared" si="449"/>
        <v>0</v>
      </c>
      <c r="IC105" s="244">
        <v>0</v>
      </c>
      <c r="ID105" s="243">
        <f t="shared" si="676"/>
        <v>0</v>
      </c>
      <c r="IE105" s="243">
        <f t="shared" si="450"/>
        <v>0</v>
      </c>
      <c r="IF105" s="244">
        <v>0</v>
      </c>
      <c r="IG105" s="244">
        <v>0</v>
      </c>
      <c r="IH105" s="243">
        <f t="shared" si="451"/>
        <v>0</v>
      </c>
      <c r="II105" s="243">
        <f t="shared" si="452"/>
        <v>0</v>
      </c>
      <c r="IJ105" s="243">
        <f t="shared" si="677"/>
        <v>0</v>
      </c>
      <c r="IK105" s="244">
        <v>0</v>
      </c>
      <c r="IL105" s="243">
        <f t="shared" si="678"/>
        <v>0</v>
      </c>
      <c r="IM105" s="243">
        <f t="shared" si="453"/>
        <v>0</v>
      </c>
      <c r="IN105" s="244">
        <v>0</v>
      </c>
      <c r="IO105" s="244">
        <v>0</v>
      </c>
      <c r="IP105" s="243">
        <f t="shared" si="454"/>
        <v>0</v>
      </c>
      <c r="IQ105" s="243">
        <f t="shared" si="455"/>
        <v>0</v>
      </c>
      <c r="IR105" s="243">
        <f t="shared" si="679"/>
        <v>0</v>
      </c>
      <c r="IS105" s="244">
        <v>0.97</v>
      </c>
      <c r="IT105" s="243">
        <f t="shared" si="680"/>
        <v>0.21340000000000001</v>
      </c>
      <c r="IU105" s="243">
        <f t="shared" si="456"/>
        <v>0</v>
      </c>
      <c r="IV105" s="244">
        <v>4.2486471709999897E-2</v>
      </c>
      <c r="IW105" s="244">
        <v>0.100787296303273</v>
      </c>
      <c r="IX105" s="243">
        <f t="shared" si="457"/>
        <v>0.15073927495419956</v>
      </c>
      <c r="IY105" s="243">
        <f t="shared" si="458"/>
        <v>7.3870652148373628E-2</v>
      </c>
      <c r="IZ105" s="243">
        <f t="shared" si="681"/>
        <v>1.8615404341390154</v>
      </c>
      <c r="JA105" s="244">
        <v>7.0249444444444196</v>
      </c>
      <c r="JB105" s="243">
        <f t="shared" si="682"/>
        <v>1.5454877777777722</v>
      </c>
      <c r="JC105" s="244">
        <v>18.017888888888798</v>
      </c>
      <c r="JD105" s="243">
        <f t="shared" si="459"/>
        <v>0</v>
      </c>
      <c r="JE105" s="243">
        <f t="shared" si="460"/>
        <v>3.0210171808403543</v>
      </c>
      <c r="JF105" s="243">
        <f t="shared" si="461"/>
        <v>1.4804669145975673</v>
      </c>
      <c r="JG105" s="243">
        <f t="shared" si="683"/>
        <v>37.307766247858687</v>
      </c>
      <c r="JH105" s="244">
        <v>0</v>
      </c>
      <c r="JI105" s="243">
        <f t="shared" si="684"/>
        <v>0</v>
      </c>
      <c r="JJ105" s="244">
        <v>0</v>
      </c>
      <c r="JK105" s="243">
        <f t="shared" si="462"/>
        <v>0</v>
      </c>
      <c r="JL105" s="243">
        <f t="shared" si="463"/>
        <v>0</v>
      </c>
      <c r="JM105" s="243">
        <f t="shared" si="464"/>
        <v>0</v>
      </c>
      <c r="JN105" s="243">
        <f t="shared" si="685"/>
        <v>0</v>
      </c>
      <c r="JO105" s="244">
        <v>0</v>
      </c>
      <c r="JP105" s="243">
        <f t="shared" si="686"/>
        <v>0</v>
      </c>
      <c r="JQ105" s="244">
        <v>0</v>
      </c>
      <c r="JR105" s="243">
        <f t="shared" si="465"/>
        <v>0</v>
      </c>
      <c r="JS105" s="243">
        <f t="shared" si="466"/>
        <v>0</v>
      </c>
      <c r="JT105" s="243">
        <f t="shared" si="467"/>
        <v>0</v>
      </c>
      <c r="JU105" s="243">
        <f t="shared" si="687"/>
        <v>0</v>
      </c>
      <c r="JV105" s="244">
        <v>0</v>
      </c>
      <c r="JW105" s="243">
        <f t="shared" si="688"/>
        <v>0</v>
      </c>
      <c r="JX105" s="244">
        <v>0</v>
      </c>
      <c r="JY105" s="243">
        <f t="shared" si="468"/>
        <v>0</v>
      </c>
      <c r="JZ105" s="243">
        <f t="shared" si="469"/>
        <v>0</v>
      </c>
      <c r="KA105" s="243">
        <f t="shared" si="470"/>
        <v>0</v>
      </c>
      <c r="KB105" s="243">
        <f t="shared" si="689"/>
        <v>0</v>
      </c>
      <c r="KC105" s="244">
        <v>0</v>
      </c>
      <c r="KD105" s="243">
        <f t="shared" si="690"/>
        <v>0</v>
      </c>
      <c r="KE105" s="244">
        <v>0</v>
      </c>
      <c r="KF105" s="243">
        <f t="shared" si="471"/>
        <v>0</v>
      </c>
      <c r="KG105" s="243">
        <f t="shared" si="472"/>
        <v>0</v>
      </c>
      <c r="KH105" s="243">
        <f t="shared" si="473"/>
        <v>0</v>
      </c>
      <c r="KI105" s="243">
        <f t="shared" si="691"/>
        <v>0</v>
      </c>
      <c r="KJ105" s="244">
        <v>0</v>
      </c>
      <c r="KK105" s="243">
        <f t="shared" si="692"/>
        <v>0</v>
      </c>
      <c r="KL105" s="244">
        <v>0</v>
      </c>
      <c r="KM105" s="243">
        <f t="shared" si="474"/>
        <v>0</v>
      </c>
      <c r="KN105" s="243">
        <f t="shared" si="475"/>
        <v>0</v>
      </c>
      <c r="KO105" s="243">
        <f t="shared" si="476"/>
        <v>0</v>
      </c>
      <c r="KP105" s="243">
        <f t="shared" si="693"/>
        <v>0</v>
      </c>
      <c r="KQ105" s="243">
        <f t="shared" si="694"/>
        <v>7.9949444444444193</v>
      </c>
      <c r="KR105" s="243">
        <f t="shared" si="694"/>
        <v>1.7588877777777723</v>
      </c>
      <c r="KS105" s="243">
        <f t="shared" si="695"/>
        <v>18.161162656902071</v>
      </c>
      <c r="KT105" s="243">
        <f t="shared" si="696"/>
        <v>0</v>
      </c>
      <c r="KU105" s="243">
        <f t="shared" si="697"/>
        <v>0</v>
      </c>
      <c r="KV105" s="243">
        <f t="shared" si="698"/>
        <v>0</v>
      </c>
      <c r="KW105" s="243">
        <f t="shared" si="699"/>
        <v>3.1717564557945539</v>
      </c>
      <c r="KX105" s="243">
        <f t="shared" si="700"/>
        <v>0.10223728101611902</v>
      </c>
      <c r="KY105" s="243">
        <f t="shared" si="701"/>
        <v>2.7054931845437658</v>
      </c>
      <c r="KZ105" s="243">
        <f t="shared" si="702"/>
        <v>1.5543375667459409</v>
      </c>
      <c r="LA105" s="243">
        <f t="shared" si="702"/>
        <v>39.169306681997703</v>
      </c>
      <c r="LB105" s="244">
        <v>0</v>
      </c>
      <c r="LC105" s="243">
        <f t="shared" si="703"/>
        <v>0</v>
      </c>
      <c r="LD105" s="243">
        <f t="shared" si="477"/>
        <v>0</v>
      </c>
      <c r="LE105" s="243">
        <f t="shared" si="704"/>
        <v>0</v>
      </c>
      <c r="LF105" s="243">
        <f t="shared" si="705"/>
        <v>0</v>
      </c>
      <c r="LG105" s="244">
        <v>0</v>
      </c>
      <c r="LH105" s="243">
        <f t="shared" si="478"/>
        <v>0</v>
      </c>
      <c r="LI105" s="243">
        <f t="shared" si="706"/>
        <v>0</v>
      </c>
      <c r="LJ105" s="243">
        <f t="shared" si="707"/>
        <v>0</v>
      </c>
      <c r="LK105" s="243">
        <f t="shared" si="479"/>
        <v>0</v>
      </c>
      <c r="LL105" s="243">
        <f t="shared" si="708"/>
        <v>0</v>
      </c>
      <c r="LM105" s="243">
        <f t="shared" si="480"/>
        <v>0</v>
      </c>
      <c r="LN105" s="244">
        <v>0</v>
      </c>
      <c r="LO105" s="243">
        <f t="shared" si="709"/>
        <v>0</v>
      </c>
      <c r="LP105" s="243">
        <f t="shared" si="710"/>
        <v>0</v>
      </c>
      <c r="LQ105" s="243">
        <f t="shared" si="481"/>
        <v>0</v>
      </c>
      <c r="LR105" s="243">
        <f t="shared" si="711"/>
        <v>0</v>
      </c>
      <c r="LS105" s="244">
        <v>0</v>
      </c>
      <c r="LT105" s="243">
        <f t="shared" si="482"/>
        <v>0</v>
      </c>
      <c r="LU105" s="243">
        <f t="shared" si="712"/>
        <v>0</v>
      </c>
      <c r="LV105" s="243">
        <f t="shared" si="713"/>
        <v>0</v>
      </c>
      <c r="LW105" s="243">
        <f t="shared" si="483"/>
        <v>0</v>
      </c>
      <c r="LX105" s="243">
        <f t="shared" si="714"/>
        <v>0</v>
      </c>
      <c r="LY105" s="245">
        <f t="shared" si="484"/>
        <v>0</v>
      </c>
      <c r="LZ105" s="244">
        <v>0</v>
      </c>
      <c r="MA105" s="249">
        <f t="shared" si="715"/>
        <v>0</v>
      </c>
      <c r="MB105" s="249">
        <f t="shared" si="716"/>
        <v>0</v>
      </c>
      <c r="MC105" s="249">
        <f t="shared" si="485"/>
        <v>0</v>
      </c>
      <c r="MD105" s="247">
        <f t="shared" si="717"/>
        <v>0</v>
      </c>
      <c r="ME105" s="250">
        <f t="shared" si="718"/>
        <v>91.34501556429548</v>
      </c>
      <c r="MF105" s="251">
        <f t="shared" si="765"/>
        <v>11.938714960771151</v>
      </c>
      <c r="MG105" s="252" t="e">
        <f t="shared" si="719"/>
        <v>#REF!</v>
      </c>
      <c r="MH105" s="252" t="e">
        <f t="shared" si="766"/>
        <v>#REF!</v>
      </c>
      <c r="MI105" s="252">
        <f t="shared" si="720"/>
        <v>0</v>
      </c>
      <c r="MJ105" s="252">
        <f t="shared" si="721"/>
        <v>0</v>
      </c>
      <c r="MK105" s="252">
        <f t="shared" si="767"/>
        <v>30.582999999999998</v>
      </c>
      <c r="ML105" s="252">
        <f t="shared" si="722"/>
        <v>0</v>
      </c>
      <c r="MM105" s="252">
        <f t="shared" si="723"/>
        <v>0</v>
      </c>
      <c r="MN105" s="252">
        <f t="shared" si="724"/>
        <v>0</v>
      </c>
      <c r="MO105" s="252">
        <f t="shared" si="725"/>
        <v>0</v>
      </c>
      <c r="MP105" s="253">
        <f t="shared" si="726"/>
        <v>0</v>
      </c>
      <c r="MQ105" s="254">
        <f t="shared" si="768"/>
        <v>0</v>
      </c>
      <c r="MR105" s="255">
        <f t="shared" si="727"/>
        <v>0</v>
      </c>
      <c r="MS105" s="255">
        <f t="shared" si="769"/>
        <v>0</v>
      </c>
      <c r="MT105" s="255">
        <f t="shared" si="770"/>
        <v>7.3967135842582081</v>
      </c>
      <c r="MU105" s="255">
        <f t="shared" si="486"/>
        <v>0.23842306174800909</v>
      </c>
      <c r="MV105" s="255">
        <f t="shared" si="728"/>
        <v>7.6974210764136641</v>
      </c>
      <c r="MW105" s="255" t="e">
        <f t="shared" si="487"/>
        <v>#REF!</v>
      </c>
      <c r="MX105" s="255" t="e">
        <f t="shared" si="488"/>
        <v>#REF!</v>
      </c>
      <c r="MY105" s="256" t="e">
        <f t="shared" si="729"/>
        <v>#REF!</v>
      </c>
      <c r="MZ105" s="254">
        <f t="shared" si="730"/>
        <v>0</v>
      </c>
      <c r="NA105" s="255">
        <f t="shared" si="489"/>
        <v>0</v>
      </c>
      <c r="NB105" s="255">
        <f t="shared" si="731"/>
        <v>0</v>
      </c>
      <c r="NC105" s="255">
        <f t="shared" si="490"/>
        <v>0</v>
      </c>
      <c r="ND105" s="255">
        <f t="shared" si="732"/>
        <v>0</v>
      </c>
      <c r="NE105" s="255"/>
      <c r="NF105" s="256"/>
      <c r="NG105" s="257"/>
      <c r="NH105" s="254">
        <f t="shared" si="733"/>
        <v>0</v>
      </c>
      <c r="NI105" s="255">
        <f t="shared" si="491"/>
        <v>0</v>
      </c>
      <c r="NJ105" s="255" t="e">
        <f t="shared" si="734"/>
        <v>#REF!</v>
      </c>
      <c r="NK105" s="255" t="e">
        <f t="shared" si="492"/>
        <v>#REF!</v>
      </c>
      <c r="NL105" s="255">
        <f t="shared" si="735"/>
        <v>0</v>
      </c>
      <c r="NM105" s="255"/>
      <c r="NN105" s="256"/>
      <c r="NO105" s="257"/>
      <c r="NP105" s="254">
        <f t="shared" si="736"/>
        <v>4.1347026453041131</v>
      </c>
      <c r="NQ105" s="255">
        <f t="shared" si="493"/>
        <v>4.6598098812577353</v>
      </c>
      <c r="NR105" s="255">
        <f t="shared" si="737"/>
        <v>3.6363769671129726</v>
      </c>
      <c r="NS105" s="255">
        <f t="shared" si="494"/>
        <v>4.5091074392200863</v>
      </c>
      <c r="NT105" s="255">
        <f t="shared" si="738"/>
        <v>38.941560080070069</v>
      </c>
      <c r="NU105" s="255">
        <f t="shared" si="739"/>
        <v>0.10617711865684128</v>
      </c>
      <c r="NV105" s="256">
        <f t="shared" si="740"/>
        <v>9.3380361742981033E-2</v>
      </c>
      <c r="NW105" s="257">
        <f t="shared" si="495"/>
        <v>1.0358957808877343</v>
      </c>
      <c r="NX105" s="254">
        <f t="shared" si="741"/>
        <v>0</v>
      </c>
      <c r="NY105" s="255">
        <f t="shared" si="496"/>
        <v>0</v>
      </c>
      <c r="NZ105" s="255">
        <f t="shared" si="742"/>
        <v>0</v>
      </c>
      <c r="OA105" s="255">
        <f t="shared" si="497"/>
        <v>0</v>
      </c>
      <c r="OB105" s="255">
        <f t="shared" si="743"/>
        <v>0</v>
      </c>
      <c r="OC105" s="255"/>
      <c r="OD105" s="256"/>
      <c r="OE105" s="257"/>
      <c r="OF105" s="254">
        <f t="shared" si="744"/>
        <v>0</v>
      </c>
      <c r="OG105" s="255">
        <f t="shared" si="498"/>
        <v>0</v>
      </c>
      <c r="OH105" s="255">
        <f t="shared" si="745"/>
        <v>0</v>
      </c>
      <c r="OI105" s="255">
        <f t="shared" si="499"/>
        <v>0</v>
      </c>
      <c r="OJ105" s="255">
        <f t="shared" si="746"/>
        <v>0</v>
      </c>
      <c r="OK105" s="255"/>
      <c r="OL105" s="256"/>
      <c r="OM105" s="257"/>
      <c r="ON105" s="258"/>
      <c r="OO105" s="254">
        <f t="shared" si="747"/>
        <v>0</v>
      </c>
      <c r="OP105" s="255">
        <f t="shared" si="500"/>
        <v>0</v>
      </c>
      <c r="OQ105" s="255">
        <f t="shared" si="748"/>
        <v>0</v>
      </c>
      <c r="OR105" s="255">
        <f t="shared" si="501"/>
        <v>0</v>
      </c>
      <c r="OS105" s="255">
        <f t="shared" si="749"/>
        <v>0</v>
      </c>
      <c r="OT105" s="255"/>
      <c r="OU105" s="256"/>
      <c r="OV105" s="257"/>
      <c r="OW105" s="258"/>
      <c r="OX105" s="254">
        <f t="shared" si="750"/>
        <v>0</v>
      </c>
      <c r="OY105" s="255">
        <f t="shared" si="502"/>
        <v>0</v>
      </c>
      <c r="OZ105" s="255">
        <f t="shared" si="751"/>
        <v>0</v>
      </c>
      <c r="PA105" s="255">
        <f t="shared" si="503"/>
        <v>0</v>
      </c>
      <c r="PB105" s="255">
        <f t="shared" si="752"/>
        <v>0</v>
      </c>
      <c r="PC105" s="255"/>
      <c r="PD105" s="259"/>
      <c r="PE105" s="257"/>
      <c r="PF105" s="254">
        <f t="shared" si="505"/>
        <v>0</v>
      </c>
      <c r="PG105" s="255">
        <f t="shared" si="506"/>
        <v>0</v>
      </c>
      <c r="PH105" s="255">
        <f t="shared" si="753"/>
        <v>0</v>
      </c>
      <c r="PI105" s="255">
        <f t="shared" si="507"/>
        <v>0</v>
      </c>
      <c r="PJ105" s="255">
        <f t="shared" si="508"/>
        <v>0</v>
      </c>
      <c r="PK105" s="255"/>
      <c r="PL105" s="259"/>
      <c r="PM105" s="257"/>
      <c r="PN105" s="254">
        <f t="shared" si="509"/>
        <v>0</v>
      </c>
      <c r="PO105" s="255">
        <f t="shared" si="510"/>
        <v>0</v>
      </c>
      <c r="PP105" s="255">
        <f t="shared" si="754"/>
        <v>0</v>
      </c>
      <c r="PQ105" s="255">
        <f t="shared" si="511"/>
        <v>0</v>
      </c>
      <c r="PR105" s="255">
        <f t="shared" si="512"/>
        <v>0</v>
      </c>
      <c r="PS105" s="255"/>
      <c r="PT105" s="259"/>
      <c r="PU105" s="257"/>
      <c r="PV105" s="254">
        <f t="shared" si="513"/>
        <v>2.4468994845151135</v>
      </c>
      <c r="PW105" s="255">
        <f t="shared" si="514"/>
        <v>2.7576557190485329</v>
      </c>
      <c r="PX105" s="255">
        <f t="shared" si="515"/>
        <v>8.1158136189175712E-3</v>
      </c>
      <c r="PY105" s="255">
        <f t="shared" si="516"/>
        <v>1.0063608887457788E-2</v>
      </c>
      <c r="PZ105" s="255">
        <f t="shared" si="517"/>
        <v>2.4677326836583284</v>
      </c>
      <c r="QA105" s="255">
        <f t="shared" si="755"/>
        <v>0.99155775693162584</v>
      </c>
      <c r="QB105" s="259">
        <f t="shared" si="518"/>
        <v>3.2887734042919745E-3</v>
      </c>
      <c r="QC105" s="257">
        <f t="shared" si="756"/>
        <v>1.1267171407473464</v>
      </c>
      <c r="QD105" s="254">
        <f t="shared" si="519"/>
        <v>0</v>
      </c>
      <c r="QE105" s="255">
        <f t="shared" si="520"/>
        <v>0</v>
      </c>
      <c r="QF105" s="255">
        <f t="shared" si="521"/>
        <v>0</v>
      </c>
      <c r="QG105" s="255">
        <f t="shared" si="522"/>
        <v>0</v>
      </c>
      <c r="QH105" s="255">
        <f t="shared" si="523"/>
        <v>0</v>
      </c>
      <c r="QI105" s="255"/>
      <c r="QJ105" s="259"/>
      <c r="QK105" s="257"/>
      <c r="QL105" s="254">
        <f t="shared" si="524"/>
        <v>13.054533907365586</v>
      </c>
      <c r="QM105" s="255">
        <f t="shared" si="525"/>
        <v>14.712459713601016</v>
      </c>
      <c r="QN105" s="255">
        <f t="shared" si="526"/>
        <v>0.10223728101611902</v>
      </c>
      <c r="QO105" s="255">
        <f t="shared" si="527"/>
        <v>0.12677422845998759</v>
      </c>
      <c r="QP105" s="255">
        <f t="shared" si="757"/>
        <v>31.086751334918812</v>
      </c>
      <c r="QQ105" s="255">
        <f t="shared" si="758"/>
        <v>0.41993882753203038</v>
      </c>
      <c r="QR105" s="259">
        <f t="shared" si="528"/>
        <v>3.2887734042919745E-3</v>
      </c>
      <c r="QS105" s="257">
        <f t="shared" si="759"/>
        <v>1.0541215367135979</v>
      </c>
      <c r="QT105" s="254">
        <f t="shared" si="529"/>
        <v>0</v>
      </c>
      <c r="QU105" s="255">
        <f t="shared" si="530"/>
        <v>0</v>
      </c>
      <c r="QV105" s="255">
        <f t="shared" si="531"/>
        <v>0</v>
      </c>
      <c r="QW105" s="255">
        <f t="shared" si="532"/>
        <v>0</v>
      </c>
      <c r="QX105" s="255">
        <f t="shared" si="533"/>
        <v>0</v>
      </c>
      <c r="QY105" s="255"/>
      <c r="QZ105" s="259"/>
      <c r="RA105" s="257"/>
      <c r="RB105" s="254">
        <f t="shared" si="534"/>
        <v>0</v>
      </c>
      <c r="RC105" s="255">
        <f t="shared" si="535"/>
        <v>0</v>
      </c>
      <c r="RD105" s="255">
        <f t="shared" si="760"/>
        <v>0</v>
      </c>
      <c r="RE105" s="255">
        <f t="shared" si="536"/>
        <v>0</v>
      </c>
      <c r="RF105" s="255">
        <f t="shared" si="537"/>
        <v>0</v>
      </c>
      <c r="RG105" s="255"/>
      <c r="RH105" s="259"/>
      <c r="RI105" s="257"/>
      <c r="RJ105" s="254">
        <f t="shared" si="538"/>
        <v>0</v>
      </c>
      <c r="RK105" s="255">
        <f t="shared" si="539"/>
        <v>0</v>
      </c>
      <c r="RL105" s="255">
        <f t="shared" si="761"/>
        <v>0</v>
      </c>
      <c r="RM105" s="255">
        <f t="shared" si="540"/>
        <v>0</v>
      </c>
      <c r="RN105" s="255">
        <f t="shared" si="541"/>
        <v>0</v>
      </c>
      <c r="RO105" s="255"/>
      <c r="RP105" s="259"/>
      <c r="RQ105" s="257"/>
      <c r="RR105" s="254">
        <f t="shared" si="542"/>
        <v>0</v>
      </c>
      <c r="RS105" s="255">
        <f t="shared" si="543"/>
        <v>0</v>
      </c>
      <c r="RT105" s="255">
        <f t="shared" si="762"/>
        <v>0</v>
      </c>
      <c r="RU105" s="255">
        <f t="shared" si="544"/>
        <v>0</v>
      </c>
      <c r="RV105" s="255">
        <f t="shared" si="545"/>
        <v>0</v>
      </c>
      <c r="RW105" s="255"/>
      <c r="RX105" s="259"/>
      <c r="RY105" s="257"/>
      <c r="RZ105" s="260"/>
      <c r="SA105" s="242">
        <f t="shared" si="546"/>
        <v>0</v>
      </c>
      <c r="SB105" s="242">
        <f t="shared" si="547"/>
        <v>0</v>
      </c>
      <c r="SC105" s="242">
        <f t="shared" si="548"/>
        <v>0.31625898190502527</v>
      </c>
      <c r="SD105" s="242">
        <f t="shared" si="549"/>
        <v>0</v>
      </c>
      <c r="SE105" s="242">
        <f t="shared" si="550"/>
        <v>0</v>
      </c>
      <c r="SF105" s="262">
        <v>0</v>
      </c>
      <c r="SG105" s="242">
        <f t="shared" si="551"/>
        <v>0</v>
      </c>
      <c r="SH105" s="262">
        <v>0</v>
      </c>
      <c r="SI105" s="242">
        <f t="shared" si="552"/>
        <v>0</v>
      </c>
      <c r="SJ105" s="242">
        <f t="shared" si="553"/>
        <v>0</v>
      </c>
      <c r="SK105" s="242">
        <f t="shared" si="554"/>
        <v>0</v>
      </c>
      <c r="SL105" s="242">
        <f t="shared" si="555"/>
        <v>3.256212536759831E-2</v>
      </c>
      <c r="SM105" s="242">
        <f t="shared" si="556"/>
        <v>0</v>
      </c>
      <c r="SN105" s="242">
        <f t="shared" si="557"/>
        <v>0.30211123242211718</v>
      </c>
      <c r="SO105" s="242">
        <f t="shared" si="558"/>
        <v>0</v>
      </c>
      <c r="SP105" s="242">
        <f t="shared" si="559"/>
        <v>0</v>
      </c>
      <c r="SQ105" s="242">
        <f t="shared" si="560"/>
        <v>0</v>
      </c>
      <c r="SR105" s="242">
        <f t="shared" si="561"/>
        <v>0</v>
      </c>
      <c r="SS105" s="242">
        <f t="shared" si="562"/>
        <v>0.65093233969474085</v>
      </c>
      <c r="ST105" s="242">
        <f t="shared" si="563"/>
        <v>0.65093233969474085</v>
      </c>
      <c r="SU105" s="242"/>
      <c r="SV105" s="242"/>
      <c r="SW105" s="242">
        <f t="shared" si="564"/>
        <v>1.0485379183227139</v>
      </c>
      <c r="SX105" s="242">
        <f t="shared" si="564"/>
        <v>1.0485379183227139</v>
      </c>
      <c r="SY105" s="242"/>
      <c r="SZ105" s="263"/>
      <c r="TA105" s="264">
        <f t="shared" si="565"/>
        <v>0</v>
      </c>
      <c r="TB105" s="264">
        <f t="shared" si="566"/>
        <v>0</v>
      </c>
      <c r="TC105" s="264">
        <f t="shared" si="567"/>
        <v>49.061709999999998</v>
      </c>
      <c r="TD105" s="264">
        <f t="shared" si="568"/>
        <v>0</v>
      </c>
      <c r="TE105" s="264">
        <f t="shared" si="569"/>
        <v>0</v>
      </c>
      <c r="TF105" s="264">
        <f t="shared" si="569"/>
        <v>0</v>
      </c>
      <c r="TG105" s="264">
        <f t="shared" si="570"/>
        <v>0</v>
      </c>
      <c r="TH105" s="264">
        <f t="shared" si="571"/>
        <v>0</v>
      </c>
      <c r="TI105" s="264">
        <f t="shared" si="572"/>
        <v>0</v>
      </c>
      <c r="TJ105" s="264">
        <f t="shared" si="573"/>
        <v>4.6442299999999994</v>
      </c>
      <c r="TK105" s="264">
        <f t="shared" si="574"/>
        <v>0</v>
      </c>
      <c r="TL105" s="264">
        <f t="shared" si="575"/>
        <v>46.056620000000002</v>
      </c>
      <c r="TM105" s="264">
        <f t="shared" si="576"/>
        <v>0</v>
      </c>
      <c r="TN105" s="264">
        <f t="shared" si="577"/>
        <v>0</v>
      </c>
      <c r="TO105" s="264">
        <f t="shared" si="578"/>
        <v>0</v>
      </c>
      <c r="TP105" s="264">
        <f t="shared" si="578"/>
        <v>0</v>
      </c>
      <c r="TQ105" s="264"/>
      <c r="TR105" s="264"/>
      <c r="TS105" s="264">
        <f t="shared" si="579"/>
        <v>0</v>
      </c>
      <c r="TT105" s="264">
        <f t="shared" si="580"/>
        <v>0</v>
      </c>
      <c r="TU105" s="264">
        <f t="shared" si="581"/>
        <v>50.822818392137556</v>
      </c>
      <c r="TV105" s="264">
        <f t="shared" si="582"/>
        <v>0</v>
      </c>
      <c r="TW105" s="264">
        <f t="shared" si="582"/>
        <v>0</v>
      </c>
      <c r="TX105" s="264">
        <f t="shared" si="583"/>
        <v>0</v>
      </c>
      <c r="TY105" s="264">
        <f t="shared" si="584"/>
        <v>0</v>
      </c>
      <c r="TZ105" s="264">
        <f t="shared" si="585"/>
        <v>0</v>
      </c>
      <c r="UA105" s="264">
        <f t="shared" si="586"/>
        <v>0</v>
      </c>
      <c r="UB105" s="264">
        <f t="shared" si="587"/>
        <v>5.2327335465730478</v>
      </c>
      <c r="UC105" s="264">
        <f t="shared" si="588"/>
        <v>0</v>
      </c>
      <c r="UD105" s="264">
        <f t="shared" si="589"/>
        <v>48.549275050234229</v>
      </c>
      <c r="UE105" s="264">
        <f t="shared" si="590"/>
        <v>0</v>
      </c>
      <c r="UF105" s="264">
        <f t="shared" si="591"/>
        <v>0</v>
      </c>
      <c r="UG105" s="264">
        <f t="shared" si="592"/>
        <v>0</v>
      </c>
      <c r="UH105" s="264">
        <f t="shared" si="592"/>
        <v>0</v>
      </c>
      <c r="UI105" s="191"/>
      <c r="UJ105" s="191"/>
      <c r="UK105" s="191"/>
      <c r="UL105" s="191"/>
      <c r="UM105" s="189"/>
      <c r="UN105" s="191"/>
      <c r="UO105" s="191"/>
      <c r="UP105" s="191"/>
      <c r="UQ105" s="191"/>
      <c r="UR105" s="191"/>
      <c r="US105" s="191"/>
      <c r="UT105" s="191"/>
      <c r="UU105" s="191"/>
      <c r="UV105" s="192"/>
      <c r="UW105" s="191"/>
      <c r="UX105" s="191"/>
      <c r="UY105" s="191"/>
      <c r="UZ105" s="191"/>
      <c r="VA105" s="191"/>
      <c r="VB105" s="191"/>
      <c r="VC105" s="191"/>
      <c r="VD105" s="191"/>
      <c r="VE105" s="191"/>
      <c r="VF105" s="191"/>
      <c r="VG105" s="191"/>
      <c r="VH105" s="191"/>
      <c r="VI105" s="191"/>
      <c r="VJ105" s="191"/>
      <c r="VK105" s="191"/>
      <c r="VL105" s="191"/>
      <c r="VM105" s="191"/>
      <c r="VN105" s="219"/>
      <c r="VO105" s="191"/>
      <c r="VP105" s="191"/>
      <c r="VQ105" s="191"/>
      <c r="VR105" s="191"/>
      <c r="VS105" s="191"/>
      <c r="VT105" s="191"/>
      <c r="VU105" s="191"/>
      <c r="VV105" s="191"/>
    </row>
    <row r="106" spans="1:594" ht="23.1" hidden="1" customHeight="1" thickBot="1" x14ac:dyDescent="0.35">
      <c r="A106" s="265">
        <v>69</v>
      </c>
      <c r="B106" s="266" t="s">
        <v>196</v>
      </c>
      <c r="C106" s="265">
        <v>1</v>
      </c>
      <c r="D106" s="267">
        <v>260.10000000000002</v>
      </c>
      <c r="E106" s="239"/>
      <c r="F106" s="240">
        <f t="shared" si="593"/>
        <v>260.10000000000002</v>
      </c>
      <c r="G106" s="240"/>
      <c r="H106" s="268"/>
      <c r="I106" s="269">
        <v>0.75090000000000001</v>
      </c>
      <c r="J106" s="269">
        <v>0.75090000000000001</v>
      </c>
      <c r="K106" s="269"/>
      <c r="L106" s="269"/>
      <c r="M106" s="269">
        <v>0</v>
      </c>
      <c r="N106" s="269">
        <v>0</v>
      </c>
      <c r="O106" s="269">
        <v>0.31440000000000001</v>
      </c>
      <c r="P106" s="269">
        <v>0</v>
      </c>
      <c r="Q106" s="269">
        <v>0</v>
      </c>
      <c r="R106" s="269">
        <v>0</v>
      </c>
      <c r="S106" s="269">
        <v>0</v>
      </c>
      <c r="T106" s="269">
        <v>0</v>
      </c>
      <c r="U106" s="269">
        <v>0</v>
      </c>
      <c r="V106" s="269">
        <v>7.0900000000000005E-2</v>
      </c>
      <c r="W106" s="269">
        <v>0</v>
      </c>
      <c r="X106" s="269">
        <v>0.36559999999999998</v>
      </c>
      <c r="Y106" s="269">
        <v>0</v>
      </c>
      <c r="Z106" s="269">
        <v>0</v>
      </c>
      <c r="AA106" s="269">
        <v>0</v>
      </c>
      <c r="AB106" s="269">
        <v>0</v>
      </c>
      <c r="AC106" s="244">
        <v>0</v>
      </c>
      <c r="AD106" s="243">
        <f t="shared" si="594"/>
        <v>0</v>
      </c>
      <c r="AE106" s="243">
        <f t="shared" si="390"/>
        <v>0</v>
      </c>
      <c r="AF106" s="243">
        <f t="shared" si="595"/>
        <v>0</v>
      </c>
      <c r="AG106" s="243">
        <f t="shared" si="596"/>
        <v>0</v>
      </c>
      <c r="AH106" s="244">
        <v>0</v>
      </c>
      <c r="AI106" s="243">
        <f t="shared" si="391"/>
        <v>0</v>
      </c>
      <c r="AJ106" s="243">
        <f t="shared" si="597"/>
        <v>0</v>
      </c>
      <c r="AK106" s="243">
        <f t="shared" si="598"/>
        <v>0</v>
      </c>
      <c r="AL106" s="243">
        <f t="shared" si="392"/>
        <v>0</v>
      </c>
      <c r="AM106" s="243">
        <f t="shared" si="599"/>
        <v>0</v>
      </c>
      <c r="AN106" s="244">
        <v>0</v>
      </c>
      <c r="AO106" s="244">
        <v>0</v>
      </c>
      <c r="AP106" s="243">
        <f t="shared" si="600"/>
        <v>0</v>
      </c>
      <c r="AQ106" s="243">
        <f t="shared" si="601"/>
        <v>0</v>
      </c>
      <c r="AR106" s="243">
        <f t="shared" si="602"/>
        <v>0</v>
      </c>
      <c r="AS106" s="244">
        <v>0</v>
      </c>
      <c r="AT106" s="244" t="e">
        <f t="shared" si="393"/>
        <v>#REF!</v>
      </c>
      <c r="AU106" s="243">
        <f t="shared" si="394"/>
        <v>0</v>
      </c>
      <c r="AV106" s="243">
        <f t="shared" si="603"/>
        <v>0</v>
      </c>
      <c r="AW106" s="243">
        <f t="shared" si="604"/>
        <v>0</v>
      </c>
      <c r="AX106" s="243">
        <f t="shared" si="395"/>
        <v>0</v>
      </c>
      <c r="AY106" s="243">
        <f t="shared" si="605"/>
        <v>0</v>
      </c>
      <c r="AZ106" s="244">
        <v>10</v>
      </c>
      <c r="BA106" s="243">
        <f t="shared" si="606"/>
        <v>50.971666666666664</v>
      </c>
      <c r="BB106" s="243">
        <f t="shared" si="607"/>
        <v>5.3156166666666662</v>
      </c>
      <c r="BC106" s="243">
        <f t="shared" si="608"/>
        <v>4.2524933333333328</v>
      </c>
      <c r="BD106" s="243">
        <f t="shared" si="609"/>
        <v>1.0631233333333334</v>
      </c>
      <c r="BE106" s="244">
        <v>1.9933562499999999</v>
      </c>
      <c r="BF106" s="243">
        <f t="shared" si="610"/>
        <v>1.5946850000000001</v>
      </c>
      <c r="BG106" s="243">
        <f t="shared" si="611"/>
        <v>0.39867124999999981</v>
      </c>
      <c r="BH106" s="243">
        <f t="shared" si="396"/>
        <v>6.6219605501167909</v>
      </c>
      <c r="BI106" s="243">
        <f t="shared" si="612"/>
        <v>0.21344994518828747</v>
      </c>
      <c r="BJ106" s="243">
        <f t="shared" si="613"/>
        <v>5.6485008815629971</v>
      </c>
      <c r="BK106" s="243">
        <f t="shared" si="397"/>
        <v>3.2451300066725062</v>
      </c>
      <c r="BL106" s="243">
        <f t="shared" si="614"/>
        <v>81.777276168147154</v>
      </c>
      <c r="BM106" s="244">
        <v>0</v>
      </c>
      <c r="BN106" s="243">
        <f t="shared" si="615"/>
        <v>0</v>
      </c>
      <c r="BO106" s="243">
        <f t="shared" si="398"/>
        <v>0</v>
      </c>
      <c r="BP106" s="243">
        <f t="shared" si="616"/>
        <v>0</v>
      </c>
      <c r="BQ106" s="243">
        <f t="shared" si="617"/>
        <v>0</v>
      </c>
      <c r="BR106" s="244">
        <v>0</v>
      </c>
      <c r="BS106" s="243">
        <f t="shared" si="399"/>
        <v>0</v>
      </c>
      <c r="BT106" s="243">
        <f t="shared" si="618"/>
        <v>0</v>
      </c>
      <c r="BU106" s="243">
        <f t="shared" si="619"/>
        <v>0</v>
      </c>
      <c r="BV106" s="243">
        <f t="shared" si="400"/>
        <v>0</v>
      </c>
      <c r="BW106" s="243">
        <f t="shared" si="620"/>
        <v>0</v>
      </c>
      <c r="BX106" s="244">
        <v>0</v>
      </c>
      <c r="BY106" s="243">
        <f t="shared" si="401"/>
        <v>0</v>
      </c>
      <c r="BZ106" s="243">
        <f t="shared" si="621"/>
        <v>0</v>
      </c>
      <c r="CA106" s="243">
        <f t="shared" si="622"/>
        <v>0</v>
      </c>
      <c r="CB106" s="243">
        <f t="shared" si="402"/>
        <v>0</v>
      </c>
      <c r="CC106" s="243">
        <f t="shared" si="623"/>
        <v>0</v>
      </c>
      <c r="CD106" s="245"/>
      <c r="CE106" s="243">
        <f t="shared" si="403"/>
        <v>0</v>
      </c>
      <c r="CF106" s="243">
        <f t="shared" si="624"/>
        <v>0</v>
      </c>
      <c r="CG106" s="243">
        <f t="shared" si="625"/>
        <v>0</v>
      </c>
      <c r="CH106" s="243">
        <f t="shared" si="404"/>
        <v>0</v>
      </c>
      <c r="CI106" s="243">
        <f t="shared" si="626"/>
        <v>0</v>
      </c>
      <c r="CJ106" s="245"/>
      <c r="CK106" s="243">
        <f t="shared" si="405"/>
        <v>0</v>
      </c>
      <c r="CL106" s="243">
        <f t="shared" si="627"/>
        <v>0</v>
      </c>
      <c r="CM106" s="243">
        <f t="shared" si="628"/>
        <v>0</v>
      </c>
      <c r="CN106" s="243">
        <f t="shared" si="406"/>
        <v>0</v>
      </c>
      <c r="CO106" s="243">
        <f t="shared" si="629"/>
        <v>0</v>
      </c>
      <c r="CP106" s="243">
        <v>0</v>
      </c>
      <c r="CQ106" s="243">
        <f t="shared" si="407"/>
        <v>0</v>
      </c>
      <c r="CR106" s="243">
        <f t="shared" si="763"/>
        <v>0</v>
      </c>
      <c r="CS106" s="243">
        <f t="shared" si="630"/>
        <v>0</v>
      </c>
      <c r="CT106" s="243">
        <f t="shared" si="408"/>
        <v>0</v>
      </c>
      <c r="CU106" s="243">
        <f t="shared" si="631"/>
        <v>0</v>
      </c>
      <c r="CV106" s="243"/>
      <c r="CW106" s="243">
        <f t="shared" si="409"/>
        <v>0</v>
      </c>
      <c r="CX106" s="243">
        <f t="shared" si="764"/>
        <v>0</v>
      </c>
      <c r="CY106" s="243">
        <f t="shared" si="632"/>
        <v>0</v>
      </c>
      <c r="CZ106" s="243">
        <f t="shared" si="410"/>
        <v>0</v>
      </c>
      <c r="DA106" s="243">
        <f t="shared" si="633"/>
        <v>0</v>
      </c>
      <c r="DB106" s="244">
        <v>0</v>
      </c>
      <c r="DC106" s="243">
        <f t="shared" si="634"/>
        <v>0</v>
      </c>
      <c r="DD106" s="243">
        <f t="shared" si="411"/>
        <v>0</v>
      </c>
      <c r="DE106" s="244">
        <v>0</v>
      </c>
      <c r="DF106" s="244">
        <v>0</v>
      </c>
      <c r="DG106" s="243">
        <f t="shared" si="412"/>
        <v>0</v>
      </c>
      <c r="DH106" s="243">
        <f t="shared" si="413"/>
        <v>0</v>
      </c>
      <c r="DI106" s="243">
        <f t="shared" si="635"/>
        <v>0</v>
      </c>
      <c r="DJ106" s="244">
        <v>0</v>
      </c>
      <c r="DK106" s="243">
        <f t="shared" si="636"/>
        <v>0</v>
      </c>
      <c r="DL106" s="243">
        <f t="shared" si="414"/>
        <v>0</v>
      </c>
      <c r="DM106" s="244">
        <v>0</v>
      </c>
      <c r="DN106" s="244">
        <v>0</v>
      </c>
      <c r="DO106" s="243">
        <f t="shared" si="415"/>
        <v>0</v>
      </c>
      <c r="DP106" s="243">
        <f t="shared" si="416"/>
        <v>0</v>
      </c>
      <c r="DQ106" s="243">
        <f t="shared" si="637"/>
        <v>0</v>
      </c>
      <c r="DR106" s="244">
        <v>0</v>
      </c>
      <c r="DS106" s="243">
        <f t="shared" si="638"/>
        <v>0</v>
      </c>
      <c r="DT106" s="243">
        <f t="shared" si="417"/>
        <v>0</v>
      </c>
      <c r="DU106" s="244">
        <v>0</v>
      </c>
      <c r="DV106" s="244">
        <v>0</v>
      </c>
      <c r="DW106" s="243">
        <f t="shared" si="418"/>
        <v>0</v>
      </c>
      <c r="DX106" s="243">
        <f t="shared" si="419"/>
        <v>0</v>
      </c>
      <c r="DY106" s="243">
        <f t="shared" si="420"/>
        <v>0</v>
      </c>
      <c r="DZ106" s="244">
        <v>0</v>
      </c>
      <c r="EA106" s="243">
        <f t="shared" si="639"/>
        <v>0</v>
      </c>
      <c r="EB106" s="243">
        <f t="shared" si="421"/>
        <v>0</v>
      </c>
      <c r="EC106" s="244">
        <v>0</v>
      </c>
      <c r="ED106" s="244">
        <v>0</v>
      </c>
      <c r="EE106" s="243">
        <f t="shared" si="422"/>
        <v>0</v>
      </c>
      <c r="EF106" s="243">
        <f t="shared" si="423"/>
        <v>0</v>
      </c>
      <c r="EG106" s="243">
        <f t="shared" si="424"/>
        <v>0</v>
      </c>
      <c r="EH106" s="244">
        <v>0</v>
      </c>
      <c r="EI106" s="243">
        <f t="shared" si="640"/>
        <v>0</v>
      </c>
      <c r="EJ106" s="243">
        <f t="shared" si="425"/>
        <v>0</v>
      </c>
      <c r="EK106" s="244">
        <v>0</v>
      </c>
      <c r="EL106" s="244">
        <v>0</v>
      </c>
      <c r="EM106" s="243">
        <f t="shared" si="426"/>
        <v>0</v>
      </c>
      <c r="EN106" s="243">
        <f t="shared" si="427"/>
        <v>0</v>
      </c>
      <c r="EO106" s="243">
        <f t="shared" si="641"/>
        <v>0</v>
      </c>
      <c r="EP106" s="244">
        <v>0</v>
      </c>
      <c r="EQ106" s="244">
        <v>0</v>
      </c>
      <c r="ER106" s="244">
        <v>0</v>
      </c>
      <c r="ES106" s="244">
        <v>0</v>
      </c>
      <c r="ET106" s="244">
        <v>0</v>
      </c>
      <c r="EU106" s="243">
        <f t="shared" si="428"/>
        <v>0</v>
      </c>
      <c r="EV106" s="243">
        <f t="shared" si="642"/>
        <v>0</v>
      </c>
      <c r="EW106" s="243">
        <f t="shared" si="643"/>
        <v>0</v>
      </c>
      <c r="EX106" s="243">
        <f t="shared" si="429"/>
        <v>0</v>
      </c>
      <c r="EY106" s="243">
        <f t="shared" si="644"/>
        <v>0</v>
      </c>
      <c r="EZ106" s="245">
        <f t="shared" si="645"/>
        <v>0</v>
      </c>
      <c r="FA106" s="245">
        <f t="shared" si="645"/>
        <v>0</v>
      </c>
      <c r="FB106" s="245">
        <f t="shared" si="645"/>
        <v>0</v>
      </c>
      <c r="FC106" s="245">
        <f t="shared" si="646"/>
        <v>0</v>
      </c>
      <c r="FD106" s="245">
        <f t="shared" si="647"/>
        <v>0</v>
      </c>
      <c r="FE106" s="245">
        <f t="shared" si="648"/>
        <v>0</v>
      </c>
      <c r="FF106" s="245">
        <f t="shared" si="649"/>
        <v>0</v>
      </c>
      <c r="FG106" s="245">
        <f t="shared" si="650"/>
        <v>0</v>
      </c>
      <c r="FH106" s="245">
        <f t="shared" si="651"/>
        <v>0</v>
      </c>
      <c r="FI106" s="245">
        <f t="shared" si="652"/>
        <v>0</v>
      </c>
      <c r="FJ106" s="245">
        <f t="shared" si="652"/>
        <v>0</v>
      </c>
      <c r="FK106" s="244">
        <f t="shared" si="430"/>
        <v>0</v>
      </c>
      <c r="FL106" s="244">
        <v>0</v>
      </c>
      <c r="FM106" s="243">
        <f t="shared" si="653"/>
        <v>0</v>
      </c>
      <c r="FN106" s="243">
        <f t="shared" si="654"/>
        <v>0</v>
      </c>
      <c r="FO106" s="244">
        <v>0</v>
      </c>
      <c r="FP106" s="244">
        <f t="shared" si="655"/>
        <v>0</v>
      </c>
      <c r="FQ106" s="244">
        <f t="shared" si="431"/>
        <v>0</v>
      </c>
      <c r="FR106" s="244">
        <v>0</v>
      </c>
      <c r="FS106" s="243">
        <f t="shared" si="656"/>
        <v>0</v>
      </c>
      <c r="FT106" s="243">
        <f t="shared" si="657"/>
        <v>0</v>
      </c>
      <c r="FU106" s="244">
        <v>0</v>
      </c>
      <c r="FV106" s="244">
        <f t="shared" si="658"/>
        <v>0</v>
      </c>
      <c r="FW106" s="270">
        <v>1.5950000000000001E-3</v>
      </c>
      <c r="FX106" s="243">
        <f t="shared" si="659"/>
        <v>7.0991848132887005</v>
      </c>
      <c r="FY106" s="243">
        <f t="shared" si="660"/>
        <v>1.5618206589235142</v>
      </c>
      <c r="FZ106" s="243">
        <f t="shared" si="432"/>
        <v>0</v>
      </c>
      <c r="GA106" s="243">
        <f t="shared" si="661"/>
        <v>0</v>
      </c>
      <c r="GB106" s="243">
        <f t="shared" si="662"/>
        <v>0</v>
      </c>
      <c r="GC106" s="243">
        <f t="shared" si="663"/>
        <v>0.12419871932753722</v>
      </c>
      <c r="GD106" s="243">
        <f t="shared" si="433"/>
        <v>0.99819212687112424</v>
      </c>
      <c r="GE106" s="243">
        <f t="shared" si="664"/>
        <v>3.2175373615637708E-2</v>
      </c>
      <c r="GF106" s="243">
        <f t="shared" si="665"/>
        <v>0.85145314079247214</v>
      </c>
      <c r="GG106" s="243">
        <f t="shared" si="434"/>
        <v>0.48916981592054393</v>
      </c>
      <c r="GH106" s="247">
        <f t="shared" si="666"/>
        <v>12.327079361197706</v>
      </c>
      <c r="GI106" s="244">
        <v>8</v>
      </c>
      <c r="GJ106" s="244">
        <v>4059.61</v>
      </c>
      <c r="GK106" s="244">
        <v>893.11419999999998</v>
      </c>
      <c r="GL106" s="244">
        <v>2490.0568215707899</v>
      </c>
      <c r="GM106" s="244">
        <v>71.022008333333304</v>
      </c>
      <c r="GN106" s="271">
        <v>0</v>
      </c>
      <c r="GO106" s="243">
        <f t="shared" si="667"/>
        <v>0</v>
      </c>
      <c r="GP106" s="243">
        <f t="shared" si="435"/>
        <v>0</v>
      </c>
      <c r="GQ106" s="243">
        <f t="shared" si="668"/>
        <v>0</v>
      </c>
      <c r="GR106" s="243">
        <f t="shared" si="669"/>
        <v>0</v>
      </c>
      <c r="GS106" s="244">
        <v>0</v>
      </c>
      <c r="GT106" s="244">
        <v>0</v>
      </c>
      <c r="GU106" s="245"/>
      <c r="GV106" s="243">
        <f t="shared" si="436"/>
        <v>0</v>
      </c>
      <c r="GW106" s="243">
        <f t="shared" si="670"/>
        <v>0</v>
      </c>
      <c r="GX106" s="243">
        <f t="shared" si="671"/>
        <v>0</v>
      </c>
      <c r="GY106" s="243">
        <f t="shared" si="437"/>
        <v>0</v>
      </c>
      <c r="GZ106" s="243">
        <f t="shared" si="672"/>
        <v>0</v>
      </c>
      <c r="HA106" s="244">
        <v>0</v>
      </c>
      <c r="HB106" s="244">
        <v>44</v>
      </c>
      <c r="HC106" s="244">
        <v>0</v>
      </c>
      <c r="HD106" s="244">
        <v>0</v>
      </c>
      <c r="HE106" s="244">
        <v>0</v>
      </c>
      <c r="HF106" s="243">
        <f t="shared" si="673"/>
        <v>0</v>
      </c>
      <c r="HG106" s="243">
        <f t="shared" si="438"/>
        <v>0</v>
      </c>
      <c r="HH106" s="244">
        <v>0</v>
      </c>
      <c r="HI106" s="244">
        <v>0</v>
      </c>
      <c r="HJ106" s="243">
        <f t="shared" si="439"/>
        <v>0</v>
      </c>
      <c r="HK106" s="243">
        <f t="shared" si="440"/>
        <v>0</v>
      </c>
      <c r="HL106" s="243">
        <f t="shared" si="441"/>
        <v>0</v>
      </c>
      <c r="HM106" s="244">
        <v>0</v>
      </c>
      <c r="HN106" s="243">
        <f t="shared" si="674"/>
        <v>0</v>
      </c>
      <c r="HO106" s="243">
        <f t="shared" si="442"/>
        <v>0</v>
      </c>
      <c r="HP106" s="244">
        <v>0</v>
      </c>
      <c r="HQ106" s="244">
        <v>0</v>
      </c>
      <c r="HR106" s="243">
        <f t="shared" si="443"/>
        <v>0</v>
      </c>
      <c r="HS106" s="243">
        <f t="shared" si="444"/>
        <v>0</v>
      </c>
      <c r="HT106" s="243">
        <f t="shared" si="445"/>
        <v>0</v>
      </c>
      <c r="HU106" s="244">
        <v>0</v>
      </c>
      <c r="HV106" s="243">
        <f t="shared" si="675"/>
        <v>0</v>
      </c>
      <c r="HW106" s="243">
        <f t="shared" si="446"/>
        <v>0</v>
      </c>
      <c r="HX106" s="244">
        <v>0</v>
      </c>
      <c r="HY106" s="244">
        <v>0</v>
      </c>
      <c r="HZ106" s="243">
        <f t="shared" si="447"/>
        <v>0</v>
      </c>
      <c r="IA106" s="243">
        <f t="shared" si="448"/>
        <v>0</v>
      </c>
      <c r="IB106" s="243">
        <f t="shared" si="449"/>
        <v>0</v>
      </c>
      <c r="IC106" s="244">
        <v>0</v>
      </c>
      <c r="ID106" s="243">
        <f t="shared" si="676"/>
        <v>0</v>
      </c>
      <c r="IE106" s="243">
        <f t="shared" si="450"/>
        <v>0</v>
      </c>
      <c r="IF106" s="244">
        <v>0</v>
      </c>
      <c r="IG106" s="244">
        <v>0</v>
      </c>
      <c r="IH106" s="243">
        <f t="shared" si="451"/>
        <v>0</v>
      </c>
      <c r="II106" s="243">
        <f t="shared" si="452"/>
        <v>0</v>
      </c>
      <c r="IJ106" s="243">
        <f t="shared" si="677"/>
        <v>0</v>
      </c>
      <c r="IK106" s="244">
        <v>0</v>
      </c>
      <c r="IL106" s="243">
        <f t="shared" si="678"/>
        <v>0</v>
      </c>
      <c r="IM106" s="243">
        <f t="shared" si="453"/>
        <v>0</v>
      </c>
      <c r="IN106" s="244">
        <v>0</v>
      </c>
      <c r="IO106" s="244">
        <v>0</v>
      </c>
      <c r="IP106" s="243">
        <f t="shared" si="454"/>
        <v>0</v>
      </c>
      <c r="IQ106" s="243">
        <f t="shared" si="455"/>
        <v>0</v>
      </c>
      <c r="IR106" s="243">
        <f t="shared" si="679"/>
        <v>0</v>
      </c>
      <c r="IS106" s="244">
        <v>0</v>
      </c>
      <c r="IT106" s="243">
        <f t="shared" si="680"/>
        <v>0</v>
      </c>
      <c r="IU106" s="243">
        <f t="shared" si="456"/>
        <v>0</v>
      </c>
      <c r="IV106" s="244">
        <v>0</v>
      </c>
      <c r="IW106" s="244">
        <v>0</v>
      </c>
      <c r="IX106" s="243">
        <f t="shared" si="457"/>
        <v>0</v>
      </c>
      <c r="IY106" s="243">
        <f t="shared" si="458"/>
        <v>0</v>
      </c>
      <c r="IZ106" s="243">
        <f t="shared" si="681"/>
        <v>0</v>
      </c>
      <c r="JA106" s="244">
        <v>15.409555555555499</v>
      </c>
      <c r="JB106" s="243">
        <f t="shared" si="682"/>
        <v>3.3901022222222097</v>
      </c>
      <c r="JC106" s="244">
        <v>39.523111111111</v>
      </c>
      <c r="JD106" s="243">
        <f t="shared" si="459"/>
        <v>0</v>
      </c>
      <c r="JE106" s="243">
        <f t="shared" si="460"/>
        <v>6.6267473644240136</v>
      </c>
      <c r="JF106" s="243">
        <f t="shared" si="461"/>
        <v>3.2474758126656362</v>
      </c>
      <c r="JG106" s="243">
        <f t="shared" si="683"/>
        <v>81.836390479174028</v>
      </c>
      <c r="JH106" s="244">
        <v>0</v>
      </c>
      <c r="JI106" s="243">
        <f t="shared" si="684"/>
        <v>0</v>
      </c>
      <c r="JJ106" s="244">
        <v>0</v>
      </c>
      <c r="JK106" s="243">
        <f t="shared" si="462"/>
        <v>0</v>
      </c>
      <c r="JL106" s="243">
        <f t="shared" si="463"/>
        <v>0</v>
      </c>
      <c r="JM106" s="243">
        <f t="shared" si="464"/>
        <v>0</v>
      </c>
      <c r="JN106" s="243">
        <f t="shared" si="685"/>
        <v>0</v>
      </c>
      <c r="JO106" s="244">
        <v>0</v>
      </c>
      <c r="JP106" s="243">
        <f t="shared" si="686"/>
        <v>0</v>
      </c>
      <c r="JQ106" s="244">
        <v>0</v>
      </c>
      <c r="JR106" s="243">
        <f t="shared" si="465"/>
        <v>0</v>
      </c>
      <c r="JS106" s="243">
        <f t="shared" si="466"/>
        <v>0</v>
      </c>
      <c r="JT106" s="243">
        <f t="shared" si="467"/>
        <v>0</v>
      </c>
      <c r="JU106" s="243">
        <f t="shared" si="687"/>
        <v>0</v>
      </c>
      <c r="JV106" s="244">
        <v>0</v>
      </c>
      <c r="JW106" s="243">
        <f t="shared" si="688"/>
        <v>0</v>
      </c>
      <c r="JX106" s="244">
        <v>0</v>
      </c>
      <c r="JY106" s="243">
        <f t="shared" si="468"/>
        <v>0</v>
      </c>
      <c r="JZ106" s="243">
        <f t="shared" si="469"/>
        <v>0</v>
      </c>
      <c r="KA106" s="243">
        <f t="shared" si="470"/>
        <v>0</v>
      </c>
      <c r="KB106" s="243">
        <f t="shared" si="689"/>
        <v>0</v>
      </c>
      <c r="KC106" s="244">
        <v>0</v>
      </c>
      <c r="KD106" s="243">
        <f t="shared" si="690"/>
        <v>0</v>
      </c>
      <c r="KE106" s="244">
        <v>0</v>
      </c>
      <c r="KF106" s="243">
        <f t="shared" si="471"/>
        <v>0</v>
      </c>
      <c r="KG106" s="243">
        <f t="shared" si="472"/>
        <v>0</v>
      </c>
      <c r="KH106" s="243">
        <f t="shared" si="473"/>
        <v>0</v>
      </c>
      <c r="KI106" s="243">
        <f t="shared" si="691"/>
        <v>0</v>
      </c>
      <c r="KJ106" s="244">
        <v>0</v>
      </c>
      <c r="KK106" s="243">
        <f t="shared" si="692"/>
        <v>0</v>
      </c>
      <c r="KL106" s="244">
        <v>0</v>
      </c>
      <c r="KM106" s="243">
        <f t="shared" si="474"/>
        <v>0</v>
      </c>
      <c r="KN106" s="243">
        <f t="shared" si="475"/>
        <v>0</v>
      </c>
      <c r="KO106" s="243">
        <f t="shared" si="476"/>
        <v>0</v>
      </c>
      <c r="KP106" s="243">
        <f t="shared" si="693"/>
        <v>0</v>
      </c>
      <c r="KQ106" s="243">
        <f t="shared" si="694"/>
        <v>15.409555555555499</v>
      </c>
      <c r="KR106" s="243">
        <f t="shared" si="694"/>
        <v>3.3901022222222097</v>
      </c>
      <c r="KS106" s="243">
        <f t="shared" si="695"/>
        <v>39.523111111111</v>
      </c>
      <c r="KT106" s="243">
        <f t="shared" si="696"/>
        <v>0</v>
      </c>
      <c r="KU106" s="243">
        <f t="shared" si="697"/>
        <v>0</v>
      </c>
      <c r="KV106" s="243">
        <f t="shared" si="698"/>
        <v>0</v>
      </c>
      <c r="KW106" s="243">
        <f t="shared" si="699"/>
        <v>6.6267473644240136</v>
      </c>
      <c r="KX106" s="243">
        <f t="shared" si="700"/>
        <v>0.21360424167552419</v>
      </c>
      <c r="KY106" s="243">
        <f t="shared" si="701"/>
        <v>5.6525840114200223</v>
      </c>
      <c r="KZ106" s="243">
        <f t="shared" si="702"/>
        <v>3.2474758126656362</v>
      </c>
      <c r="LA106" s="243">
        <f t="shared" si="702"/>
        <v>81.836390479174028</v>
      </c>
      <c r="LB106" s="244">
        <v>0</v>
      </c>
      <c r="LC106" s="243">
        <f t="shared" si="703"/>
        <v>0</v>
      </c>
      <c r="LD106" s="243">
        <f t="shared" si="477"/>
        <v>0</v>
      </c>
      <c r="LE106" s="243">
        <f t="shared" si="704"/>
        <v>0</v>
      </c>
      <c r="LF106" s="243">
        <f t="shared" si="705"/>
        <v>0</v>
      </c>
      <c r="LG106" s="244">
        <v>0</v>
      </c>
      <c r="LH106" s="243">
        <f t="shared" si="478"/>
        <v>0</v>
      </c>
      <c r="LI106" s="243">
        <f t="shared" si="706"/>
        <v>0</v>
      </c>
      <c r="LJ106" s="243">
        <f t="shared" si="707"/>
        <v>0</v>
      </c>
      <c r="LK106" s="243">
        <f t="shared" si="479"/>
        <v>0</v>
      </c>
      <c r="LL106" s="243">
        <f t="shared" si="708"/>
        <v>0</v>
      </c>
      <c r="LM106" s="243">
        <f t="shared" si="480"/>
        <v>0</v>
      </c>
      <c r="LN106" s="244">
        <v>0</v>
      </c>
      <c r="LO106" s="243">
        <f t="shared" si="709"/>
        <v>0</v>
      </c>
      <c r="LP106" s="243">
        <f t="shared" si="710"/>
        <v>0</v>
      </c>
      <c r="LQ106" s="243">
        <f t="shared" si="481"/>
        <v>0</v>
      </c>
      <c r="LR106" s="243">
        <f t="shared" si="711"/>
        <v>0</v>
      </c>
      <c r="LS106" s="244">
        <v>0</v>
      </c>
      <c r="LT106" s="243">
        <f t="shared" si="482"/>
        <v>0</v>
      </c>
      <c r="LU106" s="243">
        <f t="shared" si="712"/>
        <v>0</v>
      </c>
      <c r="LV106" s="243">
        <f t="shared" si="713"/>
        <v>0</v>
      </c>
      <c r="LW106" s="243">
        <f t="shared" si="483"/>
        <v>0</v>
      </c>
      <c r="LX106" s="243">
        <f t="shared" si="714"/>
        <v>0</v>
      </c>
      <c r="LY106" s="245">
        <f t="shared" si="484"/>
        <v>0</v>
      </c>
      <c r="LZ106" s="244">
        <v>0</v>
      </c>
      <c r="MA106" s="249">
        <f t="shared" si="715"/>
        <v>0</v>
      </c>
      <c r="MB106" s="249">
        <f t="shared" si="716"/>
        <v>0</v>
      </c>
      <c r="MC106" s="249">
        <f t="shared" si="485"/>
        <v>0</v>
      </c>
      <c r="MD106" s="247">
        <f t="shared" si="717"/>
        <v>0</v>
      </c>
      <c r="ME106" s="250">
        <f t="shared" si="718"/>
        <v>175.94074600851889</v>
      </c>
      <c r="MF106" s="251">
        <f t="shared" si="765"/>
        <v>27.460663249989928</v>
      </c>
      <c r="MG106" s="252" t="e">
        <f t="shared" si="719"/>
        <v>#REF!</v>
      </c>
      <c r="MH106" s="252" t="e">
        <f t="shared" si="766"/>
        <v>#REF!</v>
      </c>
      <c r="MI106" s="252">
        <f t="shared" si="720"/>
        <v>0</v>
      </c>
      <c r="MJ106" s="252">
        <f t="shared" si="721"/>
        <v>0</v>
      </c>
      <c r="MK106" s="252">
        <f t="shared" si="767"/>
        <v>50.971666666666664</v>
      </c>
      <c r="ML106" s="252">
        <f t="shared" si="722"/>
        <v>0</v>
      </c>
      <c r="MM106" s="252">
        <f t="shared" si="723"/>
        <v>0</v>
      </c>
      <c r="MN106" s="252">
        <f t="shared" si="724"/>
        <v>0</v>
      </c>
      <c r="MO106" s="252">
        <f t="shared" si="725"/>
        <v>0</v>
      </c>
      <c r="MP106" s="253">
        <f t="shared" si="726"/>
        <v>0</v>
      </c>
      <c r="MQ106" s="254">
        <f t="shared" si="768"/>
        <v>0</v>
      </c>
      <c r="MR106" s="255">
        <f t="shared" si="727"/>
        <v>0</v>
      </c>
      <c r="MS106" s="255">
        <f t="shared" si="769"/>
        <v>0</v>
      </c>
      <c r="MT106" s="255">
        <f t="shared" si="770"/>
        <v>14.24690004141193</v>
      </c>
      <c r="MU106" s="255">
        <f t="shared" si="486"/>
        <v>0.45922956047944941</v>
      </c>
      <c r="MV106" s="255">
        <f t="shared" si="728"/>
        <v>14.826096401206101</v>
      </c>
      <c r="MW106" s="255" t="e">
        <f t="shared" si="487"/>
        <v>#REF!</v>
      </c>
      <c r="MX106" s="255" t="e">
        <f t="shared" si="488"/>
        <v>#REF!</v>
      </c>
      <c r="MY106" s="256" t="e">
        <f t="shared" si="729"/>
        <v>#REF!</v>
      </c>
      <c r="MZ106" s="254">
        <f t="shared" si="730"/>
        <v>0</v>
      </c>
      <c r="NA106" s="255">
        <f t="shared" si="489"/>
        <v>0</v>
      </c>
      <c r="NB106" s="255">
        <f t="shared" si="731"/>
        <v>0</v>
      </c>
      <c r="NC106" s="255">
        <f t="shared" si="490"/>
        <v>0</v>
      </c>
      <c r="ND106" s="255">
        <f t="shared" si="732"/>
        <v>0</v>
      </c>
      <c r="NE106" s="255"/>
      <c r="NF106" s="256"/>
      <c r="NG106" s="257"/>
      <c r="NH106" s="254">
        <f t="shared" si="733"/>
        <v>0</v>
      </c>
      <c r="NI106" s="255">
        <f t="shared" si="491"/>
        <v>0</v>
      </c>
      <c r="NJ106" s="255" t="e">
        <f t="shared" si="734"/>
        <v>#REF!</v>
      </c>
      <c r="NK106" s="255" t="e">
        <f t="shared" si="492"/>
        <v>#REF!</v>
      </c>
      <c r="NL106" s="255">
        <f t="shared" si="735"/>
        <v>0</v>
      </c>
      <c r="NM106" s="255"/>
      <c r="NN106" s="256"/>
      <c r="NO106" s="257"/>
      <c r="NP106" s="254">
        <f t="shared" si="736"/>
        <v>6.8911710755068567</v>
      </c>
      <c r="NQ106" s="255">
        <f t="shared" si="493"/>
        <v>7.7663498020962276</v>
      </c>
      <c r="NR106" s="255">
        <f t="shared" si="737"/>
        <v>6.0606282785216203</v>
      </c>
      <c r="NS106" s="255">
        <f t="shared" si="494"/>
        <v>7.5151790653668096</v>
      </c>
      <c r="NT106" s="255">
        <f t="shared" si="738"/>
        <v>64.902600133450122</v>
      </c>
      <c r="NU106" s="255">
        <f t="shared" si="739"/>
        <v>0.10617711865684129</v>
      </c>
      <c r="NV106" s="256">
        <f t="shared" si="740"/>
        <v>9.3380361742981019E-2</v>
      </c>
      <c r="NW106" s="257">
        <f t="shared" si="495"/>
        <v>1.0358957808877343</v>
      </c>
      <c r="NX106" s="254">
        <f t="shared" si="741"/>
        <v>0</v>
      </c>
      <c r="NY106" s="255">
        <f t="shared" si="496"/>
        <v>0</v>
      </c>
      <c r="NZ106" s="255">
        <f t="shared" si="742"/>
        <v>0</v>
      </c>
      <c r="OA106" s="255">
        <f t="shared" si="497"/>
        <v>0</v>
      </c>
      <c r="OB106" s="255">
        <f t="shared" si="743"/>
        <v>0</v>
      </c>
      <c r="OC106" s="255"/>
      <c r="OD106" s="256"/>
      <c r="OE106" s="257"/>
      <c r="OF106" s="254">
        <f t="shared" si="744"/>
        <v>0</v>
      </c>
      <c r="OG106" s="255">
        <f t="shared" si="498"/>
        <v>0</v>
      </c>
      <c r="OH106" s="255">
        <f t="shared" si="745"/>
        <v>0</v>
      </c>
      <c r="OI106" s="255">
        <f t="shared" si="499"/>
        <v>0</v>
      </c>
      <c r="OJ106" s="255">
        <f t="shared" si="746"/>
        <v>0</v>
      </c>
      <c r="OK106" s="255"/>
      <c r="OL106" s="256"/>
      <c r="OM106" s="257"/>
      <c r="ON106" s="258"/>
      <c r="OO106" s="254">
        <f t="shared" si="747"/>
        <v>0</v>
      </c>
      <c r="OP106" s="255">
        <f t="shared" si="500"/>
        <v>0</v>
      </c>
      <c r="OQ106" s="255">
        <f t="shared" si="748"/>
        <v>0</v>
      </c>
      <c r="OR106" s="255">
        <f t="shared" si="501"/>
        <v>0</v>
      </c>
      <c r="OS106" s="255">
        <f t="shared" si="749"/>
        <v>0</v>
      </c>
      <c r="OT106" s="255"/>
      <c r="OU106" s="256"/>
      <c r="OV106" s="257"/>
      <c r="OW106" s="258"/>
      <c r="OX106" s="254">
        <f t="shared" si="750"/>
        <v>0</v>
      </c>
      <c r="OY106" s="255">
        <f t="shared" si="502"/>
        <v>0</v>
      </c>
      <c r="OZ106" s="255">
        <f t="shared" si="751"/>
        <v>0</v>
      </c>
      <c r="PA106" s="255">
        <f t="shared" si="503"/>
        <v>0</v>
      </c>
      <c r="PB106" s="255">
        <f t="shared" si="752"/>
        <v>0</v>
      </c>
      <c r="PC106" s="255"/>
      <c r="PD106" s="259"/>
      <c r="PE106" s="257"/>
      <c r="PF106" s="254">
        <f t="shared" si="505"/>
        <v>0</v>
      </c>
      <c r="PG106" s="255">
        <f t="shared" si="506"/>
        <v>0</v>
      </c>
      <c r="PH106" s="255">
        <f t="shared" si="753"/>
        <v>0</v>
      </c>
      <c r="PI106" s="255">
        <f t="shared" si="507"/>
        <v>0</v>
      </c>
      <c r="PJ106" s="255">
        <f t="shared" si="508"/>
        <v>0</v>
      </c>
      <c r="PK106" s="255"/>
      <c r="PL106" s="259"/>
      <c r="PM106" s="257"/>
      <c r="PN106" s="254">
        <f t="shared" si="509"/>
        <v>0</v>
      </c>
      <c r="PO106" s="255">
        <f t="shared" si="510"/>
        <v>0</v>
      </c>
      <c r="PP106" s="255">
        <f t="shared" si="754"/>
        <v>0</v>
      </c>
      <c r="PQ106" s="255">
        <f t="shared" si="511"/>
        <v>0</v>
      </c>
      <c r="PR106" s="255">
        <f t="shared" si="512"/>
        <v>0</v>
      </c>
      <c r="PS106" s="255"/>
      <c r="PT106" s="259"/>
      <c r="PU106" s="257"/>
      <c r="PV106" s="254">
        <f t="shared" si="513"/>
        <v>9.6997783039790306</v>
      </c>
      <c r="PW106" s="255">
        <f t="shared" si="514"/>
        <v>10.931650148584367</v>
      </c>
      <c r="PX106" s="255">
        <f t="shared" si="515"/>
        <v>3.2175373615637708E-2</v>
      </c>
      <c r="PY106" s="255">
        <f t="shared" si="516"/>
        <v>3.9897463283390756E-2</v>
      </c>
      <c r="PZ106" s="255">
        <f t="shared" si="517"/>
        <v>9.7833963184108779</v>
      </c>
      <c r="QA106" s="255">
        <f t="shared" si="755"/>
        <v>0.99145306888217433</v>
      </c>
      <c r="QB106" s="259">
        <f t="shared" si="518"/>
        <v>3.2887734042919741E-3</v>
      </c>
      <c r="QC106" s="257">
        <f t="shared" si="756"/>
        <v>1.1267038453650662</v>
      </c>
      <c r="QD106" s="254">
        <f t="shared" si="519"/>
        <v>0</v>
      </c>
      <c r="QE106" s="255">
        <f t="shared" si="520"/>
        <v>0</v>
      </c>
      <c r="QF106" s="255">
        <f t="shared" si="521"/>
        <v>0</v>
      </c>
      <c r="QG106" s="255">
        <f t="shared" si="522"/>
        <v>0</v>
      </c>
      <c r="QH106" s="255">
        <f t="shared" si="523"/>
        <v>0</v>
      </c>
      <c r="QI106" s="255"/>
      <c r="QJ106" s="259"/>
      <c r="QK106" s="257"/>
      <c r="QL106" s="254">
        <f t="shared" si="524"/>
        <v>25.695810271710137</v>
      </c>
      <c r="QM106" s="255">
        <f t="shared" si="525"/>
        <v>28.959178176217325</v>
      </c>
      <c r="QN106" s="255">
        <f t="shared" si="526"/>
        <v>0.21360424167552419</v>
      </c>
      <c r="QO106" s="255">
        <f t="shared" si="527"/>
        <v>0.26486925967765002</v>
      </c>
      <c r="QP106" s="255">
        <f t="shared" si="757"/>
        <v>64.949516253312723</v>
      </c>
      <c r="QQ106" s="255">
        <f t="shared" si="758"/>
        <v>0.39562743118043675</v>
      </c>
      <c r="QR106" s="259">
        <f t="shared" si="528"/>
        <v>3.2887734042919741E-3</v>
      </c>
      <c r="QS106" s="257">
        <f t="shared" si="759"/>
        <v>1.0510339893769456</v>
      </c>
      <c r="QT106" s="254">
        <f t="shared" si="529"/>
        <v>0</v>
      </c>
      <c r="QU106" s="255">
        <f t="shared" si="530"/>
        <v>0</v>
      </c>
      <c r="QV106" s="255">
        <f t="shared" si="531"/>
        <v>0</v>
      </c>
      <c r="QW106" s="255">
        <f t="shared" si="532"/>
        <v>0</v>
      </c>
      <c r="QX106" s="255">
        <f t="shared" si="533"/>
        <v>0</v>
      </c>
      <c r="QY106" s="255"/>
      <c r="QZ106" s="259"/>
      <c r="RA106" s="257"/>
      <c r="RB106" s="254">
        <f t="shared" si="534"/>
        <v>0</v>
      </c>
      <c r="RC106" s="255">
        <f t="shared" si="535"/>
        <v>0</v>
      </c>
      <c r="RD106" s="255">
        <f t="shared" si="760"/>
        <v>0</v>
      </c>
      <c r="RE106" s="255">
        <f t="shared" si="536"/>
        <v>0</v>
      </c>
      <c r="RF106" s="255">
        <f t="shared" si="537"/>
        <v>0</v>
      </c>
      <c r="RG106" s="255"/>
      <c r="RH106" s="259"/>
      <c r="RI106" s="257"/>
      <c r="RJ106" s="254">
        <f t="shared" si="538"/>
        <v>0</v>
      </c>
      <c r="RK106" s="255">
        <f t="shared" si="539"/>
        <v>0</v>
      </c>
      <c r="RL106" s="255">
        <f t="shared" si="761"/>
        <v>0</v>
      </c>
      <c r="RM106" s="255">
        <f t="shared" si="540"/>
        <v>0</v>
      </c>
      <c r="RN106" s="255">
        <f t="shared" si="541"/>
        <v>0</v>
      </c>
      <c r="RO106" s="255"/>
      <c r="RP106" s="259"/>
      <c r="RQ106" s="257"/>
      <c r="RR106" s="254">
        <f t="shared" si="542"/>
        <v>0</v>
      </c>
      <c r="RS106" s="255">
        <f t="shared" si="543"/>
        <v>0</v>
      </c>
      <c r="RT106" s="255">
        <f t="shared" si="762"/>
        <v>0</v>
      </c>
      <c r="RU106" s="255">
        <f t="shared" si="544"/>
        <v>0</v>
      </c>
      <c r="RV106" s="255">
        <f t="shared" si="545"/>
        <v>0</v>
      </c>
      <c r="RW106" s="255"/>
      <c r="RX106" s="259"/>
      <c r="RY106" s="257"/>
      <c r="RZ106" s="260"/>
      <c r="SA106" s="242">
        <f t="shared" si="546"/>
        <v>0</v>
      </c>
      <c r="SB106" s="242">
        <f t="shared" si="547"/>
        <v>0</v>
      </c>
      <c r="SC106" s="242">
        <f t="shared" si="548"/>
        <v>0.32568563351110369</v>
      </c>
      <c r="SD106" s="242">
        <f t="shared" si="549"/>
        <v>0</v>
      </c>
      <c r="SE106" s="242">
        <f t="shared" si="550"/>
        <v>0</v>
      </c>
      <c r="SF106" s="262">
        <v>0</v>
      </c>
      <c r="SG106" s="242">
        <f t="shared" si="551"/>
        <v>0</v>
      </c>
      <c r="SH106" s="262">
        <v>0</v>
      </c>
      <c r="SI106" s="242">
        <f t="shared" si="552"/>
        <v>0</v>
      </c>
      <c r="SJ106" s="242">
        <f t="shared" si="553"/>
        <v>0</v>
      </c>
      <c r="SK106" s="242">
        <f t="shared" si="554"/>
        <v>0</v>
      </c>
      <c r="SL106" s="242">
        <f t="shared" si="555"/>
        <v>7.9883302636383199E-2</v>
      </c>
      <c r="SM106" s="242">
        <f t="shared" si="556"/>
        <v>0</v>
      </c>
      <c r="SN106" s="242">
        <f t="shared" si="557"/>
        <v>0.38425802651621127</v>
      </c>
      <c r="SO106" s="242">
        <f t="shared" si="558"/>
        <v>0</v>
      </c>
      <c r="SP106" s="242">
        <f t="shared" si="559"/>
        <v>0</v>
      </c>
      <c r="SQ106" s="242">
        <f t="shared" si="560"/>
        <v>0</v>
      </c>
      <c r="SR106" s="242">
        <f t="shared" si="561"/>
        <v>0</v>
      </c>
      <c r="SS106" s="242">
        <f t="shared" si="562"/>
        <v>0.78982696266369823</v>
      </c>
      <c r="ST106" s="242">
        <f t="shared" si="563"/>
        <v>0.78982696266369823</v>
      </c>
      <c r="SU106" s="242"/>
      <c r="SV106" s="242"/>
      <c r="SW106" s="242">
        <f t="shared" si="564"/>
        <v>1.0518404083948572</v>
      </c>
      <c r="SX106" s="242">
        <f t="shared" si="564"/>
        <v>1.0518404083948572</v>
      </c>
      <c r="SY106" s="242"/>
      <c r="SZ106" s="263"/>
      <c r="TA106" s="264">
        <f t="shared" si="565"/>
        <v>0</v>
      </c>
      <c r="TB106" s="264">
        <f t="shared" si="566"/>
        <v>0</v>
      </c>
      <c r="TC106" s="264">
        <f t="shared" si="567"/>
        <v>81.775440000000017</v>
      </c>
      <c r="TD106" s="264">
        <f t="shared" si="568"/>
        <v>0</v>
      </c>
      <c r="TE106" s="264">
        <f t="shared" si="569"/>
        <v>0</v>
      </c>
      <c r="TF106" s="264">
        <f t="shared" si="569"/>
        <v>0</v>
      </c>
      <c r="TG106" s="264">
        <f t="shared" si="570"/>
        <v>0</v>
      </c>
      <c r="TH106" s="264">
        <f t="shared" si="571"/>
        <v>0</v>
      </c>
      <c r="TI106" s="264">
        <f t="shared" si="572"/>
        <v>0</v>
      </c>
      <c r="TJ106" s="264">
        <f t="shared" si="573"/>
        <v>18.441090000000003</v>
      </c>
      <c r="TK106" s="264">
        <f t="shared" si="574"/>
        <v>0</v>
      </c>
      <c r="TL106" s="264">
        <f t="shared" si="575"/>
        <v>95.092560000000006</v>
      </c>
      <c r="TM106" s="264">
        <f t="shared" si="576"/>
        <v>0</v>
      </c>
      <c r="TN106" s="264">
        <f t="shared" si="577"/>
        <v>0</v>
      </c>
      <c r="TO106" s="264">
        <f t="shared" si="578"/>
        <v>0</v>
      </c>
      <c r="TP106" s="264">
        <f t="shared" si="578"/>
        <v>0</v>
      </c>
      <c r="TQ106" s="264"/>
      <c r="TR106" s="264"/>
      <c r="TS106" s="264">
        <f t="shared" si="579"/>
        <v>0</v>
      </c>
      <c r="TT106" s="264">
        <f t="shared" si="580"/>
        <v>0</v>
      </c>
      <c r="TU106" s="264">
        <f t="shared" si="581"/>
        <v>84.710833276238077</v>
      </c>
      <c r="TV106" s="264">
        <f t="shared" si="582"/>
        <v>0</v>
      </c>
      <c r="TW106" s="264">
        <f t="shared" si="582"/>
        <v>0</v>
      </c>
      <c r="TX106" s="264">
        <f t="shared" si="583"/>
        <v>0</v>
      </c>
      <c r="TY106" s="264">
        <f t="shared" si="584"/>
        <v>0</v>
      </c>
      <c r="TZ106" s="264">
        <f t="shared" si="585"/>
        <v>0</v>
      </c>
      <c r="UA106" s="264">
        <f t="shared" si="586"/>
        <v>0</v>
      </c>
      <c r="UB106" s="264">
        <f t="shared" si="587"/>
        <v>20.777647015723272</v>
      </c>
      <c r="UC106" s="264">
        <f t="shared" si="588"/>
        <v>0</v>
      </c>
      <c r="UD106" s="264">
        <f t="shared" si="589"/>
        <v>99.945512696866558</v>
      </c>
      <c r="UE106" s="264">
        <f t="shared" si="590"/>
        <v>0</v>
      </c>
      <c r="UF106" s="264">
        <f t="shared" si="591"/>
        <v>0</v>
      </c>
      <c r="UG106" s="264">
        <f t="shared" si="592"/>
        <v>0</v>
      </c>
      <c r="UH106" s="264">
        <f t="shared" si="592"/>
        <v>0</v>
      </c>
      <c r="UI106" s="191"/>
      <c r="UJ106" s="191"/>
      <c r="UK106" s="191"/>
      <c r="UL106" s="191"/>
      <c r="UM106" s="189"/>
      <c r="UN106" s="191"/>
      <c r="UO106" s="191"/>
      <c r="UP106" s="191"/>
      <c r="UQ106" s="191"/>
      <c r="UR106" s="191"/>
      <c r="US106" s="191"/>
      <c r="UT106" s="191"/>
      <c r="UU106" s="191"/>
      <c r="UV106" s="192"/>
      <c r="UW106" s="191"/>
      <c r="UX106" s="191"/>
      <c r="UY106" s="191"/>
      <c r="UZ106" s="191"/>
      <c r="VA106" s="191"/>
      <c r="VB106" s="191"/>
      <c r="VC106" s="191"/>
      <c r="VD106" s="191"/>
      <c r="VE106" s="191"/>
      <c r="VF106" s="191"/>
      <c r="VG106" s="191"/>
      <c r="VH106" s="191"/>
      <c r="VI106" s="191"/>
      <c r="VJ106" s="191"/>
      <c r="VK106" s="191"/>
      <c r="VL106" s="191"/>
      <c r="VM106" s="191"/>
      <c r="VN106" s="219"/>
      <c r="VO106" s="191"/>
      <c r="VP106" s="191"/>
      <c r="VQ106" s="191"/>
      <c r="VR106" s="191"/>
      <c r="VS106" s="191"/>
      <c r="VT106" s="191"/>
      <c r="VU106" s="191"/>
      <c r="VV106" s="191"/>
    </row>
    <row r="107" spans="1:594" s="127" customFormat="1" ht="23.1" hidden="1" customHeight="1" thickBot="1" x14ac:dyDescent="0.35">
      <c r="A107" s="265">
        <v>70</v>
      </c>
      <c r="B107" s="266" t="s">
        <v>197</v>
      </c>
      <c r="C107" s="265">
        <v>2</v>
      </c>
      <c r="D107" s="267">
        <v>844.9</v>
      </c>
      <c r="E107" s="239"/>
      <c r="F107" s="240">
        <f t="shared" si="593"/>
        <v>844.9</v>
      </c>
      <c r="G107" s="240"/>
      <c r="H107" s="268">
        <f>518</f>
        <v>518</v>
      </c>
      <c r="I107" s="269">
        <v>3.0381</v>
      </c>
      <c r="J107" s="269">
        <v>3.0381</v>
      </c>
      <c r="K107" s="269">
        <f>I107-N107-O107-Q107-R107-AB107</f>
        <v>2.4573999999999998</v>
      </c>
      <c r="L107" s="269">
        <f>K107+N107</f>
        <v>2.4573999999999998</v>
      </c>
      <c r="M107" s="269">
        <v>0.38600000000000001</v>
      </c>
      <c r="N107" s="269">
        <v>0</v>
      </c>
      <c r="O107" s="269">
        <v>0.58069999999999999</v>
      </c>
      <c r="P107" s="269">
        <v>3.3099999999999997E-2</v>
      </c>
      <c r="Q107" s="269">
        <v>0</v>
      </c>
      <c r="R107" s="269">
        <v>0</v>
      </c>
      <c r="S107" s="269">
        <v>0.55279999999999996</v>
      </c>
      <c r="T107" s="269">
        <v>5.7000000000000002E-2</v>
      </c>
      <c r="U107" s="269">
        <v>1.4E-3</v>
      </c>
      <c r="V107" s="269">
        <v>0.10390000000000001</v>
      </c>
      <c r="W107" s="269">
        <v>0.15</v>
      </c>
      <c r="X107" s="269">
        <v>0.83140000000000003</v>
      </c>
      <c r="Y107" s="269">
        <v>0.14990000000000001</v>
      </c>
      <c r="Z107" s="269">
        <v>8.0000000000000004E-4</v>
      </c>
      <c r="AA107" s="269">
        <v>0.19109999999999999</v>
      </c>
      <c r="AB107" s="269">
        <v>0</v>
      </c>
      <c r="AC107" s="244">
        <v>3.81</v>
      </c>
      <c r="AD107" s="243">
        <f t="shared" si="594"/>
        <v>0.83820000000000006</v>
      </c>
      <c r="AE107" s="243">
        <f t="shared" si="390"/>
        <v>0</v>
      </c>
      <c r="AF107" s="243">
        <f t="shared" si="595"/>
        <v>0</v>
      </c>
      <c r="AG107" s="243">
        <f t="shared" si="596"/>
        <v>0</v>
      </c>
      <c r="AH107" s="244">
        <v>0.16505221479166601</v>
      </c>
      <c r="AI107" s="243">
        <f t="shared" si="391"/>
        <v>0.54689115479830019</v>
      </c>
      <c r="AJ107" s="243">
        <f t="shared" si="597"/>
        <v>1.762829695709945E-2</v>
      </c>
      <c r="AK107" s="243">
        <f t="shared" si="598"/>
        <v>0.46649555620543853</v>
      </c>
      <c r="AL107" s="243">
        <f t="shared" si="392"/>
        <v>0.26800716847949835</v>
      </c>
      <c r="AM107" s="243">
        <f t="shared" si="599"/>
        <v>6.7537806456833582</v>
      </c>
      <c r="AN107" s="244">
        <v>118.48</v>
      </c>
      <c r="AO107" s="244">
        <v>26.0656</v>
      </c>
      <c r="AP107" s="243">
        <f t="shared" si="600"/>
        <v>0</v>
      </c>
      <c r="AQ107" s="243">
        <f t="shared" si="601"/>
        <v>0</v>
      </c>
      <c r="AR107" s="243">
        <f t="shared" si="602"/>
        <v>0</v>
      </c>
      <c r="AS107" s="244">
        <v>15.226879682674999</v>
      </c>
      <c r="AT107" s="244" t="e">
        <f t="shared" si="393"/>
        <v>#REF!</v>
      </c>
      <c r="AU107" s="243">
        <f t="shared" si="394"/>
        <v>18.153662434335597</v>
      </c>
      <c r="AV107" s="243">
        <f t="shared" si="603"/>
        <v>0.58515876412269863</v>
      </c>
      <c r="AW107" s="243">
        <f t="shared" si="604"/>
        <v>15.484987789927739</v>
      </c>
      <c r="AX107" s="243">
        <f t="shared" si="395"/>
        <v>8.8963071058505303</v>
      </c>
      <c r="AY107" s="243">
        <f t="shared" si="605"/>
        <v>224.18693906743331</v>
      </c>
      <c r="AZ107" s="244">
        <v>60</v>
      </c>
      <c r="BA107" s="243">
        <f t="shared" si="606"/>
        <v>305.82999999999993</v>
      </c>
      <c r="BB107" s="243">
        <f t="shared" si="607"/>
        <v>31.893699999999995</v>
      </c>
      <c r="BC107" s="243">
        <f t="shared" si="608"/>
        <v>25.514959999999999</v>
      </c>
      <c r="BD107" s="243">
        <f t="shared" si="609"/>
        <v>6.378739999999997</v>
      </c>
      <c r="BE107" s="244">
        <v>11.9601375</v>
      </c>
      <c r="BF107" s="243">
        <f t="shared" si="610"/>
        <v>9.5681100000000008</v>
      </c>
      <c r="BG107" s="243">
        <f t="shared" si="611"/>
        <v>2.3920274999999993</v>
      </c>
      <c r="BH107" s="243">
        <f t="shared" si="396"/>
        <v>39.731763300700734</v>
      </c>
      <c r="BI107" s="243">
        <f t="shared" si="612"/>
        <v>1.2806996711297245</v>
      </c>
      <c r="BJ107" s="243">
        <f t="shared" si="613"/>
        <v>33.891005289377972</v>
      </c>
      <c r="BK107" s="243">
        <f t="shared" si="397"/>
        <v>19.470780040035031</v>
      </c>
      <c r="BL107" s="243">
        <f t="shared" si="614"/>
        <v>490.66365700888275</v>
      </c>
      <c r="BM107" s="244">
        <v>9.85</v>
      </c>
      <c r="BN107" s="243">
        <f t="shared" si="615"/>
        <v>2.1669999999999998</v>
      </c>
      <c r="BO107" s="243">
        <f t="shared" si="398"/>
        <v>0</v>
      </c>
      <c r="BP107" s="243">
        <f t="shared" si="616"/>
        <v>0</v>
      </c>
      <c r="BQ107" s="243">
        <f t="shared" si="617"/>
        <v>0</v>
      </c>
      <c r="BR107" s="244">
        <v>1.87520382713333</v>
      </c>
      <c r="BS107" s="243">
        <f t="shared" si="399"/>
        <v>1.5784594396209419</v>
      </c>
      <c r="BT107" s="243">
        <f t="shared" si="618"/>
        <v>5.0879505898458237E-2</v>
      </c>
      <c r="BU107" s="243">
        <f t="shared" si="619"/>
        <v>1.3464184011263969</v>
      </c>
      <c r="BV107" s="243">
        <f t="shared" si="400"/>
        <v>0.7735331633377136</v>
      </c>
      <c r="BW107" s="243">
        <f t="shared" si="620"/>
        <v>19.493035716110381</v>
      </c>
      <c r="BX107" s="244">
        <v>0</v>
      </c>
      <c r="BY107" s="243">
        <f t="shared" si="401"/>
        <v>0</v>
      </c>
      <c r="BZ107" s="243">
        <f t="shared" si="621"/>
        <v>0</v>
      </c>
      <c r="CA107" s="243">
        <f t="shared" si="622"/>
        <v>0</v>
      </c>
      <c r="CB107" s="243">
        <f t="shared" si="402"/>
        <v>0</v>
      </c>
      <c r="CC107" s="243">
        <f t="shared" si="623"/>
        <v>0</v>
      </c>
      <c r="CD107" s="245"/>
      <c r="CE107" s="243">
        <f t="shared" si="403"/>
        <v>0</v>
      </c>
      <c r="CF107" s="243">
        <f t="shared" si="624"/>
        <v>0</v>
      </c>
      <c r="CG107" s="243">
        <f t="shared" si="625"/>
        <v>0</v>
      </c>
      <c r="CH107" s="243">
        <f t="shared" si="404"/>
        <v>0</v>
      </c>
      <c r="CI107" s="243">
        <f t="shared" si="626"/>
        <v>0</v>
      </c>
      <c r="CJ107" s="245"/>
      <c r="CK107" s="243">
        <f t="shared" si="405"/>
        <v>0</v>
      </c>
      <c r="CL107" s="243">
        <f t="shared" si="627"/>
        <v>0</v>
      </c>
      <c r="CM107" s="243">
        <f t="shared" si="628"/>
        <v>0</v>
      </c>
      <c r="CN107" s="243">
        <f t="shared" si="406"/>
        <v>0</v>
      </c>
      <c r="CO107" s="243">
        <f t="shared" si="629"/>
        <v>0</v>
      </c>
      <c r="CP107" s="243">
        <v>0</v>
      </c>
      <c r="CQ107" s="243">
        <f t="shared" si="407"/>
        <v>0</v>
      </c>
      <c r="CR107" s="243">
        <f t="shared" si="763"/>
        <v>0</v>
      </c>
      <c r="CS107" s="243">
        <f t="shared" si="630"/>
        <v>0</v>
      </c>
      <c r="CT107" s="243">
        <f t="shared" si="408"/>
        <v>0</v>
      </c>
      <c r="CU107" s="243">
        <f t="shared" si="631"/>
        <v>0</v>
      </c>
      <c r="CV107" s="243"/>
      <c r="CW107" s="243">
        <f t="shared" si="409"/>
        <v>0</v>
      </c>
      <c r="CX107" s="243">
        <f t="shared" si="764"/>
        <v>0</v>
      </c>
      <c r="CY107" s="243">
        <f t="shared" si="632"/>
        <v>0</v>
      </c>
      <c r="CZ107" s="243">
        <f t="shared" si="410"/>
        <v>0</v>
      </c>
      <c r="DA107" s="243">
        <f t="shared" si="633"/>
        <v>0</v>
      </c>
      <c r="DB107" s="244">
        <v>0</v>
      </c>
      <c r="DC107" s="243">
        <f t="shared" si="634"/>
        <v>0</v>
      </c>
      <c r="DD107" s="243">
        <f t="shared" si="411"/>
        <v>0</v>
      </c>
      <c r="DE107" s="244">
        <v>0</v>
      </c>
      <c r="DF107" s="244">
        <v>0</v>
      </c>
      <c r="DG107" s="243">
        <f t="shared" si="412"/>
        <v>0</v>
      </c>
      <c r="DH107" s="243">
        <f t="shared" si="413"/>
        <v>0</v>
      </c>
      <c r="DI107" s="243">
        <f t="shared" si="635"/>
        <v>0</v>
      </c>
      <c r="DJ107" s="244">
        <v>63.48</v>
      </c>
      <c r="DK107" s="243">
        <f t="shared" si="636"/>
        <v>13.9656</v>
      </c>
      <c r="DL107" s="243">
        <f t="shared" si="414"/>
        <v>0</v>
      </c>
      <c r="DM107" s="244">
        <v>2.62104766955999</v>
      </c>
      <c r="DN107" s="244">
        <v>4.4331811080000003</v>
      </c>
      <c r="DO107" s="243">
        <f t="shared" si="415"/>
        <v>9.6010362387416741</v>
      </c>
      <c r="DP107" s="243">
        <f t="shared" si="416"/>
        <v>4.7050432508150832</v>
      </c>
      <c r="DQ107" s="243">
        <f t="shared" si="637"/>
        <v>118.56708992054007</v>
      </c>
      <c r="DR107" s="244">
        <v>15.92</v>
      </c>
      <c r="DS107" s="243">
        <f t="shared" si="638"/>
        <v>3.5024000000000002</v>
      </c>
      <c r="DT107" s="243">
        <f t="shared" si="417"/>
        <v>0</v>
      </c>
      <c r="DU107" s="244">
        <v>0.67354891346500001</v>
      </c>
      <c r="DV107" s="244">
        <v>0</v>
      </c>
      <c r="DW107" s="243">
        <f t="shared" si="418"/>
        <v>2.2833411210570058</v>
      </c>
      <c r="DX107" s="243">
        <f t="shared" si="419"/>
        <v>1.1189645017261005</v>
      </c>
      <c r="DY107" s="243">
        <f t="shared" si="420"/>
        <v>28.197905443497728</v>
      </c>
      <c r="DZ107" s="244">
        <v>43.49</v>
      </c>
      <c r="EA107" s="243">
        <f t="shared" si="639"/>
        <v>9.5678000000000001</v>
      </c>
      <c r="EB107" s="243">
        <f t="shared" si="421"/>
        <v>0</v>
      </c>
      <c r="EC107" s="244">
        <v>1.8047843856900001</v>
      </c>
      <c r="ED107" s="244">
        <v>2.329403075E-2</v>
      </c>
      <c r="EE107" s="243">
        <f t="shared" si="422"/>
        <v>6.2362411296548252</v>
      </c>
      <c r="EF107" s="243">
        <f t="shared" si="423"/>
        <v>3.0561059773047412</v>
      </c>
      <c r="EG107" s="243">
        <f t="shared" si="424"/>
        <v>77.013870628079474</v>
      </c>
      <c r="EH107" s="244">
        <v>0</v>
      </c>
      <c r="EI107" s="243">
        <f t="shared" si="640"/>
        <v>0</v>
      </c>
      <c r="EJ107" s="243">
        <f t="shared" si="425"/>
        <v>0</v>
      </c>
      <c r="EK107" s="244">
        <v>0</v>
      </c>
      <c r="EL107" s="244">
        <v>0</v>
      </c>
      <c r="EM107" s="243">
        <f t="shared" si="426"/>
        <v>0</v>
      </c>
      <c r="EN107" s="243">
        <f t="shared" si="427"/>
        <v>0</v>
      </c>
      <c r="EO107" s="243">
        <f t="shared" si="641"/>
        <v>0</v>
      </c>
      <c r="EP107" s="244">
        <v>0</v>
      </c>
      <c r="EQ107" s="244">
        <v>98.008399999999995</v>
      </c>
      <c r="ER107" s="244">
        <v>0</v>
      </c>
      <c r="ES107" s="244">
        <v>0</v>
      </c>
      <c r="ET107" s="244">
        <v>0</v>
      </c>
      <c r="EU107" s="243">
        <f t="shared" si="428"/>
        <v>11.13590658956435</v>
      </c>
      <c r="EV107" s="243">
        <f t="shared" si="642"/>
        <v>0.35895089274164849</v>
      </c>
      <c r="EW107" s="243">
        <f t="shared" si="643"/>
        <v>9.4988754028515068</v>
      </c>
      <c r="EX107" s="243">
        <f t="shared" si="429"/>
        <v>5.4572153294782169</v>
      </c>
      <c r="EY107" s="243">
        <f t="shared" si="644"/>
        <v>137.52182630285105</v>
      </c>
      <c r="EZ107" s="245">
        <f t="shared" si="645"/>
        <v>122.88999999999999</v>
      </c>
      <c r="FA107" s="245">
        <f t="shared" si="645"/>
        <v>27.035800000000002</v>
      </c>
      <c r="FB107" s="245">
        <f t="shared" si="645"/>
        <v>0</v>
      </c>
      <c r="FC107" s="245">
        <f t="shared" si="646"/>
        <v>0</v>
      </c>
      <c r="FD107" s="245">
        <f t="shared" si="647"/>
        <v>0</v>
      </c>
      <c r="FE107" s="245">
        <f t="shared" si="648"/>
        <v>9.5558561074649901</v>
      </c>
      <c r="FF107" s="245">
        <f t="shared" si="649"/>
        <v>29.256525079017855</v>
      </c>
      <c r="FG107" s="245">
        <f t="shared" si="650"/>
        <v>0.94304452997775412</v>
      </c>
      <c r="FH107" s="245">
        <f t="shared" si="651"/>
        <v>24.955676864820298</v>
      </c>
      <c r="FI107" s="245">
        <f t="shared" si="652"/>
        <v>14.337329059324142</v>
      </c>
      <c r="FJ107" s="245">
        <f t="shared" si="652"/>
        <v>361.30069229496831</v>
      </c>
      <c r="FK107" s="244">
        <f t="shared" si="430"/>
        <v>34.340000074460328</v>
      </c>
      <c r="FL107" s="244">
        <v>3.9017781446776301</v>
      </c>
      <c r="FM107" s="243">
        <f t="shared" si="653"/>
        <v>0.12576854313993302</v>
      </c>
      <c r="FN107" s="243">
        <f t="shared" si="654"/>
        <v>3.3281982160836225</v>
      </c>
      <c r="FO107" s="244">
        <v>1.91208890723388</v>
      </c>
      <c r="FP107" s="244">
        <f t="shared" si="655"/>
        <v>48.184640551646204</v>
      </c>
      <c r="FQ107" s="244">
        <f t="shared" si="431"/>
        <v>0.88000000190812744</v>
      </c>
      <c r="FR107" s="244">
        <v>9.9987325780906106E-2</v>
      </c>
      <c r="FS107" s="243">
        <f t="shared" si="656"/>
        <v>3.2229562598468575E-3</v>
      </c>
      <c r="FT107" s="243">
        <f t="shared" si="657"/>
        <v>8.5288713749376494E-2</v>
      </c>
      <c r="FU107" s="244">
        <v>4.8999366289045297E-2</v>
      </c>
      <c r="FV107" s="244">
        <f t="shared" si="658"/>
        <v>1.2347840327736945</v>
      </c>
      <c r="FW107" s="270">
        <v>7.5700000000000003E-3</v>
      </c>
      <c r="FX107" s="243">
        <f t="shared" si="659"/>
        <v>33.822452170643402</v>
      </c>
      <c r="FY107" s="243">
        <f t="shared" si="660"/>
        <v>7.4409394775415487</v>
      </c>
      <c r="FZ107" s="243">
        <f t="shared" si="432"/>
        <v>0</v>
      </c>
      <c r="GA107" s="243">
        <f t="shared" si="661"/>
        <v>0</v>
      </c>
      <c r="GB107" s="243">
        <f t="shared" si="662"/>
        <v>0</v>
      </c>
      <c r="GC107" s="243">
        <f t="shared" si="663"/>
        <v>0.58945724470812333</v>
      </c>
      <c r="GD107" s="243">
        <f t="shared" si="433"/>
        <v>4.7554027591350225</v>
      </c>
      <c r="GE107" s="243">
        <f t="shared" si="664"/>
        <v>0.15328397845373745</v>
      </c>
      <c r="GF107" s="243">
        <f t="shared" si="665"/>
        <v>4.0563359557748404</v>
      </c>
      <c r="GG107" s="243">
        <f t="shared" si="434"/>
        <v>2.3304125826014048</v>
      </c>
      <c r="GH107" s="247">
        <f t="shared" si="666"/>
        <v>58.726397081555398</v>
      </c>
      <c r="GI107" s="244">
        <v>48</v>
      </c>
      <c r="GJ107" s="244">
        <v>4075.17</v>
      </c>
      <c r="GK107" s="244">
        <v>896.53740000000005</v>
      </c>
      <c r="GL107" s="244">
        <v>2499.6009118020302</v>
      </c>
      <c r="GM107" s="244">
        <v>71.022008333333304</v>
      </c>
      <c r="GN107" s="271">
        <v>48.53</v>
      </c>
      <c r="GO107" s="243">
        <f t="shared" si="667"/>
        <v>10.676600000000001</v>
      </c>
      <c r="GP107" s="243">
        <f t="shared" si="435"/>
        <v>0</v>
      </c>
      <c r="GQ107" s="243">
        <f t="shared" si="668"/>
        <v>0</v>
      </c>
      <c r="GR107" s="243">
        <f t="shared" si="669"/>
        <v>0</v>
      </c>
      <c r="GS107" s="244">
        <v>0.98452236299999996</v>
      </c>
      <c r="GT107" s="244">
        <v>0.33599423790833299</v>
      </c>
      <c r="GU107" s="245"/>
      <c r="GV107" s="243">
        <f t="shared" si="436"/>
        <v>6.8772096738992259</v>
      </c>
      <c r="GW107" s="243">
        <f t="shared" si="670"/>
        <v>0.22167755558680582</v>
      </c>
      <c r="GX107" s="243">
        <f t="shared" si="671"/>
        <v>5.8662271712005634</v>
      </c>
      <c r="GY107" s="243">
        <f t="shared" si="437"/>
        <v>3.3702163137403782</v>
      </c>
      <c r="GZ107" s="243">
        <f t="shared" si="672"/>
        <v>84.929451106257517</v>
      </c>
      <c r="HA107" s="244">
        <v>0</v>
      </c>
      <c r="HB107" s="244">
        <v>44</v>
      </c>
      <c r="HC107" s="244">
        <v>0</v>
      </c>
      <c r="HD107" s="244">
        <v>0</v>
      </c>
      <c r="HE107" s="244">
        <v>0</v>
      </c>
      <c r="HF107" s="243">
        <f t="shared" si="673"/>
        <v>0</v>
      </c>
      <c r="HG107" s="243">
        <f t="shared" si="438"/>
        <v>0</v>
      </c>
      <c r="HH107" s="244">
        <v>0</v>
      </c>
      <c r="HI107" s="244">
        <v>0</v>
      </c>
      <c r="HJ107" s="243">
        <f t="shared" si="439"/>
        <v>0</v>
      </c>
      <c r="HK107" s="243">
        <f t="shared" si="440"/>
        <v>0</v>
      </c>
      <c r="HL107" s="243">
        <f t="shared" si="441"/>
        <v>0</v>
      </c>
      <c r="HM107" s="244">
        <v>34.25</v>
      </c>
      <c r="HN107" s="243">
        <f t="shared" si="674"/>
        <v>7.5350000000000001</v>
      </c>
      <c r="HO107" s="243">
        <f t="shared" si="442"/>
        <v>0</v>
      </c>
      <c r="HP107" s="244">
        <v>1.4782146412749999</v>
      </c>
      <c r="HQ107" s="244">
        <v>32.055927131300002</v>
      </c>
      <c r="HR107" s="243">
        <f t="shared" si="443"/>
        <v>8.5579085791171927</v>
      </c>
      <c r="HS107" s="243">
        <f t="shared" si="444"/>
        <v>4.1938525175846095</v>
      </c>
      <c r="HT107" s="243">
        <f t="shared" si="445"/>
        <v>105.68508344313217</v>
      </c>
      <c r="HU107" s="244">
        <v>26.09</v>
      </c>
      <c r="HV107" s="243">
        <f t="shared" si="675"/>
        <v>5.7397999999999998</v>
      </c>
      <c r="HW107" s="243">
        <f t="shared" si="446"/>
        <v>0</v>
      </c>
      <c r="HX107" s="244">
        <v>1.065553888395</v>
      </c>
      <c r="HY107" s="244">
        <v>58.66226393206</v>
      </c>
      <c r="HZ107" s="243">
        <f t="shared" si="447"/>
        <v>10.402956069190184</v>
      </c>
      <c r="IA107" s="243">
        <f t="shared" si="448"/>
        <v>5.0980286944822595</v>
      </c>
      <c r="IB107" s="243">
        <f t="shared" si="449"/>
        <v>128.47032310095292</v>
      </c>
      <c r="IC107" s="244">
        <v>7.25</v>
      </c>
      <c r="ID107" s="243">
        <f t="shared" si="676"/>
        <v>1.595</v>
      </c>
      <c r="IE107" s="243">
        <f t="shared" si="450"/>
        <v>0</v>
      </c>
      <c r="IF107" s="244">
        <v>0.32012665771499998</v>
      </c>
      <c r="IG107" s="244">
        <v>0.70522949690666703</v>
      </c>
      <c r="IH107" s="243">
        <f t="shared" si="451"/>
        <v>1.1214892207565725</v>
      </c>
      <c r="II107" s="243">
        <f t="shared" si="452"/>
        <v>0.54959226876891198</v>
      </c>
      <c r="IJ107" s="243">
        <f t="shared" si="677"/>
        <v>13.849725172976582</v>
      </c>
      <c r="IK107" s="244">
        <v>0</v>
      </c>
      <c r="IL107" s="243">
        <f t="shared" si="678"/>
        <v>0</v>
      </c>
      <c r="IM107" s="243">
        <f t="shared" si="453"/>
        <v>0</v>
      </c>
      <c r="IN107" s="244">
        <v>0</v>
      </c>
      <c r="IO107" s="244">
        <v>0</v>
      </c>
      <c r="IP107" s="243">
        <f t="shared" si="454"/>
        <v>0</v>
      </c>
      <c r="IQ107" s="243">
        <f t="shared" si="455"/>
        <v>0</v>
      </c>
      <c r="IR107" s="243">
        <f t="shared" si="679"/>
        <v>0</v>
      </c>
      <c r="IS107" s="244">
        <v>2.34</v>
      </c>
      <c r="IT107" s="243">
        <f t="shared" si="680"/>
        <v>0.51479999999999992</v>
      </c>
      <c r="IU107" s="243">
        <f t="shared" si="456"/>
        <v>0</v>
      </c>
      <c r="IV107" s="244">
        <v>0.10221767547000001</v>
      </c>
      <c r="IW107" s="244">
        <v>0.24253627452659199</v>
      </c>
      <c r="IX107" s="243">
        <f t="shared" si="457"/>
        <v>0.36353959370251626</v>
      </c>
      <c r="IY107" s="243">
        <f t="shared" si="458"/>
        <v>0.17815467718495542</v>
      </c>
      <c r="IZ107" s="243">
        <f t="shared" si="681"/>
        <v>4.4894978650608763</v>
      </c>
      <c r="JA107" s="244">
        <v>24.333501111111101</v>
      </c>
      <c r="JB107" s="243">
        <f t="shared" si="682"/>
        <v>5.3533702444444424</v>
      </c>
      <c r="JC107" s="244">
        <v>62.411642222222099</v>
      </c>
      <c r="JD107" s="243">
        <f t="shared" si="459"/>
        <v>0</v>
      </c>
      <c r="JE107" s="243">
        <f t="shared" si="460"/>
        <v>10.464413705762524</v>
      </c>
      <c r="JF107" s="243">
        <f t="shared" si="461"/>
        <v>5.1281463641770086</v>
      </c>
      <c r="JG107" s="243">
        <f t="shared" si="683"/>
        <v>129.22928837726062</v>
      </c>
      <c r="JH107" s="244">
        <v>0</v>
      </c>
      <c r="JI107" s="243">
        <f t="shared" si="684"/>
        <v>0</v>
      </c>
      <c r="JJ107" s="244">
        <v>0</v>
      </c>
      <c r="JK107" s="243">
        <f t="shared" si="462"/>
        <v>0</v>
      </c>
      <c r="JL107" s="243">
        <f t="shared" si="463"/>
        <v>0</v>
      </c>
      <c r="JM107" s="243">
        <f t="shared" si="464"/>
        <v>0</v>
      </c>
      <c r="JN107" s="243">
        <f t="shared" si="685"/>
        <v>0</v>
      </c>
      <c r="JO107" s="244">
        <v>10.340892857142901</v>
      </c>
      <c r="JP107" s="243">
        <f t="shared" si="686"/>
        <v>2.2749964285714381</v>
      </c>
      <c r="JQ107" s="244">
        <v>12.5985952380952</v>
      </c>
      <c r="JR107" s="243">
        <f t="shared" si="465"/>
        <v>0</v>
      </c>
      <c r="JS107" s="243">
        <f t="shared" si="466"/>
        <v>2.8649191738785551</v>
      </c>
      <c r="JT107" s="243">
        <f t="shared" si="467"/>
        <v>1.4039701848844048</v>
      </c>
      <c r="JU107" s="243">
        <f t="shared" si="687"/>
        <v>35.380048659086995</v>
      </c>
      <c r="JV107" s="244">
        <v>7.7296428571428502</v>
      </c>
      <c r="JW107" s="243">
        <f t="shared" si="688"/>
        <v>1.700521428571427</v>
      </c>
      <c r="JX107" s="244">
        <v>15.858499999999999</v>
      </c>
      <c r="JY107" s="243">
        <f t="shared" si="468"/>
        <v>0</v>
      </c>
      <c r="JZ107" s="243">
        <f t="shared" si="469"/>
        <v>2.8733476238829145</v>
      </c>
      <c r="KA107" s="243">
        <f t="shared" si="470"/>
        <v>1.4081005954798596</v>
      </c>
      <c r="KB107" s="243">
        <f t="shared" si="689"/>
        <v>35.484135006092458</v>
      </c>
      <c r="KC107" s="244">
        <v>34.799999999999997</v>
      </c>
      <c r="KD107" s="243">
        <f t="shared" si="690"/>
        <v>7.6559999999999997</v>
      </c>
      <c r="KE107" s="244">
        <v>18.6533333333333</v>
      </c>
      <c r="KF107" s="243">
        <f t="shared" si="471"/>
        <v>0</v>
      </c>
      <c r="KG107" s="243">
        <f t="shared" si="472"/>
        <v>6.9433622806876825</v>
      </c>
      <c r="KH107" s="243">
        <f t="shared" si="473"/>
        <v>3.4026347807010491</v>
      </c>
      <c r="KI107" s="243">
        <f t="shared" si="691"/>
        <v>85.746396473666422</v>
      </c>
      <c r="KJ107" s="244">
        <v>9.5347277777777499</v>
      </c>
      <c r="KK107" s="243">
        <f t="shared" si="692"/>
        <v>2.0976401111111049</v>
      </c>
      <c r="KL107" s="244">
        <v>9.2420222222222499</v>
      </c>
      <c r="KM107" s="243">
        <f t="shared" si="474"/>
        <v>0</v>
      </c>
      <c r="KN107" s="243">
        <f t="shared" si="475"/>
        <v>2.3717891363542214</v>
      </c>
      <c r="KO107" s="243">
        <f t="shared" si="476"/>
        <v>1.1623089623732663</v>
      </c>
      <c r="KP107" s="243">
        <f t="shared" si="693"/>
        <v>29.290185851806307</v>
      </c>
      <c r="KQ107" s="243">
        <f t="shared" si="694"/>
        <v>156.66876460317462</v>
      </c>
      <c r="KR107" s="243">
        <f t="shared" si="694"/>
        <v>34.467128212698412</v>
      </c>
      <c r="KS107" s="243">
        <f t="shared" si="695"/>
        <v>213.39616271352111</v>
      </c>
      <c r="KT107" s="243">
        <f t="shared" si="696"/>
        <v>0</v>
      </c>
      <c r="KU107" s="243">
        <f t="shared" si="697"/>
        <v>0</v>
      </c>
      <c r="KV107" s="243">
        <f t="shared" si="698"/>
        <v>0</v>
      </c>
      <c r="KW107" s="243">
        <f t="shared" si="699"/>
        <v>45.963725383332367</v>
      </c>
      <c r="KX107" s="243">
        <f t="shared" si="700"/>
        <v>1.4815785430115189</v>
      </c>
      <c r="KY107" s="243">
        <f t="shared" si="701"/>
        <v>39.206839331456507</v>
      </c>
      <c r="KZ107" s="243">
        <f t="shared" si="702"/>
        <v>22.524789045636325</v>
      </c>
      <c r="LA107" s="243">
        <f t="shared" si="702"/>
        <v>567.62468395003532</v>
      </c>
      <c r="LB107" s="244">
        <v>46.89</v>
      </c>
      <c r="LC107" s="243">
        <f t="shared" si="703"/>
        <v>10.315799999999999</v>
      </c>
      <c r="LD107" s="243">
        <f t="shared" si="477"/>
        <v>0</v>
      </c>
      <c r="LE107" s="243">
        <f t="shared" si="704"/>
        <v>0</v>
      </c>
      <c r="LF107" s="243">
        <f t="shared" si="705"/>
        <v>0</v>
      </c>
      <c r="LG107" s="244">
        <v>4.2531434612333303</v>
      </c>
      <c r="LH107" s="243">
        <f t="shared" si="478"/>
        <v>6.9830856689590997</v>
      </c>
      <c r="LI107" s="243">
        <f t="shared" si="706"/>
        <v>0.22509032513915339</v>
      </c>
      <c r="LJ107" s="243">
        <f t="shared" si="707"/>
        <v>5.9565388918618272</v>
      </c>
      <c r="LK107" s="243">
        <f t="shared" si="479"/>
        <v>3.4221014565096213</v>
      </c>
      <c r="LL107" s="243">
        <f t="shared" si="708"/>
        <v>86.236956704042456</v>
      </c>
      <c r="LM107" s="243">
        <f t="shared" si="480"/>
        <v>0.54166666784117723</v>
      </c>
      <c r="LN107" s="244">
        <v>6.1545228937110799E-2</v>
      </c>
      <c r="LO107" s="243">
        <f t="shared" si="709"/>
        <v>1.9838272432769494E-3</v>
      </c>
      <c r="LP107" s="243">
        <f t="shared" si="710"/>
        <v>5.2497787819218517E-2</v>
      </c>
      <c r="LQ107" s="243">
        <f t="shared" si="481"/>
        <v>3.0160594838914402E-2</v>
      </c>
      <c r="LR107" s="243">
        <f t="shared" si="711"/>
        <v>0.7600469899406429</v>
      </c>
      <c r="LS107" s="244">
        <v>115.097346</v>
      </c>
      <c r="LT107" s="243">
        <f t="shared" si="482"/>
        <v>13.077586143256783</v>
      </c>
      <c r="LU107" s="243">
        <f t="shared" si="712"/>
        <v>0.4215383079296714</v>
      </c>
      <c r="LV107" s="243">
        <f t="shared" si="713"/>
        <v>11.155118835251768</v>
      </c>
      <c r="LW107" s="243">
        <f t="shared" si="483"/>
        <v>6.4087466071628398</v>
      </c>
      <c r="LX107" s="243">
        <f t="shared" si="714"/>
        <v>161.50041450050355</v>
      </c>
      <c r="LY107" s="245">
        <f t="shared" si="484"/>
        <v>0</v>
      </c>
      <c r="LZ107" s="244">
        <v>0</v>
      </c>
      <c r="MA107" s="249">
        <f t="shared" si="715"/>
        <v>0</v>
      </c>
      <c r="MB107" s="249">
        <f t="shared" si="716"/>
        <v>0</v>
      </c>
      <c r="MC107" s="249">
        <f t="shared" si="485"/>
        <v>0</v>
      </c>
      <c r="MD107" s="247">
        <f t="shared" si="717"/>
        <v>0</v>
      </c>
      <c r="ME107" s="250">
        <f t="shared" si="718"/>
        <v>2111.5954796498331</v>
      </c>
      <c r="MF107" s="251">
        <f t="shared" si="765"/>
        <v>659.94828446405802</v>
      </c>
      <c r="MG107" s="252" t="e">
        <f t="shared" si="719"/>
        <v>#REF!</v>
      </c>
      <c r="MH107" s="252" t="e">
        <f t="shared" si="766"/>
        <v>#REF!</v>
      </c>
      <c r="MI107" s="252">
        <f t="shared" si="720"/>
        <v>115.097346</v>
      </c>
      <c r="MJ107" s="252">
        <f t="shared" si="721"/>
        <v>0</v>
      </c>
      <c r="MK107" s="252">
        <f t="shared" si="767"/>
        <v>305.82999999999993</v>
      </c>
      <c r="ML107" s="252">
        <f t="shared" si="722"/>
        <v>0</v>
      </c>
      <c r="MM107" s="252">
        <f t="shared" si="723"/>
        <v>0</v>
      </c>
      <c r="MN107" s="252">
        <f t="shared" si="724"/>
        <v>98.008399999999995</v>
      </c>
      <c r="MO107" s="252">
        <f t="shared" si="725"/>
        <v>34.340000074460328</v>
      </c>
      <c r="MP107" s="253">
        <f t="shared" si="726"/>
        <v>0.88000000190812744</v>
      </c>
      <c r="MQ107" s="254">
        <f t="shared" si="768"/>
        <v>0</v>
      </c>
      <c r="MR107" s="255">
        <f t="shared" si="727"/>
        <v>0</v>
      </c>
      <c r="MS107" s="255">
        <f t="shared" si="769"/>
        <v>0</v>
      </c>
      <c r="MT107" s="255">
        <f t="shared" si="770"/>
        <v>182.12352832601593</v>
      </c>
      <c r="MU107" s="255">
        <f t="shared" si="486"/>
        <v>5.8705056975913275</v>
      </c>
      <c r="MV107" s="255">
        <f t="shared" si="728"/>
        <v>189.52761513315863</v>
      </c>
      <c r="MW107" s="255" t="e">
        <f t="shared" si="487"/>
        <v>#REF!</v>
      </c>
      <c r="MX107" s="255" t="e">
        <f t="shared" si="488"/>
        <v>#REF!</v>
      </c>
      <c r="MY107" s="256" t="e">
        <f t="shared" si="729"/>
        <v>#REF!</v>
      </c>
      <c r="MZ107" s="254">
        <f t="shared" si="730"/>
        <v>5.2173245785706355</v>
      </c>
      <c r="NA107" s="255">
        <f t="shared" si="489"/>
        <v>5.879924800049106</v>
      </c>
      <c r="NB107" s="255">
        <f t="shared" si="731"/>
        <v>1.762829695709945E-2</v>
      </c>
      <c r="NC107" s="255">
        <f t="shared" si="490"/>
        <v>2.1859088226803318E-2</v>
      </c>
      <c r="ND107" s="255">
        <f t="shared" si="732"/>
        <v>5.3601433695899674</v>
      </c>
      <c r="NE107" s="255">
        <f>MZ107/ND107</f>
        <v>0.9733554158589125</v>
      </c>
      <c r="NF107" s="256">
        <f t="shared" ref="NF107:NF170" si="771">NB107/ND107</f>
        <v>3.2887734042919741E-3</v>
      </c>
      <c r="NG107" s="257">
        <f t="shared" ref="NG107:NG170" si="772">1+NE107*(NA107-MZ107)/MZ107+NF107*(NC107-NB107)/NB107</f>
        <v>1.1244054434311119</v>
      </c>
      <c r="NH107" s="254">
        <f t="shared" si="733"/>
        <v>163.43728510371184</v>
      </c>
      <c r="NI107" s="255">
        <f t="shared" si="491"/>
        <v>184.19382031188326</v>
      </c>
      <c r="NJ107" s="255" t="e">
        <f t="shared" si="734"/>
        <v>#REF!</v>
      </c>
      <c r="NK107" s="255" t="e">
        <f t="shared" si="492"/>
        <v>#REF!</v>
      </c>
      <c r="NL107" s="255">
        <f t="shared" si="735"/>
        <v>177.92614211701058</v>
      </c>
      <c r="NM107" s="255">
        <f t="shared" ref="NM107:NM170" si="773">NH107/NL107</f>
        <v>0.91856813821225691</v>
      </c>
      <c r="NN107" s="256" t="e">
        <f t="shared" ref="NN107:NN170" si="774">NJ107/NL107</f>
        <v>#REF!</v>
      </c>
      <c r="NO107" s="257" t="e">
        <f>1+NM107*(NI107-NH107)/NH107+NN107*(NK107-NJ107)/NJ107</f>
        <v>#REF!</v>
      </c>
      <c r="NP107" s="254">
        <f t="shared" si="736"/>
        <v>41.347026453041124</v>
      </c>
      <c r="NQ107" s="255">
        <f t="shared" si="493"/>
        <v>46.598098812577348</v>
      </c>
      <c r="NR107" s="255">
        <f t="shared" si="737"/>
        <v>36.363769671129724</v>
      </c>
      <c r="NS107" s="255">
        <f t="shared" si="494"/>
        <v>45.091074392200859</v>
      </c>
      <c r="NT107" s="255">
        <f t="shared" si="738"/>
        <v>389.41560080070059</v>
      </c>
      <c r="NU107" s="255">
        <f t="shared" si="739"/>
        <v>0.10617711865684129</v>
      </c>
      <c r="NV107" s="256">
        <f t="shared" si="740"/>
        <v>9.3380361742981061E-2</v>
      </c>
      <c r="NW107" s="257">
        <f t="shared" si="495"/>
        <v>1.0358957808877343</v>
      </c>
      <c r="NX107" s="254">
        <f t="shared" si="741"/>
        <v>13.659630449374204</v>
      </c>
      <c r="NY107" s="255">
        <f t="shared" si="496"/>
        <v>15.394403516444727</v>
      </c>
      <c r="NZ107" s="255">
        <f t="shared" si="742"/>
        <v>5.0879505898458237E-2</v>
      </c>
      <c r="OA107" s="255">
        <f t="shared" si="497"/>
        <v>6.3090587314088217E-2</v>
      </c>
      <c r="OB107" s="255">
        <f t="shared" si="743"/>
        <v>15.47066326675427</v>
      </c>
      <c r="OC107" s="255">
        <f t="shared" ref="OC107:OC170" si="775">NX107/OB107</f>
        <v>0.88293760996841741</v>
      </c>
      <c r="OD107" s="256">
        <f t="shared" ref="OD107:OD170" si="776">NZ107/OB107</f>
        <v>3.2887734042919741E-3</v>
      </c>
      <c r="OE107" s="257">
        <f t="shared" ref="OE107:OE170" si="777">1+OC107*(NY107-NX107)/NX107+OD107*(OA107-NZ107)/NZ107</f>
        <v>1.1129223820830192</v>
      </c>
      <c r="OF107" s="254">
        <f t="shared" si="744"/>
        <v>0</v>
      </c>
      <c r="OG107" s="255">
        <f t="shared" si="498"/>
        <v>0</v>
      </c>
      <c r="OH107" s="255">
        <f t="shared" si="745"/>
        <v>0</v>
      </c>
      <c r="OI107" s="255">
        <f t="shared" si="499"/>
        <v>0</v>
      </c>
      <c r="OJ107" s="255">
        <f t="shared" si="746"/>
        <v>0</v>
      </c>
      <c r="OK107" s="255"/>
      <c r="OL107" s="256"/>
      <c r="OM107" s="257"/>
      <c r="ON107" s="258"/>
      <c r="OO107" s="254">
        <f t="shared" si="747"/>
        <v>0</v>
      </c>
      <c r="OP107" s="255">
        <f t="shared" si="500"/>
        <v>0</v>
      </c>
      <c r="OQ107" s="255">
        <f t="shared" si="748"/>
        <v>0</v>
      </c>
      <c r="OR107" s="255">
        <f t="shared" si="501"/>
        <v>0</v>
      </c>
      <c r="OS107" s="255">
        <f t="shared" si="749"/>
        <v>0</v>
      </c>
      <c r="OT107" s="255"/>
      <c r="OU107" s="256"/>
      <c r="OV107" s="257"/>
      <c r="OW107" s="258"/>
      <c r="OX107" s="254">
        <f t="shared" si="750"/>
        <v>180.37172577508073</v>
      </c>
      <c r="OY107" s="255">
        <f t="shared" si="502"/>
        <v>203.278934948516</v>
      </c>
      <c r="OZ107" s="255">
        <f t="shared" si="751"/>
        <v>0.94304452997775412</v>
      </c>
      <c r="PA107" s="255">
        <f t="shared" si="503"/>
        <v>1.169375217172415</v>
      </c>
      <c r="PB107" s="255">
        <f t="shared" si="752"/>
        <v>286.74658118648279</v>
      </c>
      <c r="PC107" s="255">
        <f t="shared" si="388"/>
        <v>0.62902833933973834</v>
      </c>
      <c r="PD107" s="259">
        <f t="shared" si="504"/>
        <v>3.2887734042919749E-3</v>
      </c>
      <c r="PE107" s="257">
        <f t="shared" si="389"/>
        <v>1.0806759047131769</v>
      </c>
      <c r="PF107" s="254">
        <f t="shared" si="505"/>
        <v>4.0604018236220192</v>
      </c>
      <c r="PG107" s="255">
        <f t="shared" si="506"/>
        <v>4.5760728552220158</v>
      </c>
      <c r="PH107" s="255">
        <f t="shared" si="753"/>
        <v>0.12576854313993302</v>
      </c>
      <c r="PI107" s="255">
        <f t="shared" si="507"/>
        <v>0.15595299349351693</v>
      </c>
      <c r="PJ107" s="255">
        <f t="shared" si="508"/>
        <v>38.241778215592227</v>
      </c>
      <c r="PK107" s="255">
        <f t="shared" ref="PK107:PK170" si="778">PF107/PJ107</f>
        <v>0.10617711866668589</v>
      </c>
      <c r="PL107" s="259">
        <f t="shared" ref="PL107:PL170" si="779">PH107/PJ107</f>
        <v>3.2887734045969055E-3</v>
      </c>
      <c r="PM107" s="257">
        <f t="shared" ref="PM107:PM170" si="780">1+PK107*(PG107-PF107)/PF107+PL107*(PI107-PH107)/PH107</f>
        <v>1.0142737996877724</v>
      </c>
      <c r="PN107" s="254">
        <f t="shared" si="509"/>
        <v>0.10405223077423932</v>
      </c>
      <c r="PO107" s="255">
        <f t="shared" si="510"/>
        <v>0.11726686408256771</v>
      </c>
      <c r="PP107" s="255">
        <f t="shared" si="754"/>
        <v>3.2229562598468575E-3</v>
      </c>
      <c r="PQ107" s="255">
        <f t="shared" si="511"/>
        <v>3.9964657622101035E-3</v>
      </c>
      <c r="PR107" s="255">
        <f t="shared" si="512"/>
        <v>0.9799873275981702</v>
      </c>
      <c r="PS107" s="255">
        <f t="shared" ref="PS107:PS170" si="781">PN107/PR107</f>
        <v>0.10617711866668592</v>
      </c>
      <c r="PT107" s="259">
        <f t="shared" ref="PT107:PT170" si="782">PP107/PR107</f>
        <v>3.2887734045969059E-3</v>
      </c>
      <c r="PU107" s="257">
        <f t="shared" ref="PU107:PU170" si="783">1+PS107*(PO107-PN107)/PN107+PT107*(PQ107-PP107)/PP107</f>
        <v>1.0142737996877724</v>
      </c>
      <c r="PV107" s="254">
        <f t="shared" si="513"/>
        <v>46.212121514230255</v>
      </c>
      <c r="PW107" s="255">
        <f t="shared" si="514"/>
        <v>52.081060946537498</v>
      </c>
      <c r="PX107" s="255">
        <f t="shared" si="515"/>
        <v>0.15328397845373745</v>
      </c>
      <c r="PY107" s="255">
        <f t="shared" si="516"/>
        <v>0.19007213328263445</v>
      </c>
      <c r="PZ107" s="255">
        <f t="shared" si="517"/>
        <v>46.608251652028095</v>
      </c>
      <c r="QA107" s="255">
        <f t="shared" si="755"/>
        <v>0.99150085824382983</v>
      </c>
      <c r="QB107" s="259">
        <f t="shared" si="518"/>
        <v>3.2887734042919741E-3</v>
      </c>
      <c r="QC107" s="257">
        <f t="shared" si="756"/>
        <v>1.1267099146139965</v>
      </c>
      <c r="QD107" s="254">
        <f t="shared" si="519"/>
        <v>66.363397148864692</v>
      </c>
      <c r="QE107" s="255">
        <f t="shared" si="520"/>
        <v>74.791548586770503</v>
      </c>
      <c r="QF107" s="255">
        <f t="shared" si="521"/>
        <v>0.22167755558680582</v>
      </c>
      <c r="QG107" s="255">
        <f t="shared" si="522"/>
        <v>0.27488016892763922</v>
      </c>
      <c r="QH107" s="255">
        <f t="shared" si="523"/>
        <v>67.404326274807559</v>
      </c>
      <c r="QI107" s="255">
        <f t="shared" ref="QI107:QI170" si="784">QD107/QH107</f>
        <v>0.98455693894633711</v>
      </c>
      <c r="QJ107" s="259">
        <f t="shared" ref="QJ107:QJ170" si="785">QF107/QH107</f>
        <v>3.2887734042919741E-3</v>
      </c>
      <c r="QK107" s="257">
        <f t="shared" ref="QK107:QK170" si="786">1+QI107*(QE107-QD107)/QD107+QJ107*(QG107-QF107)/QF107</f>
        <v>1.1258280368632148</v>
      </c>
      <c r="QL107" s="254">
        <f t="shared" si="524"/>
        <v>238.96823680024997</v>
      </c>
      <c r="QM107" s="255">
        <f t="shared" si="525"/>
        <v>269.31720287388174</v>
      </c>
      <c r="QN107" s="255">
        <f t="shared" si="526"/>
        <v>1.4815785430115189</v>
      </c>
      <c r="QO107" s="255">
        <f t="shared" si="527"/>
        <v>1.8371573933342835</v>
      </c>
      <c r="QP107" s="255">
        <f t="shared" si="757"/>
        <v>450.49578091272645</v>
      </c>
      <c r="QQ107" s="255">
        <f t="shared" si="758"/>
        <v>0.53045610397524401</v>
      </c>
      <c r="QR107" s="259">
        <f t="shared" si="528"/>
        <v>3.2887734042919745E-3</v>
      </c>
      <c r="QS107" s="257">
        <f t="shared" si="759"/>
        <v>1.0681572308218861</v>
      </c>
      <c r="QT107" s="254">
        <f t="shared" si="529"/>
        <v>64.472777448071426</v>
      </c>
      <c r="QU107" s="255">
        <f t="shared" si="530"/>
        <v>72.660820183976497</v>
      </c>
      <c r="QV107" s="255">
        <f t="shared" si="531"/>
        <v>0.22509032513915339</v>
      </c>
      <c r="QW107" s="255">
        <f t="shared" si="532"/>
        <v>0.27911200317255019</v>
      </c>
      <c r="QX107" s="255">
        <f t="shared" si="533"/>
        <v>68.442029130192424</v>
      </c>
      <c r="QY107" s="255">
        <f t="shared" ref="QY107:QY170" si="787">QT107/QX107</f>
        <v>0.94200563991797248</v>
      </c>
      <c r="QZ107" s="259">
        <f t="shared" ref="QZ107:QZ170" si="788">QV107/QX107</f>
        <v>3.2887734042919741E-3</v>
      </c>
      <c r="RA107" s="257">
        <f t="shared" ref="RA107:RA170" si="789">1+QY107*(QU107-QT107)/QT107+QZ107*(QW107-QV107)/QV107</f>
        <v>1.1204240218866126</v>
      </c>
      <c r="RB107" s="254">
        <f t="shared" si="534"/>
        <v>6.4047301139446594E-2</v>
      </c>
      <c r="RC107" s="255">
        <f t="shared" si="535"/>
        <v>7.2181308384156317E-2</v>
      </c>
      <c r="RD107" s="255">
        <f t="shared" si="760"/>
        <v>1.9838272432769494E-3</v>
      </c>
      <c r="RE107" s="255">
        <f t="shared" si="536"/>
        <v>2.4599457816634174E-3</v>
      </c>
      <c r="RF107" s="255">
        <f t="shared" si="537"/>
        <v>0.60321189677828801</v>
      </c>
      <c r="RG107" s="255">
        <f t="shared" ref="RG107:RG170" si="790">RB107/RF107</f>
        <v>0.1061771186568413</v>
      </c>
      <c r="RH107" s="259">
        <f t="shared" ref="RH107:RH170" si="791">RD107/RF107</f>
        <v>3.2887734042919745E-3</v>
      </c>
      <c r="RI107" s="257">
        <f t="shared" ref="RI107:RI170" si="792">1+RG107*(RC107-RB107)/RB107+RH107*(RE107-RD107)/RD107</f>
        <v>1.0142737996864488</v>
      </c>
      <c r="RJ107" s="254">
        <f t="shared" si="538"/>
        <v>13.609244979007157</v>
      </c>
      <c r="RK107" s="255">
        <f t="shared" si="539"/>
        <v>15.337619091341065</v>
      </c>
      <c r="RL107" s="255">
        <f t="shared" si="761"/>
        <v>0.4215383079296714</v>
      </c>
      <c r="RM107" s="255">
        <f t="shared" si="540"/>
        <v>0.52270750183279258</v>
      </c>
      <c r="RN107" s="255">
        <f t="shared" si="541"/>
        <v>128.17493214325677</v>
      </c>
      <c r="RO107" s="255">
        <f t="shared" ref="RO107:RO170" si="793">RJ107/RN107</f>
        <v>0.1061771186568413</v>
      </c>
      <c r="RP107" s="259">
        <f t="shared" ref="RP107:RP170" si="794">RL107/RN107</f>
        <v>3.2887734042919745E-3</v>
      </c>
      <c r="RQ107" s="257">
        <f t="shared" ref="RQ107:RQ170" si="795">1+RO107*(RK107-RJ107)/RJ107+RP107*(RM107-RL107)/RL107</f>
        <v>1.0142737996864488</v>
      </c>
      <c r="RR107" s="254">
        <f t="shared" si="542"/>
        <v>0</v>
      </c>
      <c r="RS107" s="255">
        <f t="shared" si="543"/>
        <v>0</v>
      </c>
      <c r="RT107" s="255">
        <f t="shared" si="762"/>
        <v>0</v>
      </c>
      <c r="RU107" s="255">
        <f t="shared" si="544"/>
        <v>0</v>
      </c>
      <c r="RV107" s="255">
        <f t="shared" si="545"/>
        <v>0</v>
      </c>
      <c r="RW107" s="255"/>
      <c r="RX107" s="259"/>
      <c r="RY107" s="257"/>
      <c r="RZ107" s="260"/>
      <c r="SA107" s="242" t="e">
        <f t="shared" si="546"/>
        <v>#REF!</v>
      </c>
      <c r="SB107" s="242">
        <f t="shared" si="547"/>
        <v>0</v>
      </c>
      <c r="SC107" s="242">
        <f t="shared" si="548"/>
        <v>0.60154467996150729</v>
      </c>
      <c r="SD107" s="242">
        <f t="shared" si="549"/>
        <v>3.6837730846947934E-2</v>
      </c>
      <c r="SE107" s="242">
        <f t="shared" si="550"/>
        <v>0</v>
      </c>
      <c r="SF107" s="262">
        <v>0</v>
      </c>
      <c r="SG107" s="242">
        <f t="shared" si="551"/>
        <v>0</v>
      </c>
      <c r="SH107" s="262">
        <v>0</v>
      </c>
      <c r="SI107" s="242">
        <f t="shared" si="552"/>
        <v>0.59739764012544416</v>
      </c>
      <c r="SJ107" s="242">
        <f t="shared" si="553"/>
        <v>5.7813606582203032E-2</v>
      </c>
      <c r="SK107" s="242">
        <f t="shared" si="554"/>
        <v>1.4199833195628815E-3</v>
      </c>
      <c r="SL107" s="242">
        <f t="shared" si="555"/>
        <v>0.11706516012839424</v>
      </c>
      <c r="SM107" s="242">
        <f t="shared" si="556"/>
        <v>0.16887420552948221</v>
      </c>
      <c r="SN107" s="242">
        <f t="shared" si="557"/>
        <v>0.88806592170531606</v>
      </c>
      <c r="SO107" s="242">
        <f t="shared" si="558"/>
        <v>0.16795156088080324</v>
      </c>
      <c r="SP107" s="242">
        <f t="shared" si="559"/>
        <v>8.1141903974915911E-4</v>
      </c>
      <c r="SQ107" s="242">
        <f t="shared" si="560"/>
        <v>0.19382772312008037</v>
      </c>
      <c r="SR107" s="242">
        <f t="shared" si="561"/>
        <v>0</v>
      </c>
      <c r="SS107" s="242" t="e">
        <f t="shared" si="562"/>
        <v>#REF!</v>
      </c>
      <c r="ST107" s="242" t="e">
        <f t="shared" si="563"/>
        <v>#REF!</v>
      </c>
      <c r="SU107" s="242" t="e">
        <f t="shared" ref="SU107:SU170" si="796">SS107-SB107-SC107</f>
        <v>#REF!</v>
      </c>
      <c r="SV107" s="242" t="e">
        <f t="shared" ref="SV107:SV170" si="797">SU107+SB107</f>
        <v>#REF!</v>
      </c>
      <c r="SW107" s="242" t="e">
        <f t="shared" si="564"/>
        <v>#REF!</v>
      </c>
      <c r="SX107" s="242" t="e">
        <f t="shared" si="564"/>
        <v>#REF!</v>
      </c>
      <c r="SY107" s="242" t="e">
        <f t="shared" si="564"/>
        <v>#REF!</v>
      </c>
      <c r="SZ107" s="263" t="e">
        <f t="shared" si="564"/>
        <v>#REF!</v>
      </c>
      <c r="TA107" s="264">
        <f t="shared" si="565"/>
        <v>326.13139999999999</v>
      </c>
      <c r="TB107" s="264">
        <f t="shared" si="566"/>
        <v>0</v>
      </c>
      <c r="TC107" s="264">
        <f t="shared" si="567"/>
        <v>490.63342999999998</v>
      </c>
      <c r="TD107" s="264">
        <f t="shared" si="568"/>
        <v>27.966189999999997</v>
      </c>
      <c r="TE107" s="264">
        <f t="shared" si="569"/>
        <v>0</v>
      </c>
      <c r="TF107" s="264">
        <f t="shared" si="569"/>
        <v>0</v>
      </c>
      <c r="TG107" s="264">
        <f t="shared" si="570"/>
        <v>467.06071999999995</v>
      </c>
      <c r="TH107" s="264">
        <f t="shared" si="571"/>
        <v>48.159300000000002</v>
      </c>
      <c r="TI107" s="264">
        <f t="shared" si="572"/>
        <v>1.18286</v>
      </c>
      <c r="TJ107" s="264">
        <f t="shared" si="573"/>
        <v>87.785110000000003</v>
      </c>
      <c r="TK107" s="264">
        <f t="shared" si="574"/>
        <v>126.73499999999999</v>
      </c>
      <c r="TL107" s="264">
        <f t="shared" si="575"/>
        <v>702.44986000000006</v>
      </c>
      <c r="TM107" s="264">
        <f t="shared" si="576"/>
        <v>126.65051</v>
      </c>
      <c r="TN107" s="264">
        <f t="shared" si="577"/>
        <v>0.67591999999999997</v>
      </c>
      <c r="TO107" s="264">
        <f t="shared" si="578"/>
        <v>161.46038999999999</v>
      </c>
      <c r="TP107" s="264">
        <f t="shared" si="578"/>
        <v>0</v>
      </c>
      <c r="TQ107" s="264"/>
      <c r="TR107" s="264"/>
      <c r="TS107" s="264" t="e">
        <f t="shared" si="579"/>
        <v>#REF!</v>
      </c>
      <c r="TT107" s="264">
        <f t="shared" si="580"/>
        <v>0</v>
      </c>
      <c r="TU107" s="264">
        <f t="shared" si="581"/>
        <v>508.2451000994775</v>
      </c>
      <c r="TV107" s="264">
        <f t="shared" si="582"/>
        <v>31.124198792586309</v>
      </c>
      <c r="TW107" s="264">
        <f t="shared" si="582"/>
        <v>0</v>
      </c>
      <c r="TX107" s="264">
        <f t="shared" si="583"/>
        <v>0</v>
      </c>
      <c r="TY107" s="264">
        <f t="shared" si="584"/>
        <v>504.74126614198775</v>
      </c>
      <c r="TZ107" s="264">
        <f t="shared" si="585"/>
        <v>48.846716201303337</v>
      </c>
      <c r="UA107" s="264">
        <f t="shared" si="586"/>
        <v>1.1997439066986786</v>
      </c>
      <c r="UB107" s="264">
        <f t="shared" si="587"/>
        <v>98.908353792480298</v>
      </c>
      <c r="UC107" s="264">
        <f t="shared" si="588"/>
        <v>142.68181625185952</v>
      </c>
      <c r="UD107" s="264">
        <f t="shared" si="589"/>
        <v>750.32689724882152</v>
      </c>
      <c r="UE107" s="264">
        <f t="shared" si="590"/>
        <v>141.90227378819066</v>
      </c>
      <c r="UF107" s="264">
        <f t="shared" si="591"/>
        <v>0.68556794668406451</v>
      </c>
      <c r="UG107" s="264">
        <f t="shared" si="592"/>
        <v>163.76504326415591</v>
      </c>
      <c r="UH107" s="264">
        <f t="shared" si="592"/>
        <v>0</v>
      </c>
      <c r="UI107" s="272"/>
      <c r="UJ107" s="272"/>
      <c r="UK107" s="272"/>
      <c r="UL107" s="272"/>
      <c r="UM107" s="189"/>
      <c r="UN107" s="272"/>
      <c r="UO107" s="272"/>
      <c r="UP107" s="272"/>
      <c r="UQ107" s="272"/>
      <c r="UR107" s="272"/>
      <c r="US107" s="272"/>
      <c r="UT107" s="272"/>
      <c r="UU107" s="272"/>
      <c r="UV107" s="192"/>
      <c r="UW107" s="272"/>
      <c r="UX107" s="272"/>
      <c r="UY107" s="272"/>
      <c r="UZ107" s="272"/>
      <c r="VA107" s="272"/>
      <c r="VB107" s="272"/>
      <c r="VC107" s="272"/>
      <c r="VD107" s="272"/>
      <c r="VE107" s="272"/>
      <c r="VF107" s="272"/>
      <c r="VG107" s="272"/>
      <c r="VH107" s="272"/>
      <c r="VI107" s="272"/>
      <c r="VJ107" s="272"/>
      <c r="VK107" s="272"/>
      <c r="VL107" s="272"/>
      <c r="VM107" s="272"/>
      <c r="VN107" s="273"/>
      <c r="VO107" s="272"/>
      <c r="VP107" s="272"/>
      <c r="VQ107" s="272"/>
      <c r="VR107" s="272"/>
      <c r="VS107" s="272"/>
      <c r="VT107" s="272"/>
      <c r="VU107" s="272"/>
      <c r="VV107" s="272"/>
    </row>
    <row r="108" spans="1:594" ht="23.1" hidden="1" customHeight="1" thickBot="1" x14ac:dyDescent="0.35">
      <c r="A108" s="265">
        <v>71</v>
      </c>
      <c r="B108" s="266" t="s">
        <v>175</v>
      </c>
      <c r="C108" s="265">
        <v>2</v>
      </c>
      <c r="D108" s="267">
        <v>767.8</v>
      </c>
      <c r="E108" s="239"/>
      <c r="F108" s="240">
        <f t="shared" si="593"/>
        <v>767.8</v>
      </c>
      <c r="G108" s="240"/>
      <c r="H108" s="268">
        <f>150</f>
        <v>150</v>
      </c>
      <c r="I108" s="269">
        <v>3.7686000000000002</v>
      </c>
      <c r="J108" s="269">
        <v>3.7686000000000002</v>
      </c>
      <c r="K108" s="269">
        <f t="shared" ref="K108:K171" si="798">I108-N108-O108-Q108-R108-AB108</f>
        <v>3.2148000000000003</v>
      </c>
      <c r="L108" s="269">
        <f t="shared" ref="L108:L171" si="799">K108+N108</f>
        <v>3.2148000000000003</v>
      </c>
      <c r="M108" s="269">
        <v>0.62029999999999996</v>
      </c>
      <c r="N108" s="269">
        <v>0</v>
      </c>
      <c r="O108" s="269">
        <v>0.55379999999999996</v>
      </c>
      <c r="P108" s="269">
        <v>0</v>
      </c>
      <c r="Q108" s="269">
        <v>0</v>
      </c>
      <c r="R108" s="269">
        <v>0</v>
      </c>
      <c r="S108" s="269">
        <v>0.4204</v>
      </c>
      <c r="T108" s="269">
        <v>0</v>
      </c>
      <c r="U108" s="269">
        <v>0</v>
      </c>
      <c r="V108" s="269">
        <v>0.24379999999999999</v>
      </c>
      <c r="W108" s="269">
        <v>0.4753</v>
      </c>
      <c r="X108" s="269">
        <v>1.0099</v>
      </c>
      <c r="Y108" s="269">
        <v>0.1855</v>
      </c>
      <c r="Z108" s="269">
        <v>1E-3</v>
      </c>
      <c r="AA108" s="269">
        <v>0.2586</v>
      </c>
      <c r="AB108" s="269">
        <v>0</v>
      </c>
      <c r="AC108" s="244">
        <v>0.57999999999999996</v>
      </c>
      <c r="AD108" s="243">
        <f t="shared" si="594"/>
        <v>0.12759999999999999</v>
      </c>
      <c r="AE108" s="243">
        <f t="shared" si="390"/>
        <v>0</v>
      </c>
      <c r="AF108" s="243">
        <f t="shared" si="595"/>
        <v>0</v>
      </c>
      <c r="AG108" s="243">
        <f t="shared" si="596"/>
        <v>0</v>
      </c>
      <c r="AH108" s="244">
        <v>2.3238900208333298E-2</v>
      </c>
      <c r="AI108" s="243">
        <f t="shared" si="391"/>
        <v>8.3039348920500092E-2</v>
      </c>
      <c r="AJ108" s="243">
        <f t="shared" si="597"/>
        <v>2.6766611400666248E-3</v>
      </c>
      <c r="AK108" s="243">
        <f t="shared" si="598"/>
        <v>7.0832170024569166E-2</v>
      </c>
      <c r="AL108" s="243">
        <f t="shared" si="392"/>
        <v>4.0693912456441675E-2</v>
      </c>
      <c r="AM108" s="243">
        <f t="shared" si="599"/>
        <v>1.0254865939023301</v>
      </c>
      <c r="AN108" s="244">
        <v>176.52</v>
      </c>
      <c r="AO108" s="244">
        <v>38.834400000000002</v>
      </c>
      <c r="AP108" s="243">
        <f t="shared" si="600"/>
        <v>0</v>
      </c>
      <c r="AQ108" s="243">
        <f t="shared" si="601"/>
        <v>0</v>
      </c>
      <c r="AR108" s="243">
        <f t="shared" si="602"/>
        <v>0</v>
      </c>
      <c r="AS108" s="244">
        <v>15.8220864103167</v>
      </c>
      <c r="AT108" s="244" t="e">
        <f t="shared" si="393"/>
        <v>#REF!</v>
      </c>
      <c r="AU108" s="243">
        <f t="shared" si="394"/>
        <v>26.266725692583282</v>
      </c>
      <c r="AV108" s="243">
        <f t="shared" si="603"/>
        <v>0.84667238907951514</v>
      </c>
      <c r="AW108" s="243">
        <f t="shared" si="604"/>
        <v>22.405392195777026</v>
      </c>
      <c r="AX108" s="243">
        <f t="shared" si="395"/>
        <v>12.872160605144998</v>
      </c>
      <c r="AY108" s="243">
        <f t="shared" si="605"/>
        <v>324.3784472496539</v>
      </c>
      <c r="AZ108" s="244">
        <v>52</v>
      </c>
      <c r="BA108" s="243">
        <f t="shared" si="606"/>
        <v>265.05266666666665</v>
      </c>
      <c r="BB108" s="243">
        <f t="shared" si="607"/>
        <v>27.641206666666665</v>
      </c>
      <c r="BC108" s="243">
        <f t="shared" si="608"/>
        <v>22.112965333333335</v>
      </c>
      <c r="BD108" s="243">
        <f t="shared" si="609"/>
        <v>5.5282413333333302</v>
      </c>
      <c r="BE108" s="244">
        <v>10.3654525</v>
      </c>
      <c r="BF108" s="243">
        <f t="shared" si="610"/>
        <v>8.2923620000000007</v>
      </c>
      <c r="BG108" s="243">
        <f t="shared" si="611"/>
        <v>2.0730904999999993</v>
      </c>
      <c r="BH108" s="243">
        <f t="shared" si="396"/>
        <v>34.43419486060732</v>
      </c>
      <c r="BI108" s="243">
        <f t="shared" si="612"/>
        <v>1.109939714979095</v>
      </c>
      <c r="BJ108" s="243">
        <f t="shared" si="613"/>
        <v>29.372204584127591</v>
      </c>
      <c r="BK108" s="243">
        <f t="shared" si="397"/>
        <v>16.874676034697032</v>
      </c>
      <c r="BL108" s="243">
        <f t="shared" si="614"/>
        <v>425.24183607436515</v>
      </c>
      <c r="BM108" s="244">
        <v>0</v>
      </c>
      <c r="BN108" s="243">
        <f t="shared" si="615"/>
        <v>0</v>
      </c>
      <c r="BO108" s="243">
        <f t="shared" si="398"/>
        <v>0</v>
      </c>
      <c r="BP108" s="243">
        <f t="shared" si="616"/>
        <v>0</v>
      </c>
      <c r="BQ108" s="243">
        <f t="shared" si="617"/>
        <v>0</v>
      </c>
      <c r="BR108" s="244">
        <v>0</v>
      </c>
      <c r="BS108" s="243">
        <f t="shared" si="399"/>
        <v>0</v>
      </c>
      <c r="BT108" s="243">
        <f t="shared" si="618"/>
        <v>0</v>
      </c>
      <c r="BU108" s="243">
        <f t="shared" si="619"/>
        <v>0</v>
      </c>
      <c r="BV108" s="243">
        <f t="shared" si="400"/>
        <v>0</v>
      </c>
      <c r="BW108" s="243">
        <f t="shared" si="620"/>
        <v>0</v>
      </c>
      <c r="BX108" s="244">
        <v>0</v>
      </c>
      <c r="BY108" s="243">
        <f t="shared" si="401"/>
        <v>0</v>
      </c>
      <c r="BZ108" s="243">
        <f t="shared" si="621"/>
        <v>0</v>
      </c>
      <c r="CA108" s="243">
        <f t="shared" si="622"/>
        <v>0</v>
      </c>
      <c r="CB108" s="243">
        <f t="shared" si="402"/>
        <v>0</v>
      </c>
      <c r="CC108" s="243">
        <f t="shared" si="623"/>
        <v>0</v>
      </c>
      <c r="CD108" s="245"/>
      <c r="CE108" s="243">
        <f t="shared" si="403"/>
        <v>0</v>
      </c>
      <c r="CF108" s="243">
        <f t="shared" si="624"/>
        <v>0</v>
      </c>
      <c r="CG108" s="243">
        <f t="shared" si="625"/>
        <v>0</v>
      </c>
      <c r="CH108" s="243">
        <f t="shared" si="404"/>
        <v>0</v>
      </c>
      <c r="CI108" s="243">
        <f t="shared" si="626"/>
        <v>0</v>
      </c>
      <c r="CJ108" s="245"/>
      <c r="CK108" s="243">
        <f t="shared" si="405"/>
        <v>0</v>
      </c>
      <c r="CL108" s="243">
        <f t="shared" si="627"/>
        <v>0</v>
      </c>
      <c r="CM108" s="243">
        <f t="shared" si="628"/>
        <v>0</v>
      </c>
      <c r="CN108" s="243">
        <f t="shared" si="406"/>
        <v>0</v>
      </c>
      <c r="CO108" s="243">
        <f t="shared" si="629"/>
        <v>0</v>
      </c>
      <c r="CP108" s="243">
        <v>0</v>
      </c>
      <c r="CQ108" s="243">
        <f t="shared" si="407"/>
        <v>0</v>
      </c>
      <c r="CR108" s="243">
        <f t="shared" si="763"/>
        <v>0</v>
      </c>
      <c r="CS108" s="243">
        <f t="shared" si="630"/>
        <v>0</v>
      </c>
      <c r="CT108" s="243">
        <f t="shared" si="408"/>
        <v>0</v>
      </c>
      <c r="CU108" s="243">
        <f t="shared" si="631"/>
        <v>0</v>
      </c>
      <c r="CV108" s="243"/>
      <c r="CW108" s="243">
        <f t="shared" si="409"/>
        <v>0</v>
      </c>
      <c r="CX108" s="243">
        <f t="shared" si="764"/>
        <v>0</v>
      </c>
      <c r="CY108" s="243">
        <f t="shared" si="632"/>
        <v>0</v>
      </c>
      <c r="CZ108" s="243">
        <f t="shared" si="410"/>
        <v>0</v>
      </c>
      <c r="DA108" s="243">
        <f t="shared" si="633"/>
        <v>0</v>
      </c>
      <c r="DB108" s="244">
        <v>0</v>
      </c>
      <c r="DC108" s="243">
        <f t="shared" si="634"/>
        <v>0</v>
      </c>
      <c r="DD108" s="243">
        <f t="shared" si="411"/>
        <v>0</v>
      </c>
      <c r="DE108" s="244">
        <v>0</v>
      </c>
      <c r="DF108" s="244">
        <v>0</v>
      </c>
      <c r="DG108" s="243">
        <f t="shared" si="412"/>
        <v>0</v>
      </c>
      <c r="DH108" s="243">
        <f t="shared" si="413"/>
        <v>0</v>
      </c>
      <c r="DI108" s="243">
        <f t="shared" si="635"/>
        <v>0</v>
      </c>
      <c r="DJ108" s="244">
        <v>57.22</v>
      </c>
      <c r="DK108" s="243">
        <f t="shared" si="636"/>
        <v>12.5884</v>
      </c>
      <c r="DL108" s="243">
        <f t="shared" si="414"/>
        <v>0</v>
      </c>
      <c r="DM108" s="244">
        <v>2.3768546836300102</v>
      </c>
      <c r="DN108" s="244">
        <v>4.8648067739999998</v>
      </c>
      <c r="DO108" s="243">
        <f t="shared" si="415"/>
        <v>8.7545790678386783</v>
      </c>
      <c r="DP108" s="243">
        <f t="shared" si="416"/>
        <v>4.2902320262734355</v>
      </c>
      <c r="DQ108" s="243">
        <f t="shared" si="637"/>
        <v>108.11384706209056</v>
      </c>
      <c r="DR108" s="244">
        <v>15.37</v>
      </c>
      <c r="DS108" s="243">
        <f t="shared" si="638"/>
        <v>3.3813999999999997</v>
      </c>
      <c r="DT108" s="243">
        <f t="shared" si="417"/>
        <v>0</v>
      </c>
      <c r="DU108" s="244">
        <v>0.64999374649999997</v>
      </c>
      <c r="DV108" s="244">
        <v>0</v>
      </c>
      <c r="DW108" s="243">
        <f t="shared" si="418"/>
        <v>2.2044244010552356</v>
      </c>
      <c r="DX108" s="243">
        <f t="shared" si="419"/>
        <v>1.0802909073777618</v>
      </c>
      <c r="DY108" s="243">
        <f t="shared" si="420"/>
        <v>27.223330865919596</v>
      </c>
      <c r="DZ108" s="244">
        <v>0</v>
      </c>
      <c r="EA108" s="243">
        <f t="shared" si="639"/>
        <v>0</v>
      </c>
      <c r="EB108" s="243">
        <f t="shared" si="421"/>
        <v>0</v>
      </c>
      <c r="EC108" s="244">
        <v>0</v>
      </c>
      <c r="ED108" s="244">
        <v>0</v>
      </c>
      <c r="EE108" s="243">
        <f t="shared" si="422"/>
        <v>0</v>
      </c>
      <c r="EF108" s="243">
        <f t="shared" si="423"/>
        <v>0</v>
      </c>
      <c r="EG108" s="243">
        <f t="shared" si="424"/>
        <v>0</v>
      </c>
      <c r="EH108" s="244">
        <v>0</v>
      </c>
      <c r="EI108" s="243">
        <f t="shared" si="640"/>
        <v>0</v>
      </c>
      <c r="EJ108" s="243">
        <f t="shared" si="425"/>
        <v>0</v>
      </c>
      <c r="EK108" s="244">
        <v>0</v>
      </c>
      <c r="EL108" s="244">
        <v>0</v>
      </c>
      <c r="EM108" s="243">
        <f t="shared" si="426"/>
        <v>0</v>
      </c>
      <c r="EN108" s="243">
        <f t="shared" si="427"/>
        <v>0</v>
      </c>
      <c r="EO108" s="243">
        <f t="shared" si="641"/>
        <v>0</v>
      </c>
      <c r="EP108" s="244">
        <v>0</v>
      </c>
      <c r="EQ108" s="244">
        <v>89.064800000000005</v>
      </c>
      <c r="ER108" s="244">
        <v>0</v>
      </c>
      <c r="ES108" s="244">
        <v>0</v>
      </c>
      <c r="ET108" s="244">
        <v>0</v>
      </c>
      <c r="EU108" s="243">
        <f t="shared" si="428"/>
        <v>10.119717220342654</v>
      </c>
      <c r="EV108" s="243">
        <f t="shared" si="642"/>
        <v>0.32619540235180222</v>
      </c>
      <c r="EW108" s="243">
        <f t="shared" si="643"/>
        <v>8.6320706998572465</v>
      </c>
      <c r="EX108" s="243">
        <f t="shared" si="429"/>
        <v>4.9592258610171331</v>
      </c>
      <c r="EY108" s="243">
        <f t="shared" si="644"/>
        <v>124.97249169763174</v>
      </c>
      <c r="EZ108" s="245">
        <f t="shared" si="645"/>
        <v>72.59</v>
      </c>
      <c r="FA108" s="245">
        <f t="shared" si="645"/>
        <v>15.969799999999999</v>
      </c>
      <c r="FB108" s="245">
        <f t="shared" si="645"/>
        <v>0</v>
      </c>
      <c r="FC108" s="245">
        <f t="shared" si="646"/>
        <v>0</v>
      </c>
      <c r="FD108" s="245">
        <f t="shared" si="647"/>
        <v>0</v>
      </c>
      <c r="FE108" s="245">
        <f t="shared" si="648"/>
        <v>7.8916552041300099</v>
      </c>
      <c r="FF108" s="245">
        <f t="shared" si="649"/>
        <v>21.078720689236569</v>
      </c>
      <c r="FG108" s="245">
        <f t="shared" si="650"/>
        <v>0.67944406217844566</v>
      </c>
      <c r="FH108" s="245">
        <f t="shared" si="651"/>
        <v>17.980048581423976</v>
      </c>
      <c r="FI108" s="245">
        <f t="shared" si="652"/>
        <v>10.32974879466833</v>
      </c>
      <c r="FJ108" s="245">
        <f t="shared" si="652"/>
        <v>260.3096696256419</v>
      </c>
      <c r="FK108" s="244">
        <f t="shared" si="430"/>
        <v>0</v>
      </c>
      <c r="FL108" s="244">
        <v>0</v>
      </c>
      <c r="FM108" s="243">
        <f t="shared" si="653"/>
        <v>0</v>
      </c>
      <c r="FN108" s="243">
        <f t="shared" si="654"/>
        <v>0</v>
      </c>
      <c r="FO108" s="244">
        <v>0</v>
      </c>
      <c r="FP108" s="244">
        <f t="shared" si="655"/>
        <v>0</v>
      </c>
      <c r="FQ108" s="244">
        <f t="shared" si="431"/>
        <v>0</v>
      </c>
      <c r="FR108" s="244">
        <v>0</v>
      </c>
      <c r="FS108" s="243">
        <f t="shared" si="656"/>
        <v>0</v>
      </c>
      <c r="FT108" s="243">
        <f t="shared" si="657"/>
        <v>0</v>
      </c>
      <c r="FU108" s="244">
        <v>0</v>
      </c>
      <c r="FV108" s="244">
        <f t="shared" si="658"/>
        <v>0</v>
      </c>
      <c r="FW108" s="270">
        <v>1.6257000000000001E-2</v>
      </c>
      <c r="FX108" s="243">
        <f t="shared" si="659"/>
        <v>72.085033190104568</v>
      </c>
      <c r="FY108" s="243">
        <f t="shared" si="660"/>
        <v>15.858707301823005</v>
      </c>
      <c r="FZ108" s="243">
        <f t="shared" si="432"/>
        <v>0</v>
      </c>
      <c r="GA108" s="243">
        <f t="shared" si="661"/>
        <v>0</v>
      </c>
      <c r="GB108" s="243">
        <f t="shared" si="662"/>
        <v>0</v>
      </c>
      <c r="GC108" s="243">
        <f t="shared" si="663"/>
        <v>1.265892526713337</v>
      </c>
      <c r="GD108" s="243">
        <f t="shared" si="433"/>
        <v>10.13617343191911</v>
      </c>
      <c r="GE108" s="243">
        <f t="shared" si="664"/>
        <v>0.32672584608253985</v>
      </c>
      <c r="GF108" s="243">
        <f t="shared" si="665"/>
        <v>8.6461077701317226</v>
      </c>
      <c r="GG108" s="243">
        <f t="shared" si="434"/>
        <v>4.967290322528001</v>
      </c>
      <c r="GH108" s="247">
        <f t="shared" si="666"/>
        <v>125.17571612770561</v>
      </c>
      <c r="GI108" s="244">
        <v>48</v>
      </c>
      <c r="GJ108" s="244">
        <v>4044.28</v>
      </c>
      <c r="GK108" s="244">
        <v>889.74159999999995</v>
      </c>
      <c r="GL108" s="244">
        <v>2480.6538072234398</v>
      </c>
      <c r="GM108" s="244">
        <v>71.022008333333304</v>
      </c>
      <c r="GN108" s="271">
        <v>139.72</v>
      </c>
      <c r="GO108" s="243">
        <f t="shared" si="667"/>
        <v>30.738399999999999</v>
      </c>
      <c r="GP108" s="243">
        <f t="shared" si="435"/>
        <v>0</v>
      </c>
      <c r="GQ108" s="243">
        <f t="shared" si="668"/>
        <v>0</v>
      </c>
      <c r="GR108" s="243">
        <f t="shared" si="669"/>
        <v>0</v>
      </c>
      <c r="GS108" s="244">
        <v>2.8297730893333299</v>
      </c>
      <c r="GT108" s="244">
        <v>1.0993995224333299</v>
      </c>
      <c r="GU108" s="245"/>
      <c r="GV108" s="243">
        <f t="shared" si="436"/>
        <v>19.814257951211363</v>
      </c>
      <c r="GW108" s="243">
        <f t="shared" si="670"/>
        <v>0.63868581542033831</v>
      </c>
      <c r="GX108" s="243">
        <f t="shared" si="671"/>
        <v>16.90146787464025</v>
      </c>
      <c r="GY108" s="243">
        <f t="shared" si="437"/>
        <v>9.7100915281489009</v>
      </c>
      <c r="GZ108" s="243">
        <f t="shared" si="672"/>
        <v>244.69430650935229</v>
      </c>
      <c r="HA108" s="244">
        <v>0</v>
      </c>
      <c r="HB108" s="244">
        <v>44</v>
      </c>
      <c r="HC108" s="244">
        <v>0</v>
      </c>
      <c r="HD108" s="244">
        <v>0</v>
      </c>
      <c r="HE108" s="244">
        <v>0</v>
      </c>
      <c r="HF108" s="243">
        <f t="shared" si="673"/>
        <v>0</v>
      </c>
      <c r="HG108" s="243">
        <f t="shared" si="438"/>
        <v>0</v>
      </c>
      <c r="HH108" s="244">
        <v>0</v>
      </c>
      <c r="HI108" s="244">
        <v>0</v>
      </c>
      <c r="HJ108" s="243">
        <f t="shared" si="439"/>
        <v>0</v>
      </c>
      <c r="HK108" s="243">
        <f t="shared" si="440"/>
        <v>0</v>
      </c>
      <c r="HL108" s="243">
        <f t="shared" si="441"/>
        <v>0</v>
      </c>
      <c r="HM108" s="244">
        <v>29.59</v>
      </c>
      <c r="HN108" s="243">
        <f t="shared" si="674"/>
        <v>6.5098000000000003</v>
      </c>
      <c r="HO108" s="243">
        <f t="shared" si="442"/>
        <v>0</v>
      </c>
      <c r="HP108" s="244">
        <v>1.2764702265450001</v>
      </c>
      <c r="HQ108" s="244">
        <v>26.296440099557</v>
      </c>
      <c r="HR108" s="243">
        <f t="shared" si="443"/>
        <v>7.2346182010507407</v>
      </c>
      <c r="HS108" s="243">
        <f t="shared" si="444"/>
        <v>3.5453664263576372</v>
      </c>
      <c r="HT108" s="243">
        <f t="shared" si="445"/>
        <v>89.343233944212443</v>
      </c>
      <c r="HU108" s="244">
        <v>25.16</v>
      </c>
      <c r="HV108" s="243">
        <f t="shared" si="675"/>
        <v>5.5351999999999997</v>
      </c>
      <c r="HW108" s="243">
        <f t="shared" si="446"/>
        <v>0</v>
      </c>
      <c r="HX108" s="244">
        <v>1.0274638758450001</v>
      </c>
      <c r="HY108" s="244">
        <v>56.476164866109997</v>
      </c>
      <c r="HZ108" s="243">
        <f t="shared" si="447"/>
        <v>10.021323867947995</v>
      </c>
      <c r="IA108" s="243">
        <f t="shared" si="448"/>
        <v>4.91100763049515</v>
      </c>
      <c r="IB108" s="243">
        <f t="shared" si="449"/>
        <v>123.75739228847777</v>
      </c>
      <c r="IC108" s="244">
        <v>0</v>
      </c>
      <c r="ID108" s="243">
        <f t="shared" si="676"/>
        <v>0</v>
      </c>
      <c r="IE108" s="243">
        <f t="shared" si="450"/>
        <v>0</v>
      </c>
      <c r="IF108" s="244">
        <v>0</v>
      </c>
      <c r="IG108" s="244">
        <v>0</v>
      </c>
      <c r="IH108" s="243">
        <f t="shared" si="451"/>
        <v>0</v>
      </c>
      <c r="II108" s="243">
        <f t="shared" si="452"/>
        <v>0</v>
      </c>
      <c r="IJ108" s="243">
        <f t="shared" si="677"/>
        <v>0</v>
      </c>
      <c r="IK108" s="244">
        <v>0</v>
      </c>
      <c r="IL108" s="243">
        <f t="shared" si="678"/>
        <v>0</v>
      </c>
      <c r="IM108" s="243">
        <f t="shared" si="453"/>
        <v>0</v>
      </c>
      <c r="IN108" s="244">
        <v>0</v>
      </c>
      <c r="IO108" s="244">
        <v>0</v>
      </c>
      <c r="IP108" s="243">
        <f t="shared" si="454"/>
        <v>0</v>
      </c>
      <c r="IQ108" s="243">
        <f t="shared" si="455"/>
        <v>0</v>
      </c>
      <c r="IR108" s="243">
        <f t="shared" si="679"/>
        <v>0</v>
      </c>
      <c r="IS108" s="244">
        <v>3.41</v>
      </c>
      <c r="IT108" s="243">
        <f t="shared" si="680"/>
        <v>0.75020000000000009</v>
      </c>
      <c r="IU108" s="243">
        <f t="shared" si="456"/>
        <v>0</v>
      </c>
      <c r="IV108" s="244">
        <v>0.14904375557499999</v>
      </c>
      <c r="IW108" s="244">
        <v>0.35360248913122899</v>
      </c>
      <c r="IX108" s="243">
        <f t="shared" si="457"/>
        <v>0.52980173355089444</v>
      </c>
      <c r="IY108" s="243">
        <f t="shared" si="458"/>
        <v>0.25963239891285622</v>
      </c>
      <c r="IZ108" s="243">
        <f t="shared" si="681"/>
        <v>6.5427364526039762</v>
      </c>
      <c r="JA108" s="244">
        <v>22.661111111111101</v>
      </c>
      <c r="JB108" s="243">
        <f t="shared" si="682"/>
        <v>4.9854444444444423</v>
      </c>
      <c r="JC108" s="244">
        <v>58.122222222222099</v>
      </c>
      <c r="JD108" s="243">
        <f t="shared" si="459"/>
        <v>0</v>
      </c>
      <c r="JE108" s="243">
        <f t="shared" si="460"/>
        <v>9.7452167123882703</v>
      </c>
      <c r="JF108" s="243">
        <f t="shared" si="461"/>
        <v>4.7756997245082955</v>
      </c>
      <c r="JG108" s="243">
        <f t="shared" si="683"/>
        <v>120.34763305760904</v>
      </c>
      <c r="JH108" s="244">
        <v>0</v>
      </c>
      <c r="JI108" s="243">
        <f t="shared" si="684"/>
        <v>0</v>
      </c>
      <c r="JJ108" s="244">
        <v>0</v>
      </c>
      <c r="JK108" s="243">
        <f t="shared" si="462"/>
        <v>0</v>
      </c>
      <c r="JL108" s="243">
        <f t="shared" si="463"/>
        <v>0</v>
      </c>
      <c r="JM108" s="243">
        <f t="shared" si="464"/>
        <v>0</v>
      </c>
      <c r="JN108" s="243">
        <f t="shared" si="685"/>
        <v>0</v>
      </c>
      <c r="JO108" s="244">
        <v>1.0392857142857199</v>
      </c>
      <c r="JP108" s="243">
        <f t="shared" si="686"/>
        <v>0.2286428571428584</v>
      </c>
      <c r="JQ108" s="244">
        <v>1.2661904761904701</v>
      </c>
      <c r="JR108" s="243">
        <f t="shared" si="465"/>
        <v>0</v>
      </c>
      <c r="JS108" s="243">
        <f t="shared" si="466"/>
        <v>0.28793157526417634</v>
      </c>
      <c r="JT108" s="243">
        <f t="shared" si="467"/>
        <v>0.14110253114416124</v>
      </c>
      <c r="JU108" s="243">
        <f t="shared" si="687"/>
        <v>3.5557837848328631</v>
      </c>
      <c r="JV108" s="244">
        <v>1.3442857142857201</v>
      </c>
      <c r="JW108" s="243">
        <f t="shared" si="688"/>
        <v>0.29574285714285842</v>
      </c>
      <c r="JX108" s="244">
        <v>2.758</v>
      </c>
      <c r="JY108" s="243">
        <f t="shared" si="468"/>
        <v>0</v>
      </c>
      <c r="JZ108" s="243">
        <f t="shared" si="469"/>
        <v>0.49971263024050788</v>
      </c>
      <c r="KA108" s="243">
        <f t="shared" si="470"/>
        <v>0.24488706008345429</v>
      </c>
      <c r="KB108" s="243">
        <f t="shared" si="689"/>
        <v>6.1711539141030478</v>
      </c>
      <c r="KC108" s="244">
        <v>69.599999999999994</v>
      </c>
      <c r="KD108" s="243">
        <f t="shared" si="690"/>
        <v>15.311999999999999</v>
      </c>
      <c r="KE108" s="244">
        <v>37.3066666666667</v>
      </c>
      <c r="KF108" s="243">
        <f t="shared" si="471"/>
        <v>0</v>
      </c>
      <c r="KG108" s="243">
        <f t="shared" si="472"/>
        <v>13.886724561375377</v>
      </c>
      <c r="KH108" s="243">
        <f t="shared" si="473"/>
        <v>6.8052695614021035</v>
      </c>
      <c r="KI108" s="243">
        <f t="shared" si="691"/>
        <v>171.49279294733299</v>
      </c>
      <c r="KJ108" s="244">
        <v>31.1983777777778</v>
      </c>
      <c r="KK108" s="243">
        <f t="shared" si="692"/>
        <v>6.8636431111111165</v>
      </c>
      <c r="KL108" s="244">
        <v>30.2406222222222</v>
      </c>
      <c r="KM108" s="243">
        <f t="shared" si="474"/>
        <v>0</v>
      </c>
      <c r="KN108" s="243">
        <f t="shared" si="475"/>
        <v>7.7606802427718877</v>
      </c>
      <c r="KO108" s="243">
        <f t="shared" si="476"/>
        <v>3.8031661676941497</v>
      </c>
      <c r="KP108" s="243">
        <f t="shared" si="693"/>
        <v>95.839787425892567</v>
      </c>
      <c r="KQ108" s="243">
        <f t="shared" si="694"/>
        <v>184.00306031746032</v>
      </c>
      <c r="KR108" s="243">
        <f t="shared" si="694"/>
        <v>40.480673269841276</v>
      </c>
      <c r="KS108" s="243">
        <f t="shared" si="695"/>
        <v>215.27288690006469</v>
      </c>
      <c r="KT108" s="243">
        <f t="shared" si="696"/>
        <v>0</v>
      </c>
      <c r="KU108" s="243">
        <f t="shared" si="697"/>
        <v>0</v>
      </c>
      <c r="KV108" s="243">
        <f t="shared" si="698"/>
        <v>0</v>
      </c>
      <c r="KW108" s="243">
        <f t="shared" si="699"/>
        <v>49.966009524589857</v>
      </c>
      <c r="KX108" s="243">
        <f t="shared" si="700"/>
        <v>1.6105867610632403</v>
      </c>
      <c r="KY108" s="243">
        <f t="shared" si="701"/>
        <v>42.62076868501628</v>
      </c>
      <c r="KZ108" s="243">
        <f t="shared" si="702"/>
        <v>24.486131500597811</v>
      </c>
      <c r="LA108" s="243">
        <f t="shared" si="702"/>
        <v>617.05051381506473</v>
      </c>
      <c r="LB108" s="244">
        <v>52.69</v>
      </c>
      <c r="LC108" s="243">
        <f t="shared" si="703"/>
        <v>11.591799999999999</v>
      </c>
      <c r="LD108" s="243">
        <f t="shared" si="477"/>
        <v>0</v>
      </c>
      <c r="LE108" s="243">
        <f t="shared" si="704"/>
        <v>0</v>
      </c>
      <c r="LF108" s="243">
        <f t="shared" si="705"/>
        <v>0</v>
      </c>
      <c r="LG108" s="244">
        <v>4.9414506814083303</v>
      </c>
      <c r="LH108" s="243">
        <f t="shared" si="478"/>
        <v>7.8652814800992559</v>
      </c>
      <c r="LI108" s="243">
        <f t="shared" si="706"/>
        <v>0.25352671434867263</v>
      </c>
      <c r="LJ108" s="243">
        <f t="shared" si="707"/>
        <v>6.709047726552555</v>
      </c>
      <c r="LK108" s="243">
        <f t="shared" si="479"/>
        <v>3.8544266080753795</v>
      </c>
      <c r="LL108" s="243">
        <f t="shared" si="708"/>
        <v>97.13155052349957</v>
      </c>
      <c r="LM108" s="243">
        <f t="shared" si="480"/>
        <v>0.54166666784117723</v>
      </c>
      <c r="LN108" s="244">
        <v>6.1545228937110799E-2</v>
      </c>
      <c r="LO108" s="243">
        <f t="shared" si="709"/>
        <v>1.9838272432769494E-3</v>
      </c>
      <c r="LP108" s="243">
        <f t="shared" si="710"/>
        <v>5.2497787819218517E-2</v>
      </c>
      <c r="LQ108" s="243">
        <f t="shared" si="481"/>
        <v>3.0160594838914402E-2</v>
      </c>
      <c r="LR108" s="243">
        <f t="shared" si="711"/>
        <v>0.7600469899406429</v>
      </c>
      <c r="LS108" s="244">
        <v>141.48018149999999</v>
      </c>
      <c r="LT108" s="243">
        <f t="shared" si="482"/>
        <v>16.075255646032485</v>
      </c>
      <c r="LU108" s="243">
        <f t="shared" si="712"/>
        <v>0.51816413138746742</v>
      </c>
      <c r="LV108" s="243">
        <f t="shared" si="713"/>
        <v>13.712116676135073</v>
      </c>
      <c r="LW108" s="243">
        <f t="shared" si="483"/>
        <v>7.8777718573016235</v>
      </c>
      <c r="LX108" s="243">
        <f t="shared" si="714"/>
        <v>198.51985080400087</v>
      </c>
      <c r="LY108" s="245">
        <f t="shared" si="484"/>
        <v>0</v>
      </c>
      <c r="LZ108" s="244">
        <v>0</v>
      </c>
      <c r="MA108" s="249">
        <f t="shared" si="715"/>
        <v>0</v>
      </c>
      <c r="MB108" s="249">
        <f t="shared" si="716"/>
        <v>0</v>
      </c>
      <c r="MC108" s="249">
        <f t="shared" si="485"/>
        <v>0</v>
      </c>
      <c r="MD108" s="247">
        <f t="shared" si="717"/>
        <v>0</v>
      </c>
      <c r="ME108" s="250">
        <f t="shared" si="718"/>
        <v>2294.2874243131268</v>
      </c>
      <c r="MF108" s="251">
        <f t="shared" si="765"/>
        <v>851.78947407922931</v>
      </c>
      <c r="MG108" s="252" t="e">
        <f t="shared" si="719"/>
        <v>#REF!</v>
      </c>
      <c r="MH108" s="252" t="e">
        <f t="shared" si="766"/>
        <v>#REF!</v>
      </c>
      <c r="MI108" s="252">
        <f t="shared" si="720"/>
        <v>141.48018149999999</v>
      </c>
      <c r="MJ108" s="252">
        <f t="shared" si="721"/>
        <v>0</v>
      </c>
      <c r="MK108" s="252">
        <f t="shared" si="767"/>
        <v>265.05266666666665</v>
      </c>
      <c r="ML108" s="252">
        <f t="shared" si="722"/>
        <v>0</v>
      </c>
      <c r="MM108" s="252">
        <f t="shared" si="723"/>
        <v>0</v>
      </c>
      <c r="MN108" s="252">
        <f t="shared" si="724"/>
        <v>89.064800000000005</v>
      </c>
      <c r="MO108" s="252">
        <f t="shared" si="725"/>
        <v>0</v>
      </c>
      <c r="MP108" s="253">
        <f t="shared" si="726"/>
        <v>0</v>
      </c>
      <c r="MQ108" s="254">
        <f t="shared" si="768"/>
        <v>0</v>
      </c>
      <c r="MR108" s="255">
        <f t="shared" si="727"/>
        <v>0</v>
      </c>
      <c r="MS108" s="255">
        <f t="shared" si="769"/>
        <v>0</v>
      </c>
      <c r="MT108" s="255">
        <f t="shared" si="770"/>
        <v>195.90092107447953</v>
      </c>
      <c r="MU108" s="255">
        <f t="shared" si="486"/>
        <v>6.3146013252744613</v>
      </c>
      <c r="MV108" s="255">
        <f t="shared" si="728"/>
        <v>203.86511679683673</v>
      </c>
      <c r="MW108" s="255" t="e">
        <f t="shared" si="487"/>
        <v>#REF!</v>
      </c>
      <c r="MX108" s="255" t="e">
        <f t="shared" si="488"/>
        <v>#REF!</v>
      </c>
      <c r="MY108" s="256" t="e">
        <f t="shared" si="729"/>
        <v>#REF!</v>
      </c>
      <c r="MZ108" s="254">
        <f t="shared" si="730"/>
        <v>0.79401524742997442</v>
      </c>
      <c r="NA108" s="255">
        <f t="shared" si="489"/>
        <v>0.8948551838535812</v>
      </c>
      <c r="NB108" s="255">
        <f t="shared" si="731"/>
        <v>2.6766611400666248E-3</v>
      </c>
      <c r="NC108" s="255">
        <f t="shared" si="490"/>
        <v>3.3190598136826148E-3</v>
      </c>
      <c r="ND108" s="255">
        <f t="shared" si="732"/>
        <v>0.81387824912883344</v>
      </c>
      <c r="NE108" s="255">
        <f t="shared" ref="NE108:NE171" si="800">MZ108/ND108</f>
        <v>0.97559462767297178</v>
      </c>
      <c r="NF108" s="256">
        <f t="shared" si="771"/>
        <v>3.2887734042919741E-3</v>
      </c>
      <c r="NG108" s="257">
        <f t="shared" si="772"/>
        <v>1.1246898233314975</v>
      </c>
      <c r="NH108" s="254">
        <f t="shared" si="733"/>
        <v>242.68897847884796</v>
      </c>
      <c r="NI108" s="255">
        <f t="shared" si="491"/>
        <v>273.51047874566166</v>
      </c>
      <c r="NJ108" s="255" t="e">
        <f t="shared" si="734"/>
        <v>#REF!</v>
      </c>
      <c r="NK108" s="255" t="e">
        <f t="shared" si="492"/>
        <v>#REF!</v>
      </c>
      <c r="NL108" s="255">
        <f t="shared" si="735"/>
        <v>257.44321210289991</v>
      </c>
      <c r="NM108" s="255">
        <f t="shared" si="773"/>
        <v>0.9426893663129301</v>
      </c>
      <c r="NN108" s="256" t="e">
        <f t="shared" si="774"/>
        <v>#REF!</v>
      </c>
      <c r="NO108" s="257" t="e">
        <f t="shared" ref="NO108:NO171" si="801">1+NM108*(NI108-NH108)/NH108+NN108*(NK108-NJ108)/NJ108</f>
        <v>#REF!</v>
      </c>
      <c r="NP108" s="254">
        <f t="shared" si="736"/>
        <v>35.834089592635657</v>
      </c>
      <c r="NQ108" s="255">
        <f t="shared" si="493"/>
        <v>40.385018970900383</v>
      </c>
      <c r="NR108" s="255">
        <f t="shared" si="737"/>
        <v>31.515267048312431</v>
      </c>
      <c r="NS108" s="255">
        <f t="shared" si="494"/>
        <v>39.078931139907411</v>
      </c>
      <c r="NT108" s="255">
        <f t="shared" si="738"/>
        <v>337.49352069394058</v>
      </c>
      <c r="NU108" s="255">
        <f t="shared" si="739"/>
        <v>0.1061771186568413</v>
      </c>
      <c r="NV108" s="256">
        <f t="shared" si="740"/>
        <v>9.3380361742981047E-2</v>
      </c>
      <c r="NW108" s="257">
        <f t="shared" si="495"/>
        <v>1.0358957808877343</v>
      </c>
      <c r="NX108" s="254">
        <f t="shared" si="741"/>
        <v>0</v>
      </c>
      <c r="NY108" s="255">
        <f t="shared" si="496"/>
        <v>0</v>
      </c>
      <c r="NZ108" s="255">
        <f t="shared" si="742"/>
        <v>0</v>
      </c>
      <c r="OA108" s="255">
        <f t="shared" si="497"/>
        <v>0</v>
      </c>
      <c r="OB108" s="255">
        <f t="shared" si="743"/>
        <v>0</v>
      </c>
      <c r="OC108" s="255"/>
      <c r="OD108" s="256"/>
      <c r="OE108" s="257"/>
      <c r="OF108" s="254">
        <f t="shared" si="744"/>
        <v>0</v>
      </c>
      <c r="OG108" s="255">
        <f t="shared" si="498"/>
        <v>0</v>
      </c>
      <c r="OH108" s="255">
        <f t="shared" si="745"/>
        <v>0</v>
      </c>
      <c r="OI108" s="255">
        <f t="shared" si="499"/>
        <v>0</v>
      </c>
      <c r="OJ108" s="255">
        <f t="shared" si="746"/>
        <v>0</v>
      </c>
      <c r="OK108" s="255"/>
      <c r="OL108" s="256"/>
      <c r="OM108" s="257"/>
      <c r="ON108" s="258"/>
      <c r="OO108" s="254">
        <f t="shared" si="747"/>
        <v>0</v>
      </c>
      <c r="OP108" s="255">
        <f t="shared" si="500"/>
        <v>0</v>
      </c>
      <c r="OQ108" s="255">
        <f t="shared" si="748"/>
        <v>0</v>
      </c>
      <c r="OR108" s="255">
        <f t="shared" si="501"/>
        <v>0</v>
      </c>
      <c r="OS108" s="255">
        <f t="shared" si="749"/>
        <v>0</v>
      </c>
      <c r="OT108" s="255"/>
      <c r="OU108" s="256"/>
      <c r="OV108" s="257"/>
      <c r="OW108" s="258"/>
      <c r="OX108" s="254">
        <f t="shared" si="750"/>
        <v>110.49545926933725</v>
      </c>
      <c r="OY108" s="255">
        <f t="shared" si="502"/>
        <v>124.52838259654308</v>
      </c>
      <c r="OZ108" s="255">
        <f t="shared" si="751"/>
        <v>0.67944406217844566</v>
      </c>
      <c r="PA108" s="255">
        <f t="shared" si="503"/>
        <v>0.84251063710127261</v>
      </c>
      <c r="PB108" s="255">
        <f t="shared" si="752"/>
        <v>206.59497589336658</v>
      </c>
      <c r="PC108" s="255">
        <f t="shared" si="388"/>
        <v>0.53484097951331189</v>
      </c>
      <c r="PD108" s="259">
        <f t="shared" si="504"/>
        <v>3.2887734042919749E-3</v>
      </c>
      <c r="PE108" s="257">
        <f t="shared" si="389"/>
        <v>1.0687141100152207</v>
      </c>
      <c r="PF108" s="254">
        <f t="shared" si="505"/>
        <v>0</v>
      </c>
      <c r="PG108" s="255">
        <f t="shared" si="506"/>
        <v>0</v>
      </c>
      <c r="PH108" s="255">
        <f t="shared" si="753"/>
        <v>0</v>
      </c>
      <c r="PI108" s="255">
        <f t="shared" si="507"/>
        <v>0</v>
      </c>
      <c r="PJ108" s="255">
        <f t="shared" si="508"/>
        <v>0</v>
      </c>
      <c r="PK108" s="255"/>
      <c r="PL108" s="259"/>
      <c r="PM108" s="257"/>
      <c r="PN108" s="254">
        <f t="shared" si="509"/>
        <v>0</v>
      </c>
      <c r="PO108" s="255">
        <f t="shared" si="510"/>
        <v>0</v>
      </c>
      <c r="PP108" s="255">
        <f t="shared" si="754"/>
        <v>0</v>
      </c>
      <c r="PQ108" s="255">
        <f t="shared" si="511"/>
        <v>0</v>
      </c>
      <c r="PR108" s="255">
        <f t="shared" si="512"/>
        <v>0</v>
      </c>
      <c r="PS108" s="255"/>
      <c r="PT108" s="259"/>
      <c r="PU108" s="257"/>
      <c r="PV108" s="254">
        <f t="shared" si="513"/>
        <v>98.491991971488275</v>
      </c>
      <c r="PW108" s="255">
        <f t="shared" si="514"/>
        <v>111.00047495186729</v>
      </c>
      <c r="PX108" s="255">
        <f t="shared" si="515"/>
        <v>0.32672584608253985</v>
      </c>
      <c r="PY108" s="255">
        <f t="shared" si="516"/>
        <v>0.40514004914234941</v>
      </c>
      <c r="PZ108" s="255">
        <f t="shared" si="517"/>
        <v>99.345806450560005</v>
      </c>
      <c r="QA108" s="255">
        <f t="shared" si="755"/>
        <v>0.99140563140431459</v>
      </c>
      <c r="QB108" s="259">
        <f t="shared" si="518"/>
        <v>3.2887734042919749E-3</v>
      </c>
      <c r="QC108" s="257">
        <f t="shared" si="756"/>
        <v>1.1266978208053779</v>
      </c>
      <c r="QD108" s="254">
        <f t="shared" si="519"/>
        <v>191.07819080706108</v>
      </c>
      <c r="QE108" s="255">
        <f t="shared" si="520"/>
        <v>215.34512103955782</v>
      </c>
      <c r="QF108" s="255">
        <f t="shared" si="521"/>
        <v>0.63868581542033831</v>
      </c>
      <c r="QG108" s="255">
        <f t="shared" si="522"/>
        <v>0.79197041112121946</v>
      </c>
      <c r="QH108" s="255">
        <f t="shared" si="523"/>
        <v>194.20183056297799</v>
      </c>
      <c r="QI108" s="255">
        <f t="shared" si="784"/>
        <v>0.98391549787732846</v>
      </c>
      <c r="QJ108" s="259">
        <f t="shared" si="785"/>
        <v>3.2887734042919745E-3</v>
      </c>
      <c r="QK108" s="257">
        <f t="shared" si="786"/>
        <v>1.1257465738474508</v>
      </c>
      <c r="QL108" s="254">
        <f t="shared" si="524"/>
        <v>276.48107138302146</v>
      </c>
      <c r="QM108" s="255">
        <f t="shared" si="525"/>
        <v>311.59416744866519</v>
      </c>
      <c r="QN108" s="255">
        <f t="shared" si="526"/>
        <v>1.6105867610632403</v>
      </c>
      <c r="QO108" s="255">
        <f t="shared" si="527"/>
        <v>1.9971275837184179</v>
      </c>
      <c r="QP108" s="255">
        <f t="shared" si="757"/>
        <v>489.72263001195614</v>
      </c>
      <c r="QQ108" s="255">
        <f t="shared" si="758"/>
        <v>0.56456666373835207</v>
      </c>
      <c r="QR108" s="259">
        <f t="shared" si="528"/>
        <v>3.2887734042919749E-3</v>
      </c>
      <c r="QS108" s="257">
        <f t="shared" si="759"/>
        <v>1.0724892719118009</v>
      </c>
      <c r="QT108" s="254">
        <f t="shared" si="529"/>
        <v>72.466838226394117</v>
      </c>
      <c r="QU108" s="255">
        <f t="shared" si="530"/>
        <v>81.670126681146172</v>
      </c>
      <c r="QV108" s="255">
        <f t="shared" si="531"/>
        <v>0.25352671434867263</v>
      </c>
      <c r="QW108" s="255">
        <f t="shared" si="532"/>
        <v>0.31437312579235405</v>
      </c>
      <c r="QX108" s="255">
        <f t="shared" si="533"/>
        <v>77.088532161507601</v>
      </c>
      <c r="QY108" s="255">
        <f t="shared" si="787"/>
        <v>0.94004693298050346</v>
      </c>
      <c r="QZ108" s="259">
        <f t="shared" si="788"/>
        <v>3.2887734042919732E-3</v>
      </c>
      <c r="RA108" s="257">
        <f t="shared" si="789"/>
        <v>1.120175266105554</v>
      </c>
      <c r="RB108" s="254">
        <f t="shared" si="534"/>
        <v>6.4047301139446594E-2</v>
      </c>
      <c r="RC108" s="255">
        <f t="shared" si="535"/>
        <v>7.2181308384156317E-2</v>
      </c>
      <c r="RD108" s="255">
        <f t="shared" si="760"/>
        <v>1.9838272432769494E-3</v>
      </c>
      <c r="RE108" s="255">
        <f t="shared" si="536"/>
        <v>2.4599457816634174E-3</v>
      </c>
      <c r="RF108" s="255">
        <f t="shared" si="537"/>
        <v>0.60321189677828801</v>
      </c>
      <c r="RG108" s="255">
        <f t="shared" si="790"/>
        <v>0.1061771186568413</v>
      </c>
      <c r="RH108" s="259">
        <f t="shared" si="791"/>
        <v>3.2887734042919745E-3</v>
      </c>
      <c r="RI108" s="257">
        <f t="shared" si="792"/>
        <v>1.0142737996864488</v>
      </c>
      <c r="RJ108" s="254">
        <f t="shared" si="538"/>
        <v>16.728782344884788</v>
      </c>
      <c r="RK108" s="255">
        <f t="shared" si="539"/>
        <v>18.853337702685156</v>
      </c>
      <c r="RL108" s="255">
        <f t="shared" si="761"/>
        <v>0.51816413138746742</v>
      </c>
      <c r="RM108" s="255">
        <f t="shared" si="540"/>
        <v>0.64252352292045956</v>
      </c>
      <c r="RN108" s="255">
        <f t="shared" si="541"/>
        <v>157.55543714603243</v>
      </c>
      <c r="RO108" s="255">
        <f t="shared" si="793"/>
        <v>0.1061771186568413</v>
      </c>
      <c r="RP108" s="259">
        <f t="shared" si="794"/>
        <v>3.2887734042919754E-3</v>
      </c>
      <c r="RQ108" s="257">
        <f t="shared" si="795"/>
        <v>1.0142737996864488</v>
      </c>
      <c r="RR108" s="254">
        <f t="shared" si="542"/>
        <v>0</v>
      </c>
      <c r="RS108" s="255">
        <f t="shared" si="543"/>
        <v>0</v>
      </c>
      <c r="RT108" s="255">
        <f t="shared" si="762"/>
        <v>0</v>
      </c>
      <c r="RU108" s="255">
        <f t="shared" si="544"/>
        <v>0</v>
      </c>
      <c r="RV108" s="255">
        <f t="shared" si="545"/>
        <v>0</v>
      </c>
      <c r="RW108" s="255"/>
      <c r="RX108" s="259"/>
      <c r="RY108" s="257"/>
      <c r="RZ108" s="260"/>
      <c r="SA108" s="242" t="e">
        <f t="shared" si="546"/>
        <v>#REF!</v>
      </c>
      <c r="SB108" s="242">
        <f t="shared" si="547"/>
        <v>0</v>
      </c>
      <c r="SC108" s="242">
        <f t="shared" si="548"/>
        <v>0.57367908345562724</v>
      </c>
      <c r="SD108" s="242">
        <f t="shared" si="549"/>
        <v>0</v>
      </c>
      <c r="SE108" s="242">
        <f t="shared" si="550"/>
        <v>0</v>
      </c>
      <c r="SF108" s="262">
        <v>0</v>
      </c>
      <c r="SG108" s="242">
        <f t="shared" si="551"/>
        <v>0</v>
      </c>
      <c r="SH108" s="262">
        <v>0</v>
      </c>
      <c r="SI108" s="242">
        <f t="shared" si="552"/>
        <v>0.44928741185039878</v>
      </c>
      <c r="SJ108" s="242">
        <f t="shared" si="553"/>
        <v>0</v>
      </c>
      <c r="SK108" s="242">
        <f t="shared" si="554"/>
        <v>0</v>
      </c>
      <c r="SL108" s="242">
        <f t="shared" si="555"/>
        <v>0.27468892871235112</v>
      </c>
      <c r="SM108" s="242">
        <f t="shared" si="556"/>
        <v>0.53506734654969335</v>
      </c>
      <c r="SN108" s="242">
        <f t="shared" si="557"/>
        <v>1.0831069157037276</v>
      </c>
      <c r="SO108" s="242">
        <f t="shared" si="558"/>
        <v>0.20779251186258027</v>
      </c>
      <c r="SP108" s="242">
        <f t="shared" si="559"/>
        <v>1.0142737996864488E-3</v>
      </c>
      <c r="SQ108" s="242">
        <f t="shared" si="560"/>
        <v>0.26229120459891564</v>
      </c>
      <c r="SR108" s="242">
        <f t="shared" si="561"/>
        <v>0</v>
      </c>
      <c r="SS108" s="242" t="e">
        <f t="shared" si="562"/>
        <v>#REF!</v>
      </c>
      <c r="ST108" s="242" t="e">
        <f t="shared" si="563"/>
        <v>#REF!</v>
      </c>
      <c r="SU108" s="242" t="e">
        <f t="shared" si="796"/>
        <v>#REF!</v>
      </c>
      <c r="SV108" s="242" t="e">
        <f t="shared" si="797"/>
        <v>#REF!</v>
      </c>
      <c r="SW108" s="242" t="e">
        <f t="shared" si="564"/>
        <v>#REF!</v>
      </c>
      <c r="SX108" s="242" t="e">
        <f t="shared" si="564"/>
        <v>#REF!</v>
      </c>
      <c r="SY108" s="242" t="e">
        <f t="shared" si="564"/>
        <v>#REF!</v>
      </c>
      <c r="SZ108" s="263" t="e">
        <f t="shared" si="564"/>
        <v>#REF!</v>
      </c>
      <c r="TA108" s="264">
        <f t="shared" si="565"/>
        <v>476.26633999999996</v>
      </c>
      <c r="TB108" s="264">
        <f t="shared" si="566"/>
        <v>0</v>
      </c>
      <c r="TC108" s="264">
        <f t="shared" si="567"/>
        <v>425.20763999999997</v>
      </c>
      <c r="TD108" s="264">
        <f t="shared" si="568"/>
        <v>0</v>
      </c>
      <c r="TE108" s="264">
        <f t="shared" si="569"/>
        <v>0</v>
      </c>
      <c r="TF108" s="264">
        <f t="shared" si="569"/>
        <v>0</v>
      </c>
      <c r="TG108" s="264">
        <f t="shared" si="570"/>
        <v>322.78312</v>
      </c>
      <c r="TH108" s="264">
        <f t="shared" si="571"/>
        <v>0</v>
      </c>
      <c r="TI108" s="264">
        <f t="shared" si="572"/>
        <v>0</v>
      </c>
      <c r="TJ108" s="264">
        <f t="shared" si="573"/>
        <v>187.18963999999997</v>
      </c>
      <c r="TK108" s="264">
        <f t="shared" si="574"/>
        <v>364.93534</v>
      </c>
      <c r="TL108" s="264">
        <f t="shared" si="575"/>
        <v>775.40121999999997</v>
      </c>
      <c r="TM108" s="264">
        <f t="shared" si="576"/>
        <v>142.42689999999999</v>
      </c>
      <c r="TN108" s="264">
        <f t="shared" si="577"/>
        <v>0.76779999999999993</v>
      </c>
      <c r="TO108" s="264">
        <f t="shared" si="578"/>
        <v>198.55307999999999</v>
      </c>
      <c r="TP108" s="264">
        <f t="shared" si="578"/>
        <v>0</v>
      </c>
      <c r="TQ108" s="264"/>
      <c r="TR108" s="264"/>
      <c r="TS108" s="264" t="e">
        <f t="shared" si="579"/>
        <v>#REF!</v>
      </c>
      <c r="TT108" s="264">
        <f t="shared" si="580"/>
        <v>0</v>
      </c>
      <c r="TU108" s="264">
        <f t="shared" si="581"/>
        <v>440.47080027723058</v>
      </c>
      <c r="TV108" s="264">
        <f t="shared" si="582"/>
        <v>0</v>
      </c>
      <c r="TW108" s="264">
        <f t="shared" si="582"/>
        <v>0</v>
      </c>
      <c r="TX108" s="264">
        <f t="shared" si="583"/>
        <v>0</v>
      </c>
      <c r="TY108" s="264">
        <f t="shared" si="584"/>
        <v>344.96287481873617</v>
      </c>
      <c r="TZ108" s="264">
        <f t="shared" si="585"/>
        <v>0</v>
      </c>
      <c r="UA108" s="264">
        <f t="shared" si="586"/>
        <v>0</v>
      </c>
      <c r="UB108" s="264">
        <f t="shared" si="587"/>
        <v>210.90615946534317</v>
      </c>
      <c r="UC108" s="264">
        <f t="shared" si="588"/>
        <v>410.82470868085454</v>
      </c>
      <c r="UD108" s="264">
        <f t="shared" si="589"/>
        <v>831.60948987732206</v>
      </c>
      <c r="UE108" s="264">
        <f t="shared" si="590"/>
        <v>159.54309060808913</v>
      </c>
      <c r="UF108" s="264">
        <f t="shared" si="591"/>
        <v>0.7787594233992553</v>
      </c>
      <c r="UG108" s="264">
        <f t="shared" si="592"/>
        <v>201.38718689104741</v>
      </c>
      <c r="UH108" s="264">
        <f t="shared" si="592"/>
        <v>0</v>
      </c>
      <c r="UI108" s="191"/>
      <c r="UJ108" s="191"/>
      <c r="UK108" s="191"/>
      <c r="UL108" s="191"/>
      <c r="UM108" s="189"/>
      <c r="UN108" s="191"/>
      <c r="UO108" s="191"/>
      <c r="UP108" s="191"/>
      <c r="UQ108" s="191"/>
      <c r="UR108" s="191"/>
      <c r="US108" s="191"/>
      <c r="UT108" s="191"/>
      <c r="UU108" s="191"/>
      <c r="UV108" s="192"/>
      <c r="UW108" s="191"/>
      <c r="UX108" s="191"/>
      <c r="UY108" s="191"/>
      <c r="UZ108" s="191"/>
      <c r="VA108" s="191"/>
      <c r="VB108" s="191"/>
      <c r="VC108" s="191"/>
      <c r="VD108" s="191"/>
      <c r="VE108" s="191"/>
      <c r="VF108" s="191"/>
      <c r="VG108" s="191"/>
      <c r="VH108" s="191"/>
      <c r="VI108" s="191"/>
      <c r="VJ108" s="191"/>
      <c r="VK108" s="191"/>
      <c r="VL108" s="191"/>
      <c r="VM108" s="191"/>
      <c r="VN108" s="219"/>
      <c r="VO108" s="191"/>
      <c r="VP108" s="191"/>
      <c r="VQ108" s="191"/>
      <c r="VR108" s="191"/>
      <c r="VS108" s="191"/>
      <c r="VT108" s="191"/>
      <c r="VU108" s="191"/>
      <c r="VV108" s="191"/>
    </row>
    <row r="109" spans="1:594" ht="23.1" hidden="1" customHeight="1" thickBot="1" x14ac:dyDescent="0.35">
      <c r="A109" s="265">
        <v>72</v>
      </c>
      <c r="B109" s="266" t="s">
        <v>175</v>
      </c>
      <c r="C109" s="265">
        <v>2</v>
      </c>
      <c r="D109" s="267">
        <v>302.7</v>
      </c>
      <c r="E109" s="239"/>
      <c r="F109" s="240">
        <f t="shared" si="593"/>
        <v>302.7</v>
      </c>
      <c r="G109" s="240"/>
      <c r="H109" s="268">
        <v>0</v>
      </c>
      <c r="I109" s="269">
        <v>3.7193000000000001</v>
      </c>
      <c r="J109" s="269">
        <v>3.7193000000000001</v>
      </c>
      <c r="K109" s="269">
        <f t="shared" si="798"/>
        <v>3.3140999999999998</v>
      </c>
      <c r="L109" s="269">
        <f t="shared" si="799"/>
        <v>3.3140999999999998</v>
      </c>
      <c r="M109" s="269">
        <v>0.42659999999999998</v>
      </c>
      <c r="N109" s="269">
        <v>0</v>
      </c>
      <c r="O109" s="269">
        <v>0.4052</v>
      </c>
      <c r="P109" s="269">
        <v>1.4E-3</v>
      </c>
      <c r="Q109" s="269">
        <v>0</v>
      </c>
      <c r="R109" s="269">
        <v>0</v>
      </c>
      <c r="S109" s="269">
        <v>0.66249999999999998</v>
      </c>
      <c r="T109" s="269">
        <v>8.2000000000000007E-3</v>
      </c>
      <c r="U109" s="269">
        <v>2.0000000000000001E-4</v>
      </c>
      <c r="V109" s="269">
        <v>0.24049999999999999</v>
      </c>
      <c r="W109" s="269">
        <v>0.34689999999999999</v>
      </c>
      <c r="X109" s="269">
        <v>1.1752</v>
      </c>
      <c r="Y109" s="269">
        <v>0.23100000000000001</v>
      </c>
      <c r="Z109" s="269">
        <v>0</v>
      </c>
      <c r="AA109" s="269">
        <v>0.22159999999999999</v>
      </c>
      <c r="AB109" s="269">
        <v>0</v>
      </c>
      <c r="AC109" s="244">
        <v>0.32</v>
      </c>
      <c r="AD109" s="243">
        <f t="shared" si="594"/>
        <v>7.0400000000000004E-2</v>
      </c>
      <c r="AE109" s="243">
        <f t="shared" si="390"/>
        <v>0</v>
      </c>
      <c r="AF109" s="243">
        <f t="shared" si="595"/>
        <v>0</v>
      </c>
      <c r="AG109" s="243">
        <f t="shared" si="596"/>
        <v>0</v>
      </c>
      <c r="AH109" s="244">
        <v>1.4462013124999999E-2</v>
      </c>
      <c r="AI109" s="243">
        <f t="shared" si="391"/>
        <v>4.6001215812348499E-2</v>
      </c>
      <c r="AJ109" s="243">
        <f t="shared" si="597"/>
        <v>1.4827869963023555E-3</v>
      </c>
      <c r="AK109" s="243">
        <f t="shared" si="598"/>
        <v>3.9238818489252016E-2</v>
      </c>
      <c r="AL109" s="243">
        <f t="shared" si="392"/>
        <v>2.2543161446867428E-2</v>
      </c>
      <c r="AM109" s="243">
        <f t="shared" si="599"/>
        <v>0.56808766846105907</v>
      </c>
      <c r="AN109" s="244">
        <v>48.09</v>
      </c>
      <c r="AO109" s="244">
        <v>10.579800000000001</v>
      </c>
      <c r="AP109" s="243">
        <f t="shared" si="600"/>
        <v>0</v>
      </c>
      <c r="AQ109" s="243">
        <f t="shared" si="601"/>
        <v>0</v>
      </c>
      <c r="AR109" s="243">
        <f t="shared" si="602"/>
        <v>0</v>
      </c>
      <c r="AS109" s="244">
        <v>3.8593722758250002</v>
      </c>
      <c r="AT109" s="244" t="e">
        <f t="shared" si="393"/>
        <v>#REF!</v>
      </c>
      <c r="AU109" s="243">
        <f t="shared" si="394"/>
        <v>7.1046871654507591</v>
      </c>
      <c r="AV109" s="243">
        <f t="shared" si="603"/>
        <v>0.22900998496867334</v>
      </c>
      <c r="AW109" s="243">
        <f t="shared" si="604"/>
        <v>6.0602643905165126</v>
      </c>
      <c r="AX109" s="243">
        <f t="shared" si="395"/>
        <v>3.4816929720637884</v>
      </c>
      <c r="AY109" s="243">
        <f t="shared" si="605"/>
        <v>87.738662896007455</v>
      </c>
      <c r="AZ109" s="244">
        <v>15</v>
      </c>
      <c r="BA109" s="243">
        <f t="shared" si="606"/>
        <v>76.457499999999982</v>
      </c>
      <c r="BB109" s="243">
        <f t="shared" si="607"/>
        <v>7.9734249999999989</v>
      </c>
      <c r="BC109" s="243">
        <f t="shared" si="608"/>
        <v>6.3787399999999996</v>
      </c>
      <c r="BD109" s="243">
        <f t="shared" si="609"/>
        <v>1.5946849999999992</v>
      </c>
      <c r="BE109" s="244">
        <v>2.990034375</v>
      </c>
      <c r="BF109" s="243">
        <f t="shared" si="610"/>
        <v>2.3920275000000002</v>
      </c>
      <c r="BG109" s="243">
        <f t="shared" si="611"/>
        <v>0.59800687499999983</v>
      </c>
      <c r="BH109" s="243">
        <f t="shared" si="396"/>
        <v>9.9329408251751836</v>
      </c>
      <c r="BI109" s="243">
        <f t="shared" si="612"/>
        <v>0.32017491778243112</v>
      </c>
      <c r="BJ109" s="243">
        <f t="shared" si="613"/>
        <v>8.472751322344493</v>
      </c>
      <c r="BK109" s="243">
        <f t="shared" si="397"/>
        <v>4.8676950100087577</v>
      </c>
      <c r="BL109" s="243">
        <f t="shared" si="614"/>
        <v>122.66591425222069</v>
      </c>
      <c r="BM109" s="244">
        <v>0.15</v>
      </c>
      <c r="BN109" s="243">
        <f t="shared" si="615"/>
        <v>3.3000000000000002E-2</v>
      </c>
      <c r="BO109" s="243">
        <f t="shared" si="398"/>
        <v>0</v>
      </c>
      <c r="BP109" s="243">
        <f t="shared" si="616"/>
        <v>0</v>
      </c>
      <c r="BQ109" s="243">
        <f t="shared" si="617"/>
        <v>0</v>
      </c>
      <c r="BR109" s="244">
        <v>2.809426995E-2</v>
      </c>
      <c r="BS109" s="243">
        <f t="shared" si="399"/>
        <v>2.3984944879780517E-2</v>
      </c>
      <c r="BT109" s="243">
        <f t="shared" si="618"/>
        <v>7.731222696340216E-4</v>
      </c>
      <c r="BU109" s="243">
        <f t="shared" si="619"/>
        <v>2.0459044005523518E-2</v>
      </c>
      <c r="BV109" s="243">
        <f t="shared" si="400"/>
        <v>1.1753960741489025E-2</v>
      </c>
      <c r="BW109" s="243">
        <f t="shared" si="620"/>
        <v>0.29619981068552342</v>
      </c>
      <c r="BX109" s="244">
        <v>0</v>
      </c>
      <c r="BY109" s="243">
        <f t="shared" si="401"/>
        <v>0</v>
      </c>
      <c r="BZ109" s="243">
        <f t="shared" si="621"/>
        <v>0</v>
      </c>
      <c r="CA109" s="243">
        <f t="shared" si="622"/>
        <v>0</v>
      </c>
      <c r="CB109" s="243">
        <f t="shared" si="402"/>
        <v>0</v>
      </c>
      <c r="CC109" s="243">
        <f t="shared" si="623"/>
        <v>0</v>
      </c>
      <c r="CD109" s="245"/>
      <c r="CE109" s="243">
        <f t="shared" si="403"/>
        <v>0</v>
      </c>
      <c r="CF109" s="243">
        <f t="shared" si="624"/>
        <v>0</v>
      </c>
      <c r="CG109" s="243">
        <f t="shared" si="625"/>
        <v>0</v>
      </c>
      <c r="CH109" s="243">
        <f t="shared" si="404"/>
        <v>0</v>
      </c>
      <c r="CI109" s="243">
        <f t="shared" si="626"/>
        <v>0</v>
      </c>
      <c r="CJ109" s="245"/>
      <c r="CK109" s="243">
        <f t="shared" si="405"/>
        <v>0</v>
      </c>
      <c r="CL109" s="243">
        <f t="shared" si="627"/>
        <v>0</v>
      </c>
      <c r="CM109" s="243">
        <f t="shared" si="628"/>
        <v>0</v>
      </c>
      <c r="CN109" s="243">
        <f t="shared" si="406"/>
        <v>0</v>
      </c>
      <c r="CO109" s="243">
        <f t="shared" si="629"/>
        <v>0</v>
      </c>
      <c r="CP109" s="243">
        <v>0</v>
      </c>
      <c r="CQ109" s="243">
        <f t="shared" si="407"/>
        <v>0</v>
      </c>
      <c r="CR109" s="243">
        <f t="shared" si="763"/>
        <v>0</v>
      </c>
      <c r="CS109" s="243">
        <f t="shared" si="630"/>
        <v>0</v>
      </c>
      <c r="CT109" s="243">
        <f t="shared" si="408"/>
        <v>0</v>
      </c>
      <c r="CU109" s="243">
        <f t="shared" si="631"/>
        <v>0</v>
      </c>
      <c r="CV109" s="243"/>
      <c r="CW109" s="243">
        <f t="shared" si="409"/>
        <v>0</v>
      </c>
      <c r="CX109" s="243">
        <f t="shared" si="764"/>
        <v>0</v>
      </c>
      <c r="CY109" s="243">
        <f t="shared" si="632"/>
        <v>0</v>
      </c>
      <c r="CZ109" s="243">
        <f t="shared" si="410"/>
        <v>0</v>
      </c>
      <c r="DA109" s="243">
        <f t="shared" si="633"/>
        <v>0</v>
      </c>
      <c r="DB109" s="244">
        <v>0</v>
      </c>
      <c r="DC109" s="243">
        <f t="shared" si="634"/>
        <v>0</v>
      </c>
      <c r="DD109" s="243">
        <f t="shared" si="411"/>
        <v>0</v>
      </c>
      <c r="DE109" s="244">
        <v>0</v>
      </c>
      <c r="DF109" s="244">
        <v>0</v>
      </c>
      <c r="DG109" s="243">
        <f t="shared" si="412"/>
        <v>0</v>
      </c>
      <c r="DH109" s="243">
        <f t="shared" si="413"/>
        <v>0</v>
      </c>
      <c r="DI109" s="243">
        <f t="shared" si="635"/>
        <v>0</v>
      </c>
      <c r="DJ109" s="244">
        <v>31.75</v>
      </c>
      <c r="DK109" s="243">
        <f t="shared" si="636"/>
        <v>6.9850000000000003</v>
      </c>
      <c r="DL109" s="243">
        <f t="shared" si="414"/>
        <v>0</v>
      </c>
      <c r="DM109" s="244">
        <v>1.31063753631</v>
      </c>
      <c r="DN109" s="244">
        <v>2.669094554</v>
      </c>
      <c r="DO109" s="243">
        <f t="shared" si="415"/>
        <v>4.8533316180649706</v>
      </c>
      <c r="DP109" s="243">
        <f t="shared" si="416"/>
        <v>2.3784031854187484</v>
      </c>
      <c r="DQ109" s="243">
        <f t="shared" si="637"/>
        <v>59.93576027255245</v>
      </c>
      <c r="DR109" s="244">
        <v>7.96</v>
      </c>
      <c r="DS109" s="243">
        <f t="shared" si="638"/>
        <v>1.7512000000000001</v>
      </c>
      <c r="DT109" s="243">
        <f t="shared" si="417"/>
        <v>0</v>
      </c>
      <c r="DU109" s="244">
        <v>0.33667023032999999</v>
      </c>
      <c r="DV109" s="244">
        <v>0</v>
      </c>
      <c r="DW109" s="243">
        <f t="shared" si="418"/>
        <v>1.1416587181202766</v>
      </c>
      <c r="DX109" s="243">
        <f t="shared" si="419"/>
        <v>0.5594764474225139</v>
      </c>
      <c r="DY109" s="243">
        <f t="shared" si="420"/>
        <v>14.098806475047349</v>
      </c>
      <c r="DZ109" s="244">
        <v>16.36</v>
      </c>
      <c r="EA109" s="243">
        <f t="shared" si="639"/>
        <v>3.5991999999999997</v>
      </c>
      <c r="EB109" s="243">
        <f t="shared" si="421"/>
        <v>0</v>
      </c>
      <c r="EC109" s="244">
        <v>0.68207652821500098</v>
      </c>
      <c r="ED109" s="244">
        <v>1.4314767500000001E-2</v>
      </c>
      <c r="EE109" s="243">
        <f t="shared" si="422"/>
        <v>2.3469287859132559</v>
      </c>
      <c r="EF109" s="243">
        <f t="shared" si="423"/>
        <v>1.150126004081413</v>
      </c>
      <c r="EG109" s="243">
        <f t="shared" si="424"/>
        <v>28.983175302851606</v>
      </c>
      <c r="EH109" s="244">
        <v>0</v>
      </c>
      <c r="EI109" s="243">
        <f t="shared" si="640"/>
        <v>0</v>
      </c>
      <c r="EJ109" s="243">
        <f t="shared" si="425"/>
        <v>0</v>
      </c>
      <c r="EK109" s="244">
        <v>0</v>
      </c>
      <c r="EL109" s="244">
        <v>0</v>
      </c>
      <c r="EM109" s="243">
        <f t="shared" si="426"/>
        <v>0</v>
      </c>
      <c r="EN109" s="243">
        <f t="shared" si="427"/>
        <v>0</v>
      </c>
      <c r="EO109" s="243">
        <f t="shared" si="641"/>
        <v>0</v>
      </c>
      <c r="EP109" s="244">
        <v>0</v>
      </c>
      <c r="EQ109" s="244">
        <v>35.113199999999999</v>
      </c>
      <c r="ER109" s="244">
        <v>0</v>
      </c>
      <c r="ES109" s="244">
        <v>0</v>
      </c>
      <c r="ET109" s="244">
        <v>0</v>
      </c>
      <c r="EU109" s="243">
        <f t="shared" si="428"/>
        <v>3.9896306363606686</v>
      </c>
      <c r="EV109" s="243">
        <f t="shared" si="642"/>
        <v>0.12860034942939638</v>
      </c>
      <c r="EW109" s="243">
        <f t="shared" si="643"/>
        <v>3.4031359740124882</v>
      </c>
      <c r="EX109" s="243">
        <f t="shared" si="429"/>
        <v>1.9551415318180334</v>
      </c>
      <c r="EY109" s="243">
        <f t="shared" si="644"/>
        <v>49.269566601814439</v>
      </c>
      <c r="EZ109" s="245">
        <f t="shared" si="645"/>
        <v>56.07</v>
      </c>
      <c r="FA109" s="245">
        <f t="shared" si="645"/>
        <v>12.3354</v>
      </c>
      <c r="FB109" s="245">
        <f t="shared" si="645"/>
        <v>0</v>
      </c>
      <c r="FC109" s="245">
        <f t="shared" si="646"/>
        <v>0</v>
      </c>
      <c r="FD109" s="245">
        <f t="shared" si="647"/>
        <v>0</v>
      </c>
      <c r="FE109" s="245">
        <f t="shared" si="648"/>
        <v>5.0127936163550011</v>
      </c>
      <c r="FF109" s="245">
        <f t="shared" si="649"/>
        <v>12.331549758459172</v>
      </c>
      <c r="FG109" s="245">
        <f t="shared" si="650"/>
        <v>0.39749083373553568</v>
      </c>
      <c r="FH109" s="245">
        <f t="shared" si="651"/>
        <v>10.518753344198963</v>
      </c>
      <c r="FI109" s="245">
        <f t="shared" si="652"/>
        <v>6.0431471687407088</v>
      </c>
      <c r="FJ109" s="245">
        <f t="shared" si="652"/>
        <v>152.28730865226584</v>
      </c>
      <c r="FK109" s="244">
        <f t="shared" si="430"/>
        <v>1.7513400037974753</v>
      </c>
      <c r="FL109" s="244">
        <v>0.19899068537855899</v>
      </c>
      <c r="FM109" s="243">
        <f t="shared" si="653"/>
        <v>6.4141957001365791E-3</v>
      </c>
      <c r="FN109" s="243">
        <f t="shared" si="654"/>
        <v>0.16973810902026462</v>
      </c>
      <c r="FO109" s="244">
        <v>9.7516534268927896E-2</v>
      </c>
      <c r="FP109" s="244">
        <f t="shared" si="655"/>
        <v>2.4574166681339542</v>
      </c>
      <c r="FQ109" s="244">
        <f t="shared" si="431"/>
        <v>4.4880000097314486E-2</v>
      </c>
      <c r="FR109" s="244">
        <v>5.09935361482621E-3</v>
      </c>
      <c r="FS109" s="243">
        <f t="shared" si="656"/>
        <v>1.643707692521897E-4</v>
      </c>
      <c r="FT109" s="243">
        <f t="shared" si="657"/>
        <v>4.3497244012182003E-3</v>
      </c>
      <c r="FU109" s="244">
        <v>2.4989676807413101E-3</v>
      </c>
      <c r="FV109" s="244">
        <f t="shared" si="658"/>
        <v>6.2973985671458399E-2</v>
      </c>
      <c r="FW109" s="270">
        <v>6.3290000000000004E-3</v>
      </c>
      <c r="FX109" s="243">
        <f t="shared" si="659"/>
        <v>28.030199542263006</v>
      </c>
      <c r="FY109" s="243">
        <f t="shared" si="660"/>
        <v>6.1666438992978616</v>
      </c>
      <c r="FZ109" s="243">
        <f t="shared" si="432"/>
        <v>0</v>
      </c>
      <c r="GA109" s="243">
        <f t="shared" si="661"/>
        <v>0</v>
      </c>
      <c r="GB109" s="243">
        <f t="shared" si="662"/>
        <v>0</v>
      </c>
      <c r="GC109" s="243">
        <f t="shared" si="663"/>
        <v>0.49282363299309284</v>
      </c>
      <c r="GD109" s="243">
        <f t="shared" si="433"/>
        <v>3.9415079948792036</v>
      </c>
      <c r="GE109" s="243">
        <f t="shared" si="664"/>
        <v>0.12704918114489894</v>
      </c>
      <c r="GF109" s="243">
        <f t="shared" si="665"/>
        <v>3.362087589508536</v>
      </c>
      <c r="GG109" s="243">
        <f t="shared" si="434"/>
        <v>1.9315587534716583</v>
      </c>
      <c r="GH109" s="247">
        <f t="shared" si="666"/>
        <v>48.67528058748578</v>
      </c>
      <c r="GI109" s="244">
        <v>12</v>
      </c>
      <c r="GJ109" s="244">
        <v>4039.5</v>
      </c>
      <c r="GK109" s="244">
        <v>888.69</v>
      </c>
      <c r="GL109" s="244">
        <v>2477.7218823323501</v>
      </c>
      <c r="GM109" s="244">
        <v>71.022008333333304</v>
      </c>
      <c r="GN109" s="271">
        <v>40.29</v>
      </c>
      <c r="GO109" s="243">
        <f t="shared" si="667"/>
        <v>8.8637999999999995</v>
      </c>
      <c r="GP109" s="243">
        <f t="shared" si="435"/>
        <v>0</v>
      </c>
      <c r="GQ109" s="243">
        <f t="shared" si="668"/>
        <v>0</v>
      </c>
      <c r="GR109" s="243">
        <f t="shared" si="669"/>
        <v>0</v>
      </c>
      <c r="GS109" s="244">
        <v>0.82060676233333296</v>
      </c>
      <c r="GT109" s="244">
        <v>0.145367712208333</v>
      </c>
      <c r="GU109" s="245"/>
      <c r="GV109" s="243">
        <f t="shared" si="436"/>
        <v>5.6947070540742191</v>
      </c>
      <c r="GW109" s="243">
        <f t="shared" si="670"/>
        <v>0.18356118242565758</v>
      </c>
      <c r="GX109" s="243">
        <f t="shared" si="671"/>
        <v>4.8575580557655131</v>
      </c>
      <c r="GY109" s="243">
        <f t="shared" si="437"/>
        <v>2.7907240764307946</v>
      </c>
      <c r="GZ109" s="243">
        <f t="shared" si="672"/>
        <v>70.326246726056013</v>
      </c>
      <c r="HA109" s="244">
        <v>0</v>
      </c>
      <c r="HB109" s="244">
        <v>44</v>
      </c>
      <c r="HC109" s="244">
        <v>0</v>
      </c>
      <c r="HD109" s="244">
        <v>0</v>
      </c>
      <c r="HE109" s="244">
        <v>0</v>
      </c>
      <c r="HF109" s="243">
        <f t="shared" si="673"/>
        <v>0</v>
      </c>
      <c r="HG109" s="243">
        <f t="shared" si="438"/>
        <v>0</v>
      </c>
      <c r="HH109" s="244">
        <v>0</v>
      </c>
      <c r="HI109" s="244">
        <v>0</v>
      </c>
      <c r="HJ109" s="243">
        <f t="shared" si="439"/>
        <v>0</v>
      </c>
      <c r="HK109" s="243">
        <f t="shared" si="440"/>
        <v>0</v>
      </c>
      <c r="HL109" s="243">
        <f t="shared" si="441"/>
        <v>0</v>
      </c>
      <c r="HM109" s="244">
        <v>17.37</v>
      </c>
      <c r="HN109" s="243">
        <f t="shared" si="674"/>
        <v>3.8214000000000001</v>
      </c>
      <c r="HO109" s="243">
        <f t="shared" si="442"/>
        <v>0</v>
      </c>
      <c r="HP109" s="244">
        <v>0.74942573448500105</v>
      </c>
      <c r="HQ109" s="244">
        <v>15.616134028253001</v>
      </c>
      <c r="HR109" s="243">
        <f t="shared" si="443"/>
        <v>4.2672954124940032</v>
      </c>
      <c r="HS109" s="243">
        <f t="shared" si="444"/>
        <v>2.0912127587616003</v>
      </c>
      <c r="HT109" s="243">
        <f t="shared" si="445"/>
        <v>52.698561520792325</v>
      </c>
      <c r="HU109" s="244">
        <v>13.03</v>
      </c>
      <c r="HV109" s="243">
        <f t="shared" si="675"/>
        <v>2.8666</v>
      </c>
      <c r="HW109" s="243">
        <f t="shared" si="446"/>
        <v>0</v>
      </c>
      <c r="HX109" s="244">
        <v>0.53236951371499996</v>
      </c>
      <c r="HY109" s="244">
        <v>29.281694346190001</v>
      </c>
      <c r="HZ109" s="243">
        <f t="shared" si="447"/>
        <v>5.1937352603539804</v>
      </c>
      <c r="IA109" s="243">
        <f t="shared" si="448"/>
        <v>2.5452199560129491</v>
      </c>
      <c r="IB109" s="243">
        <f t="shared" si="449"/>
        <v>64.139542891526318</v>
      </c>
      <c r="IC109" s="244">
        <v>2.2799999999999998</v>
      </c>
      <c r="ID109" s="243">
        <f t="shared" si="676"/>
        <v>0.50159999999999993</v>
      </c>
      <c r="IE109" s="243">
        <f t="shared" si="450"/>
        <v>0</v>
      </c>
      <c r="IF109" s="244">
        <v>0.10079640634500001</v>
      </c>
      <c r="IG109" s="244">
        <v>0.18331426839975001</v>
      </c>
      <c r="IH109" s="243">
        <f t="shared" si="451"/>
        <v>0.34833205831936687</v>
      </c>
      <c r="II109" s="243">
        <f t="shared" si="452"/>
        <v>0.17070213665320585</v>
      </c>
      <c r="IJ109" s="243">
        <f t="shared" si="677"/>
        <v>4.3016938436607868</v>
      </c>
      <c r="IK109" s="244">
        <v>0</v>
      </c>
      <c r="IL109" s="243">
        <f t="shared" si="678"/>
        <v>0</v>
      </c>
      <c r="IM109" s="243">
        <f t="shared" si="453"/>
        <v>0</v>
      </c>
      <c r="IN109" s="244">
        <v>0</v>
      </c>
      <c r="IO109" s="244">
        <v>0</v>
      </c>
      <c r="IP109" s="243">
        <f t="shared" si="454"/>
        <v>0</v>
      </c>
      <c r="IQ109" s="243">
        <f t="shared" si="455"/>
        <v>0</v>
      </c>
      <c r="IR109" s="243">
        <f t="shared" si="679"/>
        <v>0</v>
      </c>
      <c r="IS109" s="244">
        <v>1.72</v>
      </c>
      <c r="IT109" s="243">
        <f t="shared" si="680"/>
        <v>0.37840000000000001</v>
      </c>
      <c r="IU109" s="243">
        <f t="shared" si="456"/>
        <v>0</v>
      </c>
      <c r="IV109" s="244">
        <v>7.5440965154999998E-2</v>
      </c>
      <c r="IW109" s="244">
        <v>0.17901486929343699</v>
      </c>
      <c r="IX109" s="243">
        <f t="shared" si="457"/>
        <v>0.26733609355044335</v>
      </c>
      <c r="IY109" s="243">
        <f t="shared" si="458"/>
        <v>0.131009596399944</v>
      </c>
      <c r="IZ109" s="243">
        <f t="shared" si="681"/>
        <v>3.3014418292785881</v>
      </c>
      <c r="JA109" s="244">
        <v>10.424111111111101</v>
      </c>
      <c r="JB109" s="243">
        <f t="shared" si="682"/>
        <v>2.2933044444444421</v>
      </c>
      <c r="JC109" s="244">
        <v>26.736222222222199</v>
      </c>
      <c r="JD109" s="243">
        <f t="shared" si="459"/>
        <v>0</v>
      </c>
      <c r="JE109" s="243">
        <f t="shared" si="460"/>
        <v>4.4827996876986074</v>
      </c>
      <c r="JF109" s="243">
        <f t="shared" si="461"/>
        <v>2.1968218732738176</v>
      </c>
      <c r="JG109" s="243">
        <f t="shared" si="683"/>
        <v>55.359911206500207</v>
      </c>
      <c r="JH109" s="244">
        <v>0</v>
      </c>
      <c r="JI109" s="243">
        <f t="shared" si="684"/>
        <v>0</v>
      </c>
      <c r="JJ109" s="244">
        <v>0</v>
      </c>
      <c r="JK109" s="243">
        <f t="shared" si="462"/>
        <v>0</v>
      </c>
      <c r="JL109" s="243">
        <f t="shared" si="463"/>
        <v>0</v>
      </c>
      <c r="JM109" s="243">
        <f t="shared" si="464"/>
        <v>0</v>
      </c>
      <c r="JN109" s="243">
        <f t="shared" si="685"/>
        <v>0</v>
      </c>
      <c r="JO109" s="244">
        <v>0.41571428571428498</v>
      </c>
      <c r="JP109" s="243">
        <f t="shared" si="686"/>
        <v>9.1457142857142695E-2</v>
      </c>
      <c r="JQ109" s="244">
        <v>0.50647619047618897</v>
      </c>
      <c r="JR109" s="243">
        <f t="shared" si="465"/>
        <v>0</v>
      </c>
      <c r="JS109" s="243">
        <f t="shared" si="466"/>
        <v>0.11517263010567022</v>
      </c>
      <c r="JT109" s="243">
        <f t="shared" si="467"/>
        <v>5.6441012457664343E-2</v>
      </c>
      <c r="JU109" s="243">
        <f t="shared" si="687"/>
        <v>1.4223135139331415</v>
      </c>
      <c r="JV109" s="244">
        <v>0.67214285714285904</v>
      </c>
      <c r="JW109" s="243">
        <f t="shared" si="688"/>
        <v>0.14787142857142899</v>
      </c>
      <c r="JX109" s="244">
        <v>1.37900000000001</v>
      </c>
      <c r="JY109" s="243">
        <f t="shared" si="468"/>
        <v>0</v>
      </c>
      <c r="JZ109" s="243">
        <f t="shared" si="469"/>
        <v>0.24985631512025494</v>
      </c>
      <c r="KA109" s="243">
        <f t="shared" si="470"/>
        <v>0.12244353004172766</v>
      </c>
      <c r="KB109" s="243">
        <f t="shared" si="689"/>
        <v>3.0855769570515368</v>
      </c>
      <c r="KC109" s="244">
        <v>34.799999999999997</v>
      </c>
      <c r="KD109" s="243">
        <f t="shared" si="690"/>
        <v>7.6559999999999997</v>
      </c>
      <c r="KE109" s="244">
        <v>18.6533333333333</v>
      </c>
      <c r="KF109" s="243">
        <f t="shared" si="471"/>
        <v>0</v>
      </c>
      <c r="KG109" s="243">
        <f t="shared" si="472"/>
        <v>6.9433622806876825</v>
      </c>
      <c r="KH109" s="243">
        <f t="shared" si="473"/>
        <v>3.4026347807010491</v>
      </c>
      <c r="KI109" s="243">
        <f t="shared" si="691"/>
        <v>85.746396473666422</v>
      </c>
      <c r="KJ109" s="244">
        <v>4.1251944444444399</v>
      </c>
      <c r="KK109" s="243">
        <f t="shared" si="692"/>
        <v>0.90754277777777681</v>
      </c>
      <c r="KL109" s="244">
        <v>3.9985555555555501</v>
      </c>
      <c r="KM109" s="243">
        <f t="shared" si="474"/>
        <v>0</v>
      </c>
      <c r="KN109" s="243">
        <f t="shared" si="475"/>
        <v>1.0261531945867941</v>
      </c>
      <c r="KO109" s="243">
        <f t="shared" si="476"/>
        <v>0.50287229861822802</v>
      </c>
      <c r="KP109" s="243">
        <f t="shared" si="693"/>
        <v>12.672381925179346</v>
      </c>
      <c r="KQ109" s="243">
        <f t="shared" si="694"/>
        <v>84.837162698412698</v>
      </c>
      <c r="KR109" s="243">
        <f t="shared" si="694"/>
        <v>18.664175793650791</v>
      </c>
      <c r="KS109" s="243">
        <f t="shared" si="695"/>
        <v>97.991777433423437</v>
      </c>
      <c r="KT109" s="243">
        <f t="shared" si="696"/>
        <v>0</v>
      </c>
      <c r="KU109" s="243">
        <f t="shared" si="697"/>
        <v>0</v>
      </c>
      <c r="KV109" s="243">
        <f t="shared" si="698"/>
        <v>0</v>
      </c>
      <c r="KW109" s="243">
        <f t="shared" si="699"/>
        <v>22.8940429329168</v>
      </c>
      <c r="KX109" s="243">
        <f t="shared" si="700"/>
        <v>0.73795852031815634</v>
      </c>
      <c r="KY109" s="243">
        <f t="shared" si="701"/>
        <v>19.528509828836249</v>
      </c>
      <c r="KZ109" s="243">
        <f t="shared" si="702"/>
        <v>11.219357942920187</v>
      </c>
      <c r="LA109" s="243">
        <f t="shared" si="702"/>
        <v>282.72782016158868</v>
      </c>
      <c r="LB109" s="244">
        <v>25.91</v>
      </c>
      <c r="LC109" s="243">
        <f t="shared" si="703"/>
        <v>5.7001999999999997</v>
      </c>
      <c r="LD109" s="243">
        <f t="shared" si="477"/>
        <v>0</v>
      </c>
      <c r="LE109" s="243">
        <f t="shared" si="704"/>
        <v>0</v>
      </c>
      <c r="LF109" s="243">
        <f t="shared" si="705"/>
        <v>0</v>
      </c>
      <c r="LG109" s="244">
        <v>2.3365114162083298</v>
      </c>
      <c r="LH109" s="243">
        <f t="shared" si="478"/>
        <v>3.857091916139777</v>
      </c>
      <c r="LI109" s="243">
        <f t="shared" si="706"/>
        <v>0.12432814298051076</v>
      </c>
      <c r="LJ109" s="243">
        <f t="shared" si="707"/>
        <v>3.29008107549067</v>
      </c>
      <c r="LK109" s="243">
        <f t="shared" si="479"/>
        <v>1.8901901666174057</v>
      </c>
      <c r="LL109" s="243">
        <f t="shared" si="708"/>
        <v>47.632792198758622</v>
      </c>
      <c r="LM109" s="243">
        <f t="shared" si="480"/>
        <v>0</v>
      </c>
      <c r="LN109" s="244">
        <v>0</v>
      </c>
      <c r="LO109" s="243">
        <f t="shared" si="709"/>
        <v>0</v>
      </c>
      <c r="LP109" s="243">
        <f t="shared" si="710"/>
        <v>0</v>
      </c>
      <c r="LQ109" s="243">
        <f t="shared" si="481"/>
        <v>0</v>
      </c>
      <c r="LR109" s="243">
        <f t="shared" si="711"/>
        <v>0</v>
      </c>
      <c r="LS109" s="244">
        <v>47.804578499999998</v>
      </c>
      <c r="LT109" s="243">
        <f t="shared" si="482"/>
        <v>5.4316499476524083</v>
      </c>
      <c r="LU109" s="243">
        <f t="shared" si="712"/>
        <v>0.17508189226345106</v>
      </c>
      <c r="LV109" s="243">
        <f t="shared" si="713"/>
        <v>4.6331715940402454</v>
      </c>
      <c r="LW109" s="243">
        <f t="shared" si="483"/>
        <v>2.6618114223826206</v>
      </c>
      <c r="LX109" s="243">
        <f t="shared" si="714"/>
        <v>67.077647844042033</v>
      </c>
      <c r="LY109" s="245">
        <f t="shared" si="484"/>
        <v>0</v>
      </c>
      <c r="LZ109" s="244">
        <v>0</v>
      </c>
      <c r="MA109" s="249">
        <f t="shared" si="715"/>
        <v>0</v>
      </c>
      <c r="MB109" s="249">
        <f t="shared" si="716"/>
        <v>0</v>
      </c>
      <c r="MC109" s="249">
        <f t="shared" si="485"/>
        <v>0</v>
      </c>
      <c r="MD109" s="247">
        <f t="shared" si="717"/>
        <v>0</v>
      </c>
      <c r="ME109" s="250">
        <f t="shared" si="718"/>
        <v>882.51635145137709</v>
      </c>
      <c r="MF109" s="251">
        <f t="shared" si="765"/>
        <v>346.11078193362431</v>
      </c>
      <c r="MG109" s="252" t="e">
        <f t="shared" si="719"/>
        <v>#REF!</v>
      </c>
      <c r="MH109" s="252" t="e">
        <f t="shared" si="766"/>
        <v>#REF!</v>
      </c>
      <c r="MI109" s="252">
        <f t="shared" si="720"/>
        <v>47.804578499999998</v>
      </c>
      <c r="MJ109" s="252">
        <f t="shared" si="721"/>
        <v>0</v>
      </c>
      <c r="MK109" s="252">
        <f t="shared" si="767"/>
        <v>76.457499999999982</v>
      </c>
      <c r="ML109" s="252">
        <f t="shared" si="722"/>
        <v>0</v>
      </c>
      <c r="MM109" s="252">
        <f t="shared" si="723"/>
        <v>0</v>
      </c>
      <c r="MN109" s="252">
        <f t="shared" si="724"/>
        <v>35.113199999999999</v>
      </c>
      <c r="MO109" s="252">
        <f t="shared" si="725"/>
        <v>1.7513400037974753</v>
      </c>
      <c r="MP109" s="253">
        <f t="shared" si="726"/>
        <v>4.4880000097314486E-2</v>
      </c>
      <c r="MQ109" s="254">
        <f t="shared" si="768"/>
        <v>0</v>
      </c>
      <c r="MR109" s="255">
        <f t="shared" si="727"/>
        <v>0</v>
      </c>
      <c r="MS109" s="255">
        <f t="shared" si="769"/>
        <v>0</v>
      </c>
      <c r="MT109" s="255">
        <f t="shared" si="770"/>
        <v>75.451884430793712</v>
      </c>
      <c r="MU109" s="255">
        <f t="shared" si="486"/>
        <v>2.4320894807840365</v>
      </c>
      <c r="MV109" s="255">
        <f t="shared" si="728"/>
        <v>78.519320622168507</v>
      </c>
      <c r="MW109" s="255" t="e">
        <f t="shared" si="487"/>
        <v>#REF!</v>
      </c>
      <c r="MX109" s="255" t="e">
        <f t="shared" si="488"/>
        <v>#REF!</v>
      </c>
      <c r="MY109" s="256" t="e">
        <f t="shared" si="729"/>
        <v>#REF!</v>
      </c>
      <c r="MZ109" s="254">
        <f t="shared" si="730"/>
        <v>0.43827135855688748</v>
      </c>
      <c r="NA109" s="255">
        <f t="shared" si="489"/>
        <v>0.49393182109361217</v>
      </c>
      <c r="NB109" s="255">
        <f t="shared" si="731"/>
        <v>1.4827869963023555E-3</v>
      </c>
      <c r="NC109" s="255">
        <f t="shared" si="490"/>
        <v>1.8386558754149209E-3</v>
      </c>
      <c r="ND109" s="255">
        <f t="shared" si="732"/>
        <v>0.45086322893734848</v>
      </c>
      <c r="NE109" s="255">
        <f t="shared" si="800"/>
        <v>0.97207164041711913</v>
      </c>
      <c r="NF109" s="256">
        <f t="shared" si="771"/>
        <v>3.2887734042919749E-3</v>
      </c>
      <c r="NG109" s="257">
        <f t="shared" si="772"/>
        <v>1.1242424039500041</v>
      </c>
      <c r="NH109" s="254">
        <f t="shared" si="733"/>
        <v>66.063322556430151</v>
      </c>
      <c r="NI109" s="255">
        <f t="shared" si="491"/>
        <v>74.453364521096773</v>
      </c>
      <c r="NJ109" s="255" t="e">
        <f t="shared" si="734"/>
        <v>#REF!</v>
      </c>
      <c r="NK109" s="255" t="e">
        <f t="shared" si="492"/>
        <v>#REF!</v>
      </c>
      <c r="NL109" s="255">
        <f t="shared" si="735"/>
        <v>69.63385944127576</v>
      </c>
      <c r="NM109" s="255">
        <f t="shared" si="773"/>
        <v>0.94872412769456294</v>
      </c>
      <c r="NN109" s="256" t="e">
        <f t="shared" si="774"/>
        <v>#REF!</v>
      </c>
      <c r="NO109" s="257" t="e">
        <f t="shared" si="801"/>
        <v>#REF!</v>
      </c>
      <c r="NP109" s="254">
        <f t="shared" si="736"/>
        <v>10.336756613260281</v>
      </c>
      <c r="NQ109" s="255">
        <f t="shared" si="493"/>
        <v>11.649524703144337</v>
      </c>
      <c r="NR109" s="255">
        <f t="shared" si="737"/>
        <v>9.090942417782431</v>
      </c>
      <c r="NS109" s="255">
        <f t="shared" si="494"/>
        <v>11.272768598050215</v>
      </c>
      <c r="NT109" s="255">
        <f t="shared" si="738"/>
        <v>97.353900200175147</v>
      </c>
      <c r="NU109" s="255">
        <f t="shared" si="739"/>
        <v>0.10617711865684129</v>
      </c>
      <c r="NV109" s="256">
        <f t="shared" si="740"/>
        <v>9.3380361742981061E-2</v>
      </c>
      <c r="NW109" s="257">
        <f t="shared" si="495"/>
        <v>1.0358957808877343</v>
      </c>
      <c r="NX109" s="254">
        <f t="shared" si="741"/>
        <v>0.20796003368673868</v>
      </c>
      <c r="NY109" s="255">
        <f t="shared" si="496"/>
        <v>0.2343709579649545</v>
      </c>
      <c r="NZ109" s="255">
        <f t="shared" si="742"/>
        <v>7.731222696340216E-4</v>
      </c>
      <c r="OA109" s="255">
        <f t="shared" si="497"/>
        <v>9.5867161434618679E-4</v>
      </c>
      <c r="OB109" s="255">
        <f t="shared" si="743"/>
        <v>0.23507921482978048</v>
      </c>
      <c r="OC109" s="255">
        <f t="shared" si="775"/>
        <v>0.8846381158679697</v>
      </c>
      <c r="OD109" s="256">
        <f t="shared" si="776"/>
        <v>3.2887734042919745E-3</v>
      </c>
      <c r="OE109" s="257">
        <f t="shared" si="777"/>
        <v>1.1131383463322622</v>
      </c>
      <c r="OF109" s="254">
        <f t="shared" si="744"/>
        <v>0</v>
      </c>
      <c r="OG109" s="255">
        <f t="shared" si="498"/>
        <v>0</v>
      </c>
      <c r="OH109" s="255">
        <f t="shared" si="745"/>
        <v>0</v>
      </c>
      <c r="OI109" s="255">
        <f t="shared" si="499"/>
        <v>0</v>
      </c>
      <c r="OJ109" s="255">
        <f t="shared" si="746"/>
        <v>0</v>
      </c>
      <c r="OK109" s="255"/>
      <c r="OL109" s="256"/>
      <c r="OM109" s="257"/>
      <c r="ON109" s="258"/>
      <c r="OO109" s="254">
        <f t="shared" si="747"/>
        <v>0</v>
      </c>
      <c r="OP109" s="255">
        <f t="shared" si="500"/>
        <v>0</v>
      </c>
      <c r="OQ109" s="255">
        <f t="shared" si="748"/>
        <v>0</v>
      </c>
      <c r="OR109" s="255">
        <f t="shared" si="501"/>
        <v>0</v>
      </c>
      <c r="OS109" s="255">
        <f t="shared" si="749"/>
        <v>0</v>
      </c>
      <c r="OT109" s="255"/>
      <c r="OU109" s="256"/>
      <c r="OV109" s="257"/>
      <c r="OW109" s="258"/>
      <c r="OX109" s="254">
        <f t="shared" si="750"/>
        <v>81.238279079922734</v>
      </c>
      <c r="OY109" s="255">
        <f t="shared" si="502"/>
        <v>91.555540523072921</v>
      </c>
      <c r="OZ109" s="255">
        <f t="shared" si="751"/>
        <v>0.39749083373553568</v>
      </c>
      <c r="PA109" s="255">
        <f t="shared" si="503"/>
        <v>0.49288863383206422</v>
      </c>
      <c r="PB109" s="255">
        <f t="shared" si="752"/>
        <v>120.86294337481415</v>
      </c>
      <c r="PC109" s="255">
        <f t="shared" si="388"/>
        <v>0.67215208244590419</v>
      </c>
      <c r="PD109" s="259">
        <f t="shared" si="504"/>
        <v>3.2887734042919745E-3</v>
      </c>
      <c r="PE109" s="257">
        <f t="shared" si="389"/>
        <v>1.0861526200876599</v>
      </c>
      <c r="PF109" s="254">
        <f t="shared" si="505"/>
        <v>0.20708049300472284</v>
      </c>
      <c r="PG109" s="255">
        <f t="shared" si="506"/>
        <v>0.23337971561632265</v>
      </c>
      <c r="PH109" s="255">
        <f t="shared" si="753"/>
        <v>6.4141957001365791E-3</v>
      </c>
      <c r="PI109" s="255">
        <f t="shared" si="507"/>
        <v>7.9536026681693572E-3</v>
      </c>
      <c r="PJ109" s="255">
        <f t="shared" si="508"/>
        <v>1.9503306889952019</v>
      </c>
      <c r="PK109" s="255">
        <f t="shared" si="778"/>
        <v>0.1061771186666859</v>
      </c>
      <c r="PL109" s="259">
        <f t="shared" si="779"/>
        <v>3.2887734045969059E-3</v>
      </c>
      <c r="PM109" s="257">
        <f t="shared" si="780"/>
        <v>1.0142737996877724</v>
      </c>
      <c r="PN109" s="254">
        <f t="shared" si="509"/>
        <v>5.3066637694862044E-3</v>
      </c>
      <c r="PO109" s="255">
        <f t="shared" si="510"/>
        <v>5.9806100682109524E-3</v>
      </c>
      <c r="PP109" s="255">
        <f t="shared" si="754"/>
        <v>1.643707692521897E-4</v>
      </c>
      <c r="PQ109" s="255">
        <f t="shared" si="511"/>
        <v>2.0381975387271522E-4</v>
      </c>
      <c r="PR109" s="255">
        <f t="shared" si="512"/>
        <v>4.9979353707506669E-2</v>
      </c>
      <c r="PS109" s="255">
        <f t="shared" si="781"/>
        <v>0.10617711866668592</v>
      </c>
      <c r="PT109" s="259">
        <f t="shared" si="782"/>
        <v>3.2887734045969059E-3</v>
      </c>
      <c r="PU109" s="257">
        <f t="shared" si="783"/>
        <v>1.0142737996877724</v>
      </c>
      <c r="PV109" s="254">
        <f t="shared" si="513"/>
        <v>38.298590300761276</v>
      </c>
      <c r="PW109" s="255">
        <f t="shared" si="514"/>
        <v>43.162511268957957</v>
      </c>
      <c r="PX109" s="255">
        <f t="shared" si="515"/>
        <v>0.12704918114489894</v>
      </c>
      <c r="PY109" s="255">
        <f t="shared" si="516"/>
        <v>0.15754098461967467</v>
      </c>
      <c r="PZ109" s="255">
        <f t="shared" si="517"/>
        <v>38.631175069433162</v>
      </c>
      <c r="QA109" s="255">
        <f t="shared" si="755"/>
        <v>0.99139076748056154</v>
      </c>
      <c r="QB109" s="259">
        <f t="shared" si="518"/>
        <v>3.2887734042919741E-3</v>
      </c>
      <c r="QC109" s="257">
        <f t="shared" si="756"/>
        <v>1.1266959330870614</v>
      </c>
      <c r="QD109" s="254">
        <f t="shared" si="519"/>
        <v>55.080020828033923</v>
      </c>
      <c r="QE109" s="255">
        <f t="shared" si="520"/>
        <v>62.07518347319423</v>
      </c>
      <c r="QF109" s="255">
        <f t="shared" si="521"/>
        <v>0.18356118242565758</v>
      </c>
      <c r="QG109" s="255">
        <f t="shared" si="522"/>
        <v>0.2276158662078154</v>
      </c>
      <c r="QH109" s="255">
        <f t="shared" si="523"/>
        <v>55.814481528615879</v>
      </c>
      <c r="QI109" s="255">
        <f t="shared" si="784"/>
        <v>0.98684103694118519</v>
      </c>
      <c r="QJ109" s="259">
        <f t="shared" si="785"/>
        <v>3.2887734042919745E-3</v>
      </c>
      <c r="QK109" s="257">
        <f t="shared" si="786"/>
        <v>1.1261181173085606</v>
      </c>
      <c r="QL109" s="254">
        <f t="shared" si="524"/>
        <v>127.32612048324373</v>
      </c>
      <c r="QM109" s="255">
        <f t="shared" si="525"/>
        <v>143.49653778461567</v>
      </c>
      <c r="QN109" s="255">
        <f t="shared" si="526"/>
        <v>0.73795852031815634</v>
      </c>
      <c r="QO109" s="255">
        <f t="shared" si="527"/>
        <v>0.91506856519451385</v>
      </c>
      <c r="QP109" s="255">
        <f t="shared" si="757"/>
        <v>224.38715885840372</v>
      </c>
      <c r="QQ109" s="255">
        <f t="shared" si="758"/>
        <v>0.56743942537099923</v>
      </c>
      <c r="QR109" s="259">
        <f t="shared" si="528"/>
        <v>3.2887734042919736E-3</v>
      </c>
      <c r="QS109" s="257">
        <f t="shared" si="759"/>
        <v>1.0728541126391469</v>
      </c>
      <c r="QT109" s="254">
        <f t="shared" si="529"/>
        <v>35.624098912098617</v>
      </c>
      <c r="QU109" s="255">
        <f t="shared" si="530"/>
        <v>40.148359473935145</v>
      </c>
      <c r="QV109" s="255">
        <f t="shared" si="531"/>
        <v>0.12432814298051076</v>
      </c>
      <c r="QW109" s="255">
        <f t="shared" si="532"/>
        <v>0.15416689729583333</v>
      </c>
      <c r="QX109" s="255">
        <f t="shared" si="533"/>
        <v>37.803803332348117</v>
      </c>
      <c r="QY109" s="255">
        <f t="shared" si="787"/>
        <v>0.94234166332189218</v>
      </c>
      <c r="QZ109" s="259">
        <f t="shared" si="788"/>
        <v>3.2887734042919732E-3</v>
      </c>
      <c r="RA109" s="257">
        <f t="shared" si="789"/>
        <v>1.1204666968589105</v>
      </c>
      <c r="RB109" s="254">
        <f t="shared" si="534"/>
        <v>0</v>
      </c>
      <c r="RC109" s="255">
        <f t="shared" si="535"/>
        <v>0</v>
      </c>
      <c r="RD109" s="255">
        <f t="shared" si="760"/>
        <v>0</v>
      </c>
      <c r="RE109" s="255">
        <f t="shared" si="536"/>
        <v>0</v>
      </c>
      <c r="RF109" s="255">
        <f t="shared" si="537"/>
        <v>0</v>
      </c>
      <c r="RG109" s="255"/>
      <c r="RH109" s="259"/>
      <c r="RI109" s="257"/>
      <c r="RJ109" s="254">
        <f t="shared" si="538"/>
        <v>5.6524693447290995</v>
      </c>
      <c r="RK109" s="255">
        <f t="shared" si="539"/>
        <v>6.3703329515096954</v>
      </c>
      <c r="RL109" s="255">
        <f t="shared" si="761"/>
        <v>0.17508189226345106</v>
      </c>
      <c r="RM109" s="255">
        <f t="shared" si="540"/>
        <v>0.21710154640667931</v>
      </c>
      <c r="RN109" s="255">
        <f t="shared" si="541"/>
        <v>53.236228447652408</v>
      </c>
      <c r="RO109" s="255">
        <f t="shared" si="793"/>
        <v>0.10617711865684129</v>
      </c>
      <c r="RP109" s="259">
        <f t="shared" si="794"/>
        <v>3.2887734042919741E-3</v>
      </c>
      <c r="RQ109" s="257">
        <f t="shared" si="795"/>
        <v>1.0142737996864488</v>
      </c>
      <c r="RR109" s="254">
        <f t="shared" si="542"/>
        <v>0</v>
      </c>
      <c r="RS109" s="255">
        <f t="shared" si="543"/>
        <v>0</v>
      </c>
      <c r="RT109" s="255">
        <f t="shared" si="762"/>
        <v>0</v>
      </c>
      <c r="RU109" s="255">
        <f t="shared" si="544"/>
        <v>0</v>
      </c>
      <c r="RV109" s="255">
        <f t="shared" si="545"/>
        <v>0</v>
      </c>
      <c r="RW109" s="255"/>
      <c r="RX109" s="259"/>
      <c r="RY109" s="257"/>
      <c r="RZ109" s="260"/>
      <c r="SA109" s="242" t="e">
        <f t="shared" si="546"/>
        <v>#REF!</v>
      </c>
      <c r="SB109" s="242">
        <f t="shared" si="547"/>
        <v>0</v>
      </c>
      <c r="SC109" s="242">
        <f t="shared" si="548"/>
        <v>0.41974497041570991</v>
      </c>
      <c r="SD109" s="242">
        <f t="shared" si="549"/>
        <v>1.5583936848651671E-3</v>
      </c>
      <c r="SE109" s="242">
        <f t="shared" si="550"/>
        <v>0</v>
      </c>
      <c r="SF109" s="262">
        <v>0</v>
      </c>
      <c r="SG109" s="242">
        <f t="shared" si="551"/>
        <v>0</v>
      </c>
      <c r="SH109" s="262">
        <v>0</v>
      </c>
      <c r="SI109" s="242">
        <f t="shared" si="552"/>
        <v>0.71957611080807471</v>
      </c>
      <c r="SJ109" s="242">
        <f t="shared" si="553"/>
        <v>8.3170451574397352E-3</v>
      </c>
      <c r="SK109" s="242">
        <f t="shared" si="554"/>
        <v>2.0285475993755449E-4</v>
      </c>
      <c r="SL109" s="242">
        <f t="shared" si="555"/>
        <v>0.27097037190743828</v>
      </c>
      <c r="SM109" s="242">
        <f t="shared" si="556"/>
        <v>0.39065037489433968</v>
      </c>
      <c r="SN109" s="242">
        <f t="shared" si="557"/>
        <v>1.2608181531735254</v>
      </c>
      <c r="SO109" s="242">
        <f t="shared" si="558"/>
        <v>0.25882780697440833</v>
      </c>
      <c r="SP109" s="242">
        <f t="shared" si="559"/>
        <v>0</v>
      </c>
      <c r="SQ109" s="242">
        <f t="shared" si="560"/>
        <v>0.22476307401051704</v>
      </c>
      <c r="SR109" s="242">
        <f t="shared" si="561"/>
        <v>0</v>
      </c>
      <c r="SS109" s="242" t="e">
        <f t="shared" si="562"/>
        <v>#REF!</v>
      </c>
      <c r="ST109" s="242" t="e">
        <f t="shared" si="563"/>
        <v>#REF!</v>
      </c>
      <c r="SU109" s="242" t="e">
        <f t="shared" si="796"/>
        <v>#REF!</v>
      </c>
      <c r="SV109" s="242" t="e">
        <f t="shared" si="797"/>
        <v>#REF!</v>
      </c>
      <c r="SW109" s="242" t="e">
        <f t="shared" si="564"/>
        <v>#REF!</v>
      </c>
      <c r="SX109" s="242" t="e">
        <f t="shared" si="564"/>
        <v>#REF!</v>
      </c>
      <c r="SY109" s="242" t="e">
        <f t="shared" si="564"/>
        <v>#REF!</v>
      </c>
      <c r="SZ109" s="263" t="e">
        <f t="shared" si="564"/>
        <v>#REF!</v>
      </c>
      <c r="TA109" s="264">
        <f t="shared" si="565"/>
        <v>129.13181999999998</v>
      </c>
      <c r="TB109" s="264">
        <f t="shared" si="566"/>
        <v>0</v>
      </c>
      <c r="TC109" s="264">
        <f t="shared" si="567"/>
        <v>122.65403999999999</v>
      </c>
      <c r="TD109" s="264">
        <f t="shared" si="568"/>
        <v>0.42377999999999999</v>
      </c>
      <c r="TE109" s="264">
        <f t="shared" si="569"/>
        <v>0</v>
      </c>
      <c r="TF109" s="264">
        <f t="shared" si="569"/>
        <v>0</v>
      </c>
      <c r="TG109" s="264">
        <f t="shared" si="570"/>
        <v>200.53874999999999</v>
      </c>
      <c r="TH109" s="264">
        <f t="shared" si="571"/>
        <v>2.4821400000000002</v>
      </c>
      <c r="TI109" s="264">
        <f t="shared" si="572"/>
        <v>6.0540000000000004E-2</v>
      </c>
      <c r="TJ109" s="264">
        <f t="shared" si="573"/>
        <v>72.79934999999999</v>
      </c>
      <c r="TK109" s="264">
        <f t="shared" si="574"/>
        <v>105.00662999999999</v>
      </c>
      <c r="TL109" s="264">
        <f t="shared" si="575"/>
        <v>355.73304000000002</v>
      </c>
      <c r="TM109" s="264">
        <f t="shared" si="576"/>
        <v>69.923699999999997</v>
      </c>
      <c r="TN109" s="264">
        <f t="shared" si="577"/>
        <v>0</v>
      </c>
      <c r="TO109" s="264">
        <f t="shared" si="578"/>
        <v>67.078319999999991</v>
      </c>
      <c r="TP109" s="264">
        <f t="shared" si="578"/>
        <v>0</v>
      </c>
      <c r="TQ109" s="264"/>
      <c r="TR109" s="264"/>
      <c r="TS109" s="264" t="e">
        <f t="shared" si="579"/>
        <v>#REF!</v>
      </c>
      <c r="TT109" s="264">
        <f t="shared" si="580"/>
        <v>0</v>
      </c>
      <c r="TU109" s="264">
        <f t="shared" si="581"/>
        <v>127.05680254483538</v>
      </c>
      <c r="TV109" s="264">
        <f t="shared" si="582"/>
        <v>0.47172576840868607</v>
      </c>
      <c r="TW109" s="264">
        <f t="shared" si="582"/>
        <v>0</v>
      </c>
      <c r="TX109" s="264">
        <f t="shared" si="583"/>
        <v>0</v>
      </c>
      <c r="TY109" s="264">
        <f t="shared" si="584"/>
        <v>217.81568874160422</v>
      </c>
      <c r="TZ109" s="264">
        <f t="shared" si="585"/>
        <v>2.5175695691570077</v>
      </c>
      <c r="UA109" s="264">
        <f t="shared" si="586"/>
        <v>6.1404135833097742E-2</v>
      </c>
      <c r="UB109" s="264">
        <f t="shared" si="587"/>
        <v>82.02273157638156</v>
      </c>
      <c r="UC109" s="264">
        <f t="shared" si="588"/>
        <v>118.24986848051661</v>
      </c>
      <c r="UD109" s="264">
        <f t="shared" si="589"/>
        <v>381.64965496562615</v>
      </c>
      <c r="UE109" s="264">
        <f t="shared" si="590"/>
        <v>78.34717717115339</v>
      </c>
      <c r="UF109" s="264">
        <f t="shared" si="591"/>
        <v>0</v>
      </c>
      <c r="UG109" s="264">
        <f t="shared" si="592"/>
        <v>68.035782502983508</v>
      </c>
      <c r="UH109" s="264">
        <f t="shared" si="592"/>
        <v>0</v>
      </c>
      <c r="UI109" s="191"/>
      <c r="UJ109" s="191"/>
      <c r="UK109" s="191"/>
      <c r="UL109" s="191"/>
      <c r="UM109" s="189"/>
      <c r="UN109" s="191"/>
      <c r="UO109" s="191"/>
      <c r="UP109" s="191"/>
      <c r="UQ109" s="191"/>
      <c r="UR109" s="191"/>
      <c r="US109" s="191"/>
      <c r="UT109" s="191"/>
      <c r="UU109" s="191"/>
      <c r="UV109" s="192"/>
      <c r="UW109" s="191"/>
      <c r="UX109" s="191"/>
      <c r="UY109" s="191"/>
      <c r="UZ109" s="191"/>
      <c r="VA109" s="191"/>
      <c r="VB109" s="191"/>
      <c r="VC109" s="191"/>
      <c r="VD109" s="191"/>
      <c r="VE109" s="191"/>
      <c r="VF109" s="191"/>
      <c r="VG109" s="191"/>
      <c r="VH109" s="191"/>
      <c r="VI109" s="191"/>
      <c r="VJ109" s="191"/>
      <c r="VK109" s="191"/>
      <c r="VL109" s="191"/>
      <c r="VM109" s="191"/>
      <c r="VN109" s="219"/>
      <c r="VO109" s="191"/>
      <c r="VP109" s="191"/>
      <c r="VQ109" s="191"/>
      <c r="VR109" s="191"/>
      <c r="VS109" s="191"/>
      <c r="VT109" s="191"/>
      <c r="VU109" s="191"/>
      <c r="VV109" s="191"/>
    </row>
    <row r="110" spans="1:594" ht="23.1" hidden="1" customHeight="1" thickBot="1" x14ac:dyDescent="0.35">
      <c r="A110" s="265">
        <v>73</v>
      </c>
      <c r="B110" s="266" t="s">
        <v>175</v>
      </c>
      <c r="C110" s="265">
        <v>2</v>
      </c>
      <c r="D110" s="267">
        <v>368.4</v>
      </c>
      <c r="E110" s="239"/>
      <c r="F110" s="240">
        <f t="shared" si="593"/>
        <v>368.4</v>
      </c>
      <c r="G110" s="240"/>
      <c r="H110" s="268">
        <f>200</f>
        <v>200</v>
      </c>
      <c r="I110" s="269">
        <v>3.5394000000000001</v>
      </c>
      <c r="J110" s="269">
        <v>3.5394000000000001</v>
      </c>
      <c r="K110" s="269">
        <f t="shared" si="798"/>
        <v>2.9843999999999999</v>
      </c>
      <c r="L110" s="269">
        <f t="shared" si="799"/>
        <v>2.9843999999999999</v>
      </c>
      <c r="M110" s="269">
        <v>0.46879999999999999</v>
      </c>
      <c r="N110" s="269">
        <v>0</v>
      </c>
      <c r="O110" s="269">
        <v>0.55500000000000005</v>
      </c>
      <c r="P110" s="269">
        <v>0</v>
      </c>
      <c r="Q110" s="269">
        <v>0</v>
      </c>
      <c r="R110" s="269">
        <v>0</v>
      </c>
      <c r="S110" s="269">
        <v>0.48170000000000002</v>
      </c>
      <c r="T110" s="269">
        <v>0</v>
      </c>
      <c r="U110" s="269">
        <v>0</v>
      </c>
      <c r="V110" s="269">
        <v>0.32179999999999997</v>
      </c>
      <c r="W110" s="269">
        <v>0.19059999999999999</v>
      </c>
      <c r="X110" s="269">
        <v>0.97699999999999998</v>
      </c>
      <c r="Y110" s="269">
        <v>0.28510000000000002</v>
      </c>
      <c r="Z110" s="269">
        <v>2E-3</v>
      </c>
      <c r="AA110" s="269">
        <v>0.25740000000000002</v>
      </c>
      <c r="AB110" s="269">
        <v>0</v>
      </c>
      <c r="AC110" s="244">
        <v>0</v>
      </c>
      <c r="AD110" s="243">
        <f t="shared" si="594"/>
        <v>0</v>
      </c>
      <c r="AE110" s="243">
        <f t="shared" si="390"/>
        <v>0</v>
      </c>
      <c r="AF110" s="243">
        <f t="shared" si="595"/>
        <v>0</v>
      </c>
      <c r="AG110" s="243">
        <f t="shared" si="596"/>
        <v>0</v>
      </c>
      <c r="AH110" s="244">
        <v>0</v>
      </c>
      <c r="AI110" s="243">
        <f t="shared" si="391"/>
        <v>0</v>
      </c>
      <c r="AJ110" s="243">
        <f t="shared" si="597"/>
        <v>0</v>
      </c>
      <c r="AK110" s="243">
        <f t="shared" si="598"/>
        <v>0</v>
      </c>
      <c r="AL110" s="243">
        <f t="shared" si="392"/>
        <v>0</v>
      </c>
      <c r="AM110" s="243">
        <f t="shared" si="599"/>
        <v>0</v>
      </c>
      <c r="AN110" s="244">
        <v>63.16</v>
      </c>
      <c r="AO110" s="244">
        <v>13.895200000000001</v>
      </c>
      <c r="AP110" s="243">
        <f t="shared" si="600"/>
        <v>0</v>
      </c>
      <c r="AQ110" s="243">
        <f t="shared" si="601"/>
        <v>0</v>
      </c>
      <c r="AR110" s="243">
        <f t="shared" si="602"/>
        <v>0</v>
      </c>
      <c r="AS110" s="244">
        <v>7.2763883224250003</v>
      </c>
      <c r="AT110" s="244" t="e">
        <f t="shared" si="393"/>
        <v>#REF!</v>
      </c>
      <c r="AU110" s="243">
        <f t="shared" si="394"/>
        <v>9.5819204283318644</v>
      </c>
      <c r="AV110" s="243">
        <f t="shared" si="603"/>
        <v>0.3088602498832308</v>
      </c>
      <c r="AW110" s="243">
        <f t="shared" si="604"/>
        <v>8.1733325918929634</v>
      </c>
      <c r="AX110" s="243">
        <f t="shared" si="395"/>
        <v>4.6956754375378438</v>
      </c>
      <c r="AY110" s="243">
        <f t="shared" si="605"/>
        <v>118.33102102595366</v>
      </c>
      <c r="AZ110" s="244">
        <v>25</v>
      </c>
      <c r="BA110" s="243">
        <f t="shared" si="606"/>
        <v>127.42916666666666</v>
      </c>
      <c r="BB110" s="243">
        <f t="shared" si="607"/>
        <v>13.289041666666664</v>
      </c>
      <c r="BC110" s="243">
        <f t="shared" si="608"/>
        <v>10.631233333333332</v>
      </c>
      <c r="BD110" s="243">
        <f t="shared" si="609"/>
        <v>2.6578083333333318</v>
      </c>
      <c r="BE110" s="244">
        <v>4.9833906250000002</v>
      </c>
      <c r="BF110" s="243">
        <f t="shared" si="610"/>
        <v>3.9867125000000003</v>
      </c>
      <c r="BG110" s="243">
        <f t="shared" si="611"/>
        <v>0.99667812499999986</v>
      </c>
      <c r="BH110" s="243">
        <f t="shared" si="396"/>
        <v>16.55490137529198</v>
      </c>
      <c r="BI110" s="243">
        <f t="shared" si="612"/>
        <v>0.53362486297071876</v>
      </c>
      <c r="BJ110" s="243">
        <f t="shared" si="613"/>
        <v>14.121252203907495</v>
      </c>
      <c r="BK110" s="243">
        <f t="shared" si="397"/>
        <v>8.112825016681267</v>
      </c>
      <c r="BL110" s="243">
        <f t="shared" si="614"/>
        <v>204.4431904203679</v>
      </c>
      <c r="BM110" s="244">
        <v>0</v>
      </c>
      <c r="BN110" s="243">
        <f t="shared" si="615"/>
        <v>0</v>
      </c>
      <c r="BO110" s="243">
        <f t="shared" si="398"/>
        <v>0</v>
      </c>
      <c r="BP110" s="243">
        <f t="shared" si="616"/>
        <v>0</v>
      </c>
      <c r="BQ110" s="243">
        <f t="shared" si="617"/>
        <v>0</v>
      </c>
      <c r="BR110" s="244">
        <v>0</v>
      </c>
      <c r="BS110" s="243">
        <f t="shared" si="399"/>
        <v>0</v>
      </c>
      <c r="BT110" s="243">
        <f t="shared" si="618"/>
        <v>0</v>
      </c>
      <c r="BU110" s="243">
        <f t="shared" si="619"/>
        <v>0</v>
      </c>
      <c r="BV110" s="243">
        <f t="shared" si="400"/>
        <v>0</v>
      </c>
      <c r="BW110" s="243">
        <f t="shared" si="620"/>
        <v>0</v>
      </c>
      <c r="BX110" s="244">
        <v>0</v>
      </c>
      <c r="BY110" s="243">
        <f t="shared" si="401"/>
        <v>0</v>
      </c>
      <c r="BZ110" s="243">
        <f t="shared" si="621"/>
        <v>0</v>
      </c>
      <c r="CA110" s="243">
        <f t="shared" si="622"/>
        <v>0</v>
      </c>
      <c r="CB110" s="243">
        <f t="shared" si="402"/>
        <v>0</v>
      </c>
      <c r="CC110" s="243">
        <f t="shared" si="623"/>
        <v>0</v>
      </c>
      <c r="CD110" s="245"/>
      <c r="CE110" s="243">
        <f t="shared" si="403"/>
        <v>0</v>
      </c>
      <c r="CF110" s="243">
        <f t="shared" si="624"/>
        <v>0</v>
      </c>
      <c r="CG110" s="243">
        <f t="shared" si="625"/>
        <v>0</v>
      </c>
      <c r="CH110" s="243">
        <f t="shared" si="404"/>
        <v>0</v>
      </c>
      <c r="CI110" s="243">
        <f t="shared" si="626"/>
        <v>0</v>
      </c>
      <c r="CJ110" s="245"/>
      <c r="CK110" s="243">
        <f t="shared" si="405"/>
        <v>0</v>
      </c>
      <c r="CL110" s="243">
        <f t="shared" si="627"/>
        <v>0</v>
      </c>
      <c r="CM110" s="243">
        <f t="shared" si="628"/>
        <v>0</v>
      </c>
      <c r="CN110" s="243">
        <f t="shared" si="406"/>
        <v>0</v>
      </c>
      <c r="CO110" s="243">
        <f t="shared" si="629"/>
        <v>0</v>
      </c>
      <c r="CP110" s="243">
        <v>0</v>
      </c>
      <c r="CQ110" s="243">
        <f t="shared" si="407"/>
        <v>0</v>
      </c>
      <c r="CR110" s="243">
        <f t="shared" si="763"/>
        <v>0</v>
      </c>
      <c r="CS110" s="243">
        <f t="shared" si="630"/>
        <v>0</v>
      </c>
      <c r="CT110" s="243">
        <f t="shared" si="408"/>
        <v>0</v>
      </c>
      <c r="CU110" s="243">
        <f t="shared" si="631"/>
        <v>0</v>
      </c>
      <c r="CV110" s="243"/>
      <c r="CW110" s="243">
        <f t="shared" si="409"/>
        <v>0</v>
      </c>
      <c r="CX110" s="243">
        <f t="shared" si="764"/>
        <v>0</v>
      </c>
      <c r="CY110" s="243">
        <f t="shared" si="632"/>
        <v>0</v>
      </c>
      <c r="CZ110" s="243">
        <f t="shared" si="410"/>
        <v>0</v>
      </c>
      <c r="DA110" s="243">
        <f t="shared" si="633"/>
        <v>0</v>
      </c>
      <c r="DB110" s="244">
        <v>0</v>
      </c>
      <c r="DC110" s="243">
        <f t="shared" si="634"/>
        <v>0</v>
      </c>
      <c r="DD110" s="243">
        <f t="shared" si="411"/>
        <v>0</v>
      </c>
      <c r="DE110" s="244">
        <v>0</v>
      </c>
      <c r="DF110" s="244">
        <v>0</v>
      </c>
      <c r="DG110" s="243">
        <f t="shared" si="412"/>
        <v>0</v>
      </c>
      <c r="DH110" s="243">
        <f t="shared" si="413"/>
        <v>0</v>
      </c>
      <c r="DI110" s="243">
        <f t="shared" si="635"/>
        <v>0</v>
      </c>
      <c r="DJ110" s="244">
        <v>35.57</v>
      </c>
      <c r="DK110" s="243">
        <f t="shared" si="636"/>
        <v>7.8254000000000001</v>
      </c>
      <c r="DL110" s="243">
        <f t="shared" si="414"/>
        <v>0</v>
      </c>
      <c r="DM110" s="244">
        <v>1.4597949934150001</v>
      </c>
      <c r="DN110" s="244">
        <v>2.69255828733333</v>
      </c>
      <c r="DO110" s="243">
        <f t="shared" si="415"/>
        <v>5.4024689626406035</v>
      </c>
      <c r="DP110" s="243">
        <f t="shared" si="416"/>
        <v>2.6475111121694468</v>
      </c>
      <c r="DQ110" s="243">
        <f t="shared" si="637"/>
        <v>66.717280026670053</v>
      </c>
      <c r="DR110" s="244">
        <v>7.66</v>
      </c>
      <c r="DS110" s="243">
        <f t="shared" si="638"/>
        <v>1.6852</v>
      </c>
      <c r="DT110" s="243">
        <f t="shared" si="417"/>
        <v>0</v>
      </c>
      <c r="DU110" s="244">
        <v>0.323859857950001</v>
      </c>
      <c r="DV110" s="244">
        <v>0</v>
      </c>
      <c r="DW110" s="243">
        <f t="shared" si="418"/>
        <v>1.0986175408132115</v>
      </c>
      <c r="DX110" s="243">
        <f t="shared" si="419"/>
        <v>0.53838386993816068</v>
      </c>
      <c r="DY110" s="243">
        <f t="shared" si="420"/>
        <v>13.567273522441647</v>
      </c>
      <c r="DZ110" s="244">
        <v>0</v>
      </c>
      <c r="EA110" s="243">
        <f t="shared" si="639"/>
        <v>0</v>
      </c>
      <c r="EB110" s="243">
        <f t="shared" si="421"/>
        <v>0</v>
      </c>
      <c r="EC110" s="244">
        <v>0</v>
      </c>
      <c r="ED110" s="244">
        <v>0</v>
      </c>
      <c r="EE110" s="243">
        <f t="shared" si="422"/>
        <v>0</v>
      </c>
      <c r="EF110" s="243">
        <f t="shared" si="423"/>
        <v>0</v>
      </c>
      <c r="EG110" s="243">
        <f t="shared" si="424"/>
        <v>0</v>
      </c>
      <c r="EH110" s="244">
        <v>0</v>
      </c>
      <c r="EI110" s="243">
        <f t="shared" si="640"/>
        <v>0</v>
      </c>
      <c r="EJ110" s="243">
        <f t="shared" si="425"/>
        <v>0</v>
      </c>
      <c r="EK110" s="244">
        <v>0</v>
      </c>
      <c r="EL110" s="244">
        <v>0</v>
      </c>
      <c r="EM110" s="243">
        <f t="shared" si="426"/>
        <v>0</v>
      </c>
      <c r="EN110" s="243">
        <f t="shared" si="427"/>
        <v>0</v>
      </c>
      <c r="EO110" s="243">
        <f t="shared" si="641"/>
        <v>0</v>
      </c>
      <c r="EP110" s="244">
        <v>0</v>
      </c>
      <c r="EQ110" s="244">
        <v>42.734400000000001</v>
      </c>
      <c r="ER110" s="244">
        <v>0</v>
      </c>
      <c r="ES110" s="244">
        <v>0</v>
      </c>
      <c r="ET110" s="244">
        <v>0</v>
      </c>
      <c r="EU110" s="243">
        <f t="shared" si="428"/>
        <v>4.8555663245301304</v>
      </c>
      <c r="EV110" s="243">
        <f t="shared" si="642"/>
        <v>0.15651261555926538</v>
      </c>
      <c r="EW110" s="243">
        <f t="shared" si="643"/>
        <v>4.1417750010776375</v>
      </c>
      <c r="EX110" s="243">
        <f t="shared" si="429"/>
        <v>2.3794983162265066</v>
      </c>
      <c r="EY110" s="243">
        <f t="shared" si="644"/>
        <v>59.963357568907966</v>
      </c>
      <c r="EZ110" s="245">
        <f t="shared" si="645"/>
        <v>43.230000000000004</v>
      </c>
      <c r="FA110" s="245">
        <f t="shared" si="645"/>
        <v>9.5106000000000002</v>
      </c>
      <c r="FB110" s="245">
        <f t="shared" si="645"/>
        <v>0</v>
      </c>
      <c r="FC110" s="245">
        <f t="shared" si="646"/>
        <v>0</v>
      </c>
      <c r="FD110" s="245">
        <f t="shared" si="647"/>
        <v>0</v>
      </c>
      <c r="FE110" s="245">
        <f t="shared" si="648"/>
        <v>4.4762131386983315</v>
      </c>
      <c r="FF110" s="245">
        <f t="shared" si="649"/>
        <v>11.356652827983945</v>
      </c>
      <c r="FG110" s="245">
        <f t="shared" si="650"/>
        <v>0.36606634927972048</v>
      </c>
      <c r="FH110" s="245">
        <f t="shared" si="651"/>
        <v>9.6871708952329598</v>
      </c>
      <c r="FI110" s="245">
        <f t="shared" si="652"/>
        <v>5.5653932983341141</v>
      </c>
      <c r="FJ110" s="245">
        <f t="shared" si="652"/>
        <v>140.24791111801966</v>
      </c>
      <c r="FK110" s="244">
        <f t="shared" si="430"/>
        <v>0</v>
      </c>
      <c r="FL110" s="244">
        <v>0</v>
      </c>
      <c r="FM110" s="243">
        <f t="shared" si="653"/>
        <v>0</v>
      </c>
      <c r="FN110" s="243">
        <f t="shared" si="654"/>
        <v>0</v>
      </c>
      <c r="FO110" s="244">
        <v>0</v>
      </c>
      <c r="FP110" s="244">
        <f t="shared" si="655"/>
        <v>0</v>
      </c>
      <c r="FQ110" s="244">
        <f t="shared" si="431"/>
        <v>0</v>
      </c>
      <c r="FR110" s="244">
        <v>0</v>
      </c>
      <c r="FS110" s="243">
        <f t="shared" si="656"/>
        <v>0</v>
      </c>
      <c r="FT110" s="243">
        <f t="shared" si="657"/>
        <v>0</v>
      </c>
      <c r="FU110" s="244">
        <v>0</v>
      </c>
      <c r="FV110" s="244">
        <f t="shared" si="658"/>
        <v>0</v>
      </c>
      <c r="FW110" s="270">
        <v>1.0303E-2</v>
      </c>
      <c r="FX110" s="243">
        <f t="shared" si="659"/>
        <v>45.648754023072961</v>
      </c>
      <c r="FY110" s="243">
        <f t="shared" si="660"/>
        <v>10.042725885076051</v>
      </c>
      <c r="FZ110" s="243">
        <f t="shared" si="432"/>
        <v>0</v>
      </c>
      <c r="GA110" s="243">
        <f t="shared" si="661"/>
        <v>0</v>
      </c>
      <c r="GB110" s="243">
        <f t="shared" si="662"/>
        <v>0</v>
      </c>
      <c r="GC110" s="243">
        <f t="shared" si="663"/>
        <v>0.80226921958095032</v>
      </c>
      <c r="GD110" s="243">
        <f t="shared" si="433"/>
        <v>6.4189305526942935</v>
      </c>
      <c r="GE110" s="243">
        <f t="shared" si="664"/>
        <v>0.2069055477257194</v>
      </c>
      <c r="GF110" s="243">
        <f t="shared" si="665"/>
        <v>5.475317258564143</v>
      </c>
      <c r="GG110" s="243">
        <f t="shared" si="434"/>
        <v>3.1456339840212131</v>
      </c>
      <c r="GH110" s="247">
        <f t="shared" si="666"/>
        <v>79.26997639733456</v>
      </c>
      <c r="GI110" s="244">
        <v>24</v>
      </c>
      <c r="GJ110" s="244">
        <v>4041.12</v>
      </c>
      <c r="GK110" s="244">
        <v>889.04639999999995</v>
      </c>
      <c r="GL110" s="244">
        <v>2478.7155472536001</v>
      </c>
      <c r="GM110" s="244">
        <v>71.022008333333304</v>
      </c>
      <c r="GN110" s="271">
        <v>26.92</v>
      </c>
      <c r="GO110" s="243">
        <f t="shared" si="667"/>
        <v>5.9224000000000006</v>
      </c>
      <c r="GP110" s="243">
        <f t="shared" si="435"/>
        <v>0</v>
      </c>
      <c r="GQ110" s="243">
        <f t="shared" si="668"/>
        <v>0</v>
      </c>
      <c r="GR110" s="243">
        <f t="shared" si="669"/>
        <v>0</v>
      </c>
      <c r="GS110" s="244">
        <v>0.55347234199999995</v>
      </c>
      <c r="GT110" s="244">
        <v>0.112547579245833</v>
      </c>
      <c r="GU110" s="245"/>
      <c r="GV110" s="243">
        <f t="shared" si="436"/>
        <v>3.8072923770502416</v>
      </c>
      <c r="GW110" s="243">
        <f t="shared" si="670"/>
        <v>0.12272292216884709</v>
      </c>
      <c r="GX110" s="243">
        <f t="shared" si="671"/>
        <v>3.2476023052956844</v>
      </c>
      <c r="GY110" s="243">
        <f t="shared" si="437"/>
        <v>1.865785614914804</v>
      </c>
      <c r="GZ110" s="243">
        <f t="shared" si="672"/>
        <v>47.01779749585306</v>
      </c>
      <c r="HA110" s="244">
        <v>0</v>
      </c>
      <c r="HB110" s="244">
        <v>44</v>
      </c>
      <c r="HC110" s="244">
        <v>0</v>
      </c>
      <c r="HD110" s="244">
        <v>0</v>
      </c>
      <c r="HE110" s="244">
        <v>0</v>
      </c>
      <c r="HF110" s="243">
        <f t="shared" si="673"/>
        <v>0</v>
      </c>
      <c r="HG110" s="243">
        <f t="shared" si="438"/>
        <v>0</v>
      </c>
      <c r="HH110" s="244">
        <v>0</v>
      </c>
      <c r="HI110" s="244">
        <v>0</v>
      </c>
      <c r="HJ110" s="243">
        <f t="shared" si="439"/>
        <v>0</v>
      </c>
      <c r="HK110" s="243">
        <f t="shared" si="440"/>
        <v>0</v>
      </c>
      <c r="HL110" s="243">
        <f t="shared" si="441"/>
        <v>0</v>
      </c>
      <c r="HM110" s="244">
        <v>20.25</v>
      </c>
      <c r="HN110" s="243">
        <f t="shared" si="674"/>
        <v>4.4550000000000001</v>
      </c>
      <c r="HO110" s="243">
        <f t="shared" si="442"/>
        <v>0</v>
      </c>
      <c r="HP110" s="244">
        <v>0.87362570575499998</v>
      </c>
      <c r="HQ110" s="244">
        <v>18.781587184220701</v>
      </c>
      <c r="HR110" s="243">
        <f t="shared" si="443"/>
        <v>5.0402943730941212</v>
      </c>
      <c r="HS110" s="243">
        <f t="shared" si="444"/>
        <v>2.470025363153491</v>
      </c>
      <c r="HT110" s="243">
        <f t="shared" si="445"/>
        <v>62.244639151467965</v>
      </c>
      <c r="HU110" s="244">
        <v>12.54</v>
      </c>
      <c r="HV110" s="243">
        <f t="shared" si="675"/>
        <v>2.7587999999999999</v>
      </c>
      <c r="HW110" s="243">
        <f t="shared" si="446"/>
        <v>0</v>
      </c>
      <c r="HX110" s="244">
        <v>0.512225392649999</v>
      </c>
      <c r="HY110" s="244">
        <v>28.184250432839999</v>
      </c>
      <c r="HZ110" s="243">
        <f t="shared" si="447"/>
        <v>4.9988295082337357</v>
      </c>
      <c r="IA110" s="243">
        <f t="shared" si="448"/>
        <v>2.4497052666861867</v>
      </c>
      <c r="IB110" s="243">
        <f t="shared" si="449"/>
        <v>61.732572720491902</v>
      </c>
      <c r="IC110" s="244">
        <v>0</v>
      </c>
      <c r="ID110" s="243">
        <f t="shared" si="676"/>
        <v>0</v>
      </c>
      <c r="IE110" s="243">
        <f t="shared" si="450"/>
        <v>0</v>
      </c>
      <c r="IF110" s="244">
        <v>0</v>
      </c>
      <c r="IG110" s="244">
        <v>0</v>
      </c>
      <c r="IH110" s="243">
        <f t="shared" si="451"/>
        <v>0</v>
      </c>
      <c r="II110" s="243">
        <f t="shared" si="452"/>
        <v>0</v>
      </c>
      <c r="IJ110" s="243">
        <f t="shared" si="677"/>
        <v>0</v>
      </c>
      <c r="IK110" s="244">
        <v>0</v>
      </c>
      <c r="IL110" s="243">
        <f t="shared" si="678"/>
        <v>0</v>
      </c>
      <c r="IM110" s="243">
        <f t="shared" si="453"/>
        <v>0</v>
      </c>
      <c r="IN110" s="244">
        <v>0</v>
      </c>
      <c r="IO110" s="244">
        <v>0</v>
      </c>
      <c r="IP110" s="243">
        <f t="shared" si="454"/>
        <v>0</v>
      </c>
      <c r="IQ110" s="243">
        <f t="shared" si="455"/>
        <v>0</v>
      </c>
      <c r="IR110" s="243">
        <f t="shared" si="679"/>
        <v>0</v>
      </c>
      <c r="IS110" s="244">
        <v>0</v>
      </c>
      <c r="IT110" s="243">
        <f t="shared" si="680"/>
        <v>0</v>
      </c>
      <c r="IU110" s="243">
        <f t="shared" si="456"/>
        <v>0</v>
      </c>
      <c r="IV110" s="244">
        <v>0</v>
      </c>
      <c r="IW110" s="244">
        <v>0</v>
      </c>
      <c r="IX110" s="243">
        <f t="shared" si="457"/>
        <v>0</v>
      </c>
      <c r="IY110" s="243">
        <f t="shared" si="458"/>
        <v>0</v>
      </c>
      <c r="IZ110" s="243">
        <f t="shared" si="681"/>
        <v>0</v>
      </c>
      <c r="JA110" s="244">
        <v>9.9708888888889202</v>
      </c>
      <c r="JB110" s="243">
        <f t="shared" si="682"/>
        <v>2.1935955555555626</v>
      </c>
      <c r="JC110" s="244">
        <v>25.5737777777777</v>
      </c>
      <c r="JD110" s="243">
        <f t="shared" si="459"/>
        <v>0</v>
      </c>
      <c r="JE110" s="243">
        <f t="shared" si="460"/>
        <v>4.2878953534508408</v>
      </c>
      <c r="JF110" s="243">
        <f t="shared" si="461"/>
        <v>2.1013078787836514</v>
      </c>
      <c r="JG110" s="243">
        <f t="shared" si="683"/>
        <v>52.952958545348011</v>
      </c>
      <c r="JH110" s="244">
        <v>16.384</v>
      </c>
      <c r="JI110" s="243">
        <f t="shared" si="684"/>
        <v>3.6044800000000001</v>
      </c>
      <c r="JJ110" s="244">
        <v>20.655999999999999</v>
      </c>
      <c r="JK110" s="243">
        <f t="shared" si="462"/>
        <v>0</v>
      </c>
      <c r="JL110" s="243">
        <f t="shared" si="463"/>
        <v>4.6181055160722595</v>
      </c>
      <c r="JM110" s="243">
        <f t="shared" si="464"/>
        <v>2.2631292758036134</v>
      </c>
      <c r="JN110" s="243">
        <f t="shared" si="685"/>
        <v>57.030857750251052</v>
      </c>
      <c r="JO110" s="244">
        <v>0.51964285714285796</v>
      </c>
      <c r="JP110" s="243">
        <f t="shared" si="686"/>
        <v>0.11432142857142875</v>
      </c>
      <c r="JQ110" s="244">
        <v>0.63309523809523804</v>
      </c>
      <c r="JR110" s="243">
        <f t="shared" si="465"/>
        <v>0</v>
      </c>
      <c r="JS110" s="243">
        <f t="shared" si="466"/>
        <v>0.14396578763208823</v>
      </c>
      <c r="JT110" s="243">
        <f t="shared" si="467"/>
        <v>7.0551265572080649E-2</v>
      </c>
      <c r="JU110" s="243">
        <f t="shared" si="687"/>
        <v>1.7778918924164322</v>
      </c>
      <c r="JV110" s="244">
        <v>0.44809523809523699</v>
      </c>
      <c r="JW110" s="243">
        <f t="shared" si="688"/>
        <v>9.8580952380952144E-2</v>
      </c>
      <c r="JX110" s="244">
        <v>0.919333333333333</v>
      </c>
      <c r="JY110" s="243">
        <f t="shared" si="468"/>
        <v>0</v>
      </c>
      <c r="JZ110" s="243">
        <f t="shared" si="469"/>
        <v>0.16657087674683552</v>
      </c>
      <c r="KA110" s="243">
        <f t="shared" si="470"/>
        <v>8.1629020027817883E-2</v>
      </c>
      <c r="KB110" s="243">
        <f t="shared" si="689"/>
        <v>2.0570513047010102</v>
      </c>
      <c r="KC110" s="244">
        <v>17.399999999999999</v>
      </c>
      <c r="KD110" s="243">
        <f t="shared" si="690"/>
        <v>3.8279999999999998</v>
      </c>
      <c r="KE110" s="244">
        <v>9.3266666666666698</v>
      </c>
      <c r="KF110" s="243">
        <f t="shared" si="471"/>
        <v>0</v>
      </c>
      <c r="KG110" s="243">
        <f t="shared" si="472"/>
        <v>3.4716811403438439</v>
      </c>
      <c r="KH110" s="243">
        <f t="shared" si="473"/>
        <v>1.7013173903505259</v>
      </c>
      <c r="KI110" s="243">
        <f t="shared" si="691"/>
        <v>42.873198236833247</v>
      </c>
      <c r="KJ110" s="244">
        <v>3.1938361111111102</v>
      </c>
      <c r="KK110" s="243">
        <f t="shared" si="692"/>
        <v>0.70264394444444422</v>
      </c>
      <c r="KL110" s="244">
        <v>3.09578888888888</v>
      </c>
      <c r="KM110" s="243">
        <f t="shared" si="474"/>
        <v>0</v>
      </c>
      <c r="KN110" s="243">
        <f t="shared" si="475"/>
        <v>0.79447530838627045</v>
      </c>
      <c r="KO110" s="243">
        <f t="shared" si="476"/>
        <v>0.38933721264153531</v>
      </c>
      <c r="KP110" s="243">
        <f t="shared" si="693"/>
        <v>9.8112977585666883</v>
      </c>
      <c r="KQ110" s="243">
        <f t="shared" si="694"/>
        <v>80.706463095238121</v>
      </c>
      <c r="KR110" s="243">
        <f t="shared" si="694"/>
        <v>17.75542188095239</v>
      </c>
      <c r="KS110" s="243">
        <f t="shared" si="695"/>
        <v>108.55635062022751</v>
      </c>
      <c r="KT110" s="243">
        <f t="shared" si="696"/>
        <v>0</v>
      </c>
      <c r="KU110" s="243">
        <f t="shared" si="697"/>
        <v>0</v>
      </c>
      <c r="KV110" s="243">
        <f t="shared" si="698"/>
        <v>0</v>
      </c>
      <c r="KW110" s="243">
        <f t="shared" si="699"/>
        <v>23.521817863959996</v>
      </c>
      <c r="KX110" s="243">
        <f t="shared" si="700"/>
        <v>0.75819399644454122</v>
      </c>
      <c r="KY110" s="243">
        <f t="shared" si="701"/>
        <v>20.063998861817289</v>
      </c>
      <c r="KZ110" s="243">
        <f t="shared" si="702"/>
        <v>11.527002673018902</v>
      </c>
      <c r="LA110" s="243">
        <f t="shared" si="702"/>
        <v>290.48046736007626</v>
      </c>
      <c r="LB110" s="244">
        <v>38.93</v>
      </c>
      <c r="LC110" s="243">
        <f t="shared" si="703"/>
        <v>8.5646000000000004</v>
      </c>
      <c r="LD110" s="243">
        <f t="shared" si="477"/>
        <v>0</v>
      </c>
      <c r="LE110" s="243">
        <f t="shared" si="704"/>
        <v>0</v>
      </c>
      <c r="LF110" s="243">
        <f t="shared" si="705"/>
        <v>0</v>
      </c>
      <c r="LG110" s="244">
        <v>3.48082952393333</v>
      </c>
      <c r="LH110" s="243">
        <f t="shared" si="478"/>
        <v>5.791928258612959</v>
      </c>
      <c r="LI110" s="243">
        <f t="shared" si="706"/>
        <v>0.18669497650716527</v>
      </c>
      <c r="LJ110" s="243">
        <f t="shared" si="707"/>
        <v>4.9404872812399843</v>
      </c>
      <c r="LK110" s="243">
        <f t="shared" si="479"/>
        <v>2.8383678891273143</v>
      </c>
      <c r="LL110" s="243">
        <f t="shared" si="708"/>
        <v>71.526870806008318</v>
      </c>
      <c r="LM110" s="243">
        <f t="shared" si="480"/>
        <v>0.54166666784117723</v>
      </c>
      <c r="LN110" s="244">
        <v>6.1545228937110799E-2</v>
      </c>
      <c r="LO110" s="243">
        <f t="shared" si="709"/>
        <v>1.9838272432769494E-3</v>
      </c>
      <c r="LP110" s="243">
        <f t="shared" si="710"/>
        <v>5.2497787819218517E-2</v>
      </c>
      <c r="LQ110" s="243">
        <f t="shared" si="481"/>
        <v>3.0160594838914402E-2</v>
      </c>
      <c r="LR110" s="243">
        <f t="shared" si="711"/>
        <v>0.7600469899406429</v>
      </c>
      <c r="LS110" s="244">
        <v>67.572624000000005</v>
      </c>
      <c r="LT110" s="243">
        <f t="shared" si="482"/>
        <v>7.6777340398961131</v>
      </c>
      <c r="LU110" s="243">
        <f t="shared" si="712"/>
        <v>0.24748137618505908</v>
      </c>
      <c r="LV110" s="243">
        <f t="shared" si="713"/>
        <v>6.5490706512883943</v>
      </c>
      <c r="LW110" s="243">
        <f t="shared" si="483"/>
        <v>3.7625179019948058</v>
      </c>
      <c r="LX110" s="243">
        <f t="shared" si="714"/>
        <v>94.815451130269111</v>
      </c>
      <c r="LY110" s="245">
        <f t="shared" si="484"/>
        <v>0</v>
      </c>
      <c r="LZ110" s="244">
        <v>0</v>
      </c>
      <c r="MA110" s="249">
        <f t="shared" si="715"/>
        <v>0</v>
      </c>
      <c r="MB110" s="249">
        <f t="shared" si="716"/>
        <v>0</v>
      </c>
      <c r="MC110" s="249">
        <f t="shared" si="485"/>
        <v>0</v>
      </c>
      <c r="MD110" s="247">
        <f t="shared" si="717"/>
        <v>0</v>
      </c>
      <c r="ME110" s="250">
        <f t="shared" si="718"/>
        <v>1046.8927327438232</v>
      </c>
      <c r="MF110" s="251">
        <f t="shared" si="765"/>
        <v>364.28616488433948</v>
      </c>
      <c r="MG110" s="252" t="e">
        <f t="shared" si="719"/>
        <v>#REF!</v>
      </c>
      <c r="MH110" s="252" t="e">
        <f t="shared" si="766"/>
        <v>#REF!</v>
      </c>
      <c r="MI110" s="252">
        <f t="shared" si="720"/>
        <v>67.572624000000005</v>
      </c>
      <c r="MJ110" s="252">
        <f t="shared" si="721"/>
        <v>0</v>
      </c>
      <c r="MK110" s="252">
        <f t="shared" si="767"/>
        <v>127.42916666666666</v>
      </c>
      <c r="ML110" s="252">
        <f t="shared" si="722"/>
        <v>0</v>
      </c>
      <c r="MM110" s="252">
        <f t="shared" si="723"/>
        <v>0</v>
      </c>
      <c r="MN110" s="252">
        <f t="shared" si="724"/>
        <v>42.734400000000001</v>
      </c>
      <c r="MO110" s="252">
        <f t="shared" si="725"/>
        <v>0</v>
      </c>
      <c r="MP110" s="253">
        <f t="shared" si="726"/>
        <v>0</v>
      </c>
      <c r="MQ110" s="254">
        <f t="shared" si="768"/>
        <v>0</v>
      </c>
      <c r="MR110" s="255">
        <f t="shared" si="727"/>
        <v>0</v>
      </c>
      <c r="MS110" s="255">
        <f t="shared" si="769"/>
        <v>0</v>
      </c>
      <c r="MT110" s="255">
        <f t="shared" si="770"/>
        <v>89.628289277288616</v>
      </c>
      <c r="MU110" s="255">
        <f t="shared" si="486"/>
        <v>2.8890467239675437</v>
      </c>
      <c r="MV110" s="255">
        <f t="shared" si="728"/>
        <v>93.272055902525622</v>
      </c>
      <c r="MW110" s="255" t="e">
        <f t="shared" si="487"/>
        <v>#REF!</v>
      </c>
      <c r="MX110" s="255" t="e">
        <f t="shared" si="488"/>
        <v>#REF!</v>
      </c>
      <c r="MY110" s="256" t="e">
        <f t="shared" si="729"/>
        <v>#REF!</v>
      </c>
      <c r="MZ110" s="254">
        <f t="shared" si="730"/>
        <v>0</v>
      </c>
      <c r="NA110" s="255">
        <f t="shared" si="489"/>
        <v>0</v>
      </c>
      <c r="NB110" s="255">
        <f t="shared" si="731"/>
        <v>0</v>
      </c>
      <c r="NC110" s="255">
        <f t="shared" si="490"/>
        <v>0</v>
      </c>
      <c r="ND110" s="255">
        <f t="shared" si="732"/>
        <v>0</v>
      </c>
      <c r="NE110" s="255"/>
      <c r="NF110" s="256"/>
      <c r="NG110" s="257"/>
      <c r="NH110" s="254">
        <f t="shared" si="733"/>
        <v>87.026665762109417</v>
      </c>
      <c r="NI110" s="255">
        <f t="shared" si="491"/>
        <v>98.079052313897307</v>
      </c>
      <c r="NJ110" s="255" t="e">
        <f t="shared" si="734"/>
        <v>#REF!</v>
      </c>
      <c r="NK110" s="255" t="e">
        <f t="shared" si="492"/>
        <v>#REF!</v>
      </c>
      <c r="NL110" s="255">
        <f t="shared" si="735"/>
        <v>93.913508750756861</v>
      </c>
      <c r="NM110" s="255">
        <f t="shared" si="773"/>
        <v>0.92666823889069161</v>
      </c>
      <c r="NN110" s="256" t="e">
        <f t="shared" si="774"/>
        <v>#REF!</v>
      </c>
      <c r="NO110" s="257" t="e">
        <f t="shared" si="801"/>
        <v>#REF!</v>
      </c>
      <c r="NP110" s="254">
        <f t="shared" si="736"/>
        <v>17.227927688767146</v>
      </c>
      <c r="NQ110" s="255">
        <f t="shared" si="493"/>
        <v>19.415874505240573</v>
      </c>
      <c r="NR110" s="255">
        <f t="shared" si="737"/>
        <v>15.151570696304052</v>
      </c>
      <c r="NS110" s="255">
        <f t="shared" si="494"/>
        <v>18.787947663417025</v>
      </c>
      <c r="NT110" s="255">
        <f t="shared" si="738"/>
        <v>162.25650033362533</v>
      </c>
      <c r="NU110" s="255">
        <f t="shared" si="739"/>
        <v>0.10617711865684129</v>
      </c>
      <c r="NV110" s="256">
        <f t="shared" si="740"/>
        <v>9.3380361742981019E-2</v>
      </c>
      <c r="NW110" s="257">
        <f t="shared" si="495"/>
        <v>1.0358957808877343</v>
      </c>
      <c r="NX110" s="254">
        <f t="shared" si="741"/>
        <v>0</v>
      </c>
      <c r="NY110" s="255">
        <f t="shared" si="496"/>
        <v>0</v>
      </c>
      <c r="NZ110" s="255">
        <f t="shared" si="742"/>
        <v>0</v>
      </c>
      <c r="OA110" s="255">
        <f t="shared" si="497"/>
        <v>0</v>
      </c>
      <c r="OB110" s="255">
        <f t="shared" si="743"/>
        <v>0</v>
      </c>
      <c r="OC110" s="255"/>
      <c r="OD110" s="256"/>
      <c r="OE110" s="257"/>
      <c r="OF110" s="254">
        <f t="shared" si="744"/>
        <v>0</v>
      </c>
      <c r="OG110" s="255">
        <f t="shared" si="498"/>
        <v>0</v>
      </c>
      <c r="OH110" s="255">
        <f t="shared" si="745"/>
        <v>0</v>
      </c>
      <c r="OI110" s="255">
        <f t="shared" si="499"/>
        <v>0</v>
      </c>
      <c r="OJ110" s="255">
        <f t="shared" si="746"/>
        <v>0</v>
      </c>
      <c r="OK110" s="255"/>
      <c r="OL110" s="256"/>
      <c r="OM110" s="257"/>
      <c r="ON110" s="258"/>
      <c r="OO110" s="254">
        <f t="shared" si="747"/>
        <v>0</v>
      </c>
      <c r="OP110" s="255">
        <f t="shared" si="500"/>
        <v>0</v>
      </c>
      <c r="OQ110" s="255">
        <f t="shared" si="748"/>
        <v>0</v>
      </c>
      <c r="OR110" s="255">
        <f t="shared" si="501"/>
        <v>0</v>
      </c>
      <c r="OS110" s="255">
        <f t="shared" si="749"/>
        <v>0</v>
      </c>
      <c r="OT110" s="255"/>
      <c r="OU110" s="256"/>
      <c r="OV110" s="257"/>
      <c r="OW110" s="258"/>
      <c r="OX110" s="254">
        <f t="shared" si="750"/>
        <v>64.558948492184214</v>
      </c>
      <c r="OY110" s="255">
        <f t="shared" si="502"/>
        <v>72.757934950691606</v>
      </c>
      <c r="OZ110" s="255">
        <f t="shared" si="751"/>
        <v>0.36606634927972048</v>
      </c>
      <c r="PA110" s="255">
        <f t="shared" si="503"/>
        <v>0.4539222731068534</v>
      </c>
      <c r="PB110" s="255">
        <f t="shared" si="752"/>
        <v>111.30786596668226</v>
      </c>
      <c r="PC110" s="255">
        <f t="shared" si="388"/>
        <v>0.5800034699390304</v>
      </c>
      <c r="PD110" s="259">
        <f t="shared" si="504"/>
        <v>3.2887734042919749E-3</v>
      </c>
      <c r="PE110" s="257">
        <f t="shared" si="389"/>
        <v>1.0744497462992868</v>
      </c>
      <c r="PF110" s="254">
        <f t="shared" si="505"/>
        <v>0</v>
      </c>
      <c r="PG110" s="255">
        <f t="shared" si="506"/>
        <v>0</v>
      </c>
      <c r="PH110" s="255">
        <f t="shared" si="753"/>
        <v>0</v>
      </c>
      <c r="PI110" s="255">
        <f t="shared" si="507"/>
        <v>0</v>
      </c>
      <c r="PJ110" s="255">
        <f t="shared" si="508"/>
        <v>0</v>
      </c>
      <c r="PK110" s="255"/>
      <c r="PL110" s="259"/>
      <c r="PM110" s="257"/>
      <c r="PN110" s="254">
        <f t="shared" si="509"/>
        <v>0</v>
      </c>
      <c r="PO110" s="255">
        <f t="shared" si="510"/>
        <v>0</v>
      </c>
      <c r="PP110" s="255">
        <f t="shared" si="754"/>
        <v>0</v>
      </c>
      <c r="PQ110" s="255">
        <f t="shared" si="511"/>
        <v>0</v>
      </c>
      <c r="PR110" s="255">
        <f t="shared" si="512"/>
        <v>0</v>
      </c>
      <c r="PS110" s="255"/>
      <c r="PT110" s="259"/>
      <c r="PU110" s="257"/>
      <c r="PV110" s="254">
        <f t="shared" si="513"/>
        <v>62.371366963597268</v>
      </c>
      <c r="PW110" s="255">
        <f t="shared" si="514"/>
        <v>70.292530567974126</v>
      </c>
      <c r="PX110" s="255">
        <f t="shared" si="515"/>
        <v>0.2069055477257194</v>
      </c>
      <c r="PY110" s="255">
        <f t="shared" si="516"/>
        <v>0.25656287917989207</v>
      </c>
      <c r="PZ110" s="255">
        <f t="shared" si="517"/>
        <v>62.912679680424255</v>
      </c>
      <c r="QA110" s="255">
        <f t="shared" si="755"/>
        <v>0.99139580892791923</v>
      </c>
      <c r="QB110" s="259">
        <f t="shared" si="518"/>
        <v>3.2887734042919745E-3</v>
      </c>
      <c r="QC110" s="257">
        <f t="shared" si="756"/>
        <v>1.1266965733508758</v>
      </c>
      <c r="QD110" s="254">
        <f t="shared" si="519"/>
        <v>36.804474812460739</v>
      </c>
      <c r="QE110" s="255">
        <f t="shared" si="520"/>
        <v>41.478643113643251</v>
      </c>
      <c r="QF110" s="255">
        <f t="shared" si="521"/>
        <v>0.12272292216884709</v>
      </c>
      <c r="QG110" s="255">
        <f t="shared" si="522"/>
        <v>0.15217642348937038</v>
      </c>
      <c r="QH110" s="255">
        <f t="shared" si="523"/>
        <v>37.315712298296077</v>
      </c>
      <c r="QI110" s="255">
        <f t="shared" si="784"/>
        <v>0.98629967232707272</v>
      </c>
      <c r="QJ110" s="259">
        <f t="shared" si="785"/>
        <v>3.2887734042919745E-3</v>
      </c>
      <c r="QK110" s="257">
        <f t="shared" si="786"/>
        <v>1.1260493640025682</v>
      </c>
      <c r="QL110" s="254">
        <f t="shared" si="524"/>
        <v>122.93996358760759</v>
      </c>
      <c r="QM110" s="255">
        <f t="shared" si="525"/>
        <v>138.55333896323376</v>
      </c>
      <c r="QN110" s="255">
        <f t="shared" si="526"/>
        <v>0.75819399644454122</v>
      </c>
      <c r="QO110" s="255">
        <f t="shared" si="527"/>
        <v>0.94016055559123113</v>
      </c>
      <c r="QP110" s="255">
        <f t="shared" si="757"/>
        <v>230.54005346037798</v>
      </c>
      <c r="QQ110" s="255">
        <f t="shared" si="758"/>
        <v>0.53326943297832108</v>
      </c>
      <c r="QR110" s="259">
        <f t="shared" si="528"/>
        <v>3.2887734042919749E-3</v>
      </c>
      <c r="QS110" s="257">
        <f t="shared" si="759"/>
        <v>1.0685145236052769</v>
      </c>
      <c r="QT110" s="254">
        <f t="shared" si="529"/>
        <v>53.521994483112778</v>
      </c>
      <c r="QU110" s="255">
        <f t="shared" si="530"/>
        <v>60.319287782468102</v>
      </c>
      <c r="QV110" s="255">
        <f t="shared" si="531"/>
        <v>0.18669497650716527</v>
      </c>
      <c r="QW110" s="255">
        <f t="shared" si="532"/>
        <v>0.23150177086888493</v>
      </c>
      <c r="QX110" s="255">
        <f t="shared" si="533"/>
        <v>56.767357782546277</v>
      </c>
      <c r="QY110" s="255">
        <f t="shared" si="787"/>
        <v>0.94283046761018496</v>
      </c>
      <c r="QZ110" s="259">
        <f t="shared" si="788"/>
        <v>3.2887734042919749E-3</v>
      </c>
      <c r="RA110" s="257">
        <f t="shared" si="789"/>
        <v>1.1205287750035235</v>
      </c>
      <c r="RB110" s="254">
        <f t="shared" si="534"/>
        <v>6.4047301139446594E-2</v>
      </c>
      <c r="RC110" s="255">
        <f t="shared" si="535"/>
        <v>7.2181308384156317E-2</v>
      </c>
      <c r="RD110" s="255">
        <f t="shared" si="760"/>
        <v>1.9838272432769494E-3</v>
      </c>
      <c r="RE110" s="255">
        <f t="shared" si="536"/>
        <v>2.4599457816634174E-3</v>
      </c>
      <c r="RF110" s="255">
        <f t="shared" si="537"/>
        <v>0.60321189677828801</v>
      </c>
      <c r="RG110" s="255">
        <f t="shared" si="790"/>
        <v>0.1061771186568413</v>
      </c>
      <c r="RH110" s="259">
        <f t="shared" si="791"/>
        <v>3.2887734042919745E-3</v>
      </c>
      <c r="RI110" s="257">
        <f t="shared" si="792"/>
        <v>1.0142737996864488</v>
      </c>
      <c r="RJ110" s="254">
        <f t="shared" si="538"/>
        <v>7.9898661945718406</v>
      </c>
      <c r="RK110" s="255">
        <f t="shared" si="539"/>
        <v>9.0045792012824641</v>
      </c>
      <c r="RL110" s="255">
        <f t="shared" si="761"/>
        <v>0.24748137618505908</v>
      </c>
      <c r="RM110" s="255">
        <f t="shared" si="540"/>
        <v>0.30687690646947324</v>
      </c>
      <c r="RN110" s="255">
        <f t="shared" si="541"/>
        <v>75.250358039896113</v>
      </c>
      <c r="RO110" s="255">
        <f t="shared" si="793"/>
        <v>0.10617711865684129</v>
      </c>
      <c r="RP110" s="259">
        <f t="shared" si="794"/>
        <v>3.2887734042919745E-3</v>
      </c>
      <c r="RQ110" s="257">
        <f t="shared" si="795"/>
        <v>1.0142737996864488</v>
      </c>
      <c r="RR110" s="254">
        <f t="shared" si="542"/>
        <v>0</v>
      </c>
      <c r="RS110" s="255">
        <f t="shared" si="543"/>
        <v>0</v>
      </c>
      <c r="RT110" s="255">
        <f t="shared" si="762"/>
        <v>0</v>
      </c>
      <c r="RU110" s="255">
        <f t="shared" si="544"/>
        <v>0</v>
      </c>
      <c r="RV110" s="255">
        <f t="shared" si="545"/>
        <v>0</v>
      </c>
      <c r="RW110" s="255"/>
      <c r="RX110" s="259"/>
      <c r="RY110" s="257"/>
      <c r="RZ110" s="260"/>
      <c r="SA110" s="242" t="e">
        <f t="shared" si="546"/>
        <v>#REF!</v>
      </c>
      <c r="SB110" s="242">
        <f t="shared" si="547"/>
        <v>0</v>
      </c>
      <c r="SC110" s="242">
        <f t="shared" si="548"/>
        <v>0.57492215839269256</v>
      </c>
      <c r="SD110" s="242">
        <f t="shared" si="549"/>
        <v>0</v>
      </c>
      <c r="SE110" s="242">
        <f t="shared" si="550"/>
        <v>0</v>
      </c>
      <c r="SF110" s="262">
        <v>0</v>
      </c>
      <c r="SG110" s="242">
        <f t="shared" si="551"/>
        <v>0</v>
      </c>
      <c r="SH110" s="262">
        <v>0</v>
      </c>
      <c r="SI110" s="242">
        <f t="shared" si="552"/>
        <v>0.51756244279236652</v>
      </c>
      <c r="SJ110" s="242">
        <f t="shared" si="553"/>
        <v>0</v>
      </c>
      <c r="SK110" s="242">
        <f t="shared" si="554"/>
        <v>0</v>
      </c>
      <c r="SL110" s="242">
        <f t="shared" si="555"/>
        <v>0.36257095730431183</v>
      </c>
      <c r="SM110" s="242">
        <f t="shared" si="556"/>
        <v>0.21462500877888949</v>
      </c>
      <c r="SN110" s="242">
        <f t="shared" si="557"/>
        <v>1.0439386895623555</v>
      </c>
      <c r="SO110" s="242">
        <f t="shared" si="558"/>
        <v>0.31946275375350458</v>
      </c>
      <c r="SP110" s="242">
        <f t="shared" si="559"/>
        <v>2.0285475993728976E-3</v>
      </c>
      <c r="SQ110" s="242">
        <f t="shared" si="560"/>
        <v>0.26107407603929195</v>
      </c>
      <c r="SR110" s="242">
        <f t="shared" si="561"/>
        <v>0</v>
      </c>
      <c r="SS110" s="242" t="e">
        <f t="shared" si="562"/>
        <v>#REF!</v>
      </c>
      <c r="ST110" s="242" t="e">
        <f t="shared" si="563"/>
        <v>#REF!</v>
      </c>
      <c r="SU110" s="242" t="e">
        <f t="shared" si="796"/>
        <v>#REF!</v>
      </c>
      <c r="SV110" s="242" t="e">
        <f t="shared" si="797"/>
        <v>#REF!</v>
      </c>
      <c r="SW110" s="242" t="e">
        <f t="shared" si="564"/>
        <v>#REF!</v>
      </c>
      <c r="SX110" s="242" t="e">
        <f t="shared" si="564"/>
        <v>#REF!</v>
      </c>
      <c r="SY110" s="242" t="e">
        <f t="shared" si="564"/>
        <v>#REF!</v>
      </c>
      <c r="SZ110" s="263" t="e">
        <f t="shared" si="564"/>
        <v>#REF!</v>
      </c>
      <c r="TA110" s="264">
        <f t="shared" si="565"/>
        <v>172.70591999999999</v>
      </c>
      <c r="TB110" s="264">
        <f t="shared" si="566"/>
        <v>0</v>
      </c>
      <c r="TC110" s="264">
        <f t="shared" si="567"/>
        <v>204.46200000000002</v>
      </c>
      <c r="TD110" s="264">
        <f t="shared" si="568"/>
        <v>0</v>
      </c>
      <c r="TE110" s="264">
        <f t="shared" si="569"/>
        <v>0</v>
      </c>
      <c r="TF110" s="264">
        <f t="shared" si="569"/>
        <v>0</v>
      </c>
      <c r="TG110" s="264">
        <f t="shared" si="570"/>
        <v>177.45828</v>
      </c>
      <c r="TH110" s="264">
        <f t="shared" si="571"/>
        <v>0</v>
      </c>
      <c r="TI110" s="264">
        <f t="shared" si="572"/>
        <v>0</v>
      </c>
      <c r="TJ110" s="264">
        <f t="shared" si="573"/>
        <v>118.55111999999998</v>
      </c>
      <c r="TK110" s="264">
        <f t="shared" si="574"/>
        <v>70.217039999999997</v>
      </c>
      <c r="TL110" s="264">
        <f t="shared" si="575"/>
        <v>359.92679999999996</v>
      </c>
      <c r="TM110" s="264">
        <f t="shared" si="576"/>
        <v>105.03084</v>
      </c>
      <c r="TN110" s="264">
        <f t="shared" si="577"/>
        <v>0.73680000000000001</v>
      </c>
      <c r="TO110" s="264">
        <f t="shared" si="578"/>
        <v>94.826160000000002</v>
      </c>
      <c r="TP110" s="264">
        <f t="shared" si="578"/>
        <v>0</v>
      </c>
      <c r="TQ110" s="264"/>
      <c r="TR110" s="264"/>
      <c r="TS110" s="264" t="e">
        <f t="shared" si="579"/>
        <v>#REF!</v>
      </c>
      <c r="TT110" s="264">
        <f t="shared" si="580"/>
        <v>0</v>
      </c>
      <c r="TU110" s="264">
        <f t="shared" si="581"/>
        <v>211.80132315186793</v>
      </c>
      <c r="TV110" s="264">
        <f t="shared" si="582"/>
        <v>0</v>
      </c>
      <c r="TW110" s="264">
        <f t="shared" si="582"/>
        <v>0</v>
      </c>
      <c r="TX110" s="264">
        <f t="shared" si="583"/>
        <v>0</v>
      </c>
      <c r="TY110" s="264">
        <f t="shared" si="584"/>
        <v>190.6700039247078</v>
      </c>
      <c r="TZ110" s="264">
        <f t="shared" si="585"/>
        <v>0</v>
      </c>
      <c r="UA110" s="264">
        <f t="shared" si="586"/>
        <v>0</v>
      </c>
      <c r="UB110" s="264">
        <f t="shared" si="587"/>
        <v>133.57114067090848</v>
      </c>
      <c r="UC110" s="264">
        <f t="shared" si="588"/>
        <v>79.067853234142888</v>
      </c>
      <c r="UD110" s="264">
        <f t="shared" si="589"/>
        <v>384.58701323477175</v>
      </c>
      <c r="UE110" s="264">
        <f t="shared" si="590"/>
        <v>117.69007848279108</v>
      </c>
      <c r="UF110" s="264">
        <f t="shared" si="591"/>
        <v>0.74731693560897539</v>
      </c>
      <c r="UG110" s="264">
        <f t="shared" si="592"/>
        <v>96.179689612875151</v>
      </c>
      <c r="UH110" s="264">
        <f t="shared" si="592"/>
        <v>0</v>
      </c>
      <c r="UI110" s="191"/>
      <c r="UJ110" s="191"/>
      <c r="UK110" s="191"/>
      <c r="UL110" s="191"/>
      <c r="UM110" s="189"/>
      <c r="UN110" s="191"/>
      <c r="UO110" s="191"/>
      <c r="UP110" s="191"/>
      <c r="UQ110" s="191"/>
      <c r="UR110" s="191"/>
      <c r="US110" s="191"/>
      <c r="UT110" s="191"/>
      <c r="UU110" s="191"/>
      <c r="UV110" s="192"/>
      <c r="UW110" s="191"/>
      <c r="UX110" s="191"/>
      <c r="UY110" s="191"/>
      <c r="UZ110" s="191"/>
      <c r="VA110" s="191"/>
      <c r="VB110" s="191"/>
      <c r="VC110" s="191"/>
      <c r="VD110" s="191"/>
      <c r="VE110" s="191"/>
      <c r="VF110" s="191"/>
      <c r="VG110" s="191"/>
      <c r="VH110" s="191"/>
      <c r="VI110" s="191"/>
      <c r="VJ110" s="191"/>
      <c r="VK110" s="191"/>
      <c r="VL110" s="191"/>
      <c r="VM110" s="191"/>
      <c r="VN110" s="219"/>
      <c r="VO110" s="191"/>
      <c r="VP110" s="191"/>
      <c r="VQ110" s="191"/>
      <c r="VR110" s="191"/>
      <c r="VS110" s="191"/>
      <c r="VT110" s="191"/>
      <c r="VU110" s="191"/>
      <c r="VV110" s="191"/>
    </row>
    <row r="111" spans="1:594" ht="23.1" hidden="1" customHeight="1" thickBot="1" x14ac:dyDescent="0.35">
      <c r="A111" s="265">
        <v>74</v>
      </c>
      <c r="B111" s="266" t="s">
        <v>177</v>
      </c>
      <c r="C111" s="265">
        <v>2</v>
      </c>
      <c r="D111" s="267">
        <v>456.4</v>
      </c>
      <c r="E111" s="239"/>
      <c r="F111" s="240">
        <f t="shared" si="593"/>
        <v>456.4</v>
      </c>
      <c r="G111" s="240"/>
      <c r="H111" s="268">
        <v>0</v>
      </c>
      <c r="I111" s="269">
        <v>3.0766</v>
      </c>
      <c r="J111" s="269">
        <v>3.0766</v>
      </c>
      <c r="K111" s="269">
        <f t="shared" si="798"/>
        <v>2.4495</v>
      </c>
      <c r="L111" s="269">
        <f t="shared" si="799"/>
        <v>2.4495</v>
      </c>
      <c r="M111" s="269">
        <v>6.83E-2</v>
      </c>
      <c r="N111" s="269">
        <v>0</v>
      </c>
      <c r="O111" s="269">
        <v>0.62709999999999999</v>
      </c>
      <c r="P111" s="269">
        <v>0</v>
      </c>
      <c r="Q111" s="269">
        <v>0</v>
      </c>
      <c r="R111" s="269">
        <v>0</v>
      </c>
      <c r="S111" s="269">
        <v>0.59330000000000005</v>
      </c>
      <c r="T111" s="269">
        <v>0</v>
      </c>
      <c r="U111" s="269">
        <v>0</v>
      </c>
      <c r="V111" s="269">
        <v>1.54E-2</v>
      </c>
      <c r="W111" s="269">
        <v>0.1643</v>
      </c>
      <c r="X111" s="269">
        <v>1.2934000000000001</v>
      </c>
      <c r="Y111" s="269">
        <v>6.08E-2</v>
      </c>
      <c r="Z111" s="269">
        <v>0</v>
      </c>
      <c r="AA111" s="269">
        <v>0.254</v>
      </c>
      <c r="AB111" s="269">
        <v>0</v>
      </c>
      <c r="AC111" s="244">
        <v>2.31</v>
      </c>
      <c r="AD111" s="243">
        <f t="shared" si="594"/>
        <v>0.50819999999999999</v>
      </c>
      <c r="AE111" s="243">
        <f t="shared" si="390"/>
        <v>0</v>
      </c>
      <c r="AF111" s="243">
        <f t="shared" si="595"/>
        <v>0</v>
      </c>
      <c r="AG111" s="243">
        <f t="shared" si="596"/>
        <v>0</v>
      </c>
      <c r="AH111" s="244">
        <v>9.8446385416666601E-2</v>
      </c>
      <c r="AI111" s="243">
        <f t="shared" si="391"/>
        <v>0.33139508147047092</v>
      </c>
      <c r="AJ111" s="243">
        <f t="shared" si="597"/>
        <v>1.0682072392335909E-2</v>
      </c>
      <c r="AK111" s="243">
        <f t="shared" si="598"/>
        <v>0.28267842969837415</v>
      </c>
      <c r="AL111" s="243">
        <f t="shared" si="392"/>
        <v>0.16240207334435688</v>
      </c>
      <c r="AM111" s="243">
        <f t="shared" si="599"/>
        <v>4.0925322482777933</v>
      </c>
      <c r="AN111" s="244">
        <v>11.61</v>
      </c>
      <c r="AO111" s="244">
        <v>2.5541999999999998</v>
      </c>
      <c r="AP111" s="243">
        <f t="shared" si="600"/>
        <v>0</v>
      </c>
      <c r="AQ111" s="243">
        <f t="shared" si="601"/>
        <v>0</v>
      </c>
      <c r="AR111" s="243">
        <f t="shared" si="602"/>
        <v>0</v>
      </c>
      <c r="AS111" s="244">
        <v>0.93168912677500004</v>
      </c>
      <c r="AT111" s="244" t="e">
        <f t="shared" si="393"/>
        <v>#REF!</v>
      </c>
      <c r="AU111" s="243">
        <f t="shared" si="394"/>
        <v>1.7152245236345716</v>
      </c>
      <c r="AV111" s="243">
        <f t="shared" si="603"/>
        <v>5.5287943469996763E-2</v>
      </c>
      <c r="AW111" s="243">
        <f t="shared" si="604"/>
        <v>1.4630783678796568</v>
      </c>
      <c r="AX111" s="243">
        <f t="shared" si="395"/>
        <v>0.84055568252047852</v>
      </c>
      <c r="AY111" s="243">
        <f t="shared" si="605"/>
        <v>21.182003199516057</v>
      </c>
      <c r="AZ111" s="244">
        <v>35</v>
      </c>
      <c r="BA111" s="243">
        <f t="shared" si="606"/>
        <v>178.40083333333328</v>
      </c>
      <c r="BB111" s="243">
        <f t="shared" si="607"/>
        <v>18.60465833333333</v>
      </c>
      <c r="BC111" s="243">
        <f t="shared" si="608"/>
        <v>14.883726666666664</v>
      </c>
      <c r="BD111" s="243">
        <f t="shared" si="609"/>
        <v>3.7209316666666652</v>
      </c>
      <c r="BE111" s="244">
        <v>6.9767468749999999</v>
      </c>
      <c r="BF111" s="243">
        <f t="shared" si="610"/>
        <v>5.5813975000000005</v>
      </c>
      <c r="BG111" s="243">
        <f t="shared" si="611"/>
        <v>1.3953493749999994</v>
      </c>
      <c r="BH111" s="243">
        <f t="shared" si="396"/>
        <v>23.176861925408765</v>
      </c>
      <c r="BI111" s="243">
        <f t="shared" si="612"/>
        <v>0.74707480815900607</v>
      </c>
      <c r="BJ111" s="243">
        <f t="shared" si="613"/>
        <v>19.769753085470487</v>
      </c>
      <c r="BK111" s="243">
        <f t="shared" si="397"/>
        <v>11.357955023353769</v>
      </c>
      <c r="BL111" s="243">
        <f t="shared" si="614"/>
        <v>286.22046658851497</v>
      </c>
      <c r="BM111" s="244">
        <v>0</v>
      </c>
      <c r="BN111" s="243">
        <f t="shared" si="615"/>
        <v>0</v>
      </c>
      <c r="BO111" s="243">
        <f t="shared" si="398"/>
        <v>0</v>
      </c>
      <c r="BP111" s="243">
        <f t="shared" si="616"/>
        <v>0</v>
      </c>
      <c r="BQ111" s="243">
        <f t="shared" si="617"/>
        <v>0</v>
      </c>
      <c r="BR111" s="244">
        <v>0</v>
      </c>
      <c r="BS111" s="243">
        <f t="shared" si="399"/>
        <v>0</v>
      </c>
      <c r="BT111" s="243">
        <f t="shared" si="618"/>
        <v>0</v>
      </c>
      <c r="BU111" s="243">
        <f t="shared" si="619"/>
        <v>0</v>
      </c>
      <c r="BV111" s="243">
        <f t="shared" si="400"/>
        <v>0</v>
      </c>
      <c r="BW111" s="243">
        <f t="shared" si="620"/>
        <v>0</v>
      </c>
      <c r="BX111" s="244">
        <v>0</v>
      </c>
      <c r="BY111" s="243">
        <f t="shared" si="401"/>
        <v>0</v>
      </c>
      <c r="BZ111" s="243">
        <f t="shared" si="621"/>
        <v>0</v>
      </c>
      <c r="CA111" s="243">
        <f t="shared" si="622"/>
        <v>0</v>
      </c>
      <c r="CB111" s="243">
        <f t="shared" si="402"/>
        <v>0</v>
      </c>
      <c r="CC111" s="243">
        <f t="shared" si="623"/>
        <v>0</v>
      </c>
      <c r="CD111" s="245"/>
      <c r="CE111" s="243">
        <f t="shared" si="403"/>
        <v>0</v>
      </c>
      <c r="CF111" s="243">
        <f t="shared" si="624"/>
        <v>0</v>
      </c>
      <c r="CG111" s="243">
        <f t="shared" si="625"/>
        <v>0</v>
      </c>
      <c r="CH111" s="243">
        <f t="shared" si="404"/>
        <v>0</v>
      </c>
      <c r="CI111" s="243">
        <f t="shared" si="626"/>
        <v>0</v>
      </c>
      <c r="CJ111" s="245"/>
      <c r="CK111" s="243">
        <f t="shared" si="405"/>
        <v>0</v>
      </c>
      <c r="CL111" s="243">
        <f t="shared" si="627"/>
        <v>0</v>
      </c>
      <c r="CM111" s="243">
        <f t="shared" si="628"/>
        <v>0</v>
      </c>
      <c r="CN111" s="243">
        <f t="shared" si="406"/>
        <v>0</v>
      </c>
      <c r="CO111" s="243">
        <f t="shared" si="629"/>
        <v>0</v>
      </c>
      <c r="CP111" s="243">
        <v>0</v>
      </c>
      <c r="CQ111" s="243">
        <f t="shared" si="407"/>
        <v>0</v>
      </c>
      <c r="CR111" s="243">
        <f t="shared" si="763"/>
        <v>0</v>
      </c>
      <c r="CS111" s="243">
        <f t="shared" si="630"/>
        <v>0</v>
      </c>
      <c r="CT111" s="243">
        <f t="shared" si="408"/>
        <v>0</v>
      </c>
      <c r="CU111" s="243">
        <f t="shared" si="631"/>
        <v>0</v>
      </c>
      <c r="CV111" s="243"/>
      <c r="CW111" s="243">
        <f t="shared" si="409"/>
        <v>0</v>
      </c>
      <c r="CX111" s="243">
        <f t="shared" si="764"/>
        <v>0</v>
      </c>
      <c r="CY111" s="243">
        <f t="shared" si="632"/>
        <v>0</v>
      </c>
      <c r="CZ111" s="243">
        <f t="shared" si="410"/>
        <v>0</v>
      </c>
      <c r="DA111" s="243">
        <f t="shared" si="633"/>
        <v>0</v>
      </c>
      <c r="DB111" s="244">
        <v>4.08</v>
      </c>
      <c r="DC111" s="243">
        <f t="shared" si="634"/>
        <v>0.89760000000000006</v>
      </c>
      <c r="DD111" s="243">
        <f t="shared" si="411"/>
        <v>0</v>
      </c>
      <c r="DE111" s="244">
        <v>0.16903627460000001</v>
      </c>
      <c r="DF111" s="244">
        <v>1.6982519625000001E-2</v>
      </c>
      <c r="DG111" s="243">
        <f t="shared" si="412"/>
        <v>0.58670049257623336</v>
      </c>
      <c r="DH111" s="243">
        <f t="shared" si="413"/>
        <v>0.28751596434006171</v>
      </c>
      <c r="DI111" s="243">
        <f t="shared" si="635"/>
        <v>7.2454023013695545</v>
      </c>
      <c r="DJ111" s="244">
        <v>41.03</v>
      </c>
      <c r="DK111" s="243">
        <f t="shared" si="636"/>
        <v>9.0266000000000002</v>
      </c>
      <c r="DL111" s="243">
        <f t="shared" si="414"/>
        <v>0</v>
      </c>
      <c r="DM111" s="244">
        <v>1.7362034128450099</v>
      </c>
      <c r="DN111" s="244">
        <v>2.6337484839583301</v>
      </c>
      <c r="DO111" s="243">
        <f t="shared" si="415"/>
        <v>6.1840515498148978</v>
      </c>
      <c r="DP111" s="243">
        <f t="shared" si="416"/>
        <v>3.0305301723309119</v>
      </c>
      <c r="DQ111" s="243">
        <f t="shared" si="637"/>
        <v>76.369360342738972</v>
      </c>
      <c r="DR111" s="244">
        <v>5.65</v>
      </c>
      <c r="DS111" s="243">
        <f t="shared" si="638"/>
        <v>1.2430000000000001</v>
      </c>
      <c r="DT111" s="243">
        <f t="shared" si="417"/>
        <v>0</v>
      </c>
      <c r="DU111" s="244">
        <v>0.238943765295</v>
      </c>
      <c r="DV111" s="244">
        <v>0</v>
      </c>
      <c r="DW111" s="243">
        <f t="shared" si="418"/>
        <v>0.81034543541523973</v>
      </c>
      <c r="DX111" s="243">
        <f t="shared" si="419"/>
        <v>0.39711446003551204</v>
      </c>
      <c r="DY111" s="243">
        <f t="shared" si="420"/>
        <v>10.007284392894903</v>
      </c>
      <c r="DZ111" s="244">
        <v>22.49</v>
      </c>
      <c r="EA111" s="243">
        <f t="shared" si="639"/>
        <v>4.9478</v>
      </c>
      <c r="EB111" s="243">
        <f t="shared" si="421"/>
        <v>0</v>
      </c>
      <c r="EC111" s="244">
        <v>0.93290210339500002</v>
      </c>
      <c r="ED111" s="244">
        <v>2.329403075E-2</v>
      </c>
      <c r="EE111" s="243">
        <f t="shared" si="422"/>
        <v>3.2261815176483855</v>
      </c>
      <c r="EF111" s="243">
        <f t="shared" si="423"/>
        <v>1.5810088825896695</v>
      </c>
      <c r="EG111" s="243">
        <f t="shared" si="424"/>
        <v>39.841423841259662</v>
      </c>
      <c r="EH111" s="244">
        <v>0</v>
      </c>
      <c r="EI111" s="243">
        <f t="shared" si="640"/>
        <v>0</v>
      </c>
      <c r="EJ111" s="243">
        <f t="shared" si="425"/>
        <v>0</v>
      </c>
      <c r="EK111" s="244">
        <v>0</v>
      </c>
      <c r="EL111" s="244">
        <v>0</v>
      </c>
      <c r="EM111" s="243">
        <f t="shared" si="426"/>
        <v>0</v>
      </c>
      <c r="EN111" s="243">
        <f t="shared" si="427"/>
        <v>0</v>
      </c>
      <c r="EO111" s="243">
        <f t="shared" si="641"/>
        <v>0</v>
      </c>
      <c r="EP111" s="244">
        <v>0</v>
      </c>
      <c r="EQ111" s="244">
        <v>52.942399999999999</v>
      </c>
      <c r="ER111" s="244">
        <v>0</v>
      </c>
      <c r="ES111" s="244">
        <v>0</v>
      </c>
      <c r="ET111" s="244">
        <v>0</v>
      </c>
      <c r="EU111" s="243">
        <f t="shared" si="428"/>
        <v>6.0154193010737007</v>
      </c>
      <c r="EV111" s="243">
        <f t="shared" si="642"/>
        <v>0.19389890809242322</v>
      </c>
      <c r="EW111" s="243">
        <f t="shared" si="643"/>
        <v>5.1311240784251719</v>
      </c>
      <c r="EX111" s="243">
        <f t="shared" si="429"/>
        <v>2.9478909650536851</v>
      </c>
      <c r="EY111" s="243">
        <f t="shared" si="644"/>
        <v>74.28685231935286</v>
      </c>
      <c r="EZ111" s="245">
        <f t="shared" si="645"/>
        <v>73.25</v>
      </c>
      <c r="FA111" s="245">
        <f t="shared" si="645"/>
        <v>16.115000000000002</v>
      </c>
      <c r="FB111" s="245">
        <f t="shared" si="645"/>
        <v>0</v>
      </c>
      <c r="FC111" s="245">
        <f t="shared" si="646"/>
        <v>0</v>
      </c>
      <c r="FD111" s="245">
        <f t="shared" si="647"/>
        <v>0</v>
      </c>
      <c r="FE111" s="245">
        <f t="shared" si="648"/>
        <v>5.7511105904683397</v>
      </c>
      <c r="FF111" s="245">
        <f t="shared" si="649"/>
        <v>16.822698296528458</v>
      </c>
      <c r="FG111" s="245">
        <f t="shared" si="650"/>
        <v>0.54225693465506464</v>
      </c>
      <c r="FH111" s="245">
        <f t="shared" si="651"/>
        <v>14.349681705145979</v>
      </c>
      <c r="FI111" s="245">
        <f t="shared" si="652"/>
        <v>8.2440604443498415</v>
      </c>
      <c r="FJ111" s="245">
        <f t="shared" si="652"/>
        <v>207.75032319761596</v>
      </c>
      <c r="FK111" s="244">
        <f t="shared" si="430"/>
        <v>0</v>
      </c>
      <c r="FL111" s="244">
        <v>0</v>
      </c>
      <c r="FM111" s="243">
        <f t="shared" si="653"/>
        <v>0</v>
      </c>
      <c r="FN111" s="243">
        <f t="shared" si="654"/>
        <v>0</v>
      </c>
      <c r="FO111" s="244">
        <v>0</v>
      </c>
      <c r="FP111" s="244">
        <f t="shared" si="655"/>
        <v>0</v>
      </c>
      <c r="FQ111" s="244">
        <f t="shared" si="431"/>
        <v>0</v>
      </c>
      <c r="FR111" s="244">
        <v>0</v>
      </c>
      <c r="FS111" s="243">
        <f t="shared" si="656"/>
        <v>0</v>
      </c>
      <c r="FT111" s="243">
        <f t="shared" si="657"/>
        <v>0</v>
      </c>
      <c r="FU111" s="244">
        <v>0</v>
      </c>
      <c r="FV111" s="244">
        <f t="shared" si="658"/>
        <v>0</v>
      </c>
      <c r="FW111" s="270">
        <v>6.0700000000000001E-4</v>
      </c>
      <c r="FX111" s="243">
        <f t="shared" si="659"/>
        <v>2.7087104750853004</v>
      </c>
      <c r="FY111" s="243">
        <f t="shared" si="660"/>
        <v>0.59591630451876609</v>
      </c>
      <c r="FZ111" s="243">
        <f t="shared" si="432"/>
        <v>0</v>
      </c>
      <c r="GA111" s="243">
        <f t="shared" si="661"/>
        <v>0</v>
      </c>
      <c r="GB111" s="243">
        <f t="shared" si="662"/>
        <v>0</v>
      </c>
      <c r="GC111" s="243">
        <f t="shared" si="663"/>
        <v>4.7265594126529836E-2</v>
      </c>
      <c r="GD111" s="243">
        <f t="shared" si="433"/>
        <v>0.38084858412275924</v>
      </c>
      <c r="GE111" s="243">
        <f t="shared" si="664"/>
        <v>1.2276139187299464E-2</v>
      </c>
      <c r="GF111" s="243">
        <f t="shared" si="665"/>
        <v>0.32486203245675993</v>
      </c>
      <c r="GG111" s="243">
        <f t="shared" si="434"/>
        <v>0.18663704789266777</v>
      </c>
      <c r="GH111" s="247">
        <f t="shared" si="666"/>
        <v>4.7032536068952275</v>
      </c>
      <c r="GI111" s="244">
        <v>4</v>
      </c>
      <c r="GJ111" s="244">
        <v>4070.15</v>
      </c>
      <c r="GK111" s="244">
        <v>895.43299999999999</v>
      </c>
      <c r="GL111" s="244">
        <v>2496.52177729298</v>
      </c>
      <c r="GM111" s="244">
        <v>71.022008333333304</v>
      </c>
      <c r="GN111" s="271">
        <v>28.68</v>
      </c>
      <c r="GO111" s="243">
        <f t="shared" si="667"/>
        <v>6.3095999999999997</v>
      </c>
      <c r="GP111" s="243">
        <f t="shared" si="435"/>
        <v>0</v>
      </c>
      <c r="GQ111" s="243">
        <f t="shared" si="668"/>
        <v>0</v>
      </c>
      <c r="GR111" s="243">
        <f t="shared" si="669"/>
        <v>0</v>
      </c>
      <c r="GS111" s="244">
        <v>0.57473336133333297</v>
      </c>
      <c r="GT111" s="244">
        <v>0.29223406062500001</v>
      </c>
      <c r="GU111" s="245"/>
      <c r="GV111" s="243">
        <f t="shared" si="436"/>
        <v>4.0740935004891838</v>
      </c>
      <c r="GW111" s="243">
        <f t="shared" si="670"/>
        <v>0.13132289565754621</v>
      </c>
      <c r="GX111" s="243">
        <f t="shared" si="671"/>
        <v>3.4751823957449219</v>
      </c>
      <c r="GY111" s="243">
        <f t="shared" si="437"/>
        <v>1.9965330461223756</v>
      </c>
      <c r="GZ111" s="243">
        <f t="shared" si="672"/>
        <v>50.312632762283855</v>
      </c>
      <c r="HA111" s="244">
        <v>0</v>
      </c>
      <c r="HB111" s="244">
        <v>44</v>
      </c>
      <c r="HC111" s="244">
        <v>0</v>
      </c>
      <c r="HD111" s="244">
        <v>0</v>
      </c>
      <c r="HE111" s="244">
        <v>13.8</v>
      </c>
      <c r="HF111" s="243">
        <f t="shared" si="673"/>
        <v>3.036</v>
      </c>
      <c r="HG111" s="243">
        <f t="shared" si="438"/>
        <v>0</v>
      </c>
      <c r="HH111" s="244">
        <v>0.59437474807500001</v>
      </c>
      <c r="HI111" s="244">
        <v>14.0491217593333</v>
      </c>
      <c r="HJ111" s="243">
        <f t="shared" si="439"/>
        <v>3.5767621203184223</v>
      </c>
      <c r="HK111" s="243">
        <f t="shared" si="440"/>
        <v>1.7528129313863365</v>
      </c>
      <c r="HL111" s="243">
        <f t="shared" si="441"/>
        <v>44.170885870935678</v>
      </c>
      <c r="HM111" s="244">
        <v>17.760000000000002</v>
      </c>
      <c r="HN111" s="243">
        <f t="shared" si="674"/>
        <v>3.9072000000000005</v>
      </c>
      <c r="HO111" s="243">
        <f t="shared" si="442"/>
        <v>0</v>
      </c>
      <c r="HP111" s="244">
        <v>0.765590302</v>
      </c>
      <c r="HQ111" s="244">
        <v>16.115119182576699</v>
      </c>
      <c r="HR111" s="243">
        <f t="shared" si="443"/>
        <v>4.3798890630112091</v>
      </c>
      <c r="HS111" s="243">
        <f t="shared" si="444"/>
        <v>2.1463899273793956</v>
      </c>
      <c r="HT111" s="243">
        <f t="shared" si="445"/>
        <v>54.089026169960768</v>
      </c>
      <c r="HU111" s="244">
        <v>9.24</v>
      </c>
      <c r="HV111" s="243">
        <f t="shared" si="675"/>
        <v>2.0327999999999999</v>
      </c>
      <c r="HW111" s="243">
        <f t="shared" si="446"/>
        <v>0</v>
      </c>
      <c r="HX111" s="244">
        <v>0.37752698011000102</v>
      </c>
      <c r="HY111" s="244">
        <v>20.731194092014999</v>
      </c>
      <c r="HZ111" s="243">
        <f t="shared" si="447"/>
        <v>3.6792519201129048</v>
      </c>
      <c r="IA111" s="243">
        <f t="shared" si="448"/>
        <v>1.8030386496118951</v>
      </c>
      <c r="IB111" s="243">
        <f t="shared" si="449"/>
        <v>45.436573970219747</v>
      </c>
      <c r="IC111" s="244">
        <v>2.13</v>
      </c>
      <c r="ID111" s="243">
        <f t="shared" si="676"/>
        <v>0.46859999999999996</v>
      </c>
      <c r="IE111" s="243">
        <f t="shared" si="450"/>
        <v>0</v>
      </c>
      <c r="IF111" s="244">
        <v>9.2875199754999999E-2</v>
      </c>
      <c r="IG111" s="244">
        <v>0.44677375653333301</v>
      </c>
      <c r="IH111" s="243">
        <f t="shared" si="451"/>
        <v>0.35657400010636531</v>
      </c>
      <c r="II111" s="243">
        <f t="shared" si="452"/>
        <v>0.17474114781973493</v>
      </c>
      <c r="IJ111" s="243">
        <f t="shared" si="677"/>
        <v>4.4034769250573191</v>
      </c>
      <c r="IK111" s="244">
        <v>0</v>
      </c>
      <c r="IL111" s="243">
        <f t="shared" si="678"/>
        <v>0</v>
      </c>
      <c r="IM111" s="243">
        <f t="shared" si="453"/>
        <v>0</v>
      </c>
      <c r="IN111" s="244">
        <v>0</v>
      </c>
      <c r="IO111" s="244">
        <v>0</v>
      </c>
      <c r="IP111" s="243">
        <f t="shared" si="454"/>
        <v>0</v>
      </c>
      <c r="IQ111" s="243">
        <f t="shared" si="455"/>
        <v>0</v>
      </c>
      <c r="IR111" s="243">
        <f t="shared" si="679"/>
        <v>0</v>
      </c>
      <c r="IS111" s="244">
        <v>0</v>
      </c>
      <c r="IT111" s="243">
        <f t="shared" si="680"/>
        <v>0</v>
      </c>
      <c r="IU111" s="243">
        <f t="shared" si="456"/>
        <v>0</v>
      </c>
      <c r="IV111" s="244">
        <v>0</v>
      </c>
      <c r="IW111" s="244">
        <v>0</v>
      </c>
      <c r="IX111" s="243">
        <f t="shared" si="457"/>
        <v>0</v>
      </c>
      <c r="IY111" s="243">
        <f t="shared" si="458"/>
        <v>0</v>
      </c>
      <c r="IZ111" s="243">
        <f t="shared" si="681"/>
        <v>0</v>
      </c>
      <c r="JA111" s="244">
        <v>19.818200000000001</v>
      </c>
      <c r="JB111" s="243">
        <f t="shared" si="682"/>
        <v>4.360004</v>
      </c>
      <c r="JC111" s="244">
        <v>144.033266666667</v>
      </c>
      <c r="JD111" s="243">
        <f t="shared" si="459"/>
        <v>0</v>
      </c>
      <c r="JE111" s="243">
        <f t="shared" si="460"/>
        <v>19.112517137686641</v>
      </c>
      <c r="JF111" s="243">
        <f t="shared" si="461"/>
        <v>9.3661993902176821</v>
      </c>
      <c r="JG111" s="243">
        <f t="shared" si="683"/>
        <v>236.02822463348556</v>
      </c>
      <c r="JH111" s="244">
        <v>0</v>
      </c>
      <c r="JI111" s="243">
        <f t="shared" si="684"/>
        <v>0</v>
      </c>
      <c r="JJ111" s="244">
        <v>0</v>
      </c>
      <c r="JK111" s="243">
        <f t="shared" si="462"/>
        <v>0</v>
      </c>
      <c r="JL111" s="243">
        <f t="shared" si="463"/>
        <v>0</v>
      </c>
      <c r="JM111" s="243">
        <f t="shared" si="464"/>
        <v>0</v>
      </c>
      <c r="JN111" s="243">
        <f t="shared" si="685"/>
        <v>0</v>
      </c>
      <c r="JO111" s="244">
        <v>3.6375000000000002</v>
      </c>
      <c r="JP111" s="243">
        <f t="shared" si="686"/>
        <v>0.80025000000000002</v>
      </c>
      <c r="JQ111" s="244">
        <v>4.4316666666666702</v>
      </c>
      <c r="JR111" s="243">
        <f t="shared" si="465"/>
        <v>0</v>
      </c>
      <c r="JS111" s="243">
        <f t="shared" si="466"/>
        <v>1.007760513424617</v>
      </c>
      <c r="JT111" s="243">
        <f t="shared" si="467"/>
        <v>0.49385885900456439</v>
      </c>
      <c r="JU111" s="243">
        <f t="shared" si="687"/>
        <v>12.445243246915021</v>
      </c>
      <c r="JV111" s="244">
        <v>7.8416666666666703</v>
      </c>
      <c r="JW111" s="243">
        <f t="shared" si="688"/>
        <v>1.7251666666666674</v>
      </c>
      <c r="JX111" s="244">
        <v>16.088333333333299</v>
      </c>
      <c r="JY111" s="243">
        <f t="shared" si="468"/>
        <v>0</v>
      </c>
      <c r="JZ111" s="243">
        <f t="shared" si="469"/>
        <v>2.9149903430696216</v>
      </c>
      <c r="KA111" s="243">
        <f t="shared" si="470"/>
        <v>1.4285078504868132</v>
      </c>
      <c r="KB111" s="243">
        <f t="shared" si="689"/>
        <v>35.998397832267685</v>
      </c>
      <c r="KC111" s="244">
        <v>18.816666666666698</v>
      </c>
      <c r="KD111" s="243">
        <f t="shared" si="690"/>
        <v>4.1396666666666739</v>
      </c>
      <c r="KE111" s="244">
        <v>9.1433333333333309</v>
      </c>
      <c r="KF111" s="243">
        <f t="shared" si="471"/>
        <v>0</v>
      </c>
      <c r="KG111" s="243">
        <f t="shared" si="472"/>
        <v>3.6472270698853659</v>
      </c>
      <c r="KH111" s="243">
        <f t="shared" si="473"/>
        <v>1.7873446868276037</v>
      </c>
      <c r="KI111" s="243">
        <f t="shared" si="691"/>
        <v>45.041086108055609</v>
      </c>
      <c r="KJ111" s="244">
        <v>8.2929166666666596</v>
      </c>
      <c r="KK111" s="243">
        <f t="shared" si="692"/>
        <v>1.8244416666666652</v>
      </c>
      <c r="KL111" s="244">
        <v>8.0383333333333304</v>
      </c>
      <c r="KM111" s="243">
        <f t="shared" si="474"/>
        <v>0</v>
      </c>
      <c r="KN111" s="243">
        <f t="shared" si="475"/>
        <v>2.0628852880868553</v>
      </c>
      <c r="KO111" s="243">
        <f t="shared" si="476"/>
        <v>1.0109288477376754</v>
      </c>
      <c r="KP111" s="243">
        <f t="shared" si="693"/>
        <v>25.475406962989418</v>
      </c>
      <c r="KQ111" s="243">
        <f t="shared" si="694"/>
        <v>101.33695000000003</v>
      </c>
      <c r="KR111" s="243">
        <f t="shared" si="694"/>
        <v>22.294129000000009</v>
      </c>
      <c r="KS111" s="243">
        <f t="shared" si="695"/>
        <v>234.90750935373197</v>
      </c>
      <c r="KT111" s="243">
        <f t="shared" si="696"/>
        <v>0</v>
      </c>
      <c r="KU111" s="243">
        <f t="shared" si="697"/>
        <v>0</v>
      </c>
      <c r="KV111" s="243">
        <f t="shared" si="698"/>
        <v>0</v>
      </c>
      <c r="KW111" s="243">
        <f t="shared" si="699"/>
        <v>40.737857455701999</v>
      </c>
      <c r="KX111" s="243">
        <f t="shared" si="700"/>
        <v>1.313129755938292</v>
      </c>
      <c r="KY111" s="243">
        <f t="shared" si="701"/>
        <v>34.749198822614858</v>
      </c>
      <c r="KZ111" s="243">
        <f t="shared" si="702"/>
        <v>19.963822290471697</v>
      </c>
      <c r="LA111" s="243">
        <f t="shared" si="702"/>
        <v>503.08832171988684</v>
      </c>
      <c r="LB111" s="244">
        <v>10.35</v>
      </c>
      <c r="LC111" s="243">
        <f t="shared" si="703"/>
        <v>2.2770000000000001</v>
      </c>
      <c r="LD111" s="243">
        <f t="shared" si="477"/>
        <v>0</v>
      </c>
      <c r="LE111" s="243">
        <f t="shared" si="704"/>
        <v>0</v>
      </c>
      <c r="LF111" s="243">
        <f t="shared" si="705"/>
        <v>0</v>
      </c>
      <c r="LG111" s="244">
        <v>0.83088988005833297</v>
      </c>
      <c r="LH111" s="243">
        <f t="shared" si="478"/>
        <v>1.5291118373218313</v>
      </c>
      <c r="LI111" s="243">
        <f t="shared" si="706"/>
        <v>4.9288852658198025E-2</v>
      </c>
      <c r="LJ111" s="243">
        <f t="shared" si="707"/>
        <v>1.3043251308660311</v>
      </c>
      <c r="LK111" s="243">
        <f t="shared" si="479"/>
        <v>0.7493500858690082</v>
      </c>
      <c r="LL111" s="243">
        <f t="shared" si="708"/>
        <v>18.883622163899005</v>
      </c>
      <c r="LM111" s="243">
        <f t="shared" si="480"/>
        <v>0</v>
      </c>
      <c r="LN111" s="244">
        <v>0</v>
      </c>
      <c r="LO111" s="243">
        <f t="shared" si="709"/>
        <v>0</v>
      </c>
      <c r="LP111" s="243">
        <f t="shared" si="710"/>
        <v>0</v>
      </c>
      <c r="LQ111" s="243">
        <f t="shared" si="481"/>
        <v>0</v>
      </c>
      <c r="LR111" s="243">
        <f t="shared" si="711"/>
        <v>0</v>
      </c>
      <c r="LS111" s="244">
        <v>82.633992000000006</v>
      </c>
      <c r="LT111" s="243">
        <f t="shared" si="482"/>
        <v>9.3890362054151257</v>
      </c>
      <c r="LU111" s="243">
        <f t="shared" si="712"/>
        <v>0.30264288774437947</v>
      </c>
      <c r="LV111" s="243">
        <f t="shared" si="713"/>
        <v>8.0088032663346027</v>
      </c>
      <c r="LW111" s="243">
        <f t="shared" si="483"/>
        <v>4.6011514102707567</v>
      </c>
      <c r="LX111" s="243">
        <f t="shared" si="714"/>
        <v>115.94901553882306</v>
      </c>
      <c r="LY111" s="245">
        <f t="shared" si="484"/>
        <v>0</v>
      </c>
      <c r="LZ111" s="244">
        <v>0</v>
      </c>
      <c r="MA111" s="249">
        <f t="shared" si="715"/>
        <v>0</v>
      </c>
      <c r="MB111" s="249">
        <f t="shared" si="716"/>
        <v>0</v>
      </c>
      <c r="MC111" s="249">
        <f t="shared" si="485"/>
        <v>0</v>
      </c>
      <c r="MD111" s="247">
        <f t="shared" si="717"/>
        <v>0</v>
      </c>
      <c r="ME111" s="250">
        <f t="shared" si="718"/>
        <v>1212.1821710257127</v>
      </c>
      <c r="MF111" s="251">
        <f t="shared" si="765"/>
        <v>280.89970577960412</v>
      </c>
      <c r="MG111" s="252" t="e">
        <f t="shared" si="719"/>
        <v>#REF!</v>
      </c>
      <c r="MH111" s="252" t="e">
        <f t="shared" si="766"/>
        <v>#REF!</v>
      </c>
      <c r="MI111" s="252">
        <f t="shared" si="720"/>
        <v>82.633992000000006</v>
      </c>
      <c r="MJ111" s="252">
        <f t="shared" si="721"/>
        <v>0</v>
      </c>
      <c r="MK111" s="252">
        <f t="shared" si="767"/>
        <v>178.40083333333328</v>
      </c>
      <c r="ML111" s="252">
        <f t="shared" si="722"/>
        <v>0</v>
      </c>
      <c r="MM111" s="252">
        <f t="shared" si="723"/>
        <v>0</v>
      </c>
      <c r="MN111" s="252">
        <f t="shared" si="724"/>
        <v>52.942399999999999</v>
      </c>
      <c r="MO111" s="252">
        <f t="shared" si="725"/>
        <v>0</v>
      </c>
      <c r="MP111" s="253">
        <f t="shared" si="726"/>
        <v>0</v>
      </c>
      <c r="MQ111" s="254">
        <f t="shared" si="768"/>
        <v>0</v>
      </c>
      <c r="MR111" s="255">
        <f t="shared" si="727"/>
        <v>0</v>
      </c>
      <c r="MS111" s="255">
        <f t="shared" si="769"/>
        <v>0</v>
      </c>
      <c r="MT111" s="255">
        <f t="shared" si="770"/>
        <v>104.17254671116686</v>
      </c>
      <c r="MU111" s="255">
        <f t="shared" si="486"/>
        <v>3.3578611979545414</v>
      </c>
      <c r="MV111" s="255">
        <f t="shared" si="728"/>
        <v>108.40759852385695</v>
      </c>
      <c r="MW111" s="255" t="e">
        <f t="shared" si="487"/>
        <v>#REF!</v>
      </c>
      <c r="MX111" s="255" t="e">
        <f t="shared" si="488"/>
        <v>#REF!</v>
      </c>
      <c r="MY111" s="256" t="e">
        <f t="shared" si="729"/>
        <v>#REF!</v>
      </c>
      <c r="MZ111" s="254">
        <f t="shared" si="730"/>
        <v>3.1630676842320167</v>
      </c>
      <c r="NA111" s="255">
        <f t="shared" si="489"/>
        <v>3.5647772801294826</v>
      </c>
      <c r="NB111" s="255">
        <f t="shared" si="731"/>
        <v>1.0682072392335909E-2</v>
      </c>
      <c r="NC111" s="255">
        <f t="shared" si="490"/>
        <v>1.3245769766496527E-2</v>
      </c>
      <c r="ND111" s="255">
        <f t="shared" si="732"/>
        <v>3.2480414668871376</v>
      </c>
      <c r="NE111" s="255">
        <f t="shared" si="800"/>
        <v>0.9738384551055137</v>
      </c>
      <c r="NF111" s="256">
        <f t="shared" si="771"/>
        <v>3.2887734042919745E-3</v>
      </c>
      <c r="NG111" s="257">
        <f t="shared" si="772"/>
        <v>1.1244667894154303</v>
      </c>
      <c r="NH111" s="254">
        <f t="shared" si="733"/>
        <v>15.949155608813181</v>
      </c>
      <c r="NI111" s="255">
        <f t="shared" si="491"/>
        <v>17.974698371132455</v>
      </c>
      <c r="NJ111" s="255" t="e">
        <f t="shared" si="734"/>
        <v>#REF!</v>
      </c>
      <c r="NK111" s="255" t="e">
        <f t="shared" si="492"/>
        <v>#REF!</v>
      </c>
      <c r="NL111" s="255">
        <f t="shared" si="735"/>
        <v>16.811113650409567</v>
      </c>
      <c r="NM111" s="255">
        <f t="shared" si="773"/>
        <v>0.94872689224991424</v>
      </c>
      <c r="NN111" s="256" t="e">
        <f t="shared" si="774"/>
        <v>#REF!</v>
      </c>
      <c r="NO111" s="257" t="e">
        <f t="shared" si="801"/>
        <v>#REF!</v>
      </c>
      <c r="NP111" s="254">
        <f t="shared" si="736"/>
        <v>24.119098764273993</v>
      </c>
      <c r="NQ111" s="255">
        <f t="shared" si="493"/>
        <v>27.182224307336789</v>
      </c>
      <c r="NR111" s="255">
        <f t="shared" si="737"/>
        <v>21.212198974825672</v>
      </c>
      <c r="NS111" s="255">
        <f t="shared" si="494"/>
        <v>26.303126728783834</v>
      </c>
      <c r="NT111" s="255">
        <f t="shared" si="738"/>
        <v>227.15910046707535</v>
      </c>
      <c r="NU111" s="255">
        <f t="shared" si="739"/>
        <v>0.1061771186568413</v>
      </c>
      <c r="NV111" s="256">
        <f t="shared" si="740"/>
        <v>9.3380361742981047E-2</v>
      </c>
      <c r="NW111" s="257">
        <f t="shared" si="495"/>
        <v>1.0358957808877343</v>
      </c>
      <c r="NX111" s="254">
        <f t="shared" si="741"/>
        <v>0</v>
      </c>
      <c r="NY111" s="255">
        <f t="shared" si="496"/>
        <v>0</v>
      </c>
      <c r="NZ111" s="255">
        <f t="shared" si="742"/>
        <v>0</v>
      </c>
      <c r="OA111" s="255">
        <f t="shared" si="497"/>
        <v>0</v>
      </c>
      <c r="OB111" s="255">
        <f t="shared" si="743"/>
        <v>0</v>
      </c>
      <c r="OC111" s="255"/>
      <c r="OD111" s="256"/>
      <c r="OE111" s="257"/>
      <c r="OF111" s="254">
        <f t="shared" si="744"/>
        <v>0</v>
      </c>
      <c r="OG111" s="255">
        <f t="shared" si="498"/>
        <v>0</v>
      </c>
      <c r="OH111" s="255">
        <f t="shared" si="745"/>
        <v>0</v>
      </c>
      <c r="OI111" s="255">
        <f t="shared" si="499"/>
        <v>0</v>
      </c>
      <c r="OJ111" s="255">
        <f t="shared" si="746"/>
        <v>0</v>
      </c>
      <c r="OK111" s="255"/>
      <c r="OL111" s="256"/>
      <c r="OM111" s="257"/>
      <c r="ON111" s="258"/>
      <c r="OO111" s="254">
        <f t="shared" si="747"/>
        <v>0</v>
      </c>
      <c r="OP111" s="255">
        <f t="shared" si="500"/>
        <v>0</v>
      </c>
      <c r="OQ111" s="255">
        <f t="shared" si="748"/>
        <v>0</v>
      </c>
      <c r="OR111" s="255">
        <f t="shared" si="501"/>
        <v>0</v>
      </c>
      <c r="OS111" s="255">
        <f t="shared" si="749"/>
        <v>0</v>
      </c>
      <c r="OT111" s="255"/>
      <c r="OU111" s="256"/>
      <c r="OV111" s="257"/>
      <c r="OW111" s="258"/>
      <c r="OX111" s="254">
        <f t="shared" si="750"/>
        <v>106.87161168027811</v>
      </c>
      <c r="OY111" s="255">
        <f t="shared" si="502"/>
        <v>120.44430636367343</v>
      </c>
      <c r="OZ111" s="255">
        <f t="shared" si="751"/>
        <v>0.54225693465506464</v>
      </c>
      <c r="PA111" s="255">
        <f t="shared" si="503"/>
        <v>0.67239859897228016</v>
      </c>
      <c r="PB111" s="255">
        <f t="shared" si="752"/>
        <v>164.8812088869968</v>
      </c>
      <c r="PC111" s="255">
        <f t="shared" si="388"/>
        <v>0.64817338738414865</v>
      </c>
      <c r="PD111" s="259">
        <f t="shared" si="504"/>
        <v>3.2887734042919745E-3</v>
      </c>
      <c r="PE111" s="257">
        <f t="shared" si="389"/>
        <v>1.0831073258148169</v>
      </c>
      <c r="PF111" s="254">
        <f t="shared" si="505"/>
        <v>0</v>
      </c>
      <c r="PG111" s="255">
        <f t="shared" si="506"/>
        <v>0</v>
      </c>
      <c r="PH111" s="255">
        <f t="shared" si="753"/>
        <v>0</v>
      </c>
      <c r="PI111" s="255">
        <f t="shared" si="507"/>
        <v>0</v>
      </c>
      <c r="PJ111" s="255">
        <f t="shared" si="508"/>
        <v>0</v>
      </c>
      <c r="PK111" s="255"/>
      <c r="PL111" s="259"/>
      <c r="PM111" s="257"/>
      <c r="PN111" s="254">
        <f t="shared" si="509"/>
        <v>0</v>
      </c>
      <c r="PO111" s="255">
        <f t="shared" si="510"/>
        <v>0</v>
      </c>
      <c r="PP111" s="255">
        <f t="shared" si="754"/>
        <v>0</v>
      </c>
      <c r="PQ111" s="255">
        <f t="shared" si="511"/>
        <v>0</v>
      </c>
      <c r="PR111" s="255">
        <f t="shared" si="512"/>
        <v>0</v>
      </c>
      <c r="PS111" s="255"/>
      <c r="PT111" s="259"/>
      <c r="PU111" s="257"/>
      <c r="PV111" s="254">
        <f t="shared" si="513"/>
        <v>3.7009584592013134</v>
      </c>
      <c r="PW111" s="255">
        <f t="shared" si="514"/>
        <v>4.1709801835198803</v>
      </c>
      <c r="PX111" s="255">
        <f t="shared" si="515"/>
        <v>1.2276139187299464E-2</v>
      </c>
      <c r="PY111" s="255">
        <f t="shared" si="516"/>
        <v>1.5222412592251336E-2</v>
      </c>
      <c r="PZ111" s="255">
        <f t="shared" si="517"/>
        <v>3.732740957853355</v>
      </c>
      <c r="QA111" s="255">
        <f t="shared" si="755"/>
        <v>0.99148547970220813</v>
      </c>
      <c r="QB111" s="259">
        <f t="shared" si="518"/>
        <v>3.2887734042919745E-3</v>
      </c>
      <c r="QC111" s="257">
        <f t="shared" si="756"/>
        <v>1.1267079615392106</v>
      </c>
      <c r="QD111" s="254">
        <f t="shared" si="519"/>
        <v>39.2293225228088</v>
      </c>
      <c r="QE111" s="255">
        <f t="shared" si="520"/>
        <v>44.211446483205521</v>
      </c>
      <c r="QF111" s="255">
        <f t="shared" si="521"/>
        <v>0.13132289565754621</v>
      </c>
      <c r="QG111" s="255">
        <f t="shared" si="522"/>
        <v>0.16284039061535729</v>
      </c>
      <c r="QH111" s="255">
        <f t="shared" si="523"/>
        <v>39.930660922447501</v>
      </c>
      <c r="QI111" s="255">
        <f t="shared" si="784"/>
        <v>0.9824360933819547</v>
      </c>
      <c r="QJ111" s="259">
        <f t="shared" si="785"/>
        <v>3.2887734042919749E-3</v>
      </c>
      <c r="QK111" s="257">
        <f t="shared" si="786"/>
        <v>1.1255586894765384</v>
      </c>
      <c r="QL111" s="254">
        <f t="shared" si="524"/>
        <v>166.02510156359017</v>
      </c>
      <c r="QM111" s="255">
        <f t="shared" si="525"/>
        <v>187.11028946216612</v>
      </c>
      <c r="QN111" s="255">
        <f t="shared" si="526"/>
        <v>1.313129755938292</v>
      </c>
      <c r="QO111" s="255">
        <f t="shared" si="527"/>
        <v>1.6282808973634819</v>
      </c>
      <c r="QP111" s="255">
        <f t="shared" si="757"/>
        <v>399.27644580943399</v>
      </c>
      <c r="QQ111" s="255">
        <f t="shared" si="758"/>
        <v>0.41581491547044663</v>
      </c>
      <c r="QR111" s="259">
        <f t="shared" si="528"/>
        <v>3.2887734042919736E-3</v>
      </c>
      <c r="QS111" s="257">
        <f t="shared" si="759"/>
        <v>1.0535977998817767</v>
      </c>
      <c r="QT111" s="254">
        <f t="shared" si="529"/>
        <v>14.218276659656556</v>
      </c>
      <c r="QU111" s="255">
        <f t="shared" si="530"/>
        <v>16.02399779543294</v>
      </c>
      <c r="QV111" s="255">
        <f t="shared" si="531"/>
        <v>4.9288852658198025E-2</v>
      </c>
      <c r="QW111" s="255">
        <f t="shared" si="532"/>
        <v>6.1118177296165553E-2</v>
      </c>
      <c r="QX111" s="255">
        <f t="shared" si="533"/>
        <v>14.987001717380162</v>
      </c>
      <c r="QY111" s="255">
        <f t="shared" si="787"/>
        <v>0.94870721494399191</v>
      </c>
      <c r="QZ111" s="259">
        <f t="shared" si="788"/>
        <v>3.2887734042919745E-3</v>
      </c>
      <c r="RA111" s="257">
        <f t="shared" si="789"/>
        <v>1.1212751219149171</v>
      </c>
      <c r="RB111" s="254">
        <f t="shared" si="534"/>
        <v>0</v>
      </c>
      <c r="RC111" s="255">
        <f t="shared" si="535"/>
        <v>0</v>
      </c>
      <c r="RD111" s="255">
        <f t="shared" si="760"/>
        <v>0</v>
      </c>
      <c r="RE111" s="255">
        <f t="shared" si="536"/>
        <v>0</v>
      </c>
      <c r="RF111" s="255">
        <f t="shared" si="537"/>
        <v>0</v>
      </c>
      <c r="RG111" s="255"/>
      <c r="RH111" s="259"/>
      <c r="RI111" s="257"/>
      <c r="RJ111" s="254">
        <f t="shared" si="538"/>
        <v>9.7707399849282144</v>
      </c>
      <c r="RK111" s="255">
        <f t="shared" si="539"/>
        <v>11.011623963014097</v>
      </c>
      <c r="RL111" s="255">
        <f t="shared" si="761"/>
        <v>0.30264288774437947</v>
      </c>
      <c r="RM111" s="255">
        <f t="shared" si="540"/>
        <v>0.37527718080303052</v>
      </c>
      <c r="RN111" s="255">
        <f t="shared" si="541"/>
        <v>92.02302820541513</v>
      </c>
      <c r="RO111" s="255">
        <f t="shared" si="793"/>
        <v>0.10617711865684128</v>
      </c>
      <c r="RP111" s="259">
        <f t="shared" si="794"/>
        <v>3.2887734042919741E-3</v>
      </c>
      <c r="RQ111" s="257">
        <f t="shared" si="795"/>
        <v>1.0142737996864488</v>
      </c>
      <c r="RR111" s="254">
        <f t="shared" si="542"/>
        <v>0</v>
      </c>
      <c r="RS111" s="255">
        <f t="shared" si="543"/>
        <v>0</v>
      </c>
      <c r="RT111" s="255">
        <f t="shared" si="762"/>
        <v>0</v>
      </c>
      <c r="RU111" s="255">
        <f t="shared" si="544"/>
        <v>0</v>
      </c>
      <c r="RV111" s="255">
        <f t="shared" si="545"/>
        <v>0</v>
      </c>
      <c r="RW111" s="255"/>
      <c r="RX111" s="259"/>
      <c r="RY111" s="257"/>
      <c r="RZ111" s="260"/>
      <c r="SA111" s="242" t="e">
        <f t="shared" si="546"/>
        <v>#REF!</v>
      </c>
      <c r="SB111" s="242">
        <f t="shared" si="547"/>
        <v>0</v>
      </c>
      <c r="SC111" s="242">
        <f t="shared" si="548"/>
        <v>0.64961024419469815</v>
      </c>
      <c r="SD111" s="242">
        <f t="shared" si="549"/>
        <v>0</v>
      </c>
      <c r="SE111" s="242">
        <f t="shared" si="550"/>
        <v>0</v>
      </c>
      <c r="SF111" s="262">
        <v>0</v>
      </c>
      <c r="SG111" s="242">
        <f t="shared" si="551"/>
        <v>0</v>
      </c>
      <c r="SH111" s="262">
        <v>0</v>
      </c>
      <c r="SI111" s="242">
        <f t="shared" si="552"/>
        <v>0.64260757640593091</v>
      </c>
      <c r="SJ111" s="242">
        <f t="shared" si="553"/>
        <v>0</v>
      </c>
      <c r="SK111" s="242">
        <f t="shared" si="554"/>
        <v>0</v>
      </c>
      <c r="SL111" s="242">
        <f t="shared" si="555"/>
        <v>1.7351302607703845E-2</v>
      </c>
      <c r="SM111" s="242">
        <f t="shared" si="556"/>
        <v>0.18492929268099526</v>
      </c>
      <c r="SN111" s="242">
        <f t="shared" si="557"/>
        <v>1.36272339436709</v>
      </c>
      <c r="SO111" s="242">
        <f t="shared" si="558"/>
        <v>6.8173527412426951E-2</v>
      </c>
      <c r="SP111" s="242">
        <f t="shared" si="559"/>
        <v>0</v>
      </c>
      <c r="SQ111" s="242">
        <f t="shared" si="560"/>
        <v>0.25762554512035801</v>
      </c>
      <c r="SR111" s="242">
        <f t="shared" si="561"/>
        <v>0</v>
      </c>
      <c r="SS111" s="242" t="e">
        <f t="shared" si="562"/>
        <v>#REF!</v>
      </c>
      <c r="ST111" s="242" t="e">
        <f t="shared" si="563"/>
        <v>#REF!</v>
      </c>
      <c r="SU111" s="242" t="e">
        <f t="shared" si="796"/>
        <v>#REF!</v>
      </c>
      <c r="SV111" s="242" t="e">
        <f t="shared" si="797"/>
        <v>#REF!</v>
      </c>
      <c r="SW111" s="242" t="e">
        <f t="shared" si="564"/>
        <v>#REF!</v>
      </c>
      <c r="SX111" s="242" t="e">
        <f t="shared" si="564"/>
        <v>#REF!</v>
      </c>
      <c r="SY111" s="242" t="e">
        <f t="shared" si="564"/>
        <v>#REF!</v>
      </c>
      <c r="SZ111" s="263" t="e">
        <f t="shared" si="564"/>
        <v>#REF!</v>
      </c>
      <c r="TA111" s="264">
        <f t="shared" si="565"/>
        <v>31.17212</v>
      </c>
      <c r="TB111" s="264">
        <f t="shared" si="566"/>
        <v>0</v>
      </c>
      <c r="TC111" s="264">
        <f t="shared" si="567"/>
        <v>286.20844</v>
      </c>
      <c r="TD111" s="264">
        <f t="shared" si="568"/>
        <v>0</v>
      </c>
      <c r="TE111" s="264">
        <f t="shared" si="569"/>
        <v>0</v>
      </c>
      <c r="TF111" s="264">
        <f t="shared" si="569"/>
        <v>0</v>
      </c>
      <c r="TG111" s="264">
        <f t="shared" si="570"/>
        <v>270.78212000000002</v>
      </c>
      <c r="TH111" s="264">
        <f t="shared" si="571"/>
        <v>0</v>
      </c>
      <c r="TI111" s="264">
        <f t="shared" si="572"/>
        <v>0</v>
      </c>
      <c r="TJ111" s="264">
        <f t="shared" si="573"/>
        <v>7.0285599999999997</v>
      </c>
      <c r="TK111" s="264">
        <f t="shared" si="574"/>
        <v>74.986519999999999</v>
      </c>
      <c r="TL111" s="264">
        <f t="shared" si="575"/>
        <v>590.30776000000003</v>
      </c>
      <c r="TM111" s="264">
        <f t="shared" si="576"/>
        <v>27.749119999999998</v>
      </c>
      <c r="TN111" s="264">
        <f t="shared" si="577"/>
        <v>0</v>
      </c>
      <c r="TO111" s="264">
        <f t="shared" si="578"/>
        <v>115.9256</v>
      </c>
      <c r="TP111" s="264">
        <f t="shared" si="578"/>
        <v>0</v>
      </c>
      <c r="TQ111" s="264"/>
      <c r="TR111" s="264"/>
      <c r="TS111" s="264" t="e">
        <f t="shared" si="579"/>
        <v>#REF!</v>
      </c>
      <c r="TT111" s="264">
        <f t="shared" si="580"/>
        <v>0</v>
      </c>
      <c r="TU111" s="264">
        <f t="shared" si="581"/>
        <v>296.48211545046024</v>
      </c>
      <c r="TV111" s="264">
        <f t="shared" si="582"/>
        <v>0</v>
      </c>
      <c r="TW111" s="264">
        <f t="shared" si="582"/>
        <v>0</v>
      </c>
      <c r="TX111" s="264">
        <f t="shared" si="583"/>
        <v>0</v>
      </c>
      <c r="TY111" s="264">
        <f t="shared" si="584"/>
        <v>293.28609787166687</v>
      </c>
      <c r="TZ111" s="264">
        <f t="shared" si="585"/>
        <v>0</v>
      </c>
      <c r="UA111" s="264">
        <f t="shared" si="586"/>
        <v>0</v>
      </c>
      <c r="UB111" s="264">
        <f t="shared" si="587"/>
        <v>7.9191345101560344</v>
      </c>
      <c r="UC111" s="264">
        <f t="shared" si="588"/>
        <v>84.401729179606235</v>
      </c>
      <c r="UD111" s="264">
        <f t="shared" si="589"/>
        <v>621.94695718913988</v>
      </c>
      <c r="UE111" s="264">
        <f t="shared" si="590"/>
        <v>31.114397911031659</v>
      </c>
      <c r="UF111" s="264">
        <f t="shared" si="591"/>
        <v>0</v>
      </c>
      <c r="UG111" s="264">
        <f t="shared" si="592"/>
        <v>117.58029879293139</v>
      </c>
      <c r="UH111" s="264">
        <f t="shared" si="592"/>
        <v>0</v>
      </c>
      <c r="UI111" s="191"/>
      <c r="UJ111" s="191"/>
      <c r="UK111" s="191"/>
      <c r="UL111" s="191"/>
      <c r="UM111" s="189"/>
      <c r="UN111" s="191"/>
      <c r="UO111" s="191"/>
      <c r="UP111" s="191"/>
      <c r="UQ111" s="191"/>
      <c r="UR111" s="191"/>
      <c r="US111" s="191"/>
      <c r="UT111" s="191"/>
      <c r="UU111" s="191"/>
      <c r="UV111" s="192"/>
      <c r="UW111" s="191"/>
      <c r="UX111" s="191"/>
      <c r="UY111" s="191"/>
      <c r="UZ111" s="191"/>
      <c r="VA111" s="191"/>
      <c r="VB111" s="191"/>
      <c r="VC111" s="191"/>
      <c r="VD111" s="191"/>
      <c r="VE111" s="191"/>
      <c r="VF111" s="191"/>
      <c r="VG111" s="191"/>
      <c r="VH111" s="191"/>
      <c r="VI111" s="191"/>
      <c r="VJ111" s="191"/>
      <c r="VK111" s="191"/>
      <c r="VL111" s="191"/>
      <c r="VM111" s="191"/>
      <c r="VN111" s="219"/>
      <c r="VO111" s="191"/>
      <c r="VP111" s="191"/>
      <c r="VQ111" s="191"/>
      <c r="VR111" s="191"/>
      <c r="VS111" s="191"/>
      <c r="VT111" s="191"/>
      <c r="VU111" s="191"/>
      <c r="VV111" s="191"/>
    </row>
    <row r="112" spans="1:594" ht="23.1" hidden="1" customHeight="1" thickBot="1" x14ac:dyDescent="0.35">
      <c r="A112" s="265">
        <v>75</v>
      </c>
      <c r="B112" s="266" t="s">
        <v>198</v>
      </c>
      <c r="C112" s="265">
        <v>2</v>
      </c>
      <c r="D112" s="267">
        <v>375.8</v>
      </c>
      <c r="E112" s="239"/>
      <c r="F112" s="240">
        <f t="shared" si="593"/>
        <v>375.8</v>
      </c>
      <c r="G112" s="240"/>
      <c r="H112" s="268">
        <v>0</v>
      </c>
      <c r="I112" s="269">
        <v>2.8953000000000002</v>
      </c>
      <c r="J112" s="269">
        <v>2.8953000000000002</v>
      </c>
      <c r="K112" s="269">
        <f t="shared" si="798"/>
        <v>2.4383000000000004</v>
      </c>
      <c r="L112" s="269">
        <f t="shared" si="799"/>
        <v>2.4383000000000004</v>
      </c>
      <c r="M112" s="269">
        <v>0</v>
      </c>
      <c r="N112" s="269">
        <v>0</v>
      </c>
      <c r="O112" s="269">
        <v>0.45700000000000002</v>
      </c>
      <c r="P112" s="269">
        <v>2.0199999999999999E-2</v>
      </c>
      <c r="Q112" s="269">
        <v>0</v>
      </c>
      <c r="R112" s="269">
        <v>0</v>
      </c>
      <c r="S112" s="269">
        <v>0.47620000000000001</v>
      </c>
      <c r="T112" s="269">
        <v>6.4100000000000004E-2</v>
      </c>
      <c r="U112" s="269">
        <v>1.6999999999999999E-3</v>
      </c>
      <c r="V112" s="269">
        <v>0.64790000000000003</v>
      </c>
      <c r="W112" s="269">
        <v>0.11990000000000001</v>
      </c>
      <c r="X112" s="269">
        <v>0.88270000000000004</v>
      </c>
      <c r="Y112" s="269">
        <v>0</v>
      </c>
      <c r="Z112" s="269">
        <v>2E-3</v>
      </c>
      <c r="AA112" s="269">
        <v>0.22359999999999999</v>
      </c>
      <c r="AB112" s="269">
        <v>0</v>
      </c>
      <c r="AC112" s="244">
        <v>0</v>
      </c>
      <c r="AD112" s="243">
        <f t="shared" si="594"/>
        <v>0</v>
      </c>
      <c r="AE112" s="243">
        <f t="shared" si="390"/>
        <v>0</v>
      </c>
      <c r="AF112" s="243">
        <f t="shared" si="595"/>
        <v>0</v>
      </c>
      <c r="AG112" s="243">
        <f t="shared" si="596"/>
        <v>0</v>
      </c>
      <c r="AH112" s="244">
        <v>0</v>
      </c>
      <c r="AI112" s="243">
        <f t="shared" si="391"/>
        <v>0</v>
      </c>
      <c r="AJ112" s="243">
        <f t="shared" si="597"/>
        <v>0</v>
      </c>
      <c r="AK112" s="243">
        <f t="shared" si="598"/>
        <v>0</v>
      </c>
      <c r="AL112" s="243">
        <f t="shared" si="392"/>
        <v>0</v>
      </c>
      <c r="AM112" s="243">
        <f t="shared" si="599"/>
        <v>0</v>
      </c>
      <c r="AN112" s="244">
        <v>0</v>
      </c>
      <c r="AO112" s="244">
        <v>0</v>
      </c>
      <c r="AP112" s="243">
        <f t="shared" si="600"/>
        <v>0</v>
      </c>
      <c r="AQ112" s="243">
        <f t="shared" si="601"/>
        <v>0</v>
      </c>
      <c r="AR112" s="243">
        <f t="shared" si="602"/>
        <v>0</v>
      </c>
      <c r="AS112" s="244">
        <v>0</v>
      </c>
      <c r="AT112" s="244" t="e">
        <f t="shared" si="393"/>
        <v>#REF!</v>
      </c>
      <c r="AU112" s="243">
        <f t="shared" si="394"/>
        <v>0</v>
      </c>
      <c r="AV112" s="243">
        <f t="shared" si="603"/>
        <v>0</v>
      </c>
      <c r="AW112" s="243">
        <f t="shared" si="604"/>
        <v>0</v>
      </c>
      <c r="AX112" s="243">
        <f t="shared" si="395"/>
        <v>0</v>
      </c>
      <c r="AY112" s="243">
        <f t="shared" si="605"/>
        <v>0</v>
      </c>
      <c r="AZ112" s="244">
        <v>21</v>
      </c>
      <c r="BA112" s="243">
        <f t="shared" si="606"/>
        <v>107.04049999999999</v>
      </c>
      <c r="BB112" s="243">
        <f t="shared" si="607"/>
        <v>11.162795000000001</v>
      </c>
      <c r="BC112" s="243">
        <f t="shared" si="608"/>
        <v>8.9302360000000007</v>
      </c>
      <c r="BD112" s="243">
        <f t="shared" si="609"/>
        <v>2.2325590000000002</v>
      </c>
      <c r="BE112" s="244">
        <v>4.1860481250000001</v>
      </c>
      <c r="BF112" s="243">
        <f t="shared" si="610"/>
        <v>3.3488385000000003</v>
      </c>
      <c r="BG112" s="243">
        <f t="shared" si="611"/>
        <v>0.83720962499999985</v>
      </c>
      <c r="BH112" s="243">
        <f t="shared" si="396"/>
        <v>13.906117155245262</v>
      </c>
      <c r="BI112" s="243">
        <f t="shared" si="612"/>
        <v>0.44824488489540371</v>
      </c>
      <c r="BJ112" s="243">
        <f t="shared" si="613"/>
        <v>11.861851851282294</v>
      </c>
      <c r="BK112" s="243">
        <f t="shared" si="397"/>
        <v>6.814773014012264</v>
      </c>
      <c r="BL112" s="243">
        <f t="shared" si="614"/>
        <v>171.73227995310904</v>
      </c>
      <c r="BM112" s="244">
        <v>2.67</v>
      </c>
      <c r="BN112" s="243">
        <f t="shared" si="615"/>
        <v>0.58740000000000003</v>
      </c>
      <c r="BO112" s="243">
        <f t="shared" si="398"/>
        <v>0</v>
      </c>
      <c r="BP112" s="243">
        <f t="shared" si="616"/>
        <v>0</v>
      </c>
      <c r="BQ112" s="243">
        <f t="shared" si="617"/>
        <v>0</v>
      </c>
      <c r="BR112" s="244">
        <v>0.50806164980833302</v>
      </c>
      <c r="BS112" s="243">
        <f t="shared" si="399"/>
        <v>0.42783913622559361</v>
      </c>
      <c r="BT112" s="243">
        <f t="shared" si="618"/>
        <v>1.3790816101305009E-2</v>
      </c>
      <c r="BU112" s="243">
        <f t="shared" si="619"/>
        <v>0.36494475010045091</v>
      </c>
      <c r="BV112" s="243">
        <f t="shared" si="400"/>
        <v>0.20966503930169633</v>
      </c>
      <c r="BW112" s="243">
        <f t="shared" si="620"/>
        <v>5.2835589904027476</v>
      </c>
      <c r="BX112" s="244">
        <v>0</v>
      </c>
      <c r="BY112" s="243">
        <f t="shared" si="401"/>
        <v>0</v>
      </c>
      <c r="BZ112" s="243">
        <f t="shared" si="621"/>
        <v>0</v>
      </c>
      <c r="CA112" s="243">
        <f t="shared" si="622"/>
        <v>0</v>
      </c>
      <c r="CB112" s="243">
        <f t="shared" si="402"/>
        <v>0</v>
      </c>
      <c r="CC112" s="243">
        <f t="shared" si="623"/>
        <v>0</v>
      </c>
      <c r="CD112" s="245"/>
      <c r="CE112" s="243">
        <f t="shared" si="403"/>
        <v>0</v>
      </c>
      <c r="CF112" s="243">
        <f t="shared" si="624"/>
        <v>0</v>
      </c>
      <c r="CG112" s="243">
        <f t="shared" si="625"/>
        <v>0</v>
      </c>
      <c r="CH112" s="243">
        <f t="shared" si="404"/>
        <v>0</v>
      </c>
      <c r="CI112" s="243">
        <f t="shared" si="626"/>
        <v>0</v>
      </c>
      <c r="CJ112" s="245"/>
      <c r="CK112" s="243">
        <f t="shared" si="405"/>
        <v>0</v>
      </c>
      <c r="CL112" s="243">
        <f t="shared" si="627"/>
        <v>0</v>
      </c>
      <c r="CM112" s="243">
        <f t="shared" si="628"/>
        <v>0</v>
      </c>
      <c r="CN112" s="243">
        <f t="shared" si="406"/>
        <v>0</v>
      </c>
      <c r="CO112" s="243">
        <f t="shared" si="629"/>
        <v>0</v>
      </c>
      <c r="CP112" s="243">
        <v>0</v>
      </c>
      <c r="CQ112" s="243">
        <f t="shared" si="407"/>
        <v>0</v>
      </c>
      <c r="CR112" s="243">
        <f t="shared" si="763"/>
        <v>0</v>
      </c>
      <c r="CS112" s="243">
        <f t="shared" si="630"/>
        <v>0</v>
      </c>
      <c r="CT112" s="243">
        <f t="shared" si="408"/>
        <v>0</v>
      </c>
      <c r="CU112" s="243">
        <f t="shared" si="631"/>
        <v>0</v>
      </c>
      <c r="CV112" s="243"/>
      <c r="CW112" s="243">
        <f t="shared" si="409"/>
        <v>0</v>
      </c>
      <c r="CX112" s="243">
        <f t="shared" si="764"/>
        <v>0</v>
      </c>
      <c r="CY112" s="243">
        <f t="shared" si="632"/>
        <v>0</v>
      </c>
      <c r="CZ112" s="243">
        <f t="shared" si="410"/>
        <v>0</v>
      </c>
      <c r="DA112" s="243">
        <f t="shared" si="633"/>
        <v>0</v>
      </c>
      <c r="DB112" s="244">
        <v>0</v>
      </c>
      <c r="DC112" s="243">
        <f t="shared" si="634"/>
        <v>0</v>
      </c>
      <c r="DD112" s="243">
        <f t="shared" si="411"/>
        <v>0</v>
      </c>
      <c r="DE112" s="244">
        <v>0</v>
      </c>
      <c r="DF112" s="244">
        <v>0</v>
      </c>
      <c r="DG112" s="243">
        <f t="shared" si="412"/>
        <v>0</v>
      </c>
      <c r="DH112" s="243">
        <f t="shared" si="413"/>
        <v>0</v>
      </c>
      <c r="DI112" s="243">
        <f t="shared" si="635"/>
        <v>0</v>
      </c>
      <c r="DJ112" s="244">
        <v>35.43</v>
      </c>
      <c r="DK112" s="243">
        <f t="shared" si="636"/>
        <v>7.7946</v>
      </c>
      <c r="DL112" s="243">
        <f t="shared" si="414"/>
        <v>0</v>
      </c>
      <c r="DM112" s="244">
        <v>1.4541288671699999</v>
      </c>
      <c r="DN112" s="244">
        <v>2.674870554</v>
      </c>
      <c r="DO112" s="243">
        <f t="shared" si="415"/>
        <v>5.3804088204051661</v>
      </c>
      <c r="DP112" s="243">
        <f t="shared" si="416"/>
        <v>2.6367004120787585</v>
      </c>
      <c r="DQ112" s="243">
        <f t="shared" si="637"/>
        <v>66.444850384384708</v>
      </c>
      <c r="DR112" s="244">
        <v>7.92</v>
      </c>
      <c r="DS112" s="243">
        <f t="shared" si="638"/>
        <v>1.7423999999999999</v>
      </c>
      <c r="DT112" s="243">
        <f t="shared" si="417"/>
        <v>0</v>
      </c>
      <c r="DU112" s="244">
        <v>0.33494575712500102</v>
      </c>
      <c r="DV112" s="244">
        <v>0</v>
      </c>
      <c r="DW112" s="243">
        <f t="shared" si="418"/>
        <v>1.1359180284028867</v>
      </c>
      <c r="DX112" s="243">
        <f t="shared" si="419"/>
        <v>0.55666318927639435</v>
      </c>
      <c r="DY112" s="243">
        <f t="shared" si="420"/>
        <v>14.027912369765138</v>
      </c>
      <c r="DZ112" s="244">
        <v>0</v>
      </c>
      <c r="EA112" s="243">
        <f t="shared" si="639"/>
        <v>0</v>
      </c>
      <c r="EB112" s="243">
        <f t="shared" si="421"/>
        <v>0</v>
      </c>
      <c r="EC112" s="244">
        <v>0</v>
      </c>
      <c r="ED112" s="244">
        <v>0</v>
      </c>
      <c r="EE112" s="243">
        <f t="shared" si="422"/>
        <v>0</v>
      </c>
      <c r="EF112" s="243">
        <f t="shared" si="423"/>
        <v>0</v>
      </c>
      <c r="EG112" s="243">
        <f t="shared" si="424"/>
        <v>0</v>
      </c>
      <c r="EH112" s="244">
        <v>0</v>
      </c>
      <c r="EI112" s="243">
        <f t="shared" si="640"/>
        <v>0</v>
      </c>
      <c r="EJ112" s="243">
        <f t="shared" si="425"/>
        <v>0</v>
      </c>
      <c r="EK112" s="244">
        <v>0</v>
      </c>
      <c r="EL112" s="244">
        <v>0</v>
      </c>
      <c r="EM112" s="243">
        <f t="shared" si="426"/>
        <v>0</v>
      </c>
      <c r="EN112" s="243">
        <f t="shared" si="427"/>
        <v>0</v>
      </c>
      <c r="EO112" s="243">
        <f t="shared" si="641"/>
        <v>0</v>
      </c>
      <c r="EP112" s="244">
        <v>0</v>
      </c>
      <c r="EQ112" s="244">
        <v>43.592799999999997</v>
      </c>
      <c r="ER112" s="244">
        <v>0</v>
      </c>
      <c r="ES112" s="244">
        <v>0</v>
      </c>
      <c r="ET112" s="244">
        <v>0</v>
      </c>
      <c r="EU112" s="243">
        <f t="shared" si="428"/>
        <v>4.9530994157394757</v>
      </c>
      <c r="EV112" s="243">
        <f t="shared" si="642"/>
        <v>0.15965646288591728</v>
      </c>
      <c r="EW112" s="243">
        <f t="shared" si="643"/>
        <v>4.2249702644000431</v>
      </c>
      <c r="EX112" s="243">
        <f t="shared" si="429"/>
        <v>2.4272949707869738</v>
      </c>
      <c r="EY112" s="243">
        <f t="shared" si="644"/>
        <v>61.167833263831731</v>
      </c>
      <c r="EZ112" s="245">
        <f t="shared" si="645"/>
        <v>43.35</v>
      </c>
      <c r="FA112" s="245">
        <f t="shared" si="645"/>
        <v>9.536999999999999</v>
      </c>
      <c r="FB112" s="245">
        <f t="shared" si="645"/>
        <v>0</v>
      </c>
      <c r="FC112" s="245">
        <f t="shared" si="646"/>
        <v>0</v>
      </c>
      <c r="FD112" s="245">
        <f t="shared" si="647"/>
        <v>0</v>
      </c>
      <c r="FE112" s="245">
        <f t="shared" si="648"/>
        <v>4.4639451782950008</v>
      </c>
      <c r="FF112" s="245">
        <f t="shared" si="649"/>
        <v>11.469426264547529</v>
      </c>
      <c r="FG112" s="245">
        <f t="shared" si="650"/>
        <v>0.36970144853333459</v>
      </c>
      <c r="FH112" s="245">
        <f t="shared" si="651"/>
        <v>9.7833661007201105</v>
      </c>
      <c r="FI112" s="245">
        <f t="shared" si="652"/>
        <v>5.6206585721421263</v>
      </c>
      <c r="FJ112" s="245">
        <f t="shared" si="652"/>
        <v>141.64059601798158</v>
      </c>
      <c r="FK112" s="244">
        <f t="shared" si="430"/>
        <v>17.170000037230206</v>
      </c>
      <c r="FL112" s="244">
        <v>1.9508890723388199</v>
      </c>
      <c r="FM112" s="243">
        <f t="shared" si="653"/>
        <v>6.2884271569966663E-2</v>
      </c>
      <c r="FN112" s="243">
        <f t="shared" si="654"/>
        <v>1.6640991080418155</v>
      </c>
      <c r="FO112" s="244">
        <v>0.95604445361694101</v>
      </c>
      <c r="FP112" s="244">
        <f t="shared" si="655"/>
        <v>24.092320275823159</v>
      </c>
      <c r="FQ112" s="244">
        <f t="shared" si="431"/>
        <v>0.44000000095406328</v>
      </c>
      <c r="FR112" s="244">
        <v>4.9993662890452997E-2</v>
      </c>
      <c r="FS112" s="243">
        <f t="shared" si="656"/>
        <v>1.611478129923427E-3</v>
      </c>
      <c r="FT112" s="243">
        <f t="shared" si="657"/>
        <v>4.2644356874688205E-2</v>
      </c>
      <c r="FU112" s="244">
        <v>2.44996831445226E-2</v>
      </c>
      <c r="FV112" s="244">
        <f t="shared" si="658"/>
        <v>0.6173920163868466</v>
      </c>
      <c r="FW112" s="270">
        <v>2.1217E-2</v>
      </c>
      <c r="FX112" s="243">
        <f t="shared" si="659"/>
        <v>93.735479791067121</v>
      </c>
      <c r="FY112" s="243">
        <f t="shared" si="660"/>
        <v>20.621805554034768</v>
      </c>
      <c r="FZ112" s="243">
        <f t="shared" si="432"/>
        <v>0</v>
      </c>
      <c r="GA112" s="243">
        <f t="shared" si="661"/>
        <v>0</v>
      </c>
      <c r="GB112" s="243">
        <f t="shared" si="662"/>
        <v>0</v>
      </c>
      <c r="GC112" s="243">
        <f t="shared" si="663"/>
        <v>1.6521155034309447</v>
      </c>
      <c r="GD112" s="243">
        <f t="shared" si="433"/>
        <v>13.181215603566521</v>
      </c>
      <c r="GE112" s="243">
        <f t="shared" si="664"/>
        <v>0.42487866347174957</v>
      </c>
      <c r="GF112" s="243">
        <f t="shared" si="665"/>
        <v>11.243514272446744</v>
      </c>
      <c r="GG112" s="243">
        <f t="shared" si="434"/>
        <v>6.4595308226049681</v>
      </c>
      <c r="GH112" s="247">
        <f t="shared" si="666"/>
        <v>162.78017672964518</v>
      </c>
      <c r="GI112" s="244">
        <v>24</v>
      </c>
      <c r="GJ112" s="244">
        <v>4029.55</v>
      </c>
      <c r="GK112" s="244">
        <v>886.50099999999998</v>
      </c>
      <c r="GL112" s="244">
        <v>2471.61881692098</v>
      </c>
      <c r="GM112" s="244">
        <v>71.022008333333304</v>
      </c>
      <c r="GN112" s="271">
        <v>17.27</v>
      </c>
      <c r="GO112" s="243">
        <f t="shared" si="667"/>
        <v>3.7993999999999999</v>
      </c>
      <c r="GP112" s="243">
        <f t="shared" si="435"/>
        <v>0</v>
      </c>
      <c r="GQ112" s="243">
        <f t="shared" si="668"/>
        <v>0</v>
      </c>
      <c r="GR112" s="243">
        <f t="shared" si="669"/>
        <v>0</v>
      </c>
      <c r="GS112" s="244">
        <v>0.350120979666667</v>
      </c>
      <c r="GT112" s="244">
        <v>0.108651125104167</v>
      </c>
      <c r="GU112" s="245"/>
      <c r="GV112" s="243">
        <f t="shared" si="436"/>
        <v>2.4460731284542239</v>
      </c>
      <c r="GW112" s="243">
        <f t="shared" si="670"/>
        <v>7.884586011100421E-2</v>
      </c>
      <c r="GX112" s="243">
        <f t="shared" si="671"/>
        <v>2.0864887547838924</v>
      </c>
      <c r="GY112" s="243">
        <f t="shared" si="437"/>
        <v>1.1987122616612529</v>
      </c>
      <c r="GZ112" s="243">
        <f t="shared" si="672"/>
        <v>30.207548993863568</v>
      </c>
      <c r="HA112" s="244">
        <v>0</v>
      </c>
      <c r="HB112" s="244">
        <v>44</v>
      </c>
      <c r="HC112" s="244">
        <v>0</v>
      </c>
      <c r="HD112" s="244">
        <v>0</v>
      </c>
      <c r="HE112" s="244">
        <v>0</v>
      </c>
      <c r="HF112" s="243">
        <f t="shared" si="673"/>
        <v>0</v>
      </c>
      <c r="HG112" s="243">
        <f t="shared" si="438"/>
        <v>0</v>
      </c>
      <c r="HH112" s="244">
        <v>0</v>
      </c>
      <c r="HI112" s="244">
        <v>0</v>
      </c>
      <c r="HJ112" s="243">
        <f t="shared" si="439"/>
        <v>0</v>
      </c>
      <c r="HK112" s="243">
        <f t="shared" si="440"/>
        <v>0</v>
      </c>
      <c r="HL112" s="243">
        <f t="shared" si="441"/>
        <v>0</v>
      </c>
      <c r="HM112" s="244">
        <v>20.12</v>
      </c>
      <c r="HN112" s="243">
        <f t="shared" si="674"/>
        <v>4.4264000000000001</v>
      </c>
      <c r="HO112" s="243">
        <f t="shared" si="442"/>
        <v>0</v>
      </c>
      <c r="HP112" s="244">
        <v>0.86828173384499996</v>
      </c>
      <c r="HQ112" s="244">
        <v>18.65825585652</v>
      </c>
      <c r="HR112" s="243">
        <f t="shared" si="443"/>
        <v>5.0076535902433257</v>
      </c>
      <c r="HS112" s="243">
        <f t="shared" si="444"/>
        <v>2.4540295590304164</v>
      </c>
      <c r="HT112" s="243">
        <f t="shared" si="445"/>
        <v>61.841544887566485</v>
      </c>
      <c r="HU112" s="244">
        <v>12.97</v>
      </c>
      <c r="HV112" s="243">
        <f t="shared" si="675"/>
        <v>2.8534000000000002</v>
      </c>
      <c r="HW112" s="243">
        <f t="shared" si="446"/>
        <v>0</v>
      </c>
      <c r="HX112" s="244">
        <v>0.52981122929000102</v>
      </c>
      <c r="HY112" s="244">
        <v>29.157413371099999</v>
      </c>
      <c r="HZ112" s="243">
        <f t="shared" si="447"/>
        <v>5.171006407437245</v>
      </c>
      <c r="IA112" s="243">
        <f t="shared" si="448"/>
        <v>2.5340815503913627</v>
      </c>
      <c r="IB112" s="243">
        <f t="shared" si="449"/>
        <v>63.858855069862329</v>
      </c>
      <c r="IC112" s="244">
        <v>0</v>
      </c>
      <c r="ID112" s="243">
        <f t="shared" si="676"/>
        <v>0</v>
      </c>
      <c r="IE112" s="243">
        <f t="shared" si="450"/>
        <v>0</v>
      </c>
      <c r="IF112" s="244">
        <v>0</v>
      </c>
      <c r="IG112" s="244">
        <v>0</v>
      </c>
      <c r="IH112" s="243">
        <f t="shared" si="451"/>
        <v>0</v>
      </c>
      <c r="II112" s="243">
        <f t="shared" si="452"/>
        <v>0</v>
      </c>
      <c r="IJ112" s="243">
        <f t="shared" si="677"/>
        <v>0</v>
      </c>
      <c r="IK112" s="244">
        <v>0</v>
      </c>
      <c r="IL112" s="243">
        <f t="shared" si="678"/>
        <v>0</v>
      </c>
      <c r="IM112" s="243">
        <f t="shared" si="453"/>
        <v>0</v>
      </c>
      <c r="IN112" s="244">
        <v>0</v>
      </c>
      <c r="IO112" s="244">
        <v>0</v>
      </c>
      <c r="IP112" s="243">
        <f t="shared" si="454"/>
        <v>0</v>
      </c>
      <c r="IQ112" s="243">
        <f t="shared" si="455"/>
        <v>0</v>
      </c>
      <c r="IR112" s="243">
        <f t="shared" si="679"/>
        <v>0</v>
      </c>
      <c r="IS112" s="244">
        <v>2.89</v>
      </c>
      <c r="IT112" s="243">
        <f t="shared" si="680"/>
        <v>0.63580000000000003</v>
      </c>
      <c r="IU112" s="243">
        <f t="shared" si="456"/>
        <v>0</v>
      </c>
      <c r="IV112" s="244">
        <v>0.12647400186999999</v>
      </c>
      <c r="IW112" s="244">
        <v>0.30009051744996401</v>
      </c>
      <c r="IX112" s="243">
        <f t="shared" si="457"/>
        <v>0.44907540675141649</v>
      </c>
      <c r="IY112" s="243">
        <f t="shared" si="458"/>
        <v>0.22007199630356908</v>
      </c>
      <c r="IZ112" s="243">
        <f t="shared" si="681"/>
        <v>5.5458143068499401</v>
      </c>
      <c r="JA112" s="244">
        <v>9.9708888888889202</v>
      </c>
      <c r="JB112" s="243">
        <f t="shared" si="682"/>
        <v>2.1935955555555626</v>
      </c>
      <c r="JC112" s="244">
        <v>25.5737777777777</v>
      </c>
      <c r="JD112" s="243">
        <f t="shared" si="459"/>
        <v>0</v>
      </c>
      <c r="JE112" s="243">
        <f t="shared" si="460"/>
        <v>4.2878953534508408</v>
      </c>
      <c r="JF112" s="243">
        <f t="shared" si="461"/>
        <v>2.1013078787836514</v>
      </c>
      <c r="JG112" s="243">
        <f t="shared" si="683"/>
        <v>52.952958545348011</v>
      </c>
      <c r="JH112" s="244">
        <v>0</v>
      </c>
      <c r="JI112" s="243">
        <f t="shared" si="684"/>
        <v>0</v>
      </c>
      <c r="JJ112" s="244">
        <v>0</v>
      </c>
      <c r="JK112" s="243">
        <f t="shared" si="462"/>
        <v>0</v>
      </c>
      <c r="JL112" s="243">
        <f t="shared" si="463"/>
        <v>0</v>
      </c>
      <c r="JM112" s="243">
        <f t="shared" si="464"/>
        <v>0</v>
      </c>
      <c r="JN112" s="243">
        <f t="shared" si="685"/>
        <v>0</v>
      </c>
      <c r="JO112" s="244">
        <v>3.74142857142858</v>
      </c>
      <c r="JP112" s="243">
        <f t="shared" si="686"/>
        <v>0.82311428571428757</v>
      </c>
      <c r="JQ112" s="244">
        <v>4.55828571428572</v>
      </c>
      <c r="JR112" s="243">
        <f t="shared" si="465"/>
        <v>0</v>
      </c>
      <c r="JS112" s="243">
        <f t="shared" si="466"/>
        <v>1.0365536709510363</v>
      </c>
      <c r="JT112" s="243">
        <f t="shared" si="467"/>
        <v>0.50796911211898121</v>
      </c>
      <c r="JU112" s="243">
        <f t="shared" si="687"/>
        <v>12.800821625398328</v>
      </c>
      <c r="JV112" s="244">
        <v>4.03285714285715</v>
      </c>
      <c r="JW112" s="243">
        <f t="shared" si="688"/>
        <v>0.88722857142857303</v>
      </c>
      <c r="JX112" s="244">
        <v>8.2740000000000098</v>
      </c>
      <c r="JY112" s="243">
        <f t="shared" si="468"/>
        <v>0</v>
      </c>
      <c r="JZ112" s="243">
        <f t="shared" si="469"/>
        <v>1.4991378907215236</v>
      </c>
      <c r="KA112" s="243">
        <f t="shared" si="470"/>
        <v>0.73466118025036298</v>
      </c>
      <c r="KB112" s="243">
        <f t="shared" si="689"/>
        <v>18.513461742309143</v>
      </c>
      <c r="KC112" s="244">
        <v>17.399999999999999</v>
      </c>
      <c r="KD112" s="243">
        <f t="shared" si="690"/>
        <v>3.8279999999999998</v>
      </c>
      <c r="KE112" s="244">
        <v>9.3266666666666698</v>
      </c>
      <c r="KF112" s="243">
        <f t="shared" si="471"/>
        <v>0</v>
      </c>
      <c r="KG112" s="243">
        <f t="shared" si="472"/>
        <v>3.4716811403438439</v>
      </c>
      <c r="KH112" s="243">
        <f t="shared" si="473"/>
        <v>1.7013173903505259</v>
      </c>
      <c r="KI112" s="243">
        <f t="shared" si="691"/>
        <v>42.873198236833247</v>
      </c>
      <c r="KJ112" s="244">
        <v>3.0832638888888799</v>
      </c>
      <c r="KK112" s="243">
        <f t="shared" si="692"/>
        <v>0.67831805555555358</v>
      </c>
      <c r="KL112" s="244">
        <v>2.9886111111111102</v>
      </c>
      <c r="KM112" s="243">
        <f t="shared" si="474"/>
        <v>0</v>
      </c>
      <c r="KN112" s="243">
        <f t="shared" si="475"/>
        <v>0.7669701712117788</v>
      </c>
      <c r="KO112" s="243">
        <f t="shared" si="476"/>
        <v>0.37585816133836614</v>
      </c>
      <c r="KP112" s="243">
        <f t="shared" si="693"/>
        <v>9.4716256657268261</v>
      </c>
      <c r="KQ112" s="243">
        <f t="shared" si="694"/>
        <v>74.208438492063536</v>
      </c>
      <c r="KR112" s="243">
        <f t="shared" si="694"/>
        <v>16.325856468253974</v>
      </c>
      <c r="KS112" s="243">
        <f t="shared" si="695"/>
        <v>100.36166797991618</v>
      </c>
      <c r="KT112" s="243">
        <f t="shared" si="696"/>
        <v>0</v>
      </c>
      <c r="KU112" s="243">
        <f t="shared" si="697"/>
        <v>0</v>
      </c>
      <c r="KV112" s="243">
        <f t="shared" si="698"/>
        <v>0</v>
      </c>
      <c r="KW112" s="243">
        <f t="shared" si="699"/>
        <v>21.689973631111009</v>
      </c>
      <c r="KX112" s="243">
        <f t="shared" si="700"/>
        <v>0.69914697432233897</v>
      </c>
      <c r="KY112" s="243">
        <f t="shared" si="701"/>
        <v>18.501444436156884</v>
      </c>
      <c r="KZ112" s="243">
        <f t="shared" si="702"/>
        <v>10.629296828567236</v>
      </c>
      <c r="LA112" s="243">
        <f t="shared" si="702"/>
        <v>267.85828007989431</v>
      </c>
      <c r="LB112" s="244">
        <v>0</v>
      </c>
      <c r="LC112" s="243">
        <f t="shared" si="703"/>
        <v>0</v>
      </c>
      <c r="LD112" s="243">
        <f t="shared" si="477"/>
        <v>0</v>
      </c>
      <c r="LE112" s="243">
        <f t="shared" si="704"/>
        <v>0</v>
      </c>
      <c r="LF112" s="243">
        <f t="shared" si="705"/>
        <v>0</v>
      </c>
      <c r="LG112" s="244">
        <v>0</v>
      </c>
      <c r="LH112" s="243">
        <f t="shared" si="478"/>
        <v>0</v>
      </c>
      <c r="LI112" s="243">
        <f t="shared" si="706"/>
        <v>0</v>
      </c>
      <c r="LJ112" s="243">
        <f t="shared" si="707"/>
        <v>0</v>
      </c>
      <c r="LK112" s="243">
        <f t="shared" si="479"/>
        <v>0</v>
      </c>
      <c r="LL112" s="243">
        <f t="shared" si="708"/>
        <v>0</v>
      </c>
      <c r="LM112" s="243">
        <f t="shared" si="480"/>
        <v>0.54166666784117723</v>
      </c>
      <c r="LN112" s="244">
        <v>6.1545228937110799E-2</v>
      </c>
      <c r="LO112" s="243">
        <f t="shared" si="709"/>
        <v>1.9838272432769494E-3</v>
      </c>
      <c r="LP112" s="243">
        <f t="shared" si="710"/>
        <v>5.2497787819218517E-2</v>
      </c>
      <c r="LQ112" s="243">
        <f t="shared" si="481"/>
        <v>3.0160594838914402E-2</v>
      </c>
      <c r="LR112" s="243">
        <f t="shared" si="711"/>
        <v>0.7600469899406429</v>
      </c>
      <c r="LS112" s="244">
        <v>59.889291</v>
      </c>
      <c r="LT112" s="243">
        <f t="shared" si="482"/>
        <v>6.8047386784320221</v>
      </c>
      <c r="LU112" s="243">
        <f t="shared" si="712"/>
        <v>0.21934155103148686</v>
      </c>
      <c r="LV112" s="243">
        <f t="shared" si="713"/>
        <v>5.8044097564506325</v>
      </c>
      <c r="LW112" s="243">
        <f t="shared" si="483"/>
        <v>3.3347014839216009</v>
      </c>
      <c r="LX112" s="243">
        <f t="shared" si="714"/>
        <v>84.03447739482435</v>
      </c>
      <c r="LY112" s="245">
        <f t="shared" si="484"/>
        <v>0</v>
      </c>
      <c r="LZ112" s="244">
        <v>0</v>
      </c>
      <c r="MA112" s="249">
        <f t="shared" si="715"/>
        <v>0</v>
      </c>
      <c r="MB112" s="249">
        <f t="shared" si="716"/>
        <v>0</v>
      </c>
      <c r="MC112" s="249">
        <f t="shared" si="485"/>
        <v>0</v>
      </c>
      <c r="MD112" s="247">
        <f t="shared" si="717"/>
        <v>0</v>
      </c>
      <c r="ME112" s="250">
        <f t="shared" si="718"/>
        <v>889.00667744187137</v>
      </c>
      <c r="MF112" s="251">
        <f t="shared" si="765"/>
        <v>282.10538030541937</v>
      </c>
      <c r="MG112" s="252" t="e">
        <f t="shared" si="719"/>
        <v>#REF!</v>
      </c>
      <c r="MH112" s="252" t="e">
        <f t="shared" si="766"/>
        <v>#REF!</v>
      </c>
      <c r="MI112" s="252">
        <f t="shared" si="720"/>
        <v>59.889291</v>
      </c>
      <c r="MJ112" s="252">
        <f t="shared" si="721"/>
        <v>0</v>
      </c>
      <c r="MK112" s="252">
        <f t="shared" si="767"/>
        <v>107.04049999999999</v>
      </c>
      <c r="ML112" s="252">
        <f t="shared" si="722"/>
        <v>0</v>
      </c>
      <c r="MM112" s="252">
        <f t="shared" si="723"/>
        <v>0</v>
      </c>
      <c r="MN112" s="252">
        <f t="shared" si="724"/>
        <v>43.592799999999997</v>
      </c>
      <c r="MO112" s="252">
        <f t="shared" si="725"/>
        <v>17.170000037230206</v>
      </c>
      <c r="MP112" s="253">
        <f t="shared" si="726"/>
        <v>0.44000000095406328</v>
      </c>
      <c r="MQ112" s="254">
        <f t="shared" si="768"/>
        <v>0</v>
      </c>
      <c r="MR112" s="255">
        <f t="shared" si="727"/>
        <v>0</v>
      </c>
      <c r="MS112" s="255">
        <f t="shared" si="769"/>
        <v>0</v>
      </c>
      <c r="MT112" s="255">
        <f t="shared" si="770"/>
        <v>76.940910977488002</v>
      </c>
      <c r="MU112" s="255">
        <f t="shared" si="486"/>
        <v>2.4800862382957067</v>
      </c>
      <c r="MV112" s="255">
        <f t="shared" si="728"/>
        <v>80.068882355673651</v>
      </c>
      <c r="MW112" s="255" t="e">
        <f t="shared" si="487"/>
        <v>#REF!</v>
      </c>
      <c r="MX112" s="255" t="e">
        <f t="shared" si="488"/>
        <v>#REF!</v>
      </c>
      <c r="MY112" s="256" t="e">
        <f t="shared" si="729"/>
        <v>#REF!</v>
      </c>
      <c r="MZ112" s="254">
        <f t="shared" si="730"/>
        <v>0</v>
      </c>
      <c r="NA112" s="255">
        <f t="shared" si="489"/>
        <v>0</v>
      </c>
      <c r="NB112" s="255">
        <f t="shared" si="731"/>
        <v>0</v>
      </c>
      <c r="NC112" s="255">
        <f t="shared" si="490"/>
        <v>0</v>
      </c>
      <c r="ND112" s="255">
        <f t="shared" si="732"/>
        <v>0</v>
      </c>
      <c r="NE112" s="255"/>
      <c r="NF112" s="256"/>
      <c r="NG112" s="257"/>
      <c r="NH112" s="254">
        <f t="shared" si="733"/>
        <v>0</v>
      </c>
      <c r="NI112" s="255">
        <f t="shared" si="491"/>
        <v>0</v>
      </c>
      <c r="NJ112" s="255" t="e">
        <f t="shared" si="734"/>
        <v>#REF!</v>
      </c>
      <c r="NK112" s="255" t="e">
        <f t="shared" si="492"/>
        <v>#REF!</v>
      </c>
      <c r="NL112" s="255">
        <f t="shared" si="735"/>
        <v>0</v>
      </c>
      <c r="NM112" s="255"/>
      <c r="NN112" s="256"/>
      <c r="NO112" s="257"/>
      <c r="NP112" s="254">
        <f t="shared" si="736"/>
        <v>14.471459258564398</v>
      </c>
      <c r="NQ112" s="255">
        <f t="shared" si="493"/>
        <v>16.309334584402077</v>
      </c>
      <c r="NR112" s="255">
        <f t="shared" si="737"/>
        <v>12.727319384895404</v>
      </c>
      <c r="NS112" s="255">
        <f t="shared" si="494"/>
        <v>15.781876037270301</v>
      </c>
      <c r="NT112" s="255">
        <f t="shared" si="738"/>
        <v>136.29546028024527</v>
      </c>
      <c r="NU112" s="255">
        <f t="shared" si="739"/>
        <v>0.10617711865684126</v>
      </c>
      <c r="NV112" s="256">
        <f t="shared" si="740"/>
        <v>9.3380361742981019E-2</v>
      </c>
      <c r="NW112" s="257">
        <f t="shared" si="495"/>
        <v>1.0358957808877343</v>
      </c>
      <c r="NX112" s="254">
        <f t="shared" si="741"/>
        <v>3.7026325951225503</v>
      </c>
      <c r="NY112" s="255">
        <f t="shared" si="496"/>
        <v>4.172866934703114</v>
      </c>
      <c r="NZ112" s="255">
        <f t="shared" si="742"/>
        <v>1.3790816101305009E-2</v>
      </c>
      <c r="OA112" s="255">
        <f t="shared" si="497"/>
        <v>1.7100611965618212E-2</v>
      </c>
      <c r="OB112" s="255">
        <f t="shared" si="743"/>
        <v>4.1933007860339266</v>
      </c>
      <c r="OC112" s="255">
        <f t="shared" si="775"/>
        <v>0.88298759951931416</v>
      </c>
      <c r="OD112" s="256">
        <f t="shared" si="776"/>
        <v>3.2887734042919745E-3</v>
      </c>
      <c r="OE112" s="257">
        <f t="shared" si="777"/>
        <v>1.112928730755983</v>
      </c>
      <c r="OF112" s="254">
        <f t="shared" si="744"/>
        <v>0</v>
      </c>
      <c r="OG112" s="255">
        <f t="shared" si="498"/>
        <v>0</v>
      </c>
      <c r="OH112" s="255">
        <f t="shared" si="745"/>
        <v>0</v>
      </c>
      <c r="OI112" s="255">
        <f t="shared" si="499"/>
        <v>0</v>
      </c>
      <c r="OJ112" s="255">
        <f t="shared" si="746"/>
        <v>0</v>
      </c>
      <c r="OK112" s="255"/>
      <c r="OL112" s="256"/>
      <c r="OM112" s="257"/>
      <c r="ON112" s="258"/>
      <c r="OO112" s="254">
        <f t="shared" si="747"/>
        <v>0</v>
      </c>
      <c r="OP112" s="255">
        <f t="shared" si="500"/>
        <v>0</v>
      </c>
      <c r="OQ112" s="255">
        <f t="shared" si="748"/>
        <v>0</v>
      </c>
      <c r="OR112" s="255">
        <f t="shared" si="501"/>
        <v>0</v>
      </c>
      <c r="OS112" s="255">
        <f t="shared" si="749"/>
        <v>0</v>
      </c>
      <c r="OT112" s="255"/>
      <c r="OU112" s="256"/>
      <c r="OV112" s="257"/>
      <c r="OW112" s="258"/>
      <c r="OX112" s="254">
        <f t="shared" si="750"/>
        <v>64.822706642878529</v>
      </c>
      <c r="OY112" s="255">
        <f t="shared" si="502"/>
        <v>73.055190386524103</v>
      </c>
      <c r="OZ112" s="255">
        <f t="shared" si="751"/>
        <v>0.36970144853333459</v>
      </c>
      <c r="PA112" s="255">
        <f t="shared" si="503"/>
        <v>0.45842979618133489</v>
      </c>
      <c r="PB112" s="255">
        <f t="shared" si="752"/>
        <v>112.41317144284253</v>
      </c>
      <c r="PC112" s="255">
        <f t="shared" si="388"/>
        <v>0.57664689832043581</v>
      </c>
      <c r="PD112" s="259">
        <f t="shared" si="504"/>
        <v>3.2887734042919745E-3</v>
      </c>
      <c r="PE112" s="257">
        <f t="shared" si="389"/>
        <v>1.0740234617037254</v>
      </c>
      <c r="PF112" s="254">
        <f t="shared" si="505"/>
        <v>2.0302009118110149</v>
      </c>
      <c r="PG112" s="255">
        <f t="shared" si="506"/>
        <v>2.2880364276110137</v>
      </c>
      <c r="PH112" s="255">
        <f t="shared" si="753"/>
        <v>6.2884271569966663E-2</v>
      </c>
      <c r="PI112" s="255">
        <f t="shared" si="507"/>
        <v>7.7976496746758661E-2</v>
      </c>
      <c r="PJ112" s="255">
        <f t="shared" si="508"/>
        <v>19.120889107796156</v>
      </c>
      <c r="PK112" s="255">
        <f t="shared" si="778"/>
        <v>0.10617711866668593</v>
      </c>
      <c r="PL112" s="259">
        <f t="shared" si="779"/>
        <v>3.2887734045969059E-3</v>
      </c>
      <c r="PM112" s="257">
        <f t="shared" si="780"/>
        <v>1.0142737996877724</v>
      </c>
      <c r="PN112" s="254">
        <f t="shared" si="509"/>
        <v>5.2026115387119612E-2</v>
      </c>
      <c r="PO112" s="255">
        <f t="shared" si="510"/>
        <v>5.8633432041283802E-2</v>
      </c>
      <c r="PP112" s="255">
        <f t="shared" si="754"/>
        <v>1.611478129923427E-3</v>
      </c>
      <c r="PQ112" s="255">
        <f t="shared" si="511"/>
        <v>1.9982328811050496E-3</v>
      </c>
      <c r="PR112" s="255">
        <f t="shared" si="512"/>
        <v>0.48999366379908454</v>
      </c>
      <c r="PS112" s="255">
        <f t="shared" si="781"/>
        <v>0.10617711866668593</v>
      </c>
      <c r="PT112" s="259">
        <f t="shared" si="782"/>
        <v>3.2887734045969059E-3</v>
      </c>
      <c r="PU112" s="257">
        <f t="shared" si="783"/>
        <v>1.0142737996877724</v>
      </c>
      <c r="PV112" s="254">
        <f t="shared" si="513"/>
        <v>128.07437275748691</v>
      </c>
      <c r="PW112" s="255">
        <f t="shared" si="514"/>
        <v>144.33981809768775</v>
      </c>
      <c r="PX112" s="255">
        <f t="shared" si="515"/>
        <v>0.42487866347174957</v>
      </c>
      <c r="PY112" s="255">
        <f t="shared" si="516"/>
        <v>0.52684954270496942</v>
      </c>
      <c r="PZ112" s="255">
        <f t="shared" si="517"/>
        <v>129.19061645209933</v>
      </c>
      <c r="QA112" s="255">
        <f t="shared" si="755"/>
        <v>0.99135971539367729</v>
      </c>
      <c r="QB112" s="259">
        <f t="shared" si="518"/>
        <v>3.2887734042919749E-3</v>
      </c>
      <c r="QC112" s="257">
        <f t="shared" si="756"/>
        <v>1.1266919894720271</v>
      </c>
      <c r="QD112" s="254">
        <f t="shared" si="519"/>
        <v>23.614916280836347</v>
      </c>
      <c r="QE112" s="255">
        <f t="shared" si="520"/>
        <v>26.614010648502564</v>
      </c>
      <c r="QF112" s="255">
        <f t="shared" si="521"/>
        <v>7.884586011100421E-2</v>
      </c>
      <c r="QG112" s="255">
        <f t="shared" si="522"/>
        <v>9.7768866537645216E-2</v>
      </c>
      <c r="QH112" s="255">
        <f t="shared" si="523"/>
        <v>23.974245233225055</v>
      </c>
      <c r="QI112" s="255">
        <f t="shared" si="784"/>
        <v>0.98501187633257681</v>
      </c>
      <c r="QJ112" s="259">
        <f t="shared" si="785"/>
        <v>3.2887734042919745E-3</v>
      </c>
      <c r="QK112" s="257">
        <f t="shared" si="786"/>
        <v>1.1258858139112673</v>
      </c>
      <c r="QL112" s="254">
        <f t="shared" si="524"/>
        <v>113.1060571724289</v>
      </c>
      <c r="QM112" s="255">
        <f t="shared" si="525"/>
        <v>127.47052643332738</v>
      </c>
      <c r="QN112" s="255">
        <f t="shared" si="526"/>
        <v>0.69914697432233897</v>
      </c>
      <c r="QO112" s="255">
        <f t="shared" si="527"/>
        <v>0.86694224815970033</v>
      </c>
      <c r="QP112" s="255">
        <f t="shared" si="757"/>
        <v>212.58593657134469</v>
      </c>
      <c r="QQ112" s="255">
        <f t="shared" si="758"/>
        <v>0.53204863405660918</v>
      </c>
      <c r="QR112" s="259">
        <f t="shared" si="528"/>
        <v>3.2887734042919741E-3</v>
      </c>
      <c r="QS112" s="257">
        <f t="shared" si="759"/>
        <v>1.0683594821422195</v>
      </c>
      <c r="QT112" s="254">
        <f t="shared" si="529"/>
        <v>0</v>
      </c>
      <c r="QU112" s="255">
        <f t="shared" si="530"/>
        <v>0</v>
      </c>
      <c r="QV112" s="255">
        <f t="shared" si="531"/>
        <v>0</v>
      </c>
      <c r="QW112" s="255">
        <f t="shared" si="532"/>
        <v>0</v>
      </c>
      <c r="QX112" s="255">
        <f t="shared" si="533"/>
        <v>0</v>
      </c>
      <c r="QY112" s="255"/>
      <c r="QZ112" s="259"/>
      <c r="RA112" s="257"/>
      <c r="RB112" s="254">
        <f t="shared" si="534"/>
        <v>6.4047301139446594E-2</v>
      </c>
      <c r="RC112" s="255">
        <f t="shared" si="535"/>
        <v>7.2181308384156317E-2</v>
      </c>
      <c r="RD112" s="255">
        <f t="shared" si="760"/>
        <v>1.9838272432769494E-3</v>
      </c>
      <c r="RE112" s="255">
        <f t="shared" si="536"/>
        <v>2.4599457816634174E-3</v>
      </c>
      <c r="RF112" s="255">
        <f t="shared" si="537"/>
        <v>0.60321189677828801</v>
      </c>
      <c r="RG112" s="255">
        <f t="shared" si="790"/>
        <v>0.1061771186568413</v>
      </c>
      <c r="RH112" s="259">
        <f t="shared" si="791"/>
        <v>3.2887734042919745E-3</v>
      </c>
      <c r="RI112" s="257">
        <f t="shared" si="792"/>
        <v>1.0142737996864488</v>
      </c>
      <c r="RJ112" s="254">
        <f t="shared" si="538"/>
        <v>7.0813799028697719</v>
      </c>
      <c r="RK112" s="255">
        <f t="shared" si="539"/>
        <v>7.9807151505342331</v>
      </c>
      <c r="RL112" s="255">
        <f t="shared" si="761"/>
        <v>0.21934155103148686</v>
      </c>
      <c r="RM112" s="255">
        <f t="shared" si="540"/>
        <v>0.27198352327904374</v>
      </c>
      <c r="RN112" s="255">
        <f t="shared" si="541"/>
        <v>66.694029678432031</v>
      </c>
      <c r="RO112" s="255">
        <f t="shared" si="793"/>
        <v>0.10617711865684129</v>
      </c>
      <c r="RP112" s="259">
        <f t="shared" si="794"/>
        <v>3.2887734042919741E-3</v>
      </c>
      <c r="RQ112" s="257">
        <f t="shared" si="795"/>
        <v>1.0142737996864488</v>
      </c>
      <c r="RR112" s="254">
        <f t="shared" si="542"/>
        <v>0</v>
      </c>
      <c r="RS112" s="255">
        <f t="shared" si="543"/>
        <v>0</v>
      </c>
      <c r="RT112" s="255">
        <f t="shared" si="762"/>
        <v>0</v>
      </c>
      <c r="RU112" s="255">
        <f t="shared" si="544"/>
        <v>0</v>
      </c>
      <c r="RV112" s="255">
        <f t="shared" si="545"/>
        <v>0</v>
      </c>
      <c r="RW112" s="255"/>
      <c r="RX112" s="259"/>
      <c r="RY112" s="257"/>
      <c r="RZ112" s="260"/>
      <c r="SA112" s="242">
        <f t="shared" si="546"/>
        <v>0</v>
      </c>
      <c r="SB112" s="242">
        <f t="shared" si="547"/>
        <v>0</v>
      </c>
      <c r="SC112" s="242">
        <f t="shared" si="548"/>
        <v>0.47340437186569456</v>
      </c>
      <c r="SD112" s="242">
        <f t="shared" si="549"/>
        <v>2.2481160361270854E-2</v>
      </c>
      <c r="SE112" s="242">
        <f t="shared" si="550"/>
        <v>0</v>
      </c>
      <c r="SF112" s="262">
        <v>0</v>
      </c>
      <c r="SG112" s="242">
        <f t="shared" si="551"/>
        <v>0</v>
      </c>
      <c r="SH112" s="262">
        <v>0</v>
      </c>
      <c r="SI112" s="242">
        <f t="shared" si="552"/>
        <v>0.51144997246331403</v>
      </c>
      <c r="SJ112" s="242">
        <f t="shared" si="553"/>
        <v>6.5014950559986212E-2</v>
      </c>
      <c r="SK112" s="242">
        <f t="shared" si="554"/>
        <v>1.7242654594692131E-3</v>
      </c>
      <c r="SL112" s="242">
        <f t="shared" si="555"/>
        <v>0.7299837399789264</v>
      </c>
      <c r="SM112" s="242">
        <f t="shared" si="556"/>
        <v>0.13499370908796096</v>
      </c>
      <c r="SN112" s="242">
        <f t="shared" si="557"/>
        <v>0.9430409148869372</v>
      </c>
      <c r="SO112" s="242">
        <f t="shared" si="558"/>
        <v>0</v>
      </c>
      <c r="SP112" s="242">
        <f t="shared" si="559"/>
        <v>2.0285475993728976E-3</v>
      </c>
      <c r="SQ112" s="242">
        <f t="shared" si="560"/>
        <v>0.22679162160988994</v>
      </c>
      <c r="SR112" s="242">
        <f t="shared" si="561"/>
        <v>0</v>
      </c>
      <c r="SS112" s="242">
        <f t="shared" si="562"/>
        <v>3.1109132538728219</v>
      </c>
      <c r="ST112" s="242">
        <f t="shared" si="563"/>
        <v>3.1109132538728219</v>
      </c>
      <c r="SU112" s="242">
        <f t="shared" si="796"/>
        <v>2.6375088820071273</v>
      </c>
      <c r="SV112" s="242">
        <f t="shared" si="797"/>
        <v>2.6375088820071273</v>
      </c>
      <c r="SW112" s="242">
        <f t="shared" si="564"/>
        <v>1.0744700907929479</v>
      </c>
      <c r="SX112" s="242">
        <f t="shared" si="564"/>
        <v>1.0744700907929479</v>
      </c>
      <c r="SY112" s="242">
        <f t="shared" si="564"/>
        <v>1.0816999064951511</v>
      </c>
      <c r="SZ112" s="263">
        <f t="shared" si="564"/>
        <v>1.0816999064951511</v>
      </c>
      <c r="TA112" s="264">
        <f t="shared" si="565"/>
        <v>0</v>
      </c>
      <c r="TB112" s="264">
        <f t="shared" si="566"/>
        <v>0</v>
      </c>
      <c r="TC112" s="264">
        <f t="shared" si="567"/>
        <v>171.7406</v>
      </c>
      <c r="TD112" s="264">
        <f t="shared" si="568"/>
        <v>7.5911600000000004</v>
      </c>
      <c r="TE112" s="264">
        <f t="shared" si="569"/>
        <v>0</v>
      </c>
      <c r="TF112" s="264">
        <f t="shared" si="569"/>
        <v>0</v>
      </c>
      <c r="TG112" s="264">
        <f t="shared" si="570"/>
        <v>178.95596</v>
      </c>
      <c r="TH112" s="264">
        <f t="shared" si="571"/>
        <v>24.088780000000003</v>
      </c>
      <c r="TI112" s="264">
        <f t="shared" si="572"/>
        <v>0.63885999999999998</v>
      </c>
      <c r="TJ112" s="264">
        <f t="shared" si="573"/>
        <v>243.48082000000002</v>
      </c>
      <c r="TK112" s="264">
        <f t="shared" si="574"/>
        <v>45.058420000000005</v>
      </c>
      <c r="TL112" s="264">
        <f t="shared" si="575"/>
        <v>331.71866</v>
      </c>
      <c r="TM112" s="264">
        <f t="shared" si="576"/>
        <v>0</v>
      </c>
      <c r="TN112" s="264">
        <f t="shared" si="577"/>
        <v>0.75160000000000005</v>
      </c>
      <c r="TO112" s="264">
        <f t="shared" si="578"/>
        <v>84.028880000000001</v>
      </c>
      <c r="TP112" s="264">
        <f t="shared" si="578"/>
        <v>0</v>
      </c>
      <c r="TQ112" s="264"/>
      <c r="TR112" s="264"/>
      <c r="TS112" s="264">
        <f t="shared" si="579"/>
        <v>0</v>
      </c>
      <c r="TT112" s="264">
        <f t="shared" si="580"/>
        <v>0</v>
      </c>
      <c r="TU112" s="264">
        <f t="shared" si="581"/>
        <v>177.90536294712803</v>
      </c>
      <c r="TV112" s="264">
        <f t="shared" si="582"/>
        <v>8.4484200637655871</v>
      </c>
      <c r="TW112" s="264">
        <f t="shared" si="582"/>
        <v>0</v>
      </c>
      <c r="TX112" s="264">
        <f t="shared" si="583"/>
        <v>0</v>
      </c>
      <c r="TY112" s="264">
        <f t="shared" si="584"/>
        <v>192.20289965171341</v>
      </c>
      <c r="TZ112" s="264">
        <f t="shared" si="585"/>
        <v>24.432618420442818</v>
      </c>
      <c r="UA112" s="264">
        <f t="shared" si="586"/>
        <v>0.64797895966853025</v>
      </c>
      <c r="UB112" s="264">
        <f t="shared" si="587"/>
        <v>274.32788948408057</v>
      </c>
      <c r="UC112" s="264">
        <f t="shared" si="588"/>
        <v>50.730635875255729</v>
      </c>
      <c r="UD112" s="264">
        <f t="shared" si="589"/>
        <v>354.39477581451104</v>
      </c>
      <c r="UE112" s="264">
        <f t="shared" si="590"/>
        <v>0</v>
      </c>
      <c r="UF112" s="264">
        <f t="shared" si="591"/>
        <v>0.76232818784433498</v>
      </c>
      <c r="UG112" s="264">
        <f t="shared" si="592"/>
        <v>85.228291400996639</v>
      </c>
      <c r="UH112" s="264">
        <f t="shared" si="592"/>
        <v>0</v>
      </c>
      <c r="UI112" s="191"/>
      <c r="UJ112" s="191"/>
      <c r="UK112" s="191"/>
      <c r="UL112" s="191"/>
      <c r="UM112" s="189"/>
      <c r="UN112" s="191"/>
      <c r="UO112" s="191"/>
      <c r="UP112" s="191"/>
      <c r="UQ112" s="191"/>
      <c r="UR112" s="191"/>
      <c r="US112" s="191"/>
      <c r="UT112" s="191"/>
      <c r="UU112" s="191"/>
      <c r="UV112" s="192"/>
      <c r="UW112" s="191"/>
      <c r="UX112" s="191"/>
      <c r="UY112" s="191"/>
      <c r="UZ112" s="191"/>
      <c r="VA112" s="191"/>
      <c r="VB112" s="191"/>
      <c r="VC112" s="191"/>
      <c r="VD112" s="191"/>
      <c r="VE112" s="191"/>
      <c r="VF112" s="191"/>
      <c r="VG112" s="191"/>
      <c r="VH112" s="191"/>
      <c r="VI112" s="191"/>
      <c r="VJ112" s="191"/>
      <c r="VK112" s="191"/>
      <c r="VL112" s="191"/>
      <c r="VM112" s="191"/>
      <c r="VN112" s="219"/>
      <c r="VO112" s="191"/>
      <c r="VP112" s="191"/>
      <c r="VQ112" s="191"/>
      <c r="VR112" s="191"/>
      <c r="VS112" s="191"/>
      <c r="VT112" s="191"/>
      <c r="VU112" s="191"/>
      <c r="VV112" s="191"/>
    </row>
    <row r="113" spans="1:594" ht="23.1" hidden="1" customHeight="1" thickBot="1" x14ac:dyDescent="0.35">
      <c r="A113" s="265">
        <v>76</v>
      </c>
      <c r="B113" s="266" t="s">
        <v>199</v>
      </c>
      <c r="C113" s="265">
        <v>2</v>
      </c>
      <c r="D113" s="267">
        <v>379.5</v>
      </c>
      <c r="E113" s="239"/>
      <c r="F113" s="240">
        <f t="shared" si="593"/>
        <v>379.5</v>
      </c>
      <c r="G113" s="240"/>
      <c r="H113" s="268"/>
      <c r="I113" s="269">
        <v>3.1257000000000001</v>
      </c>
      <c r="J113" s="269">
        <v>3.1257000000000001</v>
      </c>
      <c r="K113" s="269">
        <f t="shared" si="798"/>
        <v>2.5439000000000003</v>
      </c>
      <c r="L113" s="269">
        <f t="shared" si="799"/>
        <v>2.5439000000000003</v>
      </c>
      <c r="M113" s="269">
        <v>0</v>
      </c>
      <c r="N113" s="269">
        <v>0</v>
      </c>
      <c r="O113" s="269">
        <v>0.58179999999999998</v>
      </c>
      <c r="P113" s="269">
        <v>0</v>
      </c>
      <c r="Q113" s="269">
        <v>0</v>
      </c>
      <c r="R113" s="269">
        <v>0</v>
      </c>
      <c r="S113" s="269">
        <v>0.44579999999999997</v>
      </c>
      <c r="T113" s="269">
        <v>0</v>
      </c>
      <c r="U113" s="269">
        <v>0</v>
      </c>
      <c r="V113" s="269">
        <v>0.65239999999999998</v>
      </c>
      <c r="W113" s="269">
        <v>9.9500000000000005E-2</v>
      </c>
      <c r="X113" s="269">
        <v>1.091</v>
      </c>
      <c r="Y113" s="269">
        <v>0</v>
      </c>
      <c r="Z113" s="269">
        <v>2E-3</v>
      </c>
      <c r="AA113" s="269">
        <v>0.25319999999999998</v>
      </c>
      <c r="AB113" s="269">
        <v>0</v>
      </c>
      <c r="AC113" s="244">
        <v>0</v>
      </c>
      <c r="AD113" s="243">
        <f t="shared" si="594"/>
        <v>0</v>
      </c>
      <c r="AE113" s="243">
        <f t="shared" si="390"/>
        <v>0</v>
      </c>
      <c r="AF113" s="243">
        <f t="shared" si="595"/>
        <v>0</v>
      </c>
      <c r="AG113" s="243">
        <f t="shared" si="596"/>
        <v>0</v>
      </c>
      <c r="AH113" s="244">
        <v>0</v>
      </c>
      <c r="AI113" s="243">
        <f t="shared" si="391"/>
        <v>0</v>
      </c>
      <c r="AJ113" s="243">
        <f t="shared" si="597"/>
        <v>0</v>
      </c>
      <c r="AK113" s="243">
        <f t="shared" si="598"/>
        <v>0</v>
      </c>
      <c r="AL113" s="243">
        <f t="shared" si="392"/>
        <v>0</v>
      </c>
      <c r="AM113" s="243">
        <f t="shared" si="599"/>
        <v>0</v>
      </c>
      <c r="AN113" s="244">
        <v>0</v>
      </c>
      <c r="AO113" s="244">
        <v>0</v>
      </c>
      <c r="AP113" s="243">
        <f t="shared" si="600"/>
        <v>0</v>
      </c>
      <c r="AQ113" s="243">
        <f t="shared" si="601"/>
        <v>0</v>
      </c>
      <c r="AR113" s="243">
        <f t="shared" si="602"/>
        <v>0</v>
      </c>
      <c r="AS113" s="244">
        <v>0</v>
      </c>
      <c r="AT113" s="244" t="e">
        <f t="shared" si="393"/>
        <v>#REF!</v>
      </c>
      <c r="AU113" s="243">
        <f t="shared" si="394"/>
        <v>0</v>
      </c>
      <c r="AV113" s="243">
        <f t="shared" si="603"/>
        <v>0</v>
      </c>
      <c r="AW113" s="243">
        <f t="shared" si="604"/>
        <v>0</v>
      </c>
      <c r="AX113" s="243">
        <f t="shared" si="395"/>
        <v>0</v>
      </c>
      <c r="AY113" s="243">
        <f t="shared" si="605"/>
        <v>0</v>
      </c>
      <c r="AZ113" s="244">
        <v>27</v>
      </c>
      <c r="BA113" s="243">
        <f t="shared" si="606"/>
        <v>137.62349999999998</v>
      </c>
      <c r="BB113" s="243">
        <f t="shared" si="607"/>
        <v>14.352164999999998</v>
      </c>
      <c r="BC113" s="243">
        <f t="shared" si="608"/>
        <v>11.481731999999999</v>
      </c>
      <c r="BD113" s="243">
        <f t="shared" si="609"/>
        <v>2.8704329999999985</v>
      </c>
      <c r="BE113" s="244">
        <v>5.3820618749999998</v>
      </c>
      <c r="BF113" s="243">
        <f t="shared" si="610"/>
        <v>4.3056495000000004</v>
      </c>
      <c r="BG113" s="243">
        <f t="shared" si="611"/>
        <v>1.0764123749999994</v>
      </c>
      <c r="BH113" s="243">
        <f t="shared" si="396"/>
        <v>17.879293485315333</v>
      </c>
      <c r="BI113" s="243">
        <f t="shared" si="612"/>
        <v>0.57631485200837607</v>
      </c>
      <c r="BJ113" s="243">
        <f t="shared" si="613"/>
        <v>15.25095238022009</v>
      </c>
      <c r="BK113" s="243">
        <f t="shared" si="397"/>
        <v>8.7618510180157667</v>
      </c>
      <c r="BL113" s="243">
        <f t="shared" si="614"/>
        <v>220.79864565399728</v>
      </c>
      <c r="BM113" s="244">
        <v>0</v>
      </c>
      <c r="BN113" s="243">
        <f t="shared" si="615"/>
        <v>0</v>
      </c>
      <c r="BO113" s="243">
        <f t="shared" si="398"/>
        <v>0</v>
      </c>
      <c r="BP113" s="243">
        <f t="shared" si="616"/>
        <v>0</v>
      </c>
      <c r="BQ113" s="243">
        <f t="shared" si="617"/>
        <v>0</v>
      </c>
      <c r="BR113" s="244">
        <v>0</v>
      </c>
      <c r="BS113" s="243">
        <f t="shared" si="399"/>
        <v>0</v>
      </c>
      <c r="BT113" s="243">
        <f t="shared" si="618"/>
        <v>0</v>
      </c>
      <c r="BU113" s="243">
        <f t="shared" si="619"/>
        <v>0</v>
      </c>
      <c r="BV113" s="243">
        <f t="shared" si="400"/>
        <v>0</v>
      </c>
      <c r="BW113" s="243">
        <f t="shared" si="620"/>
        <v>0</v>
      </c>
      <c r="BX113" s="244">
        <v>0</v>
      </c>
      <c r="BY113" s="243">
        <f t="shared" si="401"/>
        <v>0</v>
      </c>
      <c r="BZ113" s="243">
        <f t="shared" si="621"/>
        <v>0</v>
      </c>
      <c r="CA113" s="243">
        <f t="shared" si="622"/>
        <v>0</v>
      </c>
      <c r="CB113" s="243">
        <f t="shared" si="402"/>
        <v>0</v>
      </c>
      <c r="CC113" s="243">
        <f t="shared" si="623"/>
        <v>0</v>
      </c>
      <c r="CD113" s="245"/>
      <c r="CE113" s="243">
        <f t="shared" si="403"/>
        <v>0</v>
      </c>
      <c r="CF113" s="243">
        <f t="shared" si="624"/>
        <v>0</v>
      </c>
      <c r="CG113" s="243">
        <f t="shared" si="625"/>
        <v>0</v>
      </c>
      <c r="CH113" s="243">
        <f t="shared" si="404"/>
        <v>0</v>
      </c>
      <c r="CI113" s="243">
        <f t="shared" si="626"/>
        <v>0</v>
      </c>
      <c r="CJ113" s="245"/>
      <c r="CK113" s="243">
        <f t="shared" si="405"/>
        <v>0</v>
      </c>
      <c r="CL113" s="243">
        <f t="shared" si="627"/>
        <v>0</v>
      </c>
      <c r="CM113" s="243">
        <f t="shared" si="628"/>
        <v>0</v>
      </c>
      <c r="CN113" s="243">
        <f t="shared" si="406"/>
        <v>0</v>
      </c>
      <c r="CO113" s="243">
        <f t="shared" si="629"/>
        <v>0</v>
      </c>
      <c r="CP113" s="243">
        <v>0</v>
      </c>
      <c r="CQ113" s="243">
        <f t="shared" si="407"/>
        <v>0</v>
      </c>
      <c r="CR113" s="243">
        <f t="shared" si="763"/>
        <v>0</v>
      </c>
      <c r="CS113" s="243">
        <f t="shared" si="630"/>
        <v>0</v>
      </c>
      <c r="CT113" s="243">
        <f t="shared" si="408"/>
        <v>0</v>
      </c>
      <c r="CU113" s="243">
        <f t="shared" si="631"/>
        <v>0</v>
      </c>
      <c r="CV113" s="243"/>
      <c r="CW113" s="243">
        <f t="shared" si="409"/>
        <v>0</v>
      </c>
      <c r="CX113" s="243">
        <f t="shared" si="764"/>
        <v>0</v>
      </c>
      <c r="CY113" s="243">
        <f t="shared" si="632"/>
        <v>0</v>
      </c>
      <c r="CZ113" s="243">
        <f t="shared" si="410"/>
        <v>0</v>
      </c>
      <c r="DA113" s="243">
        <f t="shared" si="633"/>
        <v>0</v>
      </c>
      <c r="DB113" s="244">
        <v>0</v>
      </c>
      <c r="DC113" s="243">
        <f t="shared" si="634"/>
        <v>0</v>
      </c>
      <c r="DD113" s="243">
        <f t="shared" si="411"/>
        <v>0</v>
      </c>
      <c r="DE113" s="244">
        <v>0</v>
      </c>
      <c r="DF113" s="244">
        <v>0</v>
      </c>
      <c r="DG113" s="243">
        <f t="shared" si="412"/>
        <v>0</v>
      </c>
      <c r="DH113" s="243">
        <f t="shared" si="413"/>
        <v>0</v>
      </c>
      <c r="DI113" s="243">
        <f t="shared" si="635"/>
        <v>0</v>
      </c>
      <c r="DJ113" s="244">
        <v>32.840000000000003</v>
      </c>
      <c r="DK113" s="243">
        <f t="shared" si="636"/>
        <v>7.224800000000001</v>
      </c>
      <c r="DL113" s="243">
        <f t="shared" si="414"/>
        <v>0</v>
      </c>
      <c r="DM113" s="244">
        <v>1.3529345054699999</v>
      </c>
      <c r="DN113" s="244">
        <v>2.5593505539999999</v>
      </c>
      <c r="DO113" s="243">
        <f t="shared" si="415"/>
        <v>4.9967626377288479</v>
      </c>
      <c r="DP113" s="243">
        <f t="shared" si="416"/>
        <v>2.4486923848599429</v>
      </c>
      <c r="DQ113" s="243">
        <f t="shared" si="637"/>
        <v>61.707048098470558</v>
      </c>
      <c r="DR113" s="244">
        <v>6.62</v>
      </c>
      <c r="DS113" s="243">
        <f t="shared" si="638"/>
        <v>1.4564000000000001</v>
      </c>
      <c r="DT113" s="243">
        <f t="shared" si="417"/>
        <v>0</v>
      </c>
      <c r="DU113" s="244">
        <v>0.28016056992000099</v>
      </c>
      <c r="DV113" s="244">
        <v>0</v>
      </c>
      <c r="DW113" s="243">
        <f t="shared" si="418"/>
        <v>0.94948879806899988</v>
      </c>
      <c r="DX113" s="243">
        <f t="shared" si="419"/>
        <v>0.46530246839945005</v>
      </c>
      <c r="DY113" s="243">
        <f t="shared" si="420"/>
        <v>11.725622203666141</v>
      </c>
      <c r="DZ113" s="244">
        <v>0</v>
      </c>
      <c r="EA113" s="243">
        <f t="shared" si="639"/>
        <v>0</v>
      </c>
      <c r="EB113" s="243">
        <f t="shared" si="421"/>
        <v>0</v>
      </c>
      <c r="EC113" s="244">
        <v>0</v>
      </c>
      <c r="ED113" s="244">
        <v>0</v>
      </c>
      <c r="EE113" s="243">
        <f t="shared" si="422"/>
        <v>0</v>
      </c>
      <c r="EF113" s="243">
        <f t="shared" si="423"/>
        <v>0</v>
      </c>
      <c r="EG113" s="243">
        <f t="shared" si="424"/>
        <v>0</v>
      </c>
      <c r="EH113" s="244">
        <v>0</v>
      </c>
      <c r="EI113" s="243">
        <f t="shared" si="640"/>
        <v>0</v>
      </c>
      <c r="EJ113" s="243">
        <f t="shared" si="425"/>
        <v>0</v>
      </c>
      <c r="EK113" s="244">
        <v>0</v>
      </c>
      <c r="EL113" s="244">
        <v>0</v>
      </c>
      <c r="EM113" s="243">
        <f t="shared" si="426"/>
        <v>0</v>
      </c>
      <c r="EN113" s="243">
        <f t="shared" si="427"/>
        <v>0</v>
      </c>
      <c r="EO113" s="243">
        <f t="shared" si="641"/>
        <v>0</v>
      </c>
      <c r="EP113" s="244">
        <v>0</v>
      </c>
      <c r="EQ113" s="244">
        <v>44.021999999999998</v>
      </c>
      <c r="ER113" s="244">
        <v>0</v>
      </c>
      <c r="ES113" s="244">
        <v>0</v>
      </c>
      <c r="ET113" s="244">
        <v>0</v>
      </c>
      <c r="EU113" s="243">
        <f t="shared" si="428"/>
        <v>5.0018659613441478</v>
      </c>
      <c r="EV113" s="243">
        <f t="shared" si="642"/>
        <v>0.16122838654924321</v>
      </c>
      <c r="EW113" s="243">
        <f t="shared" si="643"/>
        <v>4.2665678960612459</v>
      </c>
      <c r="EX113" s="243">
        <f t="shared" si="429"/>
        <v>2.4511932980672073</v>
      </c>
      <c r="EY113" s="243">
        <f t="shared" si="644"/>
        <v>61.770071111293618</v>
      </c>
      <c r="EZ113" s="245">
        <f t="shared" si="645"/>
        <v>39.46</v>
      </c>
      <c r="FA113" s="245">
        <f t="shared" si="645"/>
        <v>8.6812000000000005</v>
      </c>
      <c r="FB113" s="245">
        <f t="shared" si="645"/>
        <v>0</v>
      </c>
      <c r="FC113" s="245">
        <f t="shared" si="646"/>
        <v>0</v>
      </c>
      <c r="FD113" s="245">
        <f t="shared" si="647"/>
        <v>0</v>
      </c>
      <c r="FE113" s="245">
        <f t="shared" si="648"/>
        <v>4.1924456293900008</v>
      </c>
      <c r="FF113" s="245">
        <f t="shared" si="649"/>
        <v>10.948117397141996</v>
      </c>
      <c r="FG113" s="245">
        <f t="shared" si="650"/>
        <v>0.35289776202210693</v>
      </c>
      <c r="FH113" s="245">
        <f t="shared" si="651"/>
        <v>9.3386921140931705</v>
      </c>
      <c r="FI113" s="245">
        <f t="shared" si="652"/>
        <v>5.3651881513266009</v>
      </c>
      <c r="FJ113" s="245">
        <f t="shared" si="652"/>
        <v>135.20274141343032</v>
      </c>
      <c r="FK113" s="244">
        <f t="shared" si="430"/>
        <v>0</v>
      </c>
      <c r="FL113" s="244">
        <v>0</v>
      </c>
      <c r="FM113" s="243">
        <f t="shared" si="653"/>
        <v>0</v>
      </c>
      <c r="FN113" s="243">
        <f t="shared" si="654"/>
        <v>0</v>
      </c>
      <c r="FO113" s="244">
        <v>0</v>
      </c>
      <c r="FP113" s="244">
        <f t="shared" si="655"/>
        <v>0</v>
      </c>
      <c r="FQ113" s="244">
        <f t="shared" si="431"/>
        <v>0</v>
      </c>
      <c r="FR113" s="244">
        <v>0</v>
      </c>
      <c r="FS113" s="243">
        <f t="shared" si="656"/>
        <v>0</v>
      </c>
      <c r="FT113" s="243">
        <f t="shared" si="657"/>
        <v>0</v>
      </c>
      <c r="FU113" s="244">
        <v>0</v>
      </c>
      <c r="FV113" s="244">
        <f t="shared" si="658"/>
        <v>0</v>
      </c>
      <c r="FW113" s="270">
        <v>2.1578E-2</v>
      </c>
      <c r="FX113" s="243">
        <f t="shared" si="659"/>
        <v>95.331539818396806</v>
      </c>
      <c r="FY113" s="243">
        <f t="shared" si="660"/>
        <v>20.972938760047299</v>
      </c>
      <c r="FZ113" s="243">
        <f t="shared" si="432"/>
        <v>0</v>
      </c>
      <c r="GA113" s="243">
        <f t="shared" si="661"/>
        <v>0</v>
      </c>
      <c r="GB113" s="243">
        <f t="shared" si="662"/>
        <v>0</v>
      </c>
      <c r="GC113" s="243">
        <f t="shared" si="663"/>
        <v>1.6802256837928513</v>
      </c>
      <c r="GD113" s="243">
        <f t="shared" si="433"/>
        <v>13.405653450741424</v>
      </c>
      <c r="GE113" s="243">
        <f t="shared" si="664"/>
        <v>0.43211311402685221</v>
      </c>
      <c r="GF113" s="243">
        <f t="shared" si="665"/>
        <v>11.434958689553877</v>
      </c>
      <c r="GG113" s="243">
        <f t="shared" si="434"/>
        <v>6.5695178856489198</v>
      </c>
      <c r="GH113" s="247">
        <f t="shared" si="666"/>
        <v>165.55185071835274</v>
      </c>
      <c r="GI113" s="244">
        <v>24</v>
      </c>
      <c r="GJ113" s="244">
        <v>4029.6</v>
      </c>
      <c r="GK113" s="244">
        <v>886.51199999999994</v>
      </c>
      <c r="GL113" s="244">
        <v>2471.6494855913902</v>
      </c>
      <c r="GM113" s="244">
        <v>71.022008333333304</v>
      </c>
      <c r="GN113" s="271">
        <v>14.48</v>
      </c>
      <c r="GO113" s="243">
        <f t="shared" si="667"/>
        <v>3.1856</v>
      </c>
      <c r="GP113" s="243">
        <f t="shared" si="435"/>
        <v>0</v>
      </c>
      <c r="GQ113" s="243">
        <f t="shared" si="668"/>
        <v>0</v>
      </c>
      <c r="GR113" s="243">
        <f t="shared" si="669"/>
        <v>0</v>
      </c>
      <c r="GS113" s="244">
        <v>0.29533956291666702</v>
      </c>
      <c r="GT113" s="244">
        <v>6.7438629375000003E-2</v>
      </c>
      <c r="GU113" s="245"/>
      <c r="GV113" s="243">
        <f t="shared" si="436"/>
        <v>2.0484196814834141</v>
      </c>
      <c r="GW113" s="243">
        <f t="shared" si="670"/>
        <v>6.6028038890617161E-2</v>
      </c>
      <c r="GX113" s="243">
        <f t="shared" si="671"/>
        <v>1.7472922541747837</v>
      </c>
      <c r="GY113" s="243">
        <f t="shared" si="437"/>
        <v>1.003839893688754</v>
      </c>
      <c r="GZ113" s="243">
        <f t="shared" si="672"/>
        <v>25.296765320956599</v>
      </c>
      <c r="HA113" s="244">
        <v>0</v>
      </c>
      <c r="HB113" s="244">
        <v>44</v>
      </c>
      <c r="HC113" s="244">
        <v>0</v>
      </c>
      <c r="HD113" s="244">
        <v>0</v>
      </c>
      <c r="HE113" s="244">
        <v>0</v>
      </c>
      <c r="HF113" s="243">
        <f t="shared" si="673"/>
        <v>0</v>
      </c>
      <c r="HG113" s="243">
        <f t="shared" si="438"/>
        <v>0</v>
      </c>
      <c r="HH113" s="244">
        <v>0</v>
      </c>
      <c r="HI113" s="244">
        <v>0</v>
      </c>
      <c r="HJ113" s="243">
        <f t="shared" si="439"/>
        <v>0</v>
      </c>
      <c r="HK113" s="243">
        <f t="shared" si="440"/>
        <v>0</v>
      </c>
      <c r="HL113" s="243">
        <f t="shared" si="441"/>
        <v>0</v>
      </c>
      <c r="HM113" s="244">
        <v>18.149999999999999</v>
      </c>
      <c r="HN113" s="243">
        <f t="shared" si="674"/>
        <v>3.9929999999999999</v>
      </c>
      <c r="HO113" s="243">
        <f t="shared" si="442"/>
        <v>0</v>
      </c>
      <c r="HP113" s="244">
        <v>0.78296768583499898</v>
      </c>
      <c r="HQ113" s="244">
        <v>16.619449244719998</v>
      </c>
      <c r="HR113" s="243">
        <f t="shared" si="443"/>
        <v>4.4932278150039888</v>
      </c>
      <c r="HS113" s="243">
        <f t="shared" si="444"/>
        <v>2.2019322372779491</v>
      </c>
      <c r="HT113" s="243">
        <f t="shared" si="445"/>
        <v>55.48869237940432</v>
      </c>
      <c r="HU113" s="244">
        <v>10.84</v>
      </c>
      <c r="HV113" s="243">
        <f t="shared" si="675"/>
        <v>2.3847999999999998</v>
      </c>
      <c r="HW113" s="243">
        <f t="shared" si="446"/>
        <v>0</v>
      </c>
      <c r="HX113" s="244">
        <v>0.44294326037000098</v>
      </c>
      <c r="HY113" s="244">
        <v>24.356346392599999</v>
      </c>
      <c r="HZ113" s="243">
        <f t="shared" si="447"/>
        <v>4.3203716266023546</v>
      </c>
      <c r="IA113" s="243">
        <f t="shared" si="448"/>
        <v>2.1172230639786176</v>
      </c>
      <c r="IB113" s="243">
        <f t="shared" si="449"/>
        <v>53.354021212261166</v>
      </c>
      <c r="IC113" s="244">
        <v>0</v>
      </c>
      <c r="ID113" s="243">
        <f t="shared" si="676"/>
        <v>0</v>
      </c>
      <c r="IE113" s="243">
        <f t="shared" si="450"/>
        <v>0</v>
      </c>
      <c r="IF113" s="244">
        <v>0</v>
      </c>
      <c r="IG113" s="244">
        <v>0</v>
      </c>
      <c r="IH113" s="243">
        <f t="shared" si="451"/>
        <v>0</v>
      </c>
      <c r="II113" s="243">
        <f t="shared" si="452"/>
        <v>0</v>
      </c>
      <c r="IJ113" s="243">
        <f t="shared" si="677"/>
        <v>0</v>
      </c>
      <c r="IK113" s="244">
        <v>0</v>
      </c>
      <c r="IL113" s="243">
        <f t="shared" si="678"/>
        <v>0</v>
      </c>
      <c r="IM113" s="243">
        <f t="shared" si="453"/>
        <v>0</v>
      </c>
      <c r="IN113" s="244">
        <v>0</v>
      </c>
      <c r="IO113" s="244">
        <v>0</v>
      </c>
      <c r="IP113" s="243">
        <f t="shared" si="454"/>
        <v>0</v>
      </c>
      <c r="IQ113" s="243">
        <f t="shared" si="455"/>
        <v>0</v>
      </c>
      <c r="IR113" s="243">
        <f t="shared" si="679"/>
        <v>0</v>
      </c>
      <c r="IS113" s="244">
        <v>2.2000000000000002</v>
      </c>
      <c r="IT113" s="243">
        <f t="shared" si="680"/>
        <v>0.48400000000000004</v>
      </c>
      <c r="IU113" s="243">
        <f t="shared" si="456"/>
        <v>0</v>
      </c>
      <c r="IV113" s="244">
        <v>9.6134643615000098E-2</v>
      </c>
      <c r="IW113" s="244">
        <v>0.22809959151905601</v>
      </c>
      <c r="IX113" s="243">
        <f t="shared" si="457"/>
        <v>0.34180147254707155</v>
      </c>
      <c r="IY113" s="243">
        <f t="shared" si="458"/>
        <v>0.16750178538405638</v>
      </c>
      <c r="IZ113" s="243">
        <f t="shared" si="681"/>
        <v>4.2210449916782204</v>
      </c>
      <c r="JA113" s="244">
        <v>16.3475</v>
      </c>
      <c r="JB113" s="243">
        <f t="shared" si="682"/>
        <v>3.5964499999999999</v>
      </c>
      <c r="JC113" s="244">
        <v>118.809166666667</v>
      </c>
      <c r="JD113" s="243">
        <f t="shared" si="459"/>
        <v>0</v>
      </c>
      <c r="JE113" s="243">
        <f t="shared" si="460"/>
        <v>15.765401192254215</v>
      </c>
      <c r="JF113" s="243">
        <f t="shared" si="461"/>
        <v>7.7259258929460604</v>
      </c>
      <c r="JG113" s="243">
        <f t="shared" si="683"/>
        <v>194.69333250224071</v>
      </c>
      <c r="JH113" s="244">
        <v>0</v>
      </c>
      <c r="JI113" s="243">
        <f t="shared" si="684"/>
        <v>0</v>
      </c>
      <c r="JJ113" s="244">
        <v>0</v>
      </c>
      <c r="JK113" s="243">
        <f t="shared" si="462"/>
        <v>0</v>
      </c>
      <c r="JL113" s="243">
        <f t="shared" si="463"/>
        <v>0</v>
      </c>
      <c r="JM113" s="243">
        <f t="shared" si="464"/>
        <v>0</v>
      </c>
      <c r="JN113" s="243">
        <f t="shared" si="685"/>
        <v>0</v>
      </c>
      <c r="JO113" s="244">
        <v>0</v>
      </c>
      <c r="JP113" s="243">
        <f t="shared" si="686"/>
        <v>0</v>
      </c>
      <c r="JQ113" s="244">
        <v>0</v>
      </c>
      <c r="JR113" s="243">
        <f t="shared" si="465"/>
        <v>0</v>
      </c>
      <c r="JS113" s="243">
        <f t="shared" si="466"/>
        <v>0</v>
      </c>
      <c r="JT113" s="243">
        <f t="shared" si="467"/>
        <v>0</v>
      </c>
      <c r="JU113" s="243">
        <f t="shared" si="687"/>
        <v>0</v>
      </c>
      <c r="JV113" s="244">
        <v>0</v>
      </c>
      <c r="JW113" s="243">
        <f t="shared" si="688"/>
        <v>0</v>
      </c>
      <c r="JX113" s="244">
        <v>0</v>
      </c>
      <c r="JY113" s="243">
        <f t="shared" si="468"/>
        <v>0</v>
      </c>
      <c r="JZ113" s="243">
        <f t="shared" si="469"/>
        <v>0</v>
      </c>
      <c r="KA113" s="243">
        <f t="shared" si="470"/>
        <v>0</v>
      </c>
      <c r="KB113" s="243">
        <f t="shared" si="689"/>
        <v>0</v>
      </c>
      <c r="KC113" s="244">
        <v>17.399999999999999</v>
      </c>
      <c r="KD113" s="243">
        <f t="shared" si="690"/>
        <v>3.8279999999999998</v>
      </c>
      <c r="KE113" s="244">
        <v>9.3266666666666698</v>
      </c>
      <c r="KF113" s="243">
        <f t="shared" si="471"/>
        <v>0</v>
      </c>
      <c r="KG113" s="243">
        <f t="shared" si="472"/>
        <v>3.4716811403438439</v>
      </c>
      <c r="KH113" s="243">
        <f t="shared" si="473"/>
        <v>1.7013173903505259</v>
      </c>
      <c r="KI113" s="243">
        <f t="shared" si="691"/>
        <v>42.873198236833247</v>
      </c>
      <c r="KJ113" s="244">
        <v>1.9137500000000001</v>
      </c>
      <c r="KK113" s="243">
        <f t="shared" si="692"/>
        <v>0.42102500000000004</v>
      </c>
      <c r="KL113" s="244">
        <v>1.855</v>
      </c>
      <c r="KM113" s="243">
        <f t="shared" si="474"/>
        <v>0</v>
      </c>
      <c r="KN113" s="243">
        <f t="shared" si="475"/>
        <v>0.47605045109696698</v>
      </c>
      <c r="KO113" s="243">
        <f t="shared" si="476"/>
        <v>0.23329127255484836</v>
      </c>
      <c r="KP113" s="243">
        <f t="shared" si="693"/>
        <v>5.8789400683821782</v>
      </c>
      <c r="KQ113" s="243">
        <f t="shared" si="694"/>
        <v>66.851249999999993</v>
      </c>
      <c r="KR113" s="243">
        <f t="shared" si="694"/>
        <v>14.707274999999999</v>
      </c>
      <c r="KS113" s="243">
        <f t="shared" si="695"/>
        <v>172.51677415199271</v>
      </c>
      <c r="KT113" s="243">
        <f t="shared" si="696"/>
        <v>0</v>
      </c>
      <c r="KU113" s="243">
        <f t="shared" si="697"/>
        <v>0</v>
      </c>
      <c r="KV113" s="243">
        <f t="shared" si="698"/>
        <v>0</v>
      </c>
      <c r="KW113" s="243">
        <f t="shared" si="699"/>
        <v>28.868533697848438</v>
      </c>
      <c r="KX113" s="243">
        <f t="shared" si="700"/>
        <v>0.93053815238499127</v>
      </c>
      <c r="KY113" s="243">
        <f t="shared" si="701"/>
        <v>24.624722060425448</v>
      </c>
      <c r="KZ113" s="243">
        <f t="shared" si="702"/>
        <v>14.147191642492057</v>
      </c>
      <c r="LA113" s="243">
        <f t="shared" si="702"/>
        <v>356.50922939079982</v>
      </c>
      <c r="LB113" s="244">
        <v>0</v>
      </c>
      <c r="LC113" s="243">
        <f t="shared" si="703"/>
        <v>0</v>
      </c>
      <c r="LD113" s="243">
        <f t="shared" si="477"/>
        <v>0</v>
      </c>
      <c r="LE113" s="243">
        <f t="shared" si="704"/>
        <v>0</v>
      </c>
      <c r="LF113" s="243">
        <f t="shared" si="705"/>
        <v>0</v>
      </c>
      <c r="LG113" s="244">
        <v>0</v>
      </c>
      <c r="LH113" s="243">
        <f t="shared" si="478"/>
        <v>0</v>
      </c>
      <c r="LI113" s="243">
        <f t="shared" si="706"/>
        <v>0</v>
      </c>
      <c r="LJ113" s="243">
        <f t="shared" si="707"/>
        <v>0</v>
      </c>
      <c r="LK113" s="243">
        <f t="shared" si="479"/>
        <v>0</v>
      </c>
      <c r="LL113" s="243">
        <f t="shared" si="708"/>
        <v>0</v>
      </c>
      <c r="LM113" s="243">
        <f t="shared" si="480"/>
        <v>0.54166666784117723</v>
      </c>
      <c r="LN113" s="244">
        <v>6.1545228937110799E-2</v>
      </c>
      <c r="LO113" s="243">
        <f t="shared" si="709"/>
        <v>1.9838272432769494E-3</v>
      </c>
      <c r="LP113" s="243">
        <f t="shared" si="710"/>
        <v>5.2497787819218517E-2</v>
      </c>
      <c r="LQ113" s="243">
        <f t="shared" si="481"/>
        <v>3.0160594838914402E-2</v>
      </c>
      <c r="LR113" s="243">
        <f t="shared" si="711"/>
        <v>0.7600469899406429</v>
      </c>
      <c r="LS113" s="244">
        <v>68.488517999999999</v>
      </c>
      <c r="LT113" s="243">
        <f t="shared" si="482"/>
        <v>7.78179971212362</v>
      </c>
      <c r="LU113" s="243">
        <f t="shared" si="712"/>
        <v>0.25083579242853127</v>
      </c>
      <c r="LV113" s="243">
        <f t="shared" si="713"/>
        <v>6.6378381751763387</v>
      </c>
      <c r="LW113" s="243">
        <f t="shared" si="483"/>
        <v>3.813515885606181</v>
      </c>
      <c r="LX113" s="243">
        <f t="shared" si="714"/>
        <v>96.100600317275749</v>
      </c>
      <c r="LY113" s="245">
        <f t="shared" si="484"/>
        <v>0</v>
      </c>
      <c r="LZ113" s="244">
        <v>0</v>
      </c>
      <c r="MA113" s="249">
        <f t="shared" si="715"/>
        <v>0</v>
      </c>
      <c r="MB113" s="249">
        <f t="shared" si="716"/>
        <v>0</v>
      </c>
      <c r="MC113" s="249">
        <f t="shared" si="485"/>
        <v>0</v>
      </c>
      <c r="MD113" s="247">
        <f t="shared" si="717"/>
        <v>0</v>
      </c>
      <c r="ME113" s="250">
        <f t="shared" si="718"/>
        <v>1000.2198798047532</v>
      </c>
      <c r="MF113" s="251">
        <f t="shared" si="765"/>
        <v>263.66980357844409</v>
      </c>
      <c r="MG113" s="252" t="e">
        <f t="shared" si="719"/>
        <v>#REF!</v>
      </c>
      <c r="MH113" s="252" t="e">
        <f t="shared" si="766"/>
        <v>#REF!</v>
      </c>
      <c r="MI113" s="252">
        <f t="shared" si="720"/>
        <v>68.488517999999999</v>
      </c>
      <c r="MJ113" s="252">
        <f t="shared" si="721"/>
        <v>0</v>
      </c>
      <c r="MK113" s="252">
        <f t="shared" si="767"/>
        <v>137.62349999999998</v>
      </c>
      <c r="ML113" s="252">
        <f t="shared" si="722"/>
        <v>0</v>
      </c>
      <c r="MM113" s="252">
        <f t="shared" si="723"/>
        <v>0</v>
      </c>
      <c r="MN113" s="252">
        <f t="shared" si="724"/>
        <v>44.021999999999998</v>
      </c>
      <c r="MO113" s="252">
        <f t="shared" si="725"/>
        <v>0</v>
      </c>
      <c r="MP113" s="253">
        <f t="shared" si="726"/>
        <v>0</v>
      </c>
      <c r="MQ113" s="254">
        <f t="shared" si="768"/>
        <v>0</v>
      </c>
      <c r="MR113" s="255">
        <f t="shared" si="727"/>
        <v>0</v>
      </c>
      <c r="MS113" s="255">
        <f t="shared" si="769"/>
        <v>0</v>
      </c>
      <c r="MT113" s="255">
        <f t="shared" si="770"/>
        <v>85.995228614935485</v>
      </c>
      <c r="MU113" s="255">
        <f t="shared" si="486"/>
        <v>2.7719399255539949</v>
      </c>
      <c r="MV113" s="255">
        <f t="shared" si="728"/>
        <v>89.491296056179493</v>
      </c>
      <c r="MW113" s="255" t="e">
        <f t="shared" si="487"/>
        <v>#REF!</v>
      </c>
      <c r="MX113" s="255" t="e">
        <f t="shared" si="488"/>
        <v>#REF!</v>
      </c>
      <c r="MY113" s="256" t="e">
        <f t="shared" si="729"/>
        <v>#REF!</v>
      </c>
      <c r="MZ113" s="254">
        <f t="shared" si="730"/>
        <v>0</v>
      </c>
      <c r="NA113" s="255">
        <f t="shared" si="489"/>
        <v>0</v>
      </c>
      <c r="NB113" s="255">
        <f t="shared" si="731"/>
        <v>0</v>
      </c>
      <c r="NC113" s="255">
        <f t="shared" si="490"/>
        <v>0</v>
      </c>
      <c r="ND113" s="255">
        <f t="shared" si="732"/>
        <v>0</v>
      </c>
      <c r="NE113" s="255"/>
      <c r="NF113" s="256"/>
      <c r="NG113" s="257"/>
      <c r="NH113" s="254">
        <f t="shared" si="733"/>
        <v>0</v>
      </c>
      <c r="NI113" s="255">
        <f t="shared" si="491"/>
        <v>0</v>
      </c>
      <c r="NJ113" s="255" t="e">
        <f t="shared" si="734"/>
        <v>#REF!</v>
      </c>
      <c r="NK113" s="255" t="e">
        <f t="shared" si="492"/>
        <v>#REF!</v>
      </c>
      <c r="NL113" s="255">
        <f t="shared" si="735"/>
        <v>0</v>
      </c>
      <c r="NM113" s="255"/>
      <c r="NN113" s="256"/>
      <c r="NO113" s="257"/>
      <c r="NP113" s="254">
        <f t="shared" si="736"/>
        <v>18.606161903868511</v>
      </c>
      <c r="NQ113" s="255">
        <f t="shared" si="493"/>
        <v>20.969144465659813</v>
      </c>
      <c r="NR113" s="255">
        <f t="shared" si="737"/>
        <v>16.363696352008375</v>
      </c>
      <c r="NS113" s="255">
        <f t="shared" si="494"/>
        <v>20.290983476490386</v>
      </c>
      <c r="NT113" s="255">
        <f t="shared" si="738"/>
        <v>175.23702036031531</v>
      </c>
      <c r="NU113" s="255">
        <f t="shared" si="739"/>
        <v>0.10617711865684128</v>
      </c>
      <c r="NV113" s="256">
        <f t="shared" si="740"/>
        <v>9.3380361742981033E-2</v>
      </c>
      <c r="NW113" s="257">
        <f t="shared" si="495"/>
        <v>1.0358957808877343</v>
      </c>
      <c r="NX113" s="254">
        <f t="shared" si="741"/>
        <v>0</v>
      </c>
      <c r="NY113" s="255">
        <f t="shared" si="496"/>
        <v>0</v>
      </c>
      <c r="NZ113" s="255">
        <f t="shared" si="742"/>
        <v>0</v>
      </c>
      <c r="OA113" s="255">
        <f t="shared" si="497"/>
        <v>0</v>
      </c>
      <c r="OB113" s="255">
        <f t="shared" si="743"/>
        <v>0</v>
      </c>
      <c r="OC113" s="255"/>
      <c r="OD113" s="256"/>
      <c r="OE113" s="257"/>
      <c r="OF113" s="254">
        <f t="shared" si="744"/>
        <v>0</v>
      </c>
      <c r="OG113" s="255">
        <f t="shared" si="498"/>
        <v>0</v>
      </c>
      <c r="OH113" s="255">
        <f t="shared" si="745"/>
        <v>0</v>
      </c>
      <c r="OI113" s="255">
        <f t="shared" si="499"/>
        <v>0</v>
      </c>
      <c r="OJ113" s="255">
        <f t="shared" si="746"/>
        <v>0</v>
      </c>
      <c r="OK113" s="255"/>
      <c r="OL113" s="256"/>
      <c r="OM113" s="257"/>
      <c r="ON113" s="258"/>
      <c r="OO113" s="254">
        <f t="shared" si="747"/>
        <v>0</v>
      </c>
      <c r="OP113" s="255">
        <f t="shared" si="500"/>
        <v>0</v>
      </c>
      <c r="OQ113" s="255">
        <f t="shared" si="748"/>
        <v>0</v>
      </c>
      <c r="OR113" s="255">
        <f t="shared" si="501"/>
        <v>0</v>
      </c>
      <c r="OS113" s="255">
        <f t="shared" si="749"/>
        <v>0</v>
      </c>
      <c r="OT113" s="255"/>
      <c r="OU113" s="256"/>
      <c r="OV113" s="257"/>
      <c r="OW113" s="258"/>
      <c r="OX113" s="254">
        <f t="shared" si="750"/>
        <v>59.534404379193667</v>
      </c>
      <c r="OY113" s="255">
        <f t="shared" si="502"/>
        <v>67.095273735351256</v>
      </c>
      <c r="OZ113" s="255">
        <f t="shared" si="751"/>
        <v>0.35289776202210693</v>
      </c>
      <c r="PA113" s="255">
        <f t="shared" si="503"/>
        <v>0.43759322490741259</v>
      </c>
      <c r="PB113" s="255">
        <f t="shared" si="752"/>
        <v>107.30376302653198</v>
      </c>
      <c r="PC113" s="255">
        <f t="shared" si="388"/>
        <v>0.55482121688941288</v>
      </c>
      <c r="PD113" s="259">
        <f t="shared" si="504"/>
        <v>3.2887734042919749E-3</v>
      </c>
      <c r="PE113" s="257">
        <f t="shared" si="389"/>
        <v>1.0712516001619854</v>
      </c>
      <c r="PF113" s="254">
        <f t="shared" si="505"/>
        <v>0</v>
      </c>
      <c r="PG113" s="255">
        <f t="shared" si="506"/>
        <v>0</v>
      </c>
      <c r="PH113" s="255">
        <f t="shared" si="753"/>
        <v>0</v>
      </c>
      <c r="PI113" s="255">
        <f t="shared" si="507"/>
        <v>0</v>
      </c>
      <c r="PJ113" s="255">
        <f t="shared" si="508"/>
        <v>0</v>
      </c>
      <c r="PK113" s="255"/>
      <c r="PL113" s="259"/>
      <c r="PM113" s="257"/>
      <c r="PN113" s="254">
        <f t="shared" si="509"/>
        <v>0</v>
      </c>
      <c r="PO113" s="255">
        <f t="shared" si="510"/>
        <v>0</v>
      </c>
      <c r="PP113" s="255">
        <f t="shared" si="754"/>
        <v>0</v>
      </c>
      <c r="PQ113" s="255">
        <f t="shared" si="511"/>
        <v>0</v>
      </c>
      <c r="PR113" s="255">
        <f t="shared" si="512"/>
        <v>0</v>
      </c>
      <c r="PS113" s="255"/>
      <c r="PT113" s="259"/>
      <c r="PU113" s="257"/>
      <c r="PV113" s="254">
        <f t="shared" si="513"/>
        <v>130.25512817969982</v>
      </c>
      <c r="PW113" s="255">
        <f t="shared" si="514"/>
        <v>146.79752945852169</v>
      </c>
      <c r="PX113" s="255">
        <f t="shared" si="515"/>
        <v>0.43211311402685221</v>
      </c>
      <c r="PY113" s="255">
        <f t="shared" si="516"/>
        <v>0.53582026139329675</v>
      </c>
      <c r="PZ113" s="255">
        <f t="shared" si="517"/>
        <v>131.39035771297839</v>
      </c>
      <c r="QA113" s="255">
        <f t="shared" si="755"/>
        <v>0.99135987181221874</v>
      </c>
      <c r="QB113" s="259">
        <f t="shared" si="518"/>
        <v>3.2887734042919745E-3</v>
      </c>
      <c r="QC113" s="257">
        <f t="shared" si="756"/>
        <v>1.1266920093371817</v>
      </c>
      <c r="QD113" s="254">
        <f t="shared" si="519"/>
        <v>19.797296550093236</v>
      </c>
      <c r="QE113" s="255">
        <f t="shared" si="520"/>
        <v>22.311553211955076</v>
      </c>
      <c r="QF113" s="255">
        <f t="shared" si="521"/>
        <v>6.6028038890617161E-2</v>
      </c>
      <c r="QG113" s="255">
        <f t="shared" si="522"/>
        <v>8.1874768224365277E-2</v>
      </c>
      <c r="QH113" s="255">
        <f t="shared" si="523"/>
        <v>20.076797873775078</v>
      </c>
      <c r="QI113" s="255">
        <f t="shared" si="784"/>
        <v>0.98607839131324149</v>
      </c>
      <c r="QJ113" s="259">
        <f t="shared" si="785"/>
        <v>3.2887734042919754E-3</v>
      </c>
      <c r="QK113" s="257">
        <f t="shared" si="786"/>
        <v>1.1260212613138116</v>
      </c>
      <c r="QL113" s="254">
        <f t="shared" si="524"/>
        <v>111.60068591371903</v>
      </c>
      <c r="QM113" s="255">
        <f t="shared" si="525"/>
        <v>125.77397302476135</v>
      </c>
      <c r="QN113" s="255">
        <f t="shared" si="526"/>
        <v>0.93053815238499127</v>
      </c>
      <c r="QO113" s="255">
        <f t="shared" si="527"/>
        <v>1.1538673089573892</v>
      </c>
      <c r="QP113" s="255">
        <f t="shared" si="757"/>
        <v>282.94383284984116</v>
      </c>
      <c r="QQ113" s="255">
        <f t="shared" si="758"/>
        <v>0.39442699559719946</v>
      </c>
      <c r="QR113" s="259">
        <f t="shared" si="528"/>
        <v>3.2887734042919736E-3</v>
      </c>
      <c r="QS113" s="257">
        <f t="shared" si="759"/>
        <v>1.0508815340578743</v>
      </c>
      <c r="QT113" s="254">
        <f t="shared" si="529"/>
        <v>0</v>
      </c>
      <c r="QU113" s="255">
        <f t="shared" si="530"/>
        <v>0</v>
      </c>
      <c r="QV113" s="255">
        <f t="shared" si="531"/>
        <v>0</v>
      </c>
      <c r="QW113" s="255">
        <f t="shared" si="532"/>
        <v>0</v>
      </c>
      <c r="QX113" s="255">
        <f t="shared" si="533"/>
        <v>0</v>
      </c>
      <c r="QY113" s="255"/>
      <c r="QZ113" s="259"/>
      <c r="RA113" s="257"/>
      <c r="RB113" s="254">
        <f t="shared" si="534"/>
        <v>6.4047301139446594E-2</v>
      </c>
      <c r="RC113" s="255">
        <f t="shared" si="535"/>
        <v>7.2181308384156317E-2</v>
      </c>
      <c r="RD113" s="255">
        <f t="shared" si="760"/>
        <v>1.9838272432769494E-3</v>
      </c>
      <c r="RE113" s="255">
        <f t="shared" si="536"/>
        <v>2.4599457816634174E-3</v>
      </c>
      <c r="RF113" s="255">
        <f t="shared" si="537"/>
        <v>0.60321189677828801</v>
      </c>
      <c r="RG113" s="255">
        <f t="shared" si="790"/>
        <v>0.1061771186568413</v>
      </c>
      <c r="RH113" s="259">
        <f t="shared" si="791"/>
        <v>3.2887734042919745E-3</v>
      </c>
      <c r="RI113" s="257">
        <f t="shared" si="792"/>
        <v>1.0142737996864488</v>
      </c>
      <c r="RJ113" s="254">
        <f t="shared" si="538"/>
        <v>8.0981625737151326</v>
      </c>
      <c r="RK113" s="255">
        <f t="shared" si="539"/>
        <v>9.1266292205769552</v>
      </c>
      <c r="RL113" s="255">
        <f t="shared" si="761"/>
        <v>0.25083579242853127</v>
      </c>
      <c r="RM113" s="255">
        <f t="shared" si="540"/>
        <v>0.31103638261137878</v>
      </c>
      <c r="RN113" s="255">
        <f t="shared" si="541"/>
        <v>76.270317712123614</v>
      </c>
      <c r="RO113" s="255">
        <f t="shared" si="793"/>
        <v>0.10617711865684129</v>
      </c>
      <c r="RP113" s="259">
        <f t="shared" si="794"/>
        <v>3.2887734042919745E-3</v>
      </c>
      <c r="RQ113" s="257">
        <f t="shared" si="795"/>
        <v>1.0142737996864488</v>
      </c>
      <c r="RR113" s="254">
        <f t="shared" si="542"/>
        <v>0</v>
      </c>
      <c r="RS113" s="255">
        <f t="shared" si="543"/>
        <v>0</v>
      </c>
      <c r="RT113" s="255">
        <f t="shared" si="762"/>
        <v>0</v>
      </c>
      <c r="RU113" s="255">
        <f t="shared" si="544"/>
        <v>0</v>
      </c>
      <c r="RV113" s="255">
        <f t="shared" si="545"/>
        <v>0</v>
      </c>
      <c r="RW113" s="255"/>
      <c r="RX113" s="259"/>
      <c r="RY113" s="257"/>
      <c r="RZ113" s="260"/>
      <c r="SA113" s="242">
        <f t="shared" si="546"/>
        <v>0</v>
      </c>
      <c r="SB113" s="242">
        <f t="shared" si="547"/>
        <v>0</v>
      </c>
      <c r="SC113" s="242">
        <f t="shared" si="548"/>
        <v>0.60268416532048374</v>
      </c>
      <c r="SD113" s="242">
        <f t="shared" si="549"/>
        <v>0</v>
      </c>
      <c r="SE113" s="242">
        <f t="shared" si="550"/>
        <v>0</v>
      </c>
      <c r="SF113" s="262">
        <v>0</v>
      </c>
      <c r="SG113" s="242">
        <f t="shared" si="551"/>
        <v>0</v>
      </c>
      <c r="SH113" s="262">
        <v>0</v>
      </c>
      <c r="SI113" s="242">
        <f t="shared" si="552"/>
        <v>0.47756396335221307</v>
      </c>
      <c r="SJ113" s="242">
        <f t="shared" si="553"/>
        <v>0</v>
      </c>
      <c r="SK113" s="242">
        <f t="shared" si="554"/>
        <v>0</v>
      </c>
      <c r="SL113" s="242">
        <f t="shared" si="555"/>
        <v>0.73505386689157737</v>
      </c>
      <c r="SM113" s="242">
        <f t="shared" si="556"/>
        <v>0.11203911550072426</v>
      </c>
      <c r="SN113" s="242">
        <f t="shared" si="557"/>
        <v>1.1465117536571408</v>
      </c>
      <c r="SO113" s="242">
        <f t="shared" si="558"/>
        <v>0</v>
      </c>
      <c r="SP113" s="242">
        <f t="shared" si="559"/>
        <v>2.0285475993728976E-3</v>
      </c>
      <c r="SQ113" s="242">
        <f t="shared" si="560"/>
        <v>0.25681412608060883</v>
      </c>
      <c r="SR113" s="242">
        <f t="shared" si="561"/>
        <v>0</v>
      </c>
      <c r="SS113" s="242">
        <f t="shared" si="562"/>
        <v>3.3326955384021213</v>
      </c>
      <c r="ST113" s="242">
        <f t="shared" si="563"/>
        <v>3.3326955384021213</v>
      </c>
      <c r="SU113" s="242">
        <f t="shared" si="796"/>
        <v>2.7300113730816378</v>
      </c>
      <c r="SV113" s="242">
        <f t="shared" si="797"/>
        <v>2.7300113730816378</v>
      </c>
      <c r="SW113" s="242">
        <f t="shared" si="564"/>
        <v>1.0662237381713284</v>
      </c>
      <c r="SX113" s="242">
        <f t="shared" si="564"/>
        <v>1.0662237381713284</v>
      </c>
      <c r="SY113" s="242">
        <f t="shared" si="564"/>
        <v>1.0731598620549698</v>
      </c>
      <c r="SZ113" s="263">
        <f t="shared" si="564"/>
        <v>1.0731598620549698</v>
      </c>
      <c r="TA113" s="264">
        <f t="shared" si="565"/>
        <v>0</v>
      </c>
      <c r="TB113" s="264">
        <f t="shared" si="566"/>
        <v>0</v>
      </c>
      <c r="TC113" s="264">
        <f t="shared" si="567"/>
        <v>220.79309999999998</v>
      </c>
      <c r="TD113" s="264">
        <f t="shared" si="568"/>
        <v>0</v>
      </c>
      <c r="TE113" s="264">
        <f t="shared" si="569"/>
        <v>0</v>
      </c>
      <c r="TF113" s="264">
        <f t="shared" si="569"/>
        <v>0</v>
      </c>
      <c r="TG113" s="264">
        <f t="shared" si="570"/>
        <v>169.18109999999999</v>
      </c>
      <c r="TH113" s="264">
        <f t="shared" si="571"/>
        <v>0</v>
      </c>
      <c r="TI113" s="264">
        <f t="shared" si="572"/>
        <v>0</v>
      </c>
      <c r="TJ113" s="264">
        <f t="shared" si="573"/>
        <v>247.58580000000001</v>
      </c>
      <c r="TK113" s="264">
        <f t="shared" si="574"/>
        <v>37.760249999999999</v>
      </c>
      <c r="TL113" s="264">
        <f t="shared" si="575"/>
        <v>414.03449999999998</v>
      </c>
      <c r="TM113" s="264">
        <f t="shared" si="576"/>
        <v>0</v>
      </c>
      <c r="TN113" s="264">
        <f t="shared" si="577"/>
        <v>0.75900000000000001</v>
      </c>
      <c r="TO113" s="264">
        <f t="shared" si="578"/>
        <v>96.089399999999998</v>
      </c>
      <c r="TP113" s="264">
        <f t="shared" si="578"/>
        <v>0</v>
      </c>
      <c r="TQ113" s="264"/>
      <c r="TR113" s="264"/>
      <c r="TS113" s="264">
        <f t="shared" si="579"/>
        <v>0</v>
      </c>
      <c r="TT113" s="264">
        <f t="shared" si="580"/>
        <v>0</v>
      </c>
      <c r="TU113" s="264">
        <f t="shared" si="581"/>
        <v>228.71864073912357</v>
      </c>
      <c r="TV113" s="264">
        <f t="shared" si="582"/>
        <v>0</v>
      </c>
      <c r="TW113" s="264">
        <f t="shared" si="582"/>
        <v>0</v>
      </c>
      <c r="TX113" s="264">
        <f t="shared" si="583"/>
        <v>0</v>
      </c>
      <c r="TY113" s="264">
        <f t="shared" si="584"/>
        <v>181.23552409216487</v>
      </c>
      <c r="TZ113" s="264">
        <f t="shared" si="585"/>
        <v>0</v>
      </c>
      <c r="UA113" s="264">
        <f t="shared" si="586"/>
        <v>0</v>
      </c>
      <c r="UB113" s="264">
        <f t="shared" si="587"/>
        <v>278.95294248535362</v>
      </c>
      <c r="UC113" s="264">
        <f t="shared" si="588"/>
        <v>42.518844332524857</v>
      </c>
      <c r="UD113" s="264">
        <f t="shared" si="589"/>
        <v>435.1012105128849</v>
      </c>
      <c r="UE113" s="264">
        <f t="shared" si="590"/>
        <v>0</v>
      </c>
      <c r="UF113" s="264">
        <f t="shared" si="591"/>
        <v>0.76983381396201467</v>
      </c>
      <c r="UG113" s="264">
        <f t="shared" si="592"/>
        <v>97.460960847591053</v>
      </c>
      <c r="UH113" s="264">
        <f t="shared" si="592"/>
        <v>0</v>
      </c>
      <c r="UI113" s="191"/>
      <c r="UJ113" s="191"/>
      <c r="UK113" s="191"/>
      <c r="UL113" s="191"/>
      <c r="UM113" s="189"/>
      <c r="UN113" s="191"/>
      <c r="UO113" s="191"/>
      <c r="UP113" s="191"/>
      <c r="UQ113" s="191"/>
      <c r="UR113" s="191"/>
      <c r="US113" s="191"/>
      <c r="UT113" s="191"/>
      <c r="UU113" s="191"/>
      <c r="UV113" s="192"/>
      <c r="UW113" s="191"/>
      <c r="UX113" s="191"/>
      <c r="UY113" s="191"/>
      <c r="UZ113" s="191"/>
      <c r="VA113" s="191"/>
      <c r="VB113" s="191"/>
      <c r="VC113" s="191"/>
      <c r="VD113" s="191"/>
      <c r="VE113" s="191"/>
      <c r="VF113" s="191"/>
      <c r="VG113" s="191"/>
      <c r="VH113" s="191"/>
      <c r="VI113" s="191"/>
      <c r="VJ113" s="191"/>
      <c r="VK113" s="191"/>
      <c r="VL113" s="191"/>
      <c r="VM113" s="191"/>
      <c r="VN113" s="219"/>
      <c r="VO113" s="191"/>
      <c r="VP113" s="191"/>
      <c r="VQ113" s="191"/>
      <c r="VR113" s="191"/>
      <c r="VS113" s="191"/>
      <c r="VT113" s="191"/>
      <c r="VU113" s="191"/>
      <c r="VV113" s="191"/>
    </row>
    <row r="114" spans="1:594" ht="23.1" hidden="1" customHeight="1" thickBot="1" x14ac:dyDescent="0.35">
      <c r="A114" s="265">
        <v>77</v>
      </c>
      <c r="B114" s="266" t="s">
        <v>200</v>
      </c>
      <c r="C114" s="265">
        <v>2</v>
      </c>
      <c r="D114" s="267">
        <v>475.2</v>
      </c>
      <c r="E114" s="239">
        <v>88.8</v>
      </c>
      <c r="F114" s="240">
        <f t="shared" si="593"/>
        <v>386.4</v>
      </c>
      <c r="G114" s="240"/>
      <c r="H114" s="268">
        <f>80</f>
        <v>80</v>
      </c>
      <c r="I114" s="269">
        <v>3.5360999999999998</v>
      </c>
      <c r="J114" s="269">
        <v>3.5360999999999998</v>
      </c>
      <c r="K114" s="269">
        <f t="shared" si="798"/>
        <v>3.0705</v>
      </c>
      <c r="L114" s="269">
        <f t="shared" si="799"/>
        <v>3.0705</v>
      </c>
      <c r="M114" s="269">
        <v>0.4713</v>
      </c>
      <c r="N114" s="269">
        <v>0</v>
      </c>
      <c r="O114" s="269">
        <v>0.46560000000000001</v>
      </c>
      <c r="P114" s="269">
        <v>0</v>
      </c>
      <c r="Q114" s="269">
        <v>0</v>
      </c>
      <c r="R114" s="269">
        <v>0</v>
      </c>
      <c r="S114" s="269">
        <v>0.66469999999999996</v>
      </c>
      <c r="T114" s="269">
        <v>0</v>
      </c>
      <c r="U114" s="269">
        <v>0</v>
      </c>
      <c r="V114" s="269">
        <v>0.14380000000000001</v>
      </c>
      <c r="W114" s="269">
        <v>0.25609999999999999</v>
      </c>
      <c r="X114" s="269">
        <v>1.0652999999999999</v>
      </c>
      <c r="Y114" s="269">
        <v>0.2969</v>
      </c>
      <c r="Z114" s="269">
        <v>1.6000000000000001E-3</v>
      </c>
      <c r="AA114" s="269">
        <v>0.17080000000000001</v>
      </c>
      <c r="AB114" s="269">
        <v>0</v>
      </c>
      <c r="AC114" s="244">
        <v>0</v>
      </c>
      <c r="AD114" s="243">
        <f t="shared" si="594"/>
        <v>0</v>
      </c>
      <c r="AE114" s="243">
        <f t="shared" si="390"/>
        <v>0</v>
      </c>
      <c r="AF114" s="243">
        <f t="shared" si="595"/>
        <v>0</v>
      </c>
      <c r="AG114" s="243">
        <f t="shared" si="596"/>
        <v>0</v>
      </c>
      <c r="AH114" s="244">
        <v>0</v>
      </c>
      <c r="AI114" s="243">
        <f t="shared" si="391"/>
        <v>0</v>
      </c>
      <c r="AJ114" s="243">
        <f t="shared" si="597"/>
        <v>0</v>
      </c>
      <c r="AK114" s="243">
        <f t="shared" si="598"/>
        <v>0</v>
      </c>
      <c r="AL114" s="243">
        <f t="shared" si="392"/>
        <v>0</v>
      </c>
      <c r="AM114" s="243">
        <f t="shared" si="599"/>
        <v>0</v>
      </c>
      <c r="AN114" s="244">
        <v>82.95</v>
      </c>
      <c r="AO114" s="244">
        <v>18.248999999999999</v>
      </c>
      <c r="AP114" s="243">
        <f t="shared" si="600"/>
        <v>0</v>
      </c>
      <c r="AQ114" s="243">
        <f t="shared" si="601"/>
        <v>0</v>
      </c>
      <c r="AR114" s="243">
        <f t="shared" si="602"/>
        <v>0</v>
      </c>
      <c r="AS114" s="244">
        <v>7.5399437498250004</v>
      </c>
      <c r="AT114" s="244" t="e">
        <f t="shared" si="393"/>
        <v>#REF!</v>
      </c>
      <c r="AU114" s="243">
        <f t="shared" si="394"/>
        <v>12.35513201160251</v>
      </c>
      <c r="AV114" s="243">
        <f t="shared" si="603"/>
        <v>0.3982509757815002</v>
      </c>
      <c r="AW114" s="243">
        <f t="shared" si="604"/>
        <v>10.5388688940669</v>
      </c>
      <c r="AX114" s="243">
        <f t="shared" si="395"/>
        <v>6.0547037880713752</v>
      </c>
      <c r="AY114" s="243">
        <f t="shared" si="605"/>
        <v>152.57853545939867</v>
      </c>
      <c r="AZ114" s="244">
        <v>22</v>
      </c>
      <c r="BA114" s="243">
        <f t="shared" si="606"/>
        <v>112.13766666666665</v>
      </c>
      <c r="BB114" s="243">
        <f t="shared" si="607"/>
        <v>11.694356666666666</v>
      </c>
      <c r="BC114" s="243">
        <f t="shared" si="608"/>
        <v>9.3554853333333323</v>
      </c>
      <c r="BD114" s="243">
        <f t="shared" si="609"/>
        <v>2.3388713333333335</v>
      </c>
      <c r="BE114" s="244">
        <v>4.3853837499999999</v>
      </c>
      <c r="BF114" s="243">
        <f t="shared" si="610"/>
        <v>3.5083070000000003</v>
      </c>
      <c r="BG114" s="243">
        <f t="shared" si="611"/>
        <v>0.87707674999999963</v>
      </c>
      <c r="BH114" s="243">
        <f t="shared" si="396"/>
        <v>14.568313210256941</v>
      </c>
      <c r="BI114" s="243">
        <f t="shared" si="612"/>
        <v>0.46958987941423247</v>
      </c>
      <c r="BJ114" s="243">
        <f t="shared" si="613"/>
        <v>12.426701939438594</v>
      </c>
      <c r="BK114" s="243">
        <f t="shared" si="397"/>
        <v>7.139286014679513</v>
      </c>
      <c r="BL114" s="243">
        <f t="shared" si="614"/>
        <v>179.91000756992369</v>
      </c>
      <c r="BM114" s="244">
        <v>0</v>
      </c>
      <c r="BN114" s="243">
        <f t="shared" si="615"/>
        <v>0</v>
      </c>
      <c r="BO114" s="243">
        <f t="shared" si="398"/>
        <v>0</v>
      </c>
      <c r="BP114" s="243">
        <f t="shared" si="616"/>
        <v>0</v>
      </c>
      <c r="BQ114" s="243">
        <f t="shared" si="617"/>
        <v>0</v>
      </c>
      <c r="BR114" s="244">
        <v>0</v>
      </c>
      <c r="BS114" s="243">
        <f t="shared" si="399"/>
        <v>0</v>
      </c>
      <c r="BT114" s="243">
        <f t="shared" si="618"/>
        <v>0</v>
      </c>
      <c r="BU114" s="243">
        <f t="shared" si="619"/>
        <v>0</v>
      </c>
      <c r="BV114" s="243">
        <f t="shared" si="400"/>
        <v>0</v>
      </c>
      <c r="BW114" s="243">
        <f t="shared" si="620"/>
        <v>0</v>
      </c>
      <c r="BX114" s="244">
        <v>0</v>
      </c>
      <c r="BY114" s="243">
        <f t="shared" si="401"/>
        <v>0</v>
      </c>
      <c r="BZ114" s="243">
        <f t="shared" si="621"/>
        <v>0</v>
      </c>
      <c r="CA114" s="243">
        <f t="shared" si="622"/>
        <v>0</v>
      </c>
      <c r="CB114" s="243">
        <f t="shared" si="402"/>
        <v>0</v>
      </c>
      <c r="CC114" s="243">
        <f t="shared" si="623"/>
        <v>0</v>
      </c>
      <c r="CD114" s="245"/>
      <c r="CE114" s="243">
        <f t="shared" si="403"/>
        <v>0</v>
      </c>
      <c r="CF114" s="243">
        <f t="shared" si="624"/>
        <v>0</v>
      </c>
      <c r="CG114" s="243">
        <f t="shared" si="625"/>
        <v>0</v>
      </c>
      <c r="CH114" s="243">
        <f t="shared" si="404"/>
        <v>0</v>
      </c>
      <c r="CI114" s="243">
        <f t="shared" si="626"/>
        <v>0</v>
      </c>
      <c r="CJ114" s="245"/>
      <c r="CK114" s="243">
        <f t="shared" si="405"/>
        <v>0</v>
      </c>
      <c r="CL114" s="243">
        <f t="shared" si="627"/>
        <v>0</v>
      </c>
      <c r="CM114" s="243">
        <f t="shared" si="628"/>
        <v>0</v>
      </c>
      <c r="CN114" s="243">
        <f t="shared" si="406"/>
        <v>0</v>
      </c>
      <c r="CO114" s="243">
        <f t="shared" si="629"/>
        <v>0</v>
      </c>
      <c r="CP114" s="243">
        <v>0</v>
      </c>
      <c r="CQ114" s="243">
        <f t="shared" si="407"/>
        <v>0</v>
      </c>
      <c r="CR114" s="243">
        <f t="shared" si="763"/>
        <v>0</v>
      </c>
      <c r="CS114" s="243">
        <f t="shared" si="630"/>
        <v>0</v>
      </c>
      <c r="CT114" s="243">
        <f t="shared" si="408"/>
        <v>0</v>
      </c>
      <c r="CU114" s="243">
        <f t="shared" si="631"/>
        <v>0</v>
      </c>
      <c r="CV114" s="243"/>
      <c r="CW114" s="243">
        <f t="shared" si="409"/>
        <v>0</v>
      </c>
      <c r="CX114" s="243">
        <f t="shared" si="764"/>
        <v>0</v>
      </c>
      <c r="CY114" s="243">
        <f t="shared" si="632"/>
        <v>0</v>
      </c>
      <c r="CZ114" s="243">
        <f t="shared" si="410"/>
        <v>0</v>
      </c>
      <c r="DA114" s="243">
        <f t="shared" si="633"/>
        <v>0</v>
      </c>
      <c r="DB114" s="244">
        <v>0</v>
      </c>
      <c r="DC114" s="243">
        <f t="shared" si="634"/>
        <v>0</v>
      </c>
      <c r="DD114" s="243">
        <f t="shared" si="411"/>
        <v>0</v>
      </c>
      <c r="DE114" s="244">
        <v>0</v>
      </c>
      <c r="DF114" s="244">
        <v>0</v>
      </c>
      <c r="DG114" s="243">
        <f t="shared" si="412"/>
        <v>0</v>
      </c>
      <c r="DH114" s="243">
        <f t="shared" si="413"/>
        <v>0</v>
      </c>
      <c r="DI114" s="243">
        <f t="shared" si="635"/>
        <v>0</v>
      </c>
      <c r="DJ114" s="244">
        <v>57.81</v>
      </c>
      <c r="DK114" s="243">
        <f t="shared" si="636"/>
        <v>12.718200000000001</v>
      </c>
      <c r="DL114" s="243">
        <f t="shared" si="414"/>
        <v>0</v>
      </c>
      <c r="DM114" s="244">
        <v>2.35532719395</v>
      </c>
      <c r="DN114" s="244">
        <v>4.3243650117500003</v>
      </c>
      <c r="DO114" s="243">
        <f t="shared" si="415"/>
        <v>8.7725121069197005</v>
      </c>
      <c r="DP114" s="243">
        <f t="shared" si="416"/>
        <v>4.2990202156309856</v>
      </c>
      <c r="DQ114" s="243">
        <f t="shared" si="637"/>
        <v>108.33530943390083</v>
      </c>
      <c r="DR114" s="244">
        <v>13.64</v>
      </c>
      <c r="DS114" s="243">
        <f t="shared" si="638"/>
        <v>3.0008000000000004</v>
      </c>
      <c r="DT114" s="243">
        <f t="shared" si="417"/>
        <v>0</v>
      </c>
      <c r="DU114" s="244">
        <v>0.57709211551499895</v>
      </c>
      <c r="DV114" s="244">
        <v>0</v>
      </c>
      <c r="DW114" s="243">
        <f t="shared" si="418"/>
        <v>1.9563306641835965</v>
      </c>
      <c r="DX114" s="243">
        <f t="shared" si="419"/>
        <v>0.95871113898492999</v>
      </c>
      <c r="DY114" s="243">
        <f t="shared" si="420"/>
        <v>24.159520702420235</v>
      </c>
      <c r="DZ114" s="244">
        <v>22.4</v>
      </c>
      <c r="EA114" s="243">
        <f t="shared" si="639"/>
        <v>4.9279999999999999</v>
      </c>
      <c r="EB114" s="243">
        <f t="shared" si="421"/>
        <v>0</v>
      </c>
      <c r="EC114" s="244">
        <v>0.93151873478000102</v>
      </c>
      <c r="ED114" s="244">
        <v>2.0235875875E-2</v>
      </c>
      <c r="EE114" s="243">
        <f t="shared" si="422"/>
        <v>3.2132011717368698</v>
      </c>
      <c r="EF114" s="243">
        <f t="shared" si="423"/>
        <v>1.5746477891195936</v>
      </c>
      <c r="EG114" s="243">
        <f t="shared" si="424"/>
        <v>39.681124285813752</v>
      </c>
      <c r="EH114" s="244">
        <v>0</v>
      </c>
      <c r="EI114" s="243">
        <f t="shared" si="640"/>
        <v>0</v>
      </c>
      <c r="EJ114" s="243">
        <f t="shared" si="425"/>
        <v>0</v>
      </c>
      <c r="EK114" s="244">
        <v>0</v>
      </c>
      <c r="EL114" s="244">
        <v>0</v>
      </c>
      <c r="EM114" s="243">
        <f t="shared" si="426"/>
        <v>0</v>
      </c>
      <c r="EN114" s="243">
        <f t="shared" si="427"/>
        <v>0</v>
      </c>
      <c r="EO114" s="243">
        <f t="shared" si="641"/>
        <v>0</v>
      </c>
      <c r="EP114" s="244">
        <v>0</v>
      </c>
      <c r="EQ114" s="244">
        <v>44.822400000000002</v>
      </c>
      <c r="ER114" s="244">
        <v>0</v>
      </c>
      <c r="ES114" s="244">
        <v>0</v>
      </c>
      <c r="ET114" s="244">
        <v>0</v>
      </c>
      <c r="EU114" s="243">
        <f t="shared" si="428"/>
        <v>5.0928089788231334</v>
      </c>
      <c r="EV114" s="243">
        <f t="shared" si="642"/>
        <v>0.16415981175922947</v>
      </c>
      <c r="EW114" s="243">
        <f t="shared" si="643"/>
        <v>4.3441418578078146</v>
      </c>
      <c r="EX114" s="243">
        <f t="shared" si="429"/>
        <v>2.4957604489411569</v>
      </c>
      <c r="EY114" s="243">
        <f t="shared" si="644"/>
        <v>62.893163313317146</v>
      </c>
      <c r="EZ114" s="245">
        <f t="shared" si="645"/>
        <v>93.85</v>
      </c>
      <c r="FA114" s="245">
        <f t="shared" si="645"/>
        <v>20.647000000000002</v>
      </c>
      <c r="FB114" s="245">
        <f t="shared" si="645"/>
        <v>0</v>
      </c>
      <c r="FC114" s="245">
        <f t="shared" si="646"/>
        <v>0</v>
      </c>
      <c r="FD114" s="245">
        <f t="shared" si="647"/>
        <v>0</v>
      </c>
      <c r="FE114" s="245">
        <f t="shared" si="648"/>
        <v>8.2085389318700006</v>
      </c>
      <c r="FF114" s="245">
        <f t="shared" si="649"/>
        <v>19.034852921663301</v>
      </c>
      <c r="FG114" s="245">
        <f t="shared" si="650"/>
        <v>0.61356274807835975</v>
      </c>
      <c r="FH114" s="245">
        <f t="shared" si="651"/>
        <v>16.236639088183765</v>
      </c>
      <c r="FI114" s="245">
        <f t="shared" si="652"/>
        <v>9.328139592676667</v>
      </c>
      <c r="FJ114" s="245">
        <f t="shared" si="652"/>
        <v>235.06911773545198</v>
      </c>
      <c r="FK114" s="244">
        <f t="shared" si="430"/>
        <v>0</v>
      </c>
      <c r="FL114" s="244">
        <v>0</v>
      </c>
      <c r="FM114" s="243">
        <f t="shared" si="653"/>
        <v>0</v>
      </c>
      <c r="FN114" s="243">
        <f t="shared" si="654"/>
        <v>0</v>
      </c>
      <c r="FO114" s="244">
        <v>0</v>
      </c>
      <c r="FP114" s="244">
        <f t="shared" si="655"/>
        <v>0</v>
      </c>
      <c r="FQ114" s="244">
        <f t="shared" si="431"/>
        <v>0</v>
      </c>
      <c r="FR114" s="244">
        <v>0</v>
      </c>
      <c r="FS114" s="243">
        <f t="shared" si="656"/>
        <v>0</v>
      </c>
      <c r="FT114" s="243">
        <f t="shared" si="657"/>
        <v>0</v>
      </c>
      <c r="FU114" s="244">
        <v>0</v>
      </c>
      <c r="FV114" s="244">
        <f t="shared" si="658"/>
        <v>0</v>
      </c>
      <c r="FW114" s="270">
        <v>5.8919999999999997E-3</v>
      </c>
      <c r="FX114" s="243">
        <f t="shared" si="659"/>
        <v>26.293498265481123</v>
      </c>
      <c r="FY114" s="243">
        <f t="shared" si="660"/>
        <v>5.7845696184058468</v>
      </c>
      <c r="FZ114" s="243">
        <f t="shared" si="432"/>
        <v>0</v>
      </c>
      <c r="GA114" s="243">
        <f t="shared" si="661"/>
        <v>0</v>
      </c>
      <c r="GB114" s="243">
        <f t="shared" si="662"/>
        <v>0</v>
      </c>
      <c r="GC114" s="243">
        <f t="shared" si="663"/>
        <v>0.45879551992341644</v>
      </c>
      <c r="GD114" s="243">
        <f t="shared" si="433"/>
        <v>3.6969022204448523</v>
      </c>
      <c r="GE114" s="243">
        <f t="shared" si="664"/>
        <v>0.11916464472239942</v>
      </c>
      <c r="GF114" s="243">
        <f t="shared" si="665"/>
        <v>3.15344002628748</v>
      </c>
      <c r="GG114" s="243">
        <f t="shared" si="434"/>
        <v>1.8116882812127622</v>
      </c>
      <c r="GH114" s="247">
        <f t="shared" si="666"/>
        <v>45.6545446865616</v>
      </c>
      <c r="GI114" s="244">
        <v>33</v>
      </c>
      <c r="GJ114" s="244">
        <v>4070.26</v>
      </c>
      <c r="GK114" s="244">
        <v>895.45719999999994</v>
      </c>
      <c r="GL114" s="244">
        <v>2496.5892483678799</v>
      </c>
      <c r="GM114" s="244">
        <v>71.022008333333304</v>
      </c>
      <c r="GN114" s="271">
        <v>46.61</v>
      </c>
      <c r="GO114" s="243">
        <f t="shared" si="667"/>
        <v>10.254199999999999</v>
      </c>
      <c r="GP114" s="243">
        <f t="shared" si="435"/>
        <v>0</v>
      </c>
      <c r="GQ114" s="243">
        <f t="shared" si="668"/>
        <v>0</v>
      </c>
      <c r="GR114" s="243">
        <f t="shared" si="669"/>
        <v>0</v>
      </c>
      <c r="GS114" s="244">
        <v>0.94560098083333299</v>
      </c>
      <c r="GT114" s="244">
        <v>0.32010869409999998</v>
      </c>
      <c r="GU114" s="245"/>
      <c r="GV114" s="243">
        <f t="shared" si="436"/>
        <v>6.6048343223628851</v>
      </c>
      <c r="GW114" s="243">
        <f t="shared" si="670"/>
        <v>0.21289790439195733</v>
      </c>
      <c r="GX114" s="243">
        <f t="shared" si="671"/>
        <v>5.6338922906730859</v>
      </c>
      <c r="GY114" s="243">
        <f t="shared" si="437"/>
        <v>3.2367371998648111</v>
      </c>
      <c r="GZ114" s="243">
        <f t="shared" si="672"/>
        <v>81.565777436593223</v>
      </c>
      <c r="HA114" s="244">
        <v>0</v>
      </c>
      <c r="HB114" s="244">
        <v>44</v>
      </c>
      <c r="HC114" s="244">
        <v>0</v>
      </c>
      <c r="HD114" s="244">
        <v>0</v>
      </c>
      <c r="HE114" s="244">
        <v>0</v>
      </c>
      <c r="HF114" s="243">
        <f t="shared" si="673"/>
        <v>0</v>
      </c>
      <c r="HG114" s="243">
        <f t="shared" si="438"/>
        <v>0</v>
      </c>
      <c r="HH114" s="244">
        <v>0</v>
      </c>
      <c r="HI114" s="244">
        <v>0</v>
      </c>
      <c r="HJ114" s="243">
        <f t="shared" si="439"/>
        <v>0</v>
      </c>
      <c r="HK114" s="243">
        <f t="shared" si="440"/>
        <v>0</v>
      </c>
      <c r="HL114" s="243">
        <f t="shared" si="441"/>
        <v>0</v>
      </c>
      <c r="HM114" s="244">
        <v>34.61</v>
      </c>
      <c r="HN114" s="243">
        <f t="shared" si="674"/>
        <v>7.6142000000000003</v>
      </c>
      <c r="HO114" s="243">
        <f t="shared" si="442"/>
        <v>0</v>
      </c>
      <c r="HP114" s="244">
        <v>1.4942086564949999</v>
      </c>
      <c r="HQ114" s="244">
        <v>32.595881666676</v>
      </c>
      <c r="HR114" s="243">
        <f t="shared" si="443"/>
        <v>8.6709793087911535</v>
      </c>
      <c r="HS114" s="243">
        <f t="shared" si="444"/>
        <v>4.2492634815981081</v>
      </c>
      <c r="HT114" s="243">
        <f t="shared" si="445"/>
        <v>107.08143973627232</v>
      </c>
      <c r="HU114" s="244">
        <v>22.35</v>
      </c>
      <c r="HV114" s="243">
        <f t="shared" si="675"/>
        <v>4.9170000000000007</v>
      </c>
      <c r="HW114" s="243">
        <f t="shared" si="446"/>
        <v>0</v>
      </c>
      <c r="HX114" s="244">
        <v>0.91277693258500003</v>
      </c>
      <c r="HY114" s="244">
        <v>50.232910593370001</v>
      </c>
      <c r="HZ114" s="243">
        <f t="shared" si="447"/>
        <v>8.909403313652021</v>
      </c>
      <c r="IA114" s="243">
        <f t="shared" si="448"/>
        <v>4.3661045419803513</v>
      </c>
      <c r="IB114" s="243">
        <f t="shared" si="449"/>
        <v>110.02583445790485</v>
      </c>
      <c r="IC114" s="244">
        <v>3.14</v>
      </c>
      <c r="ID114" s="243">
        <f t="shared" si="676"/>
        <v>0.69080000000000008</v>
      </c>
      <c r="IE114" s="243">
        <f t="shared" si="450"/>
        <v>0</v>
      </c>
      <c r="IF114" s="244">
        <v>0.138166309205</v>
      </c>
      <c r="IG114" s="244">
        <v>0.37885077151333302</v>
      </c>
      <c r="IH114" s="243">
        <f t="shared" si="451"/>
        <v>0.49400750220788947</v>
      </c>
      <c r="II114" s="243">
        <f t="shared" si="452"/>
        <v>0.24209122914631109</v>
      </c>
      <c r="IJ114" s="243">
        <f t="shared" si="677"/>
        <v>6.100698974487039</v>
      </c>
      <c r="IK114" s="244">
        <v>0</v>
      </c>
      <c r="IL114" s="243">
        <f t="shared" si="678"/>
        <v>0</v>
      </c>
      <c r="IM114" s="243">
        <f t="shared" si="453"/>
        <v>0</v>
      </c>
      <c r="IN114" s="244">
        <v>0</v>
      </c>
      <c r="IO114" s="244">
        <v>0</v>
      </c>
      <c r="IP114" s="243">
        <f t="shared" si="454"/>
        <v>0</v>
      </c>
      <c r="IQ114" s="243">
        <f t="shared" si="455"/>
        <v>0</v>
      </c>
      <c r="IR114" s="243">
        <f t="shared" si="679"/>
        <v>0</v>
      </c>
      <c r="IS114" s="244">
        <v>2.17</v>
      </c>
      <c r="IT114" s="243">
        <f t="shared" si="680"/>
        <v>0.47739999999999999</v>
      </c>
      <c r="IU114" s="243">
        <f t="shared" si="456"/>
        <v>0</v>
      </c>
      <c r="IV114" s="244">
        <v>9.4921827294999997E-2</v>
      </c>
      <c r="IW114" s="244">
        <v>0.22521225491754901</v>
      </c>
      <c r="IX114" s="243">
        <f t="shared" si="457"/>
        <v>0.33717704136449034</v>
      </c>
      <c r="IY114" s="243">
        <f t="shared" si="458"/>
        <v>0.16523555617885194</v>
      </c>
      <c r="IZ114" s="243">
        <f t="shared" si="681"/>
        <v>4.1639360157070682</v>
      </c>
      <c r="JA114" s="244">
        <v>11.965066666666701</v>
      </c>
      <c r="JB114" s="243">
        <f t="shared" si="682"/>
        <v>2.6323146666666744</v>
      </c>
      <c r="JC114" s="244">
        <v>30.6885333333333</v>
      </c>
      <c r="JD114" s="243">
        <f t="shared" si="459"/>
        <v>0</v>
      </c>
      <c r="JE114" s="243">
        <f t="shared" si="460"/>
        <v>5.1454744241410157</v>
      </c>
      <c r="JF114" s="243">
        <f t="shared" si="461"/>
        <v>2.5215694545403848</v>
      </c>
      <c r="JG114" s="243">
        <f t="shared" si="683"/>
        <v>63.543550254417688</v>
      </c>
      <c r="JH114" s="244">
        <v>0</v>
      </c>
      <c r="JI114" s="243">
        <f t="shared" si="684"/>
        <v>0</v>
      </c>
      <c r="JJ114" s="244">
        <v>0</v>
      </c>
      <c r="JK114" s="243">
        <f t="shared" si="462"/>
        <v>0</v>
      </c>
      <c r="JL114" s="243">
        <f t="shared" si="463"/>
        <v>0</v>
      </c>
      <c r="JM114" s="243">
        <f t="shared" si="464"/>
        <v>0</v>
      </c>
      <c r="JN114" s="243">
        <f t="shared" si="685"/>
        <v>0</v>
      </c>
      <c r="JO114" s="244">
        <v>0</v>
      </c>
      <c r="JP114" s="243">
        <f t="shared" si="686"/>
        <v>0</v>
      </c>
      <c r="JQ114" s="244">
        <v>0</v>
      </c>
      <c r="JR114" s="243">
        <f t="shared" si="465"/>
        <v>0</v>
      </c>
      <c r="JS114" s="243">
        <f t="shared" si="466"/>
        <v>0</v>
      </c>
      <c r="JT114" s="243">
        <f t="shared" si="467"/>
        <v>0</v>
      </c>
      <c r="JU114" s="243">
        <f t="shared" si="687"/>
        <v>0</v>
      </c>
      <c r="JV114" s="244">
        <v>0</v>
      </c>
      <c r="JW114" s="243">
        <f t="shared" si="688"/>
        <v>0</v>
      </c>
      <c r="JX114" s="244">
        <v>0</v>
      </c>
      <c r="JY114" s="243">
        <f t="shared" si="468"/>
        <v>0</v>
      </c>
      <c r="JZ114" s="243">
        <f t="shared" si="469"/>
        <v>0</v>
      </c>
      <c r="KA114" s="243">
        <f t="shared" si="470"/>
        <v>0</v>
      </c>
      <c r="KB114" s="243">
        <f t="shared" si="689"/>
        <v>0</v>
      </c>
      <c r="KC114" s="244">
        <v>34.799999999999997</v>
      </c>
      <c r="KD114" s="243">
        <f t="shared" si="690"/>
        <v>7.6559999999999997</v>
      </c>
      <c r="KE114" s="244">
        <v>18.6533333333333</v>
      </c>
      <c r="KF114" s="243">
        <f t="shared" si="471"/>
        <v>0</v>
      </c>
      <c r="KG114" s="243">
        <f t="shared" si="472"/>
        <v>6.9433622806876825</v>
      </c>
      <c r="KH114" s="243">
        <f t="shared" si="473"/>
        <v>3.4026347807010491</v>
      </c>
      <c r="KI114" s="243">
        <f t="shared" si="691"/>
        <v>85.746396473666422</v>
      </c>
      <c r="KJ114" s="244">
        <v>9.0839333333333308</v>
      </c>
      <c r="KK114" s="243">
        <f t="shared" si="692"/>
        <v>1.9984653333333329</v>
      </c>
      <c r="KL114" s="244">
        <v>8.8050666666666704</v>
      </c>
      <c r="KM114" s="243">
        <f t="shared" si="474"/>
        <v>0</v>
      </c>
      <c r="KN114" s="243">
        <f t="shared" si="475"/>
        <v>2.2596528078736031</v>
      </c>
      <c r="KO114" s="243">
        <f t="shared" si="476"/>
        <v>1.1073559070603467</v>
      </c>
      <c r="KP114" s="243">
        <f t="shared" si="693"/>
        <v>27.905368857920735</v>
      </c>
      <c r="KQ114" s="243">
        <f t="shared" si="694"/>
        <v>118.11900000000004</v>
      </c>
      <c r="KR114" s="243">
        <f t="shared" si="694"/>
        <v>25.986180000000004</v>
      </c>
      <c r="KS114" s="243">
        <f t="shared" si="695"/>
        <v>144.21986234539014</v>
      </c>
      <c r="KT114" s="243">
        <f t="shared" si="696"/>
        <v>0</v>
      </c>
      <c r="KU114" s="243">
        <f t="shared" si="697"/>
        <v>0</v>
      </c>
      <c r="KV114" s="243">
        <f t="shared" si="698"/>
        <v>0</v>
      </c>
      <c r="KW114" s="243">
        <f t="shared" si="699"/>
        <v>32.760056678717859</v>
      </c>
      <c r="KX114" s="243">
        <f t="shared" si="700"/>
        <v>1.0559761341849416</v>
      </c>
      <c r="KY114" s="243">
        <f t="shared" si="701"/>
        <v>27.94417267051341</v>
      </c>
      <c r="KZ114" s="243">
        <f t="shared" si="702"/>
        <v>16.054254951205401</v>
      </c>
      <c r="LA114" s="243">
        <f t="shared" si="702"/>
        <v>404.56722477037613</v>
      </c>
      <c r="LB114" s="244">
        <v>52.3</v>
      </c>
      <c r="LC114" s="243">
        <f t="shared" si="703"/>
        <v>11.506</v>
      </c>
      <c r="LD114" s="243">
        <f t="shared" si="477"/>
        <v>0</v>
      </c>
      <c r="LE114" s="243">
        <f t="shared" si="704"/>
        <v>0</v>
      </c>
      <c r="LF114" s="243">
        <f t="shared" si="705"/>
        <v>0</v>
      </c>
      <c r="LG114" s="244">
        <v>4.6633092836833301</v>
      </c>
      <c r="LH114" s="243">
        <f t="shared" si="478"/>
        <v>7.7796171801099572</v>
      </c>
      <c r="LI114" s="243">
        <f t="shared" si="706"/>
        <v>0.25076544145993784</v>
      </c>
      <c r="LJ114" s="243">
        <f t="shared" si="707"/>
        <v>6.6359764857401196</v>
      </c>
      <c r="LK114" s="243">
        <f t="shared" si="479"/>
        <v>3.8124463231896644</v>
      </c>
      <c r="LL114" s="243">
        <f t="shared" si="708"/>
        <v>96.073647344379523</v>
      </c>
      <c r="LM114" s="243">
        <f t="shared" si="480"/>
        <v>0.54166666784117723</v>
      </c>
      <c r="LN114" s="244">
        <v>6.1545228937110799E-2</v>
      </c>
      <c r="LO114" s="243">
        <f t="shared" si="709"/>
        <v>1.9838272432769494E-3</v>
      </c>
      <c r="LP114" s="243">
        <f t="shared" si="710"/>
        <v>5.2497787819218517E-2</v>
      </c>
      <c r="LQ114" s="243">
        <f t="shared" si="481"/>
        <v>3.0160594838914402E-2</v>
      </c>
      <c r="LR114" s="243">
        <f t="shared" si="711"/>
        <v>0.7600469899406429</v>
      </c>
      <c r="LS114" s="244">
        <v>57.828529500000002</v>
      </c>
      <c r="LT114" s="243">
        <f t="shared" si="482"/>
        <v>6.5705909159201301</v>
      </c>
      <c r="LU114" s="243">
        <f t="shared" si="712"/>
        <v>0.21179411448367444</v>
      </c>
      <c r="LV114" s="243">
        <f t="shared" si="713"/>
        <v>5.6046828277027565</v>
      </c>
      <c r="LW114" s="243">
        <f t="shared" si="483"/>
        <v>3.219956020796007</v>
      </c>
      <c r="LX114" s="243">
        <f t="shared" si="714"/>
        <v>81.142891724059368</v>
      </c>
      <c r="LY114" s="245">
        <f t="shared" si="484"/>
        <v>0</v>
      </c>
      <c r="LZ114" s="244">
        <v>0</v>
      </c>
      <c r="MA114" s="249">
        <f t="shared" si="715"/>
        <v>0</v>
      </c>
      <c r="MB114" s="249">
        <f t="shared" si="716"/>
        <v>0</v>
      </c>
      <c r="MC114" s="249">
        <f t="shared" si="485"/>
        <v>0</v>
      </c>
      <c r="MD114" s="247">
        <f t="shared" si="717"/>
        <v>0</v>
      </c>
      <c r="ME114" s="250">
        <f t="shared" si="718"/>
        <v>1277.3217937166849</v>
      </c>
      <c r="MF114" s="251">
        <f t="shared" si="765"/>
        <v>512.54944788388696</v>
      </c>
      <c r="MG114" s="252" t="e">
        <f t="shared" si="719"/>
        <v>#REF!</v>
      </c>
      <c r="MH114" s="252" t="e">
        <f t="shared" si="766"/>
        <v>#REF!</v>
      </c>
      <c r="MI114" s="252">
        <f t="shared" si="720"/>
        <v>57.828529500000002</v>
      </c>
      <c r="MJ114" s="252">
        <f t="shared" si="721"/>
        <v>0</v>
      </c>
      <c r="MK114" s="252">
        <f t="shared" si="767"/>
        <v>112.13766666666665</v>
      </c>
      <c r="ML114" s="252">
        <f t="shared" si="722"/>
        <v>0</v>
      </c>
      <c r="MM114" s="252">
        <f t="shared" si="723"/>
        <v>0</v>
      </c>
      <c r="MN114" s="252">
        <f t="shared" si="724"/>
        <v>44.822400000000002</v>
      </c>
      <c r="MO114" s="252">
        <f t="shared" si="725"/>
        <v>0</v>
      </c>
      <c r="MP114" s="253">
        <f t="shared" si="726"/>
        <v>0</v>
      </c>
      <c r="MQ114" s="254">
        <f t="shared" si="768"/>
        <v>0</v>
      </c>
      <c r="MR114" s="255">
        <f t="shared" si="727"/>
        <v>0</v>
      </c>
      <c r="MS114" s="255">
        <f t="shared" si="769"/>
        <v>0</v>
      </c>
      <c r="MT114" s="255">
        <f t="shared" si="770"/>
        <v>108.52465366883868</v>
      </c>
      <c r="MU114" s="255">
        <f t="shared" si="486"/>
        <v>3.4981454815195097</v>
      </c>
      <c r="MV114" s="255">
        <f t="shared" si="728"/>
        <v>112.93663691924442</v>
      </c>
      <c r="MW114" s="255" t="e">
        <f t="shared" si="487"/>
        <v>#REF!</v>
      </c>
      <c r="MX114" s="255" t="e">
        <f t="shared" si="488"/>
        <v>#REF!</v>
      </c>
      <c r="MY114" s="256" t="e">
        <f t="shared" si="729"/>
        <v>#REF!</v>
      </c>
      <c r="MZ114" s="254">
        <f t="shared" si="730"/>
        <v>0</v>
      </c>
      <c r="NA114" s="255">
        <f t="shared" si="489"/>
        <v>0</v>
      </c>
      <c r="NB114" s="255">
        <f t="shared" si="731"/>
        <v>0</v>
      </c>
      <c r="NC114" s="255">
        <f t="shared" si="490"/>
        <v>0</v>
      </c>
      <c r="ND114" s="255">
        <f t="shared" si="732"/>
        <v>0</v>
      </c>
      <c r="NE114" s="255"/>
      <c r="NF114" s="256"/>
      <c r="NG114" s="257"/>
      <c r="NH114" s="254">
        <f t="shared" si="733"/>
        <v>114.05642005076162</v>
      </c>
      <c r="NI114" s="255">
        <f t="shared" si="491"/>
        <v>128.54158539720834</v>
      </c>
      <c r="NJ114" s="255" t="e">
        <f t="shared" si="734"/>
        <v>#REF!</v>
      </c>
      <c r="NK114" s="255" t="e">
        <f t="shared" si="492"/>
        <v>#REF!</v>
      </c>
      <c r="NL114" s="255">
        <f t="shared" si="735"/>
        <v>121.0940757614275</v>
      </c>
      <c r="NM114" s="255">
        <f t="shared" si="773"/>
        <v>0.94188274144367667</v>
      </c>
      <c r="NN114" s="256" t="e">
        <f t="shared" si="774"/>
        <v>#REF!</v>
      </c>
      <c r="NO114" s="257" t="e">
        <f t="shared" si="801"/>
        <v>#REF!</v>
      </c>
      <c r="NP114" s="254">
        <f t="shared" si="736"/>
        <v>15.160576366115084</v>
      </c>
      <c r="NQ114" s="255">
        <f t="shared" si="493"/>
        <v>17.085969564611698</v>
      </c>
      <c r="NR114" s="255">
        <f t="shared" si="737"/>
        <v>13.333382212747566</v>
      </c>
      <c r="NS114" s="255">
        <f t="shared" si="494"/>
        <v>16.533393943806981</v>
      </c>
      <c r="NT114" s="255">
        <f t="shared" si="738"/>
        <v>142.78572029359023</v>
      </c>
      <c r="NU114" s="255">
        <f t="shared" si="739"/>
        <v>0.1061771186568413</v>
      </c>
      <c r="NV114" s="256">
        <f t="shared" si="740"/>
        <v>9.3380361742981047E-2</v>
      </c>
      <c r="NW114" s="257">
        <f t="shared" si="495"/>
        <v>1.0358957808877343</v>
      </c>
      <c r="NX114" s="254">
        <f t="shared" si="741"/>
        <v>0</v>
      </c>
      <c r="NY114" s="255">
        <f t="shared" si="496"/>
        <v>0</v>
      </c>
      <c r="NZ114" s="255">
        <f t="shared" si="742"/>
        <v>0</v>
      </c>
      <c r="OA114" s="255">
        <f t="shared" si="497"/>
        <v>0</v>
      </c>
      <c r="OB114" s="255">
        <f t="shared" si="743"/>
        <v>0</v>
      </c>
      <c r="OC114" s="255"/>
      <c r="OD114" s="256"/>
      <c r="OE114" s="257"/>
      <c r="OF114" s="254">
        <f t="shared" si="744"/>
        <v>0</v>
      </c>
      <c r="OG114" s="255">
        <f t="shared" si="498"/>
        <v>0</v>
      </c>
      <c r="OH114" s="255">
        <f t="shared" si="745"/>
        <v>0</v>
      </c>
      <c r="OI114" s="255">
        <f t="shared" si="499"/>
        <v>0</v>
      </c>
      <c r="OJ114" s="255">
        <f t="shared" si="746"/>
        <v>0</v>
      </c>
      <c r="OK114" s="255"/>
      <c r="OL114" s="256"/>
      <c r="OM114" s="257"/>
      <c r="ON114" s="258"/>
      <c r="OO114" s="254">
        <f t="shared" si="747"/>
        <v>0</v>
      </c>
      <c r="OP114" s="255">
        <f t="shared" si="500"/>
        <v>0</v>
      </c>
      <c r="OQ114" s="255">
        <f t="shared" si="748"/>
        <v>0</v>
      </c>
      <c r="OR114" s="255">
        <f t="shared" si="501"/>
        <v>0</v>
      </c>
      <c r="OS114" s="255">
        <f t="shared" si="749"/>
        <v>0</v>
      </c>
      <c r="OT114" s="255"/>
      <c r="OU114" s="256"/>
      <c r="OV114" s="257"/>
      <c r="OW114" s="258"/>
      <c r="OX114" s="254">
        <f t="shared" si="750"/>
        <v>134.30569968758419</v>
      </c>
      <c r="OY114" s="255">
        <f t="shared" si="502"/>
        <v>151.36252354790739</v>
      </c>
      <c r="OZ114" s="255">
        <f t="shared" si="751"/>
        <v>0.61356274807835975</v>
      </c>
      <c r="PA114" s="255">
        <f t="shared" si="503"/>
        <v>0.76081780761716611</v>
      </c>
      <c r="PB114" s="255">
        <f t="shared" si="752"/>
        <v>186.56279185353333</v>
      </c>
      <c r="PC114" s="255">
        <f t="shared" si="388"/>
        <v>0.71989542155343</v>
      </c>
      <c r="PD114" s="259">
        <f t="shared" si="504"/>
        <v>3.2887734042919741E-3</v>
      </c>
      <c r="PE114" s="257">
        <f t="shared" si="389"/>
        <v>1.0922160241543157</v>
      </c>
      <c r="PF114" s="254">
        <f t="shared" si="505"/>
        <v>0</v>
      </c>
      <c r="PG114" s="255">
        <f t="shared" si="506"/>
        <v>0</v>
      </c>
      <c r="PH114" s="255">
        <f t="shared" si="753"/>
        <v>0</v>
      </c>
      <c r="PI114" s="255">
        <f t="shared" si="507"/>
        <v>0</v>
      </c>
      <c r="PJ114" s="255">
        <f t="shared" si="508"/>
        <v>0</v>
      </c>
      <c r="PK114" s="255"/>
      <c r="PL114" s="259"/>
      <c r="PM114" s="257"/>
      <c r="PN114" s="254">
        <f t="shared" si="509"/>
        <v>0</v>
      </c>
      <c r="PO114" s="255">
        <f t="shared" si="510"/>
        <v>0</v>
      </c>
      <c r="PP114" s="255">
        <f t="shared" si="754"/>
        <v>0</v>
      </c>
      <c r="PQ114" s="255">
        <f t="shared" si="511"/>
        <v>0</v>
      </c>
      <c r="PR114" s="255">
        <f t="shared" si="512"/>
        <v>0</v>
      </c>
      <c r="PS114" s="255"/>
      <c r="PT114" s="259"/>
      <c r="PU114" s="257"/>
      <c r="PV114" s="254">
        <f t="shared" si="513"/>
        <v>35.925264715957695</v>
      </c>
      <c r="PW114" s="255">
        <f t="shared" si="514"/>
        <v>40.487773334884324</v>
      </c>
      <c r="PX114" s="255">
        <f t="shared" si="515"/>
        <v>0.11916464472239942</v>
      </c>
      <c r="PY114" s="255">
        <f t="shared" si="516"/>
        <v>0.14776415945577528</v>
      </c>
      <c r="PZ114" s="255">
        <f t="shared" si="517"/>
        <v>36.233765624255234</v>
      </c>
      <c r="QA114" s="255">
        <f t="shared" si="755"/>
        <v>0.99148581708297456</v>
      </c>
      <c r="QB114" s="259">
        <f t="shared" si="518"/>
        <v>3.2887734042919749E-3</v>
      </c>
      <c r="QC114" s="257">
        <f t="shared" si="756"/>
        <v>1.1267080043865678</v>
      </c>
      <c r="QD114" s="254">
        <f t="shared" si="519"/>
        <v>63.73754859462116</v>
      </c>
      <c r="QE114" s="255">
        <f t="shared" si="520"/>
        <v>71.832217266138045</v>
      </c>
      <c r="QF114" s="255">
        <f t="shared" si="521"/>
        <v>0.21289790439195733</v>
      </c>
      <c r="QG114" s="255">
        <f t="shared" si="522"/>
        <v>0.26399340144602707</v>
      </c>
      <c r="QH114" s="255">
        <f t="shared" si="523"/>
        <v>64.734743997296206</v>
      </c>
      <c r="QI114" s="255">
        <f t="shared" si="784"/>
        <v>0.98459566932532094</v>
      </c>
      <c r="QJ114" s="259">
        <f t="shared" si="785"/>
        <v>3.2887734042919749E-3</v>
      </c>
      <c r="QK114" s="257">
        <f t="shared" si="786"/>
        <v>1.1258329556213458</v>
      </c>
      <c r="QL114" s="254">
        <f t="shared" si="524"/>
        <v>178.1970706580264</v>
      </c>
      <c r="QM114" s="255">
        <f t="shared" si="525"/>
        <v>200.82809863159576</v>
      </c>
      <c r="QN114" s="255">
        <f t="shared" si="526"/>
        <v>1.0559761341849416</v>
      </c>
      <c r="QO114" s="255">
        <f t="shared" si="527"/>
        <v>1.3094104063893277</v>
      </c>
      <c r="QP114" s="255">
        <f t="shared" si="757"/>
        <v>321.08509902410805</v>
      </c>
      <c r="QQ114" s="255">
        <f t="shared" si="758"/>
        <v>0.55498393167303861</v>
      </c>
      <c r="QR114" s="259">
        <f t="shared" si="528"/>
        <v>3.2887734042919745E-3</v>
      </c>
      <c r="QS114" s="257">
        <f t="shared" si="759"/>
        <v>1.0712722649395059</v>
      </c>
      <c r="QT114" s="254">
        <f t="shared" si="529"/>
        <v>71.901891312602942</v>
      </c>
      <c r="QU114" s="255">
        <f t="shared" si="530"/>
        <v>81.033431509303512</v>
      </c>
      <c r="QV114" s="255">
        <f t="shared" si="531"/>
        <v>0.25076544145993784</v>
      </c>
      <c r="QW114" s="255">
        <f t="shared" si="532"/>
        <v>0.31094914741032292</v>
      </c>
      <c r="QX114" s="255">
        <f t="shared" si="533"/>
        <v>76.248926463793282</v>
      </c>
      <c r="QY114" s="255">
        <f t="shared" si="787"/>
        <v>0.94298890026662174</v>
      </c>
      <c r="QZ114" s="259">
        <f t="shared" si="788"/>
        <v>3.2887734042919745E-3</v>
      </c>
      <c r="RA114" s="257">
        <f t="shared" si="789"/>
        <v>1.1205488959508909</v>
      </c>
      <c r="RB114" s="254">
        <f t="shared" si="534"/>
        <v>6.4047301139446594E-2</v>
      </c>
      <c r="RC114" s="255">
        <f t="shared" si="535"/>
        <v>7.2181308384156317E-2</v>
      </c>
      <c r="RD114" s="255">
        <f t="shared" si="760"/>
        <v>1.9838272432769494E-3</v>
      </c>
      <c r="RE114" s="255">
        <f t="shared" si="536"/>
        <v>2.4599457816634174E-3</v>
      </c>
      <c r="RF114" s="255">
        <f t="shared" si="537"/>
        <v>0.60321189677828801</v>
      </c>
      <c r="RG114" s="255">
        <f t="shared" si="790"/>
        <v>0.1061771186568413</v>
      </c>
      <c r="RH114" s="259">
        <f t="shared" si="791"/>
        <v>3.2887734042919745E-3</v>
      </c>
      <c r="RI114" s="257">
        <f t="shared" si="792"/>
        <v>1.0142737996864488</v>
      </c>
      <c r="RJ114" s="254">
        <f t="shared" si="538"/>
        <v>6.8377130497973626</v>
      </c>
      <c r="RK114" s="255">
        <f t="shared" si="539"/>
        <v>7.7061026071216281</v>
      </c>
      <c r="RL114" s="255">
        <f t="shared" si="761"/>
        <v>0.21179411448367444</v>
      </c>
      <c r="RM114" s="255">
        <f t="shared" si="540"/>
        <v>0.26262470195975629</v>
      </c>
      <c r="RN114" s="255">
        <f t="shared" si="541"/>
        <v>64.399120415920137</v>
      </c>
      <c r="RO114" s="255">
        <f t="shared" si="793"/>
        <v>0.10617711865684129</v>
      </c>
      <c r="RP114" s="259">
        <f t="shared" si="794"/>
        <v>3.2887734042919741E-3</v>
      </c>
      <c r="RQ114" s="257">
        <f t="shared" si="795"/>
        <v>1.0142737996864488</v>
      </c>
      <c r="RR114" s="254">
        <f t="shared" si="542"/>
        <v>0</v>
      </c>
      <c r="RS114" s="255">
        <f t="shared" si="543"/>
        <v>0</v>
      </c>
      <c r="RT114" s="255">
        <f t="shared" si="762"/>
        <v>0</v>
      </c>
      <c r="RU114" s="255">
        <f t="shared" si="544"/>
        <v>0</v>
      </c>
      <c r="RV114" s="255">
        <f t="shared" si="545"/>
        <v>0</v>
      </c>
      <c r="RW114" s="255"/>
      <c r="RX114" s="259"/>
      <c r="RY114" s="257"/>
      <c r="RZ114" s="260"/>
      <c r="SA114" s="242" t="e">
        <f t="shared" si="546"/>
        <v>#REF!</v>
      </c>
      <c r="SB114" s="242">
        <f t="shared" si="547"/>
        <v>0</v>
      </c>
      <c r="SC114" s="242">
        <f t="shared" si="548"/>
        <v>0.48231307558132908</v>
      </c>
      <c r="SD114" s="242">
        <f t="shared" si="549"/>
        <v>0</v>
      </c>
      <c r="SE114" s="242">
        <f t="shared" si="550"/>
        <v>0</v>
      </c>
      <c r="SF114" s="262">
        <v>0</v>
      </c>
      <c r="SG114" s="242">
        <f t="shared" si="551"/>
        <v>0</v>
      </c>
      <c r="SH114" s="262">
        <v>0</v>
      </c>
      <c r="SI114" s="242">
        <f t="shared" si="552"/>
        <v>0.72599599125537362</v>
      </c>
      <c r="SJ114" s="242">
        <f t="shared" si="553"/>
        <v>0</v>
      </c>
      <c r="SK114" s="242">
        <f t="shared" si="554"/>
        <v>0</v>
      </c>
      <c r="SL114" s="242">
        <f t="shared" si="555"/>
        <v>0.16202061103078846</v>
      </c>
      <c r="SM114" s="242">
        <f t="shared" si="556"/>
        <v>0.28832581993462664</v>
      </c>
      <c r="SN114" s="242">
        <f t="shared" si="557"/>
        <v>1.1412263438400556</v>
      </c>
      <c r="SO114" s="242">
        <f t="shared" si="558"/>
        <v>0.33269096720781949</v>
      </c>
      <c r="SP114" s="242">
        <f t="shared" si="559"/>
        <v>1.6228380794983182E-3</v>
      </c>
      <c r="SQ114" s="242">
        <f t="shared" si="560"/>
        <v>0.17323796498644548</v>
      </c>
      <c r="SR114" s="242">
        <f t="shared" si="561"/>
        <v>0</v>
      </c>
      <c r="SS114" s="242" t="e">
        <f t="shared" si="562"/>
        <v>#REF!</v>
      </c>
      <c r="ST114" s="242" t="e">
        <f t="shared" si="563"/>
        <v>#REF!</v>
      </c>
      <c r="SU114" s="242" t="e">
        <f t="shared" si="796"/>
        <v>#REF!</v>
      </c>
      <c r="SV114" s="242" t="e">
        <f t="shared" si="797"/>
        <v>#REF!</v>
      </c>
      <c r="SW114" s="242" t="e">
        <f t="shared" si="564"/>
        <v>#REF!</v>
      </c>
      <c r="SX114" s="242" t="e">
        <f t="shared" si="564"/>
        <v>#REF!</v>
      </c>
      <c r="SY114" s="242" t="e">
        <f t="shared" si="564"/>
        <v>#REF!</v>
      </c>
      <c r="SZ114" s="263" t="e">
        <f t="shared" si="564"/>
        <v>#REF!</v>
      </c>
      <c r="TA114" s="264">
        <f t="shared" si="565"/>
        <v>182.11032</v>
      </c>
      <c r="TB114" s="264">
        <f t="shared" si="566"/>
        <v>0</v>
      </c>
      <c r="TC114" s="264">
        <f t="shared" si="567"/>
        <v>179.90783999999999</v>
      </c>
      <c r="TD114" s="264">
        <f t="shared" si="568"/>
        <v>0</v>
      </c>
      <c r="TE114" s="264">
        <f t="shared" si="569"/>
        <v>0</v>
      </c>
      <c r="TF114" s="264">
        <f t="shared" si="569"/>
        <v>0</v>
      </c>
      <c r="TG114" s="264">
        <f t="shared" si="570"/>
        <v>256.84007999999994</v>
      </c>
      <c r="TH114" s="264">
        <f t="shared" si="571"/>
        <v>0</v>
      </c>
      <c r="TI114" s="264">
        <f t="shared" si="572"/>
        <v>0</v>
      </c>
      <c r="TJ114" s="264">
        <f t="shared" si="573"/>
        <v>55.564320000000002</v>
      </c>
      <c r="TK114" s="264">
        <f t="shared" si="574"/>
        <v>98.957039999999992</v>
      </c>
      <c r="TL114" s="264">
        <f t="shared" si="575"/>
        <v>411.63191999999992</v>
      </c>
      <c r="TM114" s="264">
        <f t="shared" si="576"/>
        <v>114.72215999999999</v>
      </c>
      <c r="TN114" s="264">
        <f t="shared" si="577"/>
        <v>0.61824000000000001</v>
      </c>
      <c r="TO114" s="264">
        <f t="shared" si="578"/>
        <v>65.997119999999995</v>
      </c>
      <c r="TP114" s="264">
        <f t="shared" si="578"/>
        <v>0</v>
      </c>
      <c r="TQ114" s="264"/>
      <c r="TR114" s="264"/>
      <c r="TS114" s="264" t="e">
        <f t="shared" si="579"/>
        <v>#REF!</v>
      </c>
      <c r="TT114" s="264">
        <f t="shared" si="580"/>
        <v>0</v>
      </c>
      <c r="TU114" s="264">
        <f t="shared" si="581"/>
        <v>186.36577240462555</v>
      </c>
      <c r="TV114" s="264">
        <f t="shared" si="582"/>
        <v>0</v>
      </c>
      <c r="TW114" s="264">
        <f t="shared" si="582"/>
        <v>0</v>
      </c>
      <c r="TX114" s="264">
        <f t="shared" si="583"/>
        <v>0</v>
      </c>
      <c r="TY114" s="264">
        <f t="shared" si="584"/>
        <v>280.52485102107636</v>
      </c>
      <c r="TZ114" s="264">
        <f t="shared" si="585"/>
        <v>0</v>
      </c>
      <c r="UA114" s="264">
        <f t="shared" si="586"/>
        <v>0</v>
      </c>
      <c r="UB114" s="264">
        <f t="shared" si="587"/>
        <v>62.604764102296656</v>
      </c>
      <c r="UC114" s="264">
        <f t="shared" si="588"/>
        <v>111.40909682273973</v>
      </c>
      <c r="UD114" s="264">
        <f t="shared" si="589"/>
        <v>440.96985925979749</v>
      </c>
      <c r="UE114" s="264">
        <f t="shared" si="590"/>
        <v>128.55178972910144</v>
      </c>
      <c r="UF114" s="264">
        <f t="shared" si="591"/>
        <v>0.62706463391815015</v>
      </c>
      <c r="UG114" s="264">
        <f t="shared" si="592"/>
        <v>66.939149670762532</v>
      </c>
      <c r="UH114" s="264">
        <f t="shared" si="592"/>
        <v>0</v>
      </c>
      <c r="UI114" s="191"/>
      <c r="UJ114" s="191"/>
      <c r="UK114" s="191"/>
      <c r="UL114" s="191"/>
      <c r="UM114" s="189"/>
      <c r="UN114" s="191"/>
      <c r="UO114" s="191"/>
      <c r="UP114" s="191"/>
      <c r="UQ114" s="191"/>
      <c r="UR114" s="191"/>
      <c r="US114" s="191"/>
      <c r="UT114" s="191"/>
      <c r="UU114" s="191"/>
      <c r="UV114" s="192"/>
      <c r="UW114" s="191"/>
      <c r="UX114" s="191"/>
      <c r="UY114" s="191"/>
      <c r="UZ114" s="191"/>
      <c r="VA114" s="191"/>
      <c r="VB114" s="191"/>
      <c r="VC114" s="191"/>
      <c r="VD114" s="191"/>
      <c r="VE114" s="191"/>
      <c r="VF114" s="191"/>
      <c r="VG114" s="191"/>
      <c r="VH114" s="191"/>
      <c r="VI114" s="191"/>
      <c r="VJ114" s="191"/>
      <c r="VK114" s="191"/>
      <c r="VL114" s="191"/>
      <c r="VM114" s="191"/>
      <c r="VN114" s="219"/>
      <c r="VO114" s="191"/>
      <c r="VP114" s="191"/>
      <c r="VQ114" s="191"/>
      <c r="VR114" s="191"/>
      <c r="VS114" s="191"/>
      <c r="VT114" s="191"/>
      <c r="VU114" s="191"/>
      <c r="VV114" s="191"/>
    </row>
    <row r="115" spans="1:594" ht="23.1" hidden="1" customHeight="1" thickBot="1" x14ac:dyDescent="0.35">
      <c r="A115" s="265">
        <v>78</v>
      </c>
      <c r="B115" s="266" t="s">
        <v>200</v>
      </c>
      <c r="C115" s="265">
        <v>2</v>
      </c>
      <c r="D115" s="267">
        <v>508.6</v>
      </c>
      <c r="E115" s="239"/>
      <c r="F115" s="240">
        <f t="shared" si="593"/>
        <v>508.6</v>
      </c>
      <c r="G115" s="240"/>
      <c r="H115" s="268">
        <f>300</f>
        <v>300</v>
      </c>
      <c r="I115" s="269">
        <v>4.1220999999999997</v>
      </c>
      <c r="J115" s="269">
        <v>4.1220999999999997</v>
      </c>
      <c r="K115" s="269">
        <f t="shared" si="798"/>
        <v>3.6235999999999997</v>
      </c>
      <c r="L115" s="269">
        <f t="shared" si="799"/>
        <v>3.6235999999999997</v>
      </c>
      <c r="M115" s="269">
        <v>1.0567</v>
      </c>
      <c r="N115" s="269">
        <v>0</v>
      </c>
      <c r="O115" s="269">
        <v>0.4985</v>
      </c>
      <c r="P115" s="269">
        <v>0</v>
      </c>
      <c r="Q115" s="269">
        <v>0</v>
      </c>
      <c r="R115" s="269">
        <v>0</v>
      </c>
      <c r="S115" s="269">
        <v>0.65910000000000002</v>
      </c>
      <c r="T115" s="269">
        <v>0</v>
      </c>
      <c r="U115" s="269">
        <v>0</v>
      </c>
      <c r="V115" s="269">
        <v>0.10979999999999999</v>
      </c>
      <c r="W115" s="269">
        <v>0.2407</v>
      </c>
      <c r="X115" s="269">
        <v>1.0213000000000001</v>
      </c>
      <c r="Y115" s="269">
        <v>0.31840000000000002</v>
      </c>
      <c r="Z115" s="269">
        <v>1.4E-3</v>
      </c>
      <c r="AA115" s="269">
        <v>0.2162</v>
      </c>
      <c r="AB115" s="269">
        <v>0</v>
      </c>
      <c r="AC115" s="244">
        <v>4.71</v>
      </c>
      <c r="AD115" s="243">
        <f t="shared" si="594"/>
        <v>1.0362</v>
      </c>
      <c r="AE115" s="243">
        <f t="shared" si="390"/>
        <v>0</v>
      </c>
      <c r="AF115" s="243">
        <f t="shared" si="595"/>
        <v>0</v>
      </c>
      <c r="AG115" s="243">
        <f t="shared" si="596"/>
        <v>0</v>
      </c>
      <c r="AH115" s="244">
        <v>0.21103915125</v>
      </c>
      <c r="AI115" s="243">
        <f t="shared" si="391"/>
        <v>0.6768731937264113</v>
      </c>
      <c r="AJ115" s="243">
        <f t="shared" si="597"/>
        <v>2.1818092241243484E-2</v>
      </c>
      <c r="AK115" s="243">
        <f t="shared" si="598"/>
        <v>0.57736961773391471</v>
      </c>
      <c r="AL115" s="243">
        <f t="shared" si="392"/>
        <v>0.33170561724882058</v>
      </c>
      <c r="AM115" s="243">
        <f t="shared" si="599"/>
        <v>8.3589815546702777</v>
      </c>
      <c r="AN115" s="244">
        <v>198.42</v>
      </c>
      <c r="AO115" s="244">
        <v>43.6524</v>
      </c>
      <c r="AP115" s="243">
        <f t="shared" si="600"/>
        <v>0</v>
      </c>
      <c r="AQ115" s="243">
        <f t="shared" si="601"/>
        <v>0</v>
      </c>
      <c r="AR115" s="243">
        <f t="shared" si="602"/>
        <v>0</v>
      </c>
      <c r="AS115" s="244">
        <v>19.235447675241701</v>
      </c>
      <c r="AT115" s="244" t="e">
        <f t="shared" si="393"/>
        <v>#REF!</v>
      </c>
      <c r="AU115" s="243">
        <f t="shared" si="394"/>
        <v>29.690310043135096</v>
      </c>
      <c r="AV115" s="243">
        <f t="shared" si="603"/>
        <v>0.95702700180215894</v>
      </c>
      <c r="AW115" s="243">
        <f t="shared" si="604"/>
        <v>25.325693377857633</v>
      </c>
      <c r="AX115" s="243">
        <f t="shared" si="395"/>
        <v>14.54990788591884</v>
      </c>
      <c r="AY115" s="243">
        <f t="shared" si="605"/>
        <v>366.65767872515477</v>
      </c>
      <c r="AZ115" s="244">
        <v>31</v>
      </c>
      <c r="BA115" s="243">
        <f t="shared" si="606"/>
        <v>158.01216666666664</v>
      </c>
      <c r="BB115" s="243">
        <f t="shared" si="607"/>
        <v>16.478411666666663</v>
      </c>
      <c r="BC115" s="243">
        <f t="shared" si="608"/>
        <v>13.182729333333331</v>
      </c>
      <c r="BD115" s="243">
        <f t="shared" si="609"/>
        <v>3.2956823333333318</v>
      </c>
      <c r="BE115" s="244">
        <v>6.1794043749999998</v>
      </c>
      <c r="BF115" s="243">
        <f t="shared" si="610"/>
        <v>4.9435235000000004</v>
      </c>
      <c r="BG115" s="243">
        <f t="shared" si="611"/>
        <v>1.2358808749999994</v>
      </c>
      <c r="BH115" s="243">
        <f t="shared" si="396"/>
        <v>20.528077705362051</v>
      </c>
      <c r="BI115" s="243">
        <f t="shared" si="612"/>
        <v>0.66169483008369112</v>
      </c>
      <c r="BJ115" s="243">
        <f t="shared" si="613"/>
        <v>17.510352732845291</v>
      </c>
      <c r="BK115" s="243">
        <f t="shared" si="397"/>
        <v>10.059903020684768</v>
      </c>
      <c r="BL115" s="243">
        <f t="shared" si="614"/>
        <v>253.50955612125614</v>
      </c>
      <c r="BM115" s="244">
        <v>0</v>
      </c>
      <c r="BN115" s="243">
        <f t="shared" si="615"/>
        <v>0</v>
      </c>
      <c r="BO115" s="243">
        <f t="shared" si="398"/>
        <v>0</v>
      </c>
      <c r="BP115" s="243">
        <f t="shared" si="616"/>
        <v>0</v>
      </c>
      <c r="BQ115" s="243">
        <f t="shared" si="617"/>
        <v>0</v>
      </c>
      <c r="BR115" s="244">
        <v>0</v>
      </c>
      <c r="BS115" s="243">
        <f t="shared" si="399"/>
        <v>0</v>
      </c>
      <c r="BT115" s="243">
        <f t="shared" si="618"/>
        <v>0</v>
      </c>
      <c r="BU115" s="243">
        <f t="shared" si="619"/>
        <v>0</v>
      </c>
      <c r="BV115" s="243">
        <f t="shared" si="400"/>
        <v>0</v>
      </c>
      <c r="BW115" s="243">
        <f t="shared" si="620"/>
        <v>0</v>
      </c>
      <c r="BX115" s="244">
        <v>0</v>
      </c>
      <c r="BY115" s="243">
        <f t="shared" si="401"/>
        <v>0</v>
      </c>
      <c r="BZ115" s="243">
        <f t="shared" si="621"/>
        <v>0</v>
      </c>
      <c r="CA115" s="243">
        <f t="shared" si="622"/>
        <v>0</v>
      </c>
      <c r="CB115" s="243">
        <f t="shared" si="402"/>
        <v>0</v>
      </c>
      <c r="CC115" s="243">
        <f t="shared" si="623"/>
        <v>0</v>
      </c>
      <c r="CD115" s="245"/>
      <c r="CE115" s="243">
        <f t="shared" si="403"/>
        <v>0</v>
      </c>
      <c r="CF115" s="243">
        <f t="shared" si="624"/>
        <v>0</v>
      </c>
      <c r="CG115" s="243">
        <f t="shared" si="625"/>
        <v>0</v>
      </c>
      <c r="CH115" s="243">
        <f t="shared" si="404"/>
        <v>0</v>
      </c>
      <c r="CI115" s="243">
        <f t="shared" si="626"/>
        <v>0</v>
      </c>
      <c r="CJ115" s="245"/>
      <c r="CK115" s="243">
        <f t="shared" si="405"/>
        <v>0</v>
      </c>
      <c r="CL115" s="243">
        <f t="shared" si="627"/>
        <v>0</v>
      </c>
      <c r="CM115" s="243">
        <f t="shared" si="628"/>
        <v>0</v>
      </c>
      <c r="CN115" s="243">
        <f t="shared" si="406"/>
        <v>0</v>
      </c>
      <c r="CO115" s="243">
        <f t="shared" si="629"/>
        <v>0</v>
      </c>
      <c r="CP115" s="243">
        <v>0</v>
      </c>
      <c r="CQ115" s="243">
        <f t="shared" si="407"/>
        <v>0</v>
      </c>
      <c r="CR115" s="243">
        <f t="shared" si="763"/>
        <v>0</v>
      </c>
      <c r="CS115" s="243">
        <f t="shared" si="630"/>
        <v>0</v>
      </c>
      <c r="CT115" s="243">
        <f t="shared" si="408"/>
        <v>0</v>
      </c>
      <c r="CU115" s="243">
        <f t="shared" si="631"/>
        <v>0</v>
      </c>
      <c r="CV115" s="243"/>
      <c r="CW115" s="243">
        <f t="shared" si="409"/>
        <v>0</v>
      </c>
      <c r="CX115" s="243">
        <f t="shared" si="764"/>
        <v>0</v>
      </c>
      <c r="CY115" s="243">
        <f t="shared" si="632"/>
        <v>0</v>
      </c>
      <c r="CZ115" s="243">
        <f t="shared" si="410"/>
        <v>0</v>
      </c>
      <c r="DA115" s="243">
        <f t="shared" si="633"/>
        <v>0</v>
      </c>
      <c r="DB115" s="244">
        <v>0</v>
      </c>
      <c r="DC115" s="243">
        <f t="shared" si="634"/>
        <v>0</v>
      </c>
      <c r="DD115" s="243">
        <f t="shared" si="411"/>
        <v>0</v>
      </c>
      <c r="DE115" s="244">
        <v>0</v>
      </c>
      <c r="DF115" s="244">
        <v>0</v>
      </c>
      <c r="DG115" s="243">
        <f t="shared" si="412"/>
        <v>0</v>
      </c>
      <c r="DH115" s="243">
        <f t="shared" si="413"/>
        <v>0</v>
      </c>
      <c r="DI115" s="243">
        <f t="shared" si="635"/>
        <v>0</v>
      </c>
      <c r="DJ115" s="244">
        <v>56.23</v>
      </c>
      <c r="DK115" s="243">
        <f t="shared" si="636"/>
        <v>12.3706</v>
      </c>
      <c r="DL115" s="243">
        <f t="shared" si="414"/>
        <v>0</v>
      </c>
      <c r="DM115" s="244">
        <v>2.3053553715150001</v>
      </c>
      <c r="DN115" s="244">
        <v>2.2613570310000002</v>
      </c>
      <c r="DO115" s="243">
        <f t="shared" si="415"/>
        <v>8.3134135066369854</v>
      </c>
      <c r="DP115" s="243">
        <f t="shared" si="416"/>
        <v>4.0740362954576002</v>
      </c>
      <c r="DQ115" s="243">
        <f t="shared" si="637"/>
        <v>102.66571464553152</v>
      </c>
      <c r="DR115" s="244">
        <v>10.06</v>
      </c>
      <c r="DS115" s="243">
        <f t="shared" si="638"/>
        <v>2.2132000000000001</v>
      </c>
      <c r="DT115" s="243">
        <f t="shared" si="417"/>
        <v>0</v>
      </c>
      <c r="DU115" s="244">
        <v>0.4256227273</v>
      </c>
      <c r="DV115" s="244">
        <v>0</v>
      </c>
      <c r="DW115" s="243">
        <f t="shared" si="418"/>
        <v>1.4428651389947149</v>
      </c>
      <c r="DX115" s="243">
        <f t="shared" si="419"/>
        <v>0.70708439331473594</v>
      </c>
      <c r="DY115" s="243">
        <f t="shared" si="420"/>
        <v>17.818526711531341</v>
      </c>
      <c r="DZ115" s="244">
        <v>28.45</v>
      </c>
      <c r="EA115" s="243">
        <f t="shared" si="639"/>
        <v>6.2589999999999995</v>
      </c>
      <c r="EB115" s="243">
        <f t="shared" si="421"/>
        <v>0</v>
      </c>
      <c r="EC115" s="244">
        <v>1.18230640945</v>
      </c>
      <c r="ED115" s="244">
        <v>2.8824736375E-2</v>
      </c>
      <c r="EE115" s="243">
        <f t="shared" si="422"/>
        <v>4.0813157354350063</v>
      </c>
      <c r="EF115" s="243">
        <f t="shared" si="423"/>
        <v>2.0000723440630002</v>
      </c>
      <c r="EG115" s="243">
        <f t="shared" si="424"/>
        <v>50.4018230703876</v>
      </c>
      <c r="EH115" s="244">
        <v>0</v>
      </c>
      <c r="EI115" s="243">
        <f t="shared" si="640"/>
        <v>0</v>
      </c>
      <c r="EJ115" s="243">
        <f t="shared" si="425"/>
        <v>0</v>
      </c>
      <c r="EK115" s="244">
        <v>0</v>
      </c>
      <c r="EL115" s="244">
        <v>0</v>
      </c>
      <c r="EM115" s="243">
        <f t="shared" si="426"/>
        <v>0</v>
      </c>
      <c r="EN115" s="243">
        <f t="shared" si="427"/>
        <v>0</v>
      </c>
      <c r="EO115" s="243">
        <f t="shared" si="641"/>
        <v>0</v>
      </c>
      <c r="EP115" s="244">
        <v>0</v>
      </c>
      <c r="EQ115" s="244">
        <v>58.997599999999998</v>
      </c>
      <c r="ER115" s="244">
        <v>0</v>
      </c>
      <c r="ES115" s="244">
        <v>0</v>
      </c>
      <c r="ET115" s="244">
        <v>0</v>
      </c>
      <c r="EU115" s="243">
        <f t="shared" si="428"/>
        <v>6.7034229985234095</v>
      </c>
      <c r="EV115" s="243">
        <f t="shared" si="642"/>
        <v>0.21607577707231912</v>
      </c>
      <c r="EW115" s="243">
        <f t="shared" si="643"/>
        <v>5.7179879629426873</v>
      </c>
      <c r="EX115" s="243">
        <f t="shared" si="429"/>
        <v>3.2850511499261708</v>
      </c>
      <c r="EY115" s="243">
        <f t="shared" si="644"/>
        <v>82.78328897813951</v>
      </c>
      <c r="EZ115" s="245">
        <f t="shared" si="645"/>
        <v>94.74</v>
      </c>
      <c r="FA115" s="245">
        <f t="shared" si="645"/>
        <v>20.8428</v>
      </c>
      <c r="FB115" s="245">
        <f t="shared" si="645"/>
        <v>0</v>
      </c>
      <c r="FC115" s="245">
        <f t="shared" si="646"/>
        <v>0</v>
      </c>
      <c r="FD115" s="245">
        <f t="shared" si="647"/>
        <v>0</v>
      </c>
      <c r="FE115" s="245">
        <f t="shared" si="648"/>
        <v>6.2034662756400003</v>
      </c>
      <c r="FF115" s="245">
        <f t="shared" si="649"/>
        <v>20.541017379590116</v>
      </c>
      <c r="FG115" s="245">
        <f t="shared" si="650"/>
        <v>0.66211192298749677</v>
      </c>
      <c r="FH115" s="245">
        <f t="shared" si="651"/>
        <v>17.521390213472245</v>
      </c>
      <c r="FI115" s="245">
        <f t="shared" si="652"/>
        <v>10.066244182761507</v>
      </c>
      <c r="FJ115" s="245">
        <f t="shared" si="652"/>
        <v>253.66935340558996</v>
      </c>
      <c r="FK115" s="244">
        <f t="shared" si="430"/>
        <v>0</v>
      </c>
      <c r="FL115" s="244">
        <v>0</v>
      </c>
      <c r="FM115" s="243">
        <f t="shared" si="653"/>
        <v>0</v>
      </c>
      <c r="FN115" s="243">
        <f t="shared" si="654"/>
        <v>0</v>
      </c>
      <c r="FO115" s="244">
        <v>0</v>
      </c>
      <c r="FP115" s="244">
        <f t="shared" si="655"/>
        <v>0</v>
      </c>
      <c r="FQ115" s="244">
        <f t="shared" si="431"/>
        <v>0</v>
      </c>
      <c r="FR115" s="244">
        <v>0</v>
      </c>
      <c r="FS115" s="243">
        <f t="shared" si="656"/>
        <v>0</v>
      </c>
      <c r="FT115" s="243">
        <f t="shared" si="657"/>
        <v>0</v>
      </c>
      <c r="FU115" s="244">
        <v>0</v>
      </c>
      <c r="FV115" s="244">
        <f t="shared" si="658"/>
        <v>0</v>
      </c>
      <c r="FW115" s="270">
        <v>4.803E-3</v>
      </c>
      <c r="FX115" s="243">
        <f t="shared" si="659"/>
        <v>21.494837840681882</v>
      </c>
      <c r="FY115" s="243">
        <f t="shared" si="660"/>
        <v>4.7288643249500142</v>
      </c>
      <c r="FZ115" s="243">
        <f t="shared" si="432"/>
        <v>0</v>
      </c>
      <c r="GA115" s="243">
        <f t="shared" si="661"/>
        <v>0</v>
      </c>
      <c r="GB115" s="243">
        <f t="shared" si="662"/>
        <v>0</v>
      </c>
      <c r="GC115" s="243">
        <f t="shared" si="663"/>
        <v>0.3739977736239255</v>
      </c>
      <c r="GD115" s="243">
        <f t="shared" si="433"/>
        <v>3.0220828216848172</v>
      </c>
      <c r="GE115" s="243">
        <f t="shared" si="664"/>
        <v>9.7412753785087486E-2</v>
      </c>
      <c r="GF115" s="243">
        <f t="shared" si="665"/>
        <v>2.57782228590021</v>
      </c>
      <c r="GG115" s="243">
        <f t="shared" si="434"/>
        <v>1.4809891380470319</v>
      </c>
      <c r="GH115" s="247">
        <f t="shared" si="666"/>
        <v>37.320926278785201</v>
      </c>
      <c r="GI115" s="244">
        <v>36</v>
      </c>
      <c r="GJ115" s="244">
        <v>4081.86</v>
      </c>
      <c r="GK115" s="244">
        <v>898.00919999999996</v>
      </c>
      <c r="GL115" s="244">
        <v>2503.7043799027401</v>
      </c>
      <c r="GM115" s="244">
        <v>71.022008333333304</v>
      </c>
      <c r="GN115" s="271">
        <v>46.89</v>
      </c>
      <c r="GO115" s="243">
        <f t="shared" si="667"/>
        <v>10.315799999999999</v>
      </c>
      <c r="GP115" s="243">
        <f t="shared" si="435"/>
        <v>0</v>
      </c>
      <c r="GQ115" s="243">
        <f t="shared" si="668"/>
        <v>0</v>
      </c>
      <c r="GR115" s="243">
        <f t="shared" si="669"/>
        <v>0</v>
      </c>
      <c r="GS115" s="244">
        <v>0.95134488525000005</v>
      </c>
      <c r="GT115" s="244">
        <v>0.321307603066667</v>
      </c>
      <c r="GU115" s="245"/>
      <c r="GV115" s="243">
        <f t="shared" si="436"/>
        <v>6.6444364402660518</v>
      </c>
      <c r="GW115" s="243">
        <f t="shared" si="670"/>
        <v>0.2141744251189831</v>
      </c>
      <c r="GX115" s="243">
        <f t="shared" si="671"/>
        <v>5.667672709054445</v>
      </c>
      <c r="GY115" s="243">
        <f t="shared" si="437"/>
        <v>3.2561444464291358</v>
      </c>
      <c r="GZ115" s="243">
        <f t="shared" si="672"/>
        <v>82.054840050014207</v>
      </c>
      <c r="HA115" s="244">
        <v>0</v>
      </c>
      <c r="HB115" s="244">
        <v>44</v>
      </c>
      <c r="HC115" s="244">
        <v>0</v>
      </c>
      <c r="HD115" s="244">
        <v>0</v>
      </c>
      <c r="HE115" s="244">
        <v>0</v>
      </c>
      <c r="HF115" s="243">
        <f t="shared" si="673"/>
        <v>0</v>
      </c>
      <c r="HG115" s="243">
        <f t="shared" si="438"/>
        <v>0</v>
      </c>
      <c r="HH115" s="244">
        <v>0</v>
      </c>
      <c r="HI115" s="244">
        <v>0</v>
      </c>
      <c r="HJ115" s="243">
        <f t="shared" si="439"/>
        <v>0</v>
      </c>
      <c r="HK115" s="243">
        <f t="shared" si="440"/>
        <v>0</v>
      </c>
      <c r="HL115" s="243">
        <f t="shared" si="441"/>
        <v>0</v>
      </c>
      <c r="HM115" s="244">
        <v>32.049999999999997</v>
      </c>
      <c r="HN115" s="243">
        <f t="shared" si="674"/>
        <v>7.0509999999999993</v>
      </c>
      <c r="HO115" s="243">
        <f t="shared" si="442"/>
        <v>0</v>
      </c>
      <c r="HP115" s="244">
        <v>1.383198062705</v>
      </c>
      <c r="HQ115" s="244">
        <v>32.555541061437999</v>
      </c>
      <c r="HR115" s="243">
        <f t="shared" si="443"/>
        <v>8.2989183805939604</v>
      </c>
      <c r="HS115" s="243">
        <f t="shared" si="444"/>
        <v>4.0669328752368479</v>
      </c>
      <c r="HT115" s="243">
        <f t="shared" si="445"/>
        <v>102.48670845596855</v>
      </c>
      <c r="HU115" s="244">
        <v>16.47</v>
      </c>
      <c r="HV115" s="243">
        <f t="shared" si="675"/>
        <v>3.6233999999999997</v>
      </c>
      <c r="HW115" s="243">
        <f t="shared" si="446"/>
        <v>0</v>
      </c>
      <c r="HX115" s="244">
        <v>0.67265825148000102</v>
      </c>
      <c r="HY115" s="244">
        <v>36.960627657250001</v>
      </c>
      <c r="HZ115" s="243">
        <f t="shared" si="447"/>
        <v>6.5590192473781634</v>
      </c>
      <c r="IA115" s="243">
        <f t="shared" si="448"/>
        <v>3.2142852578054084</v>
      </c>
      <c r="IB115" s="243">
        <f t="shared" si="449"/>
        <v>80.99998849669629</v>
      </c>
      <c r="IC115" s="244">
        <v>4.1900000000000004</v>
      </c>
      <c r="ID115" s="243">
        <f t="shared" si="676"/>
        <v>0.92180000000000006</v>
      </c>
      <c r="IE115" s="243">
        <f t="shared" si="450"/>
        <v>0</v>
      </c>
      <c r="IF115" s="244">
        <v>0.18533349390000001</v>
      </c>
      <c r="IG115" s="244">
        <v>0.34874506735083299</v>
      </c>
      <c r="IH115" s="243">
        <f t="shared" si="451"/>
        <v>0.64149579295359638</v>
      </c>
      <c r="II115" s="243">
        <f t="shared" si="452"/>
        <v>0.31436871771022151</v>
      </c>
      <c r="IJ115" s="243">
        <f t="shared" si="677"/>
        <v>7.9220916862975823</v>
      </c>
      <c r="IK115" s="244">
        <v>0</v>
      </c>
      <c r="IL115" s="243">
        <f t="shared" si="678"/>
        <v>0</v>
      </c>
      <c r="IM115" s="243">
        <f t="shared" si="453"/>
        <v>0</v>
      </c>
      <c r="IN115" s="244">
        <v>0</v>
      </c>
      <c r="IO115" s="244">
        <v>0</v>
      </c>
      <c r="IP115" s="243">
        <f t="shared" si="454"/>
        <v>0</v>
      </c>
      <c r="IQ115" s="243">
        <f t="shared" si="455"/>
        <v>0</v>
      </c>
      <c r="IR115" s="243">
        <f t="shared" si="679"/>
        <v>0</v>
      </c>
      <c r="IS115" s="244">
        <v>1.45</v>
      </c>
      <c r="IT115" s="243">
        <f t="shared" si="680"/>
        <v>0.31900000000000001</v>
      </c>
      <c r="IU115" s="243">
        <f t="shared" si="456"/>
        <v>0</v>
      </c>
      <c r="IV115" s="244">
        <v>6.3274901445000004E-2</v>
      </c>
      <c r="IW115" s="244">
        <v>0.15014150327836601</v>
      </c>
      <c r="IX115" s="243">
        <f t="shared" si="457"/>
        <v>0.2252460391621473</v>
      </c>
      <c r="IY115" s="243">
        <f t="shared" si="458"/>
        <v>0.11038312219427567</v>
      </c>
      <c r="IZ115" s="243">
        <f t="shared" si="681"/>
        <v>2.7816546792957468</v>
      </c>
      <c r="JA115" s="244">
        <v>19.125977777777798</v>
      </c>
      <c r="JB115" s="243">
        <f t="shared" si="682"/>
        <v>4.2077151111111153</v>
      </c>
      <c r="JC115" s="244">
        <v>49.055155555555402</v>
      </c>
      <c r="JD115" s="243">
        <f t="shared" si="459"/>
        <v>0</v>
      </c>
      <c r="JE115" s="243">
        <f t="shared" si="460"/>
        <v>8.2249629052556976</v>
      </c>
      <c r="JF115" s="243">
        <f t="shared" si="461"/>
        <v>4.0306905674850002</v>
      </c>
      <c r="JG115" s="243">
        <f t="shared" si="683"/>
        <v>101.57340230062199</v>
      </c>
      <c r="JH115" s="244">
        <v>0</v>
      </c>
      <c r="JI115" s="243">
        <f t="shared" si="684"/>
        <v>0</v>
      </c>
      <c r="JJ115" s="244">
        <v>0</v>
      </c>
      <c r="JK115" s="243">
        <f t="shared" si="462"/>
        <v>0</v>
      </c>
      <c r="JL115" s="243">
        <f t="shared" si="463"/>
        <v>0</v>
      </c>
      <c r="JM115" s="243">
        <f t="shared" si="464"/>
        <v>0</v>
      </c>
      <c r="JN115" s="243">
        <f t="shared" si="685"/>
        <v>0</v>
      </c>
      <c r="JO115" s="244">
        <v>0.83142857142857296</v>
      </c>
      <c r="JP115" s="243">
        <f t="shared" si="686"/>
        <v>0.18291428571428606</v>
      </c>
      <c r="JQ115" s="244">
        <v>1.0129523809523799</v>
      </c>
      <c r="JR115" s="243">
        <f t="shared" si="465"/>
        <v>0</v>
      </c>
      <c r="JS115" s="243">
        <f t="shared" si="466"/>
        <v>0.23034526021134111</v>
      </c>
      <c r="JT115" s="243">
        <f t="shared" si="467"/>
        <v>0.11288202491532902</v>
      </c>
      <c r="JU115" s="243">
        <f t="shared" si="687"/>
        <v>2.8446270278662911</v>
      </c>
      <c r="JV115" s="244">
        <v>1.00821428571428</v>
      </c>
      <c r="JW115" s="243">
        <f t="shared" si="688"/>
        <v>0.22180714285714159</v>
      </c>
      <c r="JX115" s="244">
        <v>2.0684999999999998</v>
      </c>
      <c r="JY115" s="243">
        <f t="shared" si="468"/>
        <v>0</v>
      </c>
      <c r="JZ115" s="243">
        <f t="shared" si="469"/>
        <v>0.37478447268037945</v>
      </c>
      <c r="KA115" s="243">
        <f t="shared" si="470"/>
        <v>0.18366529506259002</v>
      </c>
      <c r="KB115" s="243">
        <f t="shared" si="689"/>
        <v>4.6283654355772681</v>
      </c>
      <c r="KC115" s="244">
        <v>34.799999999999997</v>
      </c>
      <c r="KD115" s="243">
        <f t="shared" si="690"/>
        <v>7.6559999999999997</v>
      </c>
      <c r="KE115" s="244">
        <v>18.6533333333333</v>
      </c>
      <c r="KF115" s="243">
        <f t="shared" si="471"/>
        <v>0</v>
      </c>
      <c r="KG115" s="243">
        <f t="shared" si="472"/>
        <v>6.9433622806876825</v>
      </c>
      <c r="KH115" s="243">
        <f t="shared" si="473"/>
        <v>3.4026347807010491</v>
      </c>
      <c r="KI115" s="243">
        <f t="shared" si="691"/>
        <v>85.746396473666422</v>
      </c>
      <c r="KJ115" s="244">
        <v>9.1179555555555805</v>
      </c>
      <c r="KK115" s="243">
        <f t="shared" si="692"/>
        <v>2.0059502222222276</v>
      </c>
      <c r="KL115" s="244">
        <v>8.8380444444444208</v>
      </c>
      <c r="KM115" s="243">
        <f t="shared" si="474"/>
        <v>0</v>
      </c>
      <c r="KN115" s="243">
        <f t="shared" si="475"/>
        <v>2.2681159270042164</v>
      </c>
      <c r="KO115" s="243">
        <f t="shared" si="476"/>
        <v>1.1115033074613223</v>
      </c>
      <c r="KP115" s="243">
        <f t="shared" si="693"/>
        <v>28.009883348025323</v>
      </c>
      <c r="KQ115" s="243">
        <f t="shared" si="694"/>
        <v>119.04357619047622</v>
      </c>
      <c r="KR115" s="243">
        <f t="shared" si="694"/>
        <v>26.189586761904767</v>
      </c>
      <c r="KS115" s="243">
        <f t="shared" si="695"/>
        <v>151.9475057131327</v>
      </c>
      <c r="KT115" s="243">
        <f t="shared" si="696"/>
        <v>0</v>
      </c>
      <c r="KU115" s="243">
        <f t="shared" si="697"/>
        <v>0</v>
      </c>
      <c r="KV115" s="243">
        <f t="shared" si="698"/>
        <v>0</v>
      </c>
      <c r="KW115" s="243">
        <f t="shared" si="699"/>
        <v>33.76625030592718</v>
      </c>
      <c r="KX115" s="243">
        <f t="shared" si="700"/>
        <v>1.0884094253456456</v>
      </c>
      <c r="KY115" s="243">
        <f t="shared" si="701"/>
        <v>28.802451053071078</v>
      </c>
      <c r="KZ115" s="243">
        <f t="shared" si="702"/>
        <v>16.547345948572044</v>
      </c>
      <c r="LA115" s="243">
        <f t="shared" si="702"/>
        <v>416.99311790401549</v>
      </c>
      <c r="LB115" s="244">
        <v>60.09</v>
      </c>
      <c r="LC115" s="243">
        <f t="shared" si="703"/>
        <v>13.219800000000001</v>
      </c>
      <c r="LD115" s="243">
        <f t="shared" si="477"/>
        <v>0</v>
      </c>
      <c r="LE115" s="243">
        <f t="shared" si="704"/>
        <v>0</v>
      </c>
      <c r="LF115" s="243">
        <f t="shared" si="705"/>
        <v>0</v>
      </c>
      <c r="LG115" s="244">
        <v>5.22064192460833</v>
      </c>
      <c r="LH115" s="243">
        <f t="shared" si="478"/>
        <v>8.9227827993278801</v>
      </c>
      <c r="LI115" s="243">
        <f t="shared" si="706"/>
        <v>0.28761383959165077</v>
      </c>
      <c r="LJ115" s="243">
        <f t="shared" si="707"/>
        <v>7.6110913265875269</v>
      </c>
      <c r="LK115" s="243">
        <f t="shared" si="479"/>
        <v>4.3726612361968114</v>
      </c>
      <c r="LL115" s="243">
        <f t="shared" si="708"/>
        <v>110.19106315215963</v>
      </c>
      <c r="LM115" s="243">
        <f t="shared" si="480"/>
        <v>0.54166666784117723</v>
      </c>
      <c r="LN115" s="244">
        <v>6.1545228937110799E-2</v>
      </c>
      <c r="LO115" s="243">
        <f t="shared" si="709"/>
        <v>1.9838272432769494E-3</v>
      </c>
      <c r="LP115" s="243">
        <f t="shared" si="710"/>
        <v>5.2497787819218517E-2</v>
      </c>
      <c r="LQ115" s="243">
        <f t="shared" si="481"/>
        <v>3.0160594838914402E-2</v>
      </c>
      <c r="LR115" s="243">
        <f t="shared" si="711"/>
        <v>0.7600469899406429</v>
      </c>
      <c r="LS115" s="244">
        <v>78.359819999999999</v>
      </c>
      <c r="LT115" s="243">
        <f t="shared" si="482"/>
        <v>8.9033964016867575</v>
      </c>
      <c r="LU115" s="243">
        <f t="shared" si="712"/>
        <v>0.28698894527484259</v>
      </c>
      <c r="LV115" s="243">
        <f t="shared" si="713"/>
        <v>7.5945548215241923</v>
      </c>
      <c r="LW115" s="243">
        <f t="shared" si="483"/>
        <v>4.3631608200843379</v>
      </c>
      <c r="LX115" s="243">
        <f t="shared" si="714"/>
        <v>109.95165266612531</v>
      </c>
      <c r="LY115" s="245">
        <f t="shared" si="484"/>
        <v>0</v>
      </c>
      <c r="LZ115" s="244">
        <v>0</v>
      </c>
      <c r="MA115" s="249">
        <f t="shared" si="715"/>
        <v>0</v>
      </c>
      <c r="MB115" s="249">
        <f t="shared" si="716"/>
        <v>0</v>
      </c>
      <c r="MC115" s="249">
        <f t="shared" si="485"/>
        <v>0</v>
      </c>
      <c r="MD115" s="247">
        <f t="shared" si="717"/>
        <v>0</v>
      </c>
      <c r="ME115" s="250">
        <f t="shared" si="718"/>
        <v>1639.4672168477116</v>
      </c>
      <c r="MF115" s="251">
        <f t="shared" si="765"/>
        <v>665.37386511801287</v>
      </c>
      <c r="MG115" s="252" t="e">
        <f t="shared" si="719"/>
        <v>#REF!</v>
      </c>
      <c r="MH115" s="252" t="e">
        <f t="shared" si="766"/>
        <v>#REF!</v>
      </c>
      <c r="MI115" s="252">
        <f t="shared" si="720"/>
        <v>78.359819999999999</v>
      </c>
      <c r="MJ115" s="252">
        <f t="shared" si="721"/>
        <v>0</v>
      </c>
      <c r="MK115" s="252">
        <f t="shared" si="767"/>
        <v>158.01216666666664</v>
      </c>
      <c r="ML115" s="252">
        <f t="shared" si="722"/>
        <v>0</v>
      </c>
      <c r="MM115" s="252">
        <f t="shared" si="723"/>
        <v>0</v>
      </c>
      <c r="MN115" s="252">
        <f t="shared" si="724"/>
        <v>58.997599999999998</v>
      </c>
      <c r="MO115" s="252">
        <f t="shared" si="725"/>
        <v>0</v>
      </c>
      <c r="MP115" s="253">
        <f t="shared" si="726"/>
        <v>0</v>
      </c>
      <c r="MQ115" s="254">
        <f t="shared" si="768"/>
        <v>0</v>
      </c>
      <c r="MR115" s="255">
        <f t="shared" si="727"/>
        <v>0</v>
      </c>
      <c r="MS115" s="255">
        <f t="shared" si="769"/>
        <v>0</v>
      </c>
      <c r="MT115" s="255">
        <f t="shared" si="770"/>
        <v>139.46019531816688</v>
      </c>
      <c r="MU115" s="255">
        <f t="shared" si="486"/>
        <v>4.495310840546396</v>
      </c>
      <c r="MV115" s="255">
        <f t="shared" si="728"/>
        <v>145.1298383443463</v>
      </c>
      <c r="MW115" s="255" t="e">
        <f t="shared" si="487"/>
        <v>#REF!</v>
      </c>
      <c r="MX115" s="255" t="e">
        <f t="shared" si="488"/>
        <v>#REF!</v>
      </c>
      <c r="MY115" s="256" t="e">
        <f t="shared" si="729"/>
        <v>#REF!</v>
      </c>
      <c r="MZ115" s="254">
        <f t="shared" si="730"/>
        <v>6.4505909336353762</v>
      </c>
      <c r="NA115" s="255">
        <f t="shared" si="489"/>
        <v>7.2698159822070689</v>
      </c>
      <c r="NB115" s="255">
        <f t="shared" si="731"/>
        <v>2.1818092241243484E-2</v>
      </c>
      <c r="NC115" s="255">
        <f t="shared" si="490"/>
        <v>2.7054434379141921E-2</v>
      </c>
      <c r="ND115" s="255">
        <f t="shared" si="732"/>
        <v>6.634112344976411</v>
      </c>
      <c r="NE115" s="255">
        <f t="shared" si="800"/>
        <v>0.97233670432488173</v>
      </c>
      <c r="NF115" s="256">
        <f t="shared" si="771"/>
        <v>3.2887734042919745E-3</v>
      </c>
      <c r="NG115" s="257">
        <f t="shared" si="772"/>
        <v>1.1242760670662901</v>
      </c>
      <c r="NH115" s="254">
        <f t="shared" si="733"/>
        <v>272.96974592098627</v>
      </c>
      <c r="NI115" s="255">
        <f t="shared" si="491"/>
        <v>307.6369036529515</v>
      </c>
      <c r="NJ115" s="255" t="e">
        <f t="shared" si="734"/>
        <v>#REF!</v>
      </c>
      <c r="NK115" s="255" t="e">
        <f t="shared" si="492"/>
        <v>#REF!</v>
      </c>
      <c r="NL115" s="255">
        <f t="shared" si="735"/>
        <v>290.99815771837677</v>
      </c>
      <c r="NM115" s="255">
        <f t="shared" si="773"/>
        <v>0.93804630263385347</v>
      </c>
      <c r="NN115" s="256" t="e">
        <f t="shared" si="774"/>
        <v>#REF!</v>
      </c>
      <c r="NO115" s="257" t="e">
        <f t="shared" si="801"/>
        <v>#REF!</v>
      </c>
      <c r="NP115" s="254">
        <f t="shared" si="736"/>
        <v>21.362630334071255</v>
      </c>
      <c r="NQ115" s="255">
        <f t="shared" si="493"/>
        <v>24.075684386498306</v>
      </c>
      <c r="NR115" s="255">
        <f t="shared" si="737"/>
        <v>18.787947663417022</v>
      </c>
      <c r="NS115" s="255">
        <f t="shared" si="494"/>
        <v>23.297055102637106</v>
      </c>
      <c r="NT115" s="255">
        <f t="shared" si="738"/>
        <v>201.19806041369534</v>
      </c>
      <c r="NU115" s="255">
        <f t="shared" si="739"/>
        <v>0.1061771186568413</v>
      </c>
      <c r="NV115" s="256">
        <f t="shared" si="740"/>
        <v>9.3380361742981019E-2</v>
      </c>
      <c r="NW115" s="257">
        <f t="shared" si="495"/>
        <v>1.0358957808877343</v>
      </c>
      <c r="NX115" s="254">
        <f t="shared" si="741"/>
        <v>0</v>
      </c>
      <c r="NY115" s="255">
        <f t="shared" si="496"/>
        <v>0</v>
      </c>
      <c r="NZ115" s="255">
        <f t="shared" si="742"/>
        <v>0</v>
      </c>
      <c r="OA115" s="255">
        <f t="shared" si="497"/>
        <v>0</v>
      </c>
      <c r="OB115" s="255">
        <f t="shared" si="743"/>
        <v>0</v>
      </c>
      <c r="OC115" s="255"/>
      <c r="OD115" s="256"/>
      <c r="OE115" s="257"/>
      <c r="OF115" s="254">
        <f t="shared" si="744"/>
        <v>0</v>
      </c>
      <c r="OG115" s="255">
        <f t="shared" si="498"/>
        <v>0</v>
      </c>
      <c r="OH115" s="255">
        <f t="shared" si="745"/>
        <v>0</v>
      </c>
      <c r="OI115" s="255">
        <f t="shared" si="499"/>
        <v>0</v>
      </c>
      <c r="OJ115" s="255">
        <f t="shared" si="746"/>
        <v>0</v>
      </c>
      <c r="OK115" s="255"/>
      <c r="OL115" s="256"/>
      <c r="OM115" s="257"/>
      <c r="ON115" s="258"/>
      <c r="OO115" s="254">
        <f t="shared" si="747"/>
        <v>0</v>
      </c>
      <c r="OP115" s="255">
        <f t="shared" si="500"/>
        <v>0</v>
      </c>
      <c r="OQ115" s="255">
        <f t="shared" si="748"/>
        <v>0</v>
      </c>
      <c r="OR115" s="255">
        <f t="shared" si="501"/>
        <v>0</v>
      </c>
      <c r="OS115" s="255">
        <f t="shared" si="749"/>
        <v>0</v>
      </c>
      <c r="OT115" s="255"/>
      <c r="OU115" s="256"/>
      <c r="OV115" s="257"/>
      <c r="OW115" s="258"/>
      <c r="OX115" s="254">
        <f t="shared" si="750"/>
        <v>136.95889606043613</v>
      </c>
      <c r="OY115" s="255">
        <f t="shared" si="502"/>
        <v>154.35267586011153</v>
      </c>
      <c r="OZ115" s="255">
        <f t="shared" si="751"/>
        <v>0.66211192298749677</v>
      </c>
      <c r="PA115" s="255">
        <f t="shared" si="503"/>
        <v>0.82101878450449595</v>
      </c>
      <c r="PB115" s="255">
        <f t="shared" si="752"/>
        <v>201.32488365523014</v>
      </c>
      <c r="PC115" s="255">
        <f t="shared" si="388"/>
        <v>0.68028796825224502</v>
      </c>
      <c r="PD115" s="259">
        <f t="shared" si="504"/>
        <v>3.2887734042919736E-3</v>
      </c>
      <c r="PE115" s="257">
        <f t="shared" si="389"/>
        <v>1.0871858775850651</v>
      </c>
      <c r="PF115" s="254">
        <f t="shared" si="505"/>
        <v>0</v>
      </c>
      <c r="PG115" s="255">
        <f t="shared" si="506"/>
        <v>0</v>
      </c>
      <c r="PH115" s="255">
        <f t="shared" si="753"/>
        <v>0</v>
      </c>
      <c r="PI115" s="255">
        <f t="shared" si="507"/>
        <v>0</v>
      </c>
      <c r="PJ115" s="255">
        <f t="shared" si="508"/>
        <v>0</v>
      </c>
      <c r="PK115" s="255"/>
      <c r="PL115" s="259"/>
      <c r="PM115" s="257"/>
      <c r="PN115" s="254">
        <f t="shared" si="509"/>
        <v>0</v>
      </c>
      <c r="PO115" s="255">
        <f t="shared" si="510"/>
        <v>0</v>
      </c>
      <c r="PP115" s="255">
        <f t="shared" si="754"/>
        <v>0</v>
      </c>
      <c r="PQ115" s="255">
        <f t="shared" si="511"/>
        <v>0</v>
      </c>
      <c r="PR115" s="255">
        <f t="shared" si="512"/>
        <v>0</v>
      </c>
      <c r="PS115" s="255"/>
      <c r="PT115" s="259"/>
      <c r="PU115" s="257"/>
      <c r="PV115" s="254">
        <f t="shared" si="513"/>
        <v>29.36864535443015</v>
      </c>
      <c r="PW115" s="255">
        <f t="shared" si="514"/>
        <v>33.098463314442782</v>
      </c>
      <c r="PX115" s="255">
        <f t="shared" si="515"/>
        <v>9.7412753785087486E-2</v>
      </c>
      <c r="PY115" s="255">
        <f t="shared" si="516"/>
        <v>0.12079181469350848</v>
      </c>
      <c r="PZ115" s="255">
        <f t="shared" si="517"/>
        <v>29.619782760940634</v>
      </c>
      <c r="QA115" s="255">
        <f t="shared" si="755"/>
        <v>0.99152129478675122</v>
      </c>
      <c r="QB115" s="259">
        <f t="shared" si="518"/>
        <v>3.2887734042919749E-3</v>
      </c>
      <c r="QC115" s="257">
        <f t="shared" si="756"/>
        <v>1.1267125100549475</v>
      </c>
      <c r="QD115" s="254">
        <f t="shared" si="519"/>
        <v>64.120360705046423</v>
      </c>
      <c r="QE115" s="255">
        <f t="shared" si="520"/>
        <v>72.263646514587322</v>
      </c>
      <c r="QF115" s="255">
        <f t="shared" si="521"/>
        <v>0.2141744251189831</v>
      </c>
      <c r="QG115" s="255">
        <f t="shared" si="522"/>
        <v>0.26557628714753906</v>
      </c>
      <c r="QH115" s="255">
        <f t="shared" si="523"/>
        <v>65.122888928582711</v>
      </c>
      <c r="QI115" s="255">
        <f t="shared" si="784"/>
        <v>0.98460559351665566</v>
      </c>
      <c r="QJ115" s="259">
        <f t="shared" si="785"/>
        <v>3.2887734042919745E-3</v>
      </c>
      <c r="QK115" s="257">
        <f t="shared" si="786"/>
        <v>1.1258342159936454</v>
      </c>
      <c r="QL115" s="254">
        <f t="shared" si="524"/>
        <v>180.37215323712769</v>
      </c>
      <c r="QM115" s="255">
        <f t="shared" si="525"/>
        <v>203.2794166982429</v>
      </c>
      <c r="QN115" s="255">
        <f t="shared" si="526"/>
        <v>1.0884094253456456</v>
      </c>
      <c r="QO115" s="255">
        <f t="shared" si="527"/>
        <v>1.3496276874286004</v>
      </c>
      <c r="QP115" s="255">
        <f t="shared" si="757"/>
        <v>330.94691897144082</v>
      </c>
      <c r="QQ115" s="255">
        <f t="shared" si="758"/>
        <v>0.54501837877116777</v>
      </c>
      <c r="QR115" s="259">
        <f t="shared" si="528"/>
        <v>3.2887734042919741E-3</v>
      </c>
      <c r="QS115" s="257">
        <f t="shared" si="759"/>
        <v>1.0700066397209684</v>
      </c>
      <c r="QT115" s="254">
        <f t="shared" si="529"/>
        <v>82.595331418436785</v>
      </c>
      <c r="QU115" s="255">
        <f t="shared" si="530"/>
        <v>93.084938508578261</v>
      </c>
      <c r="QV115" s="255">
        <f t="shared" si="531"/>
        <v>0.28761383959165077</v>
      </c>
      <c r="QW115" s="255">
        <f t="shared" si="532"/>
        <v>0.35664116109364696</v>
      </c>
      <c r="QX115" s="255">
        <f t="shared" si="533"/>
        <v>87.453224723936216</v>
      </c>
      <c r="QY115" s="255">
        <f t="shared" si="787"/>
        <v>0.94445152456259496</v>
      </c>
      <c r="QZ115" s="259">
        <f t="shared" si="788"/>
        <v>3.2887734042919745E-3</v>
      </c>
      <c r="RA115" s="257">
        <f t="shared" si="789"/>
        <v>1.1207346492364796</v>
      </c>
      <c r="RB115" s="254">
        <f t="shared" si="534"/>
        <v>6.4047301139446594E-2</v>
      </c>
      <c r="RC115" s="255">
        <f t="shared" si="535"/>
        <v>7.2181308384156317E-2</v>
      </c>
      <c r="RD115" s="255">
        <f t="shared" si="760"/>
        <v>1.9838272432769494E-3</v>
      </c>
      <c r="RE115" s="255">
        <f t="shared" si="536"/>
        <v>2.4599457816634174E-3</v>
      </c>
      <c r="RF115" s="255">
        <f t="shared" si="537"/>
        <v>0.60321189677828801</v>
      </c>
      <c r="RG115" s="255">
        <f t="shared" si="790"/>
        <v>0.1061771186568413</v>
      </c>
      <c r="RH115" s="259">
        <f t="shared" si="791"/>
        <v>3.2887734042919745E-3</v>
      </c>
      <c r="RI115" s="257">
        <f t="shared" si="792"/>
        <v>1.0142737996864488</v>
      </c>
      <c r="RJ115" s="254">
        <f t="shared" si="538"/>
        <v>9.265356882259514</v>
      </c>
      <c r="RK115" s="255">
        <f t="shared" si="539"/>
        <v>10.442057206306472</v>
      </c>
      <c r="RL115" s="255">
        <f t="shared" si="761"/>
        <v>0.28698894527484259</v>
      </c>
      <c r="RM115" s="255">
        <f t="shared" si="540"/>
        <v>0.35586629214080479</v>
      </c>
      <c r="RN115" s="255">
        <f t="shared" si="541"/>
        <v>87.263216401686762</v>
      </c>
      <c r="RO115" s="255">
        <f t="shared" si="793"/>
        <v>0.10617711865684129</v>
      </c>
      <c r="RP115" s="259">
        <f t="shared" si="794"/>
        <v>3.2887734042919741E-3</v>
      </c>
      <c r="RQ115" s="257">
        <f t="shared" si="795"/>
        <v>1.0142737996864488</v>
      </c>
      <c r="RR115" s="254">
        <f t="shared" si="542"/>
        <v>0</v>
      </c>
      <c r="RS115" s="255">
        <f t="shared" si="543"/>
        <v>0</v>
      </c>
      <c r="RT115" s="255">
        <f t="shared" si="762"/>
        <v>0</v>
      </c>
      <c r="RU115" s="255">
        <f t="shared" si="544"/>
        <v>0</v>
      </c>
      <c r="RV115" s="255">
        <f t="shared" si="545"/>
        <v>0</v>
      </c>
      <c r="RW115" s="255"/>
      <c r="RX115" s="259"/>
      <c r="RY115" s="257"/>
      <c r="RZ115" s="260"/>
      <c r="SA115" s="242" t="e">
        <f t="shared" si="546"/>
        <v>#REF!</v>
      </c>
      <c r="SB115" s="242">
        <f t="shared" si="547"/>
        <v>0</v>
      </c>
      <c r="SC115" s="242">
        <f t="shared" si="548"/>
        <v>0.51639404677253553</v>
      </c>
      <c r="SD115" s="242">
        <f t="shared" si="549"/>
        <v>0</v>
      </c>
      <c r="SE115" s="242">
        <f t="shared" si="550"/>
        <v>0</v>
      </c>
      <c r="SF115" s="262">
        <v>0</v>
      </c>
      <c r="SG115" s="242">
        <f t="shared" si="551"/>
        <v>0</v>
      </c>
      <c r="SH115" s="262">
        <v>0</v>
      </c>
      <c r="SI115" s="242">
        <f t="shared" si="552"/>
        <v>0.71656421191631647</v>
      </c>
      <c r="SJ115" s="242">
        <f t="shared" si="553"/>
        <v>0</v>
      </c>
      <c r="SK115" s="242">
        <f t="shared" si="554"/>
        <v>0</v>
      </c>
      <c r="SL115" s="242">
        <f t="shared" si="555"/>
        <v>0.12371303360403324</v>
      </c>
      <c r="SM115" s="242">
        <f t="shared" si="556"/>
        <v>0.27098829578967043</v>
      </c>
      <c r="SN115" s="242">
        <f t="shared" si="557"/>
        <v>1.0927977811470251</v>
      </c>
      <c r="SO115" s="242">
        <f t="shared" si="558"/>
        <v>0.3568419123168951</v>
      </c>
      <c r="SP115" s="242">
        <f t="shared" si="559"/>
        <v>1.4199833195610283E-3</v>
      </c>
      <c r="SQ115" s="242">
        <f t="shared" si="560"/>
        <v>0.21928599549221023</v>
      </c>
      <c r="SR115" s="242">
        <f t="shared" si="561"/>
        <v>0</v>
      </c>
      <c r="SS115" s="242" t="e">
        <f t="shared" si="562"/>
        <v>#REF!</v>
      </c>
      <c r="ST115" s="242" t="e">
        <f t="shared" si="563"/>
        <v>#REF!</v>
      </c>
      <c r="SU115" s="242" t="e">
        <f t="shared" si="796"/>
        <v>#REF!</v>
      </c>
      <c r="SV115" s="242" t="e">
        <f t="shared" si="797"/>
        <v>#REF!</v>
      </c>
      <c r="SW115" s="242" t="e">
        <f t="shared" si="564"/>
        <v>#REF!</v>
      </c>
      <c r="SX115" s="242" t="e">
        <f t="shared" si="564"/>
        <v>#REF!</v>
      </c>
      <c r="SY115" s="242" t="e">
        <f t="shared" si="564"/>
        <v>#REF!</v>
      </c>
      <c r="SZ115" s="263" t="e">
        <f t="shared" si="564"/>
        <v>#REF!</v>
      </c>
      <c r="TA115" s="264">
        <f t="shared" si="565"/>
        <v>537.43762000000004</v>
      </c>
      <c r="TB115" s="264">
        <f t="shared" si="566"/>
        <v>0</v>
      </c>
      <c r="TC115" s="264">
        <f t="shared" si="567"/>
        <v>253.53710000000001</v>
      </c>
      <c r="TD115" s="264">
        <f t="shared" si="568"/>
        <v>0</v>
      </c>
      <c r="TE115" s="264">
        <f t="shared" si="569"/>
        <v>0</v>
      </c>
      <c r="TF115" s="264">
        <f t="shared" si="569"/>
        <v>0</v>
      </c>
      <c r="TG115" s="264">
        <f t="shared" si="570"/>
        <v>335.21826000000004</v>
      </c>
      <c r="TH115" s="264">
        <f t="shared" si="571"/>
        <v>0</v>
      </c>
      <c r="TI115" s="264">
        <f t="shared" si="572"/>
        <v>0</v>
      </c>
      <c r="TJ115" s="264">
        <f t="shared" si="573"/>
        <v>55.844279999999998</v>
      </c>
      <c r="TK115" s="264">
        <f t="shared" si="574"/>
        <v>122.42002000000001</v>
      </c>
      <c r="TL115" s="264">
        <f t="shared" si="575"/>
        <v>519.43318000000011</v>
      </c>
      <c r="TM115" s="264">
        <f t="shared" si="576"/>
        <v>161.93824000000001</v>
      </c>
      <c r="TN115" s="264">
        <f t="shared" si="577"/>
        <v>0.71204000000000001</v>
      </c>
      <c r="TO115" s="264">
        <f t="shared" si="578"/>
        <v>109.95932000000001</v>
      </c>
      <c r="TP115" s="264">
        <f t="shared" si="578"/>
        <v>0</v>
      </c>
      <c r="TQ115" s="264"/>
      <c r="TR115" s="264"/>
      <c r="TS115" s="264" t="e">
        <f t="shared" si="579"/>
        <v>#REF!</v>
      </c>
      <c r="TT115" s="264">
        <f t="shared" si="580"/>
        <v>0</v>
      </c>
      <c r="TU115" s="264">
        <f t="shared" si="581"/>
        <v>262.6380121885116</v>
      </c>
      <c r="TV115" s="264">
        <f t="shared" si="582"/>
        <v>0</v>
      </c>
      <c r="TW115" s="264">
        <f t="shared" si="582"/>
        <v>0</v>
      </c>
      <c r="TX115" s="264">
        <f t="shared" si="583"/>
        <v>0</v>
      </c>
      <c r="TY115" s="264">
        <f t="shared" si="584"/>
        <v>364.44455818063858</v>
      </c>
      <c r="TZ115" s="264">
        <f t="shared" si="585"/>
        <v>0</v>
      </c>
      <c r="UA115" s="264">
        <f t="shared" si="586"/>
        <v>0</v>
      </c>
      <c r="UB115" s="264">
        <f t="shared" si="587"/>
        <v>62.920448891011311</v>
      </c>
      <c r="UC115" s="264">
        <f t="shared" si="588"/>
        <v>137.8246472386264</v>
      </c>
      <c r="UD115" s="264">
        <f t="shared" si="589"/>
        <v>555.79695149137694</v>
      </c>
      <c r="UE115" s="264">
        <f t="shared" si="590"/>
        <v>181.48979660437286</v>
      </c>
      <c r="UF115" s="264">
        <f t="shared" si="591"/>
        <v>0.72220351632873903</v>
      </c>
      <c r="UG115" s="264">
        <f t="shared" si="592"/>
        <v>111.52885730733813</v>
      </c>
      <c r="UH115" s="264">
        <f t="shared" si="592"/>
        <v>0</v>
      </c>
      <c r="UI115" s="191"/>
      <c r="UJ115" s="191"/>
      <c r="UK115" s="191"/>
      <c r="UL115" s="191"/>
      <c r="UM115" s="189"/>
      <c r="UN115" s="191"/>
      <c r="UO115" s="191"/>
      <c r="UP115" s="191"/>
      <c r="UQ115" s="191"/>
      <c r="UR115" s="191"/>
      <c r="US115" s="191"/>
      <c r="UT115" s="191"/>
      <c r="UU115" s="191"/>
      <c r="UV115" s="192"/>
      <c r="UW115" s="191"/>
      <c r="UX115" s="191"/>
      <c r="UY115" s="191"/>
      <c r="UZ115" s="191"/>
      <c r="VA115" s="191"/>
      <c r="VB115" s="191"/>
      <c r="VC115" s="191"/>
      <c r="VD115" s="191"/>
      <c r="VE115" s="191"/>
      <c r="VF115" s="191"/>
      <c r="VG115" s="191"/>
      <c r="VH115" s="191"/>
      <c r="VI115" s="191"/>
      <c r="VJ115" s="191"/>
      <c r="VK115" s="191"/>
      <c r="VL115" s="191"/>
      <c r="VM115" s="191"/>
      <c r="VN115" s="219"/>
      <c r="VO115" s="191"/>
      <c r="VP115" s="191"/>
      <c r="VQ115" s="191"/>
      <c r="VR115" s="191"/>
      <c r="VS115" s="191"/>
      <c r="VT115" s="191"/>
      <c r="VU115" s="191"/>
      <c r="VV115" s="191"/>
    </row>
    <row r="116" spans="1:594" ht="23.1" hidden="1" customHeight="1" thickBot="1" x14ac:dyDescent="0.35">
      <c r="A116" s="265">
        <v>79</v>
      </c>
      <c r="B116" s="266" t="s">
        <v>200</v>
      </c>
      <c r="C116" s="265">
        <v>2</v>
      </c>
      <c r="D116" s="267">
        <v>276.60000000000002</v>
      </c>
      <c r="E116" s="239"/>
      <c r="F116" s="240">
        <f t="shared" si="593"/>
        <v>276.60000000000002</v>
      </c>
      <c r="G116" s="240"/>
      <c r="H116" s="268">
        <f>80</f>
        <v>80</v>
      </c>
      <c r="I116" s="269">
        <v>3.3006000000000002</v>
      </c>
      <c r="J116" s="269">
        <v>3.3006000000000002</v>
      </c>
      <c r="K116" s="269">
        <f t="shared" si="798"/>
        <v>2.8276000000000003</v>
      </c>
      <c r="L116" s="269">
        <f t="shared" si="799"/>
        <v>2.8276000000000003</v>
      </c>
      <c r="M116" s="269">
        <v>0.41099999999999998</v>
      </c>
      <c r="N116" s="269">
        <v>0</v>
      </c>
      <c r="O116" s="269">
        <v>0.47299999999999998</v>
      </c>
      <c r="P116" s="269">
        <v>2.9499999999999998E-2</v>
      </c>
      <c r="Q116" s="269">
        <v>0</v>
      </c>
      <c r="R116" s="269">
        <v>0</v>
      </c>
      <c r="S116" s="269">
        <v>0.72899999999999998</v>
      </c>
      <c r="T116" s="269">
        <v>0</v>
      </c>
      <c r="U116" s="269">
        <v>0</v>
      </c>
      <c r="V116" s="269">
        <v>0.1434</v>
      </c>
      <c r="W116" s="269">
        <v>0.14580000000000001</v>
      </c>
      <c r="X116" s="269">
        <v>1.0178</v>
      </c>
      <c r="Y116" s="269">
        <v>0.106</v>
      </c>
      <c r="Z116" s="269">
        <v>2.8E-3</v>
      </c>
      <c r="AA116" s="269">
        <v>0.24229999999999999</v>
      </c>
      <c r="AB116" s="269">
        <v>0</v>
      </c>
      <c r="AC116" s="244">
        <v>2.57</v>
      </c>
      <c r="AD116" s="243">
        <f t="shared" si="594"/>
        <v>0.56540000000000001</v>
      </c>
      <c r="AE116" s="243">
        <f t="shared" si="390"/>
        <v>0</v>
      </c>
      <c r="AF116" s="243">
        <f t="shared" si="595"/>
        <v>0</v>
      </c>
      <c r="AG116" s="243">
        <f t="shared" si="596"/>
        <v>0</v>
      </c>
      <c r="AH116" s="244">
        <v>0.11858769583333301</v>
      </c>
      <c r="AI116" s="243">
        <f t="shared" si="391"/>
        <v>0.36972446264189324</v>
      </c>
      <c r="AJ116" s="243">
        <f t="shared" si="597"/>
        <v>1.1917568171602787E-2</v>
      </c>
      <c r="AK116" s="243">
        <f t="shared" si="598"/>
        <v>0.31537320969562505</v>
      </c>
      <c r="AL116" s="243">
        <f t="shared" si="392"/>
        <v>0.18118560792376132</v>
      </c>
      <c r="AM116" s="243">
        <f t="shared" si="599"/>
        <v>4.5658773196787843</v>
      </c>
      <c r="AN116" s="244">
        <v>41.88</v>
      </c>
      <c r="AO116" s="244">
        <v>9.2135999999999996</v>
      </c>
      <c r="AP116" s="243">
        <f t="shared" si="600"/>
        <v>0</v>
      </c>
      <c r="AQ116" s="243">
        <f t="shared" si="601"/>
        <v>0</v>
      </c>
      <c r="AR116" s="243">
        <f t="shared" si="602"/>
        <v>0</v>
      </c>
      <c r="AS116" s="244">
        <v>4.24369575733333</v>
      </c>
      <c r="AT116" s="244" t="e">
        <f t="shared" si="393"/>
        <v>#REF!</v>
      </c>
      <c r="AU116" s="243">
        <f t="shared" si="394"/>
        <v>6.2875320530970775</v>
      </c>
      <c r="AV116" s="243">
        <f t="shared" si="603"/>
        <v>0.20267009474701594</v>
      </c>
      <c r="AW116" s="243">
        <f t="shared" si="604"/>
        <v>5.3632349628159695</v>
      </c>
      <c r="AX116" s="243">
        <f t="shared" si="395"/>
        <v>3.0812413905215204</v>
      </c>
      <c r="AY116" s="243">
        <f t="shared" si="605"/>
        <v>77.647283041142316</v>
      </c>
      <c r="AZ116" s="244">
        <v>16</v>
      </c>
      <c r="BA116" s="243">
        <f t="shared" si="606"/>
        <v>81.554666666666648</v>
      </c>
      <c r="BB116" s="243">
        <f t="shared" si="607"/>
        <v>8.5049866666666656</v>
      </c>
      <c r="BC116" s="243">
        <f t="shared" si="608"/>
        <v>6.803989333333333</v>
      </c>
      <c r="BD116" s="243">
        <f t="shared" si="609"/>
        <v>1.7009973333333326</v>
      </c>
      <c r="BE116" s="244">
        <v>3.1893699999999998</v>
      </c>
      <c r="BF116" s="243">
        <f t="shared" si="610"/>
        <v>2.5514960000000002</v>
      </c>
      <c r="BG116" s="243">
        <f t="shared" si="611"/>
        <v>0.63787399999999961</v>
      </c>
      <c r="BH116" s="243">
        <f t="shared" si="396"/>
        <v>10.595136880186864</v>
      </c>
      <c r="BI116" s="243">
        <f t="shared" si="612"/>
        <v>0.34151991230125989</v>
      </c>
      <c r="BJ116" s="243">
        <f t="shared" si="613"/>
        <v>9.0376014105007947</v>
      </c>
      <c r="BK116" s="243">
        <f t="shared" si="397"/>
        <v>5.1922080106760093</v>
      </c>
      <c r="BL116" s="243">
        <f t="shared" si="614"/>
        <v>130.84364186903542</v>
      </c>
      <c r="BM116" s="244">
        <v>2.87</v>
      </c>
      <c r="BN116" s="243">
        <f t="shared" si="615"/>
        <v>0.63140000000000007</v>
      </c>
      <c r="BO116" s="243">
        <f t="shared" si="398"/>
        <v>0</v>
      </c>
      <c r="BP116" s="243">
        <f t="shared" si="616"/>
        <v>0</v>
      </c>
      <c r="BQ116" s="243">
        <f t="shared" si="617"/>
        <v>0</v>
      </c>
      <c r="BR116" s="244">
        <v>0.54688128402500003</v>
      </c>
      <c r="BS116" s="243">
        <f t="shared" si="399"/>
        <v>0.45997365763734566</v>
      </c>
      <c r="BT116" s="243">
        <f t="shared" si="618"/>
        <v>1.4826628951906989E-2</v>
      </c>
      <c r="BU116" s="243">
        <f t="shared" si="619"/>
        <v>0.39235534416079837</v>
      </c>
      <c r="BV116" s="243">
        <f t="shared" si="400"/>
        <v>0.22541274708311729</v>
      </c>
      <c r="BW116" s="243">
        <f t="shared" si="620"/>
        <v>5.6804012264945554</v>
      </c>
      <c r="BX116" s="244">
        <v>0</v>
      </c>
      <c r="BY116" s="243">
        <f t="shared" si="401"/>
        <v>0</v>
      </c>
      <c r="BZ116" s="243">
        <f t="shared" si="621"/>
        <v>0</v>
      </c>
      <c r="CA116" s="243">
        <f t="shared" si="622"/>
        <v>0</v>
      </c>
      <c r="CB116" s="243">
        <f t="shared" si="402"/>
        <v>0</v>
      </c>
      <c r="CC116" s="243">
        <f t="shared" si="623"/>
        <v>0</v>
      </c>
      <c r="CD116" s="245"/>
      <c r="CE116" s="243">
        <f t="shared" si="403"/>
        <v>0</v>
      </c>
      <c r="CF116" s="243">
        <f t="shared" si="624"/>
        <v>0</v>
      </c>
      <c r="CG116" s="243">
        <f t="shared" si="625"/>
        <v>0</v>
      </c>
      <c r="CH116" s="243">
        <f t="shared" si="404"/>
        <v>0</v>
      </c>
      <c r="CI116" s="243">
        <f t="shared" si="626"/>
        <v>0</v>
      </c>
      <c r="CJ116" s="245"/>
      <c r="CK116" s="243">
        <f t="shared" si="405"/>
        <v>0</v>
      </c>
      <c r="CL116" s="243">
        <f t="shared" si="627"/>
        <v>0</v>
      </c>
      <c r="CM116" s="243">
        <f t="shared" si="628"/>
        <v>0</v>
      </c>
      <c r="CN116" s="243">
        <f t="shared" si="406"/>
        <v>0</v>
      </c>
      <c r="CO116" s="243">
        <f t="shared" si="629"/>
        <v>0</v>
      </c>
      <c r="CP116" s="243">
        <v>0</v>
      </c>
      <c r="CQ116" s="243">
        <f t="shared" si="407"/>
        <v>0</v>
      </c>
      <c r="CR116" s="243">
        <f t="shared" si="763"/>
        <v>0</v>
      </c>
      <c r="CS116" s="243">
        <f t="shared" si="630"/>
        <v>0</v>
      </c>
      <c r="CT116" s="243">
        <f t="shared" si="408"/>
        <v>0</v>
      </c>
      <c r="CU116" s="243">
        <f t="shared" si="631"/>
        <v>0</v>
      </c>
      <c r="CV116" s="243"/>
      <c r="CW116" s="243">
        <f t="shared" si="409"/>
        <v>0</v>
      </c>
      <c r="CX116" s="243">
        <f t="shared" si="764"/>
        <v>0</v>
      </c>
      <c r="CY116" s="243">
        <f t="shared" si="632"/>
        <v>0</v>
      </c>
      <c r="CZ116" s="243">
        <f t="shared" si="410"/>
        <v>0</v>
      </c>
      <c r="DA116" s="243">
        <f t="shared" si="633"/>
        <v>0</v>
      </c>
      <c r="DB116" s="244">
        <v>0</v>
      </c>
      <c r="DC116" s="243">
        <f t="shared" si="634"/>
        <v>0</v>
      </c>
      <c r="DD116" s="243">
        <f t="shared" si="411"/>
        <v>0</v>
      </c>
      <c r="DE116" s="244">
        <v>0</v>
      </c>
      <c r="DF116" s="244">
        <v>0</v>
      </c>
      <c r="DG116" s="243">
        <f t="shared" si="412"/>
        <v>0</v>
      </c>
      <c r="DH116" s="243">
        <f t="shared" si="413"/>
        <v>0</v>
      </c>
      <c r="DI116" s="243">
        <f t="shared" si="635"/>
        <v>0</v>
      </c>
      <c r="DJ116" s="244">
        <v>35.979999999999997</v>
      </c>
      <c r="DK116" s="243">
        <f t="shared" si="636"/>
        <v>7.9155999999999995</v>
      </c>
      <c r="DL116" s="243">
        <f t="shared" si="414"/>
        <v>0</v>
      </c>
      <c r="DM116" s="244">
        <v>1.4767365213849999</v>
      </c>
      <c r="DN116" s="244">
        <v>2.5678125870000001</v>
      </c>
      <c r="DO116" s="243">
        <f t="shared" si="415"/>
        <v>5.4470537460132187</v>
      </c>
      <c r="DP116" s="243">
        <f t="shared" si="416"/>
        <v>2.6693601427199107</v>
      </c>
      <c r="DQ116" s="243">
        <f t="shared" si="637"/>
        <v>67.267875596541742</v>
      </c>
      <c r="DR116" s="244">
        <v>7.35</v>
      </c>
      <c r="DS116" s="243">
        <f t="shared" si="638"/>
        <v>1.617</v>
      </c>
      <c r="DT116" s="243">
        <f t="shared" si="417"/>
        <v>0</v>
      </c>
      <c r="DU116" s="244">
        <v>0.31106843582499999</v>
      </c>
      <c r="DV116" s="244">
        <v>0</v>
      </c>
      <c r="DW116" s="243">
        <f t="shared" si="418"/>
        <v>1.054192328748685</v>
      </c>
      <c r="DX116" s="243">
        <f t="shared" si="419"/>
        <v>0.51661303822868421</v>
      </c>
      <c r="DY116" s="243">
        <f t="shared" si="420"/>
        <v>13.018648563362841</v>
      </c>
      <c r="DZ116" s="244">
        <v>14.83</v>
      </c>
      <c r="EA116" s="243">
        <f t="shared" si="639"/>
        <v>3.2625999999999999</v>
      </c>
      <c r="EB116" s="243">
        <f t="shared" si="421"/>
        <v>0</v>
      </c>
      <c r="EC116" s="244">
        <v>0.61844157192499905</v>
      </c>
      <c r="ED116" s="244">
        <v>1.1549414687500001E-2</v>
      </c>
      <c r="EE116" s="243">
        <f t="shared" si="422"/>
        <v>2.1272975004340067</v>
      </c>
      <c r="EF116" s="243">
        <f t="shared" si="423"/>
        <v>1.0424944243523255</v>
      </c>
      <c r="EG116" s="243">
        <f t="shared" si="424"/>
        <v>26.270859493678604</v>
      </c>
      <c r="EH116" s="244">
        <v>0</v>
      </c>
      <c r="EI116" s="243">
        <f t="shared" si="640"/>
        <v>0</v>
      </c>
      <c r="EJ116" s="243">
        <f t="shared" si="425"/>
        <v>0</v>
      </c>
      <c r="EK116" s="244">
        <v>0</v>
      </c>
      <c r="EL116" s="244">
        <v>0</v>
      </c>
      <c r="EM116" s="243">
        <f t="shared" si="426"/>
        <v>0</v>
      </c>
      <c r="EN116" s="243">
        <f t="shared" si="427"/>
        <v>0</v>
      </c>
      <c r="EO116" s="243">
        <f t="shared" si="641"/>
        <v>0</v>
      </c>
      <c r="EP116" s="244">
        <v>0</v>
      </c>
      <c r="EQ116" s="244">
        <v>32.085599999999999</v>
      </c>
      <c r="ER116" s="244">
        <v>0</v>
      </c>
      <c r="ES116" s="244">
        <v>0</v>
      </c>
      <c r="ET116" s="244">
        <v>0</v>
      </c>
      <c r="EU116" s="243">
        <f t="shared" si="428"/>
        <v>3.6456287876358142</v>
      </c>
      <c r="EV116" s="243">
        <f t="shared" si="642"/>
        <v>0.11751191493944843</v>
      </c>
      <c r="EW116" s="243">
        <f t="shared" si="643"/>
        <v>3.1097040317537306</v>
      </c>
      <c r="EX116" s="243">
        <f t="shared" si="429"/>
        <v>1.7865614393817908</v>
      </c>
      <c r="EY116" s="243">
        <f t="shared" si="644"/>
        <v>45.021348272421129</v>
      </c>
      <c r="EZ116" s="245">
        <f t="shared" si="645"/>
        <v>58.16</v>
      </c>
      <c r="FA116" s="245">
        <f t="shared" si="645"/>
        <v>12.795199999999998</v>
      </c>
      <c r="FB116" s="245">
        <f t="shared" si="645"/>
        <v>0</v>
      </c>
      <c r="FC116" s="245">
        <f t="shared" si="646"/>
        <v>0</v>
      </c>
      <c r="FD116" s="245">
        <f t="shared" si="647"/>
        <v>0</v>
      </c>
      <c r="FE116" s="245">
        <f t="shared" si="648"/>
        <v>4.9856085308224989</v>
      </c>
      <c r="FF116" s="245">
        <f t="shared" si="649"/>
        <v>12.274172362831724</v>
      </c>
      <c r="FG116" s="245">
        <f t="shared" si="650"/>
        <v>0.39564135096392522</v>
      </c>
      <c r="FH116" s="245">
        <f t="shared" si="651"/>
        <v>10.46981069838726</v>
      </c>
      <c r="FI116" s="245">
        <f t="shared" si="652"/>
        <v>6.015029044682711</v>
      </c>
      <c r="FJ116" s="245">
        <f t="shared" si="652"/>
        <v>151.57873192600431</v>
      </c>
      <c r="FK116" s="244">
        <f t="shared" si="430"/>
        <v>0</v>
      </c>
      <c r="FL116" s="244">
        <v>0</v>
      </c>
      <c r="FM116" s="243">
        <f t="shared" si="653"/>
        <v>0</v>
      </c>
      <c r="FN116" s="243">
        <f t="shared" si="654"/>
        <v>0</v>
      </c>
      <c r="FO116" s="244">
        <v>0</v>
      </c>
      <c r="FP116" s="244">
        <f t="shared" si="655"/>
        <v>0</v>
      </c>
      <c r="FQ116" s="244">
        <f t="shared" si="431"/>
        <v>0</v>
      </c>
      <c r="FR116" s="244">
        <v>0</v>
      </c>
      <c r="FS116" s="243">
        <f t="shared" si="656"/>
        <v>0</v>
      </c>
      <c r="FT116" s="243">
        <f t="shared" si="657"/>
        <v>0</v>
      </c>
      <c r="FU116" s="244">
        <v>0</v>
      </c>
      <c r="FV116" s="244">
        <f t="shared" si="658"/>
        <v>0</v>
      </c>
      <c r="FW116" s="270">
        <v>3.4320000000000002E-3</v>
      </c>
      <c r="FX116" s="243">
        <f t="shared" si="659"/>
        <v>15.273417784173123</v>
      </c>
      <c r="FY116" s="243">
        <f t="shared" si="660"/>
        <v>3.360151912518087</v>
      </c>
      <c r="FZ116" s="243">
        <f t="shared" si="432"/>
        <v>0</v>
      </c>
      <c r="GA116" s="243">
        <f t="shared" si="661"/>
        <v>0</v>
      </c>
      <c r="GB116" s="243">
        <f t="shared" si="662"/>
        <v>0</v>
      </c>
      <c r="GC116" s="243">
        <f t="shared" si="663"/>
        <v>0.26724138227718353</v>
      </c>
      <c r="GD116" s="243">
        <f t="shared" si="433"/>
        <v>2.1475472167936118</v>
      </c>
      <c r="GE116" s="243">
        <f t="shared" si="664"/>
        <v>6.9223280967110432E-2</v>
      </c>
      <c r="GF116" s="243">
        <f t="shared" si="665"/>
        <v>1.8318475707383872</v>
      </c>
      <c r="GG116" s="243">
        <f t="shared" si="434"/>
        <v>1.0524179147881003</v>
      </c>
      <c r="GH116" s="247">
        <f t="shared" si="666"/>
        <v>26.520931452660129</v>
      </c>
      <c r="GI116" s="244">
        <v>16</v>
      </c>
      <c r="GJ116" s="244">
        <v>4059.06</v>
      </c>
      <c r="GK116" s="244">
        <v>892.9932</v>
      </c>
      <c r="GL116" s="244">
        <v>2489.7194661962999</v>
      </c>
      <c r="GM116" s="244">
        <v>71.022008333333304</v>
      </c>
      <c r="GN116" s="271">
        <v>15.47</v>
      </c>
      <c r="GO116" s="243">
        <f t="shared" si="667"/>
        <v>3.4034</v>
      </c>
      <c r="GP116" s="243">
        <f t="shared" si="435"/>
        <v>0</v>
      </c>
      <c r="GQ116" s="243">
        <f t="shared" si="668"/>
        <v>0</v>
      </c>
      <c r="GR116" s="243">
        <f t="shared" si="669"/>
        <v>0</v>
      </c>
      <c r="GS116" s="244">
        <v>0.31642912241666699</v>
      </c>
      <c r="GT116" s="244">
        <v>6.5340538683333296E-2</v>
      </c>
      <c r="GU116" s="245"/>
      <c r="GV116" s="243">
        <f t="shared" si="436"/>
        <v>2.1878101337459142</v>
      </c>
      <c r="GW116" s="243">
        <f t="shared" si="670"/>
        <v>7.0521101658059415E-2</v>
      </c>
      <c r="GX116" s="243">
        <f t="shared" si="671"/>
        <v>1.8661916475685287</v>
      </c>
      <c r="GY116" s="243">
        <f t="shared" si="437"/>
        <v>1.0721489897422958</v>
      </c>
      <c r="GZ116" s="243">
        <f t="shared" si="672"/>
        <v>27.018154541505851</v>
      </c>
      <c r="HA116" s="244">
        <v>0</v>
      </c>
      <c r="HB116" s="244">
        <v>44</v>
      </c>
      <c r="HC116" s="244">
        <v>0</v>
      </c>
      <c r="HD116" s="244">
        <v>0</v>
      </c>
      <c r="HE116" s="244">
        <v>0</v>
      </c>
      <c r="HF116" s="243">
        <f t="shared" si="673"/>
        <v>0</v>
      </c>
      <c r="HG116" s="243">
        <f t="shared" si="438"/>
        <v>0</v>
      </c>
      <c r="HH116" s="244">
        <v>0</v>
      </c>
      <c r="HI116" s="244">
        <v>0</v>
      </c>
      <c r="HJ116" s="243">
        <f t="shared" si="439"/>
        <v>0</v>
      </c>
      <c r="HK116" s="243">
        <f t="shared" si="440"/>
        <v>0</v>
      </c>
      <c r="HL116" s="243">
        <f t="shared" si="441"/>
        <v>0</v>
      </c>
      <c r="HM116" s="244">
        <v>21</v>
      </c>
      <c r="HN116" s="243">
        <f t="shared" si="674"/>
        <v>4.62</v>
      </c>
      <c r="HO116" s="243">
        <f t="shared" si="442"/>
        <v>0</v>
      </c>
      <c r="HP116" s="244">
        <v>0.90523473109500097</v>
      </c>
      <c r="HQ116" s="244">
        <v>19.508767937586999</v>
      </c>
      <c r="HR116" s="243">
        <f t="shared" si="443"/>
        <v>5.2304736498320423</v>
      </c>
      <c r="HS116" s="243">
        <f t="shared" si="444"/>
        <v>2.5632238159257024</v>
      </c>
      <c r="HT116" s="243">
        <f t="shared" si="445"/>
        <v>64.593240161327685</v>
      </c>
      <c r="HU116" s="244">
        <v>12.05</v>
      </c>
      <c r="HV116" s="243">
        <f t="shared" si="675"/>
        <v>2.6510000000000002</v>
      </c>
      <c r="HW116" s="243">
        <f t="shared" si="446"/>
        <v>0</v>
      </c>
      <c r="HX116" s="244">
        <v>0.49210022183999902</v>
      </c>
      <c r="HY116" s="244">
        <v>27.089087024320001</v>
      </c>
      <c r="HZ116" s="243">
        <f t="shared" si="447"/>
        <v>4.8041850247091764</v>
      </c>
      <c r="IA116" s="243">
        <f t="shared" si="448"/>
        <v>2.3543186135434588</v>
      </c>
      <c r="IB116" s="243">
        <f t="shared" si="449"/>
        <v>59.328829061295153</v>
      </c>
      <c r="IC116" s="244">
        <v>1.93</v>
      </c>
      <c r="ID116" s="243">
        <f t="shared" si="676"/>
        <v>0.42459999999999998</v>
      </c>
      <c r="IE116" s="243">
        <f t="shared" si="450"/>
        <v>0</v>
      </c>
      <c r="IF116" s="244">
        <v>8.4840291634999801E-2</v>
      </c>
      <c r="IG116" s="244">
        <v>0.25179639248166702</v>
      </c>
      <c r="IH116" s="243">
        <f t="shared" si="451"/>
        <v>0.30578358921002796</v>
      </c>
      <c r="II116" s="243">
        <f t="shared" si="452"/>
        <v>0.14985101366633474</v>
      </c>
      <c r="IJ116" s="243">
        <f t="shared" si="677"/>
        <v>3.7762455443916352</v>
      </c>
      <c r="IK116" s="244">
        <v>0</v>
      </c>
      <c r="IL116" s="243">
        <f t="shared" si="678"/>
        <v>0</v>
      </c>
      <c r="IM116" s="243">
        <f t="shared" si="453"/>
        <v>0</v>
      </c>
      <c r="IN116" s="244">
        <v>0</v>
      </c>
      <c r="IO116" s="244">
        <v>0</v>
      </c>
      <c r="IP116" s="243">
        <f t="shared" si="454"/>
        <v>0</v>
      </c>
      <c r="IQ116" s="243">
        <f t="shared" si="455"/>
        <v>0</v>
      </c>
      <c r="IR116" s="243">
        <f t="shared" si="679"/>
        <v>0</v>
      </c>
      <c r="IS116" s="244">
        <v>0.95</v>
      </c>
      <c r="IT116" s="243">
        <f t="shared" si="680"/>
        <v>0.20899999999999999</v>
      </c>
      <c r="IU116" s="243">
        <f t="shared" si="456"/>
        <v>0</v>
      </c>
      <c r="IV116" s="244">
        <v>4.1368406665000003E-2</v>
      </c>
      <c r="IW116" s="244">
        <v>9.8169444451239193E-2</v>
      </c>
      <c r="IX116" s="243">
        <f t="shared" si="457"/>
        <v>0.14754241690553113</v>
      </c>
      <c r="IY116" s="243">
        <f t="shared" si="458"/>
        <v>7.230401340108851E-2</v>
      </c>
      <c r="IZ116" s="243">
        <f t="shared" si="681"/>
        <v>1.8220611377074305</v>
      </c>
      <c r="JA116" s="244">
        <v>9.0644444444444208</v>
      </c>
      <c r="JB116" s="243">
        <f t="shared" si="682"/>
        <v>1.9941777777777725</v>
      </c>
      <c r="JC116" s="244">
        <v>23.2488888888888</v>
      </c>
      <c r="JD116" s="243">
        <f t="shared" si="459"/>
        <v>0</v>
      </c>
      <c r="JE116" s="243">
        <f t="shared" si="460"/>
        <v>3.8980866849553011</v>
      </c>
      <c r="JF116" s="243">
        <f t="shared" si="461"/>
        <v>1.9102798898033151</v>
      </c>
      <c r="JG116" s="243">
        <f t="shared" si="683"/>
        <v>48.139053223043533</v>
      </c>
      <c r="JH116" s="244">
        <v>0</v>
      </c>
      <c r="JI116" s="243">
        <f t="shared" si="684"/>
        <v>0</v>
      </c>
      <c r="JJ116" s="244">
        <v>0</v>
      </c>
      <c r="JK116" s="243">
        <f t="shared" si="462"/>
        <v>0</v>
      </c>
      <c r="JL116" s="243">
        <f t="shared" si="463"/>
        <v>0</v>
      </c>
      <c r="JM116" s="243">
        <f t="shared" si="464"/>
        <v>0</v>
      </c>
      <c r="JN116" s="243">
        <f t="shared" si="685"/>
        <v>0</v>
      </c>
      <c r="JO116" s="244">
        <v>0</v>
      </c>
      <c r="JP116" s="243">
        <f t="shared" si="686"/>
        <v>0</v>
      </c>
      <c r="JQ116" s="244">
        <v>0</v>
      </c>
      <c r="JR116" s="243">
        <f t="shared" si="465"/>
        <v>0</v>
      </c>
      <c r="JS116" s="243">
        <f t="shared" si="466"/>
        <v>0</v>
      </c>
      <c r="JT116" s="243">
        <f t="shared" si="467"/>
        <v>0</v>
      </c>
      <c r="JU116" s="243">
        <f t="shared" si="687"/>
        <v>0</v>
      </c>
      <c r="JV116" s="244">
        <v>0</v>
      </c>
      <c r="JW116" s="243">
        <f t="shared" si="688"/>
        <v>0</v>
      </c>
      <c r="JX116" s="244">
        <v>0</v>
      </c>
      <c r="JY116" s="243">
        <f t="shared" si="468"/>
        <v>0</v>
      </c>
      <c r="JZ116" s="243">
        <f t="shared" si="469"/>
        <v>0</v>
      </c>
      <c r="KA116" s="243">
        <f t="shared" si="470"/>
        <v>0</v>
      </c>
      <c r="KB116" s="243">
        <f t="shared" si="689"/>
        <v>0</v>
      </c>
      <c r="KC116" s="244">
        <v>17.399999999999999</v>
      </c>
      <c r="KD116" s="243">
        <f t="shared" si="690"/>
        <v>3.8279999999999998</v>
      </c>
      <c r="KE116" s="244">
        <v>9.3266666666666698</v>
      </c>
      <c r="KF116" s="243">
        <f t="shared" si="471"/>
        <v>0</v>
      </c>
      <c r="KG116" s="243">
        <f t="shared" si="472"/>
        <v>3.4716811403438439</v>
      </c>
      <c r="KH116" s="243">
        <f t="shared" si="473"/>
        <v>1.7013173903505259</v>
      </c>
      <c r="KI116" s="243">
        <f t="shared" si="691"/>
        <v>42.873198236833247</v>
      </c>
      <c r="KJ116" s="244">
        <v>1.8542111111111099</v>
      </c>
      <c r="KK116" s="243">
        <f t="shared" si="692"/>
        <v>0.4079264444444442</v>
      </c>
      <c r="KL116" s="244">
        <v>1.7972888888888801</v>
      </c>
      <c r="KM116" s="243">
        <f t="shared" si="474"/>
        <v>0</v>
      </c>
      <c r="KN116" s="243">
        <f t="shared" si="475"/>
        <v>0.46123999261839349</v>
      </c>
      <c r="KO116" s="243">
        <f t="shared" si="476"/>
        <v>0.2260333218531414</v>
      </c>
      <c r="KP116" s="243">
        <f t="shared" si="693"/>
        <v>5.6960397106991634</v>
      </c>
      <c r="KQ116" s="243">
        <f t="shared" si="694"/>
        <v>64.24865555555553</v>
      </c>
      <c r="KR116" s="243">
        <f t="shared" si="694"/>
        <v>14.134704222222217</v>
      </c>
      <c r="KS116" s="243">
        <f t="shared" si="695"/>
        <v>82.844208894519255</v>
      </c>
      <c r="KT116" s="243">
        <f t="shared" si="696"/>
        <v>0</v>
      </c>
      <c r="KU116" s="243">
        <f t="shared" si="697"/>
        <v>0</v>
      </c>
      <c r="KV116" s="243">
        <f t="shared" si="698"/>
        <v>0</v>
      </c>
      <c r="KW116" s="243">
        <f t="shared" si="699"/>
        <v>18.318992498574318</v>
      </c>
      <c r="KX116" s="243">
        <f t="shared" si="700"/>
        <v>0.59048795521084374</v>
      </c>
      <c r="KY116" s="243">
        <f t="shared" si="701"/>
        <v>15.626013549071654</v>
      </c>
      <c r="KZ116" s="243">
        <f t="shared" si="702"/>
        <v>8.9773280585435664</v>
      </c>
      <c r="LA116" s="243">
        <f t="shared" si="702"/>
        <v>226.22866707529784</v>
      </c>
      <c r="LB116" s="244">
        <v>10.89</v>
      </c>
      <c r="LC116" s="243">
        <f t="shared" si="703"/>
        <v>2.3957999999999999</v>
      </c>
      <c r="LD116" s="243">
        <f t="shared" si="477"/>
        <v>0</v>
      </c>
      <c r="LE116" s="243">
        <f t="shared" si="704"/>
        <v>0</v>
      </c>
      <c r="LF116" s="243">
        <f t="shared" si="705"/>
        <v>0</v>
      </c>
      <c r="LG116" s="244">
        <v>0.91854588773333301</v>
      </c>
      <c r="LH116" s="243">
        <f t="shared" si="478"/>
        <v>1.6139256326157849</v>
      </c>
      <c r="LI116" s="243">
        <f t="shared" si="706"/>
        <v>5.2022710677993349E-2</v>
      </c>
      <c r="LJ116" s="243">
        <f t="shared" si="707"/>
        <v>1.376670895214952</v>
      </c>
      <c r="LK116" s="243">
        <f t="shared" si="479"/>
        <v>0.79091357601745593</v>
      </c>
      <c r="LL116" s="243">
        <f t="shared" si="708"/>
        <v>19.931022115639887</v>
      </c>
      <c r="LM116" s="243">
        <f t="shared" si="480"/>
        <v>0.54166666784117723</v>
      </c>
      <c r="LN116" s="244">
        <v>6.1545228937110799E-2</v>
      </c>
      <c r="LO116" s="243">
        <f t="shared" si="709"/>
        <v>1.9838272432769494E-3</v>
      </c>
      <c r="LP116" s="243">
        <f t="shared" si="710"/>
        <v>5.2497787819218517E-2</v>
      </c>
      <c r="LQ116" s="243">
        <f t="shared" si="481"/>
        <v>3.0160594838914402E-2</v>
      </c>
      <c r="LR116" s="243">
        <f t="shared" si="711"/>
        <v>0.7600469899406429</v>
      </c>
      <c r="LS116" s="244">
        <v>47.753695499999999</v>
      </c>
      <c r="LT116" s="243">
        <f t="shared" si="482"/>
        <v>5.4258685214175468</v>
      </c>
      <c r="LU116" s="243">
        <f t="shared" si="712"/>
        <v>0.1748955358054804</v>
      </c>
      <c r="LV116" s="243">
        <f t="shared" si="713"/>
        <v>4.6282400649353601</v>
      </c>
      <c r="LW116" s="243">
        <f t="shared" si="483"/>
        <v>2.6589782010708776</v>
      </c>
      <c r="LX116" s="243">
        <f t="shared" si="714"/>
        <v>67.006250666986105</v>
      </c>
      <c r="LY116" s="245">
        <f t="shared" si="484"/>
        <v>0</v>
      </c>
      <c r="LZ116" s="244">
        <v>0</v>
      </c>
      <c r="MA116" s="249">
        <f t="shared" si="715"/>
        <v>0</v>
      </c>
      <c r="MB116" s="249">
        <f t="shared" si="716"/>
        <v>0</v>
      </c>
      <c r="MC116" s="249">
        <f t="shared" si="485"/>
        <v>0</v>
      </c>
      <c r="MD116" s="247">
        <f t="shared" si="717"/>
        <v>0</v>
      </c>
      <c r="ME116" s="250">
        <f t="shared" si="718"/>
        <v>737.7810082243858</v>
      </c>
      <c r="MF116" s="251">
        <f t="shared" si="765"/>
        <v>257.86172947446897</v>
      </c>
      <c r="MG116" s="252" t="e">
        <f t="shared" si="719"/>
        <v>#REF!</v>
      </c>
      <c r="MH116" s="252" t="e">
        <f t="shared" si="766"/>
        <v>#REF!</v>
      </c>
      <c r="MI116" s="252">
        <f t="shared" si="720"/>
        <v>47.753695499999999</v>
      </c>
      <c r="MJ116" s="252">
        <f t="shared" si="721"/>
        <v>0</v>
      </c>
      <c r="MK116" s="252">
        <f t="shared" si="767"/>
        <v>81.554666666666648</v>
      </c>
      <c r="ML116" s="252">
        <f t="shared" si="722"/>
        <v>0</v>
      </c>
      <c r="MM116" s="252">
        <f t="shared" si="723"/>
        <v>0</v>
      </c>
      <c r="MN116" s="252">
        <f t="shared" si="724"/>
        <v>32.085599999999999</v>
      </c>
      <c r="MO116" s="252">
        <f t="shared" si="725"/>
        <v>0</v>
      </c>
      <c r="MP116" s="253">
        <f t="shared" si="726"/>
        <v>0</v>
      </c>
      <c r="MQ116" s="254">
        <f t="shared" si="768"/>
        <v>0</v>
      </c>
      <c r="MR116" s="255">
        <f t="shared" si="727"/>
        <v>0</v>
      </c>
      <c r="MS116" s="255">
        <f t="shared" si="769"/>
        <v>0</v>
      </c>
      <c r="MT116" s="255">
        <f t="shared" si="770"/>
        <v>63.387857436115006</v>
      </c>
      <c r="MU116" s="255">
        <f t="shared" si="486"/>
        <v>2.0432218816379235</v>
      </c>
      <c r="MV116" s="255">
        <f t="shared" si="728"/>
        <v>65.96484023064798</v>
      </c>
      <c r="MW116" s="255" t="e">
        <f t="shared" si="487"/>
        <v>#REF!</v>
      </c>
      <c r="MX116" s="255" t="e">
        <f t="shared" si="488"/>
        <v>#REF!</v>
      </c>
      <c r="MY116" s="256" t="e">
        <f t="shared" si="729"/>
        <v>#REF!</v>
      </c>
      <c r="MZ116" s="254">
        <f t="shared" si="730"/>
        <v>3.5201553158286623</v>
      </c>
      <c r="NA116" s="255">
        <f t="shared" si="489"/>
        <v>3.9672150409389024</v>
      </c>
      <c r="NB116" s="255">
        <f t="shared" si="731"/>
        <v>1.1917568171602787E-2</v>
      </c>
      <c r="NC116" s="255">
        <f t="shared" si="490"/>
        <v>1.4777784532787457E-2</v>
      </c>
      <c r="ND116" s="255">
        <f t="shared" si="732"/>
        <v>3.6237121584752252</v>
      </c>
      <c r="NE116" s="255">
        <f t="shared" si="800"/>
        <v>0.97142244247949949</v>
      </c>
      <c r="NF116" s="256">
        <f t="shared" si="771"/>
        <v>3.2887734042919749E-3</v>
      </c>
      <c r="NG116" s="257">
        <f t="shared" si="772"/>
        <v>1.1241599558119264</v>
      </c>
      <c r="NH116" s="254">
        <f t="shared" si="733"/>
        <v>57.636746654635488</v>
      </c>
      <c r="NI116" s="255">
        <f t="shared" si="491"/>
        <v>64.956613479774191</v>
      </c>
      <c r="NJ116" s="255" t="e">
        <f t="shared" si="734"/>
        <v>#REF!</v>
      </c>
      <c r="NK116" s="255" t="e">
        <f t="shared" si="492"/>
        <v>#REF!</v>
      </c>
      <c r="NL116" s="255">
        <f t="shared" si="735"/>
        <v>61.624827810430403</v>
      </c>
      <c r="NM116" s="255">
        <f t="shared" si="773"/>
        <v>0.93528450630218385</v>
      </c>
      <c r="NN116" s="256" t="e">
        <f t="shared" si="774"/>
        <v>#REF!</v>
      </c>
      <c r="NO116" s="257" t="e">
        <f t="shared" si="801"/>
        <v>#REF!</v>
      </c>
      <c r="NP116" s="254">
        <f t="shared" si="736"/>
        <v>11.025873720810969</v>
      </c>
      <c r="NQ116" s="255">
        <f t="shared" si="493"/>
        <v>12.426159683353962</v>
      </c>
      <c r="NR116" s="255">
        <f t="shared" si="737"/>
        <v>9.6970052456345943</v>
      </c>
      <c r="NS116" s="255">
        <f t="shared" si="494"/>
        <v>12.024286504586897</v>
      </c>
      <c r="NT116" s="255">
        <f t="shared" si="738"/>
        <v>103.84416021352017</v>
      </c>
      <c r="NU116" s="255">
        <f t="shared" si="739"/>
        <v>0.10617711865684129</v>
      </c>
      <c r="NV116" s="256">
        <f t="shared" si="740"/>
        <v>9.3380361742981061E-2</v>
      </c>
      <c r="NW116" s="257">
        <f t="shared" si="495"/>
        <v>1.0358957808877343</v>
      </c>
      <c r="NX116" s="254">
        <f t="shared" si="741"/>
        <v>3.9800735198761741</v>
      </c>
      <c r="NY116" s="255">
        <f t="shared" si="496"/>
        <v>4.4855428569004481</v>
      </c>
      <c r="NZ116" s="255">
        <f t="shared" si="742"/>
        <v>1.4826628951906989E-2</v>
      </c>
      <c r="OA116" s="255">
        <f t="shared" si="497"/>
        <v>1.8385019900364667E-2</v>
      </c>
      <c r="OB116" s="255">
        <f t="shared" si="743"/>
        <v>4.5082549416623454</v>
      </c>
      <c r="OC116" s="255">
        <f t="shared" si="775"/>
        <v>0.88284127037602422</v>
      </c>
      <c r="OD116" s="256">
        <f t="shared" si="776"/>
        <v>3.2887734042919745E-3</v>
      </c>
      <c r="OE116" s="257">
        <f t="shared" si="777"/>
        <v>1.1129101469547851</v>
      </c>
      <c r="OF116" s="254">
        <f t="shared" si="744"/>
        <v>0</v>
      </c>
      <c r="OG116" s="255">
        <f t="shared" si="498"/>
        <v>0</v>
      </c>
      <c r="OH116" s="255">
        <f t="shared" si="745"/>
        <v>0</v>
      </c>
      <c r="OI116" s="255">
        <f t="shared" si="499"/>
        <v>0</v>
      </c>
      <c r="OJ116" s="255">
        <f t="shared" si="746"/>
        <v>0</v>
      </c>
      <c r="OK116" s="255"/>
      <c r="OL116" s="256"/>
      <c r="OM116" s="257"/>
      <c r="ON116" s="258"/>
      <c r="OO116" s="254">
        <f t="shared" si="747"/>
        <v>0</v>
      </c>
      <c r="OP116" s="255">
        <f t="shared" si="500"/>
        <v>0</v>
      </c>
      <c r="OQ116" s="255">
        <f t="shared" si="748"/>
        <v>0</v>
      </c>
      <c r="OR116" s="255">
        <f t="shared" si="501"/>
        <v>0</v>
      </c>
      <c r="OS116" s="255">
        <f t="shared" si="749"/>
        <v>0</v>
      </c>
      <c r="OT116" s="255"/>
      <c r="OU116" s="256"/>
      <c r="OV116" s="257"/>
      <c r="OW116" s="258"/>
      <c r="OX116" s="254">
        <f t="shared" si="750"/>
        <v>83.728369052032448</v>
      </c>
      <c r="OY116" s="255">
        <f t="shared" si="502"/>
        <v>94.361871921640571</v>
      </c>
      <c r="OZ116" s="255">
        <f t="shared" si="751"/>
        <v>0.39564135096392522</v>
      </c>
      <c r="PA116" s="255">
        <f t="shared" si="503"/>
        <v>0.49059527519526724</v>
      </c>
      <c r="PB116" s="255">
        <f t="shared" si="752"/>
        <v>120.30058089365421</v>
      </c>
      <c r="PC116" s="255">
        <f t="shared" si="388"/>
        <v>0.69599305697491498</v>
      </c>
      <c r="PD116" s="259">
        <f t="shared" si="504"/>
        <v>3.2887734042919745E-3</v>
      </c>
      <c r="PE116" s="257">
        <f t="shared" si="389"/>
        <v>1.0891804238528442</v>
      </c>
      <c r="PF116" s="254">
        <f t="shared" si="505"/>
        <v>0</v>
      </c>
      <c r="PG116" s="255">
        <f t="shared" si="506"/>
        <v>0</v>
      </c>
      <c r="PH116" s="255">
        <f t="shared" si="753"/>
        <v>0</v>
      </c>
      <c r="PI116" s="255">
        <f t="shared" si="507"/>
        <v>0</v>
      </c>
      <c r="PJ116" s="255">
        <f t="shared" si="508"/>
        <v>0</v>
      </c>
      <c r="PK116" s="255"/>
      <c r="PL116" s="259"/>
      <c r="PM116" s="257"/>
      <c r="PN116" s="254">
        <f t="shared" si="509"/>
        <v>0</v>
      </c>
      <c r="PO116" s="255">
        <f t="shared" si="510"/>
        <v>0</v>
      </c>
      <c r="PP116" s="255">
        <f t="shared" si="754"/>
        <v>0</v>
      </c>
      <c r="PQ116" s="255">
        <f t="shared" si="511"/>
        <v>0</v>
      </c>
      <c r="PR116" s="255">
        <f t="shared" si="512"/>
        <v>0</v>
      </c>
      <c r="PS116" s="255"/>
      <c r="PT116" s="259"/>
      <c r="PU116" s="257"/>
      <c r="PV116" s="254">
        <f t="shared" si="513"/>
        <v>20.868423732992042</v>
      </c>
      <c r="PW116" s="255">
        <f t="shared" si="514"/>
        <v>23.518713547082033</v>
      </c>
      <c r="PX116" s="255">
        <f t="shared" si="515"/>
        <v>6.9223280967110432E-2</v>
      </c>
      <c r="PY116" s="255">
        <f t="shared" si="516"/>
        <v>8.5836868399216934E-2</v>
      </c>
      <c r="PZ116" s="255">
        <f t="shared" si="517"/>
        <v>21.048358295762007</v>
      </c>
      <c r="QA116" s="255">
        <f t="shared" si="755"/>
        <v>0.99145137305999798</v>
      </c>
      <c r="QB116" s="259">
        <f t="shared" si="518"/>
        <v>3.2887734042919741E-3</v>
      </c>
      <c r="QC116" s="257">
        <f t="shared" si="756"/>
        <v>1.1267036299956499</v>
      </c>
      <c r="QD116" s="254">
        <f t="shared" si="519"/>
        <v>21.150153810033604</v>
      </c>
      <c r="QE116" s="255">
        <f t="shared" si="520"/>
        <v>23.836223343907871</v>
      </c>
      <c r="QF116" s="255">
        <f t="shared" si="521"/>
        <v>7.0521101658059415E-2</v>
      </c>
      <c r="QG116" s="255">
        <f t="shared" si="522"/>
        <v>8.7446166055993674E-2</v>
      </c>
      <c r="QH116" s="255">
        <f t="shared" si="523"/>
        <v>21.442979794845911</v>
      </c>
      <c r="QI116" s="255">
        <f t="shared" si="784"/>
        <v>0.98634396955955295</v>
      </c>
      <c r="QJ116" s="259">
        <f t="shared" si="785"/>
        <v>3.2887734042919745E-3</v>
      </c>
      <c r="QK116" s="257">
        <f t="shared" si="786"/>
        <v>1.1260549897510932</v>
      </c>
      <c r="QL116" s="254">
        <f t="shared" si="524"/>
        <v>97.447096307645154</v>
      </c>
      <c r="QM116" s="255">
        <f t="shared" si="525"/>
        <v>109.82287753871609</v>
      </c>
      <c r="QN116" s="255">
        <f t="shared" si="526"/>
        <v>0.59048795521084374</v>
      </c>
      <c r="QO116" s="255">
        <f t="shared" si="527"/>
        <v>0.73220506446144629</v>
      </c>
      <c r="QP116" s="255">
        <f t="shared" si="757"/>
        <v>179.54656117087129</v>
      </c>
      <c r="QQ116" s="255">
        <f t="shared" si="758"/>
        <v>0.54273997603834068</v>
      </c>
      <c r="QR116" s="259">
        <f t="shared" si="528"/>
        <v>3.2887734042919754E-3</v>
      </c>
      <c r="QS116" s="257">
        <f t="shared" si="759"/>
        <v>1.0697172825738992</v>
      </c>
      <c r="QT116" s="254">
        <f t="shared" si="529"/>
        <v>14.965338492162241</v>
      </c>
      <c r="QU116" s="255">
        <f t="shared" si="530"/>
        <v>16.865936480666846</v>
      </c>
      <c r="QV116" s="255">
        <f t="shared" si="531"/>
        <v>5.2022710677993349E-2</v>
      </c>
      <c r="QW116" s="255">
        <f t="shared" si="532"/>
        <v>6.4508161240711751E-2</v>
      </c>
      <c r="QX116" s="255">
        <f t="shared" si="533"/>
        <v>15.818271520349118</v>
      </c>
      <c r="QY116" s="255">
        <f t="shared" si="787"/>
        <v>0.94607925226914724</v>
      </c>
      <c r="QZ116" s="259">
        <f t="shared" si="788"/>
        <v>3.2887734042919741E-3</v>
      </c>
      <c r="RA116" s="257">
        <f t="shared" si="789"/>
        <v>1.1209413706552118</v>
      </c>
      <c r="RB116" s="254">
        <f t="shared" si="534"/>
        <v>6.4047301139446594E-2</v>
      </c>
      <c r="RC116" s="255">
        <f t="shared" si="535"/>
        <v>7.2181308384156317E-2</v>
      </c>
      <c r="RD116" s="255">
        <f t="shared" si="760"/>
        <v>1.9838272432769494E-3</v>
      </c>
      <c r="RE116" s="255">
        <f t="shared" si="536"/>
        <v>2.4599457816634174E-3</v>
      </c>
      <c r="RF116" s="255">
        <f t="shared" si="537"/>
        <v>0.60321189677828801</v>
      </c>
      <c r="RG116" s="255">
        <f t="shared" si="790"/>
        <v>0.1061771186568413</v>
      </c>
      <c r="RH116" s="259">
        <f t="shared" si="791"/>
        <v>3.2887734042919745E-3</v>
      </c>
      <c r="RI116" s="257">
        <f t="shared" si="792"/>
        <v>1.0142737996864488</v>
      </c>
      <c r="RJ116" s="254">
        <f t="shared" si="538"/>
        <v>5.6464528792211395</v>
      </c>
      <c r="RK116" s="255">
        <f t="shared" si="539"/>
        <v>6.3635523948822241</v>
      </c>
      <c r="RL116" s="255">
        <f t="shared" si="761"/>
        <v>0.1748955358054804</v>
      </c>
      <c r="RM116" s="255">
        <f t="shared" si="540"/>
        <v>0.21687046439879568</v>
      </c>
      <c r="RN116" s="255">
        <f t="shared" si="541"/>
        <v>53.179564021417541</v>
      </c>
      <c r="RO116" s="255">
        <f t="shared" si="793"/>
        <v>0.10617711865684132</v>
      </c>
      <c r="RP116" s="259">
        <f t="shared" si="794"/>
        <v>3.2887734042919749E-3</v>
      </c>
      <c r="RQ116" s="257">
        <f t="shared" si="795"/>
        <v>1.0142737996864488</v>
      </c>
      <c r="RR116" s="254">
        <f t="shared" si="542"/>
        <v>0</v>
      </c>
      <c r="RS116" s="255">
        <f t="shared" si="543"/>
        <v>0</v>
      </c>
      <c r="RT116" s="255">
        <f t="shared" si="762"/>
        <v>0</v>
      </c>
      <c r="RU116" s="255">
        <f t="shared" si="544"/>
        <v>0</v>
      </c>
      <c r="RV116" s="255">
        <f t="shared" si="545"/>
        <v>0</v>
      </c>
      <c r="RW116" s="255"/>
      <c r="RX116" s="259"/>
      <c r="RY116" s="257"/>
      <c r="RZ116" s="260"/>
      <c r="SA116" s="242" t="e">
        <f t="shared" si="546"/>
        <v>#REF!</v>
      </c>
      <c r="SB116" s="242">
        <f t="shared" si="547"/>
        <v>0</v>
      </c>
      <c r="SC116" s="242">
        <f t="shared" si="548"/>
        <v>0.48997870435989826</v>
      </c>
      <c r="SD116" s="242">
        <f t="shared" si="549"/>
        <v>3.2830849335166161E-2</v>
      </c>
      <c r="SE116" s="242">
        <f t="shared" si="550"/>
        <v>0</v>
      </c>
      <c r="SF116" s="262">
        <v>0</v>
      </c>
      <c r="SG116" s="242">
        <f t="shared" si="551"/>
        <v>0</v>
      </c>
      <c r="SH116" s="262">
        <v>0</v>
      </c>
      <c r="SI116" s="242">
        <f t="shared" si="552"/>
        <v>0.79401252898872343</v>
      </c>
      <c r="SJ116" s="242">
        <f t="shared" si="553"/>
        <v>0</v>
      </c>
      <c r="SK116" s="242">
        <f t="shared" si="554"/>
        <v>0</v>
      </c>
      <c r="SL116" s="242">
        <f t="shared" si="555"/>
        <v>0.16156930054137619</v>
      </c>
      <c r="SM116" s="242">
        <f t="shared" si="556"/>
        <v>0.1641788175057094</v>
      </c>
      <c r="SN116" s="242">
        <f t="shared" si="557"/>
        <v>1.0887582502037148</v>
      </c>
      <c r="SO116" s="242">
        <f t="shared" si="558"/>
        <v>0.11881978528945245</v>
      </c>
      <c r="SP116" s="242">
        <f t="shared" si="559"/>
        <v>2.8399666391220567E-3</v>
      </c>
      <c r="SQ116" s="242">
        <f t="shared" si="560"/>
        <v>0.24575854166402653</v>
      </c>
      <c r="SR116" s="242">
        <f t="shared" si="561"/>
        <v>0</v>
      </c>
      <c r="SS116" s="242" t="e">
        <f t="shared" si="562"/>
        <v>#REF!</v>
      </c>
      <c r="ST116" s="242" t="e">
        <f t="shared" si="563"/>
        <v>#REF!</v>
      </c>
      <c r="SU116" s="242" t="e">
        <f t="shared" si="796"/>
        <v>#REF!</v>
      </c>
      <c r="SV116" s="242" t="e">
        <f t="shared" si="797"/>
        <v>#REF!</v>
      </c>
      <c r="SW116" s="242" t="e">
        <f t="shared" si="564"/>
        <v>#REF!</v>
      </c>
      <c r="SX116" s="242" t="e">
        <f t="shared" si="564"/>
        <v>#REF!</v>
      </c>
      <c r="SY116" s="242" t="e">
        <f t="shared" si="564"/>
        <v>#REF!</v>
      </c>
      <c r="SZ116" s="263" t="e">
        <f t="shared" si="564"/>
        <v>#REF!</v>
      </c>
      <c r="TA116" s="264">
        <f t="shared" si="565"/>
        <v>113.68260000000001</v>
      </c>
      <c r="TB116" s="264">
        <f t="shared" si="566"/>
        <v>0</v>
      </c>
      <c r="TC116" s="264">
        <f t="shared" si="567"/>
        <v>130.83180000000002</v>
      </c>
      <c r="TD116" s="264">
        <f t="shared" si="568"/>
        <v>8.1597000000000008</v>
      </c>
      <c r="TE116" s="264">
        <f t="shared" si="569"/>
        <v>0</v>
      </c>
      <c r="TF116" s="264">
        <f t="shared" si="569"/>
        <v>0</v>
      </c>
      <c r="TG116" s="264">
        <f t="shared" si="570"/>
        <v>201.6414</v>
      </c>
      <c r="TH116" s="264">
        <f t="shared" si="571"/>
        <v>0</v>
      </c>
      <c r="TI116" s="264">
        <f t="shared" si="572"/>
        <v>0</v>
      </c>
      <c r="TJ116" s="264">
        <f t="shared" si="573"/>
        <v>39.664440000000006</v>
      </c>
      <c r="TK116" s="264">
        <f t="shared" si="574"/>
        <v>40.328280000000007</v>
      </c>
      <c r="TL116" s="264">
        <f t="shared" si="575"/>
        <v>281.52348000000001</v>
      </c>
      <c r="TM116" s="264">
        <f t="shared" si="576"/>
        <v>29.319600000000001</v>
      </c>
      <c r="TN116" s="264">
        <f t="shared" si="577"/>
        <v>0.77448000000000006</v>
      </c>
      <c r="TO116" s="264">
        <f t="shared" si="578"/>
        <v>67.020179999999996</v>
      </c>
      <c r="TP116" s="264">
        <f t="shared" si="578"/>
        <v>0</v>
      </c>
      <c r="TQ116" s="264"/>
      <c r="TR116" s="264"/>
      <c r="TS116" s="264" t="e">
        <f t="shared" si="579"/>
        <v>#REF!</v>
      </c>
      <c r="TT116" s="264">
        <f t="shared" si="580"/>
        <v>0</v>
      </c>
      <c r="TU116" s="264">
        <f t="shared" si="581"/>
        <v>135.52810962594788</v>
      </c>
      <c r="TV116" s="264">
        <f t="shared" si="582"/>
        <v>9.0810129261069612</v>
      </c>
      <c r="TW116" s="264">
        <f t="shared" si="582"/>
        <v>0</v>
      </c>
      <c r="TX116" s="264">
        <f t="shared" si="583"/>
        <v>0</v>
      </c>
      <c r="TY116" s="264">
        <f t="shared" si="584"/>
        <v>219.62386551828092</v>
      </c>
      <c r="TZ116" s="264">
        <f t="shared" si="585"/>
        <v>0</v>
      </c>
      <c r="UA116" s="264">
        <f t="shared" si="586"/>
        <v>0</v>
      </c>
      <c r="UB116" s="264">
        <f t="shared" si="587"/>
        <v>44.690068529744657</v>
      </c>
      <c r="UC116" s="264">
        <f t="shared" si="588"/>
        <v>45.411860922079221</v>
      </c>
      <c r="UD116" s="264">
        <f t="shared" si="589"/>
        <v>301.15053200634753</v>
      </c>
      <c r="UE116" s="264">
        <f t="shared" si="590"/>
        <v>32.865552611062547</v>
      </c>
      <c r="UF116" s="264">
        <f t="shared" si="591"/>
        <v>0.78553477238116098</v>
      </c>
      <c r="UG116" s="264">
        <f t="shared" si="592"/>
        <v>67.976812624269741</v>
      </c>
      <c r="UH116" s="264">
        <f t="shared" si="592"/>
        <v>0</v>
      </c>
      <c r="UI116" s="191"/>
      <c r="UJ116" s="191"/>
      <c r="UK116" s="191"/>
      <c r="UL116" s="191"/>
      <c r="UM116" s="189"/>
      <c r="UN116" s="191"/>
      <c r="UO116" s="191"/>
      <c r="UP116" s="191"/>
      <c r="UQ116" s="191"/>
      <c r="UR116" s="191"/>
      <c r="US116" s="191"/>
      <c r="UT116" s="191"/>
      <c r="UU116" s="191"/>
      <c r="UV116" s="192"/>
      <c r="UW116" s="191"/>
      <c r="UX116" s="191"/>
      <c r="UY116" s="191"/>
      <c r="UZ116" s="191"/>
      <c r="VA116" s="191"/>
      <c r="VB116" s="191"/>
      <c r="VC116" s="191"/>
      <c r="VD116" s="191"/>
      <c r="VE116" s="191"/>
      <c r="VF116" s="191"/>
      <c r="VG116" s="191"/>
      <c r="VH116" s="191"/>
      <c r="VI116" s="191"/>
      <c r="VJ116" s="191"/>
      <c r="VK116" s="191"/>
      <c r="VL116" s="191"/>
      <c r="VM116" s="191"/>
      <c r="VN116" s="219"/>
      <c r="VO116" s="191"/>
      <c r="VP116" s="191"/>
      <c r="VQ116" s="191"/>
      <c r="VR116" s="191"/>
      <c r="VS116" s="191"/>
      <c r="VT116" s="191"/>
      <c r="VU116" s="191"/>
      <c r="VV116" s="191"/>
    </row>
    <row r="117" spans="1:594" ht="23.1" hidden="1" customHeight="1" thickBot="1" x14ac:dyDescent="0.35">
      <c r="A117" s="265">
        <v>80</v>
      </c>
      <c r="B117" s="266" t="s">
        <v>181</v>
      </c>
      <c r="C117" s="265">
        <v>2</v>
      </c>
      <c r="D117" s="267">
        <v>639.1</v>
      </c>
      <c r="E117" s="239"/>
      <c r="F117" s="240">
        <f t="shared" si="593"/>
        <v>639.1</v>
      </c>
      <c r="G117" s="240"/>
      <c r="H117" s="268">
        <f>253+70</f>
        <v>323</v>
      </c>
      <c r="I117" s="269">
        <v>3.5205000000000002</v>
      </c>
      <c r="J117" s="269">
        <v>3.5205000000000002</v>
      </c>
      <c r="K117" s="269">
        <f t="shared" si="798"/>
        <v>2.9959000000000002</v>
      </c>
      <c r="L117" s="269">
        <f t="shared" si="799"/>
        <v>2.9959000000000002</v>
      </c>
      <c r="M117" s="269">
        <v>0.85350000000000004</v>
      </c>
      <c r="N117" s="269">
        <v>0</v>
      </c>
      <c r="O117" s="269">
        <v>0.52459999999999996</v>
      </c>
      <c r="P117" s="269">
        <v>0</v>
      </c>
      <c r="Q117" s="269">
        <v>0</v>
      </c>
      <c r="R117" s="269">
        <v>0</v>
      </c>
      <c r="S117" s="269">
        <v>0.57820000000000005</v>
      </c>
      <c r="T117" s="269">
        <v>0</v>
      </c>
      <c r="U117" s="269">
        <v>0</v>
      </c>
      <c r="V117" s="269">
        <v>0.14560000000000001</v>
      </c>
      <c r="W117" s="269">
        <v>0.2112</v>
      </c>
      <c r="X117" s="269">
        <v>0.77649999999999997</v>
      </c>
      <c r="Y117" s="269">
        <v>0.19020000000000001</v>
      </c>
      <c r="Z117" s="269">
        <v>1.1999999999999999E-3</v>
      </c>
      <c r="AA117" s="269">
        <v>0.23949999999999999</v>
      </c>
      <c r="AB117" s="269">
        <v>0</v>
      </c>
      <c r="AC117" s="244">
        <v>3.95</v>
      </c>
      <c r="AD117" s="243">
        <f t="shared" si="594"/>
        <v>0.86899999999999999</v>
      </c>
      <c r="AE117" s="243">
        <f t="shared" si="390"/>
        <v>0</v>
      </c>
      <c r="AF117" s="243">
        <f t="shared" si="595"/>
        <v>0</v>
      </c>
      <c r="AG117" s="243">
        <f t="shared" si="596"/>
        <v>0</v>
      </c>
      <c r="AH117" s="244">
        <v>0.17701786229166699</v>
      </c>
      <c r="AI117" s="243">
        <f t="shared" si="391"/>
        <v>0.56765734604661411</v>
      </c>
      <c r="AJ117" s="243">
        <f t="shared" si="597"/>
        <v>1.8297667055301548E-2</v>
      </c>
      <c r="AK117" s="243">
        <f t="shared" si="598"/>
        <v>0.48420901865890154</v>
      </c>
      <c r="AL117" s="243">
        <f t="shared" si="392"/>
        <v>0.27818376041691406</v>
      </c>
      <c r="AM117" s="243">
        <f t="shared" si="599"/>
        <v>7.0102307625062332</v>
      </c>
      <c r="AN117" s="244">
        <v>201.28</v>
      </c>
      <c r="AO117" s="244">
        <v>44.281599999999997</v>
      </c>
      <c r="AP117" s="243">
        <f t="shared" si="600"/>
        <v>0</v>
      </c>
      <c r="AQ117" s="243">
        <f t="shared" si="601"/>
        <v>0</v>
      </c>
      <c r="AR117" s="243">
        <f t="shared" si="602"/>
        <v>0</v>
      </c>
      <c r="AS117" s="244">
        <v>19.718662080733299</v>
      </c>
      <c r="AT117" s="244" t="e">
        <f t="shared" si="393"/>
        <v>#REF!</v>
      </c>
      <c r="AU117" s="243">
        <f t="shared" si="394"/>
        <v>30.141663557268515</v>
      </c>
      <c r="AV117" s="243">
        <f t="shared" si="603"/>
        <v>0.97157577208298163</v>
      </c>
      <c r="AW117" s="243">
        <f t="shared" si="604"/>
        <v>25.710695780572671</v>
      </c>
      <c r="AX117" s="243">
        <f t="shared" si="395"/>
        <v>14.771096281900089</v>
      </c>
      <c r="AY117" s="243">
        <f t="shared" si="605"/>
        <v>372.23162630388225</v>
      </c>
      <c r="AZ117" s="244">
        <v>41</v>
      </c>
      <c r="BA117" s="243">
        <f t="shared" si="606"/>
        <v>208.98383333333331</v>
      </c>
      <c r="BB117" s="243">
        <f t="shared" si="607"/>
        <v>21.79402833333333</v>
      </c>
      <c r="BC117" s="243">
        <f t="shared" si="608"/>
        <v>17.435222666666665</v>
      </c>
      <c r="BD117" s="243">
        <f t="shared" si="609"/>
        <v>4.3588056666666652</v>
      </c>
      <c r="BE117" s="244">
        <v>8.1727606250000004</v>
      </c>
      <c r="BF117" s="243">
        <f t="shared" si="610"/>
        <v>6.5382085000000005</v>
      </c>
      <c r="BG117" s="243">
        <f t="shared" si="611"/>
        <v>1.6345521249999999</v>
      </c>
      <c r="BH117" s="243">
        <f t="shared" si="396"/>
        <v>27.150038255478844</v>
      </c>
      <c r="BI117" s="243">
        <f t="shared" si="612"/>
        <v>0.87514477527197865</v>
      </c>
      <c r="BJ117" s="243">
        <f t="shared" si="613"/>
        <v>23.15885361440829</v>
      </c>
      <c r="BK117" s="243">
        <f t="shared" si="397"/>
        <v>13.305033027357275</v>
      </c>
      <c r="BL117" s="243">
        <f t="shared" si="614"/>
        <v>335.28683228940332</v>
      </c>
      <c r="BM117" s="244">
        <v>0</v>
      </c>
      <c r="BN117" s="243">
        <f t="shared" si="615"/>
        <v>0</v>
      </c>
      <c r="BO117" s="243">
        <f t="shared" si="398"/>
        <v>0</v>
      </c>
      <c r="BP117" s="243">
        <f t="shared" si="616"/>
        <v>0</v>
      </c>
      <c r="BQ117" s="243">
        <f t="shared" si="617"/>
        <v>0</v>
      </c>
      <c r="BR117" s="244">
        <v>0</v>
      </c>
      <c r="BS117" s="243">
        <f t="shared" si="399"/>
        <v>0</v>
      </c>
      <c r="BT117" s="243">
        <f t="shared" si="618"/>
        <v>0</v>
      </c>
      <c r="BU117" s="243">
        <f t="shared" si="619"/>
        <v>0</v>
      </c>
      <c r="BV117" s="243">
        <f t="shared" si="400"/>
        <v>0</v>
      </c>
      <c r="BW117" s="243">
        <f t="shared" si="620"/>
        <v>0</v>
      </c>
      <c r="BX117" s="244">
        <v>0</v>
      </c>
      <c r="BY117" s="243">
        <f t="shared" si="401"/>
        <v>0</v>
      </c>
      <c r="BZ117" s="243">
        <f t="shared" si="621"/>
        <v>0</v>
      </c>
      <c r="CA117" s="243">
        <f t="shared" si="622"/>
        <v>0</v>
      </c>
      <c r="CB117" s="243">
        <f t="shared" si="402"/>
        <v>0</v>
      </c>
      <c r="CC117" s="243">
        <f t="shared" si="623"/>
        <v>0</v>
      </c>
      <c r="CD117" s="245"/>
      <c r="CE117" s="243">
        <f t="shared" si="403"/>
        <v>0</v>
      </c>
      <c r="CF117" s="243">
        <f t="shared" si="624"/>
        <v>0</v>
      </c>
      <c r="CG117" s="243">
        <f t="shared" si="625"/>
        <v>0</v>
      </c>
      <c r="CH117" s="243">
        <f t="shared" si="404"/>
        <v>0</v>
      </c>
      <c r="CI117" s="243">
        <f t="shared" si="626"/>
        <v>0</v>
      </c>
      <c r="CJ117" s="245"/>
      <c r="CK117" s="243">
        <f t="shared" si="405"/>
        <v>0</v>
      </c>
      <c r="CL117" s="243">
        <f t="shared" si="627"/>
        <v>0</v>
      </c>
      <c r="CM117" s="243">
        <f t="shared" si="628"/>
        <v>0</v>
      </c>
      <c r="CN117" s="243">
        <f t="shared" si="406"/>
        <v>0</v>
      </c>
      <c r="CO117" s="243">
        <f t="shared" si="629"/>
        <v>0</v>
      </c>
      <c r="CP117" s="243">
        <v>0</v>
      </c>
      <c r="CQ117" s="243">
        <f t="shared" si="407"/>
        <v>0</v>
      </c>
      <c r="CR117" s="243">
        <f t="shared" si="763"/>
        <v>0</v>
      </c>
      <c r="CS117" s="243">
        <f t="shared" si="630"/>
        <v>0</v>
      </c>
      <c r="CT117" s="243">
        <f t="shared" si="408"/>
        <v>0</v>
      </c>
      <c r="CU117" s="243">
        <f t="shared" si="631"/>
        <v>0</v>
      </c>
      <c r="CV117" s="243"/>
      <c r="CW117" s="243">
        <f t="shared" si="409"/>
        <v>0</v>
      </c>
      <c r="CX117" s="243">
        <f t="shared" si="764"/>
        <v>0</v>
      </c>
      <c r="CY117" s="243">
        <f t="shared" si="632"/>
        <v>0</v>
      </c>
      <c r="CZ117" s="243">
        <f t="shared" si="410"/>
        <v>0</v>
      </c>
      <c r="DA117" s="243">
        <f t="shared" si="633"/>
        <v>0</v>
      </c>
      <c r="DB117" s="244">
        <v>0</v>
      </c>
      <c r="DC117" s="243">
        <f t="shared" si="634"/>
        <v>0</v>
      </c>
      <c r="DD117" s="243">
        <f t="shared" si="411"/>
        <v>0</v>
      </c>
      <c r="DE117" s="244">
        <v>0</v>
      </c>
      <c r="DF117" s="244">
        <v>0</v>
      </c>
      <c r="DG117" s="243">
        <f t="shared" si="412"/>
        <v>0</v>
      </c>
      <c r="DH117" s="243">
        <f t="shared" si="413"/>
        <v>0</v>
      </c>
      <c r="DI117" s="243">
        <f t="shared" si="635"/>
        <v>0</v>
      </c>
      <c r="DJ117" s="244">
        <v>57.02</v>
      </c>
      <c r="DK117" s="243">
        <f t="shared" si="636"/>
        <v>12.544400000000001</v>
      </c>
      <c r="DL117" s="243">
        <f t="shared" si="414"/>
        <v>0</v>
      </c>
      <c r="DM117" s="244">
        <v>2.3692556313750099</v>
      </c>
      <c r="DN117" s="244">
        <v>4.0045411079999997</v>
      </c>
      <c r="DO117" s="243">
        <f t="shared" si="415"/>
        <v>8.6282468183302683</v>
      </c>
      <c r="DP117" s="243">
        <f t="shared" si="416"/>
        <v>4.2283221778852642</v>
      </c>
      <c r="DQ117" s="243">
        <f t="shared" si="637"/>
        <v>106.55371888270865</v>
      </c>
      <c r="DR117" s="244">
        <v>11.89</v>
      </c>
      <c r="DS117" s="243">
        <f t="shared" si="638"/>
        <v>2.6158000000000001</v>
      </c>
      <c r="DT117" s="243">
        <f t="shared" si="417"/>
        <v>0</v>
      </c>
      <c r="DU117" s="244">
        <v>0.50305346923000005</v>
      </c>
      <c r="DV117" s="244">
        <v>0</v>
      </c>
      <c r="DW117" s="243">
        <f t="shared" si="418"/>
        <v>1.7053353615588474</v>
      </c>
      <c r="DX117" s="243">
        <f t="shared" si="419"/>
        <v>0.83570944153944249</v>
      </c>
      <c r="DY117" s="243">
        <f t="shared" si="420"/>
        <v>21.059877926793948</v>
      </c>
      <c r="DZ117" s="244">
        <v>29.87</v>
      </c>
      <c r="EA117" s="243">
        <f t="shared" si="639"/>
        <v>6.5714000000000006</v>
      </c>
      <c r="EB117" s="243">
        <f t="shared" si="421"/>
        <v>0</v>
      </c>
      <c r="EC117" s="244">
        <v>1.2389487216449999</v>
      </c>
      <c r="ED117" s="244">
        <v>2.329403075E-2</v>
      </c>
      <c r="EE117" s="243">
        <f t="shared" si="422"/>
        <v>4.2839618214048558</v>
      </c>
      <c r="EF117" s="243">
        <f t="shared" si="423"/>
        <v>2.0993802286899932</v>
      </c>
      <c r="EG117" s="243">
        <f t="shared" si="424"/>
        <v>52.904381762987832</v>
      </c>
      <c r="EH117" s="244">
        <v>0</v>
      </c>
      <c r="EI117" s="243">
        <f t="shared" si="640"/>
        <v>0</v>
      </c>
      <c r="EJ117" s="243">
        <f t="shared" si="425"/>
        <v>0</v>
      </c>
      <c r="EK117" s="244">
        <v>0</v>
      </c>
      <c r="EL117" s="244">
        <v>0</v>
      </c>
      <c r="EM117" s="243">
        <f t="shared" si="426"/>
        <v>0</v>
      </c>
      <c r="EN117" s="243">
        <f t="shared" si="427"/>
        <v>0</v>
      </c>
      <c r="EO117" s="243">
        <f t="shared" si="641"/>
        <v>0</v>
      </c>
      <c r="EP117" s="244">
        <v>0</v>
      </c>
      <c r="EQ117" s="244">
        <v>74.135599999999997</v>
      </c>
      <c r="ER117" s="244">
        <v>0</v>
      </c>
      <c r="ES117" s="244">
        <v>0</v>
      </c>
      <c r="ET117" s="244">
        <v>0</v>
      </c>
      <c r="EU117" s="243">
        <f t="shared" si="428"/>
        <v>8.4234322421476815</v>
      </c>
      <c r="EV117" s="243">
        <f t="shared" si="642"/>
        <v>0.27151794952205888</v>
      </c>
      <c r="EW117" s="243">
        <f t="shared" si="643"/>
        <v>7.1851476742364753</v>
      </c>
      <c r="EX117" s="243">
        <f t="shared" si="429"/>
        <v>4.1279516121073838</v>
      </c>
      <c r="EY117" s="243">
        <f t="shared" si="644"/>
        <v>104.02438062510608</v>
      </c>
      <c r="EZ117" s="245">
        <f t="shared" si="645"/>
        <v>98.78</v>
      </c>
      <c r="FA117" s="245">
        <f t="shared" si="645"/>
        <v>21.7316</v>
      </c>
      <c r="FB117" s="245">
        <f t="shared" si="645"/>
        <v>0</v>
      </c>
      <c r="FC117" s="245">
        <f t="shared" si="646"/>
        <v>0</v>
      </c>
      <c r="FD117" s="245">
        <f t="shared" si="647"/>
        <v>0</v>
      </c>
      <c r="FE117" s="245">
        <f t="shared" si="648"/>
        <v>8.13909296100001</v>
      </c>
      <c r="FF117" s="245">
        <f t="shared" si="649"/>
        <v>23.040976243441655</v>
      </c>
      <c r="FG117" s="245">
        <f t="shared" si="650"/>
        <v>0.74269471692345179</v>
      </c>
      <c r="FH117" s="245">
        <f t="shared" si="651"/>
        <v>19.653843244483973</v>
      </c>
      <c r="FI117" s="245">
        <f t="shared" si="652"/>
        <v>11.291363460222083</v>
      </c>
      <c r="FJ117" s="245">
        <f t="shared" si="652"/>
        <v>284.54235919759651</v>
      </c>
      <c r="FK117" s="244">
        <f t="shared" si="430"/>
        <v>0</v>
      </c>
      <c r="FL117" s="244">
        <v>0</v>
      </c>
      <c r="FM117" s="243">
        <f t="shared" si="653"/>
        <v>0</v>
      </c>
      <c r="FN117" s="243">
        <f t="shared" si="654"/>
        <v>0</v>
      </c>
      <c r="FO117" s="244">
        <v>0</v>
      </c>
      <c r="FP117" s="244">
        <f t="shared" si="655"/>
        <v>0</v>
      </c>
      <c r="FQ117" s="244">
        <f t="shared" si="431"/>
        <v>0</v>
      </c>
      <c r="FR117" s="244">
        <v>0</v>
      </c>
      <c r="FS117" s="243">
        <f t="shared" si="656"/>
        <v>0</v>
      </c>
      <c r="FT117" s="243">
        <f t="shared" si="657"/>
        <v>0</v>
      </c>
      <c r="FU117" s="244">
        <v>0</v>
      </c>
      <c r="FV117" s="244">
        <f t="shared" si="658"/>
        <v>0</v>
      </c>
      <c r="FW117" s="270">
        <v>8.0230000000000006E-3</v>
      </c>
      <c r="FX117" s="243">
        <f t="shared" si="659"/>
        <v>35.817497906630649</v>
      </c>
      <c r="FY117" s="243">
        <f t="shared" si="660"/>
        <v>7.8798495394587427</v>
      </c>
      <c r="FZ117" s="243">
        <f t="shared" si="432"/>
        <v>0</v>
      </c>
      <c r="GA117" s="243">
        <f t="shared" si="661"/>
        <v>0</v>
      </c>
      <c r="GB117" s="243">
        <f t="shared" si="662"/>
        <v>0</v>
      </c>
      <c r="GC117" s="243">
        <f t="shared" si="663"/>
        <v>0.62473123834785649</v>
      </c>
      <c r="GD117" s="243">
        <f t="shared" si="433"/>
        <v>5.0359614898846878</v>
      </c>
      <c r="GE117" s="243">
        <f t="shared" si="664"/>
        <v>0.16232740981328481</v>
      </c>
      <c r="GF117" s="243">
        <f t="shared" si="665"/>
        <v>4.2956512198837054</v>
      </c>
      <c r="GG117" s="243">
        <f t="shared" si="434"/>
        <v>2.4679020087160972</v>
      </c>
      <c r="GH117" s="247">
        <f t="shared" si="666"/>
        <v>62.191130619645641</v>
      </c>
      <c r="GI117" s="244">
        <v>48</v>
      </c>
      <c r="GJ117" s="244">
        <v>4071.88</v>
      </c>
      <c r="GK117" s="244">
        <v>895.81359999999995</v>
      </c>
      <c r="GL117" s="244">
        <v>2497.5829132891299</v>
      </c>
      <c r="GM117" s="244">
        <v>71.022008333333304</v>
      </c>
      <c r="GN117" s="271">
        <v>51.68</v>
      </c>
      <c r="GO117" s="243">
        <f t="shared" si="667"/>
        <v>11.3696</v>
      </c>
      <c r="GP117" s="243">
        <f t="shared" si="435"/>
        <v>0</v>
      </c>
      <c r="GQ117" s="243">
        <f t="shared" si="668"/>
        <v>0</v>
      </c>
      <c r="GR117" s="243">
        <f t="shared" si="669"/>
        <v>0</v>
      </c>
      <c r="GS117" s="244">
        <v>1.04590498333333</v>
      </c>
      <c r="GT117" s="244">
        <v>0.392942413825</v>
      </c>
      <c r="GU117" s="245"/>
      <c r="GV117" s="243">
        <f t="shared" si="436"/>
        <v>7.3273038466171201</v>
      </c>
      <c r="GW117" s="243">
        <f t="shared" si="670"/>
        <v>0.23618573269977694</v>
      </c>
      <c r="GX117" s="243">
        <f t="shared" si="671"/>
        <v>6.2501553616725758</v>
      </c>
      <c r="GY117" s="243">
        <f t="shared" si="437"/>
        <v>3.5907875621887726</v>
      </c>
      <c r="GZ117" s="243">
        <f t="shared" si="672"/>
        <v>90.487846567157078</v>
      </c>
      <c r="HA117" s="244">
        <v>0</v>
      </c>
      <c r="HB117" s="244">
        <v>44</v>
      </c>
      <c r="HC117" s="244">
        <v>0</v>
      </c>
      <c r="HD117" s="244">
        <v>0</v>
      </c>
      <c r="HE117" s="244">
        <v>0</v>
      </c>
      <c r="HF117" s="243">
        <f t="shared" si="673"/>
        <v>0</v>
      </c>
      <c r="HG117" s="243">
        <f t="shared" si="438"/>
        <v>0</v>
      </c>
      <c r="HH117" s="244">
        <v>0</v>
      </c>
      <c r="HI117" s="244">
        <v>0</v>
      </c>
      <c r="HJ117" s="243">
        <f t="shared" si="439"/>
        <v>0</v>
      </c>
      <c r="HK117" s="243">
        <f t="shared" si="440"/>
        <v>0</v>
      </c>
      <c r="HL117" s="243">
        <f t="shared" si="441"/>
        <v>0</v>
      </c>
      <c r="HM117" s="244">
        <v>29.83</v>
      </c>
      <c r="HN117" s="243">
        <f t="shared" si="674"/>
        <v>6.5625999999999998</v>
      </c>
      <c r="HO117" s="243">
        <f t="shared" si="442"/>
        <v>0</v>
      </c>
      <c r="HP117" s="244">
        <v>1.28573690124</v>
      </c>
      <c r="HQ117" s="244">
        <v>27.431451323849998</v>
      </c>
      <c r="HR117" s="243">
        <f t="shared" si="443"/>
        <v>7.3979018098542477</v>
      </c>
      <c r="HS117" s="243">
        <f t="shared" si="444"/>
        <v>3.6253845017472126</v>
      </c>
      <c r="HT117" s="243">
        <f t="shared" si="445"/>
        <v>91.35968944402974</v>
      </c>
      <c r="HU117" s="244">
        <v>19.48</v>
      </c>
      <c r="HV117" s="243">
        <f t="shared" si="675"/>
        <v>4.2856000000000005</v>
      </c>
      <c r="HW117" s="243">
        <f t="shared" si="446"/>
        <v>0</v>
      </c>
      <c r="HX117" s="244">
        <v>0.795436953625001</v>
      </c>
      <c r="HY117" s="244">
        <v>43.748416158360001</v>
      </c>
      <c r="HZ117" s="243">
        <f t="shared" si="447"/>
        <v>7.7614540084246935</v>
      </c>
      <c r="IA117" s="243">
        <f t="shared" si="448"/>
        <v>3.8035453560204844</v>
      </c>
      <c r="IB117" s="243">
        <f t="shared" si="449"/>
        <v>95.849342971716197</v>
      </c>
      <c r="IC117" s="244">
        <v>4.05</v>
      </c>
      <c r="ID117" s="243">
        <f t="shared" si="676"/>
        <v>0.89100000000000001</v>
      </c>
      <c r="IE117" s="243">
        <f t="shared" si="450"/>
        <v>0</v>
      </c>
      <c r="IF117" s="244">
        <v>0.177507038584999</v>
      </c>
      <c r="IG117" s="244">
        <v>0.63885095988483298</v>
      </c>
      <c r="IH117" s="243">
        <f t="shared" si="451"/>
        <v>0.65416230520691299</v>
      </c>
      <c r="II117" s="243">
        <f t="shared" si="452"/>
        <v>0.32057601518383722</v>
      </c>
      <c r="IJ117" s="243">
        <f t="shared" si="677"/>
        <v>8.0785155826326971</v>
      </c>
      <c r="IK117" s="244">
        <v>0</v>
      </c>
      <c r="IL117" s="243">
        <f t="shared" si="678"/>
        <v>0</v>
      </c>
      <c r="IM117" s="243">
        <f t="shared" si="453"/>
        <v>0</v>
      </c>
      <c r="IN117" s="244">
        <v>0</v>
      </c>
      <c r="IO117" s="244">
        <v>0</v>
      </c>
      <c r="IP117" s="243">
        <f t="shared" si="454"/>
        <v>0</v>
      </c>
      <c r="IQ117" s="243">
        <f t="shared" si="455"/>
        <v>0</v>
      </c>
      <c r="IR117" s="243">
        <f t="shared" si="679"/>
        <v>0</v>
      </c>
      <c r="IS117" s="244">
        <v>2.06</v>
      </c>
      <c r="IT117" s="243">
        <f t="shared" si="680"/>
        <v>0.45319999999999999</v>
      </c>
      <c r="IU117" s="243">
        <f t="shared" si="456"/>
        <v>0</v>
      </c>
      <c r="IV117" s="244">
        <v>9.0051611760000094E-2</v>
      </c>
      <c r="IW117" s="244">
        <v>0.213662908511522</v>
      </c>
      <c r="IX117" s="243">
        <f t="shared" si="457"/>
        <v>0.32006335139162706</v>
      </c>
      <c r="IY117" s="243">
        <f t="shared" si="458"/>
        <v>0.15684889358315746</v>
      </c>
      <c r="IZ117" s="243">
        <f t="shared" si="681"/>
        <v>3.9525921182955677</v>
      </c>
      <c r="JA117" s="244">
        <v>13.5966666666667</v>
      </c>
      <c r="JB117" s="243">
        <f t="shared" si="682"/>
        <v>2.9912666666666738</v>
      </c>
      <c r="JC117" s="244">
        <v>34.8733333333332</v>
      </c>
      <c r="JD117" s="243">
        <f t="shared" si="459"/>
        <v>0</v>
      </c>
      <c r="JE117" s="243">
        <f t="shared" si="460"/>
        <v>5.8471300274329607</v>
      </c>
      <c r="JF117" s="243">
        <f t="shared" si="461"/>
        <v>2.8654198347049769</v>
      </c>
      <c r="JG117" s="243">
        <f t="shared" si="683"/>
        <v>72.208579834565413</v>
      </c>
      <c r="JH117" s="244">
        <v>0</v>
      </c>
      <c r="JI117" s="243">
        <f t="shared" si="684"/>
        <v>0</v>
      </c>
      <c r="JJ117" s="244">
        <v>0</v>
      </c>
      <c r="JK117" s="243">
        <f t="shared" si="462"/>
        <v>0</v>
      </c>
      <c r="JL117" s="243">
        <f t="shared" si="463"/>
        <v>0</v>
      </c>
      <c r="JM117" s="243">
        <f t="shared" si="464"/>
        <v>0</v>
      </c>
      <c r="JN117" s="243">
        <f t="shared" si="685"/>
        <v>0</v>
      </c>
      <c r="JO117" s="244">
        <v>0.51964285714285796</v>
      </c>
      <c r="JP117" s="243">
        <f t="shared" si="686"/>
        <v>0.11432142857142875</v>
      </c>
      <c r="JQ117" s="244">
        <v>0.63309523809523804</v>
      </c>
      <c r="JR117" s="243">
        <f t="shared" si="465"/>
        <v>0</v>
      </c>
      <c r="JS117" s="243">
        <f t="shared" si="466"/>
        <v>0.14396578763208823</v>
      </c>
      <c r="JT117" s="243">
        <f t="shared" si="467"/>
        <v>7.0551265572080649E-2</v>
      </c>
      <c r="JU117" s="243">
        <f t="shared" si="687"/>
        <v>1.7778918924164322</v>
      </c>
      <c r="JV117" s="244">
        <v>0.67214285714285904</v>
      </c>
      <c r="JW117" s="243">
        <f t="shared" si="688"/>
        <v>0.14787142857142899</v>
      </c>
      <c r="JX117" s="244">
        <v>1.37900000000001</v>
      </c>
      <c r="JY117" s="243">
        <f t="shared" si="468"/>
        <v>0</v>
      </c>
      <c r="JZ117" s="243">
        <f t="shared" si="469"/>
        <v>0.24985631512025494</v>
      </c>
      <c r="KA117" s="243">
        <f t="shared" si="470"/>
        <v>0.12244353004172766</v>
      </c>
      <c r="KB117" s="243">
        <f t="shared" si="689"/>
        <v>3.0855769570515368</v>
      </c>
      <c r="KC117" s="244">
        <v>34.799999999999997</v>
      </c>
      <c r="KD117" s="243">
        <f t="shared" si="690"/>
        <v>7.6559999999999997</v>
      </c>
      <c r="KE117" s="244">
        <v>18.6533333333333</v>
      </c>
      <c r="KF117" s="243">
        <f t="shared" si="471"/>
        <v>0</v>
      </c>
      <c r="KG117" s="243">
        <f t="shared" si="472"/>
        <v>6.9433622806876825</v>
      </c>
      <c r="KH117" s="243">
        <f t="shared" si="473"/>
        <v>3.4026347807010491</v>
      </c>
      <c r="KI117" s="243">
        <f t="shared" si="691"/>
        <v>85.746396473666422</v>
      </c>
      <c r="KJ117" s="244">
        <v>11.150783333333299</v>
      </c>
      <c r="KK117" s="243">
        <f t="shared" si="692"/>
        <v>2.4531723333333257</v>
      </c>
      <c r="KL117" s="244">
        <v>10.8084666666667</v>
      </c>
      <c r="KM117" s="243">
        <f t="shared" si="474"/>
        <v>0</v>
      </c>
      <c r="KN117" s="243">
        <f t="shared" si="475"/>
        <v>2.7737872950583267</v>
      </c>
      <c r="KO117" s="243">
        <f t="shared" si="476"/>
        <v>1.3593104814195827</v>
      </c>
      <c r="KP117" s="243">
        <f t="shared" si="693"/>
        <v>34.254624131773483</v>
      </c>
      <c r="KQ117" s="243">
        <f t="shared" si="694"/>
        <v>116.15923571428571</v>
      </c>
      <c r="KR117" s="243">
        <f t="shared" si="694"/>
        <v>25.555031857142858</v>
      </c>
      <c r="KS117" s="243">
        <f t="shared" si="695"/>
        <v>140.72834242724483</v>
      </c>
      <c r="KT117" s="243">
        <f t="shared" si="696"/>
        <v>0</v>
      </c>
      <c r="KU117" s="243">
        <f t="shared" si="697"/>
        <v>0</v>
      </c>
      <c r="KV117" s="243">
        <f t="shared" si="698"/>
        <v>0</v>
      </c>
      <c r="KW117" s="243">
        <f t="shared" si="699"/>
        <v>32.091683180808793</v>
      </c>
      <c r="KX117" s="243">
        <f t="shared" si="700"/>
        <v>1.0344320181464555</v>
      </c>
      <c r="KY117" s="243">
        <f t="shared" si="701"/>
        <v>27.374053252920969</v>
      </c>
      <c r="KZ117" s="243">
        <f t="shared" si="702"/>
        <v>15.726714658974108</v>
      </c>
      <c r="LA117" s="243">
        <f t="shared" si="702"/>
        <v>396.31320940614751</v>
      </c>
      <c r="LB117" s="244">
        <v>45.09</v>
      </c>
      <c r="LC117" s="243">
        <f t="shared" si="703"/>
        <v>9.9198000000000004</v>
      </c>
      <c r="LD117" s="243">
        <f t="shared" si="477"/>
        <v>0</v>
      </c>
      <c r="LE117" s="243">
        <f t="shared" si="704"/>
        <v>0</v>
      </c>
      <c r="LF117" s="243">
        <f t="shared" si="705"/>
        <v>0</v>
      </c>
      <c r="LG117" s="244">
        <v>3.9801145825583299</v>
      </c>
      <c r="LH117" s="243">
        <f t="shared" si="478"/>
        <v>6.702549766323596</v>
      </c>
      <c r="LI117" s="243">
        <f t="shared" si="706"/>
        <v>0.21604762961300158</v>
      </c>
      <c r="LJ117" s="243">
        <f t="shared" si="707"/>
        <v>5.717243100025863</v>
      </c>
      <c r="LK117" s="243">
        <f t="shared" si="479"/>
        <v>3.2846232174440964</v>
      </c>
      <c r="LL117" s="243">
        <f t="shared" si="708"/>
        <v>82.772505079591227</v>
      </c>
      <c r="LM117" s="243">
        <f t="shared" si="480"/>
        <v>0.54166666784117723</v>
      </c>
      <c r="LN117" s="244">
        <v>6.1545228937110799E-2</v>
      </c>
      <c r="LO117" s="243">
        <f t="shared" si="709"/>
        <v>1.9838272432769494E-3</v>
      </c>
      <c r="LP117" s="243">
        <f t="shared" si="710"/>
        <v>5.2497787819218517E-2</v>
      </c>
      <c r="LQ117" s="243">
        <f t="shared" si="481"/>
        <v>3.0160594838914402E-2</v>
      </c>
      <c r="LR117" s="243">
        <f t="shared" si="711"/>
        <v>0.7600469899406429</v>
      </c>
      <c r="LS117" s="244">
        <v>109.0677105</v>
      </c>
      <c r="LT117" s="243">
        <f t="shared" si="482"/>
        <v>12.392487134425691</v>
      </c>
      <c r="LU117" s="243">
        <f t="shared" si="712"/>
        <v>0.39945506766014616</v>
      </c>
      <c r="LV117" s="243">
        <f t="shared" si="713"/>
        <v>10.570732636322795</v>
      </c>
      <c r="LW117" s="243">
        <f t="shared" si="483"/>
        <v>6.0730098817212852</v>
      </c>
      <c r="LX117" s="243">
        <f t="shared" si="714"/>
        <v>153.03984901937639</v>
      </c>
      <c r="LY117" s="245">
        <f t="shared" si="484"/>
        <v>0</v>
      </c>
      <c r="LZ117" s="244">
        <v>0</v>
      </c>
      <c r="MA117" s="249">
        <f t="shared" si="715"/>
        <v>0</v>
      </c>
      <c r="MB117" s="249">
        <f t="shared" si="716"/>
        <v>0</v>
      </c>
      <c r="MC117" s="249">
        <f t="shared" si="485"/>
        <v>0</v>
      </c>
      <c r="MD117" s="247">
        <f t="shared" si="717"/>
        <v>0</v>
      </c>
      <c r="ME117" s="250">
        <f t="shared" si="718"/>
        <v>1784.6356362352467</v>
      </c>
      <c r="MF117" s="251">
        <f t="shared" si="765"/>
        <v>674.36321501751797</v>
      </c>
      <c r="MG117" s="252" t="e">
        <f t="shared" si="719"/>
        <v>#REF!</v>
      </c>
      <c r="MH117" s="252" t="e">
        <f t="shared" si="766"/>
        <v>#REF!</v>
      </c>
      <c r="MI117" s="252">
        <f t="shared" si="720"/>
        <v>109.0677105</v>
      </c>
      <c r="MJ117" s="252">
        <f t="shared" si="721"/>
        <v>0</v>
      </c>
      <c r="MK117" s="252">
        <f t="shared" si="767"/>
        <v>208.98383333333331</v>
      </c>
      <c r="ML117" s="252">
        <f t="shared" si="722"/>
        <v>0</v>
      </c>
      <c r="MM117" s="252">
        <f t="shared" si="723"/>
        <v>0</v>
      </c>
      <c r="MN117" s="252">
        <f t="shared" si="724"/>
        <v>74.135599999999997</v>
      </c>
      <c r="MO117" s="252">
        <f t="shared" si="725"/>
        <v>0</v>
      </c>
      <c r="MP117" s="253">
        <f t="shared" si="726"/>
        <v>0</v>
      </c>
      <c r="MQ117" s="254">
        <f t="shared" si="768"/>
        <v>0</v>
      </c>
      <c r="MR117" s="255">
        <f t="shared" si="727"/>
        <v>0</v>
      </c>
      <c r="MS117" s="255">
        <f t="shared" si="769"/>
        <v>0</v>
      </c>
      <c r="MT117" s="255">
        <f t="shared" si="770"/>
        <v>152.93529829138029</v>
      </c>
      <c r="MU117" s="255">
        <f t="shared" si="486"/>
        <v>4.9296625660317135</v>
      </c>
      <c r="MV117" s="255">
        <f t="shared" si="728"/>
        <v>159.15276088302662</v>
      </c>
      <c r="MW117" s="255" t="e">
        <f t="shared" si="487"/>
        <v>#REF!</v>
      </c>
      <c r="MX117" s="255" t="e">
        <f t="shared" si="488"/>
        <v>#REF!</v>
      </c>
      <c r="MY117" s="256" t="e">
        <f t="shared" si="729"/>
        <v>#REF!</v>
      </c>
      <c r="MZ117" s="254">
        <f t="shared" si="730"/>
        <v>5.4097350027638598</v>
      </c>
      <c r="NA117" s="255">
        <f t="shared" si="489"/>
        <v>6.0967713481148698</v>
      </c>
      <c r="NB117" s="255">
        <f t="shared" si="731"/>
        <v>1.8297667055301548E-2</v>
      </c>
      <c r="NC117" s="255">
        <f t="shared" si="490"/>
        <v>2.2689107148573921E-2</v>
      </c>
      <c r="ND117" s="255">
        <f t="shared" si="732"/>
        <v>5.5636752083382799</v>
      </c>
      <c r="NE117" s="255">
        <f t="shared" si="800"/>
        <v>0.97233120198251155</v>
      </c>
      <c r="NF117" s="256">
        <f t="shared" si="771"/>
        <v>3.2887734042919749E-3</v>
      </c>
      <c r="NG117" s="257">
        <f t="shared" si="772"/>
        <v>1.1242753682688089</v>
      </c>
      <c r="NH117" s="254">
        <f t="shared" si="733"/>
        <v>276.92864885229864</v>
      </c>
      <c r="NI117" s="255">
        <f t="shared" si="491"/>
        <v>312.09858725654055</v>
      </c>
      <c r="NJ117" s="255" t="e">
        <f t="shared" si="734"/>
        <v>#REF!</v>
      </c>
      <c r="NK117" s="255" t="e">
        <f t="shared" si="492"/>
        <v>#REF!</v>
      </c>
      <c r="NL117" s="255">
        <f t="shared" si="735"/>
        <v>295.42192563800177</v>
      </c>
      <c r="NM117" s="255">
        <f t="shared" si="773"/>
        <v>0.93740045954353413</v>
      </c>
      <c r="NN117" s="256" t="e">
        <f t="shared" si="774"/>
        <v>#REF!</v>
      </c>
      <c r="NO117" s="257" t="e">
        <f t="shared" si="801"/>
        <v>#REF!</v>
      </c>
      <c r="NP117" s="254">
        <f t="shared" si="736"/>
        <v>28.253801409578113</v>
      </c>
      <c r="NQ117" s="255">
        <f t="shared" si="493"/>
        <v>31.842034188594532</v>
      </c>
      <c r="NR117" s="255">
        <f t="shared" si="737"/>
        <v>24.848575941938641</v>
      </c>
      <c r="NS117" s="255">
        <f t="shared" si="494"/>
        <v>30.812234168003915</v>
      </c>
      <c r="NT117" s="255">
        <f t="shared" si="738"/>
        <v>266.10066054714548</v>
      </c>
      <c r="NU117" s="255">
        <f t="shared" si="739"/>
        <v>0.10617711865684129</v>
      </c>
      <c r="NV117" s="256">
        <f t="shared" si="740"/>
        <v>9.3380361742981019E-2</v>
      </c>
      <c r="NW117" s="257">
        <f t="shared" si="495"/>
        <v>1.0358957808877343</v>
      </c>
      <c r="NX117" s="254">
        <f t="shared" si="741"/>
        <v>0</v>
      </c>
      <c r="NY117" s="255">
        <f t="shared" si="496"/>
        <v>0</v>
      </c>
      <c r="NZ117" s="255">
        <f t="shared" si="742"/>
        <v>0</v>
      </c>
      <c r="OA117" s="255">
        <f t="shared" si="497"/>
        <v>0</v>
      </c>
      <c r="OB117" s="255">
        <f t="shared" si="743"/>
        <v>0</v>
      </c>
      <c r="OC117" s="255"/>
      <c r="OD117" s="256"/>
      <c r="OE117" s="257"/>
      <c r="OF117" s="254">
        <f t="shared" si="744"/>
        <v>0</v>
      </c>
      <c r="OG117" s="255">
        <f t="shared" si="498"/>
        <v>0</v>
      </c>
      <c r="OH117" s="255">
        <f t="shared" si="745"/>
        <v>0</v>
      </c>
      <c r="OI117" s="255">
        <f t="shared" si="499"/>
        <v>0</v>
      </c>
      <c r="OJ117" s="255">
        <f t="shared" si="746"/>
        <v>0</v>
      </c>
      <c r="OK117" s="255"/>
      <c r="OL117" s="256"/>
      <c r="OM117" s="257"/>
      <c r="ON117" s="258"/>
      <c r="OO117" s="254">
        <f t="shared" si="747"/>
        <v>0</v>
      </c>
      <c r="OP117" s="255">
        <f t="shared" si="500"/>
        <v>0</v>
      </c>
      <c r="OQ117" s="255">
        <f t="shared" si="748"/>
        <v>0</v>
      </c>
      <c r="OR117" s="255">
        <f t="shared" si="501"/>
        <v>0</v>
      </c>
      <c r="OS117" s="255">
        <f t="shared" si="749"/>
        <v>0</v>
      </c>
      <c r="OT117" s="255"/>
      <c r="OU117" s="256"/>
      <c r="OV117" s="257"/>
      <c r="OW117" s="258"/>
      <c r="OX117" s="254">
        <f t="shared" si="750"/>
        <v>144.48928875827045</v>
      </c>
      <c r="OY117" s="255">
        <f t="shared" si="502"/>
        <v>162.83942843057079</v>
      </c>
      <c r="OZ117" s="255">
        <f t="shared" si="751"/>
        <v>0.74269471692345179</v>
      </c>
      <c r="PA117" s="255">
        <f t="shared" si="503"/>
        <v>0.92094144898508024</v>
      </c>
      <c r="PB117" s="255">
        <f t="shared" si="752"/>
        <v>225.82726920444171</v>
      </c>
      <c r="PC117" s="255">
        <f t="shared" si="388"/>
        <v>0.63982214932362358</v>
      </c>
      <c r="PD117" s="259">
        <f t="shared" si="504"/>
        <v>3.2887734042919741E-3</v>
      </c>
      <c r="PE117" s="257">
        <f t="shared" si="389"/>
        <v>1.0820467185811302</v>
      </c>
      <c r="PF117" s="254">
        <f t="shared" si="505"/>
        <v>0</v>
      </c>
      <c r="PG117" s="255">
        <f t="shared" si="506"/>
        <v>0</v>
      </c>
      <c r="PH117" s="255">
        <f t="shared" si="753"/>
        <v>0</v>
      </c>
      <c r="PI117" s="255">
        <f t="shared" si="507"/>
        <v>0</v>
      </c>
      <c r="PJ117" s="255">
        <f t="shared" si="508"/>
        <v>0</v>
      </c>
      <c r="PK117" s="255"/>
      <c r="PL117" s="259"/>
      <c r="PM117" s="257"/>
      <c r="PN117" s="254">
        <f t="shared" si="509"/>
        <v>0</v>
      </c>
      <c r="PO117" s="255">
        <f t="shared" si="510"/>
        <v>0</v>
      </c>
      <c r="PP117" s="255">
        <f t="shared" si="754"/>
        <v>0</v>
      </c>
      <c r="PQ117" s="255">
        <f t="shared" si="511"/>
        <v>0</v>
      </c>
      <c r="PR117" s="255">
        <f t="shared" si="512"/>
        <v>0</v>
      </c>
      <c r="PS117" s="255"/>
      <c r="PT117" s="259"/>
      <c r="PU117" s="257"/>
      <c r="PV117" s="254">
        <f t="shared" si="513"/>
        <v>48.938041934347517</v>
      </c>
      <c r="PW117" s="255">
        <f t="shared" si="514"/>
        <v>55.153173260009652</v>
      </c>
      <c r="PX117" s="255">
        <f t="shared" si="515"/>
        <v>0.16232740981328481</v>
      </c>
      <c r="PY117" s="255">
        <f t="shared" si="516"/>
        <v>0.20128598816847315</v>
      </c>
      <c r="PZ117" s="255">
        <f t="shared" si="517"/>
        <v>49.358040174321935</v>
      </c>
      <c r="QA117" s="255">
        <f t="shared" si="755"/>
        <v>0.99149078370026289</v>
      </c>
      <c r="QB117" s="259">
        <f t="shared" si="518"/>
        <v>3.2887734042919749E-3</v>
      </c>
      <c r="QC117" s="257">
        <f t="shared" si="756"/>
        <v>1.1267086351469635</v>
      </c>
      <c r="QD117" s="254">
        <f t="shared" si="519"/>
        <v>70.674789541240543</v>
      </c>
      <c r="QE117" s="255">
        <f t="shared" si="520"/>
        <v>79.650487812978085</v>
      </c>
      <c r="QF117" s="255">
        <f t="shared" si="521"/>
        <v>0.23618573269977694</v>
      </c>
      <c r="QG117" s="255">
        <f t="shared" si="522"/>
        <v>0.29287030854772339</v>
      </c>
      <c r="QH117" s="255">
        <f t="shared" si="523"/>
        <v>71.815751243775452</v>
      </c>
      <c r="QI117" s="255">
        <f t="shared" si="784"/>
        <v>0.98411265380122581</v>
      </c>
      <c r="QJ117" s="259">
        <f t="shared" si="785"/>
        <v>3.2887734042919736E-3</v>
      </c>
      <c r="QK117" s="257">
        <f t="shared" si="786"/>
        <v>1.1257716126497856</v>
      </c>
      <c r="QL117" s="254">
        <f t="shared" si="524"/>
        <v>175.11061253999213</v>
      </c>
      <c r="QM117" s="255">
        <f t="shared" si="525"/>
        <v>197.34966033257115</v>
      </c>
      <c r="QN117" s="255">
        <f t="shared" si="526"/>
        <v>1.0344320181464555</v>
      </c>
      <c r="QO117" s="255">
        <f t="shared" si="527"/>
        <v>1.2826957025016048</v>
      </c>
      <c r="QP117" s="255">
        <f t="shared" si="757"/>
        <v>314.53429317948218</v>
      </c>
      <c r="QQ117" s="255">
        <f t="shared" si="758"/>
        <v>0.55672979492913055</v>
      </c>
      <c r="QR117" s="259">
        <f t="shared" si="528"/>
        <v>3.2887734042919741E-3</v>
      </c>
      <c r="QS117" s="257">
        <f t="shared" si="759"/>
        <v>1.0714939895730298</v>
      </c>
      <c r="QT117" s="254">
        <f t="shared" si="529"/>
        <v>61.984836582031562</v>
      </c>
      <c r="QU117" s="255">
        <f t="shared" si="530"/>
        <v>69.856910827949577</v>
      </c>
      <c r="QV117" s="255">
        <f t="shared" si="531"/>
        <v>0.21604762961300158</v>
      </c>
      <c r="QW117" s="255">
        <f t="shared" si="532"/>
        <v>0.26789906072012198</v>
      </c>
      <c r="QX117" s="255">
        <f t="shared" si="533"/>
        <v>65.692464348881927</v>
      </c>
      <c r="QY117" s="255">
        <f t="shared" si="787"/>
        <v>0.94356083603197227</v>
      </c>
      <c r="QZ117" s="259">
        <f t="shared" si="788"/>
        <v>3.2887734042919745E-3</v>
      </c>
      <c r="RA117" s="257">
        <f t="shared" si="789"/>
        <v>1.1206215317930905</v>
      </c>
      <c r="RB117" s="254">
        <f t="shared" si="534"/>
        <v>6.4047301139446594E-2</v>
      </c>
      <c r="RC117" s="255">
        <f t="shared" si="535"/>
        <v>7.2181308384156317E-2</v>
      </c>
      <c r="RD117" s="255">
        <f t="shared" si="760"/>
        <v>1.9838272432769494E-3</v>
      </c>
      <c r="RE117" s="255">
        <f t="shared" si="536"/>
        <v>2.4599457816634174E-3</v>
      </c>
      <c r="RF117" s="255">
        <f t="shared" si="537"/>
        <v>0.60321189677828801</v>
      </c>
      <c r="RG117" s="255">
        <f t="shared" si="790"/>
        <v>0.1061771186568413</v>
      </c>
      <c r="RH117" s="259">
        <f t="shared" si="791"/>
        <v>3.2887734042919745E-3</v>
      </c>
      <c r="RI117" s="257">
        <f t="shared" si="792"/>
        <v>1.0142737996864488</v>
      </c>
      <c r="RJ117" s="254">
        <f t="shared" si="538"/>
        <v>12.896293816313809</v>
      </c>
      <c r="RK117" s="255">
        <f t="shared" si="539"/>
        <v>14.534123130985662</v>
      </c>
      <c r="RL117" s="255">
        <f t="shared" si="761"/>
        <v>0.39945506766014616</v>
      </c>
      <c r="RM117" s="255">
        <f t="shared" si="540"/>
        <v>0.49532428389858124</v>
      </c>
      <c r="RN117" s="255">
        <f t="shared" si="541"/>
        <v>121.4601976344257</v>
      </c>
      <c r="RO117" s="255">
        <f t="shared" si="793"/>
        <v>0.10617711865684128</v>
      </c>
      <c r="RP117" s="259">
        <f t="shared" si="794"/>
        <v>3.2887734042919741E-3</v>
      </c>
      <c r="RQ117" s="257">
        <f t="shared" si="795"/>
        <v>1.0142737996864488</v>
      </c>
      <c r="RR117" s="254">
        <f t="shared" si="542"/>
        <v>0</v>
      </c>
      <c r="RS117" s="255">
        <f t="shared" si="543"/>
        <v>0</v>
      </c>
      <c r="RT117" s="255">
        <f t="shared" si="762"/>
        <v>0</v>
      </c>
      <c r="RU117" s="255">
        <f t="shared" si="544"/>
        <v>0</v>
      </c>
      <c r="RV117" s="255">
        <f t="shared" si="545"/>
        <v>0</v>
      </c>
      <c r="RW117" s="255"/>
      <c r="RX117" s="259"/>
      <c r="RY117" s="257"/>
      <c r="RZ117" s="260"/>
      <c r="SA117" s="242" t="e">
        <f t="shared" si="546"/>
        <v>#REF!</v>
      </c>
      <c r="SB117" s="242">
        <f t="shared" si="547"/>
        <v>0</v>
      </c>
      <c r="SC117" s="242">
        <f t="shared" si="548"/>
        <v>0.54343092665370529</v>
      </c>
      <c r="SD117" s="242">
        <f t="shared" si="549"/>
        <v>0</v>
      </c>
      <c r="SE117" s="242">
        <f t="shared" si="550"/>
        <v>0</v>
      </c>
      <c r="SF117" s="262">
        <v>0</v>
      </c>
      <c r="SG117" s="242">
        <f t="shared" si="551"/>
        <v>0</v>
      </c>
      <c r="SH117" s="262">
        <v>0</v>
      </c>
      <c r="SI117" s="242">
        <f t="shared" si="552"/>
        <v>0.62563941268360956</v>
      </c>
      <c r="SJ117" s="242">
        <f t="shared" si="553"/>
        <v>0</v>
      </c>
      <c r="SK117" s="242">
        <f t="shared" si="554"/>
        <v>0</v>
      </c>
      <c r="SL117" s="242">
        <f t="shared" si="555"/>
        <v>0.16404877727739789</v>
      </c>
      <c r="SM117" s="242">
        <f t="shared" si="556"/>
        <v>0.23776296459163473</v>
      </c>
      <c r="SN117" s="242">
        <f t="shared" si="557"/>
        <v>0.8320150829034576</v>
      </c>
      <c r="SO117" s="242">
        <f t="shared" si="558"/>
        <v>0.21314221534704583</v>
      </c>
      <c r="SP117" s="242">
        <f t="shared" si="559"/>
        <v>1.2171285596237385E-3</v>
      </c>
      <c r="SQ117" s="242">
        <f t="shared" si="560"/>
        <v>0.24291857502490449</v>
      </c>
      <c r="SR117" s="242">
        <f t="shared" si="561"/>
        <v>0</v>
      </c>
      <c r="SS117" s="242" t="e">
        <f t="shared" si="562"/>
        <v>#REF!</v>
      </c>
      <c r="ST117" s="242" t="e">
        <f t="shared" si="563"/>
        <v>#REF!</v>
      </c>
      <c r="SU117" s="242" t="e">
        <f t="shared" si="796"/>
        <v>#REF!</v>
      </c>
      <c r="SV117" s="242" t="e">
        <f t="shared" si="797"/>
        <v>#REF!</v>
      </c>
      <c r="SW117" s="242" t="e">
        <f t="shared" si="564"/>
        <v>#REF!</v>
      </c>
      <c r="SX117" s="242" t="e">
        <f t="shared" si="564"/>
        <v>#REF!</v>
      </c>
      <c r="SY117" s="242" t="e">
        <f t="shared" si="564"/>
        <v>#REF!</v>
      </c>
      <c r="SZ117" s="263" t="e">
        <f t="shared" si="564"/>
        <v>#REF!</v>
      </c>
      <c r="TA117" s="264">
        <f t="shared" si="565"/>
        <v>545.47185000000002</v>
      </c>
      <c r="TB117" s="264">
        <f t="shared" si="566"/>
        <v>0</v>
      </c>
      <c r="TC117" s="264">
        <f t="shared" si="567"/>
        <v>335.27186</v>
      </c>
      <c r="TD117" s="264">
        <f t="shared" si="568"/>
        <v>0</v>
      </c>
      <c r="TE117" s="264">
        <f t="shared" si="569"/>
        <v>0</v>
      </c>
      <c r="TF117" s="264">
        <f t="shared" si="569"/>
        <v>0</v>
      </c>
      <c r="TG117" s="264">
        <f t="shared" si="570"/>
        <v>369.52762000000007</v>
      </c>
      <c r="TH117" s="264">
        <f t="shared" si="571"/>
        <v>0</v>
      </c>
      <c r="TI117" s="264">
        <f t="shared" si="572"/>
        <v>0</v>
      </c>
      <c r="TJ117" s="264">
        <f t="shared" si="573"/>
        <v>93.052960000000013</v>
      </c>
      <c r="TK117" s="264">
        <f t="shared" si="574"/>
        <v>134.97792000000001</v>
      </c>
      <c r="TL117" s="264">
        <f t="shared" si="575"/>
        <v>496.26114999999999</v>
      </c>
      <c r="TM117" s="264">
        <f t="shared" si="576"/>
        <v>121.55682000000002</v>
      </c>
      <c r="TN117" s="264">
        <f t="shared" si="577"/>
        <v>0.76691999999999994</v>
      </c>
      <c r="TO117" s="264">
        <f t="shared" si="578"/>
        <v>153.06444999999999</v>
      </c>
      <c r="TP117" s="264">
        <f t="shared" si="578"/>
        <v>0</v>
      </c>
      <c r="TQ117" s="264"/>
      <c r="TR117" s="264"/>
      <c r="TS117" s="264" t="e">
        <f t="shared" si="579"/>
        <v>#REF!</v>
      </c>
      <c r="TT117" s="264">
        <f t="shared" si="580"/>
        <v>0</v>
      </c>
      <c r="TU117" s="264">
        <f t="shared" si="581"/>
        <v>347.30670522438305</v>
      </c>
      <c r="TV117" s="264">
        <f t="shared" si="582"/>
        <v>0</v>
      </c>
      <c r="TW117" s="264">
        <f t="shared" si="582"/>
        <v>0</v>
      </c>
      <c r="TX117" s="264">
        <f t="shared" si="583"/>
        <v>0</v>
      </c>
      <c r="TY117" s="264">
        <f t="shared" si="584"/>
        <v>399.84614864609489</v>
      </c>
      <c r="TZ117" s="264">
        <f t="shared" si="585"/>
        <v>0</v>
      </c>
      <c r="UA117" s="264">
        <f t="shared" si="586"/>
        <v>0</v>
      </c>
      <c r="UB117" s="264">
        <f t="shared" si="587"/>
        <v>104.843573557985</v>
      </c>
      <c r="UC117" s="264">
        <f t="shared" si="588"/>
        <v>151.95431067051376</v>
      </c>
      <c r="UD117" s="264">
        <f t="shared" si="589"/>
        <v>531.74083948359976</v>
      </c>
      <c r="UE117" s="264">
        <f t="shared" si="590"/>
        <v>136.219189828297</v>
      </c>
      <c r="UF117" s="264">
        <f t="shared" si="591"/>
        <v>0.77786686245553127</v>
      </c>
      <c r="UG117" s="264">
        <f t="shared" si="592"/>
        <v>155.24926129841646</v>
      </c>
      <c r="UH117" s="264">
        <f t="shared" si="592"/>
        <v>0</v>
      </c>
      <c r="UI117" s="191"/>
      <c r="UJ117" s="191"/>
      <c r="UK117" s="191"/>
      <c r="UL117" s="191"/>
      <c r="UM117" s="189"/>
      <c r="UN117" s="191"/>
      <c r="UO117" s="191"/>
      <c r="UP117" s="191"/>
      <c r="UQ117" s="191"/>
      <c r="UR117" s="191"/>
      <c r="US117" s="191"/>
      <c r="UT117" s="191"/>
      <c r="UU117" s="191"/>
      <c r="UV117" s="192"/>
      <c r="UW117" s="191"/>
      <c r="UX117" s="191"/>
      <c r="UY117" s="191"/>
      <c r="UZ117" s="191"/>
      <c r="VA117" s="191"/>
      <c r="VB117" s="191"/>
      <c r="VC117" s="191"/>
      <c r="VD117" s="191"/>
      <c r="VE117" s="191"/>
      <c r="VF117" s="191"/>
      <c r="VG117" s="191"/>
      <c r="VH117" s="191"/>
      <c r="VI117" s="191"/>
      <c r="VJ117" s="191"/>
      <c r="VK117" s="191"/>
      <c r="VL117" s="191"/>
      <c r="VM117" s="191"/>
      <c r="VN117" s="219"/>
      <c r="VO117" s="191"/>
      <c r="VP117" s="191"/>
      <c r="VQ117" s="191"/>
      <c r="VR117" s="191"/>
      <c r="VS117" s="191"/>
      <c r="VT117" s="191"/>
      <c r="VU117" s="191"/>
      <c r="VV117" s="191"/>
    </row>
    <row r="118" spans="1:594" ht="23.1" hidden="1" customHeight="1" thickBot="1" x14ac:dyDescent="0.35">
      <c r="A118" s="265">
        <v>81</v>
      </c>
      <c r="B118" s="266" t="s">
        <v>182</v>
      </c>
      <c r="C118" s="265">
        <v>2</v>
      </c>
      <c r="D118" s="267">
        <v>361.7</v>
      </c>
      <c r="E118" s="239"/>
      <c r="F118" s="240">
        <f t="shared" si="593"/>
        <v>361.7</v>
      </c>
      <c r="G118" s="240"/>
      <c r="H118" s="268">
        <v>0</v>
      </c>
      <c r="I118" s="269">
        <v>2.9927000000000001</v>
      </c>
      <c r="J118" s="269">
        <v>2.9927000000000001</v>
      </c>
      <c r="K118" s="269">
        <f t="shared" si="798"/>
        <v>2.5405000000000002</v>
      </c>
      <c r="L118" s="269">
        <f t="shared" si="799"/>
        <v>2.5405000000000002</v>
      </c>
      <c r="M118" s="269">
        <v>5.2999999999999999E-2</v>
      </c>
      <c r="N118" s="269">
        <v>0</v>
      </c>
      <c r="O118" s="269">
        <v>0.45219999999999999</v>
      </c>
      <c r="P118" s="269">
        <v>0</v>
      </c>
      <c r="Q118" s="269">
        <v>0</v>
      </c>
      <c r="R118" s="269">
        <v>0</v>
      </c>
      <c r="S118" s="269">
        <v>0.69310000000000005</v>
      </c>
      <c r="T118" s="269">
        <v>0</v>
      </c>
      <c r="U118" s="269">
        <v>0</v>
      </c>
      <c r="V118" s="269">
        <v>5.4800000000000001E-2</v>
      </c>
      <c r="W118" s="269">
        <v>0.31480000000000002</v>
      </c>
      <c r="X118" s="269">
        <v>1.1395</v>
      </c>
      <c r="Y118" s="269">
        <v>4.7300000000000002E-2</v>
      </c>
      <c r="Z118" s="269">
        <v>0</v>
      </c>
      <c r="AA118" s="269">
        <v>0.23799999999999999</v>
      </c>
      <c r="AB118" s="269">
        <v>0</v>
      </c>
      <c r="AC118" s="244">
        <v>0</v>
      </c>
      <c r="AD118" s="243">
        <f t="shared" si="594"/>
        <v>0</v>
      </c>
      <c r="AE118" s="243">
        <f t="shared" si="390"/>
        <v>0</v>
      </c>
      <c r="AF118" s="243">
        <f t="shared" si="595"/>
        <v>0</v>
      </c>
      <c r="AG118" s="243">
        <f t="shared" si="596"/>
        <v>0</v>
      </c>
      <c r="AH118" s="244">
        <v>0</v>
      </c>
      <c r="AI118" s="243">
        <f t="shared" si="391"/>
        <v>0</v>
      </c>
      <c r="AJ118" s="243">
        <f t="shared" si="597"/>
        <v>0</v>
      </c>
      <c r="AK118" s="243">
        <f t="shared" si="598"/>
        <v>0</v>
      </c>
      <c r="AL118" s="243">
        <f t="shared" si="392"/>
        <v>0</v>
      </c>
      <c r="AM118" s="243">
        <f t="shared" si="599"/>
        <v>0</v>
      </c>
      <c r="AN118" s="244">
        <v>7.14</v>
      </c>
      <c r="AO118" s="244">
        <v>1.5708</v>
      </c>
      <c r="AP118" s="243">
        <f t="shared" si="600"/>
        <v>0</v>
      </c>
      <c r="AQ118" s="243">
        <f t="shared" si="601"/>
        <v>0</v>
      </c>
      <c r="AR118" s="243">
        <f t="shared" si="602"/>
        <v>0</v>
      </c>
      <c r="AS118" s="244">
        <v>0.57269739615000004</v>
      </c>
      <c r="AT118" s="244" t="e">
        <f t="shared" si="393"/>
        <v>#REF!</v>
      </c>
      <c r="AU118" s="243">
        <f t="shared" si="394"/>
        <v>1.0548091778662876</v>
      </c>
      <c r="AV118" s="243">
        <f t="shared" si="603"/>
        <v>3.4000347706041635E-2</v>
      </c>
      <c r="AW118" s="243">
        <f t="shared" si="604"/>
        <v>0.89974721624600784</v>
      </c>
      <c r="AX118" s="243">
        <f t="shared" si="395"/>
        <v>0.51691532870081436</v>
      </c>
      <c r="AY118" s="243">
        <f t="shared" si="605"/>
        <v>13.02626628326052</v>
      </c>
      <c r="AZ118" s="244">
        <v>20</v>
      </c>
      <c r="BA118" s="243">
        <f t="shared" si="606"/>
        <v>101.94333333333333</v>
      </c>
      <c r="BB118" s="243">
        <f t="shared" si="607"/>
        <v>10.631233333333332</v>
      </c>
      <c r="BC118" s="243">
        <f t="shared" si="608"/>
        <v>8.5049866666666656</v>
      </c>
      <c r="BD118" s="243">
        <f t="shared" si="609"/>
        <v>2.1262466666666668</v>
      </c>
      <c r="BE118" s="244">
        <v>3.9867124999999999</v>
      </c>
      <c r="BF118" s="243">
        <f t="shared" si="610"/>
        <v>3.1893700000000003</v>
      </c>
      <c r="BG118" s="243">
        <f t="shared" si="611"/>
        <v>0.79734249999999962</v>
      </c>
      <c r="BH118" s="243">
        <f t="shared" si="396"/>
        <v>13.243921100233582</v>
      </c>
      <c r="BI118" s="243">
        <f t="shared" si="612"/>
        <v>0.42689989037657494</v>
      </c>
      <c r="BJ118" s="243">
        <f t="shared" si="613"/>
        <v>11.297001763125994</v>
      </c>
      <c r="BK118" s="243">
        <f t="shared" si="397"/>
        <v>6.4902600133450123</v>
      </c>
      <c r="BL118" s="243">
        <f t="shared" si="614"/>
        <v>163.55455233629431</v>
      </c>
      <c r="BM118" s="244">
        <v>0</v>
      </c>
      <c r="BN118" s="243">
        <f t="shared" si="615"/>
        <v>0</v>
      </c>
      <c r="BO118" s="243">
        <f t="shared" si="398"/>
        <v>0</v>
      </c>
      <c r="BP118" s="243">
        <f t="shared" si="616"/>
        <v>0</v>
      </c>
      <c r="BQ118" s="243">
        <f t="shared" si="617"/>
        <v>0</v>
      </c>
      <c r="BR118" s="244">
        <v>0</v>
      </c>
      <c r="BS118" s="243">
        <f t="shared" si="399"/>
        <v>0</v>
      </c>
      <c r="BT118" s="243">
        <f t="shared" si="618"/>
        <v>0</v>
      </c>
      <c r="BU118" s="243">
        <f t="shared" si="619"/>
        <v>0</v>
      </c>
      <c r="BV118" s="243">
        <f t="shared" si="400"/>
        <v>0</v>
      </c>
      <c r="BW118" s="243">
        <f t="shared" si="620"/>
        <v>0</v>
      </c>
      <c r="BX118" s="244">
        <v>0</v>
      </c>
      <c r="BY118" s="243">
        <f t="shared" si="401"/>
        <v>0</v>
      </c>
      <c r="BZ118" s="243">
        <f t="shared" si="621"/>
        <v>0</v>
      </c>
      <c r="CA118" s="243">
        <f t="shared" si="622"/>
        <v>0</v>
      </c>
      <c r="CB118" s="243">
        <f t="shared" si="402"/>
        <v>0</v>
      </c>
      <c r="CC118" s="243">
        <f t="shared" si="623"/>
        <v>0</v>
      </c>
      <c r="CD118" s="245"/>
      <c r="CE118" s="243">
        <f t="shared" si="403"/>
        <v>0</v>
      </c>
      <c r="CF118" s="243">
        <f t="shared" si="624"/>
        <v>0</v>
      </c>
      <c r="CG118" s="243">
        <f t="shared" si="625"/>
        <v>0</v>
      </c>
      <c r="CH118" s="243">
        <f t="shared" si="404"/>
        <v>0</v>
      </c>
      <c r="CI118" s="243">
        <f t="shared" si="626"/>
        <v>0</v>
      </c>
      <c r="CJ118" s="245"/>
      <c r="CK118" s="243">
        <f t="shared" si="405"/>
        <v>0</v>
      </c>
      <c r="CL118" s="243">
        <f t="shared" si="627"/>
        <v>0</v>
      </c>
      <c r="CM118" s="243">
        <f t="shared" si="628"/>
        <v>0</v>
      </c>
      <c r="CN118" s="243">
        <f t="shared" si="406"/>
        <v>0</v>
      </c>
      <c r="CO118" s="243">
        <f t="shared" si="629"/>
        <v>0</v>
      </c>
      <c r="CP118" s="243">
        <v>0</v>
      </c>
      <c r="CQ118" s="243">
        <f t="shared" si="407"/>
        <v>0</v>
      </c>
      <c r="CR118" s="243">
        <f t="shared" si="763"/>
        <v>0</v>
      </c>
      <c r="CS118" s="243">
        <f t="shared" si="630"/>
        <v>0</v>
      </c>
      <c r="CT118" s="243">
        <f t="shared" si="408"/>
        <v>0</v>
      </c>
      <c r="CU118" s="243">
        <f t="shared" si="631"/>
        <v>0</v>
      </c>
      <c r="CV118" s="243"/>
      <c r="CW118" s="243">
        <f t="shared" si="409"/>
        <v>0</v>
      </c>
      <c r="CX118" s="243">
        <f t="shared" si="764"/>
        <v>0</v>
      </c>
      <c r="CY118" s="243">
        <f t="shared" si="632"/>
        <v>0</v>
      </c>
      <c r="CZ118" s="243">
        <f t="shared" si="410"/>
        <v>0</v>
      </c>
      <c r="DA118" s="243">
        <f t="shared" si="633"/>
        <v>0</v>
      </c>
      <c r="DB118" s="244">
        <v>0</v>
      </c>
      <c r="DC118" s="243">
        <f t="shared" si="634"/>
        <v>0</v>
      </c>
      <c r="DD118" s="243">
        <f t="shared" si="411"/>
        <v>0</v>
      </c>
      <c r="DE118" s="244">
        <v>0</v>
      </c>
      <c r="DF118" s="244">
        <v>0</v>
      </c>
      <c r="DG118" s="243">
        <f t="shared" si="412"/>
        <v>0</v>
      </c>
      <c r="DH118" s="243">
        <f t="shared" si="413"/>
        <v>0</v>
      </c>
      <c r="DI118" s="243">
        <f t="shared" si="635"/>
        <v>0</v>
      </c>
      <c r="DJ118" s="244">
        <v>43.22</v>
      </c>
      <c r="DK118" s="243">
        <f t="shared" si="636"/>
        <v>9.5084</v>
      </c>
      <c r="DL118" s="243">
        <f t="shared" si="414"/>
        <v>0</v>
      </c>
      <c r="DM118" s="244">
        <v>1.7580909573700001</v>
      </c>
      <c r="DN118" s="244">
        <v>3.5777784206666698</v>
      </c>
      <c r="DO118" s="243">
        <f t="shared" si="415"/>
        <v>6.5973761431175095</v>
      </c>
      <c r="DP118" s="243">
        <f t="shared" si="416"/>
        <v>3.2330822760577096</v>
      </c>
      <c r="DQ118" s="243">
        <f t="shared" si="637"/>
        <v>81.473673356654274</v>
      </c>
      <c r="DR118" s="244">
        <v>8.7799999999999994</v>
      </c>
      <c r="DS118" s="243">
        <f t="shared" si="638"/>
        <v>1.9315999999999998</v>
      </c>
      <c r="DT118" s="243">
        <f t="shared" si="417"/>
        <v>0</v>
      </c>
      <c r="DU118" s="244">
        <v>0.37134919698000002</v>
      </c>
      <c r="DV118" s="244">
        <v>0</v>
      </c>
      <c r="DW118" s="243">
        <f t="shared" si="418"/>
        <v>1.2592664199645796</v>
      </c>
      <c r="DX118" s="243">
        <f t="shared" si="419"/>
        <v>0.61711078084722892</v>
      </c>
      <c r="DY118" s="243">
        <f t="shared" si="420"/>
        <v>15.551191677350168</v>
      </c>
      <c r="DZ118" s="244">
        <v>19.010000000000002</v>
      </c>
      <c r="EA118" s="243">
        <f t="shared" si="639"/>
        <v>4.1822000000000008</v>
      </c>
      <c r="EB118" s="243">
        <f t="shared" si="421"/>
        <v>0</v>
      </c>
      <c r="EC118" s="244">
        <v>0.79217750976500101</v>
      </c>
      <c r="ED118" s="244">
        <v>1.5746244249999999E-2</v>
      </c>
      <c r="EE118" s="243">
        <f t="shared" si="422"/>
        <v>2.726941122012966</v>
      </c>
      <c r="EF118" s="243">
        <f t="shared" si="423"/>
        <v>1.3363532438013985</v>
      </c>
      <c r="EG118" s="243">
        <f t="shared" si="424"/>
        <v>33.676101743795243</v>
      </c>
      <c r="EH118" s="244">
        <v>0</v>
      </c>
      <c r="EI118" s="243">
        <f t="shared" si="640"/>
        <v>0</v>
      </c>
      <c r="EJ118" s="243">
        <f t="shared" si="425"/>
        <v>0</v>
      </c>
      <c r="EK118" s="244">
        <v>0</v>
      </c>
      <c r="EL118" s="244">
        <v>0</v>
      </c>
      <c r="EM118" s="243">
        <f t="shared" si="426"/>
        <v>0</v>
      </c>
      <c r="EN118" s="243">
        <f t="shared" si="427"/>
        <v>0</v>
      </c>
      <c r="EO118" s="243">
        <f t="shared" si="641"/>
        <v>0</v>
      </c>
      <c r="EP118" s="244">
        <v>0</v>
      </c>
      <c r="EQ118" s="244">
        <v>41.9572</v>
      </c>
      <c r="ER118" s="244">
        <v>0</v>
      </c>
      <c r="ES118" s="244">
        <v>0</v>
      </c>
      <c r="ET118" s="244">
        <v>0</v>
      </c>
      <c r="EU118" s="243">
        <f t="shared" si="428"/>
        <v>4.7672593365432903</v>
      </c>
      <c r="EV118" s="243">
        <f t="shared" si="642"/>
        <v>0.1536661591959454</v>
      </c>
      <c r="EW118" s="243">
        <f t="shared" si="643"/>
        <v>4.0664495599614039</v>
      </c>
      <c r="EX118" s="243">
        <f t="shared" si="429"/>
        <v>2.3362229668271648</v>
      </c>
      <c r="EY118" s="243">
        <f t="shared" si="644"/>
        <v>58.872818764044546</v>
      </c>
      <c r="EZ118" s="245">
        <f t="shared" si="645"/>
        <v>71.010000000000005</v>
      </c>
      <c r="FA118" s="245">
        <f t="shared" si="645"/>
        <v>15.622199999999999</v>
      </c>
      <c r="FB118" s="245">
        <f t="shared" si="645"/>
        <v>0</v>
      </c>
      <c r="FC118" s="245">
        <f t="shared" si="646"/>
        <v>0</v>
      </c>
      <c r="FD118" s="245">
        <f t="shared" si="647"/>
        <v>0</v>
      </c>
      <c r="FE118" s="245">
        <f t="shared" si="648"/>
        <v>6.5151423290316703</v>
      </c>
      <c r="FF118" s="245">
        <f t="shared" si="649"/>
        <v>15.350843021638346</v>
      </c>
      <c r="FG118" s="245">
        <f t="shared" si="650"/>
        <v>0.49481366987378389</v>
      </c>
      <c r="FH118" s="245">
        <f t="shared" si="651"/>
        <v>13.094196149949896</v>
      </c>
      <c r="FI118" s="245">
        <f t="shared" si="652"/>
        <v>7.5227692675335014</v>
      </c>
      <c r="FJ118" s="245">
        <f t="shared" si="652"/>
        <v>189.57378554184425</v>
      </c>
      <c r="FK118" s="244">
        <f t="shared" si="430"/>
        <v>0</v>
      </c>
      <c r="FL118" s="244">
        <v>0</v>
      </c>
      <c r="FM118" s="243">
        <f t="shared" si="653"/>
        <v>0</v>
      </c>
      <c r="FN118" s="243">
        <f t="shared" si="654"/>
        <v>0</v>
      </c>
      <c r="FO118" s="244">
        <v>0</v>
      </c>
      <c r="FP118" s="244">
        <f t="shared" si="655"/>
        <v>0</v>
      </c>
      <c r="FQ118" s="244">
        <f t="shared" si="431"/>
        <v>0</v>
      </c>
      <c r="FR118" s="244">
        <v>0</v>
      </c>
      <c r="FS118" s="243">
        <f t="shared" si="656"/>
        <v>0</v>
      </c>
      <c r="FT118" s="243">
        <f t="shared" si="657"/>
        <v>0</v>
      </c>
      <c r="FU118" s="244">
        <v>0</v>
      </c>
      <c r="FV118" s="244">
        <f t="shared" si="658"/>
        <v>0</v>
      </c>
      <c r="FW118" s="270">
        <v>1.699E-3</v>
      </c>
      <c r="FX118" s="243">
        <f t="shared" si="659"/>
        <v>7.6429593996364202</v>
      </c>
      <c r="FY118" s="243">
        <f t="shared" si="660"/>
        <v>1.6814510679200125</v>
      </c>
      <c r="FZ118" s="243">
        <f t="shared" si="432"/>
        <v>0</v>
      </c>
      <c r="GA118" s="243">
        <f t="shared" si="661"/>
        <v>0</v>
      </c>
      <c r="GB118" s="243">
        <f t="shared" si="662"/>
        <v>0</v>
      </c>
      <c r="GC118" s="243">
        <f t="shared" si="663"/>
        <v>0.1322969430329064</v>
      </c>
      <c r="GD118" s="243">
        <f t="shared" si="433"/>
        <v>1.0744896393489114</v>
      </c>
      <c r="GE118" s="243">
        <f t="shared" si="664"/>
        <v>3.4634720773195016E-2</v>
      </c>
      <c r="GF118" s="243">
        <f t="shared" si="665"/>
        <v>0.91653455636874637</v>
      </c>
      <c r="GG118" s="243">
        <f t="shared" si="434"/>
        <v>0.52655985249691262</v>
      </c>
      <c r="GH118" s="247">
        <f t="shared" si="666"/>
        <v>13.269308282922196</v>
      </c>
      <c r="GI118" s="244">
        <v>24</v>
      </c>
      <c r="GJ118" s="244">
        <v>4103.03</v>
      </c>
      <c r="GK118" s="244">
        <v>902.66660000000002</v>
      </c>
      <c r="GL118" s="244">
        <v>2516.68949495385</v>
      </c>
      <c r="GM118" s="244">
        <v>71.022008333333304</v>
      </c>
      <c r="GN118" s="271">
        <v>43.62</v>
      </c>
      <c r="GO118" s="243">
        <f t="shared" si="667"/>
        <v>9.5963999999999992</v>
      </c>
      <c r="GP118" s="243">
        <f t="shared" si="435"/>
        <v>0</v>
      </c>
      <c r="GQ118" s="243">
        <f t="shared" si="668"/>
        <v>0</v>
      </c>
      <c r="GR118" s="243">
        <f t="shared" si="669"/>
        <v>0</v>
      </c>
      <c r="GS118" s="244">
        <v>0.88541857933333301</v>
      </c>
      <c r="GT118" s="244">
        <v>0.28743842475833298</v>
      </c>
      <c r="GU118" s="245"/>
      <c r="GV118" s="243">
        <f t="shared" si="436"/>
        <v>6.1798140309746241</v>
      </c>
      <c r="GW118" s="243">
        <f t="shared" si="670"/>
        <v>0.19919794994279735</v>
      </c>
      <c r="GX118" s="243">
        <f t="shared" si="671"/>
        <v>5.2713520018236739</v>
      </c>
      <c r="GY118" s="243">
        <f t="shared" si="437"/>
        <v>3.0284535517533144</v>
      </c>
      <c r="GZ118" s="243">
        <f t="shared" si="672"/>
        <v>76.317029504183523</v>
      </c>
      <c r="HA118" s="244">
        <v>0</v>
      </c>
      <c r="HB118" s="244">
        <v>44</v>
      </c>
      <c r="HC118" s="244">
        <v>0</v>
      </c>
      <c r="HD118" s="244">
        <v>0</v>
      </c>
      <c r="HE118" s="244">
        <v>0</v>
      </c>
      <c r="HF118" s="243">
        <f t="shared" si="673"/>
        <v>0</v>
      </c>
      <c r="HG118" s="243">
        <f t="shared" si="438"/>
        <v>0</v>
      </c>
      <c r="HH118" s="244">
        <v>0</v>
      </c>
      <c r="HI118" s="244">
        <v>0</v>
      </c>
      <c r="HJ118" s="243">
        <f t="shared" si="439"/>
        <v>0</v>
      </c>
      <c r="HK118" s="243">
        <f t="shared" si="440"/>
        <v>0</v>
      </c>
      <c r="HL118" s="243">
        <f t="shared" si="441"/>
        <v>0</v>
      </c>
      <c r="HM118" s="244">
        <v>26.7</v>
      </c>
      <c r="HN118" s="243">
        <f t="shared" si="674"/>
        <v>5.8739999999999997</v>
      </c>
      <c r="HO118" s="243">
        <f t="shared" si="442"/>
        <v>0</v>
      </c>
      <c r="HP118" s="244">
        <v>1.1517206978800001</v>
      </c>
      <c r="HQ118" s="244">
        <v>24.4718726623633</v>
      </c>
      <c r="HR118" s="243">
        <f t="shared" si="443"/>
        <v>6.6125246754065969</v>
      </c>
      <c r="HS118" s="243">
        <f t="shared" si="444"/>
        <v>3.2405059017824955</v>
      </c>
      <c r="HT118" s="243">
        <f t="shared" si="445"/>
        <v>81.660748724918889</v>
      </c>
      <c r="HU118" s="244">
        <v>14.37</v>
      </c>
      <c r="HV118" s="243">
        <f t="shared" si="675"/>
        <v>3.1614</v>
      </c>
      <c r="HW118" s="243">
        <f t="shared" si="446"/>
        <v>0</v>
      </c>
      <c r="HX118" s="244">
        <v>0.58690834760499999</v>
      </c>
      <c r="HY118" s="244">
        <v>32.250900940305002</v>
      </c>
      <c r="HZ118" s="243">
        <f t="shared" si="447"/>
        <v>5.7230483266779464</v>
      </c>
      <c r="IA118" s="243">
        <f t="shared" si="448"/>
        <v>2.8046128807293975</v>
      </c>
      <c r="IB118" s="243">
        <f t="shared" si="449"/>
        <v>70.676244594380805</v>
      </c>
      <c r="IC118" s="244">
        <v>2.78</v>
      </c>
      <c r="ID118" s="243">
        <f t="shared" si="676"/>
        <v>0.61159999999999992</v>
      </c>
      <c r="IE118" s="243">
        <f t="shared" si="450"/>
        <v>0</v>
      </c>
      <c r="IF118" s="244">
        <v>0.122892403675</v>
      </c>
      <c r="IG118" s="244">
        <v>0.216039890551667</v>
      </c>
      <c r="IH118" s="243">
        <f t="shared" si="451"/>
        <v>0.42387039435253865</v>
      </c>
      <c r="II118" s="243">
        <f t="shared" si="452"/>
        <v>0.20772013442896028</v>
      </c>
      <c r="IJ118" s="243">
        <f t="shared" si="677"/>
        <v>5.2345473876097985</v>
      </c>
      <c r="IK118" s="244">
        <v>0</v>
      </c>
      <c r="IL118" s="243">
        <f t="shared" si="678"/>
        <v>0</v>
      </c>
      <c r="IM118" s="243">
        <f t="shared" si="453"/>
        <v>0</v>
      </c>
      <c r="IN118" s="244">
        <v>0</v>
      </c>
      <c r="IO118" s="244">
        <v>0</v>
      </c>
      <c r="IP118" s="243">
        <f t="shared" si="454"/>
        <v>0</v>
      </c>
      <c r="IQ118" s="243">
        <f t="shared" si="455"/>
        <v>0</v>
      </c>
      <c r="IR118" s="243">
        <f t="shared" si="679"/>
        <v>0</v>
      </c>
      <c r="IS118" s="244">
        <v>0.95</v>
      </c>
      <c r="IT118" s="243">
        <f t="shared" si="680"/>
        <v>0.20899999999999999</v>
      </c>
      <c r="IU118" s="243">
        <f t="shared" si="456"/>
        <v>0</v>
      </c>
      <c r="IV118" s="244">
        <v>4.1368406665000003E-2</v>
      </c>
      <c r="IW118" s="244">
        <v>9.8169444451239193E-2</v>
      </c>
      <c r="IX118" s="243">
        <f t="shared" si="457"/>
        <v>0.14754241690553113</v>
      </c>
      <c r="IY118" s="243">
        <f t="shared" si="458"/>
        <v>7.230401340108851E-2</v>
      </c>
      <c r="IZ118" s="243">
        <f t="shared" si="681"/>
        <v>1.8220611377074305</v>
      </c>
      <c r="JA118" s="244">
        <v>10.106855555555599</v>
      </c>
      <c r="JB118" s="243">
        <f t="shared" si="682"/>
        <v>2.223508222222232</v>
      </c>
      <c r="JC118" s="244">
        <v>25.922511111111099</v>
      </c>
      <c r="JD118" s="243">
        <f t="shared" si="459"/>
        <v>0</v>
      </c>
      <c r="JE118" s="243">
        <f t="shared" si="460"/>
        <v>4.3463666537251804</v>
      </c>
      <c r="JF118" s="243">
        <f t="shared" si="461"/>
        <v>2.1299620771307057</v>
      </c>
      <c r="JG118" s="243">
        <f t="shared" si="683"/>
        <v>53.675044343693777</v>
      </c>
      <c r="JH118" s="244">
        <v>0</v>
      </c>
      <c r="JI118" s="243">
        <f t="shared" si="684"/>
        <v>0</v>
      </c>
      <c r="JJ118" s="244">
        <v>0</v>
      </c>
      <c r="JK118" s="243">
        <f t="shared" si="462"/>
        <v>0</v>
      </c>
      <c r="JL118" s="243">
        <f t="shared" si="463"/>
        <v>0</v>
      </c>
      <c r="JM118" s="243">
        <f t="shared" si="464"/>
        <v>0</v>
      </c>
      <c r="JN118" s="243">
        <f t="shared" si="685"/>
        <v>0</v>
      </c>
      <c r="JO118" s="244">
        <v>0.51964285714285796</v>
      </c>
      <c r="JP118" s="243">
        <f t="shared" si="686"/>
        <v>0.11432142857142875</v>
      </c>
      <c r="JQ118" s="244">
        <v>0.63309523809523804</v>
      </c>
      <c r="JR118" s="243">
        <f t="shared" si="465"/>
        <v>0</v>
      </c>
      <c r="JS118" s="243">
        <f t="shared" si="466"/>
        <v>0.14396578763208823</v>
      </c>
      <c r="JT118" s="243">
        <f t="shared" si="467"/>
        <v>7.0551265572080649E-2</v>
      </c>
      <c r="JU118" s="243">
        <f t="shared" si="687"/>
        <v>1.7778918924164322</v>
      </c>
      <c r="JV118" s="244">
        <v>0.33607142857142902</v>
      </c>
      <c r="JW118" s="243">
        <f t="shared" si="688"/>
        <v>7.3935714285714382E-2</v>
      </c>
      <c r="JX118" s="244">
        <v>0.689500000000001</v>
      </c>
      <c r="JY118" s="243">
        <f t="shared" si="468"/>
        <v>0</v>
      </c>
      <c r="JZ118" s="243">
        <f t="shared" si="469"/>
        <v>0.12492815756012694</v>
      </c>
      <c r="KA118" s="243">
        <f t="shared" si="470"/>
        <v>6.1221765020863565E-2</v>
      </c>
      <c r="KB118" s="243">
        <f t="shared" si="689"/>
        <v>1.5427884785257617</v>
      </c>
      <c r="KC118" s="244">
        <v>34.799999999999997</v>
      </c>
      <c r="KD118" s="243">
        <f t="shared" si="690"/>
        <v>7.6559999999999997</v>
      </c>
      <c r="KE118" s="244">
        <v>18.6533333333333</v>
      </c>
      <c r="KF118" s="243">
        <f t="shared" si="471"/>
        <v>0</v>
      </c>
      <c r="KG118" s="243">
        <f t="shared" si="472"/>
        <v>6.9433622806876825</v>
      </c>
      <c r="KH118" s="243">
        <f t="shared" si="473"/>
        <v>3.4026347807010491</v>
      </c>
      <c r="KI118" s="243">
        <f t="shared" si="691"/>
        <v>85.746396473666422</v>
      </c>
      <c r="KJ118" s="244">
        <v>8.1568277777777691</v>
      </c>
      <c r="KK118" s="243">
        <f t="shared" si="692"/>
        <v>1.7945021111111092</v>
      </c>
      <c r="KL118" s="244">
        <v>7.9064222222222202</v>
      </c>
      <c r="KM118" s="243">
        <f t="shared" si="474"/>
        <v>0</v>
      </c>
      <c r="KN118" s="243">
        <f t="shared" si="475"/>
        <v>2.0290328115644041</v>
      </c>
      <c r="KO118" s="243">
        <f t="shared" si="476"/>
        <v>0.99433924613377522</v>
      </c>
      <c r="KP118" s="243">
        <f t="shared" si="693"/>
        <v>25.057349002571133</v>
      </c>
      <c r="KQ118" s="243">
        <f t="shared" si="694"/>
        <v>98.719397619047655</v>
      </c>
      <c r="KR118" s="243">
        <f t="shared" si="694"/>
        <v>21.718267476190483</v>
      </c>
      <c r="KS118" s="243">
        <f t="shared" si="695"/>
        <v>112.74473469825806</v>
      </c>
      <c r="KT118" s="243">
        <f t="shared" si="696"/>
        <v>0</v>
      </c>
      <c r="KU118" s="243">
        <f t="shared" si="697"/>
        <v>0</v>
      </c>
      <c r="KV118" s="243">
        <f t="shared" si="698"/>
        <v>0</v>
      </c>
      <c r="KW118" s="243">
        <f t="shared" si="699"/>
        <v>26.494641504512096</v>
      </c>
      <c r="KX118" s="243">
        <f t="shared" si="700"/>
        <v>0.85401894712611837</v>
      </c>
      <c r="KY118" s="243">
        <f t="shared" si="701"/>
        <v>22.599803300291889</v>
      </c>
      <c r="KZ118" s="243">
        <f t="shared" si="702"/>
        <v>12.983852064900416</v>
      </c>
      <c r="LA118" s="243">
        <f t="shared" si="702"/>
        <v>327.19307203549045</v>
      </c>
      <c r="LB118" s="244">
        <v>6.37</v>
      </c>
      <c r="LC118" s="243">
        <f t="shared" si="703"/>
        <v>1.4014</v>
      </c>
      <c r="LD118" s="243">
        <f t="shared" si="477"/>
        <v>0</v>
      </c>
      <c r="LE118" s="243">
        <f t="shared" si="704"/>
        <v>0</v>
      </c>
      <c r="LF118" s="243">
        <f t="shared" si="705"/>
        <v>0</v>
      </c>
      <c r="LG118" s="244">
        <v>0.51103528712500002</v>
      </c>
      <c r="LH118" s="243">
        <f t="shared" si="478"/>
        <v>0.94106653808791485</v>
      </c>
      <c r="LI118" s="243">
        <f t="shared" si="706"/>
        <v>3.0334007497198716E-2</v>
      </c>
      <c r="LJ118" s="243">
        <f t="shared" si="707"/>
        <v>0.80272528502231466</v>
      </c>
      <c r="LK118" s="243">
        <f t="shared" si="479"/>
        <v>0.46117509126064582</v>
      </c>
      <c r="LL118" s="243">
        <f t="shared" si="708"/>
        <v>11.621612299768273</v>
      </c>
      <c r="LM118" s="243">
        <f t="shared" si="480"/>
        <v>0</v>
      </c>
      <c r="LN118" s="244">
        <v>0</v>
      </c>
      <c r="LO118" s="243">
        <f t="shared" si="709"/>
        <v>0</v>
      </c>
      <c r="LP118" s="243">
        <f t="shared" si="710"/>
        <v>0</v>
      </c>
      <c r="LQ118" s="243">
        <f t="shared" si="481"/>
        <v>0</v>
      </c>
      <c r="LR118" s="243">
        <f t="shared" si="711"/>
        <v>0</v>
      </c>
      <c r="LS118" s="244">
        <v>61.339456499999997</v>
      </c>
      <c r="LT118" s="243">
        <f t="shared" si="482"/>
        <v>6.9695093261255749</v>
      </c>
      <c r="LU118" s="243">
        <f t="shared" si="712"/>
        <v>0.22465271008365112</v>
      </c>
      <c r="LV118" s="243">
        <f t="shared" si="713"/>
        <v>5.9449583359398783</v>
      </c>
      <c r="LW118" s="243">
        <f t="shared" si="483"/>
        <v>3.4154482913062787</v>
      </c>
      <c r="LX118" s="243">
        <f t="shared" si="714"/>
        <v>86.069296940918221</v>
      </c>
      <c r="LY118" s="245">
        <f t="shared" si="484"/>
        <v>0</v>
      </c>
      <c r="LZ118" s="244">
        <v>0</v>
      </c>
      <c r="MA118" s="249">
        <f t="shared" si="715"/>
        <v>0</v>
      </c>
      <c r="MB118" s="249">
        <f t="shared" si="716"/>
        <v>0</v>
      </c>
      <c r="MC118" s="249">
        <f t="shared" si="485"/>
        <v>0</v>
      </c>
      <c r="MD118" s="247">
        <f t="shared" si="717"/>
        <v>0</v>
      </c>
      <c r="ME118" s="250">
        <f t="shared" si="718"/>
        <v>880.62492322468177</v>
      </c>
      <c r="MF118" s="251">
        <f t="shared" si="765"/>
        <v>286.09287556279457</v>
      </c>
      <c r="MG118" s="252" t="e">
        <f t="shared" si="719"/>
        <v>#REF!</v>
      </c>
      <c r="MH118" s="252" t="e">
        <f t="shared" si="766"/>
        <v>#REF!</v>
      </c>
      <c r="MI118" s="252">
        <f t="shared" si="720"/>
        <v>61.339456499999997</v>
      </c>
      <c r="MJ118" s="252">
        <f t="shared" si="721"/>
        <v>0</v>
      </c>
      <c r="MK118" s="252">
        <f t="shared" si="767"/>
        <v>101.94333333333333</v>
      </c>
      <c r="ML118" s="252">
        <f t="shared" si="722"/>
        <v>0</v>
      </c>
      <c r="MM118" s="252">
        <f t="shared" si="723"/>
        <v>0</v>
      </c>
      <c r="MN118" s="252">
        <f t="shared" si="724"/>
        <v>41.9572</v>
      </c>
      <c r="MO118" s="252">
        <f t="shared" si="725"/>
        <v>0</v>
      </c>
      <c r="MP118" s="253">
        <f t="shared" si="726"/>
        <v>0</v>
      </c>
      <c r="MQ118" s="254">
        <f t="shared" si="768"/>
        <v>0</v>
      </c>
      <c r="MR118" s="255">
        <f t="shared" si="727"/>
        <v>0</v>
      </c>
      <c r="MS118" s="255">
        <f t="shared" si="769"/>
        <v>0</v>
      </c>
      <c r="MT118" s="255">
        <f t="shared" si="770"/>
        <v>76.076353675330623</v>
      </c>
      <c r="MU118" s="255">
        <f t="shared" si="486"/>
        <v>2.4522184025753062</v>
      </c>
      <c r="MV118" s="255">
        <f t="shared" si="728"/>
        <v>79.169177165850357</v>
      </c>
      <c r="MW118" s="255" t="e">
        <f t="shared" si="487"/>
        <v>#REF!</v>
      </c>
      <c r="MX118" s="255" t="e">
        <f t="shared" si="488"/>
        <v>#REF!</v>
      </c>
      <c r="MY118" s="256" t="e">
        <f t="shared" si="729"/>
        <v>#REF!</v>
      </c>
      <c r="MZ118" s="254">
        <f t="shared" si="730"/>
        <v>0</v>
      </c>
      <c r="NA118" s="255">
        <f t="shared" si="489"/>
        <v>0</v>
      </c>
      <c r="NB118" s="255">
        <f t="shared" si="731"/>
        <v>0</v>
      </c>
      <c r="NC118" s="255">
        <f t="shared" si="490"/>
        <v>0</v>
      </c>
      <c r="ND118" s="255">
        <f t="shared" si="732"/>
        <v>0</v>
      </c>
      <c r="NE118" s="255"/>
      <c r="NF118" s="256"/>
      <c r="NG118" s="257"/>
      <c r="NH118" s="254">
        <f t="shared" si="733"/>
        <v>9.8084916038201282</v>
      </c>
      <c r="NI118" s="255">
        <f t="shared" si="491"/>
        <v>11.054170037505285</v>
      </c>
      <c r="NJ118" s="255" t="e">
        <f t="shared" si="734"/>
        <v>#REF!</v>
      </c>
      <c r="NK118" s="255" t="e">
        <f t="shared" si="492"/>
        <v>#REF!</v>
      </c>
      <c r="NL118" s="255">
        <f t="shared" si="735"/>
        <v>10.338306574016286</v>
      </c>
      <c r="NM118" s="255">
        <f t="shared" si="773"/>
        <v>0.94875224811694359</v>
      </c>
      <c r="NN118" s="256" t="e">
        <f t="shared" si="774"/>
        <v>#REF!</v>
      </c>
      <c r="NO118" s="257" t="e">
        <f t="shared" si="801"/>
        <v>#REF!</v>
      </c>
      <c r="NP118" s="254">
        <f t="shared" si="736"/>
        <v>13.782342151013713</v>
      </c>
      <c r="NQ118" s="255">
        <f t="shared" si="493"/>
        <v>15.532699604192455</v>
      </c>
      <c r="NR118" s="255">
        <f t="shared" si="737"/>
        <v>12.121256557043241</v>
      </c>
      <c r="NS118" s="255">
        <f t="shared" si="494"/>
        <v>15.030358130733619</v>
      </c>
      <c r="NT118" s="255">
        <f t="shared" si="738"/>
        <v>129.80520026690024</v>
      </c>
      <c r="NU118" s="255">
        <f t="shared" si="739"/>
        <v>0.10617711865684129</v>
      </c>
      <c r="NV118" s="256">
        <f t="shared" si="740"/>
        <v>9.3380361742981019E-2</v>
      </c>
      <c r="NW118" s="257">
        <f t="shared" si="495"/>
        <v>1.0358957808877343</v>
      </c>
      <c r="NX118" s="254">
        <f t="shared" si="741"/>
        <v>0</v>
      </c>
      <c r="NY118" s="255">
        <f t="shared" si="496"/>
        <v>0</v>
      </c>
      <c r="NZ118" s="255">
        <f t="shared" si="742"/>
        <v>0</v>
      </c>
      <c r="OA118" s="255">
        <f t="shared" si="497"/>
        <v>0</v>
      </c>
      <c r="OB118" s="255">
        <f t="shared" si="743"/>
        <v>0</v>
      </c>
      <c r="OC118" s="255"/>
      <c r="OD118" s="256"/>
      <c r="OE118" s="257"/>
      <c r="OF118" s="254">
        <f t="shared" si="744"/>
        <v>0</v>
      </c>
      <c r="OG118" s="255">
        <f t="shared" si="498"/>
        <v>0</v>
      </c>
      <c r="OH118" s="255">
        <f t="shared" si="745"/>
        <v>0</v>
      </c>
      <c r="OI118" s="255">
        <f t="shared" si="499"/>
        <v>0</v>
      </c>
      <c r="OJ118" s="255">
        <f t="shared" si="746"/>
        <v>0</v>
      </c>
      <c r="OK118" s="255"/>
      <c r="OL118" s="256"/>
      <c r="OM118" s="257"/>
      <c r="ON118" s="258"/>
      <c r="OO118" s="254">
        <f t="shared" si="747"/>
        <v>0</v>
      </c>
      <c r="OP118" s="255">
        <f t="shared" si="500"/>
        <v>0</v>
      </c>
      <c r="OQ118" s="255">
        <f t="shared" si="748"/>
        <v>0</v>
      </c>
      <c r="OR118" s="255">
        <f t="shared" si="501"/>
        <v>0</v>
      </c>
      <c r="OS118" s="255">
        <f t="shared" si="749"/>
        <v>0</v>
      </c>
      <c r="OT118" s="255"/>
      <c r="OU118" s="256"/>
      <c r="OV118" s="257"/>
      <c r="OW118" s="258"/>
      <c r="OX118" s="254">
        <f t="shared" si="750"/>
        <v>102.60711930293888</v>
      </c>
      <c r="OY118" s="255">
        <f t="shared" si="502"/>
        <v>115.63822345441213</v>
      </c>
      <c r="OZ118" s="255">
        <f t="shared" si="751"/>
        <v>0.49481366987378389</v>
      </c>
      <c r="PA118" s="255">
        <f t="shared" si="503"/>
        <v>0.61356895064349204</v>
      </c>
      <c r="PB118" s="255">
        <f t="shared" si="752"/>
        <v>150.45538535067004</v>
      </c>
      <c r="PC118" s="255">
        <f t="shared" si="388"/>
        <v>0.68197704631037281</v>
      </c>
      <c r="PD118" s="259">
        <f t="shared" si="504"/>
        <v>3.2887734042919741E-3</v>
      </c>
      <c r="PE118" s="257">
        <f t="shared" si="389"/>
        <v>1.0874003904984475</v>
      </c>
      <c r="PF118" s="254">
        <f t="shared" si="505"/>
        <v>0</v>
      </c>
      <c r="PG118" s="255">
        <f t="shared" si="506"/>
        <v>0</v>
      </c>
      <c r="PH118" s="255">
        <f t="shared" si="753"/>
        <v>0</v>
      </c>
      <c r="PI118" s="255">
        <f t="shared" si="507"/>
        <v>0</v>
      </c>
      <c r="PJ118" s="255">
        <f t="shared" si="508"/>
        <v>0</v>
      </c>
      <c r="PK118" s="255"/>
      <c r="PL118" s="259"/>
      <c r="PM118" s="257"/>
      <c r="PN118" s="254">
        <f t="shared" si="509"/>
        <v>0</v>
      </c>
      <c r="PO118" s="255">
        <f t="shared" si="510"/>
        <v>0</v>
      </c>
      <c r="PP118" s="255">
        <f t="shared" si="754"/>
        <v>0</v>
      </c>
      <c r="PQ118" s="255">
        <f t="shared" si="511"/>
        <v>0</v>
      </c>
      <c r="PR118" s="255">
        <f t="shared" si="512"/>
        <v>0</v>
      </c>
      <c r="PS118" s="255"/>
      <c r="PT118" s="259"/>
      <c r="PU118" s="257"/>
      <c r="PV118" s="254">
        <f t="shared" si="513"/>
        <v>10.442582626326303</v>
      </c>
      <c r="PW118" s="255">
        <f t="shared" si="514"/>
        <v>11.768790619869742</v>
      </c>
      <c r="PX118" s="255">
        <f t="shared" si="515"/>
        <v>3.4634720773195016E-2</v>
      </c>
      <c r="PY118" s="255">
        <f t="shared" si="516"/>
        <v>4.2947053758761816E-2</v>
      </c>
      <c r="PZ118" s="255">
        <f t="shared" si="517"/>
        <v>10.531197049938251</v>
      </c>
      <c r="QA118" s="255">
        <f t="shared" si="755"/>
        <v>0.99158553171194641</v>
      </c>
      <c r="QB118" s="259">
        <f t="shared" si="518"/>
        <v>3.2887734042919741E-3</v>
      </c>
      <c r="QC118" s="257">
        <f t="shared" si="756"/>
        <v>1.126720668144447</v>
      </c>
      <c r="QD118" s="254">
        <f t="shared" si="519"/>
        <v>59.647449442224875</v>
      </c>
      <c r="QE118" s="255">
        <f t="shared" si="520"/>
        <v>67.22267552138743</v>
      </c>
      <c r="QF118" s="255">
        <f t="shared" si="521"/>
        <v>0.19919794994279735</v>
      </c>
      <c r="QG118" s="255">
        <f t="shared" si="522"/>
        <v>0.24700545792906872</v>
      </c>
      <c r="QH118" s="255">
        <f t="shared" si="523"/>
        <v>60.56907103506628</v>
      </c>
      <c r="QI118" s="255">
        <f t="shared" si="784"/>
        <v>0.98478395694218535</v>
      </c>
      <c r="QJ118" s="259">
        <f t="shared" si="785"/>
        <v>3.2887734042919745E-3</v>
      </c>
      <c r="QK118" s="257">
        <f t="shared" si="786"/>
        <v>1.1258568681486876</v>
      </c>
      <c r="QL118" s="254">
        <f t="shared" si="524"/>
        <v>148.00942512159423</v>
      </c>
      <c r="QM118" s="255">
        <f t="shared" si="525"/>
        <v>166.80662211203671</v>
      </c>
      <c r="QN118" s="255">
        <f t="shared" si="526"/>
        <v>0.85401894712611837</v>
      </c>
      <c r="QO118" s="255">
        <f t="shared" si="527"/>
        <v>1.0589834944363867</v>
      </c>
      <c r="QP118" s="255">
        <f t="shared" si="757"/>
        <v>259.67704129800831</v>
      </c>
      <c r="QQ118" s="255">
        <f t="shared" si="758"/>
        <v>0.56997501350817126</v>
      </c>
      <c r="QR118" s="259">
        <f t="shared" si="528"/>
        <v>3.2887734042919741E-3</v>
      </c>
      <c r="QS118" s="257">
        <f t="shared" si="759"/>
        <v>1.0731761323325679</v>
      </c>
      <c r="QT118" s="254">
        <f t="shared" si="529"/>
        <v>8.7507248477272235</v>
      </c>
      <c r="QU118" s="255">
        <f t="shared" si="530"/>
        <v>9.8620669033885804</v>
      </c>
      <c r="QV118" s="255">
        <f t="shared" si="531"/>
        <v>3.0334007497198716E-2</v>
      </c>
      <c r="QW118" s="255">
        <f t="shared" si="532"/>
        <v>3.761416929652641E-2</v>
      </c>
      <c r="QX118" s="255">
        <f t="shared" si="533"/>
        <v>9.2235018252129155</v>
      </c>
      <c r="QY118" s="255">
        <f t="shared" si="787"/>
        <v>0.94874213867521207</v>
      </c>
      <c r="QZ118" s="259">
        <f t="shared" si="788"/>
        <v>3.2887734042919741E-3</v>
      </c>
      <c r="RA118" s="257">
        <f t="shared" si="789"/>
        <v>1.1212795572287819</v>
      </c>
      <c r="RB118" s="254">
        <f t="shared" si="534"/>
        <v>0</v>
      </c>
      <c r="RC118" s="255">
        <f t="shared" si="535"/>
        <v>0</v>
      </c>
      <c r="RD118" s="255">
        <f t="shared" si="760"/>
        <v>0</v>
      </c>
      <c r="RE118" s="255">
        <f t="shared" si="536"/>
        <v>0</v>
      </c>
      <c r="RF118" s="255">
        <f t="shared" si="537"/>
        <v>0</v>
      </c>
      <c r="RG118" s="255"/>
      <c r="RH118" s="259"/>
      <c r="RI118" s="257"/>
      <c r="RJ118" s="254">
        <f t="shared" si="538"/>
        <v>7.2528491698466517</v>
      </c>
      <c r="RK118" s="255">
        <f t="shared" si="539"/>
        <v>8.173961014417177</v>
      </c>
      <c r="RL118" s="255">
        <f t="shared" si="761"/>
        <v>0.22465271008365112</v>
      </c>
      <c r="RM118" s="255">
        <f t="shared" si="540"/>
        <v>0.27856936050372738</v>
      </c>
      <c r="RN118" s="255">
        <f t="shared" si="541"/>
        <v>68.308965826125572</v>
      </c>
      <c r="RO118" s="255">
        <f t="shared" si="793"/>
        <v>0.10617711865684129</v>
      </c>
      <c r="RP118" s="259">
        <f t="shared" si="794"/>
        <v>3.2887734042919741E-3</v>
      </c>
      <c r="RQ118" s="257">
        <f t="shared" si="795"/>
        <v>1.0142737996864488</v>
      </c>
      <c r="RR118" s="254">
        <f t="shared" si="542"/>
        <v>0</v>
      </c>
      <c r="RS118" s="255">
        <f t="shared" si="543"/>
        <v>0</v>
      </c>
      <c r="RT118" s="255">
        <f t="shared" si="762"/>
        <v>0</v>
      </c>
      <c r="RU118" s="255">
        <f t="shared" si="544"/>
        <v>0</v>
      </c>
      <c r="RV118" s="255">
        <f t="shared" si="545"/>
        <v>0</v>
      </c>
      <c r="RW118" s="255"/>
      <c r="RX118" s="259"/>
      <c r="RY118" s="257"/>
      <c r="RZ118" s="260"/>
      <c r="SA118" s="242" t="e">
        <f t="shared" si="546"/>
        <v>#REF!</v>
      </c>
      <c r="SB118" s="242">
        <f t="shared" si="547"/>
        <v>0</v>
      </c>
      <c r="SC118" s="242">
        <f t="shared" si="548"/>
        <v>0.46843207211743343</v>
      </c>
      <c r="SD118" s="242">
        <f t="shared" si="549"/>
        <v>0</v>
      </c>
      <c r="SE118" s="242">
        <f t="shared" si="550"/>
        <v>0</v>
      </c>
      <c r="SF118" s="262">
        <v>0</v>
      </c>
      <c r="SG118" s="242">
        <f t="shared" si="551"/>
        <v>0</v>
      </c>
      <c r="SH118" s="262">
        <v>0</v>
      </c>
      <c r="SI118" s="242">
        <f t="shared" si="552"/>
        <v>0.75367721065447402</v>
      </c>
      <c r="SJ118" s="242">
        <f t="shared" si="553"/>
        <v>0</v>
      </c>
      <c r="SK118" s="242">
        <f t="shared" si="554"/>
        <v>0</v>
      </c>
      <c r="SL118" s="242">
        <f t="shared" si="555"/>
        <v>6.1744292614315702E-2</v>
      </c>
      <c r="SM118" s="242">
        <f t="shared" si="556"/>
        <v>0.35441974209320687</v>
      </c>
      <c r="SN118" s="242">
        <f t="shared" si="557"/>
        <v>1.2228842027929612</v>
      </c>
      <c r="SO118" s="242">
        <f t="shared" si="558"/>
        <v>5.3036523056921386E-2</v>
      </c>
      <c r="SP118" s="242">
        <f t="shared" si="559"/>
        <v>0</v>
      </c>
      <c r="SQ118" s="242">
        <f t="shared" si="560"/>
        <v>0.24139716432537481</v>
      </c>
      <c r="SR118" s="242">
        <f t="shared" si="561"/>
        <v>0</v>
      </c>
      <c r="SS118" s="242" t="e">
        <f t="shared" si="562"/>
        <v>#REF!</v>
      </c>
      <c r="ST118" s="242" t="e">
        <f t="shared" si="563"/>
        <v>#REF!</v>
      </c>
      <c r="SU118" s="242" t="e">
        <f t="shared" si="796"/>
        <v>#REF!</v>
      </c>
      <c r="SV118" s="242" t="e">
        <f t="shared" si="797"/>
        <v>#REF!</v>
      </c>
      <c r="SW118" s="242" t="e">
        <f t="shared" si="564"/>
        <v>#REF!</v>
      </c>
      <c r="SX118" s="242" t="e">
        <f t="shared" si="564"/>
        <v>#REF!</v>
      </c>
      <c r="SY118" s="242" t="e">
        <f t="shared" si="564"/>
        <v>#REF!</v>
      </c>
      <c r="SZ118" s="263" t="e">
        <f t="shared" si="564"/>
        <v>#REF!</v>
      </c>
      <c r="TA118" s="264">
        <f t="shared" si="565"/>
        <v>19.170099999999998</v>
      </c>
      <c r="TB118" s="264">
        <f t="shared" si="566"/>
        <v>0</v>
      </c>
      <c r="TC118" s="264">
        <f t="shared" si="567"/>
        <v>163.56073999999998</v>
      </c>
      <c r="TD118" s="264">
        <f t="shared" si="568"/>
        <v>0</v>
      </c>
      <c r="TE118" s="264">
        <f t="shared" si="569"/>
        <v>0</v>
      </c>
      <c r="TF118" s="264">
        <f t="shared" si="569"/>
        <v>0</v>
      </c>
      <c r="TG118" s="264">
        <f t="shared" si="570"/>
        <v>250.69427000000002</v>
      </c>
      <c r="TH118" s="264">
        <f t="shared" si="571"/>
        <v>0</v>
      </c>
      <c r="TI118" s="264">
        <f t="shared" si="572"/>
        <v>0</v>
      </c>
      <c r="TJ118" s="264">
        <f t="shared" si="573"/>
        <v>19.821159999999999</v>
      </c>
      <c r="TK118" s="264">
        <f t="shared" si="574"/>
        <v>113.86316000000001</v>
      </c>
      <c r="TL118" s="264">
        <f t="shared" si="575"/>
        <v>412.15714999999994</v>
      </c>
      <c r="TM118" s="264">
        <f t="shared" si="576"/>
        <v>17.108409999999999</v>
      </c>
      <c r="TN118" s="264">
        <f t="shared" si="577"/>
        <v>0</v>
      </c>
      <c r="TO118" s="264">
        <f t="shared" si="578"/>
        <v>86.084599999999995</v>
      </c>
      <c r="TP118" s="264">
        <f t="shared" si="578"/>
        <v>0</v>
      </c>
      <c r="TQ118" s="264"/>
      <c r="TR118" s="264"/>
      <c r="TS118" s="264" t="e">
        <f t="shared" si="579"/>
        <v>#REF!</v>
      </c>
      <c r="TT118" s="264">
        <f t="shared" si="580"/>
        <v>0</v>
      </c>
      <c r="TU118" s="264">
        <f t="shared" si="581"/>
        <v>169.43188048487568</v>
      </c>
      <c r="TV118" s="264">
        <f t="shared" si="582"/>
        <v>0</v>
      </c>
      <c r="TW118" s="264">
        <f t="shared" si="582"/>
        <v>0</v>
      </c>
      <c r="TX118" s="264">
        <f t="shared" si="583"/>
        <v>0</v>
      </c>
      <c r="TY118" s="264">
        <f t="shared" si="584"/>
        <v>272.60504709372327</v>
      </c>
      <c r="TZ118" s="264">
        <f t="shared" si="585"/>
        <v>0</v>
      </c>
      <c r="UA118" s="264">
        <f t="shared" si="586"/>
        <v>0</v>
      </c>
      <c r="UB118" s="264">
        <f t="shared" si="587"/>
        <v>22.332910638597987</v>
      </c>
      <c r="UC118" s="264">
        <f t="shared" si="588"/>
        <v>128.19362071511293</v>
      </c>
      <c r="UD118" s="264">
        <f t="shared" si="589"/>
        <v>442.31721615021405</v>
      </c>
      <c r="UE118" s="264">
        <f t="shared" si="590"/>
        <v>19.183310389688465</v>
      </c>
      <c r="UF118" s="264">
        <f t="shared" si="591"/>
        <v>0</v>
      </c>
      <c r="UG118" s="264">
        <f t="shared" si="592"/>
        <v>87.313354336488061</v>
      </c>
      <c r="UH118" s="264">
        <f t="shared" si="592"/>
        <v>0</v>
      </c>
      <c r="UI118" s="191"/>
      <c r="UJ118" s="191"/>
      <c r="UK118" s="191"/>
      <c r="UL118" s="191"/>
      <c r="UM118" s="189"/>
      <c r="UN118" s="191"/>
      <c r="UO118" s="191"/>
      <c r="UP118" s="191"/>
      <c r="UQ118" s="191"/>
      <c r="UR118" s="191"/>
      <c r="US118" s="191"/>
      <c r="UT118" s="191"/>
      <c r="UU118" s="191"/>
      <c r="UV118" s="192"/>
      <c r="UW118" s="191"/>
      <c r="UX118" s="191"/>
      <c r="UY118" s="191"/>
      <c r="UZ118" s="191"/>
      <c r="VA118" s="191"/>
      <c r="VB118" s="191"/>
      <c r="VC118" s="191"/>
      <c r="VD118" s="191"/>
      <c r="VE118" s="191"/>
      <c r="VF118" s="191"/>
      <c r="VG118" s="191"/>
      <c r="VH118" s="191"/>
      <c r="VI118" s="191"/>
      <c r="VJ118" s="191"/>
      <c r="VK118" s="191"/>
      <c r="VL118" s="191"/>
      <c r="VM118" s="191"/>
      <c r="VN118" s="219"/>
      <c r="VO118" s="191"/>
      <c r="VP118" s="191"/>
      <c r="VQ118" s="191"/>
      <c r="VR118" s="191"/>
      <c r="VS118" s="191"/>
      <c r="VT118" s="191"/>
      <c r="VU118" s="191"/>
      <c r="VV118" s="191"/>
    </row>
    <row r="119" spans="1:594" ht="23.1" hidden="1" customHeight="1" thickBot="1" x14ac:dyDescent="0.35">
      <c r="A119" s="265">
        <v>82</v>
      </c>
      <c r="B119" s="266" t="s">
        <v>182</v>
      </c>
      <c r="C119" s="265">
        <v>2</v>
      </c>
      <c r="D119" s="267">
        <v>205.1</v>
      </c>
      <c r="E119" s="239"/>
      <c r="F119" s="240">
        <f t="shared" si="593"/>
        <v>205.1</v>
      </c>
      <c r="G119" s="240"/>
      <c r="H119" s="268">
        <v>0</v>
      </c>
      <c r="I119" s="269">
        <v>3.1002999999999998</v>
      </c>
      <c r="J119" s="269">
        <v>3.1002999999999998</v>
      </c>
      <c r="K119" s="269">
        <f t="shared" si="798"/>
        <v>2.7414999999999998</v>
      </c>
      <c r="L119" s="269">
        <f t="shared" si="799"/>
        <v>2.7414999999999998</v>
      </c>
      <c r="M119" s="269">
        <v>4.9200000000000001E-2</v>
      </c>
      <c r="N119" s="269">
        <v>0</v>
      </c>
      <c r="O119" s="269">
        <v>0.35880000000000001</v>
      </c>
      <c r="P119" s="269">
        <v>0</v>
      </c>
      <c r="Q119" s="269">
        <v>0</v>
      </c>
      <c r="R119" s="269">
        <v>0</v>
      </c>
      <c r="S119" s="269">
        <v>0.52529999999999999</v>
      </c>
      <c r="T119" s="269">
        <v>0</v>
      </c>
      <c r="U119" s="269">
        <v>0</v>
      </c>
      <c r="V119" s="269">
        <v>3.7400000000000003E-2</v>
      </c>
      <c r="W119" s="269">
        <v>0.4536</v>
      </c>
      <c r="X119" s="269">
        <v>1.4188000000000001</v>
      </c>
      <c r="Y119" s="269">
        <v>4.3999999999999997E-2</v>
      </c>
      <c r="Z119" s="269">
        <v>3.7000000000000002E-3</v>
      </c>
      <c r="AA119" s="269">
        <v>0.20949999999999999</v>
      </c>
      <c r="AB119" s="269">
        <v>0</v>
      </c>
      <c r="AC119" s="244">
        <v>0</v>
      </c>
      <c r="AD119" s="243">
        <f t="shared" si="594"/>
        <v>0</v>
      </c>
      <c r="AE119" s="243">
        <f t="shared" si="390"/>
        <v>0</v>
      </c>
      <c r="AF119" s="243">
        <f t="shared" si="595"/>
        <v>0</v>
      </c>
      <c r="AG119" s="243">
        <f t="shared" si="596"/>
        <v>0</v>
      </c>
      <c r="AH119" s="244">
        <v>0</v>
      </c>
      <c r="AI119" s="243">
        <f t="shared" si="391"/>
        <v>0</v>
      </c>
      <c r="AJ119" s="243">
        <f t="shared" si="597"/>
        <v>0</v>
      </c>
      <c r="AK119" s="243">
        <f t="shared" si="598"/>
        <v>0</v>
      </c>
      <c r="AL119" s="243">
        <f t="shared" si="392"/>
        <v>0</v>
      </c>
      <c r="AM119" s="243">
        <f t="shared" si="599"/>
        <v>0</v>
      </c>
      <c r="AN119" s="244">
        <v>3.76</v>
      </c>
      <c r="AO119" s="244">
        <v>0.82720000000000005</v>
      </c>
      <c r="AP119" s="243">
        <f t="shared" si="600"/>
        <v>0</v>
      </c>
      <c r="AQ119" s="243">
        <f t="shared" si="601"/>
        <v>0</v>
      </c>
      <c r="AR119" s="243">
        <f t="shared" si="602"/>
        <v>0</v>
      </c>
      <c r="AS119" s="244">
        <v>0.30211617800833301</v>
      </c>
      <c r="AT119" s="244" t="e">
        <f t="shared" si="393"/>
        <v>#REF!</v>
      </c>
      <c r="AU119" s="243">
        <f t="shared" si="394"/>
        <v>0.55553369145039189</v>
      </c>
      <c r="AV119" s="243">
        <f t="shared" si="603"/>
        <v>1.7906877441038485E-2</v>
      </c>
      <c r="AW119" s="243">
        <f t="shared" si="604"/>
        <v>0.47386759890016877</v>
      </c>
      <c r="AX119" s="243">
        <f t="shared" si="395"/>
        <v>0.27224249347293628</v>
      </c>
      <c r="AY119" s="243">
        <f t="shared" si="605"/>
        <v>6.860510835517994</v>
      </c>
      <c r="AZ119" s="244">
        <v>9</v>
      </c>
      <c r="BA119" s="243">
        <f t="shared" si="606"/>
        <v>45.874499999999991</v>
      </c>
      <c r="BB119" s="243">
        <f t="shared" si="607"/>
        <v>4.7840549999999995</v>
      </c>
      <c r="BC119" s="243">
        <f t="shared" si="608"/>
        <v>3.8272439999999999</v>
      </c>
      <c r="BD119" s="243">
        <f t="shared" si="609"/>
        <v>0.95681099999999963</v>
      </c>
      <c r="BE119" s="244">
        <v>1.7940206249999999</v>
      </c>
      <c r="BF119" s="243">
        <f t="shared" si="610"/>
        <v>1.4352165000000001</v>
      </c>
      <c r="BG119" s="243">
        <f t="shared" si="611"/>
        <v>0.35880412499999981</v>
      </c>
      <c r="BH119" s="243">
        <f t="shared" si="396"/>
        <v>5.9597644951051123</v>
      </c>
      <c r="BI119" s="243">
        <f t="shared" si="612"/>
        <v>0.19210495066945873</v>
      </c>
      <c r="BJ119" s="243">
        <f t="shared" si="613"/>
        <v>5.0836507934066981</v>
      </c>
      <c r="BK119" s="243">
        <f t="shared" si="397"/>
        <v>2.9206170060052554</v>
      </c>
      <c r="BL119" s="243">
        <f t="shared" si="614"/>
        <v>73.599548551332433</v>
      </c>
      <c r="BM119" s="244">
        <v>0</v>
      </c>
      <c r="BN119" s="243">
        <f t="shared" si="615"/>
        <v>0</v>
      </c>
      <c r="BO119" s="243">
        <f t="shared" si="398"/>
        <v>0</v>
      </c>
      <c r="BP119" s="243">
        <f t="shared" si="616"/>
        <v>0</v>
      </c>
      <c r="BQ119" s="243">
        <f t="shared" si="617"/>
        <v>0</v>
      </c>
      <c r="BR119" s="244">
        <v>0</v>
      </c>
      <c r="BS119" s="243">
        <f t="shared" si="399"/>
        <v>0</v>
      </c>
      <c r="BT119" s="243">
        <f t="shared" si="618"/>
        <v>0</v>
      </c>
      <c r="BU119" s="243">
        <f t="shared" si="619"/>
        <v>0</v>
      </c>
      <c r="BV119" s="243">
        <f t="shared" si="400"/>
        <v>0</v>
      </c>
      <c r="BW119" s="243">
        <f t="shared" si="620"/>
        <v>0</v>
      </c>
      <c r="BX119" s="244">
        <v>0</v>
      </c>
      <c r="BY119" s="243">
        <f t="shared" si="401"/>
        <v>0</v>
      </c>
      <c r="BZ119" s="243">
        <f t="shared" si="621"/>
        <v>0</v>
      </c>
      <c r="CA119" s="243">
        <f t="shared" si="622"/>
        <v>0</v>
      </c>
      <c r="CB119" s="243">
        <f t="shared" si="402"/>
        <v>0</v>
      </c>
      <c r="CC119" s="243">
        <f t="shared" si="623"/>
        <v>0</v>
      </c>
      <c r="CD119" s="245"/>
      <c r="CE119" s="243">
        <f t="shared" si="403"/>
        <v>0</v>
      </c>
      <c r="CF119" s="243">
        <f t="shared" si="624"/>
        <v>0</v>
      </c>
      <c r="CG119" s="243">
        <f t="shared" si="625"/>
        <v>0</v>
      </c>
      <c r="CH119" s="243">
        <f t="shared" si="404"/>
        <v>0</v>
      </c>
      <c r="CI119" s="243">
        <f t="shared" si="626"/>
        <v>0</v>
      </c>
      <c r="CJ119" s="245"/>
      <c r="CK119" s="243">
        <f t="shared" si="405"/>
        <v>0</v>
      </c>
      <c r="CL119" s="243">
        <f t="shared" si="627"/>
        <v>0</v>
      </c>
      <c r="CM119" s="243">
        <f t="shared" si="628"/>
        <v>0</v>
      </c>
      <c r="CN119" s="243">
        <f t="shared" si="406"/>
        <v>0</v>
      </c>
      <c r="CO119" s="243">
        <f t="shared" si="629"/>
        <v>0</v>
      </c>
      <c r="CP119" s="243">
        <v>0</v>
      </c>
      <c r="CQ119" s="243">
        <f t="shared" si="407"/>
        <v>0</v>
      </c>
      <c r="CR119" s="243">
        <f t="shared" si="763"/>
        <v>0</v>
      </c>
      <c r="CS119" s="243">
        <f t="shared" si="630"/>
        <v>0</v>
      </c>
      <c r="CT119" s="243">
        <f t="shared" si="408"/>
        <v>0</v>
      </c>
      <c r="CU119" s="243">
        <f t="shared" si="631"/>
        <v>0</v>
      </c>
      <c r="CV119" s="243"/>
      <c r="CW119" s="243">
        <f t="shared" si="409"/>
        <v>0</v>
      </c>
      <c r="CX119" s="243">
        <f t="shared" si="764"/>
        <v>0</v>
      </c>
      <c r="CY119" s="243">
        <f t="shared" si="632"/>
        <v>0</v>
      </c>
      <c r="CZ119" s="243">
        <f t="shared" si="410"/>
        <v>0</v>
      </c>
      <c r="DA119" s="243">
        <f t="shared" si="633"/>
        <v>0</v>
      </c>
      <c r="DB119" s="244">
        <v>0</v>
      </c>
      <c r="DC119" s="243">
        <f t="shared" si="634"/>
        <v>0</v>
      </c>
      <c r="DD119" s="243">
        <f t="shared" si="411"/>
        <v>0</v>
      </c>
      <c r="DE119" s="244">
        <v>0</v>
      </c>
      <c r="DF119" s="244">
        <v>0</v>
      </c>
      <c r="DG119" s="243">
        <f t="shared" si="412"/>
        <v>0</v>
      </c>
      <c r="DH119" s="243">
        <f t="shared" si="413"/>
        <v>0</v>
      </c>
      <c r="DI119" s="243">
        <f t="shared" si="635"/>
        <v>0</v>
      </c>
      <c r="DJ119" s="244">
        <v>21.66</v>
      </c>
      <c r="DK119" s="243">
        <f t="shared" si="636"/>
        <v>4.7652000000000001</v>
      </c>
      <c r="DL119" s="243">
        <f t="shared" si="414"/>
        <v>0</v>
      </c>
      <c r="DM119" s="244">
        <v>0.88054254882999905</v>
      </c>
      <c r="DN119" s="244">
        <v>2.2489235436666699</v>
      </c>
      <c r="DO119" s="243">
        <f t="shared" si="415"/>
        <v>3.3580591142372263</v>
      </c>
      <c r="DP119" s="243">
        <f t="shared" si="416"/>
        <v>1.645636260336695</v>
      </c>
      <c r="DQ119" s="243">
        <f t="shared" si="637"/>
        <v>41.470033760484704</v>
      </c>
      <c r="DR119" s="244">
        <v>5.41</v>
      </c>
      <c r="DS119" s="243">
        <f t="shared" si="638"/>
        <v>1.1902000000000001</v>
      </c>
      <c r="DT119" s="243">
        <f t="shared" si="417"/>
        <v>0</v>
      </c>
      <c r="DU119" s="244">
        <v>0.22871062759500099</v>
      </c>
      <c r="DV119" s="244">
        <v>0</v>
      </c>
      <c r="DW119" s="243">
        <f t="shared" si="418"/>
        <v>0.77591421610169331</v>
      </c>
      <c r="DX119" s="243">
        <f t="shared" si="419"/>
        <v>0.38024124218483474</v>
      </c>
      <c r="DY119" s="243">
        <f t="shared" si="420"/>
        <v>9.5820793030578351</v>
      </c>
      <c r="DZ119" s="244">
        <v>0</v>
      </c>
      <c r="EA119" s="243">
        <f t="shared" si="639"/>
        <v>0</v>
      </c>
      <c r="EB119" s="243">
        <f t="shared" si="421"/>
        <v>0</v>
      </c>
      <c r="EC119" s="244">
        <v>0</v>
      </c>
      <c r="ED119" s="244">
        <v>0</v>
      </c>
      <c r="EE119" s="243">
        <f t="shared" si="422"/>
        <v>0</v>
      </c>
      <c r="EF119" s="243">
        <f t="shared" si="423"/>
        <v>0</v>
      </c>
      <c r="EG119" s="243">
        <f t="shared" si="424"/>
        <v>0</v>
      </c>
      <c r="EH119" s="244">
        <v>0</v>
      </c>
      <c r="EI119" s="243">
        <f t="shared" si="640"/>
        <v>0</v>
      </c>
      <c r="EJ119" s="243">
        <f t="shared" si="425"/>
        <v>0</v>
      </c>
      <c r="EK119" s="244">
        <v>0</v>
      </c>
      <c r="EL119" s="244">
        <v>0</v>
      </c>
      <c r="EM119" s="243">
        <f t="shared" si="426"/>
        <v>0</v>
      </c>
      <c r="EN119" s="243">
        <f t="shared" si="427"/>
        <v>0</v>
      </c>
      <c r="EO119" s="243">
        <f t="shared" si="641"/>
        <v>0</v>
      </c>
      <c r="EP119" s="244">
        <v>0</v>
      </c>
      <c r="EQ119" s="244">
        <v>23.791599999999999</v>
      </c>
      <c r="ER119" s="244">
        <v>0</v>
      </c>
      <c r="ES119" s="244">
        <v>0</v>
      </c>
      <c r="ET119" s="244">
        <v>0</v>
      </c>
      <c r="EU119" s="243">
        <f t="shared" si="428"/>
        <v>2.703248244194163</v>
      </c>
      <c r="EV119" s="243">
        <f t="shared" si="642"/>
        <v>8.7135552256257673E-2</v>
      </c>
      <c r="EW119" s="243">
        <f t="shared" si="643"/>
        <v>2.3058579064088582</v>
      </c>
      <c r="EX119" s="243">
        <f t="shared" si="429"/>
        <v>1.3247424122097082</v>
      </c>
      <c r="EY119" s="243">
        <f t="shared" si="644"/>
        <v>33.383508787684647</v>
      </c>
      <c r="EZ119" s="245">
        <f t="shared" si="645"/>
        <v>27.07</v>
      </c>
      <c r="FA119" s="245">
        <f t="shared" si="645"/>
        <v>5.9554</v>
      </c>
      <c r="FB119" s="245">
        <f t="shared" si="645"/>
        <v>0</v>
      </c>
      <c r="FC119" s="245">
        <f t="shared" si="646"/>
        <v>0</v>
      </c>
      <c r="FD119" s="245">
        <f t="shared" si="647"/>
        <v>0</v>
      </c>
      <c r="FE119" s="245">
        <f t="shared" si="648"/>
        <v>3.3581767200916697</v>
      </c>
      <c r="FF119" s="245">
        <f t="shared" si="649"/>
        <v>6.8372215745330829</v>
      </c>
      <c r="FG119" s="245">
        <f t="shared" si="650"/>
        <v>0.22038859326918275</v>
      </c>
      <c r="FH119" s="245">
        <f t="shared" si="651"/>
        <v>5.8321175124654774</v>
      </c>
      <c r="FI119" s="245">
        <f t="shared" si="652"/>
        <v>3.3506199147312379</v>
      </c>
      <c r="FJ119" s="245">
        <f t="shared" si="652"/>
        <v>84.435621851227182</v>
      </c>
      <c r="FK119" s="244">
        <f t="shared" si="430"/>
        <v>0</v>
      </c>
      <c r="FL119" s="244">
        <v>0</v>
      </c>
      <c r="FM119" s="243">
        <f t="shared" si="653"/>
        <v>0</v>
      </c>
      <c r="FN119" s="243">
        <f t="shared" si="654"/>
        <v>0</v>
      </c>
      <c r="FO119" s="244">
        <v>0</v>
      </c>
      <c r="FP119" s="244">
        <f t="shared" si="655"/>
        <v>0</v>
      </c>
      <c r="FQ119" s="244">
        <f t="shared" si="431"/>
        <v>0</v>
      </c>
      <c r="FR119" s="244">
        <v>0</v>
      </c>
      <c r="FS119" s="243">
        <f t="shared" si="656"/>
        <v>0</v>
      </c>
      <c r="FT119" s="243">
        <f t="shared" si="657"/>
        <v>0</v>
      </c>
      <c r="FU119" s="244">
        <v>0</v>
      </c>
      <c r="FV119" s="244">
        <f t="shared" si="658"/>
        <v>0</v>
      </c>
      <c r="FW119" s="270">
        <v>6.69E-4</v>
      </c>
      <c r="FX119" s="243">
        <f t="shared" si="659"/>
        <v>2.9606496937846201</v>
      </c>
      <c r="FY119" s="243">
        <f t="shared" si="660"/>
        <v>0.65134293263261644</v>
      </c>
      <c r="FZ119" s="243">
        <f t="shared" si="432"/>
        <v>0</v>
      </c>
      <c r="GA119" s="243">
        <f t="shared" si="661"/>
        <v>0</v>
      </c>
      <c r="GB119" s="243">
        <f t="shared" si="662"/>
        <v>0</v>
      </c>
      <c r="GC119" s="243">
        <f t="shared" si="663"/>
        <v>5.2093381335499928E-2</v>
      </c>
      <c r="GD119" s="243">
        <f t="shared" si="433"/>
        <v>0.41632063699095417</v>
      </c>
      <c r="GE119" s="243">
        <f t="shared" si="664"/>
        <v>1.3419532851929299E-2</v>
      </c>
      <c r="GF119" s="243">
        <f t="shared" si="665"/>
        <v>0.35511952498943811</v>
      </c>
      <c r="GG119" s="243">
        <f t="shared" si="434"/>
        <v>0.20402033223718452</v>
      </c>
      <c r="GH119" s="247">
        <f t="shared" si="666"/>
        <v>5.1413123723770493</v>
      </c>
      <c r="GI119" s="244">
        <v>4</v>
      </c>
      <c r="GJ119" s="244">
        <v>4036.43</v>
      </c>
      <c r="GK119" s="244">
        <v>888.01459999999997</v>
      </c>
      <c r="GL119" s="244">
        <v>2475.8388259692401</v>
      </c>
      <c r="GM119" s="244">
        <v>71.022008333333304</v>
      </c>
      <c r="GN119" s="271">
        <v>35.65</v>
      </c>
      <c r="GO119" s="243">
        <f t="shared" si="667"/>
        <v>7.843</v>
      </c>
      <c r="GP119" s="243">
        <f t="shared" si="435"/>
        <v>0</v>
      </c>
      <c r="GQ119" s="243">
        <f t="shared" si="668"/>
        <v>0</v>
      </c>
      <c r="GR119" s="243">
        <f t="shared" si="669"/>
        <v>0</v>
      </c>
      <c r="GS119" s="244">
        <v>0.72381768641666699</v>
      </c>
      <c r="GT119" s="244">
        <v>0.214904432275</v>
      </c>
      <c r="GU119" s="245"/>
      <c r="GV119" s="243">
        <f t="shared" si="436"/>
        <v>5.0484193918810076</v>
      </c>
      <c r="GW119" s="243">
        <f t="shared" si="670"/>
        <v>0.16272897344057469</v>
      </c>
      <c r="GX119" s="243">
        <f t="shared" si="671"/>
        <v>4.3062777510863706</v>
      </c>
      <c r="GY119" s="243">
        <f t="shared" si="437"/>
        <v>2.4740070755286334</v>
      </c>
      <c r="GZ119" s="243">
        <f t="shared" si="672"/>
        <v>62.344978303321554</v>
      </c>
      <c r="HA119" s="244">
        <v>0</v>
      </c>
      <c r="HB119" s="244">
        <v>44</v>
      </c>
      <c r="HC119" s="244">
        <v>0</v>
      </c>
      <c r="HD119" s="244">
        <v>0</v>
      </c>
      <c r="HE119" s="244">
        <v>0</v>
      </c>
      <c r="HF119" s="243">
        <f t="shared" si="673"/>
        <v>0</v>
      </c>
      <c r="HG119" s="243">
        <f t="shared" si="438"/>
        <v>0</v>
      </c>
      <c r="HH119" s="244">
        <v>0</v>
      </c>
      <c r="HI119" s="244">
        <v>0</v>
      </c>
      <c r="HJ119" s="243">
        <f t="shared" si="439"/>
        <v>0</v>
      </c>
      <c r="HK119" s="243">
        <f t="shared" si="440"/>
        <v>0</v>
      </c>
      <c r="HL119" s="243">
        <f t="shared" si="441"/>
        <v>0</v>
      </c>
      <c r="HM119" s="244">
        <v>13.11</v>
      </c>
      <c r="HN119" s="243">
        <f t="shared" si="674"/>
        <v>2.8841999999999999</v>
      </c>
      <c r="HO119" s="243">
        <f t="shared" si="442"/>
        <v>0</v>
      </c>
      <c r="HP119" s="244">
        <v>0.56634732092999895</v>
      </c>
      <c r="HQ119" s="244">
        <v>11.5619992343763</v>
      </c>
      <c r="HR119" s="243">
        <f t="shared" si="443"/>
        <v>3.195338884223859</v>
      </c>
      <c r="HS119" s="243">
        <f t="shared" si="444"/>
        <v>1.5658942719765081</v>
      </c>
      <c r="HT119" s="243">
        <f t="shared" si="445"/>
        <v>39.460535653808002</v>
      </c>
      <c r="HU119" s="244">
        <v>8.85</v>
      </c>
      <c r="HV119" s="243">
        <f t="shared" si="675"/>
        <v>1.9469999999999998</v>
      </c>
      <c r="HW119" s="243">
        <f t="shared" si="446"/>
        <v>0</v>
      </c>
      <c r="HX119" s="244">
        <v>0.36141926336000002</v>
      </c>
      <c r="HY119" s="244">
        <v>19.853238961334998</v>
      </c>
      <c r="HZ119" s="243">
        <f t="shared" si="447"/>
        <v>3.5236054172672802</v>
      </c>
      <c r="IA119" s="243">
        <f t="shared" si="448"/>
        <v>1.7267631820981137</v>
      </c>
      <c r="IB119" s="243">
        <f t="shared" si="449"/>
        <v>43.514432188872462</v>
      </c>
      <c r="IC119" s="244">
        <v>0</v>
      </c>
      <c r="ID119" s="243">
        <f t="shared" si="676"/>
        <v>0</v>
      </c>
      <c r="IE119" s="243">
        <f t="shared" si="450"/>
        <v>0</v>
      </c>
      <c r="IF119" s="244">
        <v>0</v>
      </c>
      <c r="IG119" s="244">
        <v>0</v>
      </c>
      <c r="IH119" s="243">
        <f t="shared" si="451"/>
        <v>0</v>
      </c>
      <c r="II119" s="243">
        <f t="shared" si="452"/>
        <v>0</v>
      </c>
      <c r="IJ119" s="243">
        <f t="shared" si="677"/>
        <v>0</v>
      </c>
      <c r="IK119" s="244">
        <v>0</v>
      </c>
      <c r="IL119" s="243">
        <f t="shared" si="678"/>
        <v>0</v>
      </c>
      <c r="IM119" s="243">
        <f t="shared" si="453"/>
        <v>0</v>
      </c>
      <c r="IN119" s="244">
        <v>0</v>
      </c>
      <c r="IO119" s="244">
        <v>0</v>
      </c>
      <c r="IP119" s="243">
        <f t="shared" si="454"/>
        <v>0</v>
      </c>
      <c r="IQ119" s="243">
        <f t="shared" si="455"/>
        <v>0</v>
      </c>
      <c r="IR119" s="243">
        <f t="shared" si="679"/>
        <v>0</v>
      </c>
      <c r="IS119" s="244">
        <v>0.51</v>
      </c>
      <c r="IT119" s="243">
        <f t="shared" si="680"/>
        <v>0.11220000000000001</v>
      </c>
      <c r="IU119" s="243">
        <f t="shared" si="456"/>
        <v>0</v>
      </c>
      <c r="IV119" s="244">
        <v>2.2152848095E-2</v>
      </c>
      <c r="IW119" s="244">
        <v>5.2549526147428298E-2</v>
      </c>
      <c r="IX119" s="243">
        <f t="shared" si="457"/>
        <v>7.9183414295196097E-2</v>
      </c>
      <c r="IY119" s="243">
        <f t="shared" si="458"/>
        <v>3.8804289426881217E-2</v>
      </c>
      <c r="IZ119" s="243">
        <f t="shared" si="681"/>
        <v>0.97786809355740645</v>
      </c>
      <c r="JA119" s="244">
        <v>7.0702666666666296</v>
      </c>
      <c r="JB119" s="243">
        <f t="shared" si="682"/>
        <v>1.5554586666666586</v>
      </c>
      <c r="JC119" s="244">
        <v>18.1341333333332</v>
      </c>
      <c r="JD119" s="243">
        <f t="shared" si="459"/>
        <v>0</v>
      </c>
      <c r="JE119" s="243">
        <f t="shared" si="460"/>
        <v>3.0405076142651248</v>
      </c>
      <c r="JF119" s="243">
        <f t="shared" si="461"/>
        <v>1.4900183140465808</v>
      </c>
      <c r="JG119" s="243">
        <f t="shared" si="683"/>
        <v>37.548461513973827</v>
      </c>
      <c r="JH119" s="244">
        <v>0</v>
      </c>
      <c r="JI119" s="243">
        <f t="shared" si="684"/>
        <v>0</v>
      </c>
      <c r="JJ119" s="244">
        <v>0</v>
      </c>
      <c r="JK119" s="243">
        <f t="shared" si="462"/>
        <v>0</v>
      </c>
      <c r="JL119" s="243">
        <f t="shared" si="463"/>
        <v>0</v>
      </c>
      <c r="JM119" s="243">
        <f t="shared" si="464"/>
        <v>0</v>
      </c>
      <c r="JN119" s="243">
        <f t="shared" si="685"/>
        <v>0</v>
      </c>
      <c r="JO119" s="244">
        <v>0.311785714285715</v>
      </c>
      <c r="JP119" s="243">
        <f t="shared" si="686"/>
        <v>6.8592857142857303E-2</v>
      </c>
      <c r="JQ119" s="244">
        <v>0.379857142857143</v>
      </c>
      <c r="JR119" s="243">
        <f t="shared" si="465"/>
        <v>0</v>
      </c>
      <c r="JS119" s="243">
        <f t="shared" si="466"/>
        <v>8.6379472579252978E-2</v>
      </c>
      <c r="JT119" s="243">
        <f t="shared" si="467"/>
        <v>4.2330759343248411E-2</v>
      </c>
      <c r="JU119" s="243">
        <f t="shared" si="687"/>
        <v>1.0667351354498598</v>
      </c>
      <c r="JV119" s="244">
        <v>0.56011904761904796</v>
      </c>
      <c r="JW119" s="243">
        <f t="shared" si="688"/>
        <v>0.12322619047619056</v>
      </c>
      <c r="JX119" s="244">
        <v>1.14916666666667</v>
      </c>
      <c r="JY119" s="243">
        <f t="shared" si="468"/>
        <v>0</v>
      </c>
      <c r="JZ119" s="243">
        <f t="shared" si="469"/>
        <v>0.20821359593354505</v>
      </c>
      <c r="KA119" s="243">
        <f t="shared" si="470"/>
        <v>0.10203627503477269</v>
      </c>
      <c r="KB119" s="243">
        <f t="shared" si="689"/>
        <v>2.5713141308762717</v>
      </c>
      <c r="KC119" s="244">
        <v>34.799999999999997</v>
      </c>
      <c r="KD119" s="243">
        <f t="shared" si="690"/>
        <v>7.6559999999999997</v>
      </c>
      <c r="KE119" s="244">
        <v>18.6533333333333</v>
      </c>
      <c r="KF119" s="243">
        <f t="shared" si="471"/>
        <v>0</v>
      </c>
      <c r="KG119" s="243">
        <f t="shared" si="472"/>
        <v>6.9433622806876825</v>
      </c>
      <c r="KH119" s="243">
        <f t="shared" si="473"/>
        <v>3.4026347807010491</v>
      </c>
      <c r="KI119" s="243">
        <f t="shared" si="691"/>
        <v>85.746396473666422</v>
      </c>
      <c r="KJ119" s="244">
        <v>6.0984833333333199</v>
      </c>
      <c r="KK119" s="243">
        <f t="shared" si="692"/>
        <v>1.3416663333333303</v>
      </c>
      <c r="KL119" s="244">
        <v>5.91126666666666</v>
      </c>
      <c r="KM119" s="243">
        <f t="shared" si="474"/>
        <v>0</v>
      </c>
      <c r="KN119" s="243">
        <f t="shared" si="475"/>
        <v>1.5170141041623322</v>
      </c>
      <c r="KO119" s="243">
        <f t="shared" si="476"/>
        <v>0.74342152187478217</v>
      </c>
      <c r="KP119" s="243">
        <f t="shared" si="693"/>
        <v>18.734222351244512</v>
      </c>
      <c r="KQ119" s="243">
        <f t="shared" si="694"/>
        <v>71.310654761904715</v>
      </c>
      <c r="KR119" s="243">
        <f t="shared" si="694"/>
        <v>15.688344047619035</v>
      </c>
      <c r="KS119" s="243">
        <f t="shared" si="695"/>
        <v>76.645464297100702</v>
      </c>
      <c r="KT119" s="243">
        <f t="shared" si="696"/>
        <v>0</v>
      </c>
      <c r="KU119" s="243">
        <f t="shared" si="697"/>
        <v>0</v>
      </c>
      <c r="KV119" s="243">
        <f t="shared" si="698"/>
        <v>0</v>
      </c>
      <c r="KW119" s="243">
        <f t="shared" si="699"/>
        <v>18.593604783414271</v>
      </c>
      <c r="KX119" s="243">
        <f t="shared" si="700"/>
        <v>0.59933971092631455</v>
      </c>
      <c r="KY119" s="243">
        <f t="shared" si="701"/>
        <v>15.860256523077162</v>
      </c>
      <c r="KZ119" s="243">
        <f t="shared" si="702"/>
        <v>9.1119033945019368</v>
      </c>
      <c r="LA119" s="243">
        <f t="shared" si="702"/>
        <v>229.61996554144878</v>
      </c>
      <c r="LB119" s="244">
        <v>3.36</v>
      </c>
      <c r="LC119" s="243">
        <f t="shared" si="703"/>
        <v>0.73919999999999997</v>
      </c>
      <c r="LD119" s="243">
        <f t="shared" si="477"/>
        <v>0</v>
      </c>
      <c r="LE119" s="243">
        <f t="shared" si="704"/>
        <v>0</v>
      </c>
      <c r="LF119" s="243">
        <f t="shared" si="705"/>
        <v>0</v>
      </c>
      <c r="LG119" s="244">
        <v>0.26945496957499998</v>
      </c>
      <c r="LH119" s="243">
        <f t="shared" si="478"/>
        <v>0.49637514400013971</v>
      </c>
      <c r="LI119" s="243">
        <f t="shared" si="706"/>
        <v>1.5999981648605482E-2</v>
      </c>
      <c r="LJ119" s="243">
        <f t="shared" si="707"/>
        <v>0.42340563904768336</v>
      </c>
      <c r="LK119" s="243">
        <f t="shared" si="479"/>
        <v>0.24325150567875697</v>
      </c>
      <c r="LL119" s="243">
        <f t="shared" si="708"/>
        <v>6.1299379431046752</v>
      </c>
      <c r="LM119" s="243">
        <f t="shared" si="480"/>
        <v>0.54166666784117723</v>
      </c>
      <c r="LN119" s="244">
        <v>6.1545228937110799E-2</v>
      </c>
      <c r="LO119" s="243">
        <f t="shared" si="709"/>
        <v>1.9838272432769494E-3</v>
      </c>
      <c r="LP119" s="243">
        <f t="shared" si="710"/>
        <v>5.2497787819218517E-2</v>
      </c>
      <c r="LQ119" s="243">
        <f t="shared" si="481"/>
        <v>3.0160594838914402E-2</v>
      </c>
      <c r="LR119" s="243">
        <f t="shared" si="711"/>
        <v>0.7600469899406429</v>
      </c>
      <c r="LS119" s="244">
        <v>30.631565999999999</v>
      </c>
      <c r="LT119" s="243">
        <f t="shared" si="482"/>
        <v>3.4804185933866414</v>
      </c>
      <c r="LU119" s="243">
        <f t="shared" si="712"/>
        <v>0.11218658769834755</v>
      </c>
      <c r="LV119" s="243">
        <f t="shared" si="713"/>
        <v>2.9687805211412748</v>
      </c>
      <c r="LW119" s="243">
        <f t="shared" si="483"/>
        <v>1.7055992296693319</v>
      </c>
      <c r="LX119" s="243">
        <f t="shared" si="714"/>
        <v>42.981100587667164</v>
      </c>
      <c r="LY119" s="245">
        <f t="shared" si="484"/>
        <v>0</v>
      </c>
      <c r="LZ119" s="244">
        <v>0</v>
      </c>
      <c r="MA119" s="249">
        <f t="shared" si="715"/>
        <v>0</v>
      </c>
      <c r="MB119" s="249">
        <f t="shared" si="716"/>
        <v>0</v>
      </c>
      <c r="MC119" s="249">
        <f t="shared" si="485"/>
        <v>0</v>
      </c>
      <c r="MD119" s="247">
        <f t="shared" si="717"/>
        <v>0</v>
      </c>
      <c r="ME119" s="250">
        <f t="shared" si="718"/>
        <v>511.87302297593749</v>
      </c>
      <c r="MF119" s="251">
        <f t="shared" si="765"/>
        <v>175.81579143594104</v>
      </c>
      <c r="MG119" s="252" t="e">
        <f t="shared" si="719"/>
        <v>#REF!</v>
      </c>
      <c r="MH119" s="252" t="e">
        <f t="shared" si="766"/>
        <v>#REF!</v>
      </c>
      <c r="MI119" s="252">
        <f t="shared" si="720"/>
        <v>30.631565999999999</v>
      </c>
      <c r="MJ119" s="252">
        <f t="shared" si="721"/>
        <v>0</v>
      </c>
      <c r="MK119" s="252">
        <f t="shared" si="767"/>
        <v>45.874499999999991</v>
      </c>
      <c r="ML119" s="252">
        <f t="shared" si="722"/>
        <v>0</v>
      </c>
      <c r="MM119" s="252">
        <f t="shared" si="723"/>
        <v>0</v>
      </c>
      <c r="MN119" s="252">
        <f t="shared" si="724"/>
        <v>23.791599999999999</v>
      </c>
      <c r="MO119" s="252">
        <f t="shared" si="725"/>
        <v>0</v>
      </c>
      <c r="MP119" s="253">
        <f t="shared" si="726"/>
        <v>0</v>
      </c>
      <c r="MQ119" s="254">
        <f t="shared" si="768"/>
        <v>0</v>
      </c>
      <c r="MR119" s="255">
        <f t="shared" si="727"/>
        <v>0</v>
      </c>
      <c r="MS119" s="255">
        <f t="shared" si="769"/>
        <v>0</v>
      </c>
      <c r="MT119" s="255">
        <f t="shared" si="770"/>
        <v>44.152451783892872</v>
      </c>
      <c r="MU119" s="255">
        <f t="shared" si="486"/>
        <v>1.4231945874449861</v>
      </c>
      <c r="MV119" s="255">
        <f t="shared" si="728"/>
        <v>45.947434501177668</v>
      </c>
      <c r="MW119" s="255" t="e">
        <f t="shared" si="487"/>
        <v>#REF!</v>
      </c>
      <c r="MX119" s="255" t="e">
        <f t="shared" si="488"/>
        <v>#REF!</v>
      </c>
      <c r="MY119" s="256" t="e">
        <f t="shared" si="729"/>
        <v>#REF!</v>
      </c>
      <c r="MZ119" s="254">
        <f t="shared" si="730"/>
        <v>0</v>
      </c>
      <c r="NA119" s="255">
        <f t="shared" si="489"/>
        <v>0</v>
      </c>
      <c r="NB119" s="255">
        <f t="shared" si="731"/>
        <v>0</v>
      </c>
      <c r="NC119" s="255">
        <f t="shared" si="490"/>
        <v>0</v>
      </c>
      <c r="ND119" s="255">
        <f t="shared" si="732"/>
        <v>0</v>
      </c>
      <c r="NE119" s="255"/>
      <c r="NF119" s="256"/>
      <c r="NG119" s="257"/>
      <c r="NH119" s="254">
        <f t="shared" si="733"/>
        <v>5.1653184706582058</v>
      </c>
      <c r="NI119" s="255">
        <f t="shared" si="491"/>
        <v>5.821313916431798</v>
      </c>
      <c r="NJ119" s="255" t="e">
        <f t="shared" si="734"/>
        <v>#REF!</v>
      </c>
      <c r="NK119" s="255" t="e">
        <f t="shared" si="492"/>
        <v>#REF!</v>
      </c>
      <c r="NL119" s="255">
        <f t="shared" si="735"/>
        <v>5.444849869458726</v>
      </c>
      <c r="NM119" s="255">
        <f t="shared" si="773"/>
        <v>0.94866132115626023</v>
      </c>
      <c r="NN119" s="256" t="e">
        <f t="shared" si="774"/>
        <v>#REF!</v>
      </c>
      <c r="NO119" s="257" t="e">
        <f t="shared" si="801"/>
        <v>#REF!</v>
      </c>
      <c r="NP119" s="254">
        <f t="shared" si="736"/>
        <v>6.2020539679561715</v>
      </c>
      <c r="NQ119" s="255">
        <f t="shared" si="493"/>
        <v>6.9897148218866052</v>
      </c>
      <c r="NR119" s="255">
        <f t="shared" si="737"/>
        <v>5.4545654506694579</v>
      </c>
      <c r="NS119" s="255">
        <f t="shared" si="494"/>
        <v>6.7636611588301276</v>
      </c>
      <c r="NT119" s="255">
        <f t="shared" si="738"/>
        <v>58.4123401201051</v>
      </c>
      <c r="NU119" s="255">
        <f t="shared" si="739"/>
        <v>0.10617711865684132</v>
      </c>
      <c r="NV119" s="256">
        <f t="shared" si="740"/>
        <v>9.3380361742981019E-2</v>
      </c>
      <c r="NW119" s="257">
        <f t="shared" si="495"/>
        <v>1.0358957808877343</v>
      </c>
      <c r="NX119" s="254">
        <f t="shared" si="741"/>
        <v>0</v>
      </c>
      <c r="NY119" s="255">
        <f t="shared" si="496"/>
        <v>0</v>
      </c>
      <c r="NZ119" s="255">
        <f t="shared" si="742"/>
        <v>0</v>
      </c>
      <c r="OA119" s="255">
        <f t="shared" si="497"/>
        <v>0</v>
      </c>
      <c r="OB119" s="255">
        <f t="shared" si="743"/>
        <v>0</v>
      </c>
      <c r="OC119" s="255"/>
      <c r="OD119" s="256"/>
      <c r="OE119" s="257"/>
      <c r="OF119" s="254">
        <f t="shared" si="744"/>
        <v>0</v>
      </c>
      <c r="OG119" s="255">
        <f t="shared" si="498"/>
        <v>0</v>
      </c>
      <c r="OH119" s="255">
        <f t="shared" si="745"/>
        <v>0</v>
      </c>
      <c r="OI119" s="255">
        <f t="shared" si="499"/>
        <v>0</v>
      </c>
      <c r="OJ119" s="255">
        <f t="shared" si="746"/>
        <v>0</v>
      </c>
      <c r="OK119" s="255"/>
      <c r="OL119" s="256"/>
      <c r="OM119" s="257"/>
      <c r="ON119" s="258"/>
      <c r="OO119" s="254">
        <f t="shared" si="747"/>
        <v>0</v>
      </c>
      <c r="OP119" s="255">
        <f t="shared" si="500"/>
        <v>0</v>
      </c>
      <c r="OQ119" s="255">
        <f t="shared" si="748"/>
        <v>0</v>
      </c>
      <c r="OR119" s="255">
        <f t="shared" si="501"/>
        <v>0</v>
      </c>
      <c r="OS119" s="255">
        <f t="shared" si="749"/>
        <v>0</v>
      </c>
      <c r="OT119" s="255"/>
      <c r="OU119" s="256"/>
      <c r="OV119" s="257"/>
      <c r="OW119" s="258"/>
      <c r="OX119" s="254">
        <f t="shared" si="750"/>
        <v>40.140583365207881</v>
      </c>
      <c r="OY119" s="255">
        <f t="shared" si="502"/>
        <v>45.238437452589281</v>
      </c>
      <c r="OZ119" s="255">
        <f t="shared" si="751"/>
        <v>0.22038859326918275</v>
      </c>
      <c r="PA119" s="255">
        <f t="shared" si="503"/>
        <v>0.2732818556537866</v>
      </c>
      <c r="PB119" s="255">
        <f t="shared" si="752"/>
        <v>67.012398294624745</v>
      </c>
      <c r="PC119" s="255">
        <f t="shared" si="388"/>
        <v>0.5990023396674593</v>
      </c>
      <c r="PD119" s="259">
        <f t="shared" si="504"/>
        <v>3.2887734042919749E-3</v>
      </c>
      <c r="PE119" s="257">
        <f t="shared" si="389"/>
        <v>1.0768626027547974</v>
      </c>
      <c r="PF119" s="254">
        <f t="shared" si="505"/>
        <v>0</v>
      </c>
      <c r="PG119" s="255">
        <f t="shared" si="506"/>
        <v>0</v>
      </c>
      <c r="PH119" s="255">
        <f t="shared" si="753"/>
        <v>0</v>
      </c>
      <c r="PI119" s="255">
        <f t="shared" si="507"/>
        <v>0</v>
      </c>
      <c r="PJ119" s="255">
        <f t="shared" si="508"/>
        <v>0</v>
      </c>
      <c r="PK119" s="255"/>
      <c r="PL119" s="259"/>
      <c r="PM119" s="257"/>
      <c r="PN119" s="254">
        <f t="shared" si="509"/>
        <v>0</v>
      </c>
      <c r="PO119" s="255">
        <f t="shared" si="510"/>
        <v>0</v>
      </c>
      <c r="PP119" s="255">
        <f t="shared" si="754"/>
        <v>0</v>
      </c>
      <c r="PQ119" s="255">
        <f t="shared" si="511"/>
        <v>0</v>
      </c>
      <c r="PR119" s="255">
        <f t="shared" si="512"/>
        <v>0</v>
      </c>
      <c r="PS119" s="255"/>
      <c r="PT119" s="259"/>
      <c r="PU119" s="257"/>
      <c r="PV119" s="254">
        <f t="shared" si="513"/>
        <v>4.0452384469043512</v>
      </c>
      <c r="PW119" s="255">
        <f t="shared" si="514"/>
        <v>4.5589837296612039</v>
      </c>
      <c r="PX119" s="255">
        <f t="shared" si="515"/>
        <v>1.3419532851929299E-2</v>
      </c>
      <c r="PY119" s="255">
        <f t="shared" si="516"/>
        <v>1.664022073639233E-2</v>
      </c>
      <c r="PZ119" s="255">
        <f t="shared" si="517"/>
        <v>4.0804066447436895</v>
      </c>
      <c r="QA119" s="255">
        <f t="shared" si="755"/>
        <v>0.99138120268364882</v>
      </c>
      <c r="QB119" s="259">
        <f t="shared" si="518"/>
        <v>3.2887734042919749E-3</v>
      </c>
      <c r="QC119" s="257">
        <f t="shared" si="756"/>
        <v>1.1266947183578535</v>
      </c>
      <c r="QD119" s="254">
        <f t="shared" si="519"/>
        <v>48.746658856325368</v>
      </c>
      <c r="QE119" s="255">
        <f t="shared" si="520"/>
        <v>54.937484531078688</v>
      </c>
      <c r="QF119" s="255">
        <f t="shared" si="521"/>
        <v>0.16272897344057469</v>
      </c>
      <c r="QG119" s="255">
        <f t="shared" si="522"/>
        <v>0.20178392706631262</v>
      </c>
      <c r="QH119" s="255">
        <f t="shared" si="523"/>
        <v>49.480141510572665</v>
      </c>
      <c r="QI119" s="255">
        <f t="shared" si="784"/>
        <v>0.98517622157384954</v>
      </c>
      <c r="QJ119" s="259">
        <f t="shared" si="785"/>
        <v>3.2887734042919741E-3</v>
      </c>
      <c r="QK119" s="257">
        <f t="shared" si="786"/>
        <v>1.1259066857569089</v>
      </c>
      <c r="QL119" s="254">
        <f t="shared" si="524"/>
        <v>106.34851176767789</v>
      </c>
      <c r="QM119" s="255">
        <f t="shared" si="525"/>
        <v>119.85477276217298</v>
      </c>
      <c r="QN119" s="255">
        <f t="shared" si="526"/>
        <v>0.59933971092631455</v>
      </c>
      <c r="QO119" s="255">
        <f t="shared" si="527"/>
        <v>0.74318124154863008</v>
      </c>
      <c r="QP119" s="255">
        <f t="shared" si="757"/>
        <v>182.23806789003871</v>
      </c>
      <c r="QQ119" s="255">
        <f t="shared" si="758"/>
        <v>0.58356913568600777</v>
      </c>
      <c r="QR119" s="259">
        <f t="shared" si="528"/>
        <v>3.2887734042919745E-3</v>
      </c>
      <c r="QS119" s="257">
        <f t="shared" si="759"/>
        <v>1.074902585849153</v>
      </c>
      <c r="QT119" s="254">
        <f t="shared" si="529"/>
        <v>4.6157548796381738</v>
      </c>
      <c r="QU119" s="255">
        <f t="shared" si="530"/>
        <v>5.2019557493522219</v>
      </c>
      <c r="QV119" s="255">
        <f t="shared" si="531"/>
        <v>1.5999981648605482E-2</v>
      </c>
      <c r="QW119" s="255">
        <f t="shared" si="532"/>
        <v>1.9839977244270796E-2</v>
      </c>
      <c r="QX119" s="255">
        <f t="shared" si="533"/>
        <v>4.8650301135751386</v>
      </c>
      <c r="QY119" s="255">
        <f t="shared" si="787"/>
        <v>0.94876183124922508</v>
      </c>
      <c r="QZ119" s="259">
        <f t="shared" si="788"/>
        <v>3.2887734042919749E-3</v>
      </c>
      <c r="RA119" s="257">
        <f t="shared" si="789"/>
        <v>1.1212820581856817</v>
      </c>
      <c r="RB119" s="254">
        <f t="shared" si="534"/>
        <v>6.4047301139446594E-2</v>
      </c>
      <c r="RC119" s="255">
        <f t="shared" si="535"/>
        <v>7.2181308384156317E-2</v>
      </c>
      <c r="RD119" s="255">
        <f t="shared" si="760"/>
        <v>1.9838272432769494E-3</v>
      </c>
      <c r="RE119" s="255">
        <f t="shared" si="536"/>
        <v>2.4599457816634174E-3</v>
      </c>
      <c r="RF119" s="255">
        <f t="shared" si="537"/>
        <v>0.60321189677828801</v>
      </c>
      <c r="RG119" s="255">
        <f t="shared" si="790"/>
        <v>0.1061771186568413</v>
      </c>
      <c r="RH119" s="259">
        <f t="shared" si="791"/>
        <v>3.2887734042919745E-3</v>
      </c>
      <c r="RI119" s="257">
        <f t="shared" si="792"/>
        <v>1.0142737996864488</v>
      </c>
      <c r="RJ119" s="254">
        <f t="shared" si="538"/>
        <v>3.621912235792355</v>
      </c>
      <c r="RK119" s="255">
        <f t="shared" si="539"/>
        <v>4.0818950897379844</v>
      </c>
      <c r="RL119" s="255">
        <f t="shared" si="761"/>
        <v>0.11218658769834755</v>
      </c>
      <c r="RM119" s="255">
        <f t="shared" si="540"/>
        <v>0.13911136874595095</v>
      </c>
      <c r="RN119" s="255">
        <f t="shared" si="541"/>
        <v>34.111984593386637</v>
      </c>
      <c r="RO119" s="255">
        <f t="shared" si="793"/>
        <v>0.10617711865684129</v>
      </c>
      <c r="RP119" s="259">
        <f t="shared" si="794"/>
        <v>3.2887734042919745E-3</v>
      </c>
      <c r="RQ119" s="257">
        <f t="shared" si="795"/>
        <v>1.0142737996864488</v>
      </c>
      <c r="RR119" s="254">
        <f t="shared" si="542"/>
        <v>0</v>
      </c>
      <c r="RS119" s="255">
        <f t="shared" si="543"/>
        <v>0</v>
      </c>
      <c r="RT119" s="255">
        <f t="shared" si="762"/>
        <v>0</v>
      </c>
      <c r="RU119" s="255">
        <f t="shared" si="544"/>
        <v>0</v>
      </c>
      <c r="RV119" s="255">
        <f t="shared" si="545"/>
        <v>0</v>
      </c>
      <c r="RW119" s="255"/>
      <c r="RX119" s="259"/>
      <c r="RY119" s="257"/>
      <c r="RZ119" s="260"/>
      <c r="SA119" s="242" t="e">
        <f t="shared" si="546"/>
        <v>#REF!</v>
      </c>
      <c r="SB119" s="242">
        <f t="shared" si="547"/>
        <v>0</v>
      </c>
      <c r="SC119" s="242">
        <f t="shared" si="548"/>
        <v>0.37167940618251905</v>
      </c>
      <c r="SD119" s="242">
        <f t="shared" si="549"/>
        <v>0</v>
      </c>
      <c r="SE119" s="242">
        <f t="shared" si="550"/>
        <v>0</v>
      </c>
      <c r="SF119" s="262">
        <v>0</v>
      </c>
      <c r="SG119" s="242">
        <f t="shared" si="551"/>
        <v>0</v>
      </c>
      <c r="SH119" s="262">
        <v>0</v>
      </c>
      <c r="SI119" s="242">
        <f t="shared" si="552"/>
        <v>0.56567592522709509</v>
      </c>
      <c r="SJ119" s="242">
        <f t="shared" si="553"/>
        <v>0</v>
      </c>
      <c r="SK119" s="242">
        <f t="shared" si="554"/>
        <v>0</v>
      </c>
      <c r="SL119" s="242">
        <f t="shared" si="555"/>
        <v>4.2138382466583725E-2</v>
      </c>
      <c r="SM119" s="242">
        <f t="shared" si="556"/>
        <v>0.51071127265933391</v>
      </c>
      <c r="SN119" s="242">
        <f t="shared" si="557"/>
        <v>1.5250717888027783</v>
      </c>
      <c r="SO119" s="242">
        <f t="shared" si="558"/>
        <v>4.9336410560169991E-2</v>
      </c>
      <c r="SP119" s="242">
        <f t="shared" si="559"/>
        <v>3.7528130588398607E-3</v>
      </c>
      <c r="SQ119" s="242">
        <f t="shared" si="560"/>
        <v>0.21249036103431101</v>
      </c>
      <c r="SR119" s="242">
        <f t="shared" si="561"/>
        <v>0</v>
      </c>
      <c r="SS119" s="242" t="e">
        <f t="shared" si="562"/>
        <v>#REF!</v>
      </c>
      <c r="ST119" s="242" t="e">
        <f t="shared" si="563"/>
        <v>#REF!</v>
      </c>
      <c r="SU119" s="242" t="e">
        <f t="shared" si="796"/>
        <v>#REF!</v>
      </c>
      <c r="SV119" s="242" t="e">
        <f t="shared" si="797"/>
        <v>#REF!</v>
      </c>
      <c r="SW119" s="242" t="e">
        <f t="shared" si="564"/>
        <v>#REF!</v>
      </c>
      <c r="SX119" s="242" t="e">
        <f t="shared" si="564"/>
        <v>#REF!</v>
      </c>
      <c r="SY119" s="242" t="e">
        <f t="shared" si="564"/>
        <v>#REF!</v>
      </c>
      <c r="SZ119" s="263" t="e">
        <f t="shared" si="564"/>
        <v>#REF!</v>
      </c>
      <c r="TA119" s="264">
        <f t="shared" si="565"/>
        <v>10.090920000000001</v>
      </c>
      <c r="TB119" s="264">
        <f t="shared" si="566"/>
        <v>0</v>
      </c>
      <c r="TC119" s="264">
        <f t="shared" si="567"/>
        <v>73.589879999999994</v>
      </c>
      <c r="TD119" s="264">
        <f t="shared" si="568"/>
        <v>0</v>
      </c>
      <c r="TE119" s="264">
        <f t="shared" si="569"/>
        <v>0</v>
      </c>
      <c r="TF119" s="264">
        <f t="shared" si="569"/>
        <v>0</v>
      </c>
      <c r="TG119" s="264">
        <f t="shared" si="570"/>
        <v>107.73903</v>
      </c>
      <c r="TH119" s="264">
        <f t="shared" si="571"/>
        <v>0</v>
      </c>
      <c r="TI119" s="264">
        <f t="shared" si="572"/>
        <v>0</v>
      </c>
      <c r="TJ119" s="264">
        <f t="shared" si="573"/>
        <v>7.6707400000000003</v>
      </c>
      <c r="TK119" s="264">
        <f t="shared" si="574"/>
        <v>93.033360000000002</v>
      </c>
      <c r="TL119" s="264">
        <f t="shared" si="575"/>
        <v>290.99588</v>
      </c>
      <c r="TM119" s="264">
        <f t="shared" si="576"/>
        <v>9.0244</v>
      </c>
      <c r="TN119" s="264">
        <f t="shared" si="577"/>
        <v>0.75887000000000004</v>
      </c>
      <c r="TO119" s="264">
        <f t="shared" si="578"/>
        <v>42.968449999999997</v>
      </c>
      <c r="TP119" s="264">
        <f t="shared" si="578"/>
        <v>0</v>
      </c>
      <c r="TQ119" s="264"/>
      <c r="TR119" s="264"/>
      <c r="TS119" s="264" t="e">
        <f t="shared" si="579"/>
        <v>#REF!</v>
      </c>
      <c r="TT119" s="264">
        <f t="shared" si="580"/>
        <v>0</v>
      </c>
      <c r="TU119" s="264">
        <f t="shared" si="581"/>
        <v>76.231446208034654</v>
      </c>
      <c r="TV119" s="264">
        <f t="shared" si="582"/>
        <v>0</v>
      </c>
      <c r="TW119" s="264">
        <f t="shared" si="582"/>
        <v>0</v>
      </c>
      <c r="TX119" s="264">
        <f t="shared" si="583"/>
        <v>0</v>
      </c>
      <c r="TY119" s="264">
        <f t="shared" si="584"/>
        <v>116.0201322640772</v>
      </c>
      <c r="TZ119" s="264">
        <f t="shared" si="585"/>
        <v>0</v>
      </c>
      <c r="UA119" s="264">
        <f t="shared" si="586"/>
        <v>0</v>
      </c>
      <c r="UB119" s="264">
        <f t="shared" si="587"/>
        <v>8.6425822438963209</v>
      </c>
      <c r="UC119" s="264">
        <f t="shared" si="588"/>
        <v>104.74688202242939</v>
      </c>
      <c r="UD119" s="264">
        <f t="shared" si="589"/>
        <v>312.79222388344982</v>
      </c>
      <c r="UE119" s="264">
        <f t="shared" si="590"/>
        <v>10.118897805890866</v>
      </c>
      <c r="UF119" s="264">
        <f t="shared" si="591"/>
        <v>0.76970195836805544</v>
      </c>
      <c r="UG119" s="264">
        <f t="shared" si="592"/>
        <v>43.581773048137187</v>
      </c>
      <c r="UH119" s="264">
        <f t="shared" si="592"/>
        <v>0</v>
      </c>
      <c r="UI119" s="191"/>
      <c r="UJ119" s="191"/>
      <c r="UK119" s="191"/>
      <c r="UL119" s="191"/>
      <c r="UM119" s="189"/>
      <c r="UN119" s="191"/>
      <c r="UO119" s="191"/>
      <c r="UP119" s="191"/>
      <c r="UQ119" s="191"/>
      <c r="UR119" s="191"/>
      <c r="US119" s="191"/>
      <c r="UT119" s="191"/>
      <c r="UU119" s="191"/>
      <c r="UV119" s="192"/>
      <c r="UW119" s="191"/>
      <c r="UX119" s="191"/>
      <c r="UY119" s="191"/>
      <c r="UZ119" s="191"/>
      <c r="VA119" s="191"/>
      <c r="VB119" s="191"/>
      <c r="VC119" s="191"/>
      <c r="VD119" s="191"/>
      <c r="VE119" s="191"/>
      <c r="VF119" s="191"/>
      <c r="VG119" s="191"/>
      <c r="VH119" s="191"/>
      <c r="VI119" s="191"/>
      <c r="VJ119" s="191"/>
      <c r="VK119" s="191"/>
      <c r="VL119" s="191"/>
      <c r="VM119" s="191"/>
      <c r="VN119" s="219"/>
      <c r="VO119" s="191"/>
      <c r="VP119" s="191"/>
      <c r="VQ119" s="191"/>
      <c r="VR119" s="191"/>
      <c r="VS119" s="191"/>
      <c r="VT119" s="191"/>
      <c r="VU119" s="191"/>
      <c r="VV119" s="191"/>
    </row>
    <row r="120" spans="1:594" ht="23.1" hidden="1" customHeight="1" thickBot="1" x14ac:dyDescent="0.35">
      <c r="A120" s="265">
        <v>83</v>
      </c>
      <c r="B120" s="266" t="s">
        <v>183</v>
      </c>
      <c r="C120" s="265">
        <v>2</v>
      </c>
      <c r="D120" s="267">
        <v>621.70000000000005</v>
      </c>
      <c r="E120" s="239"/>
      <c r="F120" s="240">
        <f t="shared" si="593"/>
        <v>621.70000000000005</v>
      </c>
      <c r="G120" s="240"/>
      <c r="H120" s="268">
        <f>800</f>
        <v>800</v>
      </c>
      <c r="I120" s="269">
        <v>3.5869</v>
      </c>
      <c r="J120" s="269">
        <v>3.5869</v>
      </c>
      <c r="K120" s="269">
        <f t="shared" si="798"/>
        <v>3.3500999999999999</v>
      </c>
      <c r="L120" s="269">
        <f t="shared" si="799"/>
        <v>3.3500999999999999</v>
      </c>
      <c r="M120" s="269">
        <v>0.70289999999999997</v>
      </c>
      <c r="N120" s="269">
        <v>0</v>
      </c>
      <c r="O120" s="269">
        <v>0.23680000000000001</v>
      </c>
      <c r="P120" s="269">
        <v>3.0700000000000002E-2</v>
      </c>
      <c r="Q120" s="269">
        <v>0</v>
      </c>
      <c r="R120" s="269">
        <v>0</v>
      </c>
      <c r="S120" s="269">
        <v>0.60980000000000001</v>
      </c>
      <c r="T120" s="269">
        <v>0</v>
      </c>
      <c r="U120" s="269">
        <v>0</v>
      </c>
      <c r="V120" s="269">
        <v>0.1348</v>
      </c>
      <c r="W120" s="269">
        <v>0.3518</v>
      </c>
      <c r="X120" s="269">
        <v>0.98250000000000004</v>
      </c>
      <c r="Y120" s="269">
        <v>0.30840000000000001</v>
      </c>
      <c r="Z120" s="269">
        <v>1.1999999999999999E-3</v>
      </c>
      <c r="AA120" s="269">
        <v>0.22800000000000001</v>
      </c>
      <c r="AB120" s="269">
        <v>0</v>
      </c>
      <c r="AC120" s="244">
        <v>12.12</v>
      </c>
      <c r="AD120" s="243">
        <f>AC120*0.22</f>
        <v>2.6663999999999999</v>
      </c>
      <c r="AE120" s="243">
        <f t="shared" si="390"/>
        <v>0</v>
      </c>
      <c r="AF120" s="243">
        <f t="shared" si="595"/>
        <v>0</v>
      </c>
      <c r="AG120" s="243">
        <f t="shared" si="596"/>
        <v>0</v>
      </c>
      <c r="AH120" s="244">
        <v>0.45719822208333299</v>
      </c>
      <c r="AI120" s="243">
        <f t="shared" si="391"/>
        <v>1.7320075206815864</v>
      </c>
      <c r="AJ120" s="243">
        <f t="shared" si="597"/>
        <v>5.5828920688551366E-2</v>
      </c>
      <c r="AK120" s="243">
        <f t="shared" si="598"/>
        <v>1.4773941846076288</v>
      </c>
      <c r="AL120" s="243">
        <f t="shared" si="392"/>
        <v>0.84878028713824605</v>
      </c>
      <c r="AM120" s="243">
        <f t="shared" si="599"/>
        <v>21.389263235883799</v>
      </c>
      <c r="AN120" s="244">
        <v>158.12</v>
      </c>
      <c r="AO120" s="244">
        <v>34.7864</v>
      </c>
      <c r="AP120" s="243">
        <f t="shared" si="600"/>
        <v>0</v>
      </c>
      <c r="AQ120" s="243">
        <f t="shared" si="601"/>
        <v>0</v>
      </c>
      <c r="AR120" s="243">
        <f t="shared" si="602"/>
        <v>0</v>
      </c>
      <c r="AS120" s="244">
        <v>21.5213954417667</v>
      </c>
      <c r="AT120" s="244" t="e">
        <f t="shared" si="393"/>
        <v>#REF!</v>
      </c>
      <c r="AU120" s="243">
        <f t="shared" si="394"/>
        <v>24.363706582759502</v>
      </c>
      <c r="AV120" s="243">
        <f t="shared" si="603"/>
        <v>0.78533114102919488</v>
      </c>
      <c r="AW120" s="243">
        <f t="shared" si="604"/>
        <v>20.782125938281538</v>
      </c>
      <c r="AX120" s="243">
        <f t="shared" si="395"/>
        <v>11.93957510122631</v>
      </c>
      <c r="AY120" s="243">
        <f t="shared" si="605"/>
        <v>300.87729255090301</v>
      </c>
      <c r="AZ120" s="244">
        <v>18</v>
      </c>
      <c r="BA120" s="243">
        <f t="shared" si="606"/>
        <v>91.748999999999981</v>
      </c>
      <c r="BB120" s="243">
        <f t="shared" si="607"/>
        <v>9.568109999999999</v>
      </c>
      <c r="BC120" s="243">
        <f t="shared" si="608"/>
        <v>7.6544879999999997</v>
      </c>
      <c r="BD120" s="243">
        <f t="shared" si="609"/>
        <v>1.9136219999999993</v>
      </c>
      <c r="BE120" s="244">
        <v>3.5880412499999998</v>
      </c>
      <c r="BF120" s="243">
        <f t="shared" si="610"/>
        <v>2.8704330000000002</v>
      </c>
      <c r="BG120" s="243">
        <f t="shared" si="611"/>
        <v>0.71760824999999961</v>
      </c>
      <c r="BH120" s="243">
        <f t="shared" si="396"/>
        <v>11.919528990210225</v>
      </c>
      <c r="BI120" s="243">
        <f t="shared" si="612"/>
        <v>0.38420990133891747</v>
      </c>
      <c r="BJ120" s="243">
        <f t="shared" si="613"/>
        <v>10.167301586813396</v>
      </c>
      <c r="BK120" s="243">
        <f t="shared" si="397"/>
        <v>5.8412340120105108</v>
      </c>
      <c r="BL120" s="243">
        <f t="shared" si="614"/>
        <v>147.19909710266487</v>
      </c>
      <c r="BM120" s="244">
        <v>6.73</v>
      </c>
      <c r="BN120" s="243">
        <f t="shared" si="615"/>
        <v>1.4806000000000001</v>
      </c>
      <c r="BO120" s="243">
        <f t="shared" si="398"/>
        <v>0</v>
      </c>
      <c r="BP120" s="243">
        <f t="shared" si="616"/>
        <v>0</v>
      </c>
      <c r="BQ120" s="243">
        <f t="shared" si="617"/>
        <v>0</v>
      </c>
      <c r="BR120" s="244">
        <v>1.28029764890833</v>
      </c>
      <c r="BS120" s="243">
        <f t="shared" si="399"/>
        <v>1.0783744012692698</v>
      </c>
      <c r="BT120" s="243">
        <f t="shared" si="618"/>
        <v>3.4759940821350609E-2</v>
      </c>
      <c r="BU120" s="243">
        <f t="shared" si="619"/>
        <v>0.91984823982634711</v>
      </c>
      <c r="BV120" s="243">
        <f t="shared" si="400"/>
        <v>0.52846360250888014</v>
      </c>
      <c r="BW120" s="243">
        <f t="shared" si="620"/>
        <v>13.31728278322378</v>
      </c>
      <c r="BX120" s="244">
        <v>0</v>
      </c>
      <c r="BY120" s="243">
        <f t="shared" si="401"/>
        <v>0</v>
      </c>
      <c r="BZ120" s="243">
        <f t="shared" si="621"/>
        <v>0</v>
      </c>
      <c r="CA120" s="243">
        <f t="shared" si="622"/>
        <v>0</v>
      </c>
      <c r="CB120" s="243">
        <f t="shared" si="402"/>
        <v>0</v>
      </c>
      <c r="CC120" s="243">
        <f t="shared" si="623"/>
        <v>0</v>
      </c>
      <c r="CD120" s="245"/>
      <c r="CE120" s="243">
        <f t="shared" si="403"/>
        <v>0</v>
      </c>
      <c r="CF120" s="243">
        <f t="shared" si="624"/>
        <v>0</v>
      </c>
      <c r="CG120" s="243">
        <f t="shared" si="625"/>
        <v>0</v>
      </c>
      <c r="CH120" s="243">
        <f t="shared" si="404"/>
        <v>0</v>
      </c>
      <c r="CI120" s="243">
        <f t="shared" si="626"/>
        <v>0</v>
      </c>
      <c r="CJ120" s="245"/>
      <c r="CK120" s="243">
        <f t="shared" si="405"/>
        <v>0</v>
      </c>
      <c r="CL120" s="243">
        <f t="shared" si="627"/>
        <v>0</v>
      </c>
      <c r="CM120" s="243">
        <f t="shared" si="628"/>
        <v>0</v>
      </c>
      <c r="CN120" s="243">
        <f t="shared" si="406"/>
        <v>0</v>
      </c>
      <c r="CO120" s="243">
        <f t="shared" si="629"/>
        <v>0</v>
      </c>
      <c r="CP120" s="243">
        <v>0</v>
      </c>
      <c r="CQ120" s="243">
        <f t="shared" si="407"/>
        <v>0</v>
      </c>
      <c r="CR120" s="243">
        <f t="shared" si="763"/>
        <v>0</v>
      </c>
      <c r="CS120" s="243">
        <f t="shared" si="630"/>
        <v>0</v>
      </c>
      <c r="CT120" s="243">
        <f t="shared" si="408"/>
        <v>0</v>
      </c>
      <c r="CU120" s="243">
        <f t="shared" si="631"/>
        <v>0</v>
      </c>
      <c r="CV120" s="243"/>
      <c r="CW120" s="243">
        <f t="shared" si="409"/>
        <v>0</v>
      </c>
      <c r="CX120" s="243">
        <f t="shared" si="764"/>
        <v>0</v>
      </c>
      <c r="CY120" s="243">
        <f t="shared" si="632"/>
        <v>0</v>
      </c>
      <c r="CZ120" s="243">
        <f t="shared" si="410"/>
        <v>0</v>
      </c>
      <c r="DA120" s="243">
        <f t="shared" si="633"/>
        <v>0</v>
      </c>
      <c r="DB120" s="244">
        <v>0</v>
      </c>
      <c r="DC120" s="243">
        <f t="shared" si="634"/>
        <v>0</v>
      </c>
      <c r="DD120" s="243">
        <f t="shared" si="411"/>
        <v>0</v>
      </c>
      <c r="DE120" s="244">
        <v>0</v>
      </c>
      <c r="DF120" s="244">
        <v>0</v>
      </c>
      <c r="DG120" s="243">
        <f t="shared" si="412"/>
        <v>0</v>
      </c>
      <c r="DH120" s="243">
        <f t="shared" si="413"/>
        <v>0</v>
      </c>
      <c r="DI120" s="243">
        <f t="shared" si="635"/>
        <v>0</v>
      </c>
      <c r="DJ120" s="244">
        <v>52.16</v>
      </c>
      <c r="DK120" s="243">
        <f t="shared" si="636"/>
        <v>11.475199999999999</v>
      </c>
      <c r="DL120" s="243">
        <f t="shared" si="414"/>
        <v>0</v>
      </c>
      <c r="DM120" s="244">
        <v>2.144126601975</v>
      </c>
      <c r="DN120" s="244">
        <v>4.2170498309999997</v>
      </c>
      <c r="DO120" s="243">
        <f t="shared" si="415"/>
        <v>7.9531255439900361</v>
      </c>
      <c r="DP120" s="243">
        <f t="shared" si="416"/>
        <v>3.8974750988482523</v>
      </c>
      <c r="DQ120" s="243">
        <f t="shared" si="637"/>
        <v>98.216372490975942</v>
      </c>
      <c r="DR120" s="244">
        <v>18.38</v>
      </c>
      <c r="DS120" s="243">
        <f t="shared" si="638"/>
        <v>4.0435999999999996</v>
      </c>
      <c r="DT120" s="243">
        <f t="shared" si="417"/>
        <v>0</v>
      </c>
      <c r="DU120" s="244">
        <v>0.77752896265000004</v>
      </c>
      <c r="DV120" s="244">
        <v>0</v>
      </c>
      <c r="DW120" s="243">
        <f t="shared" si="418"/>
        <v>2.6361577670945189</v>
      </c>
      <c r="DX120" s="243">
        <f t="shared" si="419"/>
        <v>1.291864336487226</v>
      </c>
      <c r="DY120" s="243">
        <f t="shared" si="420"/>
        <v>32.554981279478092</v>
      </c>
      <c r="DZ120" s="244">
        <v>32.85</v>
      </c>
      <c r="EA120" s="243">
        <f t="shared" si="639"/>
        <v>7.2270000000000003</v>
      </c>
      <c r="EB120" s="243">
        <f t="shared" si="421"/>
        <v>0</v>
      </c>
      <c r="EC120" s="244">
        <v>1.3590554378349999</v>
      </c>
      <c r="ED120" s="244">
        <v>3.4095173499999999E-2</v>
      </c>
      <c r="EE120" s="243">
        <f t="shared" si="422"/>
        <v>4.7119198299634668</v>
      </c>
      <c r="EF120" s="243">
        <f t="shared" si="423"/>
        <v>2.3091035220649232</v>
      </c>
      <c r="EG120" s="243">
        <f t="shared" si="424"/>
        <v>58.189408756036059</v>
      </c>
      <c r="EH120" s="244">
        <v>0</v>
      </c>
      <c r="EI120" s="243">
        <f t="shared" si="640"/>
        <v>0</v>
      </c>
      <c r="EJ120" s="243">
        <f t="shared" si="425"/>
        <v>0</v>
      </c>
      <c r="EK120" s="244">
        <v>0</v>
      </c>
      <c r="EL120" s="244">
        <v>0</v>
      </c>
      <c r="EM120" s="243">
        <f t="shared" si="426"/>
        <v>0</v>
      </c>
      <c r="EN120" s="243">
        <f t="shared" si="427"/>
        <v>0</v>
      </c>
      <c r="EO120" s="243">
        <f t="shared" si="641"/>
        <v>0</v>
      </c>
      <c r="EP120" s="244">
        <v>0</v>
      </c>
      <c r="EQ120" s="244">
        <v>72.117199999999997</v>
      </c>
      <c r="ER120" s="244">
        <v>0</v>
      </c>
      <c r="ES120" s="244">
        <v>0</v>
      </c>
      <c r="ET120" s="244">
        <v>0</v>
      </c>
      <c r="EU120" s="243">
        <f t="shared" si="428"/>
        <v>8.1940976763311113</v>
      </c>
      <c r="EV120" s="243">
        <f t="shared" si="642"/>
        <v>0.26412565986209358</v>
      </c>
      <c r="EW120" s="243">
        <f t="shared" si="643"/>
        <v>6.9895263793973035</v>
      </c>
      <c r="EX120" s="243">
        <f t="shared" si="429"/>
        <v>4.0155648838165554</v>
      </c>
      <c r="EY120" s="243">
        <f t="shared" si="644"/>
        <v>101.19223507217718</v>
      </c>
      <c r="EZ120" s="245">
        <f t="shared" si="645"/>
        <v>103.38999999999999</v>
      </c>
      <c r="FA120" s="245">
        <f t="shared" si="645"/>
        <v>22.745799999999999</v>
      </c>
      <c r="FB120" s="245">
        <f t="shared" si="645"/>
        <v>0</v>
      </c>
      <c r="FC120" s="245">
        <f t="shared" si="646"/>
        <v>0</v>
      </c>
      <c r="FD120" s="245">
        <f t="shared" si="647"/>
        <v>0</v>
      </c>
      <c r="FE120" s="245">
        <f t="shared" si="648"/>
        <v>8.53185600696</v>
      </c>
      <c r="FF120" s="245">
        <f t="shared" si="649"/>
        <v>23.495300817379132</v>
      </c>
      <c r="FG120" s="245">
        <f t="shared" si="650"/>
        <v>0.7573392553000714</v>
      </c>
      <c r="FH120" s="245">
        <f t="shared" si="651"/>
        <v>20.04137994709334</v>
      </c>
      <c r="FI120" s="245">
        <f t="shared" si="652"/>
        <v>11.514007841216957</v>
      </c>
      <c r="FJ120" s="245">
        <f t="shared" si="652"/>
        <v>290.1529975986673</v>
      </c>
      <c r="FK120" s="244">
        <f t="shared" si="430"/>
        <v>0</v>
      </c>
      <c r="FL120" s="244">
        <v>0</v>
      </c>
      <c r="FM120" s="243">
        <f t="shared" si="653"/>
        <v>0</v>
      </c>
      <c r="FN120" s="243">
        <f t="shared" si="654"/>
        <v>0</v>
      </c>
      <c r="FO120" s="244">
        <v>0</v>
      </c>
      <c r="FP120" s="244">
        <f t="shared" si="655"/>
        <v>0</v>
      </c>
      <c r="FQ120" s="244">
        <f t="shared" si="431"/>
        <v>0</v>
      </c>
      <c r="FR120" s="244">
        <v>0</v>
      </c>
      <c r="FS120" s="243">
        <f t="shared" si="656"/>
        <v>0</v>
      </c>
      <c r="FT120" s="243">
        <f t="shared" si="657"/>
        <v>0</v>
      </c>
      <c r="FU120" s="244">
        <v>0</v>
      </c>
      <c r="FV120" s="244">
        <f t="shared" si="658"/>
        <v>0</v>
      </c>
      <c r="FW120" s="270">
        <v>7.2480000000000001E-3</v>
      </c>
      <c r="FX120" s="243">
        <f t="shared" si="659"/>
        <v>32.257974495899525</v>
      </c>
      <c r="FY120" s="243">
        <f t="shared" si="660"/>
        <v>7.0967543890978959</v>
      </c>
      <c r="FZ120" s="243">
        <f t="shared" si="432"/>
        <v>0</v>
      </c>
      <c r="GA120" s="243">
        <f t="shared" si="661"/>
        <v>0</v>
      </c>
      <c r="GB120" s="243">
        <f t="shared" si="662"/>
        <v>0</v>
      </c>
      <c r="GC120" s="243">
        <f t="shared" si="663"/>
        <v>0.56438389823573032</v>
      </c>
      <c r="GD120" s="243">
        <f t="shared" si="433"/>
        <v>4.5356878705536321</v>
      </c>
      <c r="GE120" s="243">
        <f t="shared" si="664"/>
        <v>0.14620176608327545</v>
      </c>
      <c r="GF120" s="243">
        <f t="shared" si="665"/>
        <v>3.8689201999043816</v>
      </c>
      <c r="GG120" s="243">
        <f t="shared" si="434"/>
        <v>2.2227400326893392</v>
      </c>
      <c r="GH120" s="247">
        <f t="shared" si="666"/>
        <v>56.013048823771342</v>
      </c>
      <c r="GI120" s="244">
        <v>36</v>
      </c>
      <c r="GJ120" s="244">
        <v>4059.34</v>
      </c>
      <c r="GK120" s="244">
        <v>893.0548</v>
      </c>
      <c r="GL120" s="244">
        <v>2489.8912107505898</v>
      </c>
      <c r="GM120" s="244">
        <v>71.022008333333304</v>
      </c>
      <c r="GN120" s="271">
        <v>83.78</v>
      </c>
      <c r="GO120" s="243">
        <f t="shared" si="667"/>
        <v>18.4316</v>
      </c>
      <c r="GP120" s="243">
        <f t="shared" si="435"/>
        <v>0</v>
      </c>
      <c r="GQ120" s="243">
        <f t="shared" si="668"/>
        <v>0</v>
      </c>
      <c r="GR120" s="243">
        <f t="shared" si="669"/>
        <v>0</v>
      </c>
      <c r="GS120" s="244">
        <v>1.69830964916667</v>
      </c>
      <c r="GT120" s="244">
        <v>0.61563975438333296</v>
      </c>
      <c r="GU120" s="245"/>
      <c r="GV120" s="243">
        <f t="shared" si="436"/>
        <v>11.876397884067352</v>
      </c>
      <c r="GW120" s="243">
        <f t="shared" si="670"/>
        <v>0.38281962844731227</v>
      </c>
      <c r="GX120" s="243">
        <f t="shared" si="671"/>
        <v>10.130510958233389</v>
      </c>
      <c r="GY120" s="243">
        <f t="shared" si="437"/>
        <v>5.8200973643808682</v>
      </c>
      <c r="GZ120" s="243">
        <f t="shared" si="672"/>
        <v>146.66645358239788</v>
      </c>
      <c r="HA120" s="244">
        <v>0</v>
      </c>
      <c r="HB120" s="244">
        <v>44</v>
      </c>
      <c r="HC120" s="244">
        <v>0</v>
      </c>
      <c r="HD120" s="244">
        <v>0</v>
      </c>
      <c r="HE120" s="244">
        <v>0</v>
      </c>
      <c r="HF120" s="243">
        <f t="shared" si="673"/>
        <v>0</v>
      </c>
      <c r="HG120" s="243">
        <f t="shared" si="438"/>
        <v>0</v>
      </c>
      <c r="HH120" s="244">
        <v>0</v>
      </c>
      <c r="HI120" s="244">
        <v>0</v>
      </c>
      <c r="HJ120" s="243">
        <f t="shared" si="439"/>
        <v>0</v>
      </c>
      <c r="HK120" s="243">
        <f t="shared" si="440"/>
        <v>0</v>
      </c>
      <c r="HL120" s="243">
        <f t="shared" si="441"/>
        <v>0</v>
      </c>
      <c r="HM120" s="244">
        <v>29.99</v>
      </c>
      <c r="HN120" s="243">
        <f t="shared" si="674"/>
        <v>6.5977999999999994</v>
      </c>
      <c r="HO120" s="243">
        <f t="shared" si="442"/>
        <v>0</v>
      </c>
      <c r="HP120" s="244">
        <v>1.29267269457</v>
      </c>
      <c r="HQ120" s="244">
        <v>27.336869700703001</v>
      </c>
      <c r="HR120" s="243">
        <f t="shared" si="443"/>
        <v>7.4101223255700042</v>
      </c>
      <c r="HS120" s="243">
        <f t="shared" si="444"/>
        <v>3.6313732360421507</v>
      </c>
      <c r="HT120" s="243">
        <f t="shared" si="445"/>
        <v>91.510605548262191</v>
      </c>
      <c r="HU120" s="244">
        <v>30.12</v>
      </c>
      <c r="HV120" s="243">
        <f t="shared" si="675"/>
        <v>6.6264000000000003</v>
      </c>
      <c r="HW120" s="243">
        <f t="shared" si="446"/>
        <v>0</v>
      </c>
      <c r="HX120" s="244">
        <v>1.2303263556199999</v>
      </c>
      <c r="HY120" s="244">
        <v>67.762219629330005</v>
      </c>
      <c r="HZ120" s="243">
        <f t="shared" si="447"/>
        <v>12.014266382956906</v>
      </c>
      <c r="IA120" s="243">
        <f t="shared" si="448"/>
        <v>5.8876606183953459</v>
      </c>
      <c r="IB120" s="243">
        <f t="shared" si="449"/>
        <v>148.36904758356269</v>
      </c>
      <c r="IC120" s="244">
        <v>2.38</v>
      </c>
      <c r="ID120" s="243">
        <f t="shared" si="676"/>
        <v>0.52359999999999995</v>
      </c>
      <c r="IE120" s="243">
        <f t="shared" si="450"/>
        <v>0</v>
      </c>
      <c r="IF120" s="244">
        <v>0.1034683923</v>
      </c>
      <c r="IG120" s="244">
        <v>0.55386884891083299</v>
      </c>
      <c r="IH120" s="243">
        <f t="shared" si="451"/>
        <v>0.4046006718753169</v>
      </c>
      <c r="II120" s="243">
        <f t="shared" si="452"/>
        <v>0.19827689565430751</v>
      </c>
      <c r="IJ120" s="243">
        <f t="shared" si="677"/>
        <v>4.9965777704885488</v>
      </c>
      <c r="IK120" s="244">
        <v>0</v>
      </c>
      <c r="IL120" s="243">
        <f t="shared" si="678"/>
        <v>0</v>
      </c>
      <c r="IM120" s="243">
        <f t="shared" si="453"/>
        <v>0</v>
      </c>
      <c r="IN120" s="244">
        <v>0</v>
      </c>
      <c r="IO120" s="244">
        <v>0</v>
      </c>
      <c r="IP120" s="243">
        <f t="shared" si="454"/>
        <v>0</v>
      </c>
      <c r="IQ120" s="243">
        <f t="shared" si="455"/>
        <v>0</v>
      </c>
      <c r="IR120" s="243">
        <f t="shared" si="679"/>
        <v>0</v>
      </c>
      <c r="IS120" s="244">
        <v>2</v>
      </c>
      <c r="IT120" s="243">
        <f t="shared" si="680"/>
        <v>0.44</v>
      </c>
      <c r="IU120" s="243">
        <f t="shared" si="456"/>
        <v>0</v>
      </c>
      <c r="IV120" s="244">
        <v>8.7625979120000003E-2</v>
      </c>
      <c r="IW120" s="244">
        <v>0.207888235308508</v>
      </c>
      <c r="IX120" s="243">
        <f t="shared" si="457"/>
        <v>0.31081448902646475</v>
      </c>
      <c r="IY120" s="243">
        <f t="shared" si="458"/>
        <v>0.15231643517274862</v>
      </c>
      <c r="IZ120" s="243">
        <f t="shared" si="681"/>
        <v>3.8383741663532649</v>
      </c>
      <c r="JA120" s="244">
        <v>10.424111111111101</v>
      </c>
      <c r="JB120" s="243">
        <f t="shared" si="682"/>
        <v>2.2933044444444421</v>
      </c>
      <c r="JC120" s="244">
        <v>26.736222222222199</v>
      </c>
      <c r="JD120" s="243">
        <f t="shared" si="459"/>
        <v>0</v>
      </c>
      <c r="JE120" s="243">
        <f t="shared" si="460"/>
        <v>4.4827996876986074</v>
      </c>
      <c r="JF120" s="243">
        <f t="shared" si="461"/>
        <v>2.1968218732738176</v>
      </c>
      <c r="JG120" s="243">
        <f t="shared" si="683"/>
        <v>55.359911206500207</v>
      </c>
      <c r="JH120" s="244">
        <v>0</v>
      </c>
      <c r="JI120" s="243">
        <f t="shared" si="684"/>
        <v>0</v>
      </c>
      <c r="JJ120" s="244">
        <v>0</v>
      </c>
      <c r="JK120" s="243">
        <f t="shared" si="462"/>
        <v>0</v>
      </c>
      <c r="JL120" s="243">
        <f t="shared" si="463"/>
        <v>0</v>
      </c>
      <c r="JM120" s="243">
        <f t="shared" si="464"/>
        <v>0</v>
      </c>
      <c r="JN120" s="243">
        <f t="shared" si="685"/>
        <v>0</v>
      </c>
      <c r="JO120" s="244">
        <v>0</v>
      </c>
      <c r="JP120" s="243">
        <f t="shared" si="686"/>
        <v>0</v>
      </c>
      <c r="JQ120" s="244">
        <v>0</v>
      </c>
      <c r="JR120" s="243">
        <f t="shared" si="465"/>
        <v>0</v>
      </c>
      <c r="JS120" s="243">
        <f t="shared" si="466"/>
        <v>0</v>
      </c>
      <c r="JT120" s="243">
        <f t="shared" si="467"/>
        <v>0</v>
      </c>
      <c r="JU120" s="243">
        <f t="shared" si="687"/>
        <v>0</v>
      </c>
      <c r="JV120" s="244">
        <v>0</v>
      </c>
      <c r="JW120" s="243">
        <f t="shared" si="688"/>
        <v>0</v>
      </c>
      <c r="JX120" s="244">
        <v>0</v>
      </c>
      <c r="JY120" s="243">
        <f t="shared" si="468"/>
        <v>0</v>
      </c>
      <c r="JZ120" s="243">
        <f t="shared" si="469"/>
        <v>0</v>
      </c>
      <c r="KA120" s="243">
        <f t="shared" si="470"/>
        <v>0</v>
      </c>
      <c r="KB120" s="243">
        <f t="shared" si="689"/>
        <v>0</v>
      </c>
      <c r="KC120" s="244">
        <v>52.2</v>
      </c>
      <c r="KD120" s="243">
        <f t="shared" si="690"/>
        <v>11.484</v>
      </c>
      <c r="KE120" s="244">
        <v>27.98</v>
      </c>
      <c r="KF120" s="243">
        <f t="shared" si="471"/>
        <v>0</v>
      </c>
      <c r="KG120" s="243">
        <f t="shared" si="472"/>
        <v>10.41504342103153</v>
      </c>
      <c r="KH120" s="243">
        <f t="shared" si="473"/>
        <v>5.1039521710515769</v>
      </c>
      <c r="KI120" s="243">
        <f t="shared" si="691"/>
        <v>128.61959471049971</v>
      </c>
      <c r="KJ120" s="244">
        <v>17.470411111111101</v>
      </c>
      <c r="KK120" s="243">
        <f t="shared" si="692"/>
        <v>3.8434904444444422</v>
      </c>
      <c r="KL120" s="244">
        <v>16.934088888888802</v>
      </c>
      <c r="KM120" s="243">
        <f t="shared" si="474"/>
        <v>0</v>
      </c>
      <c r="KN120" s="243">
        <f t="shared" si="475"/>
        <v>4.3458116735696333</v>
      </c>
      <c r="KO120" s="243">
        <f t="shared" si="476"/>
        <v>2.129690105900699</v>
      </c>
      <c r="KP120" s="243">
        <f t="shared" si="693"/>
        <v>53.668190668697612</v>
      </c>
      <c r="KQ120" s="243">
        <f t="shared" si="694"/>
        <v>144.5845222222222</v>
      </c>
      <c r="KR120" s="243">
        <f t="shared" si="694"/>
        <v>31.808594888888884</v>
      </c>
      <c r="KS120" s="243">
        <f t="shared" si="695"/>
        <v>170.22525094697335</v>
      </c>
      <c r="KT120" s="243">
        <f t="shared" si="696"/>
        <v>0</v>
      </c>
      <c r="KU120" s="243">
        <f t="shared" si="697"/>
        <v>0</v>
      </c>
      <c r="KV120" s="243">
        <f t="shared" si="698"/>
        <v>0</v>
      </c>
      <c r="KW120" s="243">
        <f t="shared" si="699"/>
        <v>39.383458651728468</v>
      </c>
      <c r="KX120" s="243">
        <f t="shared" si="700"/>
        <v>1.2694725416913522</v>
      </c>
      <c r="KY120" s="243">
        <f t="shared" si="701"/>
        <v>33.593903078955165</v>
      </c>
      <c r="KZ120" s="243">
        <f t="shared" si="702"/>
        <v>19.300091335490649</v>
      </c>
      <c r="LA120" s="243">
        <f t="shared" si="702"/>
        <v>486.36230165436422</v>
      </c>
      <c r="LB120" s="244">
        <v>71.02</v>
      </c>
      <c r="LC120" s="243">
        <f t="shared" si="703"/>
        <v>15.6244</v>
      </c>
      <c r="LD120" s="243">
        <f t="shared" si="477"/>
        <v>0</v>
      </c>
      <c r="LE120" s="243">
        <f t="shared" si="704"/>
        <v>0</v>
      </c>
      <c r="LF120" s="243">
        <f t="shared" si="705"/>
        <v>0</v>
      </c>
      <c r="LG120" s="244">
        <v>6.4400448716166698</v>
      </c>
      <c r="LH120" s="243">
        <f t="shared" si="478"/>
        <v>10.57643715264993</v>
      </c>
      <c r="LI120" s="243">
        <f t="shared" si="706"/>
        <v>0.34091715186685595</v>
      </c>
      <c r="LJ120" s="243">
        <f t="shared" si="707"/>
        <v>9.0216506317732623</v>
      </c>
      <c r="LK120" s="243">
        <f t="shared" si="479"/>
        <v>5.1830441012133299</v>
      </c>
      <c r="LL120" s="243">
        <f t="shared" si="708"/>
        <v>130.61271135057589</v>
      </c>
      <c r="LM120" s="243">
        <f t="shared" si="480"/>
        <v>0.54166666784117723</v>
      </c>
      <c r="LN120" s="244">
        <v>6.1545228937110799E-2</v>
      </c>
      <c r="LO120" s="243">
        <f t="shared" si="709"/>
        <v>1.9838272432769494E-3</v>
      </c>
      <c r="LP120" s="243">
        <f t="shared" si="710"/>
        <v>5.2497787819218517E-2</v>
      </c>
      <c r="LQ120" s="243">
        <f t="shared" si="481"/>
        <v>3.0160594838914402E-2</v>
      </c>
      <c r="LR120" s="243">
        <f t="shared" si="711"/>
        <v>0.7600469899406429</v>
      </c>
      <c r="LS120" s="244">
        <v>101.00275499999999</v>
      </c>
      <c r="LT120" s="243">
        <f t="shared" si="482"/>
        <v>11.476131076200138</v>
      </c>
      <c r="LU120" s="243">
        <f t="shared" si="712"/>
        <v>0.36991756907179385</v>
      </c>
      <c r="LV120" s="243">
        <f t="shared" si="713"/>
        <v>9.7890852731983902</v>
      </c>
      <c r="LW120" s="243">
        <f t="shared" si="483"/>
        <v>5.6239443038100063</v>
      </c>
      <c r="LX120" s="243">
        <f t="shared" si="714"/>
        <v>141.72339645601215</v>
      </c>
      <c r="LY120" s="245">
        <f t="shared" si="484"/>
        <v>0</v>
      </c>
      <c r="LZ120" s="244">
        <v>0</v>
      </c>
      <c r="MA120" s="249">
        <f t="shared" si="715"/>
        <v>0</v>
      </c>
      <c r="MB120" s="249">
        <f t="shared" si="716"/>
        <v>0</v>
      </c>
      <c r="MC120" s="249">
        <f t="shared" si="485"/>
        <v>0</v>
      </c>
      <c r="MD120" s="247">
        <f t="shared" si="717"/>
        <v>0</v>
      </c>
      <c r="ME120" s="250">
        <f t="shared" si="718"/>
        <v>1735.0738921284049</v>
      </c>
      <c r="MF120" s="251">
        <f t="shared" si="765"/>
        <v>746.64304599610853</v>
      </c>
      <c r="MG120" s="252" t="e">
        <f t="shared" si="719"/>
        <v>#REF!</v>
      </c>
      <c r="MH120" s="252" t="e">
        <f t="shared" si="766"/>
        <v>#REF!</v>
      </c>
      <c r="MI120" s="252">
        <f t="shared" si="720"/>
        <v>101.00275499999999</v>
      </c>
      <c r="MJ120" s="252">
        <f t="shared" si="721"/>
        <v>0</v>
      </c>
      <c r="MK120" s="252">
        <f t="shared" si="767"/>
        <v>91.748999999999981</v>
      </c>
      <c r="ML120" s="252">
        <f t="shared" si="722"/>
        <v>0</v>
      </c>
      <c r="MM120" s="252">
        <f t="shared" si="723"/>
        <v>0</v>
      </c>
      <c r="MN120" s="252">
        <f t="shared" si="724"/>
        <v>72.117199999999997</v>
      </c>
      <c r="MO120" s="252">
        <f t="shared" si="725"/>
        <v>0</v>
      </c>
      <c r="MP120" s="253">
        <f t="shared" si="726"/>
        <v>0</v>
      </c>
      <c r="MQ120" s="254">
        <f t="shared" si="768"/>
        <v>0</v>
      </c>
      <c r="MR120" s="255">
        <f t="shared" si="727"/>
        <v>0</v>
      </c>
      <c r="MS120" s="255">
        <f t="shared" si="769"/>
        <v>0</v>
      </c>
      <c r="MT120" s="255">
        <f t="shared" si="770"/>
        <v>148.69267385276748</v>
      </c>
      <c r="MU120" s="255">
        <f t="shared" si="486"/>
        <v>4.7929073034440473</v>
      </c>
      <c r="MV120" s="255">
        <f t="shared" si="728"/>
        <v>154.73765593120211</v>
      </c>
      <c r="MW120" s="255" t="e">
        <f t="shared" si="487"/>
        <v>#REF!</v>
      </c>
      <c r="MX120" s="255" t="e">
        <f t="shared" si="488"/>
        <v>#REF!</v>
      </c>
      <c r="MY120" s="256" t="e">
        <f t="shared" si="729"/>
        <v>#REF!</v>
      </c>
      <c r="MZ120" s="254">
        <f t="shared" si="730"/>
        <v>16.588820905221304</v>
      </c>
      <c r="NA120" s="255">
        <f t="shared" si="489"/>
        <v>18.69560116018441</v>
      </c>
      <c r="NB120" s="255">
        <f t="shared" si="731"/>
        <v>5.5828920688551366E-2</v>
      </c>
      <c r="NC120" s="255">
        <f t="shared" si="490"/>
        <v>6.9227861653803693E-2</v>
      </c>
      <c r="ND120" s="255">
        <f t="shared" si="732"/>
        <v>16.97560574276492</v>
      </c>
      <c r="NE120" s="255">
        <f t="shared" si="800"/>
        <v>0.97721525562005562</v>
      </c>
      <c r="NF120" s="256">
        <f t="shared" si="771"/>
        <v>3.2887734042919736E-3</v>
      </c>
      <c r="NG120" s="257">
        <f t="shared" si="772"/>
        <v>1.1248956430807771</v>
      </c>
      <c r="NH120" s="254">
        <f t="shared" si="733"/>
        <v>218.2605936447035</v>
      </c>
      <c r="NI120" s="255">
        <f t="shared" si="491"/>
        <v>245.97968903758084</v>
      </c>
      <c r="NJ120" s="255" t="e">
        <f t="shared" si="734"/>
        <v>#REF!</v>
      </c>
      <c r="NK120" s="255" t="e">
        <f t="shared" si="492"/>
        <v>#REF!</v>
      </c>
      <c r="NL120" s="255">
        <f t="shared" si="735"/>
        <v>238.79150202452621</v>
      </c>
      <c r="NM120" s="255">
        <f t="shared" si="773"/>
        <v>0.91402161213545208</v>
      </c>
      <c r="NN120" s="256" t="e">
        <f t="shared" si="774"/>
        <v>#REF!</v>
      </c>
      <c r="NO120" s="257" t="e">
        <f t="shared" si="801"/>
        <v>#REF!</v>
      </c>
      <c r="NP120" s="254">
        <f t="shared" si="736"/>
        <v>12.404107935912343</v>
      </c>
      <c r="NQ120" s="255">
        <f t="shared" si="493"/>
        <v>13.97942964377321</v>
      </c>
      <c r="NR120" s="255">
        <f t="shared" si="737"/>
        <v>10.909130901338916</v>
      </c>
      <c r="NS120" s="255">
        <f t="shared" si="494"/>
        <v>13.527322317660255</v>
      </c>
      <c r="NT120" s="255">
        <f t="shared" si="738"/>
        <v>116.8246802402102</v>
      </c>
      <c r="NU120" s="255">
        <f t="shared" si="739"/>
        <v>0.10617711865684132</v>
      </c>
      <c r="NV120" s="256">
        <f t="shared" si="740"/>
        <v>9.3380361742981019E-2</v>
      </c>
      <c r="NW120" s="257">
        <f t="shared" si="495"/>
        <v>1.0358957808877343</v>
      </c>
      <c r="NX120" s="254">
        <f t="shared" si="741"/>
        <v>9.3328148525881449</v>
      </c>
      <c r="NY120" s="255">
        <f t="shared" si="496"/>
        <v>10.51808233886684</v>
      </c>
      <c r="NZ120" s="255">
        <f t="shared" si="742"/>
        <v>3.4759940821350609E-2</v>
      </c>
      <c r="OA120" s="255">
        <f t="shared" si="497"/>
        <v>4.3102326618474754E-2</v>
      </c>
      <c r="OB120" s="255">
        <f t="shared" si="743"/>
        <v>10.569272050177602</v>
      </c>
      <c r="OC120" s="255">
        <f t="shared" si="775"/>
        <v>0.8830139680652197</v>
      </c>
      <c r="OD120" s="256">
        <f t="shared" si="776"/>
        <v>3.2887734042919745E-3</v>
      </c>
      <c r="OE120" s="257">
        <f t="shared" si="777"/>
        <v>1.1129320795613129</v>
      </c>
      <c r="OF120" s="254">
        <f t="shared" si="744"/>
        <v>0</v>
      </c>
      <c r="OG120" s="255">
        <f t="shared" si="498"/>
        <v>0</v>
      </c>
      <c r="OH120" s="255">
        <f t="shared" si="745"/>
        <v>0</v>
      </c>
      <c r="OI120" s="255">
        <f t="shared" si="499"/>
        <v>0</v>
      </c>
      <c r="OJ120" s="255">
        <f t="shared" si="746"/>
        <v>0</v>
      </c>
      <c r="OK120" s="255"/>
      <c r="OL120" s="256"/>
      <c r="OM120" s="257"/>
      <c r="ON120" s="258"/>
      <c r="OO120" s="254">
        <f t="shared" si="747"/>
        <v>0</v>
      </c>
      <c r="OP120" s="255">
        <f t="shared" si="500"/>
        <v>0</v>
      </c>
      <c r="OQ120" s="255">
        <f t="shared" si="748"/>
        <v>0</v>
      </c>
      <c r="OR120" s="255">
        <f t="shared" si="501"/>
        <v>0</v>
      </c>
      <c r="OS120" s="255">
        <f t="shared" si="749"/>
        <v>0</v>
      </c>
      <c r="OT120" s="255"/>
      <c r="OU120" s="256"/>
      <c r="OV120" s="257"/>
      <c r="OW120" s="258"/>
      <c r="OX120" s="254">
        <f t="shared" si="750"/>
        <v>150.58628353545387</v>
      </c>
      <c r="OY120" s="255">
        <f t="shared" si="502"/>
        <v>169.71074154445651</v>
      </c>
      <c r="OZ120" s="255">
        <f t="shared" si="751"/>
        <v>0.7573392553000714</v>
      </c>
      <c r="PA120" s="255">
        <f t="shared" si="503"/>
        <v>0.93910067657208851</v>
      </c>
      <c r="PB120" s="255">
        <f t="shared" si="752"/>
        <v>230.28015682433914</v>
      </c>
      <c r="PC120" s="255">
        <f t="shared" si="388"/>
        <v>0.65392644165308234</v>
      </c>
      <c r="PD120" s="259">
        <f t="shared" si="504"/>
        <v>3.2887734042919736E-3</v>
      </c>
      <c r="PE120" s="257">
        <f t="shared" si="389"/>
        <v>1.0838379637069715</v>
      </c>
      <c r="PF120" s="254">
        <f t="shared" si="505"/>
        <v>0</v>
      </c>
      <c r="PG120" s="255">
        <f t="shared" si="506"/>
        <v>0</v>
      </c>
      <c r="PH120" s="255">
        <f t="shared" si="753"/>
        <v>0</v>
      </c>
      <c r="PI120" s="255">
        <f t="shared" si="507"/>
        <v>0</v>
      </c>
      <c r="PJ120" s="255">
        <f t="shared" si="508"/>
        <v>0</v>
      </c>
      <c r="PK120" s="255"/>
      <c r="PL120" s="259"/>
      <c r="PM120" s="257"/>
      <c r="PN120" s="254">
        <f t="shared" si="509"/>
        <v>0</v>
      </c>
      <c r="PO120" s="255">
        <f t="shared" si="510"/>
        <v>0</v>
      </c>
      <c r="PP120" s="255">
        <f t="shared" si="754"/>
        <v>0</v>
      </c>
      <c r="PQ120" s="255">
        <f t="shared" si="511"/>
        <v>0</v>
      </c>
      <c r="PR120" s="255">
        <f t="shared" si="512"/>
        <v>0</v>
      </c>
      <c r="PS120" s="255"/>
      <c r="PT120" s="259"/>
      <c r="PU120" s="257"/>
      <c r="PV120" s="254">
        <f t="shared" si="513"/>
        <v>44.074811528880765</v>
      </c>
      <c r="PW120" s="255">
        <f t="shared" si="514"/>
        <v>49.672312593048623</v>
      </c>
      <c r="PX120" s="255">
        <f t="shared" si="515"/>
        <v>0.14620176608327545</v>
      </c>
      <c r="PY120" s="255">
        <f t="shared" si="516"/>
        <v>0.18129018994326157</v>
      </c>
      <c r="PZ120" s="255">
        <f t="shared" si="517"/>
        <v>44.454800653786776</v>
      </c>
      <c r="QA120" s="255">
        <f t="shared" si="755"/>
        <v>0.99145223644426261</v>
      </c>
      <c r="QB120" s="259">
        <f t="shared" si="518"/>
        <v>3.2887734042919749E-3</v>
      </c>
      <c r="QC120" s="257">
        <f t="shared" si="756"/>
        <v>1.1267037396454513</v>
      </c>
      <c r="QD120" s="254">
        <f t="shared" si="519"/>
        <v>114.57082336904475</v>
      </c>
      <c r="QE120" s="255">
        <f t="shared" si="520"/>
        <v>129.12131793691344</v>
      </c>
      <c r="QF120" s="255">
        <f t="shared" si="521"/>
        <v>0.38281962844731227</v>
      </c>
      <c r="QG120" s="255">
        <f t="shared" si="522"/>
        <v>0.4746963392746672</v>
      </c>
      <c r="QH120" s="255">
        <f t="shared" si="523"/>
        <v>116.40194728761738</v>
      </c>
      <c r="QI120" s="255">
        <f t="shared" si="784"/>
        <v>0.98426895802655168</v>
      </c>
      <c r="QJ120" s="259">
        <f t="shared" si="785"/>
        <v>3.2887734042919736E-3</v>
      </c>
      <c r="QK120" s="257">
        <f t="shared" si="786"/>
        <v>1.1257914632864021</v>
      </c>
      <c r="QL120" s="254">
        <f t="shared" si="524"/>
        <v>217.37767886743637</v>
      </c>
      <c r="QM120" s="255">
        <f t="shared" si="525"/>
        <v>244.98464408360078</v>
      </c>
      <c r="QN120" s="255">
        <f t="shared" si="526"/>
        <v>1.2694725416913522</v>
      </c>
      <c r="QO120" s="255">
        <f t="shared" si="527"/>
        <v>1.5741459516972767</v>
      </c>
      <c r="QP120" s="255">
        <f t="shared" si="757"/>
        <v>386.00182670981286</v>
      </c>
      <c r="QQ120" s="255">
        <f t="shared" si="758"/>
        <v>0.56315194339962493</v>
      </c>
      <c r="QR120" s="259">
        <f t="shared" si="528"/>
        <v>3.2887734042919749E-3</v>
      </c>
      <c r="QS120" s="257">
        <f t="shared" si="759"/>
        <v>1.0723096024287824</v>
      </c>
      <c r="QT120" s="254">
        <f t="shared" si="529"/>
        <v>97.650813770763364</v>
      </c>
      <c r="QU120" s="255">
        <f t="shared" si="530"/>
        <v>110.05246711965032</v>
      </c>
      <c r="QV120" s="255">
        <f t="shared" si="531"/>
        <v>0.34091715186685595</v>
      </c>
      <c r="QW120" s="255">
        <f t="shared" si="532"/>
        <v>0.42273726831490138</v>
      </c>
      <c r="QX120" s="255">
        <f t="shared" si="533"/>
        <v>103.66088202426658</v>
      </c>
      <c r="QY120" s="255">
        <f t="shared" si="787"/>
        <v>0.94202182987314065</v>
      </c>
      <c r="QZ120" s="259">
        <f t="shared" si="788"/>
        <v>3.2887734042919745E-3</v>
      </c>
      <c r="RA120" s="257">
        <f t="shared" si="789"/>
        <v>1.120426078010919</v>
      </c>
      <c r="RB120" s="254">
        <f t="shared" si="534"/>
        <v>6.4047301139446594E-2</v>
      </c>
      <c r="RC120" s="255">
        <f t="shared" si="535"/>
        <v>7.2181308384156317E-2</v>
      </c>
      <c r="RD120" s="255">
        <f t="shared" si="760"/>
        <v>1.9838272432769494E-3</v>
      </c>
      <c r="RE120" s="255">
        <f t="shared" si="536"/>
        <v>2.4599457816634174E-3</v>
      </c>
      <c r="RF120" s="255">
        <f t="shared" si="537"/>
        <v>0.60321189677828801</v>
      </c>
      <c r="RG120" s="255">
        <f t="shared" si="790"/>
        <v>0.1061771186568413</v>
      </c>
      <c r="RH120" s="259">
        <f t="shared" si="791"/>
        <v>3.2887734042919745E-3</v>
      </c>
      <c r="RI120" s="257">
        <f t="shared" si="792"/>
        <v>1.0142737996864488</v>
      </c>
      <c r="RJ120" s="254">
        <f t="shared" si="538"/>
        <v>11.942684033302037</v>
      </c>
      <c r="RK120" s="255">
        <f t="shared" si="539"/>
        <v>13.459404905531395</v>
      </c>
      <c r="RL120" s="255">
        <f t="shared" si="761"/>
        <v>0.36991756907179385</v>
      </c>
      <c r="RM120" s="255">
        <f t="shared" si="540"/>
        <v>0.45869778564902436</v>
      </c>
      <c r="RN120" s="255">
        <f t="shared" si="541"/>
        <v>112.47888607620013</v>
      </c>
      <c r="RO120" s="255">
        <f t="shared" si="793"/>
        <v>0.1061771186568413</v>
      </c>
      <c r="RP120" s="259">
        <f t="shared" si="794"/>
        <v>3.2887734042919745E-3</v>
      </c>
      <c r="RQ120" s="257">
        <f t="shared" si="795"/>
        <v>1.0142737996864488</v>
      </c>
      <c r="RR120" s="254">
        <f t="shared" si="542"/>
        <v>0</v>
      </c>
      <c r="RS120" s="255">
        <f t="shared" si="543"/>
        <v>0</v>
      </c>
      <c r="RT120" s="255">
        <f t="shared" si="762"/>
        <v>0</v>
      </c>
      <c r="RU120" s="255">
        <f t="shared" si="544"/>
        <v>0</v>
      </c>
      <c r="RV120" s="255">
        <f t="shared" si="545"/>
        <v>0</v>
      </c>
      <c r="RW120" s="255"/>
      <c r="RX120" s="259"/>
      <c r="RY120" s="257"/>
      <c r="RZ120" s="260"/>
      <c r="SA120" s="242" t="e">
        <f t="shared" si="546"/>
        <v>#REF!</v>
      </c>
      <c r="SB120" s="242">
        <f t="shared" si="547"/>
        <v>0</v>
      </c>
      <c r="SC120" s="242">
        <f t="shared" si="548"/>
        <v>0.24530012091421549</v>
      </c>
      <c r="SD120" s="242">
        <f t="shared" si="549"/>
        <v>3.416701484253231E-2</v>
      </c>
      <c r="SE120" s="242">
        <f t="shared" si="550"/>
        <v>0</v>
      </c>
      <c r="SF120" s="262">
        <v>0</v>
      </c>
      <c r="SG120" s="242">
        <f t="shared" si="551"/>
        <v>0</v>
      </c>
      <c r="SH120" s="262">
        <v>0</v>
      </c>
      <c r="SI120" s="242">
        <f t="shared" si="552"/>
        <v>0.66092439026851124</v>
      </c>
      <c r="SJ120" s="242">
        <f t="shared" si="553"/>
        <v>0</v>
      </c>
      <c r="SK120" s="242">
        <f t="shared" si="554"/>
        <v>0</v>
      </c>
      <c r="SL120" s="242">
        <f t="shared" si="555"/>
        <v>0.15187966410420684</v>
      </c>
      <c r="SM120" s="242">
        <f t="shared" si="556"/>
        <v>0.39605343678415628</v>
      </c>
      <c r="SN120" s="242">
        <f t="shared" si="557"/>
        <v>1.0535441843862787</v>
      </c>
      <c r="SO120" s="242">
        <f t="shared" si="558"/>
        <v>0.3455394024585674</v>
      </c>
      <c r="SP120" s="242">
        <f t="shared" si="559"/>
        <v>1.2171285596237385E-3</v>
      </c>
      <c r="SQ120" s="242">
        <f t="shared" si="560"/>
        <v>0.23125442632851034</v>
      </c>
      <c r="SR120" s="242">
        <f t="shared" si="561"/>
        <v>0</v>
      </c>
      <c r="SS120" s="242" t="e">
        <f t="shared" si="562"/>
        <v>#REF!</v>
      </c>
      <c r="ST120" s="242" t="e">
        <f t="shared" si="563"/>
        <v>#REF!</v>
      </c>
      <c r="SU120" s="242" t="e">
        <f t="shared" si="796"/>
        <v>#REF!</v>
      </c>
      <c r="SV120" s="242" t="e">
        <f t="shared" si="797"/>
        <v>#REF!</v>
      </c>
      <c r="SW120" s="242" t="e">
        <f t="shared" si="564"/>
        <v>#REF!</v>
      </c>
      <c r="SX120" s="242" t="e">
        <f t="shared" si="564"/>
        <v>#REF!</v>
      </c>
      <c r="SY120" s="242" t="e">
        <f t="shared" si="564"/>
        <v>#REF!</v>
      </c>
      <c r="SZ120" s="263" t="e">
        <f t="shared" si="564"/>
        <v>#REF!</v>
      </c>
      <c r="TA120" s="264">
        <f t="shared" si="565"/>
        <v>436.99293</v>
      </c>
      <c r="TB120" s="264">
        <f t="shared" si="566"/>
        <v>0</v>
      </c>
      <c r="TC120" s="264">
        <f t="shared" si="567"/>
        <v>147.21856000000002</v>
      </c>
      <c r="TD120" s="264">
        <f t="shared" si="568"/>
        <v>19.086190000000002</v>
      </c>
      <c r="TE120" s="264">
        <f t="shared" si="569"/>
        <v>0</v>
      </c>
      <c r="TF120" s="264">
        <f t="shared" si="569"/>
        <v>0</v>
      </c>
      <c r="TG120" s="264">
        <f t="shared" si="570"/>
        <v>379.11266000000001</v>
      </c>
      <c r="TH120" s="264">
        <f t="shared" si="571"/>
        <v>0</v>
      </c>
      <c r="TI120" s="264">
        <f t="shared" si="572"/>
        <v>0</v>
      </c>
      <c r="TJ120" s="264">
        <f t="shared" si="573"/>
        <v>83.805160000000015</v>
      </c>
      <c r="TK120" s="264">
        <f t="shared" si="574"/>
        <v>218.71406000000002</v>
      </c>
      <c r="TL120" s="264">
        <f t="shared" si="575"/>
        <v>610.8202500000001</v>
      </c>
      <c r="TM120" s="264">
        <f t="shared" si="576"/>
        <v>191.73228000000003</v>
      </c>
      <c r="TN120" s="264">
        <f t="shared" si="577"/>
        <v>0.74604000000000004</v>
      </c>
      <c r="TO120" s="264">
        <f t="shared" si="578"/>
        <v>141.74760000000001</v>
      </c>
      <c r="TP120" s="264">
        <f t="shared" si="578"/>
        <v>0</v>
      </c>
      <c r="TQ120" s="264"/>
      <c r="TR120" s="264"/>
      <c r="TS120" s="264" t="e">
        <f t="shared" si="579"/>
        <v>#REF!</v>
      </c>
      <c r="TT120" s="264">
        <f t="shared" si="580"/>
        <v>0</v>
      </c>
      <c r="TU120" s="264">
        <f t="shared" si="581"/>
        <v>152.50308517236778</v>
      </c>
      <c r="TV120" s="264">
        <f t="shared" si="582"/>
        <v>21.241633127602338</v>
      </c>
      <c r="TW120" s="264">
        <f t="shared" si="582"/>
        <v>0</v>
      </c>
      <c r="TX120" s="264">
        <f t="shared" si="583"/>
        <v>0</v>
      </c>
      <c r="TY120" s="264">
        <f t="shared" si="584"/>
        <v>410.89669342993346</v>
      </c>
      <c r="TZ120" s="264">
        <f t="shared" si="585"/>
        <v>0</v>
      </c>
      <c r="UA120" s="264">
        <f t="shared" si="586"/>
        <v>0</v>
      </c>
      <c r="UB120" s="264">
        <f t="shared" si="587"/>
        <v>94.423587173585403</v>
      </c>
      <c r="UC120" s="264">
        <f t="shared" si="588"/>
        <v>246.22642164870999</v>
      </c>
      <c r="UD120" s="264">
        <f t="shared" si="589"/>
        <v>654.98841943294951</v>
      </c>
      <c r="UE120" s="264">
        <f t="shared" si="590"/>
        <v>214.82184650849138</v>
      </c>
      <c r="UF120" s="264">
        <f t="shared" si="591"/>
        <v>0.75668882551807826</v>
      </c>
      <c r="UG120" s="264">
        <f t="shared" si="592"/>
        <v>143.77087684843488</v>
      </c>
      <c r="UH120" s="264">
        <f t="shared" si="592"/>
        <v>0</v>
      </c>
      <c r="UI120" s="191"/>
      <c r="UJ120" s="191"/>
      <c r="UK120" s="191"/>
      <c r="UL120" s="191"/>
      <c r="UM120" s="189"/>
      <c r="UN120" s="191"/>
      <c r="UO120" s="191"/>
      <c r="UP120" s="191"/>
      <c r="UQ120" s="191"/>
      <c r="UR120" s="191"/>
      <c r="US120" s="191"/>
      <c r="UT120" s="191"/>
      <c r="UU120" s="191"/>
      <c r="UV120" s="192"/>
      <c r="UW120" s="191"/>
      <c r="UX120" s="191"/>
      <c r="UY120" s="191"/>
      <c r="UZ120" s="191"/>
      <c r="VA120" s="191"/>
      <c r="VB120" s="191"/>
      <c r="VC120" s="191"/>
      <c r="VD120" s="191"/>
      <c r="VE120" s="191"/>
      <c r="VF120" s="191"/>
      <c r="VG120" s="191"/>
      <c r="VH120" s="191"/>
      <c r="VI120" s="191"/>
      <c r="VJ120" s="191"/>
      <c r="VK120" s="191"/>
      <c r="VL120" s="191"/>
      <c r="VM120" s="191"/>
      <c r="VN120" s="219"/>
      <c r="VO120" s="191"/>
      <c r="VP120" s="191"/>
      <c r="VQ120" s="191"/>
      <c r="VR120" s="191"/>
      <c r="VS120" s="191"/>
      <c r="VT120" s="191"/>
      <c r="VU120" s="191"/>
      <c r="VV120" s="191"/>
    </row>
    <row r="121" spans="1:594" ht="23.1" hidden="1" customHeight="1" thickBot="1" x14ac:dyDescent="0.35">
      <c r="A121" s="265">
        <v>84</v>
      </c>
      <c r="B121" s="266" t="s">
        <v>183</v>
      </c>
      <c r="C121" s="265">
        <v>2</v>
      </c>
      <c r="D121" s="267">
        <v>1007.9</v>
      </c>
      <c r="E121" s="239"/>
      <c r="F121" s="240">
        <f t="shared" si="593"/>
        <v>1007.9</v>
      </c>
      <c r="G121" s="240"/>
      <c r="H121" s="268">
        <f>350</f>
        <v>350</v>
      </c>
      <c r="I121" s="269">
        <v>3.7900999999999998</v>
      </c>
      <c r="J121" s="269">
        <v>3.7900999999999998</v>
      </c>
      <c r="K121" s="269">
        <f t="shared" si="798"/>
        <v>3.4248999999999996</v>
      </c>
      <c r="L121" s="269">
        <f t="shared" si="799"/>
        <v>3.4248999999999996</v>
      </c>
      <c r="M121" s="269">
        <v>0.6885</v>
      </c>
      <c r="N121" s="269">
        <v>0</v>
      </c>
      <c r="O121" s="269">
        <v>0.36520000000000002</v>
      </c>
      <c r="P121" s="269">
        <v>2.18E-2</v>
      </c>
      <c r="Q121" s="269">
        <v>0</v>
      </c>
      <c r="R121" s="269">
        <v>0</v>
      </c>
      <c r="S121" s="269">
        <v>0.61409999999999998</v>
      </c>
      <c r="T121" s="269">
        <v>0</v>
      </c>
      <c r="U121" s="269">
        <v>0</v>
      </c>
      <c r="V121" s="269">
        <v>0.1258</v>
      </c>
      <c r="W121" s="269">
        <v>0.45550000000000002</v>
      </c>
      <c r="X121" s="269">
        <v>1.0998000000000001</v>
      </c>
      <c r="Y121" s="269">
        <v>0.20119999999999999</v>
      </c>
      <c r="Z121" s="269">
        <v>6.9999999999999999E-4</v>
      </c>
      <c r="AA121" s="269">
        <v>0.2175</v>
      </c>
      <c r="AB121" s="269">
        <v>0</v>
      </c>
      <c r="AC121" s="244">
        <v>8.31</v>
      </c>
      <c r="AD121" s="243">
        <f t="shared" ref="AD121:AD184" si="802">AC121*0.22</f>
        <v>1.8282</v>
      </c>
      <c r="AE121" s="243">
        <f t="shared" si="390"/>
        <v>0</v>
      </c>
      <c r="AF121" s="243">
        <f t="shared" si="595"/>
        <v>0</v>
      </c>
      <c r="AG121" s="243">
        <f t="shared" si="596"/>
        <v>0</v>
      </c>
      <c r="AH121" s="244">
        <v>0.359721511041667</v>
      </c>
      <c r="AI121" s="243">
        <f t="shared" si="391"/>
        <v>1.1927944271260245</v>
      </c>
      <c r="AJ121" s="243">
        <f t="shared" si="597"/>
        <v>3.8448115654578202E-2</v>
      </c>
      <c r="AK121" s="243">
        <f t="shared" si="598"/>
        <v>1.0174479781559482</v>
      </c>
      <c r="AL121" s="243">
        <f t="shared" si="392"/>
        <v>0.58453579690838464</v>
      </c>
      <c r="AM121" s="243">
        <f t="shared" si="599"/>
        <v>14.730302082091292</v>
      </c>
      <c r="AN121" s="244">
        <v>256.39999999999998</v>
      </c>
      <c r="AO121" s="244">
        <v>56.408000000000001</v>
      </c>
      <c r="AP121" s="243">
        <f t="shared" si="600"/>
        <v>0</v>
      </c>
      <c r="AQ121" s="243">
        <f t="shared" si="601"/>
        <v>0</v>
      </c>
      <c r="AR121" s="243">
        <f t="shared" si="602"/>
        <v>0</v>
      </c>
      <c r="AS121" s="244">
        <v>24.441244586349999</v>
      </c>
      <c r="AT121" s="244" t="e">
        <f t="shared" si="393"/>
        <v>#REF!</v>
      </c>
      <c r="AU121" s="243">
        <f t="shared" si="394"/>
        <v>38.318920471252817</v>
      </c>
      <c r="AV121" s="243">
        <f t="shared" si="603"/>
        <v>1.2351585927401825</v>
      </c>
      <c r="AW121" s="243">
        <f t="shared" si="604"/>
        <v>32.68585706971578</v>
      </c>
      <c r="AX121" s="243">
        <f t="shared" si="395"/>
        <v>18.778408252880141</v>
      </c>
      <c r="AY121" s="243">
        <f t="shared" si="605"/>
        <v>473.21588797257948</v>
      </c>
      <c r="AZ121" s="244">
        <v>45</v>
      </c>
      <c r="BA121" s="243">
        <f t="shared" si="606"/>
        <v>229.37249999999997</v>
      </c>
      <c r="BB121" s="243">
        <f t="shared" si="607"/>
        <v>23.920275</v>
      </c>
      <c r="BC121" s="243">
        <f t="shared" si="608"/>
        <v>19.136220000000002</v>
      </c>
      <c r="BD121" s="243">
        <f t="shared" si="609"/>
        <v>4.7840549999999986</v>
      </c>
      <c r="BE121" s="244">
        <v>8.9701031249999996</v>
      </c>
      <c r="BF121" s="243">
        <f t="shared" si="610"/>
        <v>7.1760824999999997</v>
      </c>
      <c r="BG121" s="243">
        <f t="shared" si="611"/>
        <v>1.7940206249999999</v>
      </c>
      <c r="BH121" s="243">
        <f t="shared" si="396"/>
        <v>29.798822475525562</v>
      </c>
      <c r="BI121" s="243">
        <f t="shared" si="612"/>
        <v>0.9605247533472937</v>
      </c>
      <c r="BJ121" s="243">
        <f t="shared" si="613"/>
        <v>25.41825396703349</v>
      </c>
      <c r="BK121" s="243">
        <f t="shared" si="397"/>
        <v>14.603085030026278</v>
      </c>
      <c r="BL121" s="243">
        <f t="shared" si="614"/>
        <v>367.99774275666215</v>
      </c>
      <c r="BM121" s="244">
        <v>7.75</v>
      </c>
      <c r="BN121" s="243">
        <f t="shared" si="615"/>
        <v>1.7050000000000001</v>
      </c>
      <c r="BO121" s="243">
        <f t="shared" si="398"/>
        <v>0</v>
      </c>
      <c r="BP121" s="243">
        <f t="shared" si="616"/>
        <v>0</v>
      </c>
      <c r="BQ121" s="243">
        <f t="shared" si="617"/>
        <v>0</v>
      </c>
      <c r="BR121" s="244">
        <v>1.47511844094167</v>
      </c>
      <c r="BS121" s="243">
        <f t="shared" si="399"/>
        <v>1.2419014897825202</v>
      </c>
      <c r="BT121" s="243">
        <f t="shared" si="618"/>
        <v>4.0031015424677553E-2</v>
      </c>
      <c r="BU121" s="243">
        <f t="shared" si="619"/>
        <v>1.0593360692442126</v>
      </c>
      <c r="BV121" s="243">
        <f t="shared" si="400"/>
        <v>0.60860099653620958</v>
      </c>
      <c r="BW121" s="243">
        <f t="shared" si="620"/>
        <v>15.336745112712478</v>
      </c>
      <c r="BX121" s="244">
        <v>0</v>
      </c>
      <c r="BY121" s="243">
        <f t="shared" si="401"/>
        <v>0</v>
      </c>
      <c r="BZ121" s="243">
        <f t="shared" si="621"/>
        <v>0</v>
      </c>
      <c r="CA121" s="243">
        <f t="shared" si="622"/>
        <v>0</v>
      </c>
      <c r="CB121" s="243">
        <f t="shared" si="402"/>
        <v>0</v>
      </c>
      <c r="CC121" s="243">
        <f t="shared" si="623"/>
        <v>0</v>
      </c>
      <c r="CD121" s="245"/>
      <c r="CE121" s="243">
        <f t="shared" si="403"/>
        <v>0</v>
      </c>
      <c r="CF121" s="243">
        <f t="shared" si="624"/>
        <v>0</v>
      </c>
      <c r="CG121" s="243">
        <f t="shared" si="625"/>
        <v>0</v>
      </c>
      <c r="CH121" s="243">
        <f t="shared" si="404"/>
        <v>0</v>
      </c>
      <c r="CI121" s="243">
        <f t="shared" si="626"/>
        <v>0</v>
      </c>
      <c r="CJ121" s="245"/>
      <c r="CK121" s="243">
        <f t="shared" si="405"/>
        <v>0</v>
      </c>
      <c r="CL121" s="243">
        <f t="shared" si="627"/>
        <v>0</v>
      </c>
      <c r="CM121" s="243">
        <f t="shared" si="628"/>
        <v>0</v>
      </c>
      <c r="CN121" s="243">
        <f t="shared" si="406"/>
        <v>0</v>
      </c>
      <c r="CO121" s="243">
        <f t="shared" si="629"/>
        <v>0</v>
      </c>
      <c r="CP121" s="243">
        <v>0</v>
      </c>
      <c r="CQ121" s="243">
        <f t="shared" si="407"/>
        <v>0</v>
      </c>
      <c r="CR121" s="243">
        <f t="shared" si="763"/>
        <v>0</v>
      </c>
      <c r="CS121" s="243">
        <f t="shared" si="630"/>
        <v>0</v>
      </c>
      <c r="CT121" s="243">
        <f t="shared" si="408"/>
        <v>0</v>
      </c>
      <c r="CU121" s="243">
        <f t="shared" si="631"/>
        <v>0</v>
      </c>
      <c r="CV121" s="243"/>
      <c r="CW121" s="243">
        <f t="shared" si="409"/>
        <v>0</v>
      </c>
      <c r="CX121" s="243">
        <f t="shared" si="764"/>
        <v>0</v>
      </c>
      <c r="CY121" s="243">
        <f t="shared" si="632"/>
        <v>0</v>
      </c>
      <c r="CZ121" s="243">
        <f t="shared" si="410"/>
        <v>0</v>
      </c>
      <c r="DA121" s="243">
        <f t="shared" si="633"/>
        <v>0</v>
      </c>
      <c r="DB121" s="244">
        <v>9.7100000000000009</v>
      </c>
      <c r="DC121" s="243">
        <f t="shared" si="634"/>
        <v>2.1362000000000001</v>
      </c>
      <c r="DD121" s="243">
        <f t="shared" si="411"/>
        <v>0</v>
      </c>
      <c r="DE121" s="244">
        <v>0.40318562538000002</v>
      </c>
      <c r="DF121" s="244">
        <v>5.0947558875E-2</v>
      </c>
      <c r="DG121" s="243">
        <f t="shared" si="412"/>
        <v>1.3975879757284309</v>
      </c>
      <c r="DH121" s="243">
        <f t="shared" si="413"/>
        <v>0.68489605799917175</v>
      </c>
      <c r="DI121" s="243">
        <f t="shared" si="635"/>
        <v>17.259380661579126</v>
      </c>
      <c r="DJ121" s="244">
        <v>87.07</v>
      </c>
      <c r="DK121" s="243">
        <f t="shared" si="636"/>
        <v>19.1554</v>
      </c>
      <c r="DL121" s="243">
        <f t="shared" si="414"/>
        <v>0</v>
      </c>
      <c r="DM121" s="244">
        <v>3.5683140662449899</v>
      </c>
      <c r="DN121" s="244">
        <v>7.0568790324166697</v>
      </c>
      <c r="DO121" s="243">
        <f t="shared" si="415"/>
        <v>13.276793516493372</v>
      </c>
      <c r="DP121" s="243">
        <f t="shared" si="416"/>
        <v>6.506369330757753</v>
      </c>
      <c r="DQ121" s="243">
        <f t="shared" si="637"/>
        <v>163.96050713509536</v>
      </c>
      <c r="DR121" s="244">
        <v>21.8</v>
      </c>
      <c r="DS121" s="243">
        <f t="shared" si="638"/>
        <v>4.7960000000000003</v>
      </c>
      <c r="DT121" s="243">
        <f t="shared" si="417"/>
        <v>0</v>
      </c>
      <c r="DU121" s="244">
        <v>0.92210045804499996</v>
      </c>
      <c r="DV121" s="244">
        <v>0</v>
      </c>
      <c r="DW121" s="243">
        <f t="shared" si="418"/>
        <v>3.1266605334138413</v>
      </c>
      <c r="DX121" s="243">
        <f t="shared" si="419"/>
        <v>1.5322380495729422</v>
      </c>
      <c r="DY121" s="243">
        <f t="shared" si="420"/>
        <v>38.61239884923814</v>
      </c>
      <c r="DZ121" s="244">
        <v>50.53</v>
      </c>
      <c r="EA121" s="243">
        <f t="shared" si="639"/>
        <v>11.1166</v>
      </c>
      <c r="EB121" s="243">
        <f t="shared" si="421"/>
        <v>0</v>
      </c>
      <c r="EC121" s="244">
        <v>2.0949506902500001</v>
      </c>
      <c r="ED121" s="244">
        <v>2.7588461000000002E-2</v>
      </c>
      <c r="EE121" s="243">
        <f t="shared" si="422"/>
        <v>7.2455746332482818</v>
      </c>
      <c r="EF121" s="243">
        <f t="shared" si="423"/>
        <v>3.5507356892249144</v>
      </c>
      <c r="EG121" s="243">
        <f t="shared" si="424"/>
        <v>89.478539368467821</v>
      </c>
      <c r="EH121" s="244">
        <v>0</v>
      </c>
      <c r="EI121" s="243">
        <f t="shared" si="640"/>
        <v>0</v>
      </c>
      <c r="EJ121" s="243">
        <f t="shared" si="425"/>
        <v>0</v>
      </c>
      <c r="EK121" s="244">
        <v>0</v>
      </c>
      <c r="EL121" s="244">
        <v>0</v>
      </c>
      <c r="EM121" s="243">
        <f t="shared" si="426"/>
        <v>0</v>
      </c>
      <c r="EN121" s="243">
        <f t="shared" si="427"/>
        <v>0</v>
      </c>
      <c r="EO121" s="243">
        <f t="shared" si="641"/>
        <v>0</v>
      </c>
      <c r="EP121" s="244">
        <v>0</v>
      </c>
      <c r="EQ121" s="244">
        <v>116.9164</v>
      </c>
      <c r="ER121" s="244">
        <v>0</v>
      </c>
      <c r="ES121" s="244">
        <v>0</v>
      </c>
      <c r="ET121" s="244">
        <v>0</v>
      </c>
      <c r="EU121" s="243">
        <f t="shared" si="428"/>
        <v>13.284270625662101</v>
      </c>
      <c r="EV121" s="243">
        <f t="shared" si="642"/>
        <v>0.42820050277465682</v>
      </c>
      <c r="EW121" s="243">
        <f t="shared" si="643"/>
        <v>11.331419716574784</v>
      </c>
      <c r="EX121" s="243">
        <f t="shared" si="429"/>
        <v>6.5100335312831055</v>
      </c>
      <c r="EY121" s="243">
        <f t="shared" si="644"/>
        <v>164.05284498833424</v>
      </c>
      <c r="EZ121" s="245">
        <f t="shared" si="645"/>
        <v>169.11</v>
      </c>
      <c r="FA121" s="245">
        <f t="shared" si="645"/>
        <v>37.2042</v>
      </c>
      <c r="FB121" s="245">
        <f t="shared" si="645"/>
        <v>0</v>
      </c>
      <c r="FC121" s="245">
        <f t="shared" si="646"/>
        <v>0</v>
      </c>
      <c r="FD121" s="245">
        <f t="shared" si="647"/>
        <v>0</v>
      </c>
      <c r="FE121" s="245">
        <f t="shared" si="648"/>
        <v>14.123965892211661</v>
      </c>
      <c r="FF121" s="245">
        <f t="shared" si="649"/>
        <v>38.33088728454603</v>
      </c>
      <c r="FG121" s="245">
        <f t="shared" si="650"/>
        <v>1.2355443267870987</v>
      </c>
      <c r="FH121" s="245">
        <f t="shared" si="651"/>
        <v>32.696064704588359</v>
      </c>
      <c r="FI121" s="245">
        <f t="shared" si="652"/>
        <v>18.784272658837889</v>
      </c>
      <c r="FJ121" s="245">
        <f t="shared" si="652"/>
        <v>473.36367100271468</v>
      </c>
      <c r="FK121" s="244">
        <f t="shared" si="430"/>
        <v>0</v>
      </c>
      <c r="FL121" s="244">
        <v>0</v>
      </c>
      <c r="FM121" s="243">
        <f t="shared" si="653"/>
        <v>0</v>
      </c>
      <c r="FN121" s="243">
        <f t="shared" si="654"/>
        <v>0</v>
      </c>
      <c r="FO121" s="244">
        <v>0</v>
      </c>
      <c r="FP121" s="244">
        <f t="shared" si="655"/>
        <v>0</v>
      </c>
      <c r="FQ121" s="244">
        <f t="shared" si="431"/>
        <v>0</v>
      </c>
      <c r="FR121" s="244">
        <v>0</v>
      </c>
      <c r="FS121" s="243">
        <f t="shared" si="656"/>
        <v>0</v>
      </c>
      <c r="FT121" s="243">
        <f t="shared" si="657"/>
        <v>0</v>
      </c>
      <c r="FU121" s="244">
        <v>0</v>
      </c>
      <c r="FV121" s="244">
        <f t="shared" si="658"/>
        <v>0</v>
      </c>
      <c r="FW121" s="270">
        <v>1.0947E-2</v>
      </c>
      <c r="FX121" s="243">
        <f t="shared" si="659"/>
        <v>48.792889856369705</v>
      </c>
      <c r="FY121" s="243">
        <f t="shared" si="660"/>
        <v>10.734435768401335</v>
      </c>
      <c r="FZ121" s="243">
        <f t="shared" si="432"/>
        <v>0</v>
      </c>
      <c r="GA121" s="243">
        <f t="shared" si="661"/>
        <v>0</v>
      </c>
      <c r="GB121" s="243">
        <f t="shared" si="662"/>
        <v>0</v>
      </c>
      <c r="GC121" s="243">
        <f t="shared" si="663"/>
        <v>0.85241591252573656</v>
      </c>
      <c r="GD121" s="243">
        <f t="shared" si="433"/>
        <v>6.8604646301885905</v>
      </c>
      <c r="GE121" s="243">
        <f t="shared" si="664"/>
        <v>0.22113780174273504</v>
      </c>
      <c r="GF121" s="243">
        <f t="shared" si="665"/>
        <v>5.8519437284881679</v>
      </c>
      <c r="GG121" s="243">
        <f t="shared" si="434"/>
        <v>3.3620103083742685</v>
      </c>
      <c r="GH121" s="247">
        <f t="shared" si="666"/>
        <v>84.722659771031559</v>
      </c>
      <c r="GI121" s="244">
        <v>60</v>
      </c>
      <c r="GJ121" s="244">
        <v>4065.35</v>
      </c>
      <c r="GK121" s="244">
        <v>894.37699999999995</v>
      </c>
      <c r="GL121" s="244">
        <v>2493.5775849337301</v>
      </c>
      <c r="GM121" s="244">
        <v>71.022008333333304</v>
      </c>
      <c r="GN121" s="271">
        <v>175.74</v>
      </c>
      <c r="GO121" s="243">
        <f t="shared" si="667"/>
        <v>38.662800000000004</v>
      </c>
      <c r="GP121" s="243">
        <f t="shared" si="435"/>
        <v>0</v>
      </c>
      <c r="GQ121" s="243">
        <f t="shared" si="668"/>
        <v>0</v>
      </c>
      <c r="GR121" s="243">
        <f t="shared" si="669"/>
        <v>0</v>
      </c>
      <c r="GS121" s="244">
        <v>3.55856311091667</v>
      </c>
      <c r="GT121" s="244">
        <v>1.4458842138000001</v>
      </c>
      <c r="GU121" s="245"/>
      <c r="GV121" s="243">
        <f t="shared" si="436"/>
        <v>24.929481669749613</v>
      </c>
      <c r="GW121" s="243">
        <f t="shared" si="670"/>
        <v>0.80356813600869648</v>
      </c>
      <c r="GX121" s="243">
        <f t="shared" si="671"/>
        <v>21.264729398909775</v>
      </c>
      <c r="GY121" s="243">
        <f t="shared" si="437"/>
        <v>12.216836449723317</v>
      </c>
      <c r="GZ121" s="243">
        <f t="shared" si="672"/>
        <v>307.86427853302757</v>
      </c>
      <c r="HA121" s="244">
        <v>0</v>
      </c>
      <c r="HB121" s="244">
        <v>44</v>
      </c>
      <c r="HC121" s="244">
        <v>0</v>
      </c>
      <c r="HD121" s="244">
        <v>0</v>
      </c>
      <c r="HE121" s="244">
        <v>32.049999999999997</v>
      </c>
      <c r="HF121" s="243">
        <f t="shared" si="673"/>
        <v>7.0509999999999993</v>
      </c>
      <c r="HG121" s="243">
        <f t="shared" si="438"/>
        <v>0</v>
      </c>
      <c r="HH121" s="244">
        <v>1.380696629045</v>
      </c>
      <c r="HI121" s="244">
        <v>32.979621138959999</v>
      </c>
      <c r="HJ121" s="243">
        <f t="shared" si="439"/>
        <v>8.346818972769757</v>
      </c>
      <c r="HK121" s="243">
        <f t="shared" si="440"/>
        <v>4.0904068370387376</v>
      </c>
      <c r="HL121" s="243">
        <f t="shared" si="441"/>
        <v>103.07825229337618</v>
      </c>
      <c r="HM121" s="244">
        <v>50.38</v>
      </c>
      <c r="HN121" s="243">
        <f t="shared" si="674"/>
        <v>11.083600000000001</v>
      </c>
      <c r="HO121" s="243">
        <f t="shared" si="442"/>
        <v>0</v>
      </c>
      <c r="HP121" s="244">
        <v>2.1736700495200099</v>
      </c>
      <c r="HQ121" s="244">
        <v>46.192520592489302</v>
      </c>
      <c r="HR121" s="243">
        <f t="shared" si="443"/>
        <v>12.479076174499578</v>
      </c>
      <c r="HS121" s="243">
        <f t="shared" si="444"/>
        <v>6.1154433408254452</v>
      </c>
      <c r="HT121" s="243">
        <f t="shared" si="445"/>
        <v>154.10917218880118</v>
      </c>
      <c r="HU121" s="244">
        <v>35.69</v>
      </c>
      <c r="HV121" s="243">
        <f t="shared" si="675"/>
        <v>7.8517999999999999</v>
      </c>
      <c r="HW121" s="243">
        <f t="shared" si="446"/>
        <v>0</v>
      </c>
      <c r="HX121" s="244">
        <v>1.4577483658749999</v>
      </c>
      <c r="HY121" s="244">
        <v>80.144318302339997</v>
      </c>
      <c r="HZ121" s="243">
        <f t="shared" si="447"/>
        <v>14.219091521483239</v>
      </c>
      <c r="IA121" s="243">
        <f t="shared" si="448"/>
        <v>6.9681479094849124</v>
      </c>
      <c r="IB121" s="243">
        <f t="shared" si="449"/>
        <v>175.5973273190198</v>
      </c>
      <c r="IC121" s="244">
        <v>7.82</v>
      </c>
      <c r="ID121" s="243">
        <f t="shared" si="676"/>
        <v>1.7204000000000002</v>
      </c>
      <c r="IE121" s="243">
        <f t="shared" si="450"/>
        <v>0</v>
      </c>
      <c r="IF121" s="244">
        <v>0.34474303896000003</v>
      </c>
      <c r="IG121" s="244">
        <v>0.79951958184500005</v>
      </c>
      <c r="IH121" s="243">
        <f t="shared" si="451"/>
        <v>1.2140123181920561</v>
      </c>
      <c r="II121" s="243">
        <f t="shared" si="452"/>
        <v>0.5949337469498529</v>
      </c>
      <c r="IJ121" s="243">
        <f t="shared" si="677"/>
        <v>14.992330423136291</v>
      </c>
      <c r="IK121" s="244">
        <v>0</v>
      </c>
      <c r="IL121" s="243">
        <f t="shared" si="678"/>
        <v>0</v>
      </c>
      <c r="IM121" s="243">
        <f t="shared" si="453"/>
        <v>0</v>
      </c>
      <c r="IN121" s="244">
        <v>0</v>
      </c>
      <c r="IO121" s="244">
        <v>0</v>
      </c>
      <c r="IP121" s="243">
        <f t="shared" si="454"/>
        <v>0</v>
      </c>
      <c r="IQ121" s="243">
        <f t="shared" si="455"/>
        <v>0</v>
      </c>
      <c r="IR121" s="243">
        <f t="shared" si="679"/>
        <v>0</v>
      </c>
      <c r="IS121" s="244">
        <v>2.67</v>
      </c>
      <c r="IT121" s="243">
        <f t="shared" si="680"/>
        <v>0.58740000000000003</v>
      </c>
      <c r="IU121" s="243">
        <f t="shared" si="456"/>
        <v>0</v>
      </c>
      <c r="IV121" s="244">
        <v>0.116828322075</v>
      </c>
      <c r="IW121" s="244">
        <v>0.277184313744676</v>
      </c>
      <c r="IX121" s="243">
        <f t="shared" si="457"/>
        <v>0.41488066362110659</v>
      </c>
      <c r="IY121" s="243">
        <f t="shared" si="458"/>
        <v>0.20331466497203912</v>
      </c>
      <c r="IZ121" s="243">
        <f t="shared" si="681"/>
        <v>5.1235295572953854</v>
      </c>
      <c r="JA121" s="244">
        <v>22.661111111111101</v>
      </c>
      <c r="JB121" s="243">
        <f t="shared" si="682"/>
        <v>4.9854444444444423</v>
      </c>
      <c r="JC121" s="244">
        <v>58.122222222222099</v>
      </c>
      <c r="JD121" s="243">
        <f t="shared" si="459"/>
        <v>0</v>
      </c>
      <c r="JE121" s="243">
        <f t="shared" si="460"/>
        <v>9.7452167123882703</v>
      </c>
      <c r="JF121" s="243">
        <f t="shared" si="461"/>
        <v>4.7756997245082955</v>
      </c>
      <c r="JG121" s="243">
        <f t="shared" si="683"/>
        <v>120.34763305760904</v>
      </c>
      <c r="JH121" s="244">
        <v>0</v>
      </c>
      <c r="JI121" s="243">
        <f t="shared" si="684"/>
        <v>0</v>
      </c>
      <c r="JJ121" s="244">
        <v>0</v>
      </c>
      <c r="JK121" s="243">
        <f t="shared" si="462"/>
        <v>0</v>
      </c>
      <c r="JL121" s="243">
        <f t="shared" si="463"/>
        <v>0</v>
      </c>
      <c r="JM121" s="243">
        <f t="shared" si="464"/>
        <v>0</v>
      </c>
      <c r="JN121" s="243">
        <f t="shared" si="685"/>
        <v>0</v>
      </c>
      <c r="JO121" s="244">
        <v>0.72750000000000004</v>
      </c>
      <c r="JP121" s="243">
        <f t="shared" si="686"/>
        <v>0.16005</v>
      </c>
      <c r="JQ121" s="244">
        <v>0.88633333333333297</v>
      </c>
      <c r="JR121" s="243">
        <f t="shared" si="465"/>
        <v>0</v>
      </c>
      <c r="JS121" s="243">
        <f t="shared" si="466"/>
        <v>0.20155210268492332</v>
      </c>
      <c r="JT121" s="243">
        <f t="shared" si="467"/>
        <v>9.877177180091283E-2</v>
      </c>
      <c r="JU121" s="243">
        <f t="shared" si="687"/>
        <v>2.4890486493830033</v>
      </c>
      <c r="JV121" s="244">
        <v>1.68035714285714</v>
      </c>
      <c r="JW121" s="243">
        <f t="shared" si="688"/>
        <v>0.3696785714285708</v>
      </c>
      <c r="JX121" s="244">
        <v>3.4474999999999998</v>
      </c>
      <c r="JY121" s="243">
        <f t="shared" si="468"/>
        <v>0</v>
      </c>
      <c r="JZ121" s="243">
        <f t="shared" si="469"/>
        <v>0.62464078780063348</v>
      </c>
      <c r="KA121" s="243">
        <f t="shared" si="470"/>
        <v>0.30610882510431719</v>
      </c>
      <c r="KB121" s="243">
        <f t="shared" si="689"/>
        <v>7.7139423926287929</v>
      </c>
      <c r="KC121" s="244">
        <v>69.599999999999994</v>
      </c>
      <c r="KD121" s="243">
        <f t="shared" si="690"/>
        <v>15.311999999999999</v>
      </c>
      <c r="KE121" s="244">
        <v>37.3066666666667</v>
      </c>
      <c r="KF121" s="243">
        <f t="shared" si="471"/>
        <v>0</v>
      </c>
      <c r="KG121" s="243">
        <f t="shared" si="472"/>
        <v>13.886724561375377</v>
      </c>
      <c r="KH121" s="243">
        <f t="shared" si="473"/>
        <v>6.8052695614021035</v>
      </c>
      <c r="KI121" s="243">
        <f t="shared" si="691"/>
        <v>171.49279294733299</v>
      </c>
      <c r="KJ121" s="244">
        <v>41.0307999999999</v>
      </c>
      <c r="KK121" s="243">
        <f t="shared" si="692"/>
        <v>9.0267759999999786</v>
      </c>
      <c r="KL121" s="244">
        <v>39.7712</v>
      </c>
      <c r="KM121" s="243">
        <f t="shared" si="474"/>
        <v>0</v>
      </c>
      <c r="KN121" s="243">
        <f t="shared" si="475"/>
        <v>10.206521671518958</v>
      </c>
      <c r="KO121" s="243">
        <f t="shared" si="476"/>
        <v>5.0017648835759418</v>
      </c>
      <c r="KP121" s="243">
        <f t="shared" si="693"/>
        <v>126.04447506611373</v>
      </c>
      <c r="KQ121" s="243">
        <f t="shared" si="694"/>
        <v>264.30976825396812</v>
      </c>
      <c r="KR121" s="243">
        <f t="shared" si="694"/>
        <v>58.148149015872988</v>
      </c>
      <c r="KS121" s="243">
        <f t="shared" si="695"/>
        <v>305.40077255707615</v>
      </c>
      <c r="KT121" s="243">
        <f t="shared" si="696"/>
        <v>0</v>
      </c>
      <c r="KU121" s="243">
        <f t="shared" si="697"/>
        <v>0</v>
      </c>
      <c r="KV121" s="243">
        <f t="shared" si="698"/>
        <v>0</v>
      </c>
      <c r="KW121" s="243">
        <f t="shared" si="699"/>
        <v>71.338535486333896</v>
      </c>
      <c r="KX121" s="243">
        <f t="shared" si="700"/>
        <v>2.2995012389649632</v>
      </c>
      <c r="KY121" s="243">
        <f t="shared" si="701"/>
        <v>60.851431767720705</v>
      </c>
      <c r="KZ121" s="243">
        <f t="shared" si="702"/>
        <v>34.95986126566256</v>
      </c>
      <c r="LA121" s="243">
        <f t="shared" si="702"/>
        <v>880.98850389469635</v>
      </c>
      <c r="LB121" s="244">
        <v>75.19</v>
      </c>
      <c r="LC121" s="243">
        <f t="shared" si="703"/>
        <v>16.541799999999999</v>
      </c>
      <c r="LD121" s="243">
        <f t="shared" si="477"/>
        <v>0</v>
      </c>
      <c r="LE121" s="243">
        <f t="shared" si="704"/>
        <v>0</v>
      </c>
      <c r="LF121" s="243">
        <f t="shared" si="705"/>
        <v>0</v>
      </c>
      <c r="LG121" s="244">
        <v>6.6928078201999996</v>
      </c>
      <c r="LH121" s="243">
        <f t="shared" si="478"/>
        <v>11.183196938224194</v>
      </c>
      <c r="LI121" s="243">
        <f t="shared" si="706"/>
        <v>0.36047523319233277</v>
      </c>
      <c r="LJ121" s="243">
        <f t="shared" si="707"/>
        <v>9.5392138455336877</v>
      </c>
      <c r="LK121" s="243">
        <f t="shared" si="479"/>
        <v>5.4803902379212097</v>
      </c>
      <c r="LL121" s="243">
        <f t="shared" si="708"/>
        <v>138.10583399561449</v>
      </c>
      <c r="LM121" s="243">
        <f t="shared" si="480"/>
        <v>0.54166666784117723</v>
      </c>
      <c r="LN121" s="244">
        <v>6.1545228937110799E-2</v>
      </c>
      <c r="LO121" s="243">
        <f t="shared" si="709"/>
        <v>1.9838272432769494E-3</v>
      </c>
      <c r="LP121" s="243">
        <f t="shared" si="710"/>
        <v>5.2497787819218517E-2</v>
      </c>
      <c r="LQ121" s="243">
        <f t="shared" si="481"/>
        <v>3.0160594838914402E-2</v>
      </c>
      <c r="LR121" s="243">
        <f t="shared" si="711"/>
        <v>0.7600469899406429</v>
      </c>
      <c r="LS121" s="244">
        <v>156.21081000000001</v>
      </c>
      <c r="LT121" s="243">
        <f t="shared" si="482"/>
        <v>17.748978541024901</v>
      </c>
      <c r="LU121" s="243">
        <f t="shared" si="712"/>
        <v>0.57211432596997847</v>
      </c>
      <c r="LV121" s="243">
        <f t="shared" si="713"/>
        <v>15.139794351999527</v>
      </c>
      <c r="LW121" s="243">
        <f t="shared" si="483"/>
        <v>8.6979894270512457</v>
      </c>
      <c r="LX121" s="243">
        <f t="shared" si="714"/>
        <v>219.1893335616914</v>
      </c>
      <c r="LY121" s="245">
        <f t="shared" si="484"/>
        <v>0</v>
      </c>
      <c r="LZ121" s="244">
        <v>0</v>
      </c>
      <c r="MA121" s="249">
        <f t="shared" si="715"/>
        <v>0</v>
      </c>
      <c r="MB121" s="249">
        <f t="shared" si="716"/>
        <v>0</v>
      </c>
      <c r="MC121" s="249">
        <f t="shared" si="485"/>
        <v>0</v>
      </c>
      <c r="MD121" s="247">
        <f t="shared" si="717"/>
        <v>0</v>
      </c>
      <c r="ME121" s="250">
        <f t="shared" si="718"/>
        <v>2976.2750056727618</v>
      </c>
      <c r="MF121" s="251">
        <f t="shared" si="765"/>
        <v>1226.8352428946121</v>
      </c>
      <c r="MG121" s="252" t="e">
        <f t="shared" si="719"/>
        <v>#REF!</v>
      </c>
      <c r="MH121" s="252" t="e">
        <f t="shared" si="766"/>
        <v>#REF!</v>
      </c>
      <c r="MI121" s="252">
        <f t="shared" si="720"/>
        <v>156.21081000000001</v>
      </c>
      <c r="MJ121" s="252">
        <f t="shared" si="721"/>
        <v>0</v>
      </c>
      <c r="MK121" s="252">
        <f t="shared" si="767"/>
        <v>229.37249999999997</v>
      </c>
      <c r="ML121" s="252">
        <f t="shared" si="722"/>
        <v>0</v>
      </c>
      <c r="MM121" s="252">
        <f t="shared" si="723"/>
        <v>0</v>
      </c>
      <c r="MN121" s="252">
        <f t="shared" si="724"/>
        <v>116.9164</v>
      </c>
      <c r="MO121" s="252">
        <f t="shared" si="725"/>
        <v>0</v>
      </c>
      <c r="MP121" s="253">
        <f t="shared" si="726"/>
        <v>0</v>
      </c>
      <c r="MQ121" s="254">
        <f t="shared" si="768"/>
        <v>0</v>
      </c>
      <c r="MR121" s="255">
        <f t="shared" si="727"/>
        <v>0</v>
      </c>
      <c r="MS121" s="255">
        <f t="shared" si="769"/>
        <v>0</v>
      </c>
      <c r="MT121" s="255">
        <f t="shared" si="770"/>
        <v>254.28979926835336</v>
      </c>
      <c r="MU121" s="255">
        <f t="shared" si="486"/>
        <v>8.1966878698504715</v>
      </c>
      <c r="MV121" s="255">
        <f t="shared" si="728"/>
        <v>264.62774827065607</v>
      </c>
      <c r="MW121" s="255" t="e">
        <f t="shared" si="487"/>
        <v>#REF!</v>
      </c>
      <c r="MX121" s="255" t="e">
        <f t="shared" si="488"/>
        <v>#REF!</v>
      </c>
      <c r="MY121" s="256" t="e">
        <f t="shared" si="729"/>
        <v>#REF!</v>
      </c>
      <c r="MZ121" s="254">
        <f t="shared" si="730"/>
        <v>11.379486533350258</v>
      </c>
      <c r="NA121" s="255">
        <f t="shared" si="489"/>
        <v>12.824681323085741</v>
      </c>
      <c r="NB121" s="255">
        <f t="shared" si="731"/>
        <v>3.8448115654578202E-2</v>
      </c>
      <c r="NC121" s="255">
        <f t="shared" si="490"/>
        <v>4.767566341167697E-2</v>
      </c>
      <c r="ND121" s="255">
        <f t="shared" si="732"/>
        <v>11.690715938167692</v>
      </c>
      <c r="NE121" s="255">
        <f t="shared" si="800"/>
        <v>0.97337807141465682</v>
      </c>
      <c r="NF121" s="256">
        <f t="shared" si="771"/>
        <v>3.2887734042919741E-3</v>
      </c>
      <c r="NG121" s="257">
        <f t="shared" si="772"/>
        <v>1.1244083206866915</v>
      </c>
      <c r="NH121" s="254">
        <f t="shared" si="733"/>
        <v>352.68474562505327</v>
      </c>
      <c r="NI121" s="255">
        <f t="shared" si="491"/>
        <v>397.47570831943506</v>
      </c>
      <c r="NJ121" s="255" t="e">
        <f t="shared" si="734"/>
        <v>#REF!</v>
      </c>
      <c r="NK121" s="255" t="e">
        <f t="shared" si="492"/>
        <v>#REF!</v>
      </c>
      <c r="NL121" s="255">
        <f t="shared" si="735"/>
        <v>375.56816505760276</v>
      </c>
      <c r="NM121" s="255">
        <f t="shared" si="773"/>
        <v>0.93906986384471713</v>
      </c>
      <c r="NN121" s="256" t="e">
        <f t="shared" si="774"/>
        <v>#REF!</v>
      </c>
      <c r="NO121" s="257" t="e">
        <f t="shared" si="801"/>
        <v>#REF!</v>
      </c>
      <c r="NP121" s="254">
        <f t="shared" si="736"/>
        <v>31.010269839780857</v>
      </c>
      <c r="NQ121" s="255">
        <f t="shared" si="493"/>
        <v>34.948574109433025</v>
      </c>
      <c r="NR121" s="255">
        <f t="shared" si="737"/>
        <v>27.272827253347295</v>
      </c>
      <c r="NS121" s="255">
        <f t="shared" si="494"/>
        <v>33.818305794150646</v>
      </c>
      <c r="NT121" s="255">
        <f t="shared" si="738"/>
        <v>292.06170060052551</v>
      </c>
      <c r="NU121" s="255">
        <f t="shared" si="739"/>
        <v>0.1061771186568413</v>
      </c>
      <c r="NV121" s="256">
        <f t="shared" si="740"/>
        <v>9.3380361742981033E-2</v>
      </c>
      <c r="NW121" s="257">
        <f t="shared" si="495"/>
        <v>1.0358957808877343</v>
      </c>
      <c r="NX121" s="254">
        <f t="shared" si="741"/>
        <v>10.747390004477939</v>
      </c>
      <c r="NY121" s="255">
        <f t="shared" si="496"/>
        <v>12.112308535046637</v>
      </c>
      <c r="NZ121" s="255">
        <f t="shared" si="742"/>
        <v>4.0031015424677553E-2</v>
      </c>
      <c r="OA121" s="255">
        <f t="shared" si="497"/>
        <v>4.9638459126600164E-2</v>
      </c>
      <c r="OB121" s="255">
        <f t="shared" si="743"/>
        <v>12.17201993072419</v>
      </c>
      <c r="OC121" s="255">
        <f t="shared" si="775"/>
        <v>0.8829586268873707</v>
      </c>
      <c r="OD121" s="256">
        <f t="shared" si="776"/>
        <v>3.2887734042919741E-3</v>
      </c>
      <c r="OE121" s="257">
        <f t="shared" si="777"/>
        <v>1.1129250512317261</v>
      </c>
      <c r="OF121" s="254">
        <f t="shared" si="744"/>
        <v>0</v>
      </c>
      <c r="OG121" s="255">
        <f t="shared" si="498"/>
        <v>0</v>
      </c>
      <c r="OH121" s="255">
        <f t="shared" si="745"/>
        <v>0</v>
      </c>
      <c r="OI121" s="255">
        <f t="shared" si="499"/>
        <v>0</v>
      </c>
      <c r="OJ121" s="255">
        <f t="shared" si="746"/>
        <v>0</v>
      </c>
      <c r="OK121" s="255"/>
      <c r="OL121" s="256"/>
      <c r="OM121" s="257"/>
      <c r="ON121" s="258"/>
      <c r="OO121" s="254">
        <f t="shared" si="747"/>
        <v>0</v>
      </c>
      <c r="OP121" s="255">
        <f t="shared" si="500"/>
        <v>0</v>
      </c>
      <c r="OQ121" s="255">
        <f t="shared" si="748"/>
        <v>0</v>
      </c>
      <c r="OR121" s="255">
        <f t="shared" si="501"/>
        <v>0</v>
      </c>
      <c r="OS121" s="255">
        <f t="shared" si="749"/>
        <v>0</v>
      </c>
      <c r="OT121" s="255"/>
      <c r="OU121" s="256"/>
      <c r="OV121" s="257"/>
      <c r="OW121" s="258"/>
      <c r="OX121" s="254">
        <f t="shared" si="750"/>
        <v>246.20339893959783</v>
      </c>
      <c r="OY121" s="255">
        <f t="shared" si="502"/>
        <v>277.47123060492675</v>
      </c>
      <c r="OZ121" s="255">
        <f t="shared" si="751"/>
        <v>1.2355443267870987</v>
      </c>
      <c r="PA121" s="255">
        <f t="shared" si="503"/>
        <v>1.5320749652160024</v>
      </c>
      <c r="PB121" s="255">
        <f t="shared" si="752"/>
        <v>375.68545317675768</v>
      </c>
      <c r="PC121" s="255">
        <f t="shared" si="388"/>
        <v>0.65534450923698839</v>
      </c>
      <c r="PD121" s="259">
        <f t="shared" si="504"/>
        <v>3.2887734042919749E-3</v>
      </c>
      <c r="PE121" s="257">
        <f t="shared" si="389"/>
        <v>1.0840180582901275</v>
      </c>
      <c r="PF121" s="254">
        <f t="shared" si="505"/>
        <v>0</v>
      </c>
      <c r="PG121" s="255">
        <f t="shared" si="506"/>
        <v>0</v>
      </c>
      <c r="PH121" s="255">
        <f t="shared" si="753"/>
        <v>0</v>
      </c>
      <c r="PI121" s="255">
        <f t="shared" si="507"/>
        <v>0</v>
      </c>
      <c r="PJ121" s="255">
        <f t="shared" si="508"/>
        <v>0</v>
      </c>
      <c r="PK121" s="255"/>
      <c r="PL121" s="259"/>
      <c r="PM121" s="257"/>
      <c r="PN121" s="254">
        <f t="shared" si="509"/>
        <v>0</v>
      </c>
      <c r="PO121" s="255">
        <f t="shared" si="510"/>
        <v>0</v>
      </c>
      <c r="PP121" s="255">
        <f t="shared" si="754"/>
        <v>0</v>
      </c>
      <c r="PQ121" s="255">
        <f t="shared" si="511"/>
        <v>0</v>
      </c>
      <c r="PR121" s="255">
        <f t="shared" si="512"/>
        <v>0</v>
      </c>
      <c r="PS121" s="255"/>
      <c r="PT121" s="259"/>
      <c r="PU121" s="257"/>
      <c r="PV121" s="254">
        <f t="shared" si="513"/>
        <v>66.666696973526598</v>
      </c>
      <c r="PW121" s="255">
        <f t="shared" si="514"/>
        <v>75.13336748916447</v>
      </c>
      <c r="PX121" s="255">
        <f t="shared" si="515"/>
        <v>0.22113780174273504</v>
      </c>
      <c r="PY121" s="255">
        <f t="shared" si="516"/>
        <v>0.27421087416099144</v>
      </c>
      <c r="PZ121" s="255">
        <f t="shared" si="517"/>
        <v>67.240206167485368</v>
      </c>
      <c r="QA121" s="255">
        <f t="shared" si="755"/>
        <v>0.9914707401025773</v>
      </c>
      <c r="QB121" s="259">
        <f t="shared" si="518"/>
        <v>3.2887734042919741E-3</v>
      </c>
      <c r="QC121" s="257">
        <f t="shared" si="756"/>
        <v>1.1267060896100574</v>
      </c>
      <c r="QD121" s="254">
        <f t="shared" si="519"/>
        <v>240.34576986666994</v>
      </c>
      <c r="QE121" s="255">
        <f t="shared" si="520"/>
        <v>270.86968263973705</v>
      </c>
      <c r="QF121" s="255">
        <f t="shared" si="521"/>
        <v>0.80356813600869648</v>
      </c>
      <c r="QG121" s="255">
        <f t="shared" si="522"/>
        <v>0.99642448865078359</v>
      </c>
      <c r="QH121" s="255">
        <f t="shared" si="523"/>
        <v>244.33672899446631</v>
      </c>
      <c r="QI121" s="255">
        <f t="shared" si="784"/>
        <v>0.98366615144509539</v>
      </c>
      <c r="QJ121" s="259">
        <f t="shared" si="785"/>
        <v>3.2887734042919741E-3</v>
      </c>
      <c r="QK121" s="257">
        <f t="shared" si="786"/>
        <v>1.1257149068505572</v>
      </c>
      <c r="QL121" s="254">
        <f t="shared" si="524"/>
        <v>396.69666402646038</v>
      </c>
      <c r="QM121" s="255">
        <f t="shared" si="525"/>
        <v>447.07714035782084</v>
      </c>
      <c r="QN121" s="255">
        <f t="shared" si="526"/>
        <v>2.2995012389649632</v>
      </c>
      <c r="QO121" s="255">
        <f t="shared" si="527"/>
        <v>2.8513815363165542</v>
      </c>
      <c r="QP121" s="255">
        <f t="shared" si="757"/>
        <v>699.19722531325112</v>
      </c>
      <c r="QQ121" s="255">
        <f t="shared" si="758"/>
        <v>0.56736018059673243</v>
      </c>
      <c r="QR121" s="259">
        <f t="shared" si="528"/>
        <v>3.2887734042919736E-3</v>
      </c>
      <c r="QS121" s="257">
        <f t="shared" si="759"/>
        <v>1.072844048552815</v>
      </c>
      <c r="QT121" s="254">
        <f t="shared" si="529"/>
        <v>103.36964089155109</v>
      </c>
      <c r="QU121" s="255">
        <f t="shared" si="530"/>
        <v>116.49758528477807</v>
      </c>
      <c r="QV121" s="255">
        <f t="shared" si="531"/>
        <v>0.36047523319233277</v>
      </c>
      <c r="QW121" s="255">
        <f t="shared" si="532"/>
        <v>0.44698928915849262</v>
      </c>
      <c r="QX121" s="255">
        <f t="shared" si="533"/>
        <v>109.60780475842419</v>
      </c>
      <c r="QY121" s="255">
        <f t="shared" si="787"/>
        <v>0.94308649935447542</v>
      </c>
      <c r="QZ121" s="259">
        <f t="shared" si="788"/>
        <v>3.2887734042919741E-3</v>
      </c>
      <c r="RA121" s="257">
        <f t="shared" si="789"/>
        <v>1.1205612910350484</v>
      </c>
      <c r="RB121" s="254">
        <f t="shared" si="534"/>
        <v>6.4047301139446594E-2</v>
      </c>
      <c r="RC121" s="255">
        <f t="shared" si="535"/>
        <v>7.2181308384156317E-2</v>
      </c>
      <c r="RD121" s="255">
        <f t="shared" si="760"/>
        <v>1.9838272432769494E-3</v>
      </c>
      <c r="RE121" s="255">
        <f t="shared" si="536"/>
        <v>2.4599457816634174E-3</v>
      </c>
      <c r="RF121" s="255">
        <f t="shared" si="537"/>
        <v>0.60321189677828801</v>
      </c>
      <c r="RG121" s="255">
        <f t="shared" si="790"/>
        <v>0.1061771186568413</v>
      </c>
      <c r="RH121" s="259">
        <f t="shared" si="791"/>
        <v>3.2887734042919745E-3</v>
      </c>
      <c r="RI121" s="257">
        <f t="shared" si="792"/>
        <v>1.0142737996864488</v>
      </c>
      <c r="RJ121" s="254">
        <f t="shared" si="538"/>
        <v>18.470549109439421</v>
      </c>
      <c r="RK121" s="255">
        <f t="shared" si="539"/>
        <v>20.816308846338227</v>
      </c>
      <c r="RL121" s="255">
        <f t="shared" si="761"/>
        <v>0.57211432596997847</v>
      </c>
      <c r="RM121" s="255">
        <f t="shared" si="540"/>
        <v>0.70942176420277325</v>
      </c>
      <c r="RN121" s="255">
        <f t="shared" si="541"/>
        <v>173.95978854102492</v>
      </c>
      <c r="RO121" s="255">
        <f t="shared" si="793"/>
        <v>0.10617711865684128</v>
      </c>
      <c r="RP121" s="259">
        <f t="shared" si="794"/>
        <v>3.2887734042919741E-3</v>
      </c>
      <c r="RQ121" s="257">
        <f t="shared" si="795"/>
        <v>1.0142737996864488</v>
      </c>
      <c r="RR121" s="254">
        <f t="shared" si="542"/>
        <v>0</v>
      </c>
      <c r="RS121" s="255">
        <f t="shared" si="543"/>
        <v>0</v>
      </c>
      <c r="RT121" s="255">
        <f t="shared" si="762"/>
        <v>0</v>
      </c>
      <c r="RU121" s="255">
        <f t="shared" si="544"/>
        <v>0</v>
      </c>
      <c r="RV121" s="255">
        <f t="shared" si="545"/>
        <v>0</v>
      </c>
      <c r="RW121" s="255"/>
      <c r="RX121" s="259"/>
      <c r="RY121" s="257"/>
      <c r="RZ121" s="260"/>
      <c r="SA121" s="242" t="e">
        <f t="shared" si="546"/>
        <v>#REF!</v>
      </c>
      <c r="SB121" s="242">
        <f t="shared" si="547"/>
        <v>0</v>
      </c>
      <c r="SC121" s="242">
        <f t="shared" si="548"/>
        <v>0.37830913918020059</v>
      </c>
      <c r="SD121" s="242">
        <f t="shared" si="549"/>
        <v>2.426176611685163E-2</v>
      </c>
      <c r="SE121" s="242">
        <f t="shared" si="550"/>
        <v>0</v>
      </c>
      <c r="SF121" s="262">
        <v>0</v>
      </c>
      <c r="SG121" s="242">
        <f t="shared" si="551"/>
        <v>0</v>
      </c>
      <c r="SH121" s="262">
        <v>0</v>
      </c>
      <c r="SI121" s="242">
        <f t="shared" si="552"/>
        <v>0.66569548959596725</v>
      </c>
      <c r="SJ121" s="242">
        <f t="shared" si="553"/>
        <v>0</v>
      </c>
      <c r="SK121" s="242">
        <f t="shared" si="554"/>
        <v>0</v>
      </c>
      <c r="SL121" s="242">
        <f t="shared" si="555"/>
        <v>0.14173962607294521</v>
      </c>
      <c r="SM121" s="242">
        <f t="shared" si="556"/>
        <v>0.51276314007042878</v>
      </c>
      <c r="SN121" s="242">
        <f t="shared" si="557"/>
        <v>1.1799138845983861</v>
      </c>
      <c r="SO121" s="242">
        <f t="shared" si="558"/>
        <v>0.22545693175625173</v>
      </c>
      <c r="SP121" s="242">
        <f t="shared" si="559"/>
        <v>7.0999165978051417E-4</v>
      </c>
      <c r="SQ121" s="242">
        <f t="shared" si="560"/>
        <v>0.2206045514318026</v>
      </c>
      <c r="SR121" s="242">
        <f t="shared" si="561"/>
        <v>0</v>
      </c>
      <c r="SS121" s="242" t="e">
        <f t="shared" si="562"/>
        <v>#REF!</v>
      </c>
      <c r="ST121" s="242" t="e">
        <f t="shared" si="563"/>
        <v>#REF!</v>
      </c>
      <c r="SU121" s="242" t="e">
        <f t="shared" si="796"/>
        <v>#REF!</v>
      </c>
      <c r="SV121" s="242" t="e">
        <f t="shared" si="797"/>
        <v>#REF!</v>
      </c>
      <c r="SW121" s="242" t="e">
        <f t="shared" si="564"/>
        <v>#REF!</v>
      </c>
      <c r="SX121" s="242" t="e">
        <f t="shared" si="564"/>
        <v>#REF!</v>
      </c>
      <c r="SY121" s="242" t="e">
        <f t="shared" si="564"/>
        <v>#REF!</v>
      </c>
      <c r="SZ121" s="263" t="e">
        <f t="shared" si="564"/>
        <v>#REF!</v>
      </c>
      <c r="TA121" s="264">
        <f t="shared" si="565"/>
        <v>693.93915000000004</v>
      </c>
      <c r="TB121" s="264">
        <f t="shared" si="566"/>
        <v>0</v>
      </c>
      <c r="TC121" s="264">
        <f t="shared" si="567"/>
        <v>368.08508</v>
      </c>
      <c r="TD121" s="264">
        <f t="shared" si="568"/>
        <v>21.97222</v>
      </c>
      <c r="TE121" s="264">
        <f t="shared" si="569"/>
        <v>0</v>
      </c>
      <c r="TF121" s="264">
        <f t="shared" si="569"/>
        <v>0</v>
      </c>
      <c r="TG121" s="264">
        <f t="shared" si="570"/>
        <v>618.95138999999995</v>
      </c>
      <c r="TH121" s="264">
        <f t="shared" si="571"/>
        <v>0</v>
      </c>
      <c r="TI121" s="264">
        <f t="shared" si="572"/>
        <v>0</v>
      </c>
      <c r="TJ121" s="264">
        <f t="shared" si="573"/>
        <v>126.79382</v>
      </c>
      <c r="TK121" s="264">
        <f t="shared" si="574"/>
        <v>459.09845000000001</v>
      </c>
      <c r="TL121" s="264">
        <f t="shared" si="575"/>
        <v>1108.4884200000001</v>
      </c>
      <c r="TM121" s="264">
        <f t="shared" si="576"/>
        <v>202.78948</v>
      </c>
      <c r="TN121" s="264">
        <f t="shared" si="577"/>
        <v>0.70552999999999999</v>
      </c>
      <c r="TO121" s="264">
        <f t="shared" si="578"/>
        <v>219.21824999999998</v>
      </c>
      <c r="TP121" s="264">
        <f t="shared" si="578"/>
        <v>0</v>
      </c>
      <c r="TQ121" s="264"/>
      <c r="TR121" s="264"/>
      <c r="TS121" s="264" t="e">
        <f t="shared" si="579"/>
        <v>#REF!</v>
      </c>
      <c r="TT121" s="264">
        <f t="shared" si="580"/>
        <v>0</v>
      </c>
      <c r="TU121" s="264">
        <f t="shared" si="581"/>
        <v>381.29778137972414</v>
      </c>
      <c r="TV121" s="264">
        <f t="shared" si="582"/>
        <v>24.453434069174758</v>
      </c>
      <c r="TW121" s="264">
        <f t="shared" si="582"/>
        <v>0</v>
      </c>
      <c r="TX121" s="264">
        <f t="shared" si="583"/>
        <v>0</v>
      </c>
      <c r="TY121" s="264">
        <f t="shared" si="584"/>
        <v>670.95448396377537</v>
      </c>
      <c r="TZ121" s="264">
        <f t="shared" si="585"/>
        <v>0</v>
      </c>
      <c r="UA121" s="264">
        <f t="shared" si="586"/>
        <v>0</v>
      </c>
      <c r="UB121" s="264">
        <f t="shared" si="587"/>
        <v>142.85936911892148</v>
      </c>
      <c r="UC121" s="264">
        <f t="shared" si="588"/>
        <v>516.8139688769852</v>
      </c>
      <c r="UD121" s="264">
        <f t="shared" si="589"/>
        <v>1189.2352042867133</v>
      </c>
      <c r="UE121" s="264">
        <f t="shared" si="590"/>
        <v>227.23804151712611</v>
      </c>
      <c r="UF121" s="264">
        <f t="shared" si="591"/>
        <v>0.71560059389278019</v>
      </c>
      <c r="UG121" s="264">
        <f t="shared" si="592"/>
        <v>222.34732738811383</v>
      </c>
      <c r="UH121" s="264">
        <f t="shared" si="592"/>
        <v>0</v>
      </c>
      <c r="UI121" s="191"/>
      <c r="UJ121" s="191"/>
      <c r="UK121" s="191"/>
      <c r="UL121" s="191"/>
      <c r="UM121" s="189"/>
      <c r="UN121" s="191"/>
      <c r="UO121" s="191"/>
      <c r="UP121" s="191"/>
      <c r="UQ121" s="191"/>
      <c r="UR121" s="191"/>
      <c r="US121" s="191"/>
      <c r="UT121" s="191"/>
      <c r="UU121" s="191"/>
      <c r="UV121" s="192"/>
      <c r="UW121" s="191"/>
      <c r="UX121" s="191"/>
      <c r="UY121" s="191"/>
      <c r="UZ121" s="191"/>
      <c r="VA121" s="191"/>
      <c r="VB121" s="191"/>
      <c r="VC121" s="191"/>
      <c r="VD121" s="191"/>
      <c r="VE121" s="191"/>
      <c r="VF121" s="191"/>
      <c r="VG121" s="191"/>
      <c r="VH121" s="191"/>
      <c r="VI121" s="191"/>
      <c r="VJ121" s="191"/>
      <c r="VK121" s="191"/>
      <c r="VL121" s="191"/>
      <c r="VM121" s="191"/>
      <c r="VN121" s="219"/>
      <c r="VO121" s="191"/>
      <c r="VP121" s="191"/>
      <c r="VQ121" s="191"/>
      <c r="VR121" s="191"/>
      <c r="VS121" s="191"/>
      <c r="VT121" s="191"/>
      <c r="VU121" s="191"/>
      <c r="VV121" s="191"/>
    </row>
    <row r="122" spans="1:594" ht="23.1" hidden="1" customHeight="1" thickBot="1" x14ac:dyDescent="0.35">
      <c r="A122" s="265">
        <v>85</v>
      </c>
      <c r="B122" s="266" t="s">
        <v>183</v>
      </c>
      <c r="C122" s="265">
        <v>2</v>
      </c>
      <c r="D122" s="267">
        <v>387.22</v>
      </c>
      <c r="E122" s="239"/>
      <c r="F122" s="240">
        <f t="shared" si="593"/>
        <v>387.22</v>
      </c>
      <c r="G122" s="240"/>
      <c r="H122" s="268">
        <f>888</f>
        <v>888</v>
      </c>
      <c r="I122" s="269">
        <v>3.9026999999999998</v>
      </c>
      <c r="J122" s="269">
        <v>3.9026999999999998</v>
      </c>
      <c r="K122" s="269">
        <f t="shared" si="798"/>
        <v>3.4169</v>
      </c>
      <c r="L122" s="269">
        <f t="shared" si="799"/>
        <v>3.4169</v>
      </c>
      <c r="M122" s="269">
        <v>1.2034</v>
      </c>
      <c r="N122" s="269">
        <v>0</v>
      </c>
      <c r="O122" s="269">
        <v>0.48580000000000001</v>
      </c>
      <c r="P122" s="269">
        <v>0</v>
      </c>
      <c r="Q122" s="269">
        <v>0</v>
      </c>
      <c r="R122" s="269">
        <v>0</v>
      </c>
      <c r="S122" s="269">
        <v>0.61870000000000003</v>
      </c>
      <c r="T122" s="269">
        <v>0</v>
      </c>
      <c r="U122" s="269">
        <v>0</v>
      </c>
      <c r="V122" s="269">
        <v>4.8099999999999997E-2</v>
      </c>
      <c r="W122" s="269">
        <v>0.113</v>
      </c>
      <c r="X122" s="269">
        <v>1.0518000000000001</v>
      </c>
      <c r="Y122" s="269">
        <v>0.1313</v>
      </c>
      <c r="Z122" s="269">
        <v>1.9E-3</v>
      </c>
      <c r="AA122" s="269">
        <v>0.2487</v>
      </c>
      <c r="AB122" s="269">
        <v>0</v>
      </c>
      <c r="AC122" s="244">
        <v>3.19</v>
      </c>
      <c r="AD122" s="243">
        <f t="shared" si="802"/>
        <v>0.70179999999999998</v>
      </c>
      <c r="AE122" s="243">
        <f t="shared" si="390"/>
        <v>0</v>
      </c>
      <c r="AF122" s="243">
        <f t="shared" si="595"/>
        <v>0</v>
      </c>
      <c r="AG122" s="243">
        <f t="shared" si="596"/>
        <v>0</v>
      </c>
      <c r="AH122" s="244">
        <v>0.15153093916666699</v>
      </c>
      <c r="AI122" s="243">
        <f t="shared" si="391"/>
        <v>0.45941118974756756</v>
      </c>
      <c r="AJ122" s="243">
        <f t="shared" si="597"/>
        <v>1.4808498559958158E-2</v>
      </c>
      <c r="AK122" s="243">
        <f t="shared" si="598"/>
        <v>0.3918755617236761</v>
      </c>
      <c r="AL122" s="243">
        <f t="shared" si="392"/>
        <v>0.22513710644571172</v>
      </c>
      <c r="AM122" s="243">
        <f t="shared" si="599"/>
        <v>5.6734550824319356</v>
      </c>
      <c r="AN122" s="244">
        <v>168.42</v>
      </c>
      <c r="AO122" s="244">
        <v>37.052399999999999</v>
      </c>
      <c r="AP122" s="243">
        <f t="shared" si="600"/>
        <v>0</v>
      </c>
      <c r="AQ122" s="243">
        <f t="shared" si="601"/>
        <v>0</v>
      </c>
      <c r="AR122" s="243">
        <f t="shared" si="602"/>
        <v>0</v>
      </c>
      <c r="AS122" s="244">
        <v>23.319779426966701</v>
      </c>
      <c r="AT122" s="244" t="e">
        <f t="shared" si="393"/>
        <v>#REF!</v>
      </c>
      <c r="AU122" s="243">
        <f t="shared" si="394"/>
        <v>25.995816057823081</v>
      </c>
      <c r="AV122" s="243">
        <f t="shared" si="603"/>
        <v>0.83793998328324026</v>
      </c>
      <c r="AW122" s="243">
        <f t="shared" si="604"/>
        <v>22.17430756469448</v>
      </c>
      <c r="AX122" s="243">
        <f t="shared" si="395"/>
        <v>12.739399774239489</v>
      </c>
      <c r="AY122" s="243">
        <f t="shared" si="605"/>
        <v>321.0328743108351</v>
      </c>
      <c r="AZ122" s="244">
        <v>23</v>
      </c>
      <c r="BA122" s="243">
        <f t="shared" si="606"/>
        <v>117.23483333333331</v>
      </c>
      <c r="BB122" s="243">
        <f t="shared" si="607"/>
        <v>12.225918333333331</v>
      </c>
      <c r="BC122" s="243">
        <f t="shared" si="608"/>
        <v>9.7807346666666657</v>
      </c>
      <c r="BD122" s="243">
        <f t="shared" si="609"/>
        <v>2.4451836666666651</v>
      </c>
      <c r="BE122" s="244">
        <v>4.5847193749999997</v>
      </c>
      <c r="BF122" s="243">
        <f t="shared" si="610"/>
        <v>3.6677754999999999</v>
      </c>
      <c r="BG122" s="243">
        <f t="shared" si="611"/>
        <v>0.91694387499999985</v>
      </c>
      <c r="BH122" s="243">
        <f t="shared" si="396"/>
        <v>15.230509265268619</v>
      </c>
      <c r="BI122" s="243">
        <f t="shared" si="612"/>
        <v>0.49093487393306118</v>
      </c>
      <c r="BJ122" s="243">
        <f t="shared" si="613"/>
        <v>12.991552027594894</v>
      </c>
      <c r="BK122" s="243">
        <f t="shared" si="397"/>
        <v>7.4637990153467628</v>
      </c>
      <c r="BL122" s="243">
        <f t="shared" si="614"/>
        <v>188.0877351867384</v>
      </c>
      <c r="BM122" s="244">
        <v>0</v>
      </c>
      <c r="BN122" s="243">
        <f t="shared" si="615"/>
        <v>0</v>
      </c>
      <c r="BO122" s="243">
        <f t="shared" si="398"/>
        <v>0</v>
      </c>
      <c r="BP122" s="243">
        <f t="shared" si="616"/>
        <v>0</v>
      </c>
      <c r="BQ122" s="243">
        <f t="shared" si="617"/>
        <v>0</v>
      </c>
      <c r="BR122" s="244">
        <v>0</v>
      </c>
      <c r="BS122" s="243">
        <f t="shared" si="399"/>
        <v>0</v>
      </c>
      <c r="BT122" s="243">
        <f t="shared" si="618"/>
        <v>0</v>
      </c>
      <c r="BU122" s="243">
        <f t="shared" si="619"/>
        <v>0</v>
      </c>
      <c r="BV122" s="243">
        <f t="shared" si="400"/>
        <v>0</v>
      </c>
      <c r="BW122" s="243">
        <f t="shared" si="620"/>
        <v>0</v>
      </c>
      <c r="BX122" s="244">
        <v>0</v>
      </c>
      <c r="BY122" s="243">
        <f t="shared" si="401"/>
        <v>0</v>
      </c>
      <c r="BZ122" s="243">
        <f t="shared" si="621"/>
        <v>0</v>
      </c>
      <c r="CA122" s="243">
        <f t="shared" si="622"/>
        <v>0</v>
      </c>
      <c r="CB122" s="243">
        <f t="shared" si="402"/>
        <v>0</v>
      </c>
      <c r="CC122" s="243">
        <f t="shared" si="623"/>
        <v>0</v>
      </c>
      <c r="CD122" s="245"/>
      <c r="CE122" s="243">
        <f t="shared" si="403"/>
        <v>0</v>
      </c>
      <c r="CF122" s="243">
        <f t="shared" si="624"/>
        <v>0</v>
      </c>
      <c r="CG122" s="243">
        <f t="shared" si="625"/>
        <v>0</v>
      </c>
      <c r="CH122" s="243">
        <f t="shared" si="404"/>
        <v>0</v>
      </c>
      <c r="CI122" s="243">
        <f t="shared" si="626"/>
        <v>0</v>
      </c>
      <c r="CJ122" s="245"/>
      <c r="CK122" s="243">
        <f t="shared" si="405"/>
        <v>0</v>
      </c>
      <c r="CL122" s="243">
        <f t="shared" si="627"/>
        <v>0</v>
      </c>
      <c r="CM122" s="243">
        <f t="shared" si="628"/>
        <v>0</v>
      </c>
      <c r="CN122" s="243">
        <f t="shared" si="406"/>
        <v>0</v>
      </c>
      <c r="CO122" s="243">
        <f t="shared" si="629"/>
        <v>0</v>
      </c>
      <c r="CP122" s="243">
        <v>0</v>
      </c>
      <c r="CQ122" s="243">
        <f t="shared" si="407"/>
        <v>0</v>
      </c>
      <c r="CR122" s="243">
        <f t="shared" si="763"/>
        <v>0</v>
      </c>
      <c r="CS122" s="243">
        <f t="shared" si="630"/>
        <v>0</v>
      </c>
      <c r="CT122" s="243">
        <f t="shared" si="408"/>
        <v>0</v>
      </c>
      <c r="CU122" s="243">
        <f t="shared" si="631"/>
        <v>0</v>
      </c>
      <c r="CV122" s="243"/>
      <c r="CW122" s="243">
        <f t="shared" si="409"/>
        <v>0</v>
      </c>
      <c r="CX122" s="243">
        <f t="shared" si="764"/>
        <v>0</v>
      </c>
      <c r="CY122" s="243">
        <f t="shared" si="632"/>
        <v>0</v>
      </c>
      <c r="CZ122" s="243">
        <f t="shared" si="410"/>
        <v>0</v>
      </c>
      <c r="DA122" s="243">
        <f t="shared" si="633"/>
        <v>0</v>
      </c>
      <c r="DB122" s="244">
        <v>5.34</v>
      </c>
      <c r="DC122" s="243">
        <f t="shared" si="634"/>
        <v>1.1748000000000001</v>
      </c>
      <c r="DD122" s="243">
        <f t="shared" si="411"/>
        <v>0</v>
      </c>
      <c r="DE122" s="244">
        <v>0.22099787381000099</v>
      </c>
      <c r="DF122" s="244">
        <v>1.6982519625000001E-2</v>
      </c>
      <c r="DG122" s="243">
        <f t="shared" si="412"/>
        <v>0.76726414961507161</v>
      </c>
      <c r="DH122" s="243">
        <f t="shared" si="413"/>
        <v>0.37600222715250364</v>
      </c>
      <c r="DI122" s="243">
        <f t="shared" si="635"/>
        <v>9.4752561242430922</v>
      </c>
      <c r="DJ122" s="244">
        <v>26.23</v>
      </c>
      <c r="DK122" s="243">
        <f t="shared" si="636"/>
        <v>5.7706</v>
      </c>
      <c r="DL122" s="243">
        <f t="shared" si="414"/>
        <v>0</v>
      </c>
      <c r="DM122" s="244">
        <v>1.0769619419050001</v>
      </c>
      <c r="DN122" s="244">
        <v>2.2510451821666702</v>
      </c>
      <c r="DO122" s="243">
        <f t="shared" si="415"/>
        <v>4.0141056161826913</v>
      </c>
      <c r="DP122" s="243">
        <f t="shared" si="416"/>
        <v>1.967135637012718</v>
      </c>
      <c r="DQ122" s="243">
        <f t="shared" si="637"/>
        <v>49.571818052720488</v>
      </c>
      <c r="DR122" s="244">
        <v>5.22</v>
      </c>
      <c r="DS122" s="243">
        <f t="shared" si="638"/>
        <v>1.1483999999999999</v>
      </c>
      <c r="DT122" s="243">
        <f t="shared" si="417"/>
        <v>0</v>
      </c>
      <c r="DU122" s="244">
        <v>0.220618868709999</v>
      </c>
      <c r="DV122" s="244">
        <v>0</v>
      </c>
      <c r="DW122" s="243">
        <f t="shared" si="418"/>
        <v>0.74865724406103473</v>
      </c>
      <c r="DX122" s="243">
        <f t="shared" si="419"/>
        <v>0.36688380563855172</v>
      </c>
      <c r="DY122" s="243">
        <f t="shared" si="420"/>
        <v>9.2454719020915022</v>
      </c>
      <c r="DZ122" s="244">
        <v>29.11</v>
      </c>
      <c r="EA122" s="243">
        <f t="shared" si="639"/>
        <v>6.4042000000000003</v>
      </c>
      <c r="EB122" s="243">
        <f t="shared" si="421"/>
        <v>0</v>
      </c>
      <c r="EC122" s="244">
        <v>1.2092726223150001</v>
      </c>
      <c r="ED122" s="244">
        <v>1.470517025E-2</v>
      </c>
      <c r="EE122" s="243">
        <f t="shared" si="422"/>
        <v>4.1742637995193395</v>
      </c>
      <c r="EF122" s="243">
        <f t="shared" si="423"/>
        <v>2.0456220796042168</v>
      </c>
      <c r="EG122" s="243">
        <f t="shared" si="424"/>
        <v>51.549676406026258</v>
      </c>
      <c r="EH122" s="244">
        <v>0</v>
      </c>
      <c r="EI122" s="243">
        <f t="shared" si="640"/>
        <v>0</v>
      </c>
      <c r="EJ122" s="243">
        <f t="shared" si="425"/>
        <v>0</v>
      </c>
      <c r="EK122" s="244">
        <v>0</v>
      </c>
      <c r="EL122" s="244">
        <v>0</v>
      </c>
      <c r="EM122" s="243">
        <f t="shared" si="426"/>
        <v>0</v>
      </c>
      <c r="EN122" s="243">
        <f t="shared" si="427"/>
        <v>0</v>
      </c>
      <c r="EO122" s="243">
        <f t="shared" si="641"/>
        <v>0</v>
      </c>
      <c r="EP122" s="244">
        <v>0</v>
      </c>
      <c r="EQ122" s="244">
        <v>44.917520000000003</v>
      </c>
      <c r="ER122" s="244">
        <v>0</v>
      </c>
      <c r="ES122" s="244">
        <v>0</v>
      </c>
      <c r="ET122" s="244">
        <v>0</v>
      </c>
      <c r="EU122" s="243">
        <f t="shared" si="428"/>
        <v>5.1036166997409254</v>
      </c>
      <c r="EV122" s="243">
        <f t="shared" si="642"/>
        <v>0.16450818403056117</v>
      </c>
      <c r="EW122" s="243">
        <f t="shared" si="643"/>
        <v>4.3533607923921895</v>
      </c>
      <c r="EX122" s="243">
        <f t="shared" si="429"/>
        <v>2.5010568349870468</v>
      </c>
      <c r="EY122" s="243">
        <f t="shared" si="644"/>
        <v>63.026632241673568</v>
      </c>
      <c r="EZ122" s="245">
        <f t="shared" si="645"/>
        <v>65.900000000000006</v>
      </c>
      <c r="FA122" s="245">
        <f t="shared" si="645"/>
        <v>14.498000000000001</v>
      </c>
      <c r="FB122" s="245">
        <f t="shared" si="645"/>
        <v>0</v>
      </c>
      <c r="FC122" s="245">
        <f t="shared" si="646"/>
        <v>0</v>
      </c>
      <c r="FD122" s="245">
        <f t="shared" si="647"/>
        <v>0</v>
      </c>
      <c r="FE122" s="245">
        <f t="shared" si="648"/>
        <v>5.0105841787816701</v>
      </c>
      <c r="FF122" s="245">
        <f t="shared" si="649"/>
        <v>14.807907509119062</v>
      </c>
      <c r="FG122" s="245">
        <f t="shared" si="650"/>
        <v>0.47731287769736841</v>
      </c>
      <c r="FH122" s="245">
        <f t="shared" si="651"/>
        <v>12.631074737811169</v>
      </c>
      <c r="FI122" s="245">
        <f t="shared" si="652"/>
        <v>7.2567005843950376</v>
      </c>
      <c r="FJ122" s="245">
        <f t="shared" si="652"/>
        <v>182.86885472675493</v>
      </c>
      <c r="FK122" s="244">
        <f t="shared" si="430"/>
        <v>0</v>
      </c>
      <c r="FL122" s="244">
        <v>0</v>
      </c>
      <c r="FM122" s="243">
        <f t="shared" si="653"/>
        <v>0</v>
      </c>
      <c r="FN122" s="243">
        <f t="shared" si="654"/>
        <v>0</v>
      </c>
      <c r="FO122" s="244">
        <v>0</v>
      </c>
      <c r="FP122" s="244">
        <f t="shared" si="655"/>
        <v>0</v>
      </c>
      <c r="FQ122" s="244">
        <f t="shared" si="431"/>
        <v>0</v>
      </c>
      <c r="FR122" s="244">
        <v>0</v>
      </c>
      <c r="FS122" s="243">
        <f t="shared" si="656"/>
        <v>0</v>
      </c>
      <c r="FT122" s="243">
        <f t="shared" si="657"/>
        <v>0</v>
      </c>
      <c r="FU122" s="244">
        <v>0</v>
      </c>
      <c r="FV122" s="244">
        <f t="shared" si="658"/>
        <v>0</v>
      </c>
      <c r="FW122" s="270">
        <v>1.609E-3</v>
      </c>
      <c r="FX122" s="243">
        <f t="shared" si="659"/>
        <v>7.1771095601660404</v>
      </c>
      <c r="FY122" s="243">
        <f t="shared" si="660"/>
        <v>1.5789641032365289</v>
      </c>
      <c r="FZ122" s="243">
        <f t="shared" si="432"/>
        <v>0</v>
      </c>
      <c r="GA122" s="243">
        <f t="shared" si="661"/>
        <v>0</v>
      </c>
      <c r="GB122" s="243">
        <f t="shared" si="662"/>
        <v>0</v>
      </c>
      <c r="GC122" s="243">
        <f t="shared" si="663"/>
        <v>0.12528886482633692</v>
      </c>
      <c r="GD122" s="243">
        <f t="shared" si="433"/>
        <v>1.0091178256395796</v>
      </c>
      <c r="GE122" s="243">
        <f t="shared" si="664"/>
        <v>3.2527548743474952E-2</v>
      </c>
      <c r="GF122" s="243">
        <f t="shared" si="665"/>
        <v>0.86077270992282939</v>
      </c>
      <c r="GG122" s="243">
        <f t="shared" si="434"/>
        <v>0.49452401769342424</v>
      </c>
      <c r="GH122" s="247">
        <f t="shared" si="666"/>
        <v>12.462005245874289</v>
      </c>
      <c r="GI122" s="244">
        <v>12</v>
      </c>
      <c r="GJ122" s="244">
        <v>4068.46</v>
      </c>
      <c r="GK122" s="244">
        <v>895.06119999999999</v>
      </c>
      <c r="GL122" s="244">
        <v>2495.48517623316</v>
      </c>
      <c r="GM122" s="244">
        <v>71.022008333333304</v>
      </c>
      <c r="GN122" s="271">
        <v>16.78</v>
      </c>
      <c r="GO122" s="243">
        <f t="shared" si="667"/>
        <v>3.6916000000000002</v>
      </c>
      <c r="GP122" s="243">
        <f t="shared" si="435"/>
        <v>0</v>
      </c>
      <c r="GQ122" s="243">
        <f t="shared" si="668"/>
        <v>0</v>
      </c>
      <c r="GR122" s="243">
        <f t="shared" si="669"/>
        <v>0</v>
      </c>
      <c r="GS122" s="244">
        <v>0.34111933841666697</v>
      </c>
      <c r="GT122" s="244">
        <v>9.5463126470833298E-2</v>
      </c>
      <c r="GU122" s="245"/>
      <c r="GV122" s="243">
        <f t="shared" si="436"/>
        <v>2.3756286898526509</v>
      </c>
      <c r="GW122" s="243">
        <f t="shared" si="670"/>
        <v>7.657517887626622E-2</v>
      </c>
      <c r="GX122" s="243">
        <f t="shared" si="671"/>
        <v>2.0263999834101067</v>
      </c>
      <c r="GY122" s="243">
        <f t="shared" si="437"/>
        <v>1.1641905577370077</v>
      </c>
      <c r="GZ122" s="243">
        <f t="shared" si="672"/>
        <v>29.337602054972592</v>
      </c>
      <c r="HA122" s="244">
        <v>0</v>
      </c>
      <c r="HB122" s="244">
        <v>44</v>
      </c>
      <c r="HC122" s="244">
        <v>0</v>
      </c>
      <c r="HD122" s="244">
        <v>0</v>
      </c>
      <c r="HE122" s="244">
        <v>17.97</v>
      </c>
      <c r="HF122" s="243">
        <f t="shared" si="673"/>
        <v>3.9533999999999998</v>
      </c>
      <c r="HG122" s="243">
        <f t="shared" si="438"/>
        <v>0</v>
      </c>
      <c r="HH122" s="244">
        <v>0.77472432491000098</v>
      </c>
      <c r="HI122" s="244">
        <v>18.359741452853299</v>
      </c>
      <c r="HJ122" s="243">
        <f t="shared" si="439"/>
        <v>4.6650752187367912</v>
      </c>
      <c r="HK122" s="243">
        <f t="shared" si="440"/>
        <v>2.2861470498250043</v>
      </c>
      <c r="HL122" s="243">
        <f t="shared" si="441"/>
        <v>57.610905655590102</v>
      </c>
      <c r="HM122" s="244">
        <v>14.95</v>
      </c>
      <c r="HN122" s="243">
        <f t="shared" si="674"/>
        <v>3.2889999999999997</v>
      </c>
      <c r="HO122" s="243">
        <f t="shared" si="442"/>
        <v>0</v>
      </c>
      <c r="HP122" s="244">
        <v>0.64499087918000098</v>
      </c>
      <c r="HQ122" s="244">
        <v>13.464384455079299</v>
      </c>
      <c r="HR122" s="243">
        <f t="shared" si="443"/>
        <v>3.6754858363821774</v>
      </c>
      <c r="HS122" s="243">
        <f t="shared" si="444"/>
        <v>1.8011930585320739</v>
      </c>
      <c r="HT122" s="243">
        <f t="shared" si="445"/>
        <v>45.390065075008252</v>
      </c>
      <c r="HU122" s="244">
        <v>8.5399999999999991</v>
      </c>
      <c r="HV122" s="243">
        <f t="shared" si="675"/>
        <v>1.8787999999999998</v>
      </c>
      <c r="HW122" s="243">
        <f t="shared" si="446"/>
        <v>0</v>
      </c>
      <c r="HX122" s="244">
        <v>0.34866574174499898</v>
      </c>
      <c r="HY122" s="244">
        <v>19.159711486100001</v>
      </c>
      <c r="HZ122" s="243">
        <f t="shared" si="447"/>
        <v>3.4003845598807785</v>
      </c>
      <c r="IA122" s="243">
        <f t="shared" si="448"/>
        <v>1.666378089386289</v>
      </c>
      <c r="IB122" s="243">
        <f t="shared" si="449"/>
        <v>41.992727852534479</v>
      </c>
      <c r="IC122" s="244">
        <v>4.82</v>
      </c>
      <c r="ID122" s="243">
        <f t="shared" si="676"/>
        <v>1.0604</v>
      </c>
      <c r="IE122" s="243">
        <f t="shared" si="450"/>
        <v>0</v>
      </c>
      <c r="IF122" s="244">
        <v>0.211844900645</v>
      </c>
      <c r="IG122" s="244">
        <v>0.55612615601500004</v>
      </c>
      <c r="IH122" s="243">
        <f t="shared" si="451"/>
        <v>0.75540095603773749</v>
      </c>
      <c r="II122" s="243">
        <f t="shared" si="452"/>
        <v>0.3701886006348869</v>
      </c>
      <c r="IJ122" s="243">
        <f t="shared" si="677"/>
        <v>9.3287527359991493</v>
      </c>
      <c r="IK122" s="244">
        <v>0</v>
      </c>
      <c r="IL122" s="243">
        <f t="shared" si="678"/>
        <v>0</v>
      </c>
      <c r="IM122" s="243">
        <f t="shared" si="453"/>
        <v>0</v>
      </c>
      <c r="IN122" s="244">
        <v>0</v>
      </c>
      <c r="IO122" s="244">
        <v>0</v>
      </c>
      <c r="IP122" s="243">
        <f t="shared" si="454"/>
        <v>0</v>
      </c>
      <c r="IQ122" s="243">
        <f t="shared" si="455"/>
        <v>0</v>
      </c>
      <c r="IR122" s="243">
        <f t="shared" si="679"/>
        <v>0</v>
      </c>
      <c r="IS122" s="244">
        <v>1</v>
      </c>
      <c r="IT122" s="243">
        <f t="shared" si="680"/>
        <v>0.22</v>
      </c>
      <c r="IU122" s="243">
        <f t="shared" si="456"/>
        <v>0</v>
      </c>
      <c r="IV122" s="244">
        <v>4.3812989560000001E-2</v>
      </c>
      <c r="IW122" s="244">
        <v>0.103944117654253</v>
      </c>
      <c r="IX122" s="243">
        <f t="shared" si="457"/>
        <v>0.15540724451323226</v>
      </c>
      <c r="IY122" s="243">
        <f t="shared" si="458"/>
        <v>7.6158217586374255E-2</v>
      </c>
      <c r="IZ122" s="243">
        <f t="shared" si="681"/>
        <v>1.9191870831766311</v>
      </c>
      <c r="JA122" s="244">
        <v>22.026599999999899</v>
      </c>
      <c r="JB122" s="243">
        <f t="shared" si="682"/>
        <v>4.8458519999999776</v>
      </c>
      <c r="JC122" s="244">
        <v>56.494799999999799</v>
      </c>
      <c r="JD122" s="243">
        <f t="shared" si="459"/>
        <v>0</v>
      </c>
      <c r="JE122" s="243">
        <f t="shared" si="460"/>
        <v>9.4723506444413754</v>
      </c>
      <c r="JF122" s="243">
        <f t="shared" si="461"/>
        <v>4.6419801322220522</v>
      </c>
      <c r="JG122" s="243">
        <f t="shared" si="683"/>
        <v>116.9778993319957</v>
      </c>
      <c r="JH122" s="244">
        <v>0</v>
      </c>
      <c r="JI122" s="243">
        <f t="shared" si="684"/>
        <v>0</v>
      </c>
      <c r="JJ122" s="244">
        <v>0</v>
      </c>
      <c r="JK122" s="243">
        <f t="shared" si="462"/>
        <v>0</v>
      </c>
      <c r="JL122" s="243">
        <f t="shared" si="463"/>
        <v>0</v>
      </c>
      <c r="JM122" s="243">
        <f t="shared" si="464"/>
        <v>0</v>
      </c>
      <c r="JN122" s="243">
        <f t="shared" si="685"/>
        <v>0</v>
      </c>
      <c r="JO122" s="244">
        <v>0.51964285714285796</v>
      </c>
      <c r="JP122" s="243">
        <f t="shared" si="686"/>
        <v>0.11432142857142875</v>
      </c>
      <c r="JQ122" s="244">
        <v>0.63309523809523804</v>
      </c>
      <c r="JR122" s="243">
        <f t="shared" si="465"/>
        <v>0</v>
      </c>
      <c r="JS122" s="243">
        <f t="shared" si="466"/>
        <v>0.14396578763208823</v>
      </c>
      <c r="JT122" s="243">
        <f t="shared" si="467"/>
        <v>7.0551265572080649E-2</v>
      </c>
      <c r="JU122" s="243">
        <f t="shared" si="687"/>
        <v>1.7778918924164322</v>
      </c>
      <c r="JV122" s="244">
        <v>0.67214285714285904</v>
      </c>
      <c r="JW122" s="243">
        <f t="shared" si="688"/>
        <v>0.14787142857142899</v>
      </c>
      <c r="JX122" s="244">
        <v>1.37900000000001</v>
      </c>
      <c r="JY122" s="243">
        <f t="shared" si="468"/>
        <v>0</v>
      </c>
      <c r="JZ122" s="243">
        <f t="shared" si="469"/>
        <v>0.24985631512025494</v>
      </c>
      <c r="KA122" s="243">
        <f t="shared" si="470"/>
        <v>0.12244353004172766</v>
      </c>
      <c r="KB122" s="243">
        <f t="shared" si="689"/>
        <v>3.0855769570515368</v>
      </c>
      <c r="KC122" s="244">
        <v>17.399999999999999</v>
      </c>
      <c r="KD122" s="243">
        <f t="shared" si="690"/>
        <v>3.8279999999999998</v>
      </c>
      <c r="KE122" s="244">
        <v>9.3266666666666698</v>
      </c>
      <c r="KF122" s="243">
        <f t="shared" si="471"/>
        <v>0</v>
      </c>
      <c r="KG122" s="243">
        <f t="shared" si="472"/>
        <v>3.4716811403438439</v>
      </c>
      <c r="KH122" s="243">
        <f t="shared" si="473"/>
        <v>1.7013173903505259</v>
      </c>
      <c r="KI122" s="243">
        <f t="shared" si="691"/>
        <v>42.873198236833247</v>
      </c>
      <c r="KJ122" s="244">
        <v>2.70901944444444</v>
      </c>
      <c r="KK122" s="243">
        <f t="shared" si="692"/>
        <v>0.59598427777777685</v>
      </c>
      <c r="KL122" s="244">
        <v>2.6258555555555501</v>
      </c>
      <c r="KM122" s="243">
        <f t="shared" si="474"/>
        <v>0</v>
      </c>
      <c r="KN122" s="243">
        <f t="shared" si="475"/>
        <v>0.67387586077503869</v>
      </c>
      <c r="KO122" s="243">
        <f t="shared" si="476"/>
        <v>0.33023675692764032</v>
      </c>
      <c r="KP122" s="243">
        <f t="shared" si="693"/>
        <v>8.3219662745765355</v>
      </c>
      <c r="KQ122" s="243">
        <f t="shared" si="694"/>
        <v>90.607405158730046</v>
      </c>
      <c r="KR122" s="243">
        <f t="shared" si="694"/>
        <v>19.933629134920615</v>
      </c>
      <c r="KS122" s="243">
        <f t="shared" si="695"/>
        <v>124.12736396405911</v>
      </c>
      <c r="KT122" s="243">
        <f t="shared" si="696"/>
        <v>0</v>
      </c>
      <c r="KU122" s="243">
        <f t="shared" si="697"/>
        <v>0</v>
      </c>
      <c r="KV122" s="243">
        <f t="shared" si="698"/>
        <v>0</v>
      </c>
      <c r="KW122" s="243">
        <f t="shared" si="699"/>
        <v>26.663483563863316</v>
      </c>
      <c r="KX122" s="243">
        <f t="shared" si="700"/>
        <v>0.85946134262836282</v>
      </c>
      <c r="KY122" s="243">
        <f t="shared" si="701"/>
        <v>22.743824774577696</v>
      </c>
      <c r="KZ122" s="243">
        <f t="shared" si="702"/>
        <v>13.066594091078656</v>
      </c>
      <c r="LA122" s="243">
        <f t="shared" si="702"/>
        <v>329.27817109518219</v>
      </c>
      <c r="LB122" s="244">
        <v>18.91</v>
      </c>
      <c r="LC122" s="243">
        <f t="shared" si="703"/>
        <v>4.1601999999999997</v>
      </c>
      <c r="LD122" s="243">
        <f t="shared" si="477"/>
        <v>0</v>
      </c>
      <c r="LE122" s="243">
        <f t="shared" si="704"/>
        <v>0</v>
      </c>
      <c r="LF122" s="243">
        <f t="shared" si="705"/>
        <v>0</v>
      </c>
      <c r="LG122" s="244">
        <v>1.5727655057250001</v>
      </c>
      <c r="LH122" s="243">
        <f t="shared" si="478"/>
        <v>2.7999820623702667</v>
      </c>
      <c r="LI122" s="243">
        <f t="shared" si="706"/>
        <v>9.0253636097330836E-2</v>
      </c>
      <c r="LJ122" s="243">
        <f t="shared" si="707"/>
        <v>2.3883713936320703</v>
      </c>
      <c r="LK122" s="243">
        <f t="shared" si="479"/>
        <v>1.3721473784047635</v>
      </c>
      <c r="LL122" s="243">
        <f t="shared" si="708"/>
        <v>34.57811393580004</v>
      </c>
      <c r="LM122" s="243">
        <f t="shared" si="480"/>
        <v>0.54166666784117723</v>
      </c>
      <c r="LN122" s="244">
        <v>6.1545228937110799E-2</v>
      </c>
      <c r="LO122" s="243">
        <f t="shared" si="709"/>
        <v>1.9838272432769494E-3</v>
      </c>
      <c r="LP122" s="243">
        <f t="shared" si="710"/>
        <v>5.2497787819218517E-2</v>
      </c>
      <c r="LQ122" s="243">
        <f t="shared" si="481"/>
        <v>3.0160594838914402E-2</v>
      </c>
      <c r="LR122" s="243">
        <f t="shared" si="711"/>
        <v>0.7600469899406429</v>
      </c>
      <c r="LS122" s="244">
        <v>68.641166999999996</v>
      </c>
      <c r="LT122" s="243">
        <f t="shared" si="482"/>
        <v>7.7991439908282043</v>
      </c>
      <c r="LU122" s="243">
        <f t="shared" si="712"/>
        <v>0.25139486180244325</v>
      </c>
      <c r="LV122" s="243">
        <f t="shared" si="713"/>
        <v>6.6526327624909962</v>
      </c>
      <c r="LW122" s="243">
        <f t="shared" si="483"/>
        <v>3.8220155495414101</v>
      </c>
      <c r="LX122" s="243">
        <f t="shared" si="714"/>
        <v>96.314791848443519</v>
      </c>
      <c r="LY122" s="245">
        <f t="shared" si="484"/>
        <v>0</v>
      </c>
      <c r="LZ122" s="244">
        <v>0</v>
      </c>
      <c r="MA122" s="249">
        <f t="shared" si="715"/>
        <v>0</v>
      </c>
      <c r="MB122" s="249">
        <f t="shared" si="716"/>
        <v>0</v>
      </c>
      <c r="MC122" s="249">
        <f t="shared" si="485"/>
        <v>0</v>
      </c>
      <c r="MD122" s="247">
        <f t="shared" si="717"/>
        <v>0</v>
      </c>
      <c r="ME122" s="250">
        <f t="shared" si="718"/>
        <v>1200.3936504769738</v>
      </c>
      <c r="MF122" s="251">
        <f t="shared" si="765"/>
        <v>452.60110795705316</v>
      </c>
      <c r="MG122" s="252" t="e">
        <f t="shared" si="719"/>
        <v>#REF!</v>
      </c>
      <c r="MH122" s="252" t="e">
        <f t="shared" si="766"/>
        <v>#REF!</v>
      </c>
      <c r="MI122" s="252">
        <f t="shared" si="720"/>
        <v>68.641166999999996</v>
      </c>
      <c r="MJ122" s="252">
        <f t="shared" si="721"/>
        <v>0</v>
      </c>
      <c r="MK122" s="252">
        <f t="shared" si="767"/>
        <v>117.23483333333331</v>
      </c>
      <c r="ML122" s="252">
        <f t="shared" si="722"/>
        <v>0</v>
      </c>
      <c r="MM122" s="252">
        <f t="shared" si="723"/>
        <v>0</v>
      </c>
      <c r="MN122" s="252">
        <f t="shared" si="724"/>
        <v>44.917520000000003</v>
      </c>
      <c r="MO122" s="252">
        <f t="shared" si="725"/>
        <v>0</v>
      </c>
      <c r="MP122" s="253">
        <f t="shared" si="726"/>
        <v>0</v>
      </c>
      <c r="MQ122" s="254">
        <f t="shared" si="768"/>
        <v>0</v>
      </c>
      <c r="MR122" s="255">
        <f t="shared" si="727"/>
        <v>0</v>
      </c>
      <c r="MS122" s="255">
        <f t="shared" si="769"/>
        <v>0</v>
      </c>
      <c r="MT122" s="255">
        <f t="shared" si="770"/>
        <v>102.30616208319036</v>
      </c>
      <c r="MU122" s="255">
        <f t="shared" si="486"/>
        <v>3.2977008128953433</v>
      </c>
      <c r="MV122" s="255">
        <f t="shared" si="728"/>
        <v>106.46533751720455</v>
      </c>
      <c r="MW122" s="255" t="e">
        <f t="shared" si="487"/>
        <v>#REF!</v>
      </c>
      <c r="MX122" s="255" t="e">
        <f t="shared" si="488"/>
        <v>#REF!</v>
      </c>
      <c r="MY122" s="256" t="e">
        <f t="shared" si="729"/>
        <v>#REF!</v>
      </c>
      <c r="MZ122" s="254">
        <f t="shared" si="730"/>
        <v>4.3698881853028846</v>
      </c>
      <c r="NA122" s="255">
        <f t="shared" si="489"/>
        <v>4.9248639848363513</v>
      </c>
      <c r="NB122" s="255">
        <f t="shared" si="731"/>
        <v>1.4808498559958158E-2</v>
      </c>
      <c r="NC122" s="255">
        <f t="shared" si="490"/>
        <v>1.8362538214348117E-2</v>
      </c>
      <c r="ND122" s="255">
        <f t="shared" si="732"/>
        <v>4.5027421289142344</v>
      </c>
      <c r="NE122" s="255">
        <f t="shared" si="800"/>
        <v>0.97049488071763379</v>
      </c>
      <c r="NF122" s="256">
        <f t="shared" si="771"/>
        <v>3.2887734042919741E-3</v>
      </c>
      <c r="NG122" s="257">
        <f t="shared" si="772"/>
        <v>1.1240421554681697</v>
      </c>
      <c r="NH122" s="254">
        <f t="shared" si="733"/>
        <v>232.52505522892727</v>
      </c>
      <c r="NI122" s="255">
        <f t="shared" si="491"/>
        <v>262.05573724300103</v>
      </c>
      <c r="NJ122" s="255" t="e">
        <f t="shared" si="734"/>
        <v>#REF!</v>
      </c>
      <c r="NK122" s="255" t="e">
        <f t="shared" si="492"/>
        <v>#REF!</v>
      </c>
      <c r="NL122" s="255">
        <f t="shared" si="735"/>
        <v>254.78799548478975</v>
      </c>
      <c r="NM122" s="255">
        <f t="shared" si="773"/>
        <v>0.91262170647599639</v>
      </c>
      <c r="NN122" s="256" t="e">
        <f t="shared" si="774"/>
        <v>#REF!</v>
      </c>
      <c r="NO122" s="257" t="e">
        <f t="shared" si="801"/>
        <v>#REF!</v>
      </c>
      <c r="NP122" s="254">
        <f t="shared" si="736"/>
        <v>15.84969347366577</v>
      </c>
      <c r="NQ122" s="255">
        <f t="shared" si="493"/>
        <v>17.862604544821323</v>
      </c>
      <c r="NR122" s="255">
        <f t="shared" si="737"/>
        <v>13.939445040599725</v>
      </c>
      <c r="NS122" s="255">
        <f t="shared" si="494"/>
        <v>17.284911850343658</v>
      </c>
      <c r="NT122" s="255">
        <f t="shared" si="738"/>
        <v>149.27598030693525</v>
      </c>
      <c r="NU122" s="255">
        <f t="shared" si="739"/>
        <v>0.1061771186568413</v>
      </c>
      <c r="NV122" s="256">
        <f t="shared" si="740"/>
        <v>9.3380361742981019E-2</v>
      </c>
      <c r="NW122" s="257">
        <f t="shared" si="495"/>
        <v>1.0358957808877343</v>
      </c>
      <c r="NX122" s="254">
        <f t="shared" si="741"/>
        <v>0</v>
      </c>
      <c r="NY122" s="255">
        <f t="shared" si="496"/>
        <v>0</v>
      </c>
      <c r="NZ122" s="255">
        <f t="shared" si="742"/>
        <v>0</v>
      </c>
      <c r="OA122" s="255">
        <f t="shared" si="497"/>
        <v>0</v>
      </c>
      <c r="OB122" s="255">
        <f t="shared" si="743"/>
        <v>0</v>
      </c>
      <c r="OC122" s="255"/>
      <c r="OD122" s="256"/>
      <c r="OE122" s="257"/>
      <c r="OF122" s="254">
        <f t="shared" si="744"/>
        <v>0</v>
      </c>
      <c r="OG122" s="255">
        <f t="shared" si="498"/>
        <v>0</v>
      </c>
      <c r="OH122" s="255">
        <f t="shared" si="745"/>
        <v>0</v>
      </c>
      <c r="OI122" s="255">
        <f t="shared" si="499"/>
        <v>0</v>
      </c>
      <c r="OJ122" s="255">
        <f t="shared" si="746"/>
        <v>0</v>
      </c>
      <c r="OK122" s="255"/>
      <c r="OL122" s="256"/>
      <c r="OM122" s="257"/>
      <c r="ON122" s="258"/>
      <c r="OO122" s="254">
        <f t="shared" si="747"/>
        <v>0</v>
      </c>
      <c r="OP122" s="255">
        <f t="shared" si="500"/>
        <v>0</v>
      </c>
      <c r="OQ122" s="255">
        <f t="shared" si="748"/>
        <v>0</v>
      </c>
      <c r="OR122" s="255">
        <f t="shared" si="501"/>
        <v>0</v>
      </c>
      <c r="OS122" s="255">
        <f t="shared" si="749"/>
        <v>0</v>
      </c>
      <c r="OT122" s="255"/>
      <c r="OU122" s="256"/>
      <c r="OV122" s="257"/>
      <c r="OW122" s="258"/>
      <c r="OX122" s="254">
        <f t="shared" si="750"/>
        <v>95.807911180129636</v>
      </c>
      <c r="OY122" s="255">
        <f t="shared" si="502"/>
        <v>107.9755159000061</v>
      </c>
      <c r="OZ122" s="255">
        <f t="shared" si="751"/>
        <v>0.47731287769736841</v>
      </c>
      <c r="PA122" s="255">
        <f t="shared" si="503"/>
        <v>0.59186796834473687</v>
      </c>
      <c r="PB122" s="255">
        <f t="shared" si="752"/>
        <v>145.13401168790074</v>
      </c>
      <c r="PC122" s="255">
        <f t="shared" si="388"/>
        <v>0.66013410685675111</v>
      </c>
      <c r="PD122" s="259">
        <f t="shared" si="504"/>
        <v>3.2887734042919736E-3</v>
      </c>
      <c r="PE122" s="257">
        <f t="shared" si="389"/>
        <v>1.0846263371878375</v>
      </c>
      <c r="PF122" s="254">
        <f t="shared" si="505"/>
        <v>0</v>
      </c>
      <c r="PG122" s="255">
        <f t="shared" si="506"/>
        <v>0</v>
      </c>
      <c r="PH122" s="255">
        <f t="shared" si="753"/>
        <v>0</v>
      </c>
      <c r="PI122" s="255">
        <f t="shared" si="507"/>
        <v>0</v>
      </c>
      <c r="PJ122" s="255">
        <f t="shared" si="508"/>
        <v>0</v>
      </c>
      <c r="PK122" s="255"/>
      <c r="PL122" s="259"/>
      <c r="PM122" s="257"/>
      <c r="PN122" s="254">
        <f t="shared" si="509"/>
        <v>0</v>
      </c>
      <c r="PO122" s="255">
        <f t="shared" si="510"/>
        <v>0</v>
      </c>
      <c r="PP122" s="255">
        <f t="shared" si="754"/>
        <v>0</v>
      </c>
      <c r="PQ122" s="255">
        <f t="shared" si="511"/>
        <v>0</v>
      </c>
      <c r="PR122" s="255">
        <f t="shared" si="512"/>
        <v>0</v>
      </c>
      <c r="PS122" s="255"/>
      <c r="PT122" s="259"/>
      <c r="PU122" s="257"/>
      <c r="PV122" s="254">
        <f t="shared" si="513"/>
        <v>9.8062163695084212</v>
      </c>
      <c r="PW122" s="255">
        <f t="shared" si="514"/>
        <v>11.05160584843599</v>
      </c>
      <c r="PX122" s="255">
        <f t="shared" si="515"/>
        <v>3.2527548743474952E-2</v>
      </c>
      <c r="PY122" s="255">
        <f t="shared" si="516"/>
        <v>4.0334160441908941E-2</v>
      </c>
      <c r="PZ122" s="255">
        <f t="shared" si="517"/>
        <v>9.8904803538684831</v>
      </c>
      <c r="QA122" s="255">
        <f t="shared" si="755"/>
        <v>0.99148029404586968</v>
      </c>
      <c r="QB122" s="259">
        <f t="shared" si="518"/>
        <v>3.2887734042919754E-3</v>
      </c>
      <c r="QC122" s="257">
        <f t="shared" si="756"/>
        <v>1.1267073029608554</v>
      </c>
      <c r="QD122" s="254">
        <f t="shared" si="519"/>
        <v>22.943807979760333</v>
      </c>
      <c r="QE122" s="255">
        <f t="shared" si="520"/>
        <v>25.857671593189895</v>
      </c>
      <c r="QF122" s="255">
        <f t="shared" si="521"/>
        <v>7.657517887626622E-2</v>
      </c>
      <c r="QG122" s="255">
        <f t="shared" si="522"/>
        <v>9.4953221806570107E-2</v>
      </c>
      <c r="QH122" s="255">
        <f t="shared" si="523"/>
        <v>23.283811154740153</v>
      </c>
      <c r="QI122" s="255">
        <f t="shared" si="784"/>
        <v>0.98539744319689682</v>
      </c>
      <c r="QJ122" s="259">
        <f t="shared" si="785"/>
        <v>3.2887734042919745E-3</v>
      </c>
      <c r="QK122" s="257">
        <f t="shared" si="786"/>
        <v>1.125934780903036</v>
      </c>
      <c r="QL122" s="254">
        <f t="shared" si="524"/>
        <v>138.28850051863543</v>
      </c>
      <c r="QM122" s="255">
        <f t="shared" si="525"/>
        <v>155.85114008450213</v>
      </c>
      <c r="QN122" s="255">
        <f t="shared" si="526"/>
        <v>0.85946134262836282</v>
      </c>
      <c r="QO122" s="255">
        <f t="shared" si="527"/>
        <v>1.0657320648591699</v>
      </c>
      <c r="QP122" s="255">
        <f t="shared" si="757"/>
        <v>261.33188182157318</v>
      </c>
      <c r="QQ122" s="255">
        <f t="shared" si="758"/>
        <v>0.52916811969024591</v>
      </c>
      <c r="QR122" s="259">
        <f t="shared" si="528"/>
        <v>3.2887734042919732E-3</v>
      </c>
      <c r="QS122" s="257">
        <f t="shared" si="759"/>
        <v>1.0679936568176913</v>
      </c>
      <c r="QT122" s="254">
        <f t="shared" si="529"/>
        <v>25.984013100231124</v>
      </c>
      <c r="QU122" s="255">
        <f t="shared" si="530"/>
        <v>29.283982763960477</v>
      </c>
      <c r="QV122" s="255">
        <f t="shared" si="531"/>
        <v>9.0253636097330836E-2</v>
      </c>
      <c r="QW122" s="255">
        <f t="shared" si="532"/>
        <v>0.11191450876069024</v>
      </c>
      <c r="QX122" s="255">
        <f t="shared" si="533"/>
        <v>27.442947568095271</v>
      </c>
      <c r="QY122" s="255">
        <f t="shared" si="787"/>
        <v>0.94683754490132543</v>
      </c>
      <c r="QZ122" s="259">
        <f t="shared" si="788"/>
        <v>3.2887734042919741E-3</v>
      </c>
      <c r="RA122" s="257">
        <f t="shared" si="789"/>
        <v>1.1210376738194985</v>
      </c>
      <c r="RB122" s="254">
        <f t="shared" si="534"/>
        <v>6.4047301139446594E-2</v>
      </c>
      <c r="RC122" s="255">
        <f t="shared" si="535"/>
        <v>7.2181308384156317E-2</v>
      </c>
      <c r="RD122" s="255">
        <f t="shared" si="760"/>
        <v>1.9838272432769494E-3</v>
      </c>
      <c r="RE122" s="255">
        <f t="shared" si="536"/>
        <v>2.4599457816634174E-3</v>
      </c>
      <c r="RF122" s="255">
        <f t="shared" si="537"/>
        <v>0.60321189677828801</v>
      </c>
      <c r="RG122" s="255">
        <f t="shared" si="790"/>
        <v>0.1061771186568413</v>
      </c>
      <c r="RH122" s="259">
        <f t="shared" si="791"/>
        <v>3.2887734042919745E-3</v>
      </c>
      <c r="RI122" s="257">
        <f t="shared" si="792"/>
        <v>1.0142737996864488</v>
      </c>
      <c r="RJ122" s="254">
        <f t="shared" si="538"/>
        <v>8.1162119702390161</v>
      </c>
      <c r="RK122" s="255">
        <f t="shared" si="539"/>
        <v>9.1469708904593716</v>
      </c>
      <c r="RL122" s="255">
        <f t="shared" si="761"/>
        <v>0.25139486180244325</v>
      </c>
      <c r="RM122" s="255">
        <f t="shared" si="540"/>
        <v>0.31172962863502962</v>
      </c>
      <c r="RN122" s="255">
        <f t="shared" si="541"/>
        <v>76.440310990828195</v>
      </c>
      <c r="RO122" s="255">
        <f t="shared" si="793"/>
        <v>0.1061771186568413</v>
      </c>
      <c r="RP122" s="259">
        <f t="shared" si="794"/>
        <v>3.2887734042919741E-3</v>
      </c>
      <c r="RQ122" s="257">
        <f t="shared" si="795"/>
        <v>1.0142737996864488</v>
      </c>
      <c r="RR122" s="254">
        <f t="shared" si="542"/>
        <v>0</v>
      </c>
      <c r="RS122" s="255">
        <f t="shared" si="543"/>
        <v>0</v>
      </c>
      <c r="RT122" s="255">
        <f t="shared" si="762"/>
        <v>0</v>
      </c>
      <c r="RU122" s="255">
        <f t="shared" si="544"/>
        <v>0</v>
      </c>
      <c r="RV122" s="255">
        <f t="shared" si="545"/>
        <v>0</v>
      </c>
      <c r="RW122" s="255"/>
      <c r="RX122" s="259"/>
      <c r="RY122" s="257"/>
      <c r="RZ122" s="260"/>
      <c r="SA122" s="242" t="e">
        <f t="shared" si="546"/>
        <v>#REF!</v>
      </c>
      <c r="SB122" s="242">
        <f t="shared" si="547"/>
        <v>0</v>
      </c>
      <c r="SC122" s="242">
        <f t="shared" si="548"/>
        <v>0.50323817035526131</v>
      </c>
      <c r="SD122" s="242">
        <f t="shared" si="549"/>
        <v>0</v>
      </c>
      <c r="SE122" s="242">
        <f t="shared" si="550"/>
        <v>0</v>
      </c>
      <c r="SF122" s="262">
        <v>0</v>
      </c>
      <c r="SG122" s="242">
        <f t="shared" si="551"/>
        <v>0</v>
      </c>
      <c r="SH122" s="262">
        <v>0</v>
      </c>
      <c r="SI122" s="242">
        <f t="shared" si="552"/>
        <v>0.67105831481811506</v>
      </c>
      <c r="SJ122" s="242">
        <f t="shared" si="553"/>
        <v>0</v>
      </c>
      <c r="SK122" s="242">
        <f t="shared" si="554"/>
        <v>0</v>
      </c>
      <c r="SL122" s="242">
        <f t="shared" si="555"/>
        <v>5.4194621272417143E-2</v>
      </c>
      <c r="SM122" s="242">
        <f t="shared" si="556"/>
        <v>0.12723063024204306</v>
      </c>
      <c r="SN122" s="242">
        <f t="shared" si="557"/>
        <v>1.1233157282408479</v>
      </c>
      <c r="SO122" s="242">
        <f t="shared" si="558"/>
        <v>0.14719224657250016</v>
      </c>
      <c r="SP122" s="242">
        <f t="shared" si="559"/>
        <v>1.9271202194042528E-3</v>
      </c>
      <c r="SQ122" s="242">
        <f t="shared" si="560"/>
        <v>0.2522498939820198</v>
      </c>
      <c r="SR122" s="242">
        <f t="shared" si="561"/>
        <v>0</v>
      </c>
      <c r="SS122" s="242" t="e">
        <f t="shared" si="562"/>
        <v>#REF!</v>
      </c>
      <c r="ST122" s="242" t="e">
        <f t="shared" si="563"/>
        <v>#REF!</v>
      </c>
      <c r="SU122" s="242" t="e">
        <f t="shared" si="796"/>
        <v>#REF!</v>
      </c>
      <c r="SV122" s="242" t="e">
        <f t="shared" si="797"/>
        <v>#REF!</v>
      </c>
      <c r="SW122" s="242" t="e">
        <f t="shared" si="564"/>
        <v>#REF!</v>
      </c>
      <c r="SX122" s="242" t="e">
        <f t="shared" si="564"/>
        <v>#REF!</v>
      </c>
      <c r="SY122" s="242" t="e">
        <f t="shared" si="564"/>
        <v>#REF!</v>
      </c>
      <c r="SZ122" s="263" t="e">
        <f t="shared" si="564"/>
        <v>#REF!</v>
      </c>
      <c r="TA122" s="264">
        <f t="shared" si="565"/>
        <v>465.98054800000006</v>
      </c>
      <c r="TB122" s="264">
        <f t="shared" si="566"/>
        <v>0</v>
      </c>
      <c r="TC122" s="264">
        <f t="shared" si="567"/>
        <v>188.11147600000001</v>
      </c>
      <c r="TD122" s="264">
        <f t="shared" si="568"/>
        <v>0</v>
      </c>
      <c r="TE122" s="264">
        <f t="shared" si="569"/>
        <v>0</v>
      </c>
      <c r="TF122" s="264">
        <f t="shared" si="569"/>
        <v>0</v>
      </c>
      <c r="TG122" s="264">
        <f t="shared" si="570"/>
        <v>239.57301400000003</v>
      </c>
      <c r="TH122" s="264">
        <f t="shared" si="571"/>
        <v>0</v>
      </c>
      <c r="TI122" s="264">
        <f t="shared" si="572"/>
        <v>0</v>
      </c>
      <c r="TJ122" s="264">
        <f t="shared" si="573"/>
        <v>18.625281999999999</v>
      </c>
      <c r="TK122" s="264">
        <f t="shared" si="574"/>
        <v>43.755860000000006</v>
      </c>
      <c r="TL122" s="264">
        <f t="shared" si="575"/>
        <v>407.27799600000003</v>
      </c>
      <c r="TM122" s="264">
        <f t="shared" si="576"/>
        <v>50.841986000000006</v>
      </c>
      <c r="TN122" s="264">
        <f t="shared" si="577"/>
        <v>0.73571800000000009</v>
      </c>
      <c r="TO122" s="264">
        <f t="shared" si="578"/>
        <v>96.301614000000015</v>
      </c>
      <c r="TP122" s="264">
        <f t="shared" si="578"/>
        <v>0</v>
      </c>
      <c r="TQ122" s="264"/>
      <c r="TR122" s="264"/>
      <c r="TS122" s="264" t="e">
        <f t="shared" si="579"/>
        <v>#REF!</v>
      </c>
      <c r="TT122" s="264">
        <f t="shared" si="580"/>
        <v>0</v>
      </c>
      <c r="TU122" s="264">
        <f t="shared" si="581"/>
        <v>194.86388432496429</v>
      </c>
      <c r="TV122" s="264">
        <f t="shared" si="582"/>
        <v>0</v>
      </c>
      <c r="TW122" s="264">
        <f t="shared" si="582"/>
        <v>0</v>
      </c>
      <c r="TX122" s="264">
        <f t="shared" si="583"/>
        <v>0</v>
      </c>
      <c r="TY122" s="264">
        <f t="shared" si="584"/>
        <v>259.84720066387052</v>
      </c>
      <c r="TZ122" s="264">
        <f t="shared" si="585"/>
        <v>0</v>
      </c>
      <c r="UA122" s="264">
        <f t="shared" si="586"/>
        <v>0</v>
      </c>
      <c r="UB122" s="264">
        <f t="shared" si="587"/>
        <v>20.985241249105368</v>
      </c>
      <c r="UC122" s="264">
        <f t="shared" si="588"/>
        <v>49.266244642323919</v>
      </c>
      <c r="UD122" s="264">
        <f t="shared" si="589"/>
        <v>434.97031628942113</v>
      </c>
      <c r="UE122" s="264">
        <f t="shared" si="590"/>
        <v>56.995781717803517</v>
      </c>
      <c r="UF122" s="264">
        <f t="shared" si="591"/>
        <v>0.74621949135771481</v>
      </c>
      <c r="UG122" s="264">
        <f t="shared" si="592"/>
        <v>97.67620394771771</v>
      </c>
      <c r="UH122" s="264">
        <f t="shared" si="592"/>
        <v>0</v>
      </c>
      <c r="UI122" s="191"/>
      <c r="UJ122" s="191"/>
      <c r="UK122" s="191"/>
      <c r="UL122" s="191"/>
      <c r="UM122" s="189"/>
      <c r="UN122" s="191"/>
      <c r="UO122" s="191"/>
      <c r="UP122" s="191"/>
      <c r="UQ122" s="191"/>
      <c r="UR122" s="191"/>
      <c r="US122" s="191"/>
      <c r="UT122" s="191"/>
      <c r="UU122" s="191"/>
      <c r="UV122" s="192"/>
      <c r="UW122" s="191"/>
      <c r="UX122" s="191"/>
      <c r="UY122" s="191"/>
      <c r="UZ122" s="191"/>
      <c r="VA122" s="191"/>
      <c r="VB122" s="191"/>
      <c r="VC122" s="191"/>
      <c r="VD122" s="191"/>
      <c r="VE122" s="191"/>
      <c r="VF122" s="191"/>
      <c r="VG122" s="191"/>
      <c r="VH122" s="191"/>
      <c r="VI122" s="191"/>
      <c r="VJ122" s="191"/>
      <c r="VK122" s="191"/>
      <c r="VL122" s="191"/>
      <c r="VM122" s="191"/>
      <c r="VN122" s="219"/>
      <c r="VO122" s="191"/>
      <c r="VP122" s="191"/>
      <c r="VQ122" s="191"/>
      <c r="VR122" s="191"/>
      <c r="VS122" s="191"/>
      <c r="VT122" s="191"/>
      <c r="VU122" s="191"/>
      <c r="VV122" s="191"/>
    </row>
    <row r="123" spans="1:594" ht="23.1" hidden="1" customHeight="1" thickBot="1" x14ac:dyDescent="0.35">
      <c r="A123" s="265">
        <v>86</v>
      </c>
      <c r="B123" s="266" t="s">
        <v>183</v>
      </c>
      <c r="C123" s="265">
        <v>2</v>
      </c>
      <c r="D123" s="267">
        <v>198.4</v>
      </c>
      <c r="E123" s="239"/>
      <c r="F123" s="240">
        <f t="shared" si="593"/>
        <v>198.4</v>
      </c>
      <c r="G123" s="240"/>
      <c r="H123" s="268">
        <v>0</v>
      </c>
      <c r="I123" s="269">
        <v>2.7450000000000001</v>
      </c>
      <c r="J123" s="269">
        <v>2.7450000000000001</v>
      </c>
      <c r="K123" s="269">
        <f t="shared" si="798"/>
        <v>2.4565000000000001</v>
      </c>
      <c r="L123" s="269">
        <f t="shared" si="799"/>
        <v>2.4565000000000001</v>
      </c>
      <c r="M123" s="269">
        <v>3.5099999999999999E-2</v>
      </c>
      <c r="N123" s="269">
        <v>0</v>
      </c>
      <c r="O123" s="269">
        <v>0.28849999999999998</v>
      </c>
      <c r="P123" s="269">
        <v>0</v>
      </c>
      <c r="Q123" s="269">
        <v>0</v>
      </c>
      <c r="R123" s="269">
        <v>0</v>
      </c>
      <c r="S123" s="269">
        <v>0.66339999999999999</v>
      </c>
      <c r="T123" s="269">
        <v>0</v>
      </c>
      <c r="U123" s="269">
        <v>0</v>
      </c>
      <c r="V123" s="269">
        <v>0.1145</v>
      </c>
      <c r="W123" s="269">
        <v>0.222</v>
      </c>
      <c r="X123" s="269">
        <v>1.2224999999999999</v>
      </c>
      <c r="Y123" s="269">
        <v>3.1300000000000001E-2</v>
      </c>
      <c r="Z123" s="269">
        <v>0</v>
      </c>
      <c r="AA123" s="269">
        <v>0.16769999999999999</v>
      </c>
      <c r="AB123" s="269">
        <v>0</v>
      </c>
      <c r="AC123" s="244">
        <v>0</v>
      </c>
      <c r="AD123" s="243">
        <f t="shared" si="802"/>
        <v>0</v>
      </c>
      <c r="AE123" s="243">
        <f t="shared" si="390"/>
        <v>0</v>
      </c>
      <c r="AF123" s="243">
        <f t="shared" si="595"/>
        <v>0</v>
      </c>
      <c r="AG123" s="243">
        <f t="shared" si="596"/>
        <v>0</v>
      </c>
      <c r="AH123" s="244">
        <v>0</v>
      </c>
      <c r="AI123" s="243">
        <f t="shared" si="391"/>
        <v>0</v>
      </c>
      <c r="AJ123" s="243">
        <f t="shared" si="597"/>
        <v>0</v>
      </c>
      <c r="AK123" s="243">
        <f t="shared" si="598"/>
        <v>0</v>
      </c>
      <c r="AL123" s="243">
        <f t="shared" si="392"/>
        <v>0</v>
      </c>
      <c r="AM123" s="243">
        <f t="shared" si="599"/>
        <v>0</v>
      </c>
      <c r="AN123" s="244">
        <v>2.59</v>
      </c>
      <c r="AO123" s="244">
        <v>0.56979999999999997</v>
      </c>
      <c r="AP123" s="243">
        <f t="shared" si="600"/>
        <v>0</v>
      </c>
      <c r="AQ123" s="243">
        <f t="shared" si="601"/>
        <v>0</v>
      </c>
      <c r="AR123" s="243">
        <f t="shared" si="602"/>
        <v>0</v>
      </c>
      <c r="AS123" s="244">
        <v>0.20779286055000001</v>
      </c>
      <c r="AT123" s="244" t="e">
        <f t="shared" si="393"/>
        <v>#REF!</v>
      </c>
      <c r="AU123" s="243">
        <f t="shared" si="394"/>
        <v>0.38263250422176676</v>
      </c>
      <c r="AV123" s="243">
        <f t="shared" si="603"/>
        <v>1.2333641439762554E-2</v>
      </c>
      <c r="AW123" s="243">
        <f t="shared" si="604"/>
        <v>0.32638370782399001</v>
      </c>
      <c r="AX123" s="243">
        <f t="shared" si="395"/>
        <v>0.18751126823858832</v>
      </c>
      <c r="AY123" s="243">
        <f t="shared" si="605"/>
        <v>4.7252839596124261</v>
      </c>
      <c r="AZ123" s="244">
        <v>7</v>
      </c>
      <c r="BA123" s="243">
        <f t="shared" si="606"/>
        <v>35.680166666666665</v>
      </c>
      <c r="BB123" s="243">
        <f t="shared" si="607"/>
        <v>3.7209316666666665</v>
      </c>
      <c r="BC123" s="243">
        <f t="shared" si="608"/>
        <v>2.9767453333333336</v>
      </c>
      <c r="BD123" s="243">
        <f t="shared" si="609"/>
        <v>0.74418633333333295</v>
      </c>
      <c r="BE123" s="244">
        <v>1.3953493749999999</v>
      </c>
      <c r="BF123" s="243">
        <f t="shared" si="610"/>
        <v>1.1162794999999999</v>
      </c>
      <c r="BG123" s="243">
        <f t="shared" si="611"/>
        <v>0.27906987500000002</v>
      </c>
      <c r="BH123" s="243">
        <f t="shared" si="396"/>
        <v>4.6353723850817543</v>
      </c>
      <c r="BI123" s="243">
        <f t="shared" si="612"/>
        <v>0.14941496163180126</v>
      </c>
      <c r="BJ123" s="243">
        <f t="shared" si="613"/>
        <v>3.9539506170940983</v>
      </c>
      <c r="BK123" s="243">
        <f t="shared" si="397"/>
        <v>2.2715910046707544</v>
      </c>
      <c r="BL123" s="243">
        <f t="shared" si="614"/>
        <v>57.244093317703005</v>
      </c>
      <c r="BM123" s="244">
        <v>0</v>
      </c>
      <c r="BN123" s="243">
        <f t="shared" si="615"/>
        <v>0</v>
      </c>
      <c r="BO123" s="243">
        <f t="shared" si="398"/>
        <v>0</v>
      </c>
      <c r="BP123" s="243">
        <f t="shared" si="616"/>
        <v>0</v>
      </c>
      <c r="BQ123" s="243">
        <f t="shared" si="617"/>
        <v>0</v>
      </c>
      <c r="BR123" s="244">
        <v>0</v>
      </c>
      <c r="BS123" s="243">
        <f t="shared" si="399"/>
        <v>0</v>
      </c>
      <c r="BT123" s="243">
        <f t="shared" si="618"/>
        <v>0</v>
      </c>
      <c r="BU123" s="243">
        <f t="shared" si="619"/>
        <v>0</v>
      </c>
      <c r="BV123" s="243">
        <f t="shared" si="400"/>
        <v>0</v>
      </c>
      <c r="BW123" s="243">
        <f t="shared" si="620"/>
        <v>0</v>
      </c>
      <c r="BX123" s="244">
        <v>0</v>
      </c>
      <c r="BY123" s="243">
        <f t="shared" si="401"/>
        <v>0</v>
      </c>
      <c r="BZ123" s="243">
        <f t="shared" si="621"/>
        <v>0</v>
      </c>
      <c r="CA123" s="243">
        <f t="shared" si="622"/>
        <v>0</v>
      </c>
      <c r="CB123" s="243">
        <f t="shared" si="402"/>
        <v>0</v>
      </c>
      <c r="CC123" s="243">
        <f t="shared" si="623"/>
        <v>0</v>
      </c>
      <c r="CD123" s="245"/>
      <c r="CE123" s="243">
        <f t="shared" si="403"/>
        <v>0</v>
      </c>
      <c r="CF123" s="243">
        <f t="shared" si="624"/>
        <v>0</v>
      </c>
      <c r="CG123" s="243">
        <f t="shared" si="625"/>
        <v>0</v>
      </c>
      <c r="CH123" s="243">
        <f t="shared" si="404"/>
        <v>0</v>
      </c>
      <c r="CI123" s="243">
        <f t="shared" si="626"/>
        <v>0</v>
      </c>
      <c r="CJ123" s="245"/>
      <c r="CK123" s="243">
        <f t="shared" si="405"/>
        <v>0</v>
      </c>
      <c r="CL123" s="243">
        <f t="shared" si="627"/>
        <v>0</v>
      </c>
      <c r="CM123" s="243">
        <f t="shared" si="628"/>
        <v>0</v>
      </c>
      <c r="CN123" s="243">
        <f t="shared" si="406"/>
        <v>0</v>
      </c>
      <c r="CO123" s="243">
        <f t="shared" si="629"/>
        <v>0</v>
      </c>
      <c r="CP123" s="243">
        <v>0</v>
      </c>
      <c r="CQ123" s="243">
        <f t="shared" si="407"/>
        <v>0</v>
      </c>
      <c r="CR123" s="243">
        <f t="shared" si="763"/>
        <v>0</v>
      </c>
      <c r="CS123" s="243">
        <f t="shared" si="630"/>
        <v>0</v>
      </c>
      <c r="CT123" s="243">
        <f t="shared" si="408"/>
        <v>0</v>
      </c>
      <c r="CU123" s="243">
        <f t="shared" si="631"/>
        <v>0</v>
      </c>
      <c r="CV123" s="243"/>
      <c r="CW123" s="243">
        <f t="shared" si="409"/>
        <v>0</v>
      </c>
      <c r="CX123" s="243">
        <f t="shared" si="764"/>
        <v>0</v>
      </c>
      <c r="CY123" s="243">
        <f t="shared" si="632"/>
        <v>0</v>
      </c>
      <c r="CZ123" s="243">
        <f t="shared" si="410"/>
        <v>0</v>
      </c>
      <c r="DA123" s="243">
        <f t="shared" si="633"/>
        <v>0</v>
      </c>
      <c r="DB123" s="244">
        <v>2.0299999999999998</v>
      </c>
      <c r="DC123" s="243">
        <f t="shared" si="634"/>
        <v>0.44659999999999994</v>
      </c>
      <c r="DD123" s="243">
        <f t="shared" si="411"/>
        <v>0</v>
      </c>
      <c r="DE123" s="244">
        <v>8.4423386025000005E-2</v>
      </c>
      <c r="DF123" s="244">
        <v>1.4379834625000001E-2</v>
      </c>
      <c r="DG123" s="243">
        <f t="shared" si="412"/>
        <v>0.2926223639567791</v>
      </c>
      <c r="DH123" s="243">
        <f t="shared" si="413"/>
        <v>0.14340127923033896</v>
      </c>
      <c r="DI123" s="243">
        <f t="shared" si="635"/>
        <v>3.6137122366045418</v>
      </c>
      <c r="DJ123" s="244">
        <v>22.1</v>
      </c>
      <c r="DK123" s="243">
        <f t="shared" si="636"/>
        <v>4.8620000000000001</v>
      </c>
      <c r="DL123" s="243">
        <f t="shared" si="414"/>
        <v>0</v>
      </c>
      <c r="DM123" s="244">
        <v>0.90703500532000103</v>
      </c>
      <c r="DN123" s="244">
        <v>1.96534409625</v>
      </c>
      <c r="DO123" s="243">
        <f t="shared" si="415"/>
        <v>3.38984065480851</v>
      </c>
      <c r="DP123" s="243">
        <f t="shared" si="416"/>
        <v>1.6612109878189258</v>
      </c>
      <c r="DQ123" s="243">
        <f t="shared" si="637"/>
        <v>41.862516893036933</v>
      </c>
      <c r="DR123" s="244">
        <v>1.58</v>
      </c>
      <c r="DS123" s="243">
        <f t="shared" si="638"/>
        <v>0.34760000000000002</v>
      </c>
      <c r="DT123" s="243">
        <f t="shared" si="417"/>
        <v>0</v>
      </c>
      <c r="DU123" s="244">
        <v>6.6970201169999993E-2</v>
      </c>
      <c r="DV123" s="244">
        <v>0</v>
      </c>
      <c r="DW123" s="243">
        <f t="shared" si="418"/>
        <v>0.22662697734640802</v>
      </c>
      <c r="DX123" s="243">
        <f t="shared" si="419"/>
        <v>0.1110598589258204</v>
      </c>
      <c r="DY123" s="243">
        <f t="shared" si="420"/>
        <v>2.7987084449306736</v>
      </c>
      <c r="DZ123" s="244">
        <v>10.99</v>
      </c>
      <c r="EA123" s="243">
        <f t="shared" si="639"/>
        <v>2.4178000000000002</v>
      </c>
      <c r="EB123" s="243">
        <f t="shared" si="421"/>
        <v>0</v>
      </c>
      <c r="EC123" s="244">
        <v>0.45920257916000001</v>
      </c>
      <c r="ED123" s="244">
        <v>1.1549414687500001E-2</v>
      </c>
      <c r="EE123" s="243">
        <f t="shared" si="422"/>
        <v>1.576908291553559</v>
      </c>
      <c r="EF123" s="243">
        <f t="shared" si="423"/>
        <v>0.77277301427005307</v>
      </c>
      <c r="EG123" s="243">
        <f t="shared" si="424"/>
        <v>19.473879959605338</v>
      </c>
      <c r="EH123" s="244">
        <v>0</v>
      </c>
      <c r="EI123" s="243">
        <f t="shared" si="640"/>
        <v>0</v>
      </c>
      <c r="EJ123" s="243">
        <f t="shared" si="425"/>
        <v>0</v>
      </c>
      <c r="EK123" s="244">
        <v>0</v>
      </c>
      <c r="EL123" s="244">
        <v>0</v>
      </c>
      <c r="EM123" s="243">
        <f t="shared" si="426"/>
        <v>0</v>
      </c>
      <c r="EN123" s="243">
        <f t="shared" si="427"/>
        <v>0</v>
      </c>
      <c r="EO123" s="243">
        <f t="shared" si="641"/>
        <v>0</v>
      </c>
      <c r="EP123" s="244">
        <v>0</v>
      </c>
      <c r="EQ123" s="244">
        <v>23.014399999999998</v>
      </c>
      <c r="ER123" s="244">
        <v>0</v>
      </c>
      <c r="ES123" s="244">
        <v>0</v>
      </c>
      <c r="ET123" s="244">
        <v>0</v>
      </c>
      <c r="EU123" s="243">
        <f t="shared" si="428"/>
        <v>2.6149412562073229</v>
      </c>
      <c r="EV123" s="243">
        <f t="shared" si="642"/>
        <v>8.4289095892937704E-2</v>
      </c>
      <c r="EW123" s="243">
        <f t="shared" si="643"/>
        <v>2.2305324652926251</v>
      </c>
      <c r="EX123" s="243">
        <f t="shared" si="429"/>
        <v>1.2814670628103662</v>
      </c>
      <c r="EY123" s="243">
        <f t="shared" si="644"/>
        <v>32.292969982821226</v>
      </c>
      <c r="EZ123" s="245">
        <f t="shared" si="645"/>
        <v>36.700000000000003</v>
      </c>
      <c r="FA123" s="245">
        <f t="shared" si="645"/>
        <v>8.0739999999999998</v>
      </c>
      <c r="FB123" s="245">
        <f t="shared" si="645"/>
        <v>0</v>
      </c>
      <c r="FC123" s="245">
        <f t="shared" si="646"/>
        <v>0</v>
      </c>
      <c r="FD123" s="245">
        <f t="shared" si="647"/>
        <v>0</v>
      </c>
      <c r="FE123" s="245">
        <f t="shared" si="648"/>
        <v>3.5089045172375006</v>
      </c>
      <c r="FF123" s="245">
        <f t="shared" si="649"/>
        <v>8.1009395438725775</v>
      </c>
      <c r="FG123" s="245">
        <f t="shared" si="650"/>
        <v>0.261122833415662</v>
      </c>
      <c r="FH123" s="245">
        <f t="shared" si="651"/>
        <v>6.9100629350994494</v>
      </c>
      <c r="FI123" s="245">
        <f t="shared" si="652"/>
        <v>3.9699122030555047</v>
      </c>
      <c r="FJ123" s="245">
        <f t="shared" si="652"/>
        <v>100.04178751699871</v>
      </c>
      <c r="FK123" s="244">
        <f t="shared" si="430"/>
        <v>0</v>
      </c>
      <c r="FL123" s="244">
        <v>0</v>
      </c>
      <c r="FM123" s="243">
        <f t="shared" si="653"/>
        <v>0</v>
      </c>
      <c r="FN123" s="243">
        <f t="shared" si="654"/>
        <v>0</v>
      </c>
      <c r="FO123" s="244">
        <v>0</v>
      </c>
      <c r="FP123" s="244">
        <f t="shared" si="655"/>
        <v>0</v>
      </c>
      <c r="FQ123" s="244">
        <f t="shared" si="431"/>
        <v>0</v>
      </c>
      <c r="FR123" s="244">
        <v>0</v>
      </c>
      <c r="FS123" s="243">
        <f t="shared" si="656"/>
        <v>0</v>
      </c>
      <c r="FT123" s="243">
        <f t="shared" si="657"/>
        <v>0</v>
      </c>
      <c r="FU123" s="244">
        <v>0</v>
      </c>
      <c r="FV123" s="244">
        <f t="shared" si="658"/>
        <v>0</v>
      </c>
      <c r="FW123" s="270">
        <v>1.9599999999999999E-3</v>
      </c>
      <c r="FX123" s="243">
        <f t="shared" si="659"/>
        <v>8.7427810676975994</v>
      </c>
      <c r="FY123" s="243">
        <f t="shared" si="660"/>
        <v>1.9234118348934719</v>
      </c>
      <c r="FZ123" s="243">
        <f t="shared" si="432"/>
        <v>0</v>
      </c>
      <c r="GA123" s="243">
        <f t="shared" si="661"/>
        <v>0</v>
      </c>
      <c r="GB123" s="243">
        <f t="shared" si="662"/>
        <v>0</v>
      </c>
      <c r="GC123" s="243">
        <f t="shared" si="663"/>
        <v>0.15262036983195795</v>
      </c>
      <c r="GD123" s="243">
        <f t="shared" si="433"/>
        <v>1.2292547782806562</v>
      </c>
      <c r="GE123" s="243">
        <f t="shared" si="664"/>
        <v>3.9623365778254128E-2</v>
      </c>
      <c r="GF123" s="243">
        <f t="shared" si="665"/>
        <v>1.0485484844305442</v>
      </c>
      <c r="GG123" s="243">
        <f t="shared" si="434"/>
        <v>0.60240340253518432</v>
      </c>
      <c r="GH123" s="247">
        <f t="shared" si="666"/>
        <v>15.180565743886643</v>
      </c>
      <c r="GI123" s="244">
        <v>10</v>
      </c>
      <c r="GJ123" s="244">
        <v>4068.46</v>
      </c>
      <c r="GK123" s="244">
        <v>895.06119999999999</v>
      </c>
      <c r="GL123" s="244">
        <v>2495.48517623316</v>
      </c>
      <c r="GM123" s="244">
        <v>71.022008333333304</v>
      </c>
      <c r="GN123" s="271">
        <v>16.899999999999999</v>
      </c>
      <c r="GO123" s="243">
        <f t="shared" si="667"/>
        <v>3.7179999999999995</v>
      </c>
      <c r="GP123" s="243">
        <f t="shared" si="435"/>
        <v>0</v>
      </c>
      <c r="GQ123" s="243">
        <f t="shared" si="668"/>
        <v>0</v>
      </c>
      <c r="GR123" s="243">
        <f t="shared" si="669"/>
        <v>0</v>
      </c>
      <c r="GS123" s="244">
        <v>0.34617740349999998</v>
      </c>
      <c r="GT123" s="244">
        <v>6.294272075E-2</v>
      </c>
      <c r="GU123" s="245"/>
      <c r="GV123" s="243">
        <f t="shared" si="436"/>
        <v>2.3891426199305035</v>
      </c>
      <c r="GW123" s="243">
        <f t="shared" si="670"/>
        <v>7.7010782140973844E-2</v>
      </c>
      <c r="GX123" s="243">
        <f t="shared" si="671"/>
        <v>2.0379273015480539</v>
      </c>
      <c r="GY123" s="243">
        <f t="shared" si="437"/>
        <v>1.1708131372090251</v>
      </c>
      <c r="GZ123" s="243">
        <f t="shared" si="672"/>
        <v>29.50449105766743</v>
      </c>
      <c r="HA123" s="244">
        <v>0</v>
      </c>
      <c r="HB123" s="244">
        <v>44</v>
      </c>
      <c r="HC123" s="244">
        <v>0</v>
      </c>
      <c r="HD123" s="244">
        <v>0</v>
      </c>
      <c r="HE123" s="244">
        <v>6.92</v>
      </c>
      <c r="HF123" s="243">
        <f t="shared" si="673"/>
        <v>1.5224</v>
      </c>
      <c r="HG123" s="243">
        <f t="shared" si="438"/>
        <v>0</v>
      </c>
      <c r="HH123" s="244">
        <v>0.297007346615</v>
      </c>
      <c r="HI123" s="244">
        <v>6.9371525804000003</v>
      </c>
      <c r="HJ123" s="243">
        <f t="shared" si="439"/>
        <v>1.7812014785768033</v>
      </c>
      <c r="HK123" s="243">
        <f t="shared" si="440"/>
        <v>0.87288807027959026</v>
      </c>
      <c r="HL123" s="243">
        <f t="shared" si="441"/>
        <v>21.996779371045672</v>
      </c>
      <c r="HM123" s="244">
        <v>12.47</v>
      </c>
      <c r="HN123" s="243">
        <f t="shared" si="674"/>
        <v>2.7434000000000003</v>
      </c>
      <c r="HO123" s="243">
        <f t="shared" si="442"/>
        <v>0</v>
      </c>
      <c r="HP123" s="244">
        <v>0.53826304301999905</v>
      </c>
      <c r="HQ123" s="244">
        <v>11.24153824505</v>
      </c>
      <c r="HR123" s="243">
        <f t="shared" si="443"/>
        <v>3.0670204604631399</v>
      </c>
      <c r="HS123" s="243">
        <f t="shared" si="444"/>
        <v>1.5030110874266569</v>
      </c>
      <c r="HT123" s="243">
        <f t="shared" si="445"/>
        <v>37.87587940315175</v>
      </c>
      <c r="HU123" s="244">
        <v>2.6</v>
      </c>
      <c r="HV123" s="243">
        <f t="shared" si="675"/>
        <v>0.57200000000000006</v>
      </c>
      <c r="HW123" s="243">
        <f t="shared" si="446"/>
        <v>0</v>
      </c>
      <c r="HX123" s="244">
        <v>0.10615932851</v>
      </c>
      <c r="HY123" s="244">
        <v>5.8679707514999997</v>
      </c>
      <c r="HZ123" s="243">
        <f t="shared" si="447"/>
        <v>1.0392012340472456</v>
      </c>
      <c r="IA123" s="243">
        <f t="shared" si="448"/>
        <v>0.50926656570286233</v>
      </c>
      <c r="IB123" s="243">
        <f t="shared" si="449"/>
        <v>12.83351745571213</v>
      </c>
      <c r="IC123" s="244">
        <v>0.91</v>
      </c>
      <c r="ID123" s="243">
        <f t="shared" si="676"/>
        <v>0.20020000000000002</v>
      </c>
      <c r="IE123" s="243">
        <f t="shared" si="450"/>
        <v>0</v>
      </c>
      <c r="IF123" s="244">
        <v>4.0193490855E-2</v>
      </c>
      <c r="IG123" s="244">
        <v>0.14504504066666701</v>
      </c>
      <c r="IH123" s="243">
        <f t="shared" si="451"/>
        <v>0.14719026613583833</v>
      </c>
      <c r="II123" s="243">
        <f t="shared" si="452"/>
        <v>7.2131439882875278E-2</v>
      </c>
      <c r="IJ123" s="243">
        <f t="shared" si="677"/>
        <v>1.8177122850484566</v>
      </c>
      <c r="IK123" s="244">
        <v>0</v>
      </c>
      <c r="IL123" s="243">
        <f t="shared" si="678"/>
        <v>0</v>
      </c>
      <c r="IM123" s="243">
        <f t="shared" si="453"/>
        <v>0</v>
      </c>
      <c r="IN123" s="244">
        <v>0</v>
      </c>
      <c r="IO123" s="244">
        <v>0</v>
      </c>
      <c r="IP123" s="243">
        <f t="shared" si="454"/>
        <v>0</v>
      </c>
      <c r="IQ123" s="243">
        <f t="shared" si="455"/>
        <v>0</v>
      </c>
      <c r="IR123" s="243">
        <f t="shared" si="679"/>
        <v>0</v>
      </c>
      <c r="IS123" s="244">
        <v>0.64</v>
      </c>
      <c r="IT123" s="243">
        <f t="shared" si="680"/>
        <v>0.14080000000000001</v>
      </c>
      <c r="IU123" s="243">
        <f t="shared" si="456"/>
        <v>0</v>
      </c>
      <c r="IV123" s="244">
        <v>2.7989526635000001E-2</v>
      </c>
      <c r="IW123" s="244">
        <v>6.6408741834662097E-2</v>
      </c>
      <c r="IX123" s="243">
        <f t="shared" si="457"/>
        <v>9.9441743412060801E-2</v>
      </c>
      <c r="IY123" s="243">
        <f t="shared" si="458"/>
        <v>4.8732000594086146E-2</v>
      </c>
      <c r="IZ123" s="243">
        <f t="shared" si="681"/>
        <v>1.2280464149709707</v>
      </c>
      <c r="JA123" s="244">
        <v>8.3619500000000002</v>
      </c>
      <c r="JB123" s="243">
        <f t="shared" si="682"/>
        <v>1.839629</v>
      </c>
      <c r="JC123" s="244">
        <v>21.447099999999899</v>
      </c>
      <c r="JD123" s="243">
        <f t="shared" si="459"/>
        <v>0</v>
      </c>
      <c r="JE123" s="243">
        <f t="shared" si="460"/>
        <v>3.5959849668712658</v>
      </c>
      <c r="JF123" s="243">
        <f t="shared" si="461"/>
        <v>1.7622331983435584</v>
      </c>
      <c r="JG123" s="243">
        <f t="shared" si="683"/>
        <v>44.408276598257665</v>
      </c>
      <c r="JH123" s="244">
        <v>0</v>
      </c>
      <c r="JI123" s="243">
        <f t="shared" si="684"/>
        <v>0</v>
      </c>
      <c r="JJ123" s="244">
        <v>0</v>
      </c>
      <c r="JK123" s="243">
        <f t="shared" si="462"/>
        <v>0</v>
      </c>
      <c r="JL123" s="243">
        <f t="shared" si="463"/>
        <v>0</v>
      </c>
      <c r="JM123" s="243">
        <f t="shared" si="464"/>
        <v>0</v>
      </c>
      <c r="JN123" s="243">
        <f t="shared" si="685"/>
        <v>0</v>
      </c>
      <c r="JO123" s="244">
        <v>3.59592857142857</v>
      </c>
      <c r="JP123" s="243">
        <f t="shared" si="686"/>
        <v>0.79110428571428537</v>
      </c>
      <c r="JQ123" s="244">
        <v>4.3810190476190503</v>
      </c>
      <c r="JR123" s="243">
        <f t="shared" si="465"/>
        <v>0</v>
      </c>
      <c r="JS123" s="243">
        <f t="shared" si="466"/>
        <v>0.99624325041404982</v>
      </c>
      <c r="JT123" s="243">
        <f t="shared" si="467"/>
        <v>0.48821475775879786</v>
      </c>
      <c r="JU123" s="243">
        <f t="shared" si="687"/>
        <v>12.303011895521704</v>
      </c>
      <c r="JV123" s="244">
        <v>2.6885714285714299</v>
      </c>
      <c r="JW123" s="243">
        <f t="shared" si="688"/>
        <v>0.59148571428571461</v>
      </c>
      <c r="JX123" s="244">
        <v>5.516</v>
      </c>
      <c r="JY123" s="243">
        <f t="shared" si="468"/>
        <v>0</v>
      </c>
      <c r="JZ123" s="243">
        <f t="shared" si="469"/>
        <v>0.99942526048101432</v>
      </c>
      <c r="KA123" s="243">
        <f t="shared" si="470"/>
        <v>0.48977412016690797</v>
      </c>
      <c r="KB123" s="243">
        <f t="shared" si="689"/>
        <v>12.34230782820608</v>
      </c>
      <c r="KC123" s="244">
        <v>17.399999999999999</v>
      </c>
      <c r="KD123" s="243">
        <f t="shared" si="690"/>
        <v>3.8279999999999998</v>
      </c>
      <c r="KE123" s="244">
        <v>9.3266666666666698</v>
      </c>
      <c r="KF123" s="243">
        <f t="shared" si="471"/>
        <v>0</v>
      </c>
      <c r="KG123" s="243">
        <f t="shared" si="472"/>
        <v>3.4716811403438439</v>
      </c>
      <c r="KH123" s="243">
        <f t="shared" si="473"/>
        <v>1.7013173903505259</v>
      </c>
      <c r="KI123" s="243">
        <f t="shared" si="691"/>
        <v>42.873198236833247</v>
      </c>
      <c r="KJ123" s="244">
        <v>1.78616666666667</v>
      </c>
      <c r="KK123" s="243">
        <f t="shared" si="692"/>
        <v>0.3929566666666674</v>
      </c>
      <c r="KL123" s="244">
        <v>1.7313333333333301</v>
      </c>
      <c r="KM123" s="243">
        <f t="shared" si="474"/>
        <v>0</v>
      </c>
      <c r="KN123" s="243">
        <f t="shared" si="475"/>
        <v>0.44431375435716924</v>
      </c>
      <c r="KO123" s="243">
        <f t="shared" si="476"/>
        <v>0.21773852105119185</v>
      </c>
      <c r="KP123" s="243">
        <f t="shared" si="693"/>
        <v>5.4870107304900344</v>
      </c>
      <c r="KQ123" s="243">
        <f t="shared" si="694"/>
        <v>57.372616666666673</v>
      </c>
      <c r="KR123" s="243">
        <f t="shared" si="694"/>
        <v>12.621975666666664</v>
      </c>
      <c r="KS123" s="243">
        <f t="shared" si="695"/>
        <v>67.669847142705265</v>
      </c>
      <c r="KT123" s="243">
        <f t="shared" si="696"/>
        <v>0</v>
      </c>
      <c r="KU123" s="243">
        <f t="shared" si="697"/>
        <v>0</v>
      </c>
      <c r="KV123" s="243">
        <f t="shared" si="698"/>
        <v>0</v>
      </c>
      <c r="KW123" s="243">
        <f t="shared" si="699"/>
        <v>15.641703555102431</v>
      </c>
      <c r="KX123" s="243">
        <f t="shared" si="700"/>
        <v>0.50418916591539809</v>
      </c>
      <c r="KY123" s="243">
        <f t="shared" si="701"/>
        <v>13.342298802819791</v>
      </c>
      <c r="KZ123" s="243">
        <f t="shared" si="702"/>
        <v>7.6653071515570534</v>
      </c>
      <c r="LA123" s="243">
        <f t="shared" si="702"/>
        <v>193.1657402192377</v>
      </c>
      <c r="LB123" s="244">
        <v>2.31</v>
      </c>
      <c r="LC123" s="243">
        <f t="shared" si="703"/>
        <v>0.50819999999999999</v>
      </c>
      <c r="LD123" s="243">
        <f t="shared" si="477"/>
        <v>0</v>
      </c>
      <c r="LE123" s="243">
        <f t="shared" si="704"/>
        <v>0</v>
      </c>
      <c r="LF123" s="243">
        <f t="shared" si="705"/>
        <v>0</v>
      </c>
      <c r="LG123" s="244">
        <v>0.18526788921666701</v>
      </c>
      <c r="LH123" s="243">
        <f t="shared" si="478"/>
        <v>0.3412599109777612</v>
      </c>
      <c r="LI123" s="243">
        <f t="shared" si="706"/>
        <v>1.1000051833875436E-2</v>
      </c>
      <c r="LJ123" s="243">
        <f t="shared" si="707"/>
        <v>0.29109308239022913</v>
      </c>
      <c r="LK123" s="243">
        <f t="shared" si="479"/>
        <v>0.16723639000972143</v>
      </c>
      <c r="LL123" s="243">
        <f t="shared" si="708"/>
        <v>4.2143570282449794</v>
      </c>
      <c r="LM123" s="243">
        <f t="shared" si="480"/>
        <v>0</v>
      </c>
      <c r="LN123" s="244">
        <v>0</v>
      </c>
      <c r="LO123" s="243">
        <f t="shared" si="709"/>
        <v>0</v>
      </c>
      <c r="LP123" s="243">
        <f t="shared" si="710"/>
        <v>0</v>
      </c>
      <c r="LQ123" s="243">
        <f t="shared" si="481"/>
        <v>0</v>
      </c>
      <c r="LR123" s="243">
        <f t="shared" si="711"/>
        <v>0</v>
      </c>
      <c r="LS123" s="244">
        <v>23.711478</v>
      </c>
      <c r="LT123" s="243">
        <f t="shared" si="482"/>
        <v>2.6941446254454733</v>
      </c>
      <c r="LU123" s="243">
        <f t="shared" si="712"/>
        <v>8.6842109414335483E-2</v>
      </c>
      <c r="LV123" s="243">
        <f t="shared" si="713"/>
        <v>2.2980925628768007</v>
      </c>
      <c r="LW123" s="243">
        <f t="shared" si="483"/>
        <v>1.3202811312722738</v>
      </c>
      <c r="LX123" s="243">
        <f t="shared" si="714"/>
        <v>33.2710845080613</v>
      </c>
      <c r="LY123" s="245">
        <f t="shared" si="484"/>
        <v>0</v>
      </c>
      <c r="LZ123" s="244">
        <v>0</v>
      </c>
      <c r="MA123" s="249">
        <f t="shared" si="715"/>
        <v>0</v>
      </c>
      <c r="MB123" s="249">
        <f t="shared" si="716"/>
        <v>0</v>
      </c>
      <c r="MC123" s="249">
        <f t="shared" si="485"/>
        <v>0</v>
      </c>
      <c r="MD123" s="247">
        <f t="shared" si="717"/>
        <v>0</v>
      </c>
      <c r="ME123" s="250">
        <f t="shared" si="718"/>
        <v>437.3474033514122</v>
      </c>
      <c r="MF123" s="251">
        <f t="shared" si="765"/>
        <v>152.03078523592438</v>
      </c>
      <c r="MG123" s="252" t="e">
        <f t="shared" si="719"/>
        <v>#REF!</v>
      </c>
      <c r="MH123" s="252" t="e">
        <f t="shared" si="766"/>
        <v>#REF!</v>
      </c>
      <c r="MI123" s="252">
        <f t="shared" si="720"/>
        <v>23.711478</v>
      </c>
      <c r="MJ123" s="252">
        <f t="shared" si="721"/>
        <v>0</v>
      </c>
      <c r="MK123" s="252">
        <f t="shared" si="767"/>
        <v>35.680166666666665</v>
      </c>
      <c r="ML123" s="252">
        <f t="shared" si="722"/>
        <v>0</v>
      </c>
      <c r="MM123" s="252">
        <f t="shared" si="723"/>
        <v>0</v>
      </c>
      <c r="MN123" s="252">
        <f t="shared" si="724"/>
        <v>23.014399999999998</v>
      </c>
      <c r="MO123" s="252">
        <f t="shared" si="725"/>
        <v>0</v>
      </c>
      <c r="MP123" s="253">
        <f t="shared" si="726"/>
        <v>0</v>
      </c>
      <c r="MQ123" s="254">
        <f t="shared" si="768"/>
        <v>0</v>
      </c>
      <c r="MR123" s="255">
        <f t="shared" si="727"/>
        <v>0</v>
      </c>
      <c r="MS123" s="255">
        <f t="shared" si="769"/>
        <v>0</v>
      </c>
      <c r="MT123" s="255">
        <f t="shared" si="770"/>
        <v>38.029391179120246</v>
      </c>
      <c r="MU123" s="255">
        <f t="shared" si="486"/>
        <v>1.2258260074630005</v>
      </c>
      <c r="MV123" s="255">
        <f t="shared" si="728"/>
        <v>39.575445750438206</v>
      </c>
      <c r="MW123" s="255" t="e">
        <f t="shared" si="487"/>
        <v>#REF!</v>
      </c>
      <c r="MX123" s="255" t="e">
        <f t="shared" si="488"/>
        <v>#REF!</v>
      </c>
      <c r="MY123" s="256" t="e">
        <f t="shared" si="729"/>
        <v>#REF!</v>
      </c>
      <c r="MZ123" s="254">
        <f t="shared" si="730"/>
        <v>0</v>
      </c>
      <c r="NA123" s="255">
        <f t="shared" si="489"/>
        <v>0</v>
      </c>
      <c r="NB123" s="255">
        <f t="shared" si="731"/>
        <v>0</v>
      </c>
      <c r="NC123" s="255">
        <f t="shared" si="490"/>
        <v>0</v>
      </c>
      <c r="ND123" s="255">
        <f t="shared" si="732"/>
        <v>0</v>
      </c>
      <c r="NE123" s="255"/>
      <c r="NF123" s="256"/>
      <c r="NG123" s="257"/>
      <c r="NH123" s="254">
        <f t="shared" si="733"/>
        <v>3.5579881235452673</v>
      </c>
      <c r="NI123" s="255">
        <f t="shared" si="491"/>
        <v>4.0098526152355163</v>
      </c>
      <c r="NJ123" s="255" t="e">
        <f t="shared" si="734"/>
        <v>#REF!</v>
      </c>
      <c r="NK123" s="255" t="e">
        <f t="shared" si="492"/>
        <v>#REF!</v>
      </c>
      <c r="NL123" s="255">
        <f t="shared" si="735"/>
        <v>3.7502253647717665</v>
      </c>
      <c r="NM123" s="255">
        <f t="shared" si="773"/>
        <v>0.94873981627016202</v>
      </c>
      <c r="NN123" s="256" t="e">
        <f t="shared" si="774"/>
        <v>#REF!</v>
      </c>
      <c r="NO123" s="257" t="e">
        <f t="shared" si="801"/>
        <v>#REF!</v>
      </c>
      <c r="NP123" s="254">
        <f t="shared" si="736"/>
        <v>4.8238197528548001</v>
      </c>
      <c r="NQ123" s="255">
        <f t="shared" si="493"/>
        <v>5.4364448614673595</v>
      </c>
      <c r="NR123" s="255">
        <f t="shared" si="737"/>
        <v>4.2424397949651347</v>
      </c>
      <c r="NS123" s="255">
        <f t="shared" si="494"/>
        <v>5.2606253457567673</v>
      </c>
      <c r="NT123" s="255">
        <f t="shared" si="738"/>
        <v>45.431820093415084</v>
      </c>
      <c r="NU123" s="255">
        <f t="shared" si="739"/>
        <v>0.1061771186568413</v>
      </c>
      <c r="NV123" s="256">
        <f t="shared" si="740"/>
        <v>9.3380361742981033E-2</v>
      </c>
      <c r="NW123" s="257">
        <f t="shared" si="495"/>
        <v>1.0358957808877343</v>
      </c>
      <c r="NX123" s="254">
        <f t="shared" si="741"/>
        <v>0</v>
      </c>
      <c r="NY123" s="255">
        <f t="shared" si="496"/>
        <v>0</v>
      </c>
      <c r="NZ123" s="255">
        <f t="shared" si="742"/>
        <v>0</v>
      </c>
      <c r="OA123" s="255">
        <f t="shared" si="497"/>
        <v>0</v>
      </c>
      <c r="OB123" s="255">
        <f t="shared" si="743"/>
        <v>0</v>
      </c>
      <c r="OC123" s="255"/>
      <c r="OD123" s="256"/>
      <c r="OE123" s="257"/>
      <c r="OF123" s="254">
        <f t="shared" si="744"/>
        <v>0</v>
      </c>
      <c r="OG123" s="255">
        <f t="shared" si="498"/>
        <v>0</v>
      </c>
      <c r="OH123" s="255">
        <f t="shared" si="745"/>
        <v>0</v>
      </c>
      <c r="OI123" s="255">
        <f t="shared" si="499"/>
        <v>0</v>
      </c>
      <c r="OJ123" s="255">
        <f t="shared" si="746"/>
        <v>0</v>
      </c>
      <c r="OK123" s="255"/>
      <c r="OL123" s="256"/>
      <c r="OM123" s="257"/>
      <c r="ON123" s="258"/>
      <c r="OO123" s="254">
        <f t="shared" si="747"/>
        <v>0</v>
      </c>
      <c r="OP123" s="255">
        <f t="shared" si="500"/>
        <v>0</v>
      </c>
      <c r="OQ123" s="255">
        <f t="shared" si="748"/>
        <v>0</v>
      </c>
      <c r="OR123" s="255">
        <f t="shared" si="501"/>
        <v>0</v>
      </c>
      <c r="OS123" s="255">
        <f t="shared" si="749"/>
        <v>0</v>
      </c>
      <c r="OT123" s="255"/>
      <c r="OU123" s="256"/>
      <c r="OV123" s="257"/>
      <c r="OW123" s="258"/>
      <c r="OX123" s="254">
        <f t="shared" si="750"/>
        <v>53.204276780821331</v>
      </c>
      <c r="OY123" s="255">
        <f t="shared" si="502"/>
        <v>59.961219931985639</v>
      </c>
      <c r="OZ123" s="255">
        <f t="shared" si="751"/>
        <v>0.261122833415662</v>
      </c>
      <c r="PA123" s="255">
        <f t="shared" si="503"/>
        <v>0.32379231343542086</v>
      </c>
      <c r="PB123" s="255">
        <f t="shared" si="752"/>
        <v>79.398244061110091</v>
      </c>
      <c r="PC123" s="255">
        <f t="shared" si="388"/>
        <v>0.67009387184774305</v>
      </c>
      <c r="PD123" s="259">
        <f t="shared" si="504"/>
        <v>3.2887734042919736E-3</v>
      </c>
      <c r="PE123" s="257">
        <f t="shared" si="389"/>
        <v>1.0858912273416934</v>
      </c>
      <c r="PF123" s="254">
        <f t="shared" si="505"/>
        <v>0</v>
      </c>
      <c r="PG123" s="255">
        <f t="shared" si="506"/>
        <v>0</v>
      </c>
      <c r="PH123" s="255">
        <f t="shared" si="753"/>
        <v>0</v>
      </c>
      <c r="PI123" s="255">
        <f t="shared" si="507"/>
        <v>0</v>
      </c>
      <c r="PJ123" s="255">
        <f t="shared" si="508"/>
        <v>0</v>
      </c>
      <c r="PK123" s="255"/>
      <c r="PL123" s="259"/>
      <c r="PM123" s="257"/>
      <c r="PN123" s="254">
        <f t="shared" si="509"/>
        <v>0</v>
      </c>
      <c r="PO123" s="255">
        <f t="shared" si="510"/>
        <v>0</v>
      </c>
      <c r="PP123" s="255">
        <f t="shared" si="754"/>
        <v>0</v>
      </c>
      <c r="PQ123" s="255">
        <f t="shared" si="511"/>
        <v>0</v>
      </c>
      <c r="PR123" s="255">
        <f t="shared" si="512"/>
        <v>0</v>
      </c>
      <c r="PS123" s="255"/>
      <c r="PT123" s="259"/>
      <c r="PU123" s="257"/>
      <c r="PV123" s="254">
        <f t="shared" si="513"/>
        <v>11.945422053596335</v>
      </c>
      <c r="PW123" s="255">
        <f t="shared" si="514"/>
        <v>13.462490654403069</v>
      </c>
      <c r="PX123" s="255">
        <f t="shared" si="515"/>
        <v>3.9623365778254128E-2</v>
      </c>
      <c r="PY123" s="255">
        <f t="shared" si="516"/>
        <v>4.9132973565035119E-2</v>
      </c>
      <c r="PZ123" s="255">
        <f t="shared" si="517"/>
        <v>12.048068050703684</v>
      </c>
      <c r="QA123" s="255">
        <f t="shared" si="755"/>
        <v>0.99148029404586957</v>
      </c>
      <c r="QB123" s="259">
        <f t="shared" si="518"/>
        <v>3.2887734042919745E-3</v>
      </c>
      <c r="QC123" s="257">
        <f t="shared" si="756"/>
        <v>1.1267073029608554</v>
      </c>
      <c r="QD123" s="254">
        <f t="shared" si="519"/>
        <v>23.104271307888624</v>
      </c>
      <c r="QE123" s="255">
        <f t="shared" si="520"/>
        <v>26.03851376399048</v>
      </c>
      <c r="QF123" s="255">
        <f t="shared" si="521"/>
        <v>7.7010782140973844E-2</v>
      </c>
      <c r="QG123" s="255">
        <f t="shared" si="522"/>
        <v>9.5493369854807567E-2</v>
      </c>
      <c r="QH123" s="255">
        <f t="shared" si="523"/>
        <v>23.4162627441805</v>
      </c>
      <c r="QI123" s="255">
        <f t="shared" si="784"/>
        <v>0.98667629246817301</v>
      </c>
      <c r="QJ123" s="259">
        <f t="shared" si="785"/>
        <v>3.2887734042919749E-3</v>
      </c>
      <c r="QK123" s="257">
        <f t="shared" si="786"/>
        <v>1.1260971947604881</v>
      </c>
      <c r="QL123" s="254">
        <f t="shared" si="524"/>
        <v>86.272196872773492</v>
      </c>
      <c r="QM123" s="255">
        <f t="shared" si="525"/>
        <v>97.228765875615721</v>
      </c>
      <c r="QN123" s="255">
        <f t="shared" si="526"/>
        <v>0.50418916591539809</v>
      </c>
      <c r="QO123" s="255">
        <f t="shared" si="527"/>
        <v>0.62519456573509358</v>
      </c>
      <c r="QP123" s="255">
        <f t="shared" si="757"/>
        <v>153.30614303114103</v>
      </c>
      <c r="QQ123" s="255">
        <f t="shared" si="758"/>
        <v>0.56274455261227885</v>
      </c>
      <c r="QR123" s="259">
        <f t="shared" si="528"/>
        <v>3.2887734042919745E-3</v>
      </c>
      <c r="QS123" s="257">
        <f t="shared" si="759"/>
        <v>1.0722578637987894</v>
      </c>
      <c r="QT123" s="254">
        <f t="shared" si="529"/>
        <v>3.1733335605160797</v>
      </c>
      <c r="QU123" s="255">
        <f t="shared" si="530"/>
        <v>3.5763469227016218</v>
      </c>
      <c r="QV123" s="255">
        <f t="shared" si="531"/>
        <v>1.1000051833875436E-2</v>
      </c>
      <c r="QW123" s="255">
        <f t="shared" si="532"/>
        <v>1.3640064274005541E-2</v>
      </c>
      <c r="QX123" s="255">
        <f t="shared" si="533"/>
        <v>3.3447278001944278</v>
      </c>
      <c r="QY123" s="255">
        <f t="shared" si="787"/>
        <v>0.94875689445688671</v>
      </c>
      <c r="QZ123" s="259">
        <f t="shared" si="788"/>
        <v>3.2887734042919745E-3</v>
      </c>
      <c r="RA123" s="257">
        <f t="shared" si="789"/>
        <v>1.1212814312130546</v>
      </c>
      <c r="RB123" s="254">
        <f t="shared" si="534"/>
        <v>0</v>
      </c>
      <c r="RC123" s="255">
        <f t="shared" si="535"/>
        <v>0</v>
      </c>
      <c r="RD123" s="255">
        <f t="shared" si="760"/>
        <v>0</v>
      </c>
      <c r="RE123" s="255">
        <f t="shared" si="536"/>
        <v>0</v>
      </c>
      <c r="RF123" s="255">
        <f t="shared" si="537"/>
        <v>0</v>
      </c>
      <c r="RG123" s="255"/>
      <c r="RH123" s="259"/>
      <c r="RI123" s="257"/>
      <c r="RJ123" s="254">
        <f t="shared" si="538"/>
        <v>2.8036729267096967</v>
      </c>
      <c r="RK123" s="255">
        <f t="shared" si="539"/>
        <v>3.1597393884018281</v>
      </c>
      <c r="RL123" s="255">
        <f t="shared" si="761"/>
        <v>8.6842109414335483E-2</v>
      </c>
      <c r="RM123" s="255">
        <f t="shared" si="540"/>
        <v>0.10768421567377599</v>
      </c>
      <c r="RN123" s="255">
        <f t="shared" si="541"/>
        <v>26.405622625445474</v>
      </c>
      <c r="RO123" s="255">
        <f t="shared" si="793"/>
        <v>0.10617711865684128</v>
      </c>
      <c r="RP123" s="259">
        <f t="shared" si="794"/>
        <v>3.2887734042919741E-3</v>
      </c>
      <c r="RQ123" s="257">
        <f t="shared" si="795"/>
        <v>1.0142737996864488</v>
      </c>
      <c r="RR123" s="254">
        <f t="shared" si="542"/>
        <v>0</v>
      </c>
      <c r="RS123" s="255">
        <f t="shared" si="543"/>
        <v>0</v>
      </c>
      <c r="RT123" s="255">
        <f t="shared" si="762"/>
        <v>0</v>
      </c>
      <c r="RU123" s="255">
        <f t="shared" si="544"/>
        <v>0</v>
      </c>
      <c r="RV123" s="255">
        <f t="shared" si="545"/>
        <v>0</v>
      </c>
      <c r="RW123" s="255"/>
      <c r="RX123" s="259"/>
      <c r="RY123" s="257"/>
      <c r="RZ123" s="260"/>
      <c r="SA123" s="242" t="e">
        <f t="shared" si="546"/>
        <v>#REF!</v>
      </c>
      <c r="SB123" s="242">
        <f t="shared" si="547"/>
        <v>0</v>
      </c>
      <c r="SC123" s="242">
        <f t="shared" si="548"/>
        <v>0.29885593278611133</v>
      </c>
      <c r="SD123" s="242">
        <f t="shared" si="549"/>
        <v>0</v>
      </c>
      <c r="SE123" s="242">
        <f t="shared" si="550"/>
        <v>0</v>
      </c>
      <c r="SF123" s="262">
        <v>0</v>
      </c>
      <c r="SG123" s="242">
        <f t="shared" si="551"/>
        <v>0</v>
      </c>
      <c r="SH123" s="262">
        <v>0</v>
      </c>
      <c r="SI123" s="242">
        <f t="shared" si="552"/>
        <v>0.72038024021847935</v>
      </c>
      <c r="SJ123" s="242">
        <f t="shared" si="553"/>
        <v>0</v>
      </c>
      <c r="SK123" s="242">
        <f t="shared" si="554"/>
        <v>0</v>
      </c>
      <c r="SL123" s="242">
        <f t="shared" si="555"/>
        <v>0.12900798618901796</v>
      </c>
      <c r="SM123" s="242">
        <f t="shared" si="556"/>
        <v>0.24999357723682836</v>
      </c>
      <c r="SN123" s="242">
        <f t="shared" si="557"/>
        <v>1.3108352384940201</v>
      </c>
      <c r="SO123" s="242">
        <f t="shared" si="558"/>
        <v>3.509610879696861E-2</v>
      </c>
      <c r="SP123" s="242">
        <f t="shared" si="559"/>
        <v>0</v>
      </c>
      <c r="SQ123" s="242">
        <f t="shared" si="560"/>
        <v>0.17009371620741745</v>
      </c>
      <c r="SR123" s="242">
        <f t="shared" si="561"/>
        <v>0</v>
      </c>
      <c r="SS123" s="242" t="e">
        <f t="shared" si="562"/>
        <v>#REF!</v>
      </c>
      <c r="ST123" s="242" t="e">
        <f t="shared" si="563"/>
        <v>#REF!</v>
      </c>
      <c r="SU123" s="242" t="e">
        <f t="shared" si="796"/>
        <v>#REF!</v>
      </c>
      <c r="SV123" s="242" t="e">
        <f t="shared" si="797"/>
        <v>#REF!</v>
      </c>
      <c r="SW123" s="242" t="e">
        <f t="shared" si="564"/>
        <v>#REF!</v>
      </c>
      <c r="SX123" s="242" t="e">
        <f t="shared" si="564"/>
        <v>#REF!</v>
      </c>
      <c r="SY123" s="242" t="e">
        <f t="shared" si="564"/>
        <v>#REF!</v>
      </c>
      <c r="SZ123" s="263" t="e">
        <f t="shared" si="564"/>
        <v>#REF!</v>
      </c>
      <c r="TA123" s="264">
        <f t="shared" si="565"/>
        <v>6.9638400000000003</v>
      </c>
      <c r="TB123" s="264">
        <f t="shared" si="566"/>
        <v>0</v>
      </c>
      <c r="TC123" s="264">
        <f t="shared" si="567"/>
        <v>57.238399999999999</v>
      </c>
      <c r="TD123" s="264">
        <f t="shared" si="568"/>
        <v>0</v>
      </c>
      <c r="TE123" s="264">
        <f t="shared" si="569"/>
        <v>0</v>
      </c>
      <c r="TF123" s="264">
        <f t="shared" si="569"/>
        <v>0</v>
      </c>
      <c r="TG123" s="264">
        <f t="shared" si="570"/>
        <v>131.61856</v>
      </c>
      <c r="TH123" s="264">
        <f t="shared" si="571"/>
        <v>0</v>
      </c>
      <c r="TI123" s="264">
        <f t="shared" si="572"/>
        <v>0</v>
      </c>
      <c r="TJ123" s="264">
        <f t="shared" si="573"/>
        <v>22.716800000000003</v>
      </c>
      <c r="TK123" s="264">
        <f t="shared" si="574"/>
        <v>44.044800000000002</v>
      </c>
      <c r="TL123" s="264">
        <f t="shared" si="575"/>
        <v>242.54399999999998</v>
      </c>
      <c r="TM123" s="264">
        <f t="shared" si="576"/>
        <v>6.2099200000000003</v>
      </c>
      <c r="TN123" s="264">
        <f t="shared" si="577"/>
        <v>0</v>
      </c>
      <c r="TO123" s="264">
        <f t="shared" si="578"/>
        <v>33.271679999999996</v>
      </c>
      <c r="TP123" s="264">
        <f t="shared" si="578"/>
        <v>0</v>
      </c>
      <c r="TQ123" s="264"/>
      <c r="TR123" s="264"/>
      <c r="TS123" s="264" t="e">
        <f t="shared" si="579"/>
        <v>#REF!</v>
      </c>
      <c r="TT123" s="264">
        <f t="shared" si="580"/>
        <v>0</v>
      </c>
      <c r="TU123" s="264">
        <f t="shared" si="581"/>
        <v>59.293017064764491</v>
      </c>
      <c r="TV123" s="264">
        <f t="shared" si="582"/>
        <v>0</v>
      </c>
      <c r="TW123" s="264">
        <f t="shared" si="582"/>
        <v>0</v>
      </c>
      <c r="TX123" s="264">
        <f t="shared" si="583"/>
        <v>0</v>
      </c>
      <c r="TY123" s="264">
        <f t="shared" si="584"/>
        <v>142.92343965934631</v>
      </c>
      <c r="TZ123" s="264">
        <f t="shared" si="585"/>
        <v>0</v>
      </c>
      <c r="UA123" s="264">
        <f t="shared" si="586"/>
        <v>0</v>
      </c>
      <c r="UB123" s="264">
        <f t="shared" si="587"/>
        <v>25.595184459901162</v>
      </c>
      <c r="UC123" s="264">
        <f t="shared" si="588"/>
        <v>49.59872572378675</v>
      </c>
      <c r="UD123" s="264">
        <f t="shared" si="589"/>
        <v>260.0697113172136</v>
      </c>
      <c r="UE123" s="264">
        <f t="shared" si="590"/>
        <v>6.9630679853185722</v>
      </c>
      <c r="UF123" s="264">
        <f t="shared" si="591"/>
        <v>0</v>
      </c>
      <c r="UG123" s="264">
        <f t="shared" si="592"/>
        <v>33.746593295551627</v>
      </c>
      <c r="UH123" s="264">
        <f t="shared" si="592"/>
        <v>0</v>
      </c>
      <c r="UI123" s="191"/>
      <c r="UJ123" s="191"/>
      <c r="UK123" s="191"/>
      <c r="UL123" s="191"/>
      <c r="UM123" s="189"/>
      <c r="UN123" s="191"/>
      <c r="UO123" s="191"/>
      <c r="UP123" s="191"/>
      <c r="UQ123" s="191"/>
      <c r="UR123" s="191"/>
      <c r="US123" s="191"/>
      <c r="UT123" s="191"/>
      <c r="UU123" s="191"/>
      <c r="UV123" s="192"/>
      <c r="UW123" s="191"/>
      <c r="UX123" s="191"/>
      <c r="UY123" s="191"/>
      <c r="UZ123" s="191"/>
      <c r="VA123" s="191"/>
      <c r="VB123" s="191"/>
      <c r="VC123" s="191"/>
      <c r="VD123" s="191"/>
      <c r="VE123" s="191"/>
      <c r="VF123" s="191"/>
      <c r="VG123" s="191"/>
      <c r="VH123" s="191"/>
      <c r="VI123" s="191"/>
      <c r="VJ123" s="191"/>
      <c r="VK123" s="191"/>
      <c r="VL123" s="191"/>
      <c r="VM123" s="191"/>
      <c r="VN123" s="219"/>
      <c r="VO123" s="191"/>
      <c r="VP123" s="191"/>
      <c r="VQ123" s="191"/>
      <c r="VR123" s="191"/>
      <c r="VS123" s="191"/>
      <c r="VT123" s="191"/>
      <c r="VU123" s="191"/>
      <c r="VV123" s="191"/>
    </row>
    <row r="124" spans="1:594" ht="23.1" hidden="1" customHeight="1" thickBot="1" x14ac:dyDescent="0.35">
      <c r="A124" s="265">
        <v>87</v>
      </c>
      <c r="B124" s="266" t="s">
        <v>183</v>
      </c>
      <c r="C124" s="265">
        <v>2</v>
      </c>
      <c r="D124" s="267">
        <v>368.6</v>
      </c>
      <c r="E124" s="239"/>
      <c r="F124" s="240">
        <f t="shared" si="593"/>
        <v>368.6</v>
      </c>
      <c r="G124" s="240"/>
      <c r="H124" s="268">
        <f>758</f>
        <v>758</v>
      </c>
      <c r="I124" s="269">
        <v>3.4437000000000002</v>
      </c>
      <c r="J124" s="269">
        <v>3.4437000000000002</v>
      </c>
      <c r="K124" s="269">
        <f t="shared" si="798"/>
        <v>2.9999000000000002</v>
      </c>
      <c r="L124" s="269">
        <f t="shared" si="799"/>
        <v>2.9999000000000002</v>
      </c>
      <c r="M124" s="269">
        <v>0.82720000000000005</v>
      </c>
      <c r="N124" s="269">
        <v>0</v>
      </c>
      <c r="O124" s="269">
        <v>0.44379999999999997</v>
      </c>
      <c r="P124" s="269">
        <v>0</v>
      </c>
      <c r="Q124" s="269">
        <v>0</v>
      </c>
      <c r="R124" s="269">
        <v>0</v>
      </c>
      <c r="S124" s="269">
        <v>0.6179</v>
      </c>
      <c r="T124" s="269">
        <v>0</v>
      </c>
      <c r="U124" s="269">
        <v>0</v>
      </c>
      <c r="V124" s="269">
        <v>0.15260000000000001</v>
      </c>
      <c r="W124" s="269">
        <v>0.1086</v>
      </c>
      <c r="X124" s="269">
        <v>0.83130000000000004</v>
      </c>
      <c r="Y124" s="269">
        <v>0.1968</v>
      </c>
      <c r="Z124" s="269">
        <v>2E-3</v>
      </c>
      <c r="AA124" s="269">
        <v>0.26350000000000001</v>
      </c>
      <c r="AB124" s="269">
        <v>0</v>
      </c>
      <c r="AC124" s="244">
        <v>2.84</v>
      </c>
      <c r="AD124" s="243">
        <f t="shared" si="802"/>
        <v>0.62480000000000002</v>
      </c>
      <c r="AE124" s="243">
        <f t="shared" si="390"/>
        <v>0</v>
      </c>
      <c r="AF124" s="243">
        <f t="shared" si="595"/>
        <v>0</v>
      </c>
      <c r="AG124" s="243">
        <f t="shared" si="596"/>
        <v>0</v>
      </c>
      <c r="AH124" s="244">
        <v>0.13259334812500001</v>
      </c>
      <c r="AI124" s="243">
        <f t="shared" si="391"/>
        <v>0.40874288622852883</v>
      </c>
      <c r="AJ124" s="243">
        <f t="shared" si="597"/>
        <v>1.3175274301512285E-2</v>
      </c>
      <c r="AK124" s="243">
        <f t="shared" si="598"/>
        <v>0.34865573959870977</v>
      </c>
      <c r="AL124" s="243">
        <f t="shared" si="392"/>
        <v>0.20030681171767642</v>
      </c>
      <c r="AM124" s="243">
        <f t="shared" si="599"/>
        <v>5.0477316552854452</v>
      </c>
      <c r="AN124" s="244">
        <v>109.18</v>
      </c>
      <c r="AO124" s="244">
        <v>24.019600000000001</v>
      </c>
      <c r="AP124" s="243">
        <f t="shared" si="600"/>
        <v>0</v>
      </c>
      <c r="AQ124" s="243">
        <f t="shared" si="601"/>
        <v>0</v>
      </c>
      <c r="AR124" s="243">
        <f t="shared" si="602"/>
        <v>0</v>
      </c>
      <c r="AS124" s="244">
        <v>17.130213234741699</v>
      </c>
      <c r="AT124" s="244" t="e">
        <f t="shared" si="393"/>
        <v>#REF!</v>
      </c>
      <c r="AU124" s="243">
        <f t="shared" si="394"/>
        <v>17.080768156696141</v>
      </c>
      <c r="AV124" s="243">
        <f t="shared" si="603"/>
        <v>0.55057546767721766</v>
      </c>
      <c r="AW124" s="243">
        <f t="shared" si="604"/>
        <v>14.569814069515969</v>
      </c>
      <c r="AX124" s="243">
        <f t="shared" si="395"/>
        <v>8.3705290695718926</v>
      </c>
      <c r="AY124" s="243">
        <f t="shared" si="605"/>
        <v>210.93733255321166</v>
      </c>
      <c r="AZ124" s="244">
        <v>20</v>
      </c>
      <c r="BA124" s="243">
        <f t="shared" si="606"/>
        <v>101.94333333333333</v>
      </c>
      <c r="BB124" s="243">
        <f t="shared" si="607"/>
        <v>10.631233333333332</v>
      </c>
      <c r="BC124" s="243">
        <f t="shared" si="608"/>
        <v>8.5049866666666656</v>
      </c>
      <c r="BD124" s="243">
        <f t="shared" si="609"/>
        <v>2.1262466666666668</v>
      </c>
      <c r="BE124" s="244">
        <v>3.9867124999999999</v>
      </c>
      <c r="BF124" s="243">
        <f t="shared" si="610"/>
        <v>3.1893700000000003</v>
      </c>
      <c r="BG124" s="243">
        <f t="shared" si="611"/>
        <v>0.79734249999999962</v>
      </c>
      <c r="BH124" s="243">
        <f t="shared" si="396"/>
        <v>13.243921100233582</v>
      </c>
      <c r="BI124" s="243">
        <f t="shared" si="612"/>
        <v>0.42689989037657494</v>
      </c>
      <c r="BJ124" s="243">
        <f t="shared" si="613"/>
        <v>11.297001763125994</v>
      </c>
      <c r="BK124" s="243">
        <f t="shared" si="397"/>
        <v>6.4902600133450123</v>
      </c>
      <c r="BL124" s="243">
        <f t="shared" si="614"/>
        <v>163.55455233629431</v>
      </c>
      <c r="BM124" s="244">
        <v>0</v>
      </c>
      <c r="BN124" s="243">
        <f t="shared" si="615"/>
        <v>0</v>
      </c>
      <c r="BO124" s="243">
        <f t="shared" si="398"/>
        <v>0</v>
      </c>
      <c r="BP124" s="243">
        <f t="shared" si="616"/>
        <v>0</v>
      </c>
      <c r="BQ124" s="243">
        <f t="shared" si="617"/>
        <v>0</v>
      </c>
      <c r="BR124" s="244">
        <v>0</v>
      </c>
      <c r="BS124" s="243">
        <f t="shared" si="399"/>
        <v>0</v>
      </c>
      <c r="BT124" s="243">
        <f t="shared" si="618"/>
        <v>0</v>
      </c>
      <c r="BU124" s="243">
        <f t="shared" si="619"/>
        <v>0</v>
      </c>
      <c r="BV124" s="243">
        <f t="shared" si="400"/>
        <v>0</v>
      </c>
      <c r="BW124" s="243">
        <f t="shared" si="620"/>
        <v>0</v>
      </c>
      <c r="BX124" s="244">
        <v>0</v>
      </c>
      <c r="BY124" s="243">
        <f t="shared" si="401"/>
        <v>0</v>
      </c>
      <c r="BZ124" s="243">
        <f t="shared" si="621"/>
        <v>0</v>
      </c>
      <c r="CA124" s="243">
        <f t="shared" si="622"/>
        <v>0</v>
      </c>
      <c r="CB124" s="243">
        <f t="shared" si="402"/>
        <v>0</v>
      </c>
      <c r="CC124" s="243">
        <f t="shared" si="623"/>
        <v>0</v>
      </c>
      <c r="CD124" s="245"/>
      <c r="CE124" s="243">
        <f t="shared" si="403"/>
        <v>0</v>
      </c>
      <c r="CF124" s="243">
        <f t="shared" si="624"/>
        <v>0</v>
      </c>
      <c r="CG124" s="243">
        <f t="shared" si="625"/>
        <v>0</v>
      </c>
      <c r="CH124" s="243">
        <f t="shared" si="404"/>
        <v>0</v>
      </c>
      <c r="CI124" s="243">
        <f t="shared" si="626"/>
        <v>0</v>
      </c>
      <c r="CJ124" s="245"/>
      <c r="CK124" s="243">
        <f t="shared" si="405"/>
        <v>0</v>
      </c>
      <c r="CL124" s="243">
        <f t="shared" si="627"/>
        <v>0</v>
      </c>
      <c r="CM124" s="243">
        <f t="shared" si="628"/>
        <v>0</v>
      </c>
      <c r="CN124" s="243">
        <f t="shared" si="406"/>
        <v>0</v>
      </c>
      <c r="CO124" s="243">
        <f t="shared" si="629"/>
        <v>0</v>
      </c>
      <c r="CP124" s="243">
        <v>0</v>
      </c>
      <c r="CQ124" s="243">
        <f t="shared" si="407"/>
        <v>0</v>
      </c>
      <c r="CR124" s="243">
        <f t="shared" si="763"/>
        <v>0</v>
      </c>
      <c r="CS124" s="243">
        <f t="shared" si="630"/>
        <v>0</v>
      </c>
      <c r="CT124" s="243">
        <f t="shared" si="408"/>
        <v>0</v>
      </c>
      <c r="CU124" s="243">
        <f t="shared" si="631"/>
        <v>0</v>
      </c>
      <c r="CV124" s="243"/>
      <c r="CW124" s="243">
        <f t="shared" si="409"/>
        <v>0</v>
      </c>
      <c r="CX124" s="243">
        <f t="shared" si="764"/>
        <v>0</v>
      </c>
      <c r="CY124" s="243">
        <f t="shared" si="632"/>
        <v>0</v>
      </c>
      <c r="CZ124" s="243">
        <f t="shared" si="410"/>
        <v>0</v>
      </c>
      <c r="DA124" s="243">
        <f t="shared" si="633"/>
        <v>0</v>
      </c>
      <c r="DB124" s="244">
        <v>0</v>
      </c>
      <c r="DC124" s="243">
        <f t="shared" si="634"/>
        <v>0</v>
      </c>
      <c r="DD124" s="243">
        <f t="shared" si="411"/>
        <v>0</v>
      </c>
      <c r="DE124" s="244">
        <v>0</v>
      </c>
      <c r="DF124" s="244">
        <v>0</v>
      </c>
      <c r="DG124" s="243">
        <f t="shared" si="412"/>
        <v>0</v>
      </c>
      <c r="DH124" s="243">
        <f t="shared" si="413"/>
        <v>0</v>
      </c>
      <c r="DI124" s="243">
        <f t="shared" si="635"/>
        <v>0</v>
      </c>
      <c r="DJ124" s="244">
        <v>38.119999999999997</v>
      </c>
      <c r="DK124" s="243">
        <f t="shared" si="636"/>
        <v>8.3864000000000001</v>
      </c>
      <c r="DL124" s="243">
        <f t="shared" si="414"/>
        <v>0</v>
      </c>
      <c r="DM124" s="244">
        <v>1.55937858344</v>
      </c>
      <c r="DN124" s="244">
        <v>2.8061985539999998</v>
      </c>
      <c r="DO124" s="243">
        <f t="shared" si="415"/>
        <v>5.7801737956030816</v>
      </c>
      <c r="DP124" s="243">
        <f t="shared" si="416"/>
        <v>2.8326075466521541</v>
      </c>
      <c r="DQ124" s="243">
        <f t="shared" si="637"/>
        <v>71.381710175634282</v>
      </c>
      <c r="DR124" s="244">
        <v>6.65</v>
      </c>
      <c r="DS124" s="243">
        <f t="shared" si="638"/>
        <v>1.4630000000000001</v>
      </c>
      <c r="DT124" s="243">
        <f t="shared" si="417"/>
        <v>0</v>
      </c>
      <c r="DU124" s="244">
        <v>0.28114598318</v>
      </c>
      <c r="DV124" s="244">
        <v>0</v>
      </c>
      <c r="DW124" s="243">
        <f t="shared" si="418"/>
        <v>0.95375932642364614</v>
      </c>
      <c r="DX124" s="243">
        <f t="shared" si="419"/>
        <v>0.46739526548018234</v>
      </c>
      <c r="DY124" s="243">
        <f t="shared" si="420"/>
        <v>11.778360690100593</v>
      </c>
      <c r="DZ124" s="244">
        <v>17.5</v>
      </c>
      <c r="EA124" s="243">
        <f t="shared" si="639"/>
        <v>3.85</v>
      </c>
      <c r="EB124" s="243">
        <f t="shared" si="421"/>
        <v>0</v>
      </c>
      <c r="EC124" s="244">
        <v>0.72808774735500104</v>
      </c>
      <c r="ED124" s="244">
        <v>1.470517025E-2</v>
      </c>
      <c r="EE124" s="243">
        <f t="shared" si="422"/>
        <v>2.5102264523554938</v>
      </c>
      <c r="EF124" s="243">
        <f t="shared" si="423"/>
        <v>1.230150968498025</v>
      </c>
      <c r="EG124" s="243">
        <f t="shared" si="424"/>
        <v>30.999804406150226</v>
      </c>
      <c r="EH124" s="244">
        <v>0</v>
      </c>
      <c r="EI124" s="243">
        <f t="shared" si="640"/>
        <v>0</v>
      </c>
      <c r="EJ124" s="243">
        <f t="shared" si="425"/>
        <v>0</v>
      </c>
      <c r="EK124" s="244">
        <v>0</v>
      </c>
      <c r="EL124" s="244">
        <v>0</v>
      </c>
      <c r="EM124" s="243">
        <f t="shared" si="426"/>
        <v>0</v>
      </c>
      <c r="EN124" s="243">
        <f t="shared" si="427"/>
        <v>0</v>
      </c>
      <c r="EO124" s="243">
        <f t="shared" si="641"/>
        <v>0</v>
      </c>
      <c r="EP124" s="244">
        <v>0</v>
      </c>
      <c r="EQ124" s="244">
        <v>42.757599999999996</v>
      </c>
      <c r="ER124" s="244">
        <v>0</v>
      </c>
      <c r="ES124" s="244">
        <v>0</v>
      </c>
      <c r="ET124" s="244">
        <v>0</v>
      </c>
      <c r="EU124" s="243">
        <f t="shared" si="428"/>
        <v>4.8582023540222741</v>
      </c>
      <c r="EV124" s="243">
        <f t="shared" si="642"/>
        <v>0.15659758440593163</v>
      </c>
      <c r="EW124" s="243">
        <f t="shared" si="643"/>
        <v>4.1440235217079717</v>
      </c>
      <c r="EX124" s="243">
        <f t="shared" si="429"/>
        <v>2.3807901177011135</v>
      </c>
      <c r="EY124" s="243">
        <f t="shared" si="644"/>
        <v>59.995910966068053</v>
      </c>
      <c r="EZ124" s="245">
        <f t="shared" si="645"/>
        <v>62.269999999999996</v>
      </c>
      <c r="FA124" s="245">
        <f t="shared" si="645"/>
        <v>13.699399999999999</v>
      </c>
      <c r="FB124" s="245">
        <f t="shared" si="645"/>
        <v>0</v>
      </c>
      <c r="FC124" s="245">
        <f t="shared" si="646"/>
        <v>0</v>
      </c>
      <c r="FD124" s="245">
        <f t="shared" si="647"/>
        <v>0</v>
      </c>
      <c r="FE124" s="245">
        <f t="shared" si="648"/>
        <v>5.3895160382250014</v>
      </c>
      <c r="FF124" s="245">
        <f t="shared" si="649"/>
        <v>14.102361928404495</v>
      </c>
      <c r="FG124" s="245">
        <f t="shared" si="650"/>
        <v>0.45457056982772898</v>
      </c>
      <c r="FH124" s="245">
        <f t="shared" si="651"/>
        <v>12.029247710228102</v>
      </c>
      <c r="FI124" s="245">
        <f t="shared" si="652"/>
        <v>6.9109438983314746</v>
      </c>
      <c r="FJ124" s="245">
        <f t="shared" si="652"/>
        <v>174.15578623795318</v>
      </c>
      <c r="FK124" s="244">
        <f t="shared" si="430"/>
        <v>0</v>
      </c>
      <c r="FL124" s="244">
        <v>0</v>
      </c>
      <c r="FM124" s="243">
        <f t="shared" si="653"/>
        <v>0</v>
      </c>
      <c r="FN124" s="243">
        <f t="shared" si="654"/>
        <v>0</v>
      </c>
      <c r="FO124" s="244">
        <v>0</v>
      </c>
      <c r="FP124" s="244">
        <f t="shared" si="655"/>
        <v>0</v>
      </c>
      <c r="FQ124" s="244">
        <f t="shared" si="431"/>
        <v>0</v>
      </c>
      <c r="FR124" s="244">
        <v>0</v>
      </c>
      <c r="FS124" s="243">
        <f t="shared" si="656"/>
        <v>0</v>
      </c>
      <c r="FT124" s="243">
        <f t="shared" si="657"/>
        <v>0</v>
      </c>
      <c r="FU124" s="244">
        <v>0</v>
      </c>
      <c r="FV124" s="244">
        <f t="shared" si="658"/>
        <v>0</v>
      </c>
      <c r="FW124" s="270">
        <v>4.8669999999999998E-3</v>
      </c>
      <c r="FX124" s="243">
        <f t="shared" si="659"/>
        <v>21.660073593657302</v>
      </c>
      <c r="FY124" s="243">
        <f t="shared" si="660"/>
        <v>4.7652161906046064</v>
      </c>
      <c r="FZ124" s="243">
        <f t="shared" si="432"/>
        <v>0</v>
      </c>
      <c r="GA124" s="243">
        <f t="shared" si="661"/>
        <v>0</v>
      </c>
      <c r="GB124" s="243">
        <f t="shared" si="662"/>
        <v>0</v>
      </c>
      <c r="GC124" s="243">
        <f t="shared" si="663"/>
        <v>0.37898129590415269</v>
      </c>
      <c r="GD124" s="243">
        <f t="shared" si="433"/>
        <v>3.0455538397738398</v>
      </c>
      <c r="GE124" s="243">
        <f t="shared" si="664"/>
        <v>9.8169310319470154E-2</v>
      </c>
      <c r="GF124" s="243">
        <f t="shared" si="665"/>
        <v>2.5978429527954074</v>
      </c>
      <c r="GG124" s="243">
        <f t="shared" si="434"/>
        <v>1.492491245996995</v>
      </c>
      <c r="GH124" s="247">
        <f t="shared" si="666"/>
        <v>37.610779399124269</v>
      </c>
      <c r="GI124" s="244">
        <v>24</v>
      </c>
      <c r="GJ124" s="244">
        <v>4059.15</v>
      </c>
      <c r="GK124" s="244">
        <v>893.01300000000003</v>
      </c>
      <c r="GL124" s="244">
        <v>2489.7746698030301</v>
      </c>
      <c r="GM124" s="244">
        <v>71.022008333333304</v>
      </c>
      <c r="GN124" s="271">
        <v>15.36</v>
      </c>
      <c r="GO124" s="243">
        <f t="shared" si="667"/>
        <v>3.3792</v>
      </c>
      <c r="GP124" s="243">
        <f t="shared" si="435"/>
        <v>0</v>
      </c>
      <c r="GQ124" s="243">
        <f t="shared" si="668"/>
        <v>0</v>
      </c>
      <c r="GR124" s="243">
        <f t="shared" si="669"/>
        <v>0</v>
      </c>
      <c r="GS124" s="244">
        <v>0.31394295483333301</v>
      </c>
      <c r="GT124" s="244">
        <v>6.7588492995833305E-2</v>
      </c>
      <c r="GU124" s="245"/>
      <c r="GV124" s="243">
        <f t="shared" si="436"/>
        <v>2.1725350003384518</v>
      </c>
      <c r="GW124" s="243">
        <f t="shared" si="670"/>
        <v>7.0028728385236286E-2</v>
      </c>
      <c r="GX124" s="243">
        <f t="shared" si="671"/>
        <v>1.8531620313596973</v>
      </c>
      <c r="GY124" s="243">
        <f t="shared" si="437"/>
        <v>1.064663322408381</v>
      </c>
      <c r="GZ124" s="243">
        <f t="shared" si="672"/>
        <v>26.829515724691202</v>
      </c>
      <c r="HA124" s="244">
        <v>0</v>
      </c>
      <c r="HB124" s="244">
        <v>44</v>
      </c>
      <c r="HC124" s="244">
        <v>0</v>
      </c>
      <c r="HD124" s="244">
        <v>0</v>
      </c>
      <c r="HE124" s="244">
        <v>0</v>
      </c>
      <c r="HF124" s="243">
        <f t="shared" si="673"/>
        <v>0</v>
      </c>
      <c r="HG124" s="243">
        <f t="shared" si="438"/>
        <v>0</v>
      </c>
      <c r="HH124" s="244">
        <v>0</v>
      </c>
      <c r="HI124" s="244">
        <v>0</v>
      </c>
      <c r="HJ124" s="243">
        <f t="shared" si="439"/>
        <v>0</v>
      </c>
      <c r="HK124" s="243">
        <f t="shared" si="440"/>
        <v>0</v>
      </c>
      <c r="HL124" s="243">
        <f t="shared" si="441"/>
        <v>0</v>
      </c>
      <c r="HM124" s="244">
        <v>22.68</v>
      </c>
      <c r="HN124" s="243">
        <f t="shared" si="674"/>
        <v>4.9896000000000003</v>
      </c>
      <c r="HO124" s="243">
        <f t="shared" si="442"/>
        <v>0</v>
      </c>
      <c r="HP124" s="244">
        <v>0.97794685953000104</v>
      </c>
      <c r="HQ124" s="244">
        <v>21.039683306196</v>
      </c>
      <c r="HR124" s="243">
        <f t="shared" si="443"/>
        <v>5.6455605215441604</v>
      </c>
      <c r="HS124" s="243">
        <f t="shared" si="444"/>
        <v>2.7666395343635082</v>
      </c>
      <c r="HT124" s="243">
        <f t="shared" si="445"/>
        <v>69.719316265960401</v>
      </c>
      <c r="HU124" s="244">
        <v>10.88</v>
      </c>
      <c r="HV124" s="243">
        <f t="shared" si="675"/>
        <v>2.3936000000000002</v>
      </c>
      <c r="HW124" s="243">
        <f t="shared" si="446"/>
        <v>0</v>
      </c>
      <c r="HX124" s="244">
        <v>0.444478231025</v>
      </c>
      <c r="HY124" s="244">
        <v>24.439418189609999</v>
      </c>
      <c r="HZ124" s="243">
        <f t="shared" si="447"/>
        <v>4.3355295651375538</v>
      </c>
      <c r="IA124" s="243">
        <f t="shared" si="448"/>
        <v>2.1246512992886277</v>
      </c>
      <c r="IB124" s="243">
        <f t="shared" si="449"/>
        <v>53.541212742073419</v>
      </c>
      <c r="IC124" s="244">
        <v>2.09</v>
      </c>
      <c r="ID124" s="243">
        <f t="shared" si="676"/>
        <v>0.45979999999999999</v>
      </c>
      <c r="IE124" s="243">
        <f t="shared" si="450"/>
        <v>0</v>
      </c>
      <c r="IF124" s="244">
        <v>9.1510781395000004E-2</v>
      </c>
      <c r="IG124" s="244">
        <v>0.36224541873900001</v>
      </c>
      <c r="IH124" s="243">
        <f t="shared" si="451"/>
        <v>0.34126994503735464</v>
      </c>
      <c r="II124" s="243">
        <f t="shared" si="452"/>
        <v>0.16724130725856773</v>
      </c>
      <c r="IJ124" s="243">
        <f t="shared" si="677"/>
        <v>4.2144809429159062</v>
      </c>
      <c r="IK124" s="244">
        <v>0</v>
      </c>
      <c r="IL124" s="243">
        <f t="shared" si="678"/>
        <v>0</v>
      </c>
      <c r="IM124" s="243">
        <f t="shared" si="453"/>
        <v>0</v>
      </c>
      <c r="IN124" s="244">
        <v>0</v>
      </c>
      <c r="IO124" s="244">
        <v>0</v>
      </c>
      <c r="IP124" s="243">
        <f t="shared" si="454"/>
        <v>0</v>
      </c>
      <c r="IQ124" s="243">
        <f t="shared" si="455"/>
        <v>0</v>
      </c>
      <c r="IR124" s="243">
        <f t="shared" si="679"/>
        <v>0</v>
      </c>
      <c r="IS124" s="244">
        <v>1.25</v>
      </c>
      <c r="IT124" s="243">
        <f t="shared" si="680"/>
        <v>0.27500000000000002</v>
      </c>
      <c r="IU124" s="243">
        <f t="shared" si="456"/>
        <v>0</v>
      </c>
      <c r="IV124" s="244">
        <v>5.4519883635000099E-2</v>
      </c>
      <c r="IW124" s="244">
        <v>0.12935267974751499</v>
      </c>
      <c r="IX124" s="243">
        <f t="shared" si="457"/>
        <v>0.19416545152555365</v>
      </c>
      <c r="IY124" s="243">
        <f t="shared" si="458"/>
        <v>9.5151900745403431E-2</v>
      </c>
      <c r="IZ124" s="243">
        <f t="shared" si="681"/>
        <v>2.3978278987841661</v>
      </c>
      <c r="JA124" s="244">
        <v>12.0103888888888</v>
      </c>
      <c r="JB124" s="243">
        <f t="shared" si="682"/>
        <v>2.642285555555536</v>
      </c>
      <c r="JC124" s="244">
        <v>30.804777777777701</v>
      </c>
      <c r="JD124" s="243">
        <f t="shared" si="459"/>
        <v>0</v>
      </c>
      <c r="JE124" s="243">
        <f t="shared" si="460"/>
        <v>5.1649648575657698</v>
      </c>
      <c r="JF124" s="243">
        <f t="shared" si="461"/>
        <v>2.5311208539893908</v>
      </c>
      <c r="JG124" s="243">
        <f t="shared" si="683"/>
        <v>63.784245520532636</v>
      </c>
      <c r="JH124" s="244">
        <v>0</v>
      </c>
      <c r="JI124" s="243">
        <f t="shared" si="684"/>
        <v>0</v>
      </c>
      <c r="JJ124" s="244">
        <v>0</v>
      </c>
      <c r="JK124" s="243">
        <f t="shared" si="462"/>
        <v>0</v>
      </c>
      <c r="JL124" s="243">
        <f t="shared" si="463"/>
        <v>0</v>
      </c>
      <c r="JM124" s="243">
        <f t="shared" si="464"/>
        <v>0</v>
      </c>
      <c r="JN124" s="243">
        <f t="shared" si="685"/>
        <v>0</v>
      </c>
      <c r="JO124" s="244">
        <v>0.51964285714285796</v>
      </c>
      <c r="JP124" s="243">
        <f t="shared" si="686"/>
        <v>0.11432142857142875</v>
      </c>
      <c r="JQ124" s="244">
        <v>0.63309523809523804</v>
      </c>
      <c r="JR124" s="243">
        <f t="shared" si="465"/>
        <v>0</v>
      </c>
      <c r="JS124" s="243">
        <f t="shared" si="466"/>
        <v>0.14396578763208823</v>
      </c>
      <c r="JT124" s="243">
        <f t="shared" si="467"/>
        <v>7.0551265572080649E-2</v>
      </c>
      <c r="JU124" s="243">
        <f t="shared" si="687"/>
        <v>1.7778918924164322</v>
      </c>
      <c r="JV124" s="244">
        <v>0.56011904761904796</v>
      </c>
      <c r="JW124" s="243">
        <f t="shared" si="688"/>
        <v>0.12322619047619056</v>
      </c>
      <c r="JX124" s="244">
        <v>1.14916666666667</v>
      </c>
      <c r="JY124" s="243">
        <f t="shared" si="468"/>
        <v>0</v>
      </c>
      <c r="JZ124" s="243">
        <f t="shared" si="469"/>
        <v>0.20821359593354505</v>
      </c>
      <c r="KA124" s="243">
        <f t="shared" si="470"/>
        <v>0.10203627503477269</v>
      </c>
      <c r="KB124" s="243">
        <f t="shared" si="689"/>
        <v>2.5713141308762717</v>
      </c>
      <c r="KC124" s="244">
        <v>17.399999999999999</v>
      </c>
      <c r="KD124" s="243">
        <f t="shared" si="690"/>
        <v>3.8279999999999998</v>
      </c>
      <c r="KE124" s="244">
        <v>9.3266666666666698</v>
      </c>
      <c r="KF124" s="243">
        <f t="shared" si="471"/>
        <v>0</v>
      </c>
      <c r="KG124" s="243">
        <f t="shared" si="472"/>
        <v>3.4716811403438439</v>
      </c>
      <c r="KH124" s="243">
        <f t="shared" si="473"/>
        <v>1.7013173903505259</v>
      </c>
      <c r="KI124" s="243">
        <f t="shared" si="691"/>
        <v>42.873198236833247</v>
      </c>
      <c r="KJ124" s="244">
        <v>1.9180027777777799</v>
      </c>
      <c r="KK124" s="243">
        <f t="shared" si="692"/>
        <v>0.42196061111111161</v>
      </c>
      <c r="KL124" s="244">
        <v>1.8591222222222199</v>
      </c>
      <c r="KM124" s="243">
        <f t="shared" si="474"/>
        <v>0</v>
      </c>
      <c r="KN124" s="243">
        <f t="shared" si="475"/>
        <v>0.47710834098829369</v>
      </c>
      <c r="KO124" s="243">
        <f t="shared" si="476"/>
        <v>0.23380969760497031</v>
      </c>
      <c r="KP124" s="243">
        <f t="shared" si="693"/>
        <v>5.8920043796452513</v>
      </c>
      <c r="KQ124" s="243">
        <f t="shared" si="694"/>
        <v>69.308153571428491</v>
      </c>
      <c r="KR124" s="243">
        <f t="shared" si="694"/>
        <v>15.247793785714268</v>
      </c>
      <c r="KS124" s="243">
        <f t="shared" si="695"/>
        <v>91.311983921306023</v>
      </c>
      <c r="KT124" s="243">
        <f t="shared" si="696"/>
        <v>0</v>
      </c>
      <c r="KU124" s="243">
        <f t="shared" si="697"/>
        <v>0</v>
      </c>
      <c r="KV124" s="243">
        <f t="shared" si="698"/>
        <v>0</v>
      </c>
      <c r="KW124" s="243">
        <f t="shared" si="699"/>
        <v>19.982459205708164</v>
      </c>
      <c r="KX124" s="243">
        <f t="shared" si="700"/>
        <v>0.64410755544449327</v>
      </c>
      <c r="KY124" s="243">
        <f t="shared" si="701"/>
        <v>17.044942745430355</v>
      </c>
      <c r="KZ124" s="243">
        <f t="shared" si="702"/>
        <v>9.7925195242078473</v>
      </c>
      <c r="LA124" s="243">
        <f t="shared" si="702"/>
        <v>246.77149201003769</v>
      </c>
      <c r="LB124" s="244">
        <v>26.93</v>
      </c>
      <c r="LC124" s="243">
        <f t="shared" si="703"/>
        <v>5.9245999999999999</v>
      </c>
      <c r="LD124" s="243">
        <f t="shared" si="477"/>
        <v>0</v>
      </c>
      <c r="LE124" s="243">
        <f t="shared" si="704"/>
        <v>0</v>
      </c>
      <c r="LF124" s="243">
        <f t="shared" si="705"/>
        <v>0</v>
      </c>
      <c r="LG124" s="244">
        <v>2.3398605615750001</v>
      </c>
      <c r="LH124" s="243">
        <f t="shared" si="478"/>
        <v>3.9988636207080788</v>
      </c>
      <c r="LI124" s="243">
        <f t="shared" si="706"/>
        <v>0.12889796219648608</v>
      </c>
      <c r="LJ124" s="243">
        <f t="shared" si="707"/>
        <v>3.4110116657855061</v>
      </c>
      <c r="LK124" s="243">
        <f t="shared" si="479"/>
        <v>1.9596662091141539</v>
      </c>
      <c r="LL124" s="243">
        <f t="shared" si="708"/>
        <v>49.383588469676674</v>
      </c>
      <c r="LM124" s="243">
        <f t="shared" si="480"/>
        <v>0.54166666784117723</v>
      </c>
      <c r="LN124" s="244">
        <v>6.1545228937110799E-2</v>
      </c>
      <c r="LO124" s="243">
        <f t="shared" si="709"/>
        <v>1.9838272432769494E-3</v>
      </c>
      <c r="LP124" s="243">
        <f t="shared" si="710"/>
        <v>5.2497787819218517E-2</v>
      </c>
      <c r="LQ124" s="243">
        <f t="shared" si="481"/>
        <v>3.0160594838914402E-2</v>
      </c>
      <c r="LR124" s="243">
        <f t="shared" si="711"/>
        <v>0.7600469899406429</v>
      </c>
      <c r="LS124" s="244">
        <v>69.226321499999997</v>
      </c>
      <c r="LT124" s="243">
        <f t="shared" si="482"/>
        <v>7.8656303925291127</v>
      </c>
      <c r="LU124" s="243">
        <f t="shared" si="712"/>
        <v>0.25353796106910609</v>
      </c>
      <c r="LV124" s="243">
        <f t="shared" si="713"/>
        <v>6.7093453471971838</v>
      </c>
      <c r="LW124" s="243">
        <f t="shared" si="483"/>
        <v>3.8545975946264557</v>
      </c>
      <c r="LX124" s="243">
        <f t="shared" si="714"/>
        <v>97.135859384586681</v>
      </c>
      <c r="LY124" s="245">
        <f t="shared" si="484"/>
        <v>0</v>
      </c>
      <c r="LZ124" s="244">
        <v>0</v>
      </c>
      <c r="MA124" s="249">
        <f t="shared" si="715"/>
        <v>0</v>
      </c>
      <c r="MB124" s="249">
        <f t="shared" si="716"/>
        <v>0</v>
      </c>
      <c r="MC124" s="249">
        <f t="shared" si="485"/>
        <v>0</v>
      </c>
      <c r="MD124" s="247">
        <f t="shared" si="717"/>
        <v>0</v>
      </c>
      <c r="ME124" s="250">
        <f t="shared" si="718"/>
        <v>1012.1866847608017</v>
      </c>
      <c r="MF124" s="251">
        <f t="shared" si="765"/>
        <v>375.20883714140467</v>
      </c>
      <c r="MG124" s="252" t="e">
        <f t="shared" si="719"/>
        <v>#REF!</v>
      </c>
      <c r="MH124" s="252" t="e">
        <f t="shared" si="766"/>
        <v>#REF!</v>
      </c>
      <c r="MI124" s="252">
        <f t="shared" si="720"/>
        <v>69.226321499999997</v>
      </c>
      <c r="MJ124" s="252">
        <f t="shared" si="721"/>
        <v>0</v>
      </c>
      <c r="MK124" s="252">
        <f t="shared" si="767"/>
        <v>101.94333333333333</v>
      </c>
      <c r="ML124" s="252">
        <f t="shared" si="722"/>
        <v>0</v>
      </c>
      <c r="MM124" s="252">
        <f t="shared" si="723"/>
        <v>0</v>
      </c>
      <c r="MN124" s="252">
        <f t="shared" si="724"/>
        <v>42.757599999999996</v>
      </c>
      <c r="MO124" s="252">
        <f t="shared" si="725"/>
        <v>0</v>
      </c>
      <c r="MP124" s="253">
        <f t="shared" si="726"/>
        <v>0</v>
      </c>
      <c r="MQ124" s="254">
        <f t="shared" si="768"/>
        <v>0</v>
      </c>
      <c r="MR124" s="255">
        <f t="shared" si="727"/>
        <v>0</v>
      </c>
      <c r="MS124" s="255">
        <f t="shared" si="769"/>
        <v>0</v>
      </c>
      <c r="MT124" s="255">
        <f t="shared" si="770"/>
        <v>86.820583713579765</v>
      </c>
      <c r="MU124" s="255">
        <f t="shared" si="486"/>
        <v>2.7985441312470338</v>
      </c>
      <c r="MV124" s="255">
        <f t="shared" si="728"/>
        <v>90.350205308168199</v>
      </c>
      <c r="MW124" s="255" t="e">
        <f t="shared" si="487"/>
        <v>#REF!</v>
      </c>
      <c r="MX124" s="255" t="e">
        <f t="shared" si="488"/>
        <v>#REF!</v>
      </c>
      <c r="MY124" s="256" t="e">
        <f t="shared" si="729"/>
        <v>#REF!</v>
      </c>
      <c r="MZ124" s="254">
        <f t="shared" si="730"/>
        <v>3.8901600023104259</v>
      </c>
      <c r="NA124" s="255">
        <f t="shared" si="489"/>
        <v>4.3842103226038498</v>
      </c>
      <c r="NB124" s="255">
        <f t="shared" si="731"/>
        <v>1.3175274301512285E-2</v>
      </c>
      <c r="NC124" s="255">
        <f t="shared" si="490"/>
        <v>1.6337340133875233E-2</v>
      </c>
      <c r="ND124" s="255">
        <f t="shared" si="732"/>
        <v>4.0061362343535283</v>
      </c>
      <c r="NE124" s="255">
        <f t="shared" si="800"/>
        <v>0.97105035244468729</v>
      </c>
      <c r="NF124" s="256">
        <f t="shared" si="771"/>
        <v>3.2887734042919745E-3</v>
      </c>
      <c r="NG124" s="257">
        <f t="shared" si="772"/>
        <v>1.1241127003775053</v>
      </c>
      <c r="NH124" s="254">
        <f t="shared" si="733"/>
        <v>150.97477316480948</v>
      </c>
      <c r="NI124" s="255">
        <f t="shared" si="491"/>
        <v>170.14856935674027</v>
      </c>
      <c r="NJ124" s="255" t="e">
        <f t="shared" si="734"/>
        <v>#REF!</v>
      </c>
      <c r="NK124" s="255" t="e">
        <f t="shared" si="492"/>
        <v>#REF!</v>
      </c>
      <c r="NL124" s="255">
        <f t="shared" si="735"/>
        <v>167.41058139143783</v>
      </c>
      <c r="NM124" s="255">
        <f t="shared" si="773"/>
        <v>0.90182336092484916</v>
      </c>
      <c r="NN124" s="256" t="e">
        <f t="shared" si="774"/>
        <v>#REF!</v>
      </c>
      <c r="NO124" s="257" t="e">
        <f t="shared" si="801"/>
        <v>#REF!</v>
      </c>
      <c r="NP124" s="254">
        <f t="shared" si="736"/>
        <v>13.782342151013713</v>
      </c>
      <c r="NQ124" s="255">
        <f t="shared" si="493"/>
        <v>15.532699604192455</v>
      </c>
      <c r="NR124" s="255">
        <f t="shared" si="737"/>
        <v>12.121256557043241</v>
      </c>
      <c r="NS124" s="255">
        <f t="shared" si="494"/>
        <v>15.030358130733619</v>
      </c>
      <c r="NT124" s="255">
        <f t="shared" si="738"/>
        <v>129.80520026690024</v>
      </c>
      <c r="NU124" s="255">
        <f t="shared" si="739"/>
        <v>0.10617711865684129</v>
      </c>
      <c r="NV124" s="256">
        <f t="shared" si="740"/>
        <v>9.3380361742981019E-2</v>
      </c>
      <c r="NW124" s="257">
        <f t="shared" si="495"/>
        <v>1.0358957808877343</v>
      </c>
      <c r="NX124" s="254">
        <f t="shared" si="741"/>
        <v>0</v>
      </c>
      <c r="NY124" s="255">
        <f t="shared" si="496"/>
        <v>0</v>
      </c>
      <c r="NZ124" s="255">
        <f t="shared" si="742"/>
        <v>0</v>
      </c>
      <c r="OA124" s="255">
        <f t="shared" si="497"/>
        <v>0</v>
      </c>
      <c r="OB124" s="255">
        <f t="shared" si="743"/>
        <v>0</v>
      </c>
      <c r="OC124" s="255"/>
      <c r="OD124" s="256"/>
      <c r="OE124" s="257"/>
      <c r="OF124" s="254">
        <f t="shared" si="744"/>
        <v>0</v>
      </c>
      <c r="OG124" s="255">
        <f t="shared" si="498"/>
        <v>0</v>
      </c>
      <c r="OH124" s="255">
        <f t="shared" si="745"/>
        <v>0</v>
      </c>
      <c r="OI124" s="255">
        <f t="shared" si="499"/>
        <v>0</v>
      </c>
      <c r="OJ124" s="255">
        <f t="shared" si="746"/>
        <v>0</v>
      </c>
      <c r="OK124" s="255"/>
      <c r="OL124" s="256"/>
      <c r="OM124" s="257"/>
      <c r="ON124" s="258"/>
      <c r="OO124" s="254">
        <f t="shared" si="747"/>
        <v>0</v>
      </c>
      <c r="OP124" s="255">
        <f t="shared" si="500"/>
        <v>0</v>
      </c>
      <c r="OQ124" s="255">
        <f t="shared" si="748"/>
        <v>0</v>
      </c>
      <c r="OR124" s="255">
        <f t="shared" si="501"/>
        <v>0</v>
      </c>
      <c r="OS124" s="255">
        <f t="shared" si="749"/>
        <v>0</v>
      </c>
      <c r="OT124" s="255"/>
      <c r="OU124" s="256"/>
      <c r="OV124" s="257"/>
      <c r="OW124" s="258"/>
      <c r="OX124" s="254">
        <f t="shared" si="750"/>
        <v>90.645082206478278</v>
      </c>
      <c r="OY124" s="255">
        <f t="shared" si="502"/>
        <v>102.15700764670102</v>
      </c>
      <c r="OZ124" s="255">
        <f t="shared" si="751"/>
        <v>0.45457056982772898</v>
      </c>
      <c r="PA124" s="255">
        <f t="shared" si="503"/>
        <v>0.56366750658638398</v>
      </c>
      <c r="PB124" s="255">
        <f t="shared" si="752"/>
        <v>138.21887796662949</v>
      </c>
      <c r="PC124" s="255">
        <f t="shared" si="388"/>
        <v>0.65580826251796753</v>
      </c>
      <c r="PD124" s="259">
        <f t="shared" si="504"/>
        <v>3.2887734042919741E-3</v>
      </c>
      <c r="PE124" s="257">
        <f t="shared" si="389"/>
        <v>1.0840769549568119</v>
      </c>
      <c r="PF124" s="254">
        <f t="shared" si="505"/>
        <v>0</v>
      </c>
      <c r="PG124" s="255">
        <f t="shared" si="506"/>
        <v>0</v>
      </c>
      <c r="PH124" s="255">
        <f t="shared" si="753"/>
        <v>0</v>
      </c>
      <c r="PI124" s="255">
        <f t="shared" si="507"/>
        <v>0</v>
      </c>
      <c r="PJ124" s="255">
        <f t="shared" si="508"/>
        <v>0</v>
      </c>
      <c r="PK124" s="255"/>
      <c r="PL124" s="259"/>
      <c r="PM124" s="257"/>
      <c r="PN124" s="254">
        <f t="shared" si="509"/>
        <v>0</v>
      </c>
      <c r="PO124" s="255">
        <f t="shared" si="510"/>
        <v>0</v>
      </c>
      <c r="PP124" s="255">
        <f t="shared" si="754"/>
        <v>0</v>
      </c>
      <c r="PQ124" s="255">
        <f t="shared" si="511"/>
        <v>0</v>
      </c>
      <c r="PR124" s="255">
        <f t="shared" si="512"/>
        <v>0</v>
      </c>
      <c r="PS124" s="255"/>
      <c r="PT124" s="259"/>
      <c r="PU124" s="257"/>
      <c r="PV124" s="254">
        <f t="shared" si="513"/>
        <v>29.594658186672305</v>
      </c>
      <c r="PW124" s="255">
        <f t="shared" si="514"/>
        <v>33.35317977637969</v>
      </c>
      <c r="PX124" s="255">
        <f t="shared" si="515"/>
        <v>9.8169310319470154E-2</v>
      </c>
      <c r="PY124" s="255">
        <f t="shared" si="516"/>
        <v>0.12172994479614299</v>
      </c>
      <c r="PZ124" s="255">
        <f t="shared" si="517"/>
        <v>29.849824919939898</v>
      </c>
      <c r="QA124" s="255">
        <f t="shared" si="755"/>
        <v>0.99145165058917517</v>
      </c>
      <c r="QB124" s="259">
        <f t="shared" si="518"/>
        <v>3.2887734042919745E-3</v>
      </c>
      <c r="QC124" s="257">
        <f t="shared" si="756"/>
        <v>1.1267036652418554</v>
      </c>
      <c r="QD124" s="254">
        <f t="shared" si="519"/>
        <v>21.00005767825883</v>
      </c>
      <c r="QE124" s="255">
        <f t="shared" si="520"/>
        <v>23.667065003397703</v>
      </c>
      <c r="QF124" s="255">
        <f t="shared" si="521"/>
        <v>7.0028728385236286E-2</v>
      </c>
      <c r="QG124" s="255">
        <f t="shared" si="522"/>
        <v>8.6835623197692988E-2</v>
      </c>
      <c r="QH124" s="255">
        <f t="shared" si="523"/>
        <v>21.293266448167621</v>
      </c>
      <c r="QI124" s="255">
        <f t="shared" si="784"/>
        <v>0.98622997694494063</v>
      </c>
      <c r="QJ124" s="259">
        <f t="shared" si="785"/>
        <v>3.2887734042919736E-3</v>
      </c>
      <c r="QK124" s="257">
        <f t="shared" si="786"/>
        <v>1.1260405126890376</v>
      </c>
      <c r="QL124" s="254">
        <f t="shared" si="524"/>
        <v>105.35077750656779</v>
      </c>
      <c r="QM124" s="255">
        <f t="shared" si="525"/>
        <v>118.73032624990191</v>
      </c>
      <c r="QN124" s="255">
        <f t="shared" si="526"/>
        <v>0.64410755544449327</v>
      </c>
      <c r="QO124" s="255">
        <f t="shared" si="527"/>
        <v>0.7986933687511717</v>
      </c>
      <c r="QP124" s="255">
        <f t="shared" si="757"/>
        <v>195.85039048415692</v>
      </c>
      <c r="QQ124" s="255">
        <f t="shared" si="758"/>
        <v>0.53791456451086328</v>
      </c>
      <c r="QR124" s="259">
        <f t="shared" si="528"/>
        <v>3.2887734042919745E-3</v>
      </c>
      <c r="QS124" s="257">
        <f t="shared" si="759"/>
        <v>1.0691044553099096</v>
      </c>
      <c r="QT124" s="254">
        <f t="shared" si="529"/>
        <v>37.016034232258313</v>
      </c>
      <c r="QU124" s="255">
        <f t="shared" si="530"/>
        <v>41.717070579755116</v>
      </c>
      <c r="QV124" s="255">
        <f t="shared" si="531"/>
        <v>0.12889796219648608</v>
      </c>
      <c r="QW124" s="255">
        <f t="shared" si="532"/>
        <v>0.15983347312364274</v>
      </c>
      <c r="QX124" s="255">
        <f t="shared" si="533"/>
        <v>39.193324182283071</v>
      </c>
      <c r="QY124" s="255">
        <f t="shared" si="787"/>
        <v>0.94444742834523387</v>
      </c>
      <c r="QZ124" s="259">
        <f t="shared" si="788"/>
        <v>3.2887734042919749E-3</v>
      </c>
      <c r="RA124" s="257">
        <f t="shared" si="789"/>
        <v>1.1207341290168746</v>
      </c>
      <c r="RB124" s="254">
        <f t="shared" si="534"/>
        <v>6.4047301139446594E-2</v>
      </c>
      <c r="RC124" s="255">
        <f t="shared" si="535"/>
        <v>7.2181308384156317E-2</v>
      </c>
      <c r="RD124" s="255">
        <f t="shared" si="760"/>
        <v>1.9838272432769494E-3</v>
      </c>
      <c r="RE124" s="255">
        <f t="shared" si="536"/>
        <v>2.4599457816634174E-3</v>
      </c>
      <c r="RF124" s="255">
        <f t="shared" si="537"/>
        <v>0.60321189677828801</v>
      </c>
      <c r="RG124" s="255">
        <f t="shared" si="790"/>
        <v>0.1061771186568413</v>
      </c>
      <c r="RH124" s="259">
        <f t="shared" si="791"/>
        <v>3.2887734042919745E-3</v>
      </c>
      <c r="RI124" s="257">
        <f t="shared" si="792"/>
        <v>1.0142737996864488</v>
      </c>
      <c r="RJ124" s="254">
        <f t="shared" si="538"/>
        <v>8.1854013235805638</v>
      </c>
      <c r="RK124" s="255">
        <f t="shared" si="539"/>
        <v>9.2249472916752957</v>
      </c>
      <c r="RL124" s="255">
        <f t="shared" si="761"/>
        <v>0.25353796106910609</v>
      </c>
      <c r="RM124" s="255">
        <f t="shared" si="540"/>
        <v>0.31438707172569152</v>
      </c>
      <c r="RN124" s="255">
        <f t="shared" si="541"/>
        <v>77.09195189252911</v>
      </c>
      <c r="RO124" s="255">
        <f t="shared" si="793"/>
        <v>0.10617711865684129</v>
      </c>
      <c r="RP124" s="259">
        <f t="shared" si="794"/>
        <v>3.2887734042919745E-3</v>
      </c>
      <c r="RQ124" s="257">
        <f t="shared" si="795"/>
        <v>1.0142737996864488</v>
      </c>
      <c r="RR124" s="254">
        <f t="shared" si="542"/>
        <v>0</v>
      </c>
      <c r="RS124" s="255">
        <f t="shared" si="543"/>
        <v>0</v>
      </c>
      <c r="RT124" s="255">
        <f t="shared" si="762"/>
        <v>0</v>
      </c>
      <c r="RU124" s="255">
        <f t="shared" si="544"/>
        <v>0</v>
      </c>
      <c r="RV124" s="255">
        <f t="shared" si="545"/>
        <v>0</v>
      </c>
      <c r="RW124" s="255"/>
      <c r="RX124" s="259"/>
      <c r="RY124" s="257"/>
      <c r="RZ124" s="260"/>
      <c r="SA124" s="242" t="e">
        <f t="shared" si="546"/>
        <v>#REF!</v>
      </c>
      <c r="SB124" s="242">
        <f t="shared" si="547"/>
        <v>0</v>
      </c>
      <c r="SC124" s="242">
        <f t="shared" si="548"/>
        <v>0.45973054755797643</v>
      </c>
      <c r="SD124" s="242">
        <f t="shared" si="549"/>
        <v>0</v>
      </c>
      <c r="SE124" s="242">
        <f t="shared" si="550"/>
        <v>0</v>
      </c>
      <c r="SF124" s="262">
        <v>0</v>
      </c>
      <c r="SG124" s="242">
        <f t="shared" si="551"/>
        <v>0</v>
      </c>
      <c r="SH124" s="262">
        <v>0</v>
      </c>
      <c r="SI124" s="242">
        <f t="shared" si="552"/>
        <v>0.66985115046781407</v>
      </c>
      <c r="SJ124" s="242">
        <f t="shared" si="553"/>
        <v>0</v>
      </c>
      <c r="SK124" s="242">
        <f t="shared" si="554"/>
        <v>0</v>
      </c>
      <c r="SL124" s="242">
        <f t="shared" si="555"/>
        <v>0.17193497931590715</v>
      </c>
      <c r="SM124" s="242">
        <f t="shared" si="556"/>
        <v>0.12228799967802949</v>
      </c>
      <c r="SN124" s="242">
        <f t="shared" si="557"/>
        <v>0.88874653369912793</v>
      </c>
      <c r="SO124" s="242">
        <f t="shared" si="558"/>
        <v>0.22056047659052094</v>
      </c>
      <c r="SP124" s="242">
        <f t="shared" si="559"/>
        <v>2.0285475993728976E-3</v>
      </c>
      <c r="SQ124" s="242">
        <f t="shared" si="560"/>
        <v>0.26726114621737929</v>
      </c>
      <c r="SR124" s="242">
        <f t="shared" si="561"/>
        <v>0</v>
      </c>
      <c r="SS124" s="242" t="e">
        <f t="shared" si="562"/>
        <v>#REF!</v>
      </c>
      <c r="ST124" s="242" t="e">
        <f t="shared" si="563"/>
        <v>#REF!</v>
      </c>
      <c r="SU124" s="242" t="e">
        <f t="shared" si="796"/>
        <v>#REF!</v>
      </c>
      <c r="SV124" s="242" t="e">
        <f t="shared" si="797"/>
        <v>#REF!</v>
      </c>
      <c r="SW124" s="242" t="e">
        <f t="shared" si="564"/>
        <v>#REF!</v>
      </c>
      <c r="SX124" s="242" t="e">
        <f t="shared" si="564"/>
        <v>#REF!</v>
      </c>
      <c r="SY124" s="242" t="e">
        <f t="shared" si="564"/>
        <v>#REF!</v>
      </c>
      <c r="SZ124" s="263" t="e">
        <f t="shared" si="564"/>
        <v>#REF!</v>
      </c>
      <c r="TA124" s="264">
        <f t="shared" si="565"/>
        <v>304.90592000000004</v>
      </c>
      <c r="TB124" s="264">
        <f t="shared" si="566"/>
        <v>0</v>
      </c>
      <c r="TC124" s="264">
        <f t="shared" si="567"/>
        <v>163.58467999999999</v>
      </c>
      <c r="TD124" s="264">
        <f t="shared" si="568"/>
        <v>0</v>
      </c>
      <c r="TE124" s="264">
        <f t="shared" si="569"/>
        <v>0</v>
      </c>
      <c r="TF124" s="264">
        <f t="shared" si="569"/>
        <v>0</v>
      </c>
      <c r="TG124" s="264">
        <f t="shared" si="570"/>
        <v>227.75794000000002</v>
      </c>
      <c r="TH124" s="264">
        <f t="shared" si="571"/>
        <v>0</v>
      </c>
      <c r="TI124" s="264">
        <f t="shared" si="572"/>
        <v>0</v>
      </c>
      <c r="TJ124" s="264">
        <f t="shared" si="573"/>
        <v>56.248360000000005</v>
      </c>
      <c r="TK124" s="264">
        <f t="shared" si="574"/>
        <v>40.029960000000003</v>
      </c>
      <c r="TL124" s="264">
        <f t="shared" si="575"/>
        <v>306.41718000000003</v>
      </c>
      <c r="TM124" s="264">
        <f t="shared" si="576"/>
        <v>72.540480000000002</v>
      </c>
      <c r="TN124" s="264">
        <f t="shared" si="577"/>
        <v>0.73720000000000008</v>
      </c>
      <c r="TO124" s="264">
        <f t="shared" si="578"/>
        <v>97.126100000000008</v>
      </c>
      <c r="TP124" s="264">
        <f t="shared" si="578"/>
        <v>0</v>
      </c>
      <c r="TQ124" s="264"/>
      <c r="TR124" s="264"/>
      <c r="TS124" s="264" t="e">
        <f t="shared" si="579"/>
        <v>#REF!</v>
      </c>
      <c r="TT124" s="264">
        <f t="shared" si="580"/>
        <v>0</v>
      </c>
      <c r="TU124" s="264">
        <f t="shared" si="581"/>
        <v>169.45667982987013</v>
      </c>
      <c r="TV124" s="264">
        <f t="shared" si="582"/>
        <v>0</v>
      </c>
      <c r="TW124" s="264">
        <f t="shared" si="582"/>
        <v>0</v>
      </c>
      <c r="TX124" s="264">
        <f t="shared" si="583"/>
        <v>0</v>
      </c>
      <c r="TY124" s="264">
        <f t="shared" si="584"/>
        <v>246.90713406243628</v>
      </c>
      <c r="TZ124" s="264">
        <f t="shared" si="585"/>
        <v>0</v>
      </c>
      <c r="UA124" s="264">
        <f t="shared" si="586"/>
        <v>0</v>
      </c>
      <c r="UB124" s="264">
        <f t="shared" si="587"/>
        <v>63.375233375843379</v>
      </c>
      <c r="UC124" s="264">
        <f t="shared" si="588"/>
        <v>45.075356681321672</v>
      </c>
      <c r="UD124" s="264">
        <f t="shared" si="589"/>
        <v>327.59197232149859</v>
      </c>
      <c r="UE124" s="264">
        <f t="shared" si="590"/>
        <v>81.298591671266024</v>
      </c>
      <c r="UF124" s="264">
        <f t="shared" si="591"/>
        <v>0.74772264512885012</v>
      </c>
      <c r="UG124" s="264">
        <f t="shared" si="592"/>
        <v>98.512458495726008</v>
      </c>
      <c r="UH124" s="264">
        <f t="shared" si="592"/>
        <v>0</v>
      </c>
      <c r="UI124" s="191"/>
      <c r="UJ124" s="191"/>
      <c r="UK124" s="191"/>
      <c r="UL124" s="191"/>
      <c r="UM124" s="189"/>
      <c r="UN124" s="191"/>
      <c r="UO124" s="191"/>
      <c r="UP124" s="191"/>
      <c r="UQ124" s="191"/>
      <c r="UR124" s="191"/>
      <c r="US124" s="191"/>
      <c r="UT124" s="191"/>
      <c r="UU124" s="191"/>
      <c r="UV124" s="192"/>
      <c r="UW124" s="191"/>
      <c r="UX124" s="191"/>
      <c r="UY124" s="191"/>
      <c r="UZ124" s="191"/>
      <c r="VA124" s="191"/>
      <c r="VB124" s="191"/>
      <c r="VC124" s="191"/>
      <c r="VD124" s="191"/>
      <c r="VE124" s="191"/>
      <c r="VF124" s="191"/>
      <c r="VG124" s="191"/>
      <c r="VH124" s="191"/>
      <c r="VI124" s="191"/>
      <c r="VJ124" s="191"/>
      <c r="VK124" s="191"/>
      <c r="VL124" s="191"/>
      <c r="VM124" s="191"/>
      <c r="VN124" s="219"/>
      <c r="VO124" s="191"/>
      <c r="VP124" s="191"/>
      <c r="VQ124" s="191"/>
      <c r="VR124" s="191"/>
      <c r="VS124" s="191"/>
      <c r="VT124" s="191"/>
      <c r="VU124" s="191"/>
      <c r="VV124" s="191"/>
    </row>
    <row r="125" spans="1:594" ht="23.1" hidden="1" customHeight="1" thickBot="1" x14ac:dyDescent="0.35">
      <c r="A125" s="265">
        <v>88</v>
      </c>
      <c r="B125" s="266" t="s">
        <v>183</v>
      </c>
      <c r="C125" s="265">
        <v>2</v>
      </c>
      <c r="D125" s="267">
        <v>468.5</v>
      </c>
      <c r="E125" s="239"/>
      <c r="F125" s="240">
        <f t="shared" si="593"/>
        <v>468.5</v>
      </c>
      <c r="G125" s="240"/>
      <c r="H125" s="268">
        <f>550</f>
        <v>550</v>
      </c>
      <c r="I125" s="269">
        <v>3.7614000000000001</v>
      </c>
      <c r="J125" s="269">
        <v>3.7614000000000001</v>
      </c>
      <c r="K125" s="269">
        <f t="shared" si="798"/>
        <v>3.3599000000000001</v>
      </c>
      <c r="L125" s="269">
        <f t="shared" si="799"/>
        <v>3.3599000000000001</v>
      </c>
      <c r="M125" s="269">
        <v>0.89739999999999998</v>
      </c>
      <c r="N125" s="269">
        <v>0</v>
      </c>
      <c r="O125" s="269">
        <v>0.40150000000000002</v>
      </c>
      <c r="P125" s="269">
        <v>0</v>
      </c>
      <c r="Q125" s="269">
        <v>0</v>
      </c>
      <c r="R125" s="269">
        <v>0</v>
      </c>
      <c r="S125" s="269">
        <v>0.60309999999999997</v>
      </c>
      <c r="T125" s="269">
        <v>0</v>
      </c>
      <c r="U125" s="269">
        <v>0</v>
      </c>
      <c r="V125" s="269">
        <v>0.16750000000000001</v>
      </c>
      <c r="W125" s="269">
        <v>0.2467</v>
      </c>
      <c r="X125" s="269">
        <v>0.99399999999999999</v>
      </c>
      <c r="Y125" s="269">
        <v>0.1981</v>
      </c>
      <c r="Z125" s="269">
        <v>1.6999999999999999E-3</v>
      </c>
      <c r="AA125" s="269">
        <v>0.25140000000000001</v>
      </c>
      <c r="AB125" s="269">
        <v>0</v>
      </c>
      <c r="AC125" s="244">
        <v>2.35</v>
      </c>
      <c r="AD125" s="243">
        <f t="shared" si="802"/>
        <v>0.51700000000000002</v>
      </c>
      <c r="AE125" s="243">
        <f t="shared" si="390"/>
        <v>0</v>
      </c>
      <c r="AF125" s="243">
        <f t="shared" si="595"/>
        <v>0</v>
      </c>
      <c r="AG125" s="243">
        <f t="shared" si="596"/>
        <v>0</v>
      </c>
      <c r="AH125" s="244">
        <v>0.121509408958333</v>
      </c>
      <c r="AI125" s="243">
        <f t="shared" si="391"/>
        <v>0.3395602991191996</v>
      </c>
      <c r="AJ125" s="243">
        <f t="shared" si="597"/>
        <v>1.0945267143555143E-2</v>
      </c>
      <c r="AK125" s="243">
        <f t="shared" si="598"/>
        <v>0.28964332155146505</v>
      </c>
      <c r="AL125" s="243">
        <f t="shared" si="392"/>
        <v>0.16640348540387664</v>
      </c>
      <c r="AM125" s="243">
        <f t="shared" si="599"/>
        <v>4.1933678321776906</v>
      </c>
      <c r="AN125" s="244">
        <v>153.4</v>
      </c>
      <c r="AO125" s="244">
        <v>33.747999999999998</v>
      </c>
      <c r="AP125" s="243">
        <f t="shared" si="600"/>
        <v>0</v>
      </c>
      <c r="AQ125" s="243">
        <f t="shared" si="601"/>
        <v>0</v>
      </c>
      <c r="AR125" s="243">
        <f t="shared" si="602"/>
        <v>0</v>
      </c>
      <c r="AS125" s="244">
        <v>18.382568317299999</v>
      </c>
      <c r="AT125" s="244" t="e">
        <f t="shared" si="393"/>
        <v>#REF!</v>
      </c>
      <c r="AU125" s="243">
        <f t="shared" si="394"/>
        <v>23.352786190586997</v>
      </c>
      <c r="AV125" s="243">
        <f t="shared" si="603"/>
        <v>0.75274548899067018</v>
      </c>
      <c r="AW125" s="243">
        <f t="shared" si="604"/>
        <v>19.919815647671953</v>
      </c>
      <c r="AX125" s="243">
        <f t="shared" si="395"/>
        <v>11.444167725394349</v>
      </c>
      <c r="AY125" s="243">
        <f t="shared" si="605"/>
        <v>288.39302667993758</v>
      </c>
      <c r="AZ125" s="244">
        <v>23</v>
      </c>
      <c r="BA125" s="243">
        <f t="shared" si="606"/>
        <v>117.23483333333331</v>
      </c>
      <c r="BB125" s="243">
        <f t="shared" si="607"/>
        <v>12.225918333333331</v>
      </c>
      <c r="BC125" s="243">
        <f t="shared" si="608"/>
        <v>9.7807346666666657</v>
      </c>
      <c r="BD125" s="243">
        <f t="shared" si="609"/>
        <v>2.4451836666666651</v>
      </c>
      <c r="BE125" s="244">
        <v>4.5847193749999997</v>
      </c>
      <c r="BF125" s="243">
        <f t="shared" si="610"/>
        <v>3.6677754999999999</v>
      </c>
      <c r="BG125" s="243">
        <f t="shared" si="611"/>
        <v>0.91694387499999985</v>
      </c>
      <c r="BH125" s="243">
        <f t="shared" si="396"/>
        <v>15.230509265268619</v>
      </c>
      <c r="BI125" s="243">
        <f t="shared" si="612"/>
        <v>0.49093487393306118</v>
      </c>
      <c r="BJ125" s="243">
        <f t="shared" si="613"/>
        <v>12.991552027594894</v>
      </c>
      <c r="BK125" s="243">
        <f t="shared" si="397"/>
        <v>7.4637990153467628</v>
      </c>
      <c r="BL125" s="243">
        <f t="shared" si="614"/>
        <v>188.0877351867384</v>
      </c>
      <c r="BM125" s="244">
        <v>0</v>
      </c>
      <c r="BN125" s="243">
        <f t="shared" si="615"/>
        <v>0</v>
      </c>
      <c r="BO125" s="243">
        <f t="shared" si="398"/>
        <v>0</v>
      </c>
      <c r="BP125" s="243">
        <f t="shared" si="616"/>
        <v>0</v>
      </c>
      <c r="BQ125" s="243">
        <f t="shared" si="617"/>
        <v>0</v>
      </c>
      <c r="BR125" s="244">
        <v>0</v>
      </c>
      <c r="BS125" s="243">
        <f t="shared" si="399"/>
        <v>0</v>
      </c>
      <c r="BT125" s="243">
        <f t="shared" si="618"/>
        <v>0</v>
      </c>
      <c r="BU125" s="243">
        <f t="shared" si="619"/>
        <v>0</v>
      </c>
      <c r="BV125" s="243">
        <f t="shared" si="400"/>
        <v>0</v>
      </c>
      <c r="BW125" s="243">
        <f t="shared" si="620"/>
        <v>0</v>
      </c>
      <c r="BX125" s="244">
        <v>0</v>
      </c>
      <c r="BY125" s="243">
        <f t="shared" si="401"/>
        <v>0</v>
      </c>
      <c r="BZ125" s="243">
        <f t="shared" si="621"/>
        <v>0</v>
      </c>
      <c r="CA125" s="243">
        <f t="shared" si="622"/>
        <v>0</v>
      </c>
      <c r="CB125" s="243">
        <f t="shared" si="402"/>
        <v>0</v>
      </c>
      <c r="CC125" s="243">
        <f t="shared" si="623"/>
        <v>0</v>
      </c>
      <c r="CD125" s="245"/>
      <c r="CE125" s="243">
        <f t="shared" si="403"/>
        <v>0</v>
      </c>
      <c r="CF125" s="243">
        <f t="shared" si="624"/>
        <v>0</v>
      </c>
      <c r="CG125" s="243">
        <f t="shared" si="625"/>
        <v>0</v>
      </c>
      <c r="CH125" s="243">
        <f t="shared" si="404"/>
        <v>0</v>
      </c>
      <c r="CI125" s="243">
        <f t="shared" si="626"/>
        <v>0</v>
      </c>
      <c r="CJ125" s="245"/>
      <c r="CK125" s="243">
        <f t="shared" si="405"/>
        <v>0</v>
      </c>
      <c r="CL125" s="243">
        <f t="shared" si="627"/>
        <v>0</v>
      </c>
      <c r="CM125" s="243">
        <f t="shared" si="628"/>
        <v>0</v>
      </c>
      <c r="CN125" s="243">
        <f t="shared" si="406"/>
        <v>0</v>
      </c>
      <c r="CO125" s="243">
        <f t="shared" si="629"/>
        <v>0</v>
      </c>
      <c r="CP125" s="243">
        <v>0</v>
      </c>
      <c r="CQ125" s="243">
        <f t="shared" si="407"/>
        <v>0</v>
      </c>
      <c r="CR125" s="243">
        <f t="shared" si="763"/>
        <v>0</v>
      </c>
      <c r="CS125" s="243">
        <f t="shared" si="630"/>
        <v>0</v>
      </c>
      <c r="CT125" s="243">
        <f t="shared" si="408"/>
        <v>0</v>
      </c>
      <c r="CU125" s="243">
        <f t="shared" si="631"/>
        <v>0</v>
      </c>
      <c r="CV125" s="243"/>
      <c r="CW125" s="243">
        <f t="shared" si="409"/>
        <v>0</v>
      </c>
      <c r="CX125" s="243">
        <f t="shared" si="764"/>
        <v>0</v>
      </c>
      <c r="CY125" s="243">
        <f t="shared" si="632"/>
        <v>0</v>
      </c>
      <c r="CZ125" s="243">
        <f t="shared" si="410"/>
        <v>0</v>
      </c>
      <c r="DA125" s="243">
        <f t="shared" si="633"/>
        <v>0</v>
      </c>
      <c r="DB125" s="244">
        <v>0</v>
      </c>
      <c r="DC125" s="243">
        <f t="shared" si="634"/>
        <v>0</v>
      </c>
      <c r="DD125" s="243">
        <f t="shared" si="411"/>
        <v>0</v>
      </c>
      <c r="DE125" s="244">
        <v>0</v>
      </c>
      <c r="DF125" s="244">
        <v>0</v>
      </c>
      <c r="DG125" s="243">
        <f t="shared" si="412"/>
        <v>0</v>
      </c>
      <c r="DH125" s="243">
        <f t="shared" si="413"/>
        <v>0</v>
      </c>
      <c r="DI125" s="243">
        <f t="shared" si="635"/>
        <v>0</v>
      </c>
      <c r="DJ125" s="244">
        <v>43.89</v>
      </c>
      <c r="DK125" s="243">
        <f t="shared" si="636"/>
        <v>9.655800000000001</v>
      </c>
      <c r="DL125" s="243">
        <f t="shared" si="414"/>
        <v>0</v>
      </c>
      <c r="DM125" s="244">
        <v>1.783995955955</v>
      </c>
      <c r="DN125" s="244">
        <v>3.6835425540000002</v>
      </c>
      <c r="DO125" s="243">
        <f t="shared" si="415"/>
        <v>6.7052112388856413</v>
      </c>
      <c r="DP125" s="243">
        <f t="shared" si="416"/>
        <v>3.2859274874420326</v>
      </c>
      <c r="DQ125" s="243">
        <f t="shared" si="637"/>
        <v>82.805372683539218</v>
      </c>
      <c r="DR125" s="244">
        <v>8.65</v>
      </c>
      <c r="DS125" s="243">
        <f t="shared" si="638"/>
        <v>1.903</v>
      </c>
      <c r="DT125" s="243">
        <f t="shared" si="417"/>
        <v>0</v>
      </c>
      <c r="DU125" s="244">
        <v>0.36570202098999899</v>
      </c>
      <c r="DV125" s="244">
        <v>0</v>
      </c>
      <c r="DW125" s="243">
        <f t="shared" si="418"/>
        <v>1.2406043337615158</v>
      </c>
      <c r="DX125" s="243">
        <f t="shared" si="419"/>
        <v>0.60796531773757589</v>
      </c>
      <c r="DY125" s="243">
        <f t="shared" si="420"/>
        <v>15.320726006986909</v>
      </c>
      <c r="DZ125" s="244">
        <v>23.91</v>
      </c>
      <c r="EA125" s="243">
        <f t="shared" si="639"/>
        <v>5.2602000000000002</v>
      </c>
      <c r="EB125" s="243">
        <f t="shared" si="421"/>
        <v>0</v>
      </c>
      <c r="EC125" s="244">
        <v>0.99187529695499999</v>
      </c>
      <c r="ED125" s="244">
        <v>2.329403075E-2</v>
      </c>
      <c r="EE125" s="243">
        <f t="shared" si="422"/>
        <v>3.4297208525475753</v>
      </c>
      <c r="EF125" s="243">
        <f t="shared" si="423"/>
        <v>1.680754509012629</v>
      </c>
      <c r="EG125" s="243">
        <f t="shared" si="424"/>
        <v>42.355013627118247</v>
      </c>
      <c r="EH125" s="244">
        <v>0</v>
      </c>
      <c r="EI125" s="243">
        <f t="shared" si="640"/>
        <v>0</v>
      </c>
      <c r="EJ125" s="243">
        <f t="shared" si="425"/>
        <v>0</v>
      </c>
      <c r="EK125" s="244">
        <v>0</v>
      </c>
      <c r="EL125" s="244">
        <v>0</v>
      </c>
      <c r="EM125" s="243">
        <f t="shared" si="426"/>
        <v>0</v>
      </c>
      <c r="EN125" s="243">
        <f t="shared" si="427"/>
        <v>0</v>
      </c>
      <c r="EO125" s="243">
        <f t="shared" si="641"/>
        <v>0</v>
      </c>
      <c r="EP125" s="244">
        <v>0</v>
      </c>
      <c r="EQ125" s="244">
        <v>54.345999999999997</v>
      </c>
      <c r="ER125" s="244">
        <v>0</v>
      </c>
      <c r="ES125" s="244">
        <v>0</v>
      </c>
      <c r="ET125" s="244">
        <v>0</v>
      </c>
      <c r="EU125" s="243">
        <f t="shared" si="428"/>
        <v>6.1748990853484411</v>
      </c>
      <c r="EV125" s="243">
        <f t="shared" si="642"/>
        <v>0.19903952331573241</v>
      </c>
      <c r="EW125" s="243">
        <f t="shared" si="643"/>
        <v>5.2671595765604575</v>
      </c>
      <c r="EX125" s="243">
        <f t="shared" si="429"/>
        <v>3.0260449542674221</v>
      </c>
      <c r="EY125" s="243">
        <f t="shared" si="644"/>
        <v>76.256332847539028</v>
      </c>
      <c r="EZ125" s="245">
        <f t="shared" si="645"/>
        <v>76.45</v>
      </c>
      <c r="FA125" s="245">
        <f t="shared" si="645"/>
        <v>16.819000000000003</v>
      </c>
      <c r="FB125" s="245">
        <f t="shared" si="645"/>
        <v>0</v>
      </c>
      <c r="FC125" s="245">
        <f t="shared" si="646"/>
        <v>0</v>
      </c>
      <c r="FD125" s="245">
        <f t="shared" si="647"/>
        <v>0</v>
      </c>
      <c r="FE125" s="245">
        <f t="shared" si="648"/>
        <v>6.8484098586499993</v>
      </c>
      <c r="FF125" s="245">
        <f t="shared" si="649"/>
        <v>17.550435510543174</v>
      </c>
      <c r="FG125" s="245">
        <f t="shared" si="650"/>
        <v>0.5657145598201947</v>
      </c>
      <c r="FH125" s="245">
        <f t="shared" si="651"/>
        <v>14.970438090478995</v>
      </c>
      <c r="FI125" s="245">
        <f t="shared" si="652"/>
        <v>8.6006922684596603</v>
      </c>
      <c r="FJ125" s="245">
        <f t="shared" si="652"/>
        <v>216.7374451651834</v>
      </c>
      <c r="FK125" s="244">
        <f t="shared" si="430"/>
        <v>0</v>
      </c>
      <c r="FL125" s="244">
        <v>0</v>
      </c>
      <c r="FM125" s="243">
        <f t="shared" si="653"/>
        <v>0</v>
      </c>
      <c r="FN125" s="243">
        <f t="shared" si="654"/>
        <v>0</v>
      </c>
      <c r="FO125" s="244">
        <v>0</v>
      </c>
      <c r="FP125" s="244">
        <f t="shared" si="655"/>
        <v>0</v>
      </c>
      <c r="FQ125" s="244">
        <f t="shared" si="431"/>
        <v>0</v>
      </c>
      <c r="FR125" s="244">
        <v>0</v>
      </c>
      <c r="FS125" s="243">
        <f t="shared" si="656"/>
        <v>0</v>
      </c>
      <c r="FT125" s="243">
        <f t="shared" si="657"/>
        <v>0</v>
      </c>
      <c r="FU125" s="244">
        <v>0</v>
      </c>
      <c r="FV125" s="244">
        <f t="shared" si="658"/>
        <v>0</v>
      </c>
      <c r="FW125" s="270">
        <v>6.8219999999999999E-3</v>
      </c>
      <c r="FX125" s="243">
        <f t="shared" si="659"/>
        <v>30.226039252218722</v>
      </c>
      <c r="FY125" s="243">
        <f t="shared" si="660"/>
        <v>6.6497286354881187</v>
      </c>
      <c r="FZ125" s="243">
        <f t="shared" si="432"/>
        <v>0</v>
      </c>
      <c r="GA125" s="243">
        <f t="shared" si="661"/>
        <v>0</v>
      </c>
      <c r="GB125" s="243">
        <f t="shared" si="662"/>
        <v>0</v>
      </c>
      <c r="GC125" s="243">
        <f t="shared" si="663"/>
        <v>0.53121232805796792</v>
      </c>
      <c r="GD125" s="243">
        <f t="shared" si="433"/>
        <v>4.2502544422767707</v>
      </c>
      <c r="GE125" s="243">
        <f t="shared" si="664"/>
        <v>0.13700120543971703</v>
      </c>
      <c r="GF125" s="243">
        <f t="shared" si="665"/>
        <v>3.6254468419694774</v>
      </c>
      <c r="GG125" s="243">
        <f t="shared" si="434"/>
        <v>2.0828617329020793</v>
      </c>
      <c r="GH125" s="247">
        <f t="shared" si="666"/>
        <v>52.488115669132391</v>
      </c>
      <c r="GI125" s="244">
        <v>24</v>
      </c>
      <c r="GJ125" s="244">
        <v>4041.16</v>
      </c>
      <c r="GK125" s="244">
        <v>889.05520000000001</v>
      </c>
      <c r="GL125" s="244">
        <v>2478.74008218992</v>
      </c>
      <c r="GM125" s="244">
        <v>71.022008333333304</v>
      </c>
      <c r="GN125" s="271">
        <v>44.28</v>
      </c>
      <c r="GO125" s="243">
        <f t="shared" si="667"/>
        <v>9.7416</v>
      </c>
      <c r="GP125" s="243">
        <f t="shared" si="435"/>
        <v>0</v>
      </c>
      <c r="GQ125" s="243">
        <f t="shared" si="668"/>
        <v>0</v>
      </c>
      <c r="GR125" s="243">
        <f t="shared" si="669"/>
        <v>0</v>
      </c>
      <c r="GS125" s="244">
        <v>0.898535256583333</v>
      </c>
      <c r="GT125" s="244">
        <v>0.29672996925</v>
      </c>
      <c r="GU125" s="245"/>
      <c r="GV125" s="243">
        <f t="shared" si="436"/>
        <v>6.2738484999596364</v>
      </c>
      <c r="GW125" s="243">
        <f t="shared" si="670"/>
        <v>0.20222902391231937</v>
      </c>
      <c r="GX125" s="243">
        <f t="shared" si="671"/>
        <v>5.3515629570142451</v>
      </c>
      <c r="GY125" s="243">
        <f t="shared" si="437"/>
        <v>3.0745356862896482</v>
      </c>
      <c r="GZ125" s="243">
        <f t="shared" si="672"/>
        <v>77.478299294499124</v>
      </c>
      <c r="HA125" s="244">
        <v>0</v>
      </c>
      <c r="HB125" s="244">
        <v>44</v>
      </c>
      <c r="HC125" s="244">
        <v>0</v>
      </c>
      <c r="HD125" s="244">
        <v>0</v>
      </c>
      <c r="HE125" s="244">
        <v>0</v>
      </c>
      <c r="HF125" s="243">
        <f t="shared" si="673"/>
        <v>0</v>
      </c>
      <c r="HG125" s="243">
        <f t="shared" si="438"/>
        <v>0</v>
      </c>
      <c r="HH125" s="244">
        <v>0</v>
      </c>
      <c r="HI125" s="244">
        <v>0</v>
      </c>
      <c r="HJ125" s="243">
        <f t="shared" si="439"/>
        <v>0</v>
      </c>
      <c r="HK125" s="243">
        <f t="shared" si="440"/>
        <v>0</v>
      </c>
      <c r="HL125" s="243">
        <f t="shared" si="441"/>
        <v>0</v>
      </c>
      <c r="HM125" s="244">
        <v>27.22</v>
      </c>
      <c r="HN125" s="243">
        <f t="shared" si="674"/>
        <v>5.9883999999999995</v>
      </c>
      <c r="HO125" s="243">
        <f t="shared" si="442"/>
        <v>0</v>
      </c>
      <c r="HP125" s="244">
        <v>1.1739303967400001</v>
      </c>
      <c r="HQ125" s="244">
        <v>24.889632940314002</v>
      </c>
      <c r="HR125" s="243">
        <f t="shared" si="443"/>
        <v>6.7345966988698542</v>
      </c>
      <c r="HS125" s="243">
        <f t="shared" si="444"/>
        <v>3.3003280017961929</v>
      </c>
      <c r="HT125" s="243">
        <f t="shared" si="445"/>
        <v>83.168265645264043</v>
      </c>
      <c r="HU125" s="244">
        <v>14.15</v>
      </c>
      <c r="HV125" s="243">
        <f t="shared" si="675"/>
        <v>3.113</v>
      </c>
      <c r="HW125" s="243">
        <f t="shared" si="446"/>
        <v>0</v>
      </c>
      <c r="HX125" s="244">
        <v>0.57786907597000003</v>
      </c>
      <c r="HY125" s="244">
        <v>31.743388161710001</v>
      </c>
      <c r="HZ125" s="243">
        <f t="shared" si="447"/>
        <v>5.6338605355432252</v>
      </c>
      <c r="IA125" s="243">
        <f t="shared" si="448"/>
        <v>2.7609058886611617</v>
      </c>
      <c r="IB125" s="243">
        <f t="shared" si="449"/>
        <v>69.574828394261274</v>
      </c>
      <c r="IC125" s="244">
        <v>2.4300000000000002</v>
      </c>
      <c r="ID125" s="243">
        <f t="shared" si="676"/>
        <v>0.53460000000000008</v>
      </c>
      <c r="IE125" s="243">
        <f t="shared" si="450"/>
        <v>0</v>
      </c>
      <c r="IF125" s="244">
        <v>0.10591297519499999</v>
      </c>
      <c r="IG125" s="244">
        <v>0.45603858071666697</v>
      </c>
      <c r="IH125" s="243">
        <f t="shared" si="451"/>
        <v>0.40069370288582562</v>
      </c>
      <c r="II125" s="243">
        <f t="shared" si="452"/>
        <v>0.19636226293987466</v>
      </c>
      <c r="IJ125" s="243">
        <f t="shared" si="677"/>
        <v>4.9483290260848412</v>
      </c>
      <c r="IK125" s="244">
        <v>0</v>
      </c>
      <c r="IL125" s="243">
        <f t="shared" si="678"/>
        <v>0</v>
      </c>
      <c r="IM125" s="243">
        <f t="shared" si="453"/>
        <v>0</v>
      </c>
      <c r="IN125" s="244">
        <v>0</v>
      </c>
      <c r="IO125" s="244">
        <v>0</v>
      </c>
      <c r="IP125" s="243">
        <f t="shared" si="454"/>
        <v>0</v>
      </c>
      <c r="IQ125" s="243">
        <f t="shared" si="455"/>
        <v>0</v>
      </c>
      <c r="IR125" s="243">
        <f t="shared" si="679"/>
        <v>0</v>
      </c>
      <c r="IS125" s="244">
        <v>1.0900000000000001</v>
      </c>
      <c r="IT125" s="243">
        <f t="shared" si="680"/>
        <v>0.23980000000000001</v>
      </c>
      <c r="IU125" s="243">
        <f t="shared" si="456"/>
        <v>0</v>
      </c>
      <c r="IV125" s="244">
        <v>4.7697791835000003E-2</v>
      </c>
      <c r="IW125" s="244">
        <v>0.113183594779077</v>
      </c>
      <c r="IX125" s="243">
        <f t="shared" si="457"/>
        <v>0.16937414217696264</v>
      </c>
      <c r="IY125" s="243">
        <f t="shared" si="458"/>
        <v>8.3002776439551992E-2</v>
      </c>
      <c r="IZ125" s="243">
        <f t="shared" si="681"/>
        <v>2.0916699662767098</v>
      </c>
      <c r="JA125" s="244">
        <v>17.943067777777699</v>
      </c>
      <c r="JB125" s="243">
        <f t="shared" si="682"/>
        <v>3.9474749111110938</v>
      </c>
      <c r="JC125" s="244">
        <v>46.021175555555402</v>
      </c>
      <c r="JD125" s="243">
        <f t="shared" si="459"/>
        <v>0</v>
      </c>
      <c r="JE125" s="243">
        <f t="shared" si="460"/>
        <v>7.7162625928690147</v>
      </c>
      <c r="JF125" s="243">
        <f t="shared" si="461"/>
        <v>3.7813990418656602</v>
      </c>
      <c r="JG125" s="243">
        <f t="shared" si="683"/>
        <v>95.291255855014626</v>
      </c>
      <c r="JH125" s="244">
        <v>0</v>
      </c>
      <c r="JI125" s="243">
        <f t="shared" si="684"/>
        <v>0</v>
      </c>
      <c r="JJ125" s="244">
        <v>0</v>
      </c>
      <c r="JK125" s="243">
        <f t="shared" si="462"/>
        <v>0</v>
      </c>
      <c r="JL125" s="243">
        <f t="shared" si="463"/>
        <v>0</v>
      </c>
      <c r="JM125" s="243">
        <f t="shared" si="464"/>
        <v>0</v>
      </c>
      <c r="JN125" s="243">
        <f t="shared" si="685"/>
        <v>0</v>
      </c>
      <c r="JO125" s="244">
        <v>0.51964285714285796</v>
      </c>
      <c r="JP125" s="243">
        <f t="shared" si="686"/>
        <v>0.11432142857142875</v>
      </c>
      <c r="JQ125" s="244">
        <v>0.63309523809523804</v>
      </c>
      <c r="JR125" s="243">
        <f t="shared" si="465"/>
        <v>0</v>
      </c>
      <c r="JS125" s="243">
        <f t="shared" si="466"/>
        <v>0.14396578763208823</v>
      </c>
      <c r="JT125" s="243">
        <f t="shared" si="467"/>
        <v>7.0551265572080649E-2</v>
      </c>
      <c r="JU125" s="243">
        <f t="shared" si="687"/>
        <v>1.7778918924164322</v>
      </c>
      <c r="JV125" s="244">
        <v>1.00821428571428</v>
      </c>
      <c r="JW125" s="243">
        <f t="shared" si="688"/>
        <v>0.22180714285714159</v>
      </c>
      <c r="JX125" s="244">
        <v>2.0684999999999998</v>
      </c>
      <c r="JY125" s="243">
        <f t="shared" si="468"/>
        <v>0</v>
      </c>
      <c r="JZ125" s="243">
        <f t="shared" si="469"/>
        <v>0.37478447268037945</v>
      </c>
      <c r="KA125" s="243">
        <f t="shared" si="470"/>
        <v>0.18366529506259002</v>
      </c>
      <c r="KB125" s="243">
        <f t="shared" si="689"/>
        <v>4.6283654355772681</v>
      </c>
      <c r="KC125" s="244">
        <v>34.799999999999997</v>
      </c>
      <c r="KD125" s="243">
        <f t="shared" si="690"/>
        <v>7.6559999999999997</v>
      </c>
      <c r="KE125" s="244">
        <v>18.6533333333333</v>
      </c>
      <c r="KF125" s="243">
        <f t="shared" si="471"/>
        <v>0</v>
      </c>
      <c r="KG125" s="243">
        <f t="shared" si="472"/>
        <v>6.9433622806876825</v>
      </c>
      <c r="KH125" s="243">
        <f t="shared" si="473"/>
        <v>3.4026347807010491</v>
      </c>
      <c r="KI125" s="243">
        <f t="shared" si="691"/>
        <v>85.746396473666422</v>
      </c>
      <c r="KJ125" s="244">
        <v>8.4205000000000005</v>
      </c>
      <c r="KK125" s="243">
        <f t="shared" si="692"/>
        <v>1.8525100000000001</v>
      </c>
      <c r="KL125" s="244">
        <v>8.1619999999999902</v>
      </c>
      <c r="KM125" s="243">
        <f t="shared" si="474"/>
        <v>0</v>
      </c>
      <c r="KN125" s="243">
        <f t="shared" si="475"/>
        <v>2.0946219848266536</v>
      </c>
      <c r="KO125" s="243">
        <f t="shared" si="476"/>
        <v>1.0264815992413323</v>
      </c>
      <c r="KP125" s="243">
        <f t="shared" si="693"/>
        <v>25.867336300881572</v>
      </c>
      <c r="KQ125" s="243">
        <f t="shared" si="694"/>
        <v>107.58142492063483</v>
      </c>
      <c r="KR125" s="243">
        <f t="shared" si="694"/>
        <v>23.667913482539664</v>
      </c>
      <c r="KS125" s="243">
        <f t="shared" si="695"/>
        <v>134.64575764424367</v>
      </c>
      <c r="KT125" s="243">
        <f t="shared" si="696"/>
        <v>0</v>
      </c>
      <c r="KU125" s="243">
        <f t="shared" si="697"/>
        <v>0</v>
      </c>
      <c r="KV125" s="243">
        <f t="shared" si="698"/>
        <v>0</v>
      </c>
      <c r="KW125" s="243">
        <f t="shared" si="699"/>
        <v>30.211522198171682</v>
      </c>
      <c r="KX125" s="243">
        <f t="shared" si="700"/>
        <v>0.97382757092093242</v>
      </c>
      <c r="KY125" s="243">
        <f t="shared" si="701"/>
        <v>25.770284869293441</v>
      </c>
      <c r="KZ125" s="243">
        <f t="shared" si="702"/>
        <v>14.805330912279494</v>
      </c>
      <c r="LA125" s="243">
        <f t="shared" si="702"/>
        <v>373.0943389894432</v>
      </c>
      <c r="LB125" s="244">
        <v>34.44</v>
      </c>
      <c r="LC125" s="243">
        <f t="shared" si="703"/>
        <v>7.5767999999999995</v>
      </c>
      <c r="LD125" s="243">
        <f t="shared" si="477"/>
        <v>0</v>
      </c>
      <c r="LE125" s="243">
        <f t="shared" si="704"/>
        <v>0</v>
      </c>
      <c r="LF125" s="243">
        <f t="shared" si="705"/>
        <v>0</v>
      </c>
      <c r="LG125" s="244">
        <v>3.0141309825999998</v>
      </c>
      <c r="LH125" s="243">
        <f t="shared" si="478"/>
        <v>5.1165026779679375</v>
      </c>
      <c r="LI125" s="243">
        <f t="shared" si="706"/>
        <v>0.16492354611637194</v>
      </c>
      <c r="LJ125" s="243">
        <f t="shared" si="707"/>
        <v>4.3643524705854091</v>
      </c>
      <c r="LK125" s="243">
        <f t="shared" si="479"/>
        <v>2.507371683028397</v>
      </c>
      <c r="LL125" s="243">
        <f t="shared" si="708"/>
        <v>63.185766412315594</v>
      </c>
      <c r="LM125" s="243">
        <f t="shared" si="480"/>
        <v>0.54166666784117723</v>
      </c>
      <c r="LN125" s="244">
        <v>6.1545228937110799E-2</v>
      </c>
      <c r="LO125" s="243">
        <f t="shared" si="709"/>
        <v>1.9838272432769494E-3</v>
      </c>
      <c r="LP125" s="243">
        <f t="shared" si="710"/>
        <v>5.2497787819218517E-2</v>
      </c>
      <c r="LQ125" s="243">
        <f t="shared" si="481"/>
        <v>3.0160594838914402E-2</v>
      </c>
      <c r="LR125" s="243">
        <f t="shared" si="711"/>
        <v>0.7600469899406429</v>
      </c>
      <c r="LS125" s="244">
        <v>83.931508500000007</v>
      </c>
      <c r="LT125" s="243">
        <f t="shared" si="482"/>
        <v>9.5364625744040961</v>
      </c>
      <c r="LU125" s="243">
        <f t="shared" si="712"/>
        <v>0.30739497742263178</v>
      </c>
      <c r="LV125" s="243">
        <f t="shared" si="713"/>
        <v>8.1345572585091919</v>
      </c>
      <c r="LW125" s="243">
        <f t="shared" si="483"/>
        <v>4.6733985537202054</v>
      </c>
      <c r="LX125" s="243">
        <f t="shared" si="714"/>
        <v>117.76964355374916</v>
      </c>
      <c r="LY125" s="245">
        <f t="shared" si="484"/>
        <v>0</v>
      </c>
      <c r="LZ125" s="244">
        <v>0</v>
      </c>
      <c r="MA125" s="249">
        <f t="shared" si="715"/>
        <v>0</v>
      </c>
      <c r="MB125" s="249">
        <f t="shared" si="716"/>
        <v>0</v>
      </c>
      <c r="MC125" s="249">
        <f t="shared" si="485"/>
        <v>0</v>
      </c>
      <c r="MD125" s="247">
        <f t="shared" si="717"/>
        <v>0</v>
      </c>
      <c r="ME125" s="250">
        <f t="shared" si="718"/>
        <v>1382.1877857731174</v>
      </c>
      <c r="MF125" s="251">
        <f t="shared" si="765"/>
        <v>547.44750629088139</v>
      </c>
      <c r="MG125" s="252" t="e">
        <f t="shared" si="719"/>
        <v>#REF!</v>
      </c>
      <c r="MH125" s="252" t="e">
        <f t="shared" si="766"/>
        <v>#REF!</v>
      </c>
      <c r="MI125" s="252">
        <f t="shared" si="720"/>
        <v>83.931508500000007</v>
      </c>
      <c r="MJ125" s="252">
        <f t="shared" si="721"/>
        <v>0</v>
      </c>
      <c r="MK125" s="252">
        <f t="shared" si="767"/>
        <v>117.23483333333331</v>
      </c>
      <c r="ML125" s="252">
        <f t="shared" si="722"/>
        <v>0</v>
      </c>
      <c r="MM125" s="252">
        <f t="shared" si="723"/>
        <v>0</v>
      </c>
      <c r="MN125" s="252">
        <f t="shared" si="724"/>
        <v>54.345999999999997</v>
      </c>
      <c r="MO125" s="252">
        <f t="shared" si="725"/>
        <v>0</v>
      </c>
      <c r="MP125" s="253">
        <f t="shared" si="726"/>
        <v>0</v>
      </c>
      <c r="MQ125" s="254">
        <f t="shared" si="768"/>
        <v>0</v>
      </c>
      <c r="MR125" s="255">
        <f t="shared" si="727"/>
        <v>0</v>
      </c>
      <c r="MS125" s="255">
        <f t="shared" si="769"/>
        <v>0</v>
      </c>
      <c r="MT125" s="255">
        <f t="shared" si="770"/>
        <v>118.09832597258368</v>
      </c>
      <c r="MU125" s="255">
        <f t="shared" si="486"/>
        <v>3.8067398642584638</v>
      </c>
      <c r="MV125" s="255">
        <f t="shared" si="728"/>
        <v>122.89951923583948</v>
      </c>
      <c r="MW125" s="255" t="e">
        <f t="shared" si="487"/>
        <v>#REF!</v>
      </c>
      <c r="MX125" s="255" t="e">
        <f t="shared" si="488"/>
        <v>#REF!</v>
      </c>
      <c r="MY125" s="256" t="e">
        <f t="shared" si="729"/>
        <v>#REF!</v>
      </c>
      <c r="MZ125" s="254">
        <f t="shared" si="730"/>
        <v>3.2203648522927875</v>
      </c>
      <c r="NA125" s="255">
        <f t="shared" si="489"/>
        <v>3.6293511885339713</v>
      </c>
      <c r="NB125" s="255">
        <f t="shared" si="731"/>
        <v>1.0945267143555143E-2</v>
      </c>
      <c r="NC125" s="255">
        <f t="shared" si="490"/>
        <v>1.3572131258008378E-2</v>
      </c>
      <c r="ND125" s="255">
        <f t="shared" si="732"/>
        <v>3.3280697080775319</v>
      </c>
      <c r="NE125" s="255">
        <f t="shared" si="800"/>
        <v>0.96763743994804707</v>
      </c>
      <c r="NF125" s="256">
        <f t="shared" si="771"/>
        <v>3.2887734042919749E-3</v>
      </c>
      <c r="NG125" s="257">
        <f t="shared" si="772"/>
        <v>1.123679260490432</v>
      </c>
      <c r="NH125" s="254">
        <f t="shared" si="733"/>
        <v>211.45017509015977</v>
      </c>
      <c r="NI125" s="255">
        <f t="shared" si="491"/>
        <v>238.30434732661007</v>
      </c>
      <c r="NJ125" s="255" t="e">
        <f t="shared" si="734"/>
        <v>#REF!</v>
      </c>
      <c r="NK125" s="255" t="e">
        <f t="shared" si="492"/>
        <v>#REF!</v>
      </c>
      <c r="NL125" s="255">
        <f t="shared" si="735"/>
        <v>228.88335450788699</v>
      </c>
      <c r="NM125" s="255">
        <f t="shared" si="773"/>
        <v>0.92383378225467905</v>
      </c>
      <c r="NN125" s="256" t="e">
        <f t="shared" si="774"/>
        <v>#REF!</v>
      </c>
      <c r="NO125" s="257" t="e">
        <f t="shared" si="801"/>
        <v>#REF!</v>
      </c>
      <c r="NP125" s="254">
        <f t="shared" si="736"/>
        <v>15.84969347366577</v>
      </c>
      <c r="NQ125" s="255">
        <f t="shared" si="493"/>
        <v>17.862604544821323</v>
      </c>
      <c r="NR125" s="255">
        <f t="shared" si="737"/>
        <v>13.939445040599725</v>
      </c>
      <c r="NS125" s="255">
        <f t="shared" si="494"/>
        <v>17.284911850343658</v>
      </c>
      <c r="NT125" s="255">
        <f t="shared" si="738"/>
        <v>149.27598030693525</v>
      </c>
      <c r="NU125" s="255">
        <f t="shared" si="739"/>
        <v>0.1061771186568413</v>
      </c>
      <c r="NV125" s="256">
        <f t="shared" si="740"/>
        <v>9.3380361742981019E-2</v>
      </c>
      <c r="NW125" s="257">
        <f t="shared" si="495"/>
        <v>1.0358957808877343</v>
      </c>
      <c r="NX125" s="254">
        <f t="shared" si="741"/>
        <v>0</v>
      </c>
      <c r="NY125" s="255">
        <f t="shared" si="496"/>
        <v>0</v>
      </c>
      <c r="NZ125" s="255">
        <f t="shared" si="742"/>
        <v>0</v>
      </c>
      <c r="OA125" s="255">
        <f t="shared" si="497"/>
        <v>0</v>
      </c>
      <c r="OB125" s="255">
        <f t="shared" si="743"/>
        <v>0</v>
      </c>
      <c r="OC125" s="255"/>
      <c r="OD125" s="256"/>
      <c r="OE125" s="257"/>
      <c r="OF125" s="254">
        <f t="shared" si="744"/>
        <v>0</v>
      </c>
      <c r="OG125" s="255">
        <f t="shared" si="498"/>
        <v>0</v>
      </c>
      <c r="OH125" s="255">
        <f t="shared" si="745"/>
        <v>0</v>
      </c>
      <c r="OI125" s="255">
        <f t="shared" si="499"/>
        <v>0</v>
      </c>
      <c r="OJ125" s="255">
        <f t="shared" si="746"/>
        <v>0</v>
      </c>
      <c r="OK125" s="255"/>
      <c r="OL125" s="256"/>
      <c r="OM125" s="257"/>
      <c r="ON125" s="258"/>
      <c r="OO125" s="254">
        <f t="shared" si="747"/>
        <v>0</v>
      </c>
      <c r="OP125" s="255">
        <f t="shared" si="500"/>
        <v>0</v>
      </c>
      <c r="OQ125" s="255">
        <f t="shared" si="748"/>
        <v>0</v>
      </c>
      <c r="OR125" s="255">
        <f t="shared" si="501"/>
        <v>0</v>
      </c>
      <c r="OS125" s="255">
        <f t="shared" si="749"/>
        <v>0</v>
      </c>
      <c r="OT125" s="255"/>
      <c r="OU125" s="256"/>
      <c r="OV125" s="257"/>
      <c r="OW125" s="258"/>
      <c r="OX125" s="254">
        <f t="shared" si="750"/>
        <v>111.53293447038438</v>
      </c>
      <c r="OY125" s="255">
        <f t="shared" si="502"/>
        <v>125.69761714812319</v>
      </c>
      <c r="OZ125" s="255">
        <f t="shared" si="751"/>
        <v>0.5657145598201947</v>
      </c>
      <c r="PA125" s="255">
        <f t="shared" si="503"/>
        <v>0.70148605417704146</v>
      </c>
      <c r="PB125" s="255">
        <f t="shared" si="752"/>
        <v>172.01384536919318</v>
      </c>
      <c r="PC125" s="255">
        <f t="shared" si="388"/>
        <v>0.64839510000489398</v>
      </c>
      <c r="PD125" s="259">
        <f t="shared" si="504"/>
        <v>3.2887734042919741E-3</v>
      </c>
      <c r="PE125" s="257">
        <f t="shared" si="389"/>
        <v>1.0831354833176516</v>
      </c>
      <c r="PF125" s="254">
        <f t="shared" si="505"/>
        <v>0</v>
      </c>
      <c r="PG125" s="255">
        <f t="shared" si="506"/>
        <v>0</v>
      </c>
      <c r="PH125" s="255">
        <f t="shared" si="753"/>
        <v>0</v>
      </c>
      <c r="PI125" s="255">
        <f t="shared" si="507"/>
        <v>0</v>
      </c>
      <c r="PJ125" s="255">
        <f t="shared" si="508"/>
        <v>0</v>
      </c>
      <c r="PK125" s="255"/>
      <c r="PL125" s="259"/>
      <c r="PM125" s="257"/>
      <c r="PN125" s="254">
        <f t="shared" si="509"/>
        <v>0</v>
      </c>
      <c r="PO125" s="255">
        <f t="shared" si="510"/>
        <v>0</v>
      </c>
      <c r="PP125" s="255">
        <f t="shared" si="754"/>
        <v>0</v>
      </c>
      <c r="PQ125" s="255">
        <f t="shared" si="511"/>
        <v>0</v>
      </c>
      <c r="PR125" s="255">
        <f t="shared" si="512"/>
        <v>0</v>
      </c>
      <c r="PS125" s="255"/>
      <c r="PT125" s="259"/>
      <c r="PU125" s="257"/>
      <c r="PV125" s="254">
        <f t="shared" si="513"/>
        <v>41.298813034909607</v>
      </c>
      <c r="PW125" s="255">
        <f t="shared" si="514"/>
        <v>46.543762290343125</v>
      </c>
      <c r="PX125" s="255">
        <f t="shared" si="515"/>
        <v>0.13700120543971703</v>
      </c>
      <c r="PY125" s="255">
        <f t="shared" si="516"/>
        <v>0.16988149474524911</v>
      </c>
      <c r="PZ125" s="255">
        <f t="shared" si="517"/>
        <v>41.657234658041581</v>
      </c>
      <c r="QA125" s="255">
        <f t="shared" si="755"/>
        <v>0.99139593335769383</v>
      </c>
      <c r="QB125" s="259">
        <f t="shared" si="518"/>
        <v>3.2887734042919741E-3</v>
      </c>
      <c r="QC125" s="257">
        <f t="shared" si="756"/>
        <v>1.1266965891534571</v>
      </c>
      <c r="QD125" s="254">
        <f t="shared" si="519"/>
        <v>60.550506807557376</v>
      </c>
      <c r="QE125" s="255">
        <f t="shared" si="520"/>
        <v>68.240421172117166</v>
      </c>
      <c r="QF125" s="255">
        <f t="shared" si="521"/>
        <v>0.20222902391231937</v>
      </c>
      <c r="QG125" s="255">
        <f t="shared" si="522"/>
        <v>0.250763989651276</v>
      </c>
      <c r="QH125" s="255">
        <f t="shared" si="523"/>
        <v>61.490713725792958</v>
      </c>
      <c r="QI125" s="255">
        <f t="shared" si="784"/>
        <v>0.98470977386230596</v>
      </c>
      <c r="QJ125" s="259">
        <f t="shared" si="785"/>
        <v>3.2887734042919749E-3</v>
      </c>
      <c r="QK125" s="257">
        <f t="shared" si="786"/>
        <v>1.125847446897543</v>
      </c>
      <c r="QL125" s="254">
        <f t="shared" si="524"/>
        <v>162.68908594371251</v>
      </c>
      <c r="QM125" s="255">
        <f t="shared" si="525"/>
        <v>183.35059985856401</v>
      </c>
      <c r="QN125" s="255">
        <f t="shared" si="526"/>
        <v>0.97382757092093242</v>
      </c>
      <c r="QO125" s="255">
        <f t="shared" si="527"/>
        <v>1.2075461879419562</v>
      </c>
      <c r="QP125" s="255">
        <f t="shared" si="757"/>
        <v>296.10661824558986</v>
      </c>
      <c r="QQ125" s="255">
        <f t="shared" si="758"/>
        <v>0.54942738837663774</v>
      </c>
      <c r="QR125" s="259">
        <f t="shared" si="528"/>
        <v>3.2887734042919736E-3</v>
      </c>
      <c r="QS125" s="257">
        <f t="shared" si="759"/>
        <v>1.0705665839408631</v>
      </c>
      <c r="QT125" s="254">
        <f t="shared" si="529"/>
        <v>47.341310014114192</v>
      </c>
      <c r="QU125" s="255">
        <f t="shared" si="530"/>
        <v>53.353656385906696</v>
      </c>
      <c r="QV125" s="255">
        <f t="shared" si="531"/>
        <v>0.16492354611637194</v>
      </c>
      <c r="QW125" s="255">
        <f t="shared" si="532"/>
        <v>0.20450519718430121</v>
      </c>
      <c r="QX125" s="255">
        <f t="shared" si="533"/>
        <v>50.147433660567934</v>
      </c>
      <c r="QY125" s="255">
        <f t="shared" si="787"/>
        <v>0.94404252737144034</v>
      </c>
      <c r="QZ125" s="259">
        <f t="shared" si="788"/>
        <v>3.2887734042919741E-3</v>
      </c>
      <c r="RA125" s="257">
        <f t="shared" si="789"/>
        <v>1.120682706593203</v>
      </c>
      <c r="RB125" s="254">
        <f t="shared" si="534"/>
        <v>6.4047301139446594E-2</v>
      </c>
      <c r="RC125" s="255">
        <f t="shared" si="535"/>
        <v>7.2181308384156317E-2</v>
      </c>
      <c r="RD125" s="255">
        <f t="shared" si="760"/>
        <v>1.9838272432769494E-3</v>
      </c>
      <c r="RE125" s="255">
        <f t="shared" si="536"/>
        <v>2.4599457816634174E-3</v>
      </c>
      <c r="RF125" s="255">
        <f t="shared" si="537"/>
        <v>0.60321189677828801</v>
      </c>
      <c r="RG125" s="255">
        <f t="shared" si="790"/>
        <v>0.1061771186568413</v>
      </c>
      <c r="RH125" s="259">
        <f t="shared" si="791"/>
        <v>3.2887734042919745E-3</v>
      </c>
      <c r="RI125" s="257">
        <f t="shared" si="792"/>
        <v>1.0142737996864488</v>
      </c>
      <c r="RJ125" s="254">
        <f t="shared" si="538"/>
        <v>9.9241598553812143</v>
      </c>
      <c r="RK125" s="255">
        <f t="shared" si="539"/>
        <v>11.184528157014629</v>
      </c>
      <c r="RL125" s="255">
        <f t="shared" si="761"/>
        <v>0.30739497742263178</v>
      </c>
      <c r="RM125" s="255">
        <f t="shared" si="540"/>
        <v>0.38116977200406338</v>
      </c>
      <c r="RN125" s="255">
        <f t="shared" si="541"/>
        <v>93.46797107440409</v>
      </c>
      <c r="RO125" s="255">
        <f t="shared" si="793"/>
        <v>0.1061771186568413</v>
      </c>
      <c r="RP125" s="259">
        <f t="shared" si="794"/>
        <v>3.2887734042919749E-3</v>
      </c>
      <c r="RQ125" s="257">
        <f t="shared" si="795"/>
        <v>1.0142737996864488</v>
      </c>
      <c r="RR125" s="254">
        <f t="shared" si="542"/>
        <v>0</v>
      </c>
      <c r="RS125" s="255">
        <f t="shared" si="543"/>
        <v>0</v>
      </c>
      <c r="RT125" s="255">
        <f t="shared" si="762"/>
        <v>0</v>
      </c>
      <c r="RU125" s="255">
        <f t="shared" si="544"/>
        <v>0</v>
      </c>
      <c r="RV125" s="255">
        <f t="shared" si="545"/>
        <v>0</v>
      </c>
      <c r="RW125" s="255"/>
      <c r="RX125" s="259"/>
      <c r="RY125" s="257"/>
      <c r="RZ125" s="260"/>
      <c r="SA125" s="242" t="e">
        <f t="shared" si="546"/>
        <v>#REF!</v>
      </c>
      <c r="SB125" s="242">
        <f t="shared" si="547"/>
        <v>0</v>
      </c>
      <c r="SC125" s="242">
        <f t="shared" si="548"/>
        <v>0.41591215602642534</v>
      </c>
      <c r="SD125" s="242">
        <f t="shared" si="549"/>
        <v>0</v>
      </c>
      <c r="SE125" s="242">
        <f t="shared" si="550"/>
        <v>0</v>
      </c>
      <c r="SF125" s="262">
        <v>0</v>
      </c>
      <c r="SG125" s="242">
        <f t="shared" si="551"/>
        <v>0</v>
      </c>
      <c r="SH125" s="262">
        <v>0</v>
      </c>
      <c r="SI125" s="242">
        <f t="shared" si="552"/>
        <v>0.65323900998887563</v>
      </c>
      <c r="SJ125" s="242">
        <f t="shared" si="553"/>
        <v>0</v>
      </c>
      <c r="SK125" s="242">
        <f t="shared" si="554"/>
        <v>0</v>
      </c>
      <c r="SL125" s="242">
        <f t="shared" si="555"/>
        <v>0.18872167868320408</v>
      </c>
      <c r="SM125" s="242">
        <f t="shared" si="556"/>
        <v>0.27774656514962387</v>
      </c>
      <c r="SN125" s="242">
        <f t="shared" si="557"/>
        <v>1.064143184437218</v>
      </c>
      <c r="SO125" s="242">
        <f t="shared" si="558"/>
        <v>0.22200724417611351</v>
      </c>
      <c r="SP125" s="242">
        <f t="shared" si="559"/>
        <v>1.724265459466963E-3</v>
      </c>
      <c r="SQ125" s="242">
        <f t="shared" si="560"/>
        <v>0.25498843324117326</v>
      </c>
      <c r="SR125" s="242">
        <f t="shared" si="561"/>
        <v>0</v>
      </c>
      <c r="SS125" s="242" t="e">
        <f t="shared" si="562"/>
        <v>#REF!</v>
      </c>
      <c r="ST125" s="242" t="e">
        <f t="shared" si="563"/>
        <v>#REF!</v>
      </c>
      <c r="SU125" s="242" t="e">
        <f t="shared" si="796"/>
        <v>#REF!</v>
      </c>
      <c r="SV125" s="242" t="e">
        <f t="shared" si="797"/>
        <v>#REF!</v>
      </c>
      <c r="SW125" s="242" t="e">
        <f t="shared" si="564"/>
        <v>#REF!</v>
      </c>
      <c r="SX125" s="242" t="e">
        <f t="shared" si="564"/>
        <v>#REF!</v>
      </c>
      <c r="SY125" s="242" t="e">
        <f t="shared" si="564"/>
        <v>#REF!</v>
      </c>
      <c r="SZ125" s="263" t="e">
        <f t="shared" si="564"/>
        <v>#REF!</v>
      </c>
      <c r="TA125" s="264">
        <f t="shared" si="565"/>
        <v>420.43189999999998</v>
      </c>
      <c r="TB125" s="264">
        <f t="shared" si="566"/>
        <v>0</v>
      </c>
      <c r="TC125" s="264">
        <f t="shared" si="567"/>
        <v>188.10275000000001</v>
      </c>
      <c r="TD125" s="264">
        <f t="shared" si="568"/>
        <v>0</v>
      </c>
      <c r="TE125" s="264">
        <f t="shared" si="569"/>
        <v>0</v>
      </c>
      <c r="TF125" s="264">
        <f t="shared" si="569"/>
        <v>0</v>
      </c>
      <c r="TG125" s="264">
        <f t="shared" si="570"/>
        <v>282.55234999999999</v>
      </c>
      <c r="TH125" s="264">
        <f t="shared" si="571"/>
        <v>0</v>
      </c>
      <c r="TI125" s="264">
        <f t="shared" si="572"/>
        <v>0</v>
      </c>
      <c r="TJ125" s="264">
        <f t="shared" si="573"/>
        <v>78.47375000000001</v>
      </c>
      <c r="TK125" s="264">
        <f t="shared" si="574"/>
        <v>115.57895000000001</v>
      </c>
      <c r="TL125" s="264">
        <f t="shared" si="575"/>
        <v>465.68900000000002</v>
      </c>
      <c r="TM125" s="264">
        <f t="shared" si="576"/>
        <v>92.809849999999997</v>
      </c>
      <c r="TN125" s="264">
        <f t="shared" si="577"/>
        <v>0.79644999999999999</v>
      </c>
      <c r="TO125" s="264">
        <f t="shared" si="578"/>
        <v>117.7809</v>
      </c>
      <c r="TP125" s="264">
        <f t="shared" si="578"/>
        <v>0</v>
      </c>
      <c r="TQ125" s="264"/>
      <c r="TR125" s="264"/>
      <c r="TS125" s="264" t="e">
        <f t="shared" si="579"/>
        <v>#REF!</v>
      </c>
      <c r="TT125" s="264">
        <f t="shared" si="580"/>
        <v>0</v>
      </c>
      <c r="TU125" s="264">
        <f t="shared" si="581"/>
        <v>194.85484509838028</v>
      </c>
      <c r="TV125" s="264">
        <f t="shared" si="582"/>
        <v>0</v>
      </c>
      <c r="TW125" s="264">
        <f t="shared" si="582"/>
        <v>0</v>
      </c>
      <c r="TX125" s="264">
        <f t="shared" si="583"/>
        <v>0</v>
      </c>
      <c r="TY125" s="264">
        <f t="shared" si="584"/>
        <v>306.04247617978825</v>
      </c>
      <c r="TZ125" s="264">
        <f t="shared" si="585"/>
        <v>0</v>
      </c>
      <c r="UA125" s="264">
        <f t="shared" si="586"/>
        <v>0</v>
      </c>
      <c r="UB125" s="264">
        <f t="shared" si="587"/>
        <v>88.416106463081107</v>
      </c>
      <c r="UC125" s="264">
        <f t="shared" si="588"/>
        <v>130.12426577259879</v>
      </c>
      <c r="UD125" s="264">
        <f t="shared" si="589"/>
        <v>498.55108190883664</v>
      </c>
      <c r="UE125" s="264">
        <f t="shared" si="590"/>
        <v>104.01039389650917</v>
      </c>
      <c r="UF125" s="264">
        <f t="shared" si="591"/>
        <v>0.80781836776027216</v>
      </c>
      <c r="UG125" s="264">
        <f t="shared" si="592"/>
        <v>119.46208097348968</v>
      </c>
      <c r="UH125" s="264">
        <f t="shared" si="592"/>
        <v>0</v>
      </c>
      <c r="UI125" s="191"/>
      <c r="UJ125" s="191"/>
      <c r="UK125" s="191"/>
      <c r="UL125" s="191"/>
      <c r="UM125" s="189"/>
      <c r="UN125" s="191"/>
      <c r="UO125" s="191"/>
      <c r="UP125" s="191"/>
      <c r="UQ125" s="191"/>
      <c r="UR125" s="191"/>
      <c r="US125" s="191"/>
      <c r="UT125" s="191"/>
      <c r="UU125" s="191"/>
      <c r="UV125" s="192"/>
      <c r="UW125" s="191"/>
      <c r="UX125" s="191"/>
      <c r="UY125" s="191"/>
      <c r="UZ125" s="191"/>
      <c r="VA125" s="191"/>
      <c r="VB125" s="191"/>
      <c r="VC125" s="191"/>
      <c r="VD125" s="191"/>
      <c r="VE125" s="191"/>
      <c r="VF125" s="191"/>
      <c r="VG125" s="191"/>
      <c r="VH125" s="191"/>
      <c r="VI125" s="191"/>
      <c r="VJ125" s="191"/>
      <c r="VK125" s="191"/>
      <c r="VL125" s="191"/>
      <c r="VM125" s="191"/>
      <c r="VN125" s="219"/>
      <c r="VO125" s="191"/>
      <c r="VP125" s="191"/>
      <c r="VQ125" s="191"/>
      <c r="VR125" s="191"/>
      <c r="VS125" s="191"/>
      <c r="VT125" s="191"/>
      <c r="VU125" s="191"/>
      <c r="VV125" s="191"/>
    </row>
    <row r="126" spans="1:594" ht="23.1" hidden="1" customHeight="1" thickBot="1" x14ac:dyDescent="0.35">
      <c r="A126" s="265">
        <v>89</v>
      </c>
      <c r="B126" s="266" t="s">
        <v>183</v>
      </c>
      <c r="C126" s="265">
        <v>2</v>
      </c>
      <c r="D126" s="267">
        <v>1060.94</v>
      </c>
      <c r="E126" s="239">
        <v>28.3</v>
      </c>
      <c r="F126" s="240">
        <f t="shared" si="593"/>
        <v>1032.6400000000001</v>
      </c>
      <c r="G126" s="240"/>
      <c r="H126" s="268">
        <f>75+648</f>
        <v>723</v>
      </c>
      <c r="I126" s="269">
        <v>2.8403999999999998</v>
      </c>
      <c r="J126" s="269">
        <v>2.8403999999999998</v>
      </c>
      <c r="K126" s="269">
        <f t="shared" si="798"/>
        <v>2.3255999999999997</v>
      </c>
      <c r="L126" s="269">
        <f t="shared" si="799"/>
        <v>2.3255999999999997</v>
      </c>
      <c r="M126" s="269">
        <v>0.83699999999999997</v>
      </c>
      <c r="N126" s="269">
        <v>0</v>
      </c>
      <c r="O126" s="269">
        <v>0.51480000000000004</v>
      </c>
      <c r="P126" s="269">
        <v>0</v>
      </c>
      <c r="Q126" s="269">
        <v>0</v>
      </c>
      <c r="R126" s="269">
        <v>0</v>
      </c>
      <c r="S126" s="269">
        <v>0.45429999999999998</v>
      </c>
      <c r="T126" s="269">
        <v>0</v>
      </c>
      <c r="U126" s="269">
        <v>0</v>
      </c>
      <c r="V126" s="269">
        <v>1.9199999999999998E-2</v>
      </c>
      <c r="W126" s="269">
        <v>4.2700000000000002E-2</v>
      </c>
      <c r="X126" s="269">
        <v>0.60440000000000005</v>
      </c>
      <c r="Y126" s="269">
        <v>0.16070000000000001</v>
      </c>
      <c r="Z126" s="269">
        <v>6.9999999999999999E-4</v>
      </c>
      <c r="AA126" s="269">
        <v>0.20660000000000001</v>
      </c>
      <c r="AB126" s="269">
        <v>0</v>
      </c>
      <c r="AC126" s="244">
        <v>0</v>
      </c>
      <c r="AD126" s="243">
        <f t="shared" si="802"/>
        <v>0</v>
      </c>
      <c r="AE126" s="243">
        <f t="shared" si="390"/>
        <v>0</v>
      </c>
      <c r="AF126" s="243">
        <f t="shared" si="595"/>
        <v>0</v>
      </c>
      <c r="AG126" s="243">
        <f t="shared" si="596"/>
        <v>0</v>
      </c>
      <c r="AH126" s="244">
        <v>0</v>
      </c>
      <c r="AI126" s="243">
        <f t="shared" si="391"/>
        <v>0</v>
      </c>
      <c r="AJ126" s="243">
        <f t="shared" si="597"/>
        <v>0</v>
      </c>
      <c r="AK126" s="243">
        <f t="shared" si="598"/>
        <v>0</v>
      </c>
      <c r="AL126" s="243">
        <f t="shared" si="392"/>
        <v>0</v>
      </c>
      <c r="AM126" s="243">
        <f t="shared" si="599"/>
        <v>0</v>
      </c>
      <c r="AN126" s="244">
        <v>326.54000000000002</v>
      </c>
      <c r="AO126" s="244">
        <v>71.838800000000006</v>
      </c>
      <c r="AP126" s="243">
        <f t="shared" si="600"/>
        <v>0</v>
      </c>
      <c r="AQ126" s="243">
        <f t="shared" si="601"/>
        <v>0</v>
      </c>
      <c r="AR126" s="243">
        <f t="shared" si="602"/>
        <v>0</v>
      </c>
      <c r="AS126" s="244">
        <v>34.187251645224997</v>
      </c>
      <c r="AT126" s="244" t="e">
        <f t="shared" si="393"/>
        <v>#REF!</v>
      </c>
      <c r="AU126" s="243">
        <f t="shared" si="394"/>
        <v>49.149002992987278</v>
      </c>
      <c r="AV126" s="243">
        <f t="shared" si="603"/>
        <v>1.5842516601412078</v>
      </c>
      <c r="AW126" s="243">
        <f t="shared" si="604"/>
        <v>41.923865995990369</v>
      </c>
      <c r="AX126" s="243">
        <f t="shared" si="395"/>
        <v>24.085752731910617</v>
      </c>
      <c r="AY126" s="243">
        <f t="shared" si="605"/>
        <v>606.96096884414749</v>
      </c>
      <c r="AZ126" s="244">
        <v>65</v>
      </c>
      <c r="BA126" s="243">
        <f t="shared" si="606"/>
        <v>331.31583333333327</v>
      </c>
      <c r="BB126" s="243">
        <f t="shared" si="607"/>
        <v>34.551508333333331</v>
      </c>
      <c r="BC126" s="243">
        <f t="shared" si="608"/>
        <v>27.641206666666665</v>
      </c>
      <c r="BD126" s="243">
        <f t="shared" si="609"/>
        <v>6.9103016666666655</v>
      </c>
      <c r="BE126" s="244">
        <v>12.956815625000001</v>
      </c>
      <c r="BF126" s="243">
        <f t="shared" si="610"/>
        <v>10.365452500000002</v>
      </c>
      <c r="BG126" s="243">
        <f t="shared" si="611"/>
        <v>2.5913631249999991</v>
      </c>
      <c r="BH126" s="243">
        <f t="shared" si="396"/>
        <v>43.04274357575914</v>
      </c>
      <c r="BI126" s="243">
        <f t="shared" si="612"/>
        <v>1.3874246437238686</v>
      </c>
      <c r="BJ126" s="243">
        <f t="shared" si="613"/>
        <v>36.715255730159477</v>
      </c>
      <c r="BK126" s="243">
        <f t="shared" si="397"/>
        <v>21.093345043371286</v>
      </c>
      <c r="BL126" s="243">
        <f t="shared" si="614"/>
        <v>531.55229509295646</v>
      </c>
      <c r="BM126" s="244">
        <v>0</v>
      </c>
      <c r="BN126" s="243">
        <f t="shared" si="615"/>
        <v>0</v>
      </c>
      <c r="BO126" s="243">
        <f t="shared" si="398"/>
        <v>0</v>
      </c>
      <c r="BP126" s="243">
        <f t="shared" si="616"/>
        <v>0</v>
      </c>
      <c r="BQ126" s="243">
        <f t="shared" si="617"/>
        <v>0</v>
      </c>
      <c r="BR126" s="244">
        <v>0</v>
      </c>
      <c r="BS126" s="243">
        <f t="shared" si="399"/>
        <v>0</v>
      </c>
      <c r="BT126" s="243">
        <f t="shared" si="618"/>
        <v>0</v>
      </c>
      <c r="BU126" s="243">
        <f t="shared" si="619"/>
        <v>0</v>
      </c>
      <c r="BV126" s="243">
        <f t="shared" si="400"/>
        <v>0</v>
      </c>
      <c r="BW126" s="243">
        <f t="shared" si="620"/>
        <v>0</v>
      </c>
      <c r="BX126" s="244">
        <v>0</v>
      </c>
      <c r="BY126" s="243">
        <f t="shared" si="401"/>
        <v>0</v>
      </c>
      <c r="BZ126" s="243">
        <f t="shared" si="621"/>
        <v>0</v>
      </c>
      <c r="CA126" s="243">
        <f t="shared" si="622"/>
        <v>0</v>
      </c>
      <c r="CB126" s="243">
        <f t="shared" si="402"/>
        <v>0</v>
      </c>
      <c r="CC126" s="243">
        <f t="shared" si="623"/>
        <v>0</v>
      </c>
      <c r="CD126" s="245"/>
      <c r="CE126" s="243">
        <f t="shared" si="403"/>
        <v>0</v>
      </c>
      <c r="CF126" s="243">
        <f t="shared" si="624"/>
        <v>0</v>
      </c>
      <c r="CG126" s="243">
        <f t="shared" si="625"/>
        <v>0</v>
      </c>
      <c r="CH126" s="243">
        <f t="shared" si="404"/>
        <v>0</v>
      </c>
      <c r="CI126" s="243">
        <f t="shared" si="626"/>
        <v>0</v>
      </c>
      <c r="CJ126" s="245"/>
      <c r="CK126" s="243">
        <f t="shared" si="405"/>
        <v>0</v>
      </c>
      <c r="CL126" s="243">
        <f t="shared" si="627"/>
        <v>0</v>
      </c>
      <c r="CM126" s="243">
        <f t="shared" si="628"/>
        <v>0</v>
      </c>
      <c r="CN126" s="243">
        <f t="shared" si="406"/>
        <v>0</v>
      </c>
      <c r="CO126" s="243">
        <f t="shared" si="629"/>
        <v>0</v>
      </c>
      <c r="CP126" s="243">
        <v>0</v>
      </c>
      <c r="CQ126" s="243">
        <f t="shared" si="407"/>
        <v>0</v>
      </c>
      <c r="CR126" s="243">
        <f t="shared" si="763"/>
        <v>0</v>
      </c>
      <c r="CS126" s="243">
        <f t="shared" si="630"/>
        <v>0</v>
      </c>
      <c r="CT126" s="243">
        <f t="shared" si="408"/>
        <v>0</v>
      </c>
      <c r="CU126" s="243">
        <f t="shared" si="631"/>
        <v>0</v>
      </c>
      <c r="CV126" s="243"/>
      <c r="CW126" s="243">
        <f t="shared" si="409"/>
        <v>0</v>
      </c>
      <c r="CX126" s="243">
        <f t="shared" si="764"/>
        <v>0</v>
      </c>
      <c r="CY126" s="243">
        <f t="shared" si="632"/>
        <v>0</v>
      </c>
      <c r="CZ126" s="243">
        <f t="shared" si="410"/>
        <v>0</v>
      </c>
      <c r="DA126" s="243">
        <f t="shared" si="633"/>
        <v>0</v>
      </c>
      <c r="DB126" s="244">
        <v>0</v>
      </c>
      <c r="DC126" s="243">
        <f t="shared" si="634"/>
        <v>0</v>
      </c>
      <c r="DD126" s="243">
        <f t="shared" si="411"/>
        <v>0</v>
      </c>
      <c r="DE126" s="244">
        <v>0</v>
      </c>
      <c r="DF126" s="244">
        <v>0</v>
      </c>
      <c r="DG126" s="243">
        <f t="shared" si="412"/>
        <v>0</v>
      </c>
      <c r="DH126" s="243">
        <f t="shared" si="413"/>
        <v>0</v>
      </c>
      <c r="DI126" s="243">
        <f t="shared" si="635"/>
        <v>0</v>
      </c>
      <c r="DJ126" s="244">
        <v>50.86</v>
      </c>
      <c r="DK126" s="243">
        <f t="shared" si="636"/>
        <v>11.1892</v>
      </c>
      <c r="DL126" s="243">
        <f t="shared" si="414"/>
        <v>0</v>
      </c>
      <c r="DM126" s="244">
        <v>2.0369629099500002</v>
      </c>
      <c r="DN126" s="244">
        <v>5.4321569155000002</v>
      </c>
      <c r="DO126" s="243">
        <f t="shared" si="415"/>
        <v>7.8988078148370011</v>
      </c>
      <c r="DP126" s="243">
        <f t="shared" si="416"/>
        <v>3.8708563820143507</v>
      </c>
      <c r="DQ126" s="243">
        <f t="shared" si="637"/>
        <v>97.545580826761622</v>
      </c>
      <c r="DR126" s="244">
        <v>11.68</v>
      </c>
      <c r="DS126" s="243">
        <f t="shared" si="638"/>
        <v>2.5695999999999999</v>
      </c>
      <c r="DT126" s="243">
        <f t="shared" si="417"/>
        <v>0</v>
      </c>
      <c r="DU126" s="244">
        <v>0.49391944631999901</v>
      </c>
      <c r="DV126" s="244">
        <v>0</v>
      </c>
      <c r="DW126" s="243">
        <f t="shared" si="418"/>
        <v>1.6751875895907393</v>
      </c>
      <c r="DX126" s="243">
        <f t="shared" si="419"/>
        <v>0.820935351795537</v>
      </c>
      <c r="DY126" s="243">
        <f t="shared" si="420"/>
        <v>20.68757086524753</v>
      </c>
      <c r="DZ126" s="244">
        <v>53.91</v>
      </c>
      <c r="EA126" s="243">
        <f t="shared" si="639"/>
        <v>11.860199999999999</v>
      </c>
      <c r="EB126" s="243">
        <f t="shared" si="421"/>
        <v>0</v>
      </c>
      <c r="EC126" s="244">
        <v>2.23772191142</v>
      </c>
      <c r="ED126" s="244">
        <v>1.470517025E-2</v>
      </c>
      <c r="EE126" s="243">
        <f t="shared" si="422"/>
        <v>7.7288642724322321</v>
      </c>
      <c r="EF126" s="243">
        <f t="shared" si="423"/>
        <v>3.7875745677051107</v>
      </c>
      <c r="EG126" s="243">
        <f t="shared" si="424"/>
        <v>95.44687910616878</v>
      </c>
      <c r="EH126" s="244">
        <v>0</v>
      </c>
      <c r="EI126" s="243">
        <f t="shared" si="640"/>
        <v>0</v>
      </c>
      <c r="EJ126" s="243">
        <f t="shared" si="425"/>
        <v>0</v>
      </c>
      <c r="EK126" s="244">
        <v>0</v>
      </c>
      <c r="EL126" s="244">
        <v>0</v>
      </c>
      <c r="EM126" s="243">
        <f t="shared" si="426"/>
        <v>0</v>
      </c>
      <c r="EN126" s="243">
        <f t="shared" si="427"/>
        <v>0</v>
      </c>
      <c r="EO126" s="243">
        <f t="shared" si="641"/>
        <v>0</v>
      </c>
      <c r="EP126" s="244">
        <v>0</v>
      </c>
      <c r="EQ126" s="244">
        <v>119.78624000000001</v>
      </c>
      <c r="ER126" s="244">
        <v>0</v>
      </c>
      <c r="ES126" s="244">
        <v>0</v>
      </c>
      <c r="ET126" s="244">
        <v>0</v>
      </c>
      <c r="EU126" s="243">
        <f t="shared" si="428"/>
        <v>13.610347473840374</v>
      </c>
      <c r="EV126" s="243">
        <f t="shared" si="642"/>
        <v>0.43871114910727416</v>
      </c>
      <c r="EW126" s="243">
        <f t="shared" si="643"/>
        <v>11.609561718547262</v>
      </c>
      <c r="EX126" s="243">
        <f t="shared" si="429"/>
        <v>6.6698293736920196</v>
      </c>
      <c r="EY126" s="243">
        <f t="shared" si="644"/>
        <v>168.07970021703886</v>
      </c>
      <c r="EZ126" s="245">
        <f t="shared" si="645"/>
        <v>116.44999999999999</v>
      </c>
      <c r="FA126" s="245">
        <f t="shared" si="645"/>
        <v>25.619</v>
      </c>
      <c r="FB126" s="245">
        <f t="shared" si="645"/>
        <v>0</v>
      </c>
      <c r="FC126" s="245">
        <f t="shared" si="646"/>
        <v>0</v>
      </c>
      <c r="FD126" s="245">
        <f t="shared" si="647"/>
        <v>0</v>
      </c>
      <c r="FE126" s="245">
        <f t="shared" si="648"/>
        <v>10.21546635344</v>
      </c>
      <c r="FF126" s="245">
        <f t="shared" si="649"/>
        <v>30.913207150700348</v>
      </c>
      <c r="FG126" s="245">
        <f t="shared" si="650"/>
        <v>0.99644543666071672</v>
      </c>
      <c r="FH126" s="245">
        <f t="shared" si="651"/>
        <v>26.368818799379714</v>
      </c>
      <c r="FI126" s="245">
        <f t="shared" si="652"/>
        <v>15.149195675207018</v>
      </c>
      <c r="FJ126" s="245">
        <f t="shared" si="652"/>
        <v>381.7597310152168</v>
      </c>
      <c r="FK126" s="244">
        <f t="shared" si="430"/>
        <v>0</v>
      </c>
      <c r="FL126" s="244">
        <v>0</v>
      </c>
      <c r="FM126" s="243">
        <f t="shared" si="653"/>
        <v>0</v>
      </c>
      <c r="FN126" s="243">
        <f t="shared" si="654"/>
        <v>0</v>
      </c>
      <c r="FO126" s="244">
        <v>0</v>
      </c>
      <c r="FP126" s="244">
        <f t="shared" si="655"/>
        <v>0</v>
      </c>
      <c r="FQ126" s="244">
        <f t="shared" si="431"/>
        <v>0</v>
      </c>
      <c r="FR126" s="244">
        <v>0</v>
      </c>
      <c r="FS126" s="243">
        <f t="shared" si="656"/>
        <v>0</v>
      </c>
      <c r="FT126" s="243">
        <f t="shared" si="657"/>
        <v>0</v>
      </c>
      <c r="FU126" s="244">
        <v>0</v>
      </c>
      <c r="FV126" s="244">
        <f t="shared" si="658"/>
        <v>0</v>
      </c>
      <c r="FW126" s="270">
        <v>1.7600000000000001E-3</v>
      </c>
      <c r="FX126" s="243">
        <f t="shared" si="659"/>
        <v>7.8446979649632009</v>
      </c>
      <c r="FY126" s="243">
        <f t="shared" si="660"/>
        <v>1.7258335522919042</v>
      </c>
      <c r="FZ126" s="243">
        <f t="shared" si="432"/>
        <v>0</v>
      </c>
      <c r="GA126" s="243">
        <f t="shared" si="661"/>
        <v>0</v>
      </c>
      <c r="GB126" s="243">
        <f t="shared" si="662"/>
        <v>0</v>
      </c>
      <c r="GC126" s="243">
        <f t="shared" si="663"/>
        <v>0.13704686270624797</v>
      </c>
      <c r="GD126" s="243">
        <f t="shared" si="433"/>
        <v>1.10299409081389</v>
      </c>
      <c r="GE126" s="243">
        <f t="shared" si="664"/>
        <v>3.5553523227056592E-2</v>
      </c>
      <c r="GF126" s="243">
        <f t="shared" si="665"/>
        <v>0.94084871801465975</v>
      </c>
      <c r="GG126" s="243">
        <f t="shared" si="434"/>
        <v>0.54052862353876219</v>
      </c>
      <c r="GH126" s="247">
        <f t="shared" si="666"/>
        <v>13.621321313176805</v>
      </c>
      <c r="GI126" s="244">
        <v>12</v>
      </c>
      <c r="GJ126" s="244">
        <v>4065.37</v>
      </c>
      <c r="GK126" s="244">
        <v>894.38139999999999</v>
      </c>
      <c r="GL126" s="244">
        <v>2493.5898524018999</v>
      </c>
      <c r="GM126" s="244">
        <v>71.022008333333304</v>
      </c>
      <c r="GN126" s="271">
        <v>17.38</v>
      </c>
      <c r="GO126" s="243">
        <f t="shared" si="667"/>
        <v>3.8235999999999999</v>
      </c>
      <c r="GP126" s="243">
        <f t="shared" si="435"/>
        <v>0</v>
      </c>
      <c r="GQ126" s="243">
        <f t="shared" si="668"/>
        <v>0</v>
      </c>
      <c r="GR126" s="243">
        <f t="shared" si="669"/>
        <v>0</v>
      </c>
      <c r="GS126" s="244">
        <v>0.35372163616666702</v>
      </c>
      <c r="GT126" s="244">
        <v>9.9059853370833298E-2</v>
      </c>
      <c r="GU126" s="245"/>
      <c r="GV126" s="243">
        <f t="shared" si="436"/>
        <v>2.4606405301531304</v>
      </c>
      <c r="GW126" s="243">
        <f t="shared" si="670"/>
        <v>7.9315420609082463E-2</v>
      </c>
      <c r="GX126" s="243">
        <f t="shared" si="671"/>
        <v>2.0989146792084807</v>
      </c>
      <c r="GY126" s="243">
        <f t="shared" si="437"/>
        <v>1.2058511009845316</v>
      </c>
      <c r="GZ126" s="243">
        <f t="shared" si="672"/>
        <v>30.387447744810192</v>
      </c>
      <c r="HA126" s="244">
        <v>0</v>
      </c>
      <c r="HB126" s="244">
        <v>44</v>
      </c>
      <c r="HC126" s="244">
        <v>0</v>
      </c>
      <c r="HD126" s="244">
        <v>0</v>
      </c>
      <c r="HE126" s="244">
        <v>0</v>
      </c>
      <c r="HF126" s="243">
        <f t="shared" si="673"/>
        <v>0</v>
      </c>
      <c r="HG126" s="243">
        <f t="shared" si="438"/>
        <v>0</v>
      </c>
      <c r="HH126" s="244">
        <v>0</v>
      </c>
      <c r="HI126" s="244">
        <v>0</v>
      </c>
      <c r="HJ126" s="243">
        <f t="shared" si="439"/>
        <v>0</v>
      </c>
      <c r="HK126" s="243">
        <f t="shared" si="440"/>
        <v>0</v>
      </c>
      <c r="HL126" s="243">
        <f t="shared" si="441"/>
        <v>0</v>
      </c>
      <c r="HM126" s="244">
        <v>34.200000000000003</v>
      </c>
      <c r="HN126" s="243">
        <f t="shared" si="674"/>
        <v>7.5240000000000009</v>
      </c>
      <c r="HO126" s="243">
        <f t="shared" si="442"/>
        <v>0</v>
      </c>
      <c r="HP126" s="244">
        <v>1.4773618798000001</v>
      </c>
      <c r="HQ126" s="244">
        <v>30.580169497978002</v>
      </c>
      <c r="HR126" s="243">
        <f t="shared" si="443"/>
        <v>8.3832022710088836</v>
      </c>
      <c r="HS126" s="243">
        <f t="shared" si="444"/>
        <v>4.1082366824393448</v>
      </c>
      <c r="HT126" s="243">
        <f t="shared" si="445"/>
        <v>103.52756439747148</v>
      </c>
      <c r="HU126" s="244">
        <v>19.09</v>
      </c>
      <c r="HV126" s="243">
        <f t="shared" si="675"/>
        <v>4.1997999999999998</v>
      </c>
      <c r="HW126" s="243">
        <f t="shared" si="446"/>
        <v>0</v>
      </c>
      <c r="HX126" s="244">
        <v>0.77972719222999898</v>
      </c>
      <c r="HY126" s="244">
        <v>42.750567894820001</v>
      </c>
      <c r="HZ126" s="243">
        <f t="shared" si="447"/>
        <v>7.5922302291966455</v>
      </c>
      <c r="IA126" s="243">
        <f t="shared" si="448"/>
        <v>3.7206162658123318</v>
      </c>
      <c r="IB126" s="243">
        <f t="shared" si="449"/>
        <v>93.759529898470774</v>
      </c>
      <c r="IC126" s="244">
        <v>10.17</v>
      </c>
      <c r="ID126" s="243">
        <f t="shared" si="676"/>
        <v>2.2374000000000001</v>
      </c>
      <c r="IE126" s="243">
        <f t="shared" si="450"/>
        <v>0</v>
      </c>
      <c r="IF126" s="244">
        <v>0.44944319783500097</v>
      </c>
      <c r="IG126" s="244">
        <v>0.80512886903233305</v>
      </c>
      <c r="IH126" s="243">
        <f t="shared" si="451"/>
        <v>1.5523000555653599</v>
      </c>
      <c r="II126" s="243">
        <f t="shared" si="452"/>
        <v>0.76071360612163463</v>
      </c>
      <c r="IJ126" s="243">
        <f t="shared" si="677"/>
        <v>19.169982874265191</v>
      </c>
      <c r="IK126" s="244">
        <v>0</v>
      </c>
      <c r="IL126" s="243">
        <f t="shared" si="678"/>
        <v>0</v>
      </c>
      <c r="IM126" s="243">
        <f t="shared" si="453"/>
        <v>0</v>
      </c>
      <c r="IN126" s="244">
        <v>0</v>
      </c>
      <c r="IO126" s="244">
        <v>0</v>
      </c>
      <c r="IP126" s="243">
        <f t="shared" si="454"/>
        <v>0</v>
      </c>
      <c r="IQ126" s="243">
        <f t="shared" si="455"/>
        <v>0</v>
      </c>
      <c r="IR126" s="243">
        <f t="shared" si="679"/>
        <v>0</v>
      </c>
      <c r="IS126" s="244">
        <v>0</v>
      </c>
      <c r="IT126" s="243">
        <f t="shared" si="680"/>
        <v>0</v>
      </c>
      <c r="IU126" s="243">
        <f t="shared" si="456"/>
        <v>0</v>
      </c>
      <c r="IV126" s="244">
        <v>0</v>
      </c>
      <c r="IW126" s="244">
        <v>0</v>
      </c>
      <c r="IX126" s="243">
        <f t="shared" si="457"/>
        <v>0</v>
      </c>
      <c r="IY126" s="243">
        <f t="shared" si="458"/>
        <v>0</v>
      </c>
      <c r="IZ126" s="243">
        <f t="shared" si="681"/>
        <v>0</v>
      </c>
      <c r="JA126" s="244">
        <v>30.456533333333301</v>
      </c>
      <c r="JB126" s="243">
        <f t="shared" si="682"/>
        <v>6.7004373333333263</v>
      </c>
      <c r="JC126" s="244">
        <v>78.116266666666505</v>
      </c>
      <c r="JD126" s="243">
        <f t="shared" si="459"/>
        <v>0</v>
      </c>
      <c r="JE126" s="243">
        <f t="shared" si="460"/>
        <v>13.097571261449831</v>
      </c>
      <c r="JF126" s="243">
        <f t="shared" si="461"/>
        <v>6.4185404297391493</v>
      </c>
      <c r="JG126" s="243">
        <f t="shared" si="683"/>
        <v>161.74721882942654</v>
      </c>
      <c r="JH126" s="244">
        <v>0</v>
      </c>
      <c r="JI126" s="243">
        <f t="shared" si="684"/>
        <v>0</v>
      </c>
      <c r="JJ126" s="244">
        <v>0</v>
      </c>
      <c r="JK126" s="243">
        <f t="shared" si="462"/>
        <v>0</v>
      </c>
      <c r="JL126" s="243">
        <f t="shared" si="463"/>
        <v>0</v>
      </c>
      <c r="JM126" s="243">
        <f t="shared" si="464"/>
        <v>0</v>
      </c>
      <c r="JN126" s="243">
        <f t="shared" si="685"/>
        <v>0</v>
      </c>
      <c r="JO126" s="244">
        <v>11.972571428571401</v>
      </c>
      <c r="JP126" s="243">
        <f t="shared" si="686"/>
        <v>2.6339657142857082</v>
      </c>
      <c r="JQ126" s="244">
        <v>14.5865142857142</v>
      </c>
      <c r="JR126" s="243">
        <f t="shared" si="465"/>
        <v>0</v>
      </c>
      <c r="JS126" s="243">
        <f t="shared" si="466"/>
        <v>3.3169717470432962</v>
      </c>
      <c r="JT126" s="243">
        <f t="shared" si="467"/>
        <v>1.6255011587807304</v>
      </c>
      <c r="JU126" s="243">
        <f t="shared" si="687"/>
        <v>40.962629201274403</v>
      </c>
      <c r="JV126" s="244">
        <v>11.3816190476191</v>
      </c>
      <c r="JW126" s="243">
        <f t="shared" si="688"/>
        <v>2.503956190476202</v>
      </c>
      <c r="JX126" s="244">
        <v>23.3510666666667</v>
      </c>
      <c r="JY126" s="243">
        <f t="shared" si="468"/>
        <v>0</v>
      </c>
      <c r="JZ126" s="243">
        <f t="shared" si="469"/>
        <v>4.2309002693696378</v>
      </c>
      <c r="KA126" s="243">
        <f t="shared" si="470"/>
        <v>2.0733771087065818</v>
      </c>
      <c r="KB126" s="243">
        <f t="shared" si="689"/>
        <v>52.249103139405861</v>
      </c>
      <c r="KC126" s="244">
        <v>17.399999999999999</v>
      </c>
      <c r="KD126" s="243">
        <f t="shared" si="690"/>
        <v>3.8279999999999998</v>
      </c>
      <c r="KE126" s="244">
        <v>9.3266666666666698</v>
      </c>
      <c r="KF126" s="243">
        <f t="shared" si="471"/>
        <v>0</v>
      </c>
      <c r="KG126" s="243">
        <f t="shared" si="472"/>
        <v>3.4716811403438439</v>
      </c>
      <c r="KH126" s="243">
        <f t="shared" si="473"/>
        <v>1.7013173903505259</v>
      </c>
      <c r="KI126" s="243">
        <f t="shared" si="691"/>
        <v>42.873198236833247</v>
      </c>
      <c r="KJ126" s="244">
        <v>2.8110861111111101</v>
      </c>
      <c r="KK126" s="243">
        <f t="shared" si="692"/>
        <v>0.61843894444444425</v>
      </c>
      <c r="KL126" s="244">
        <v>2.72478888888888</v>
      </c>
      <c r="KM126" s="243">
        <f t="shared" si="474"/>
        <v>0</v>
      </c>
      <c r="KN126" s="243">
        <f t="shared" si="475"/>
        <v>0.69926521816687692</v>
      </c>
      <c r="KO126" s="243">
        <f t="shared" si="476"/>
        <v>0.34267895813056559</v>
      </c>
      <c r="KP126" s="243">
        <f t="shared" si="693"/>
        <v>8.6355097448902516</v>
      </c>
      <c r="KQ126" s="243">
        <f t="shared" si="694"/>
        <v>137.4818099206349</v>
      </c>
      <c r="KR126" s="243">
        <f t="shared" si="694"/>
        <v>30.245998182539683</v>
      </c>
      <c r="KS126" s="243">
        <f t="shared" si="695"/>
        <v>204.94770170629826</v>
      </c>
      <c r="KT126" s="243">
        <f t="shared" si="696"/>
        <v>0</v>
      </c>
      <c r="KU126" s="243">
        <f t="shared" si="697"/>
        <v>0</v>
      </c>
      <c r="KV126" s="243">
        <f t="shared" si="698"/>
        <v>0</v>
      </c>
      <c r="KW126" s="243">
        <f t="shared" si="699"/>
        <v>42.344122192144376</v>
      </c>
      <c r="KX126" s="243">
        <f t="shared" si="700"/>
        <v>1.3649055279859612</v>
      </c>
      <c r="KY126" s="243">
        <f t="shared" si="701"/>
        <v>36.119335009798625</v>
      </c>
      <c r="KZ126" s="243">
        <f t="shared" si="702"/>
        <v>20.750981600080863</v>
      </c>
      <c r="LA126" s="243">
        <f t="shared" si="702"/>
        <v>522.9247363220378</v>
      </c>
      <c r="LB126" s="244">
        <v>63.28</v>
      </c>
      <c r="LC126" s="243">
        <f t="shared" si="703"/>
        <v>13.9216</v>
      </c>
      <c r="LD126" s="243">
        <f t="shared" si="477"/>
        <v>0</v>
      </c>
      <c r="LE126" s="243">
        <f t="shared" si="704"/>
        <v>0</v>
      </c>
      <c r="LF126" s="243">
        <f t="shared" si="705"/>
        <v>0</v>
      </c>
      <c r="LG126" s="244">
        <v>5.4557263492416697</v>
      </c>
      <c r="LH126" s="243">
        <f t="shared" si="478"/>
        <v>9.3916874999315496</v>
      </c>
      <c r="LI126" s="243">
        <f t="shared" si="706"/>
        <v>0.30272834863846448</v>
      </c>
      <c r="LJ126" s="243">
        <f t="shared" si="707"/>
        <v>8.0110648079581086</v>
      </c>
      <c r="LK126" s="243">
        <f t="shared" si="479"/>
        <v>4.6024506924586612</v>
      </c>
      <c r="LL126" s="243">
        <f t="shared" si="708"/>
        <v>115.98175744995825</v>
      </c>
      <c r="LM126" s="243">
        <f t="shared" si="480"/>
        <v>0.54166666784117723</v>
      </c>
      <c r="LN126" s="244">
        <v>6.1545228937110799E-2</v>
      </c>
      <c r="LO126" s="243">
        <f t="shared" si="709"/>
        <v>1.9838272432769494E-3</v>
      </c>
      <c r="LP126" s="243">
        <f t="shared" si="710"/>
        <v>5.2497787819218517E-2</v>
      </c>
      <c r="LQ126" s="243">
        <f t="shared" si="481"/>
        <v>3.0160594838914402E-2</v>
      </c>
      <c r="LR126" s="243">
        <f t="shared" si="711"/>
        <v>0.7600469899406429</v>
      </c>
      <c r="LS126" s="244">
        <v>156.21081000000001</v>
      </c>
      <c r="LT126" s="243">
        <f t="shared" si="482"/>
        <v>17.748978541024901</v>
      </c>
      <c r="LU126" s="243">
        <f t="shared" si="712"/>
        <v>0.57211432596997847</v>
      </c>
      <c r="LV126" s="243">
        <f t="shared" si="713"/>
        <v>15.139794351999527</v>
      </c>
      <c r="LW126" s="243">
        <f t="shared" si="483"/>
        <v>8.6979894270512457</v>
      </c>
      <c r="LX126" s="243">
        <f t="shared" si="714"/>
        <v>219.1893335616914</v>
      </c>
      <c r="LY126" s="245">
        <f t="shared" si="484"/>
        <v>0</v>
      </c>
      <c r="LZ126" s="244">
        <v>0</v>
      </c>
      <c r="MA126" s="249">
        <f t="shared" si="715"/>
        <v>0</v>
      </c>
      <c r="MB126" s="249">
        <f t="shared" si="716"/>
        <v>0</v>
      </c>
      <c r="MC126" s="249">
        <f t="shared" si="485"/>
        <v>0</v>
      </c>
      <c r="MD126" s="247">
        <f t="shared" si="717"/>
        <v>0</v>
      </c>
      <c r="ME126" s="250">
        <f t="shared" si="718"/>
        <v>2423.1376383339366</v>
      </c>
      <c r="MF126" s="251">
        <f t="shared" si="765"/>
        <v>816.15133962042967</v>
      </c>
      <c r="MG126" s="252" t="e">
        <f t="shared" si="719"/>
        <v>#REF!</v>
      </c>
      <c r="MH126" s="252" t="e">
        <f t="shared" si="766"/>
        <v>#REF!</v>
      </c>
      <c r="MI126" s="252">
        <f t="shared" si="720"/>
        <v>156.21081000000001</v>
      </c>
      <c r="MJ126" s="252">
        <f t="shared" si="721"/>
        <v>0</v>
      </c>
      <c r="MK126" s="252">
        <f t="shared" si="767"/>
        <v>331.31583333333327</v>
      </c>
      <c r="ML126" s="252">
        <f t="shared" si="722"/>
        <v>0</v>
      </c>
      <c r="MM126" s="252">
        <f t="shared" si="723"/>
        <v>0</v>
      </c>
      <c r="MN126" s="252">
        <f t="shared" si="724"/>
        <v>119.78624000000001</v>
      </c>
      <c r="MO126" s="252">
        <f t="shared" si="725"/>
        <v>0</v>
      </c>
      <c r="MP126" s="253">
        <f t="shared" si="726"/>
        <v>0</v>
      </c>
      <c r="MQ126" s="254">
        <f t="shared" si="768"/>
        <v>0</v>
      </c>
      <c r="MR126" s="255">
        <f t="shared" si="727"/>
        <v>0</v>
      </c>
      <c r="MS126" s="255">
        <f t="shared" si="769"/>
        <v>0</v>
      </c>
      <c r="MT126" s="255">
        <f t="shared" si="770"/>
        <v>209.82526927629215</v>
      </c>
      <c r="MU126" s="255">
        <f t="shared" si="486"/>
        <v>6.7634338633068891</v>
      </c>
      <c r="MV126" s="255">
        <f t="shared" si="728"/>
        <v>218.35554827062808</v>
      </c>
      <c r="MW126" s="255" t="e">
        <f t="shared" si="487"/>
        <v>#REF!</v>
      </c>
      <c r="MX126" s="255" t="e">
        <f t="shared" si="488"/>
        <v>#REF!</v>
      </c>
      <c r="MY126" s="256" t="e">
        <f t="shared" si="729"/>
        <v>#REF!</v>
      </c>
      <c r="MZ126" s="254">
        <f t="shared" si="730"/>
        <v>0</v>
      </c>
      <c r="NA126" s="255">
        <f t="shared" si="489"/>
        <v>0</v>
      </c>
      <c r="NB126" s="255">
        <f t="shared" si="731"/>
        <v>0</v>
      </c>
      <c r="NC126" s="255">
        <f t="shared" si="490"/>
        <v>0</v>
      </c>
      <c r="ND126" s="255">
        <f t="shared" si="732"/>
        <v>0</v>
      </c>
      <c r="NE126" s="255"/>
      <c r="NF126" s="256"/>
      <c r="NG126" s="257"/>
      <c r="NH126" s="254">
        <f t="shared" si="733"/>
        <v>449.52591651510829</v>
      </c>
      <c r="NI126" s="255">
        <f t="shared" si="491"/>
        <v>506.61570791252706</v>
      </c>
      <c r="NJ126" s="255" t="e">
        <f t="shared" si="734"/>
        <v>#REF!</v>
      </c>
      <c r="NK126" s="255" t="e">
        <f t="shared" si="492"/>
        <v>#REF!</v>
      </c>
      <c r="NL126" s="255">
        <f t="shared" si="735"/>
        <v>481.71505463821228</v>
      </c>
      <c r="NM126" s="255">
        <f t="shared" si="773"/>
        <v>0.93317805243334284</v>
      </c>
      <c r="NN126" s="256" t="e">
        <f t="shared" si="774"/>
        <v>#REF!</v>
      </c>
      <c r="NO126" s="257" t="e">
        <f t="shared" si="801"/>
        <v>#REF!</v>
      </c>
      <c r="NP126" s="254">
        <f t="shared" si="736"/>
        <v>44.792611990794562</v>
      </c>
      <c r="NQ126" s="255">
        <f t="shared" si="493"/>
        <v>50.48127371362547</v>
      </c>
      <c r="NR126" s="255">
        <f t="shared" si="737"/>
        <v>39.394083810390534</v>
      </c>
      <c r="NS126" s="255">
        <f t="shared" si="494"/>
        <v>48.848663924884264</v>
      </c>
      <c r="NT126" s="255">
        <f t="shared" si="738"/>
        <v>421.86690086742573</v>
      </c>
      <c r="NU126" s="255">
        <f t="shared" si="739"/>
        <v>0.10617711865684129</v>
      </c>
      <c r="NV126" s="256">
        <f t="shared" si="740"/>
        <v>9.3380361742981033E-2</v>
      </c>
      <c r="NW126" s="257">
        <f t="shared" si="495"/>
        <v>1.0358957808877343</v>
      </c>
      <c r="NX126" s="254">
        <f t="shared" si="741"/>
        <v>0</v>
      </c>
      <c r="NY126" s="255">
        <f t="shared" si="496"/>
        <v>0</v>
      </c>
      <c r="NZ126" s="255">
        <f t="shared" si="742"/>
        <v>0</v>
      </c>
      <c r="OA126" s="255">
        <f t="shared" si="497"/>
        <v>0</v>
      </c>
      <c r="OB126" s="255">
        <f t="shared" si="743"/>
        <v>0</v>
      </c>
      <c r="OC126" s="255"/>
      <c r="OD126" s="256"/>
      <c r="OE126" s="257"/>
      <c r="OF126" s="254">
        <f t="shared" si="744"/>
        <v>0</v>
      </c>
      <c r="OG126" s="255">
        <f t="shared" si="498"/>
        <v>0</v>
      </c>
      <c r="OH126" s="255">
        <f t="shared" si="745"/>
        <v>0</v>
      </c>
      <c r="OI126" s="255">
        <f t="shared" si="499"/>
        <v>0</v>
      </c>
      <c r="OJ126" s="255">
        <f t="shared" si="746"/>
        <v>0</v>
      </c>
      <c r="OK126" s="255"/>
      <c r="OL126" s="256"/>
      <c r="OM126" s="257"/>
      <c r="ON126" s="258"/>
      <c r="OO126" s="254">
        <f t="shared" si="747"/>
        <v>0</v>
      </c>
      <c r="OP126" s="255">
        <f t="shared" si="500"/>
        <v>0</v>
      </c>
      <c r="OQ126" s="255">
        <f t="shared" si="748"/>
        <v>0</v>
      </c>
      <c r="OR126" s="255">
        <f t="shared" si="501"/>
        <v>0</v>
      </c>
      <c r="OS126" s="255">
        <f t="shared" si="749"/>
        <v>0</v>
      </c>
      <c r="OT126" s="255"/>
      <c r="OU126" s="256"/>
      <c r="OV126" s="257"/>
      <c r="OW126" s="258"/>
      <c r="OX126" s="254">
        <f t="shared" si="750"/>
        <v>174.23895893524323</v>
      </c>
      <c r="OY126" s="255">
        <f t="shared" si="502"/>
        <v>196.36730672001912</v>
      </c>
      <c r="OZ126" s="255">
        <f t="shared" si="751"/>
        <v>0.99644543666071672</v>
      </c>
      <c r="PA126" s="255">
        <f t="shared" si="503"/>
        <v>1.2355923414592886</v>
      </c>
      <c r="PB126" s="255">
        <f t="shared" si="752"/>
        <v>302.98391350414033</v>
      </c>
      <c r="PC126" s="255">
        <f t="shared" si="388"/>
        <v>0.57507660033859265</v>
      </c>
      <c r="PD126" s="259">
        <f t="shared" si="504"/>
        <v>3.2887734042919745E-3</v>
      </c>
      <c r="PE126" s="257">
        <f t="shared" si="389"/>
        <v>1.0738240338600313</v>
      </c>
      <c r="PF126" s="254">
        <f t="shared" si="505"/>
        <v>0</v>
      </c>
      <c r="PG126" s="255">
        <f t="shared" si="506"/>
        <v>0</v>
      </c>
      <c r="PH126" s="255">
        <f t="shared" si="753"/>
        <v>0</v>
      </c>
      <c r="PI126" s="255">
        <f t="shared" si="507"/>
        <v>0</v>
      </c>
      <c r="PJ126" s="255">
        <f t="shared" si="508"/>
        <v>0</v>
      </c>
      <c r="PK126" s="255"/>
      <c r="PL126" s="259"/>
      <c r="PM126" s="257"/>
      <c r="PN126" s="254">
        <f t="shared" si="509"/>
        <v>0</v>
      </c>
      <c r="PO126" s="255">
        <f t="shared" si="510"/>
        <v>0</v>
      </c>
      <c r="PP126" s="255">
        <f t="shared" si="754"/>
        <v>0</v>
      </c>
      <c r="PQ126" s="255">
        <f t="shared" si="511"/>
        <v>0</v>
      </c>
      <c r="PR126" s="255">
        <f t="shared" si="512"/>
        <v>0</v>
      </c>
      <c r="PS126" s="255"/>
      <c r="PT126" s="259"/>
      <c r="PU126" s="257"/>
      <c r="PV126" s="254">
        <f t="shared" si="513"/>
        <v>10.718366953232991</v>
      </c>
      <c r="PW126" s="255">
        <f t="shared" si="514"/>
        <v>12.07959955629358</v>
      </c>
      <c r="PX126" s="255">
        <f t="shared" si="515"/>
        <v>3.5553523227056592E-2</v>
      </c>
      <c r="PY126" s="255">
        <f t="shared" si="516"/>
        <v>4.4086368801550174E-2</v>
      </c>
      <c r="PZ126" s="255">
        <f t="shared" si="517"/>
        <v>10.810572470775242</v>
      </c>
      <c r="QA126" s="255">
        <f t="shared" si="755"/>
        <v>0.99147080158876744</v>
      </c>
      <c r="QB126" s="259">
        <f t="shared" si="518"/>
        <v>3.2887734042919745E-3</v>
      </c>
      <c r="QC126" s="257">
        <f t="shared" si="756"/>
        <v>1.1267060974188035</v>
      </c>
      <c r="QD126" s="254">
        <f t="shared" si="519"/>
        <v>23.764275908634346</v>
      </c>
      <c r="QE126" s="255">
        <f t="shared" si="520"/>
        <v>26.782338949030908</v>
      </c>
      <c r="QF126" s="255">
        <f t="shared" si="521"/>
        <v>7.9315420609082463E-2</v>
      </c>
      <c r="QG126" s="255">
        <f t="shared" si="522"/>
        <v>9.8351121555262253E-2</v>
      </c>
      <c r="QH126" s="255">
        <f t="shared" si="523"/>
        <v>24.11702201969063</v>
      </c>
      <c r="QI126" s="255">
        <f t="shared" si="784"/>
        <v>0.98537356267418585</v>
      </c>
      <c r="QJ126" s="259">
        <f t="shared" si="785"/>
        <v>3.2887734042919745E-3</v>
      </c>
      <c r="QK126" s="257">
        <f t="shared" si="786"/>
        <v>1.1259317480766518</v>
      </c>
      <c r="QL126" s="254">
        <f t="shared" si="524"/>
        <v>211.79339681512892</v>
      </c>
      <c r="QM126" s="255">
        <f t="shared" si="525"/>
        <v>238.69115821065029</v>
      </c>
      <c r="QN126" s="255">
        <f t="shared" si="526"/>
        <v>1.3649055279859612</v>
      </c>
      <c r="QO126" s="255">
        <f t="shared" si="527"/>
        <v>1.6924828547025919</v>
      </c>
      <c r="QP126" s="255">
        <f t="shared" si="757"/>
        <v>415.01963200161731</v>
      </c>
      <c r="QQ126" s="255">
        <f t="shared" si="758"/>
        <v>0.51032139321617331</v>
      </c>
      <c r="QR126" s="259">
        <f t="shared" si="528"/>
        <v>3.2887734042919741E-3</v>
      </c>
      <c r="QS126" s="257">
        <f t="shared" si="759"/>
        <v>1.0656001225554841</v>
      </c>
      <c r="QT126" s="254">
        <f t="shared" si="529"/>
        <v>86.975099065708889</v>
      </c>
      <c r="QU126" s="255">
        <f t="shared" si="530"/>
        <v>98.020936647053915</v>
      </c>
      <c r="QV126" s="255">
        <f t="shared" si="531"/>
        <v>0.30272834863846448</v>
      </c>
      <c r="QW126" s="255">
        <f t="shared" si="532"/>
        <v>0.37538315231169594</v>
      </c>
      <c r="QX126" s="255">
        <f t="shared" si="533"/>
        <v>92.049013849173207</v>
      </c>
      <c r="QY126" s="255">
        <f t="shared" si="787"/>
        <v>0.94487811904451058</v>
      </c>
      <c r="QZ126" s="259">
        <f t="shared" si="788"/>
        <v>3.2887734042919745E-3</v>
      </c>
      <c r="RA126" s="257">
        <f t="shared" si="789"/>
        <v>1.1207888267356829</v>
      </c>
      <c r="RB126" s="254">
        <f t="shared" si="534"/>
        <v>6.4047301139446594E-2</v>
      </c>
      <c r="RC126" s="255">
        <f t="shared" si="535"/>
        <v>7.2181308384156317E-2</v>
      </c>
      <c r="RD126" s="255">
        <f t="shared" si="760"/>
        <v>1.9838272432769494E-3</v>
      </c>
      <c r="RE126" s="255">
        <f t="shared" si="536"/>
        <v>2.4599457816634174E-3</v>
      </c>
      <c r="RF126" s="255">
        <f t="shared" si="537"/>
        <v>0.60321189677828801</v>
      </c>
      <c r="RG126" s="255">
        <f t="shared" si="790"/>
        <v>0.1061771186568413</v>
      </c>
      <c r="RH126" s="259">
        <f t="shared" si="791"/>
        <v>3.2887734042919745E-3</v>
      </c>
      <c r="RI126" s="257">
        <f t="shared" si="792"/>
        <v>1.0142737996864488</v>
      </c>
      <c r="RJ126" s="254">
        <f t="shared" si="538"/>
        <v>18.470549109439421</v>
      </c>
      <c r="RK126" s="255">
        <f t="shared" si="539"/>
        <v>20.816308846338227</v>
      </c>
      <c r="RL126" s="255">
        <f t="shared" si="761"/>
        <v>0.57211432596997847</v>
      </c>
      <c r="RM126" s="255">
        <f t="shared" si="540"/>
        <v>0.70942176420277325</v>
      </c>
      <c r="RN126" s="255">
        <f t="shared" si="541"/>
        <v>173.95978854102492</v>
      </c>
      <c r="RO126" s="255">
        <f t="shared" si="793"/>
        <v>0.10617711865684128</v>
      </c>
      <c r="RP126" s="259">
        <f t="shared" si="794"/>
        <v>3.2887734042919741E-3</v>
      </c>
      <c r="RQ126" s="257">
        <f t="shared" si="795"/>
        <v>1.0142737996864488</v>
      </c>
      <c r="RR126" s="254">
        <f t="shared" si="542"/>
        <v>0</v>
      </c>
      <c r="RS126" s="255">
        <f t="shared" si="543"/>
        <v>0</v>
      </c>
      <c r="RT126" s="255">
        <f t="shared" si="762"/>
        <v>0</v>
      </c>
      <c r="RU126" s="255">
        <f t="shared" si="544"/>
        <v>0</v>
      </c>
      <c r="RV126" s="255">
        <f t="shared" si="545"/>
        <v>0</v>
      </c>
      <c r="RW126" s="255"/>
      <c r="RX126" s="259"/>
      <c r="RY126" s="257"/>
      <c r="RZ126" s="260"/>
      <c r="SA126" s="242" t="e">
        <f t="shared" si="546"/>
        <v>#REF!</v>
      </c>
      <c r="SB126" s="242">
        <f t="shared" si="547"/>
        <v>0</v>
      </c>
      <c r="SC126" s="242">
        <f t="shared" si="548"/>
        <v>0.53327914800100562</v>
      </c>
      <c r="SD126" s="242">
        <f t="shared" si="549"/>
        <v>0</v>
      </c>
      <c r="SE126" s="242">
        <f t="shared" si="550"/>
        <v>0</v>
      </c>
      <c r="SF126" s="262">
        <v>0</v>
      </c>
      <c r="SG126" s="242">
        <f t="shared" si="551"/>
        <v>0</v>
      </c>
      <c r="SH126" s="262">
        <v>0</v>
      </c>
      <c r="SI126" s="242">
        <f t="shared" si="552"/>
        <v>0.48783825858261221</v>
      </c>
      <c r="SJ126" s="242">
        <f t="shared" si="553"/>
        <v>0</v>
      </c>
      <c r="SK126" s="242">
        <f t="shared" si="554"/>
        <v>0</v>
      </c>
      <c r="SL126" s="242">
        <f t="shared" si="555"/>
        <v>2.1632757070441024E-2</v>
      </c>
      <c r="SM126" s="242">
        <f t="shared" si="556"/>
        <v>4.807728564287303E-2</v>
      </c>
      <c r="SN126" s="242">
        <f t="shared" si="557"/>
        <v>0.64404871407253461</v>
      </c>
      <c r="SO126" s="242">
        <f t="shared" si="558"/>
        <v>0.18011076445642427</v>
      </c>
      <c r="SP126" s="242">
        <f t="shared" si="559"/>
        <v>7.0999165978051417E-4</v>
      </c>
      <c r="SQ126" s="242">
        <f t="shared" si="560"/>
        <v>0.20954896701522033</v>
      </c>
      <c r="SR126" s="242">
        <f t="shared" si="561"/>
        <v>0</v>
      </c>
      <c r="SS126" s="242" t="e">
        <f t="shared" si="562"/>
        <v>#REF!</v>
      </c>
      <c r="ST126" s="242" t="e">
        <f t="shared" si="563"/>
        <v>#REF!</v>
      </c>
      <c r="SU126" s="242" t="e">
        <f t="shared" si="796"/>
        <v>#REF!</v>
      </c>
      <c r="SV126" s="242" t="e">
        <f t="shared" si="797"/>
        <v>#REF!</v>
      </c>
      <c r="SW126" s="242" t="e">
        <f t="shared" si="564"/>
        <v>#REF!</v>
      </c>
      <c r="SX126" s="242" t="e">
        <f t="shared" si="564"/>
        <v>#REF!</v>
      </c>
      <c r="SY126" s="242" t="e">
        <f t="shared" si="564"/>
        <v>#REF!</v>
      </c>
      <c r="SZ126" s="263" t="e">
        <f t="shared" si="564"/>
        <v>#REF!</v>
      </c>
      <c r="TA126" s="264">
        <f t="shared" si="565"/>
        <v>864.31968000000006</v>
      </c>
      <c r="TB126" s="264">
        <f t="shared" si="566"/>
        <v>0</v>
      </c>
      <c r="TC126" s="264">
        <f t="shared" si="567"/>
        <v>531.60307200000011</v>
      </c>
      <c r="TD126" s="264">
        <f t="shared" si="568"/>
        <v>0</v>
      </c>
      <c r="TE126" s="264">
        <f t="shared" si="569"/>
        <v>0</v>
      </c>
      <c r="TF126" s="264">
        <f t="shared" si="569"/>
        <v>0</v>
      </c>
      <c r="TG126" s="264">
        <f t="shared" si="570"/>
        <v>469.12835200000001</v>
      </c>
      <c r="TH126" s="264">
        <f t="shared" si="571"/>
        <v>0</v>
      </c>
      <c r="TI126" s="264">
        <f t="shared" si="572"/>
        <v>0</v>
      </c>
      <c r="TJ126" s="264">
        <f t="shared" si="573"/>
        <v>19.826688000000001</v>
      </c>
      <c r="TK126" s="264">
        <f t="shared" si="574"/>
        <v>44.093728000000006</v>
      </c>
      <c r="TL126" s="264">
        <f t="shared" si="575"/>
        <v>624.1276160000001</v>
      </c>
      <c r="TM126" s="264">
        <f t="shared" si="576"/>
        <v>165.94524800000002</v>
      </c>
      <c r="TN126" s="264">
        <f t="shared" si="577"/>
        <v>0.72284800000000005</v>
      </c>
      <c r="TO126" s="264">
        <f t="shared" si="578"/>
        <v>213.34342400000003</v>
      </c>
      <c r="TP126" s="264">
        <f t="shared" si="578"/>
        <v>0</v>
      </c>
      <c r="TQ126" s="264"/>
      <c r="TR126" s="264"/>
      <c r="TS126" s="264" t="e">
        <f t="shared" si="579"/>
        <v>#REF!</v>
      </c>
      <c r="TT126" s="264">
        <f t="shared" si="580"/>
        <v>0</v>
      </c>
      <c r="TU126" s="264">
        <f t="shared" si="581"/>
        <v>550.68537939175849</v>
      </c>
      <c r="TV126" s="264">
        <f t="shared" si="582"/>
        <v>0</v>
      </c>
      <c r="TW126" s="264">
        <f t="shared" si="582"/>
        <v>0</v>
      </c>
      <c r="TX126" s="264">
        <f t="shared" si="583"/>
        <v>0</v>
      </c>
      <c r="TY126" s="264">
        <f t="shared" si="584"/>
        <v>503.76129934274871</v>
      </c>
      <c r="TZ126" s="264">
        <f t="shared" si="585"/>
        <v>0</v>
      </c>
      <c r="UA126" s="264">
        <f t="shared" si="586"/>
        <v>0</v>
      </c>
      <c r="UB126" s="264">
        <f t="shared" si="587"/>
        <v>22.33885026122022</v>
      </c>
      <c r="UC126" s="264">
        <f t="shared" si="588"/>
        <v>49.646528246256409</v>
      </c>
      <c r="UD126" s="264">
        <f t="shared" si="589"/>
        <v>665.07046409986219</v>
      </c>
      <c r="UE126" s="264">
        <f t="shared" si="590"/>
        <v>185.98957980828197</v>
      </c>
      <c r="UF126" s="264">
        <f t="shared" si="591"/>
        <v>0.73316578755575024</v>
      </c>
      <c r="UG126" s="264">
        <f t="shared" si="592"/>
        <v>216.38864529859714</v>
      </c>
      <c r="UH126" s="264">
        <f t="shared" si="592"/>
        <v>0</v>
      </c>
      <c r="UI126" s="191"/>
      <c r="UJ126" s="191"/>
      <c r="UK126" s="191"/>
      <c r="UL126" s="191"/>
      <c r="UM126" s="189"/>
      <c r="UN126" s="191"/>
      <c r="UO126" s="191"/>
      <c r="UP126" s="191"/>
      <c r="UQ126" s="191"/>
      <c r="UR126" s="191"/>
      <c r="US126" s="191"/>
      <c r="UT126" s="191"/>
      <c r="UU126" s="191"/>
      <c r="UV126" s="192"/>
      <c r="UW126" s="191"/>
      <c r="UX126" s="191"/>
      <c r="UY126" s="191"/>
      <c r="UZ126" s="191"/>
      <c r="VA126" s="191"/>
      <c r="VB126" s="191"/>
      <c r="VC126" s="191"/>
      <c r="VD126" s="191"/>
      <c r="VE126" s="191"/>
      <c r="VF126" s="191"/>
      <c r="VG126" s="191"/>
      <c r="VH126" s="191"/>
      <c r="VI126" s="191"/>
      <c r="VJ126" s="191"/>
      <c r="VK126" s="191"/>
      <c r="VL126" s="191"/>
      <c r="VM126" s="191"/>
      <c r="VN126" s="219"/>
      <c r="VO126" s="191"/>
      <c r="VP126" s="191"/>
      <c r="VQ126" s="191"/>
      <c r="VR126" s="191"/>
      <c r="VS126" s="191"/>
      <c r="VT126" s="191"/>
      <c r="VU126" s="191"/>
      <c r="VV126" s="191"/>
    </row>
    <row r="127" spans="1:594" ht="23.1" hidden="1" customHeight="1" thickBot="1" x14ac:dyDescent="0.35">
      <c r="A127" s="265">
        <v>90</v>
      </c>
      <c r="B127" s="266" t="s">
        <v>201</v>
      </c>
      <c r="C127" s="265">
        <v>2</v>
      </c>
      <c r="D127" s="267">
        <v>650.79999999999995</v>
      </c>
      <c r="E127" s="239"/>
      <c r="F127" s="240">
        <f t="shared" si="593"/>
        <v>650.79999999999995</v>
      </c>
      <c r="G127" s="240"/>
      <c r="H127" s="268">
        <f>450</f>
        <v>450</v>
      </c>
      <c r="I127" s="269">
        <v>3.4409999999999998</v>
      </c>
      <c r="J127" s="269">
        <f t="shared" ref="J127:J144" si="803">M127+N127+O127+P127+Q127+R127+S127+T127+U127+V127+W127+X127+Y127+Z127+AA127+AB127</f>
        <v>3.4409999999999998</v>
      </c>
      <c r="K127" s="269">
        <f t="shared" si="798"/>
        <v>2.9257999999999997</v>
      </c>
      <c r="L127" s="269">
        <f t="shared" si="799"/>
        <v>2.9257999999999997</v>
      </c>
      <c r="M127" s="269">
        <v>0.82499999999999996</v>
      </c>
      <c r="N127" s="269">
        <v>0</v>
      </c>
      <c r="O127" s="269">
        <v>0.51519999999999999</v>
      </c>
      <c r="P127" s="269">
        <v>0</v>
      </c>
      <c r="Q127" s="269">
        <v>0</v>
      </c>
      <c r="R127" s="269">
        <v>0</v>
      </c>
      <c r="S127" s="269">
        <v>0.62050000000000005</v>
      </c>
      <c r="T127" s="269">
        <v>0</v>
      </c>
      <c r="U127" s="269">
        <v>0</v>
      </c>
      <c r="V127" s="269">
        <v>7.2099999999999997E-2</v>
      </c>
      <c r="W127" s="269">
        <v>0.18379999999999999</v>
      </c>
      <c r="X127" s="269">
        <v>1.0047999999999999</v>
      </c>
      <c r="Y127" s="269">
        <v>0.21729999999999999</v>
      </c>
      <c r="Z127" s="269">
        <v>2.3E-3</v>
      </c>
      <c r="AA127" s="269">
        <v>0</v>
      </c>
      <c r="AB127" s="269">
        <v>0</v>
      </c>
      <c r="AC127" s="244">
        <v>1.77</v>
      </c>
      <c r="AD127" s="243">
        <f t="shared" si="802"/>
        <v>0.38940000000000002</v>
      </c>
      <c r="AE127" s="243">
        <f t="shared" si="390"/>
        <v>0</v>
      </c>
      <c r="AF127" s="243">
        <f t="shared" si="595"/>
        <v>0</v>
      </c>
      <c r="AG127" s="243">
        <f t="shared" si="596"/>
        <v>0</v>
      </c>
      <c r="AH127" s="244">
        <v>8.8937126666666699E-2</v>
      </c>
      <c r="AI127" s="243">
        <f t="shared" si="391"/>
        <v>0.25546047302485819</v>
      </c>
      <c r="AJ127" s="243">
        <f t="shared" si="597"/>
        <v>8.2344229555955696E-3</v>
      </c>
      <c r="AK127" s="243">
        <f t="shared" si="598"/>
        <v>0.21790656953701759</v>
      </c>
      <c r="AL127" s="243">
        <f t="shared" si="392"/>
        <v>0.12518987998457626</v>
      </c>
      <c r="AM127" s="243">
        <f t="shared" si="599"/>
        <v>3.1547849756113213</v>
      </c>
      <c r="AN127" s="244">
        <v>197.37</v>
      </c>
      <c r="AO127" s="244">
        <v>43.421399999999998</v>
      </c>
      <c r="AP127" s="243">
        <f t="shared" si="600"/>
        <v>0</v>
      </c>
      <c r="AQ127" s="243">
        <f t="shared" si="601"/>
        <v>0</v>
      </c>
      <c r="AR127" s="243">
        <f t="shared" si="602"/>
        <v>0</v>
      </c>
      <c r="AS127" s="244">
        <v>20.807674095808299</v>
      </c>
      <c r="AT127" s="244" t="e">
        <f t="shared" si="393"/>
        <v>#REF!</v>
      </c>
      <c r="AU127" s="243">
        <f t="shared" si="394"/>
        <v>29.723399760096527</v>
      </c>
      <c r="AV127" s="243">
        <f t="shared" si="603"/>
        <v>0.95809360408984379</v>
      </c>
      <c r="AW127" s="243">
        <f t="shared" si="604"/>
        <v>25.353918749182746</v>
      </c>
      <c r="AX127" s="243">
        <f t="shared" si="395"/>
        <v>14.566123692795243</v>
      </c>
      <c r="AY127" s="243">
        <f t="shared" si="605"/>
        <v>367.06631705844012</v>
      </c>
      <c r="AZ127" s="244">
        <v>41</v>
      </c>
      <c r="BA127" s="243">
        <f t="shared" si="606"/>
        <v>208.98383333333331</v>
      </c>
      <c r="BB127" s="243">
        <f t="shared" si="607"/>
        <v>21.79402833333333</v>
      </c>
      <c r="BC127" s="243">
        <f t="shared" si="608"/>
        <v>17.435222666666665</v>
      </c>
      <c r="BD127" s="243">
        <f t="shared" si="609"/>
        <v>4.3588056666666652</v>
      </c>
      <c r="BE127" s="244">
        <v>8.1727606250000004</v>
      </c>
      <c r="BF127" s="243">
        <f t="shared" si="610"/>
        <v>6.5382085000000005</v>
      </c>
      <c r="BG127" s="243">
        <f t="shared" si="611"/>
        <v>1.6345521249999999</v>
      </c>
      <c r="BH127" s="243">
        <f t="shared" si="396"/>
        <v>27.150038255478844</v>
      </c>
      <c r="BI127" s="243">
        <f t="shared" si="612"/>
        <v>0.87514477527197865</v>
      </c>
      <c r="BJ127" s="243">
        <f t="shared" si="613"/>
        <v>23.15885361440829</v>
      </c>
      <c r="BK127" s="243">
        <f t="shared" si="397"/>
        <v>13.305033027357275</v>
      </c>
      <c r="BL127" s="243">
        <f t="shared" si="614"/>
        <v>335.28683228940332</v>
      </c>
      <c r="BM127" s="244">
        <v>0</v>
      </c>
      <c r="BN127" s="243">
        <f t="shared" si="615"/>
        <v>0</v>
      </c>
      <c r="BO127" s="243">
        <f t="shared" si="398"/>
        <v>0</v>
      </c>
      <c r="BP127" s="243">
        <f t="shared" si="616"/>
        <v>0</v>
      </c>
      <c r="BQ127" s="243">
        <f t="shared" si="617"/>
        <v>0</v>
      </c>
      <c r="BR127" s="244">
        <v>0</v>
      </c>
      <c r="BS127" s="243">
        <f t="shared" si="399"/>
        <v>0</v>
      </c>
      <c r="BT127" s="243">
        <f t="shared" si="618"/>
        <v>0</v>
      </c>
      <c r="BU127" s="243">
        <f t="shared" si="619"/>
        <v>0</v>
      </c>
      <c r="BV127" s="243">
        <f t="shared" si="400"/>
        <v>0</v>
      </c>
      <c r="BW127" s="243">
        <f t="shared" si="620"/>
        <v>0</v>
      </c>
      <c r="BX127" s="244">
        <v>0</v>
      </c>
      <c r="BY127" s="243">
        <f t="shared" si="401"/>
        <v>0</v>
      </c>
      <c r="BZ127" s="243">
        <f t="shared" si="621"/>
        <v>0</v>
      </c>
      <c r="CA127" s="243">
        <f t="shared" si="622"/>
        <v>0</v>
      </c>
      <c r="CB127" s="243">
        <f t="shared" si="402"/>
        <v>0</v>
      </c>
      <c r="CC127" s="243">
        <f t="shared" si="623"/>
        <v>0</v>
      </c>
      <c r="CD127" s="245"/>
      <c r="CE127" s="243">
        <f t="shared" si="403"/>
        <v>0</v>
      </c>
      <c r="CF127" s="243">
        <f t="shared" si="624"/>
        <v>0</v>
      </c>
      <c r="CG127" s="243">
        <f t="shared" si="625"/>
        <v>0</v>
      </c>
      <c r="CH127" s="243">
        <f t="shared" si="404"/>
        <v>0</v>
      </c>
      <c r="CI127" s="243">
        <f t="shared" si="626"/>
        <v>0</v>
      </c>
      <c r="CJ127" s="245"/>
      <c r="CK127" s="243">
        <f t="shared" si="405"/>
        <v>0</v>
      </c>
      <c r="CL127" s="243">
        <f t="shared" si="627"/>
        <v>0</v>
      </c>
      <c r="CM127" s="243">
        <f t="shared" si="628"/>
        <v>0</v>
      </c>
      <c r="CN127" s="243">
        <f t="shared" si="406"/>
        <v>0</v>
      </c>
      <c r="CO127" s="243">
        <f t="shared" si="629"/>
        <v>0</v>
      </c>
      <c r="CP127" s="243">
        <v>0</v>
      </c>
      <c r="CQ127" s="243">
        <f t="shared" si="407"/>
        <v>0</v>
      </c>
      <c r="CR127" s="243">
        <f t="shared" si="763"/>
        <v>0</v>
      </c>
      <c r="CS127" s="243">
        <f t="shared" si="630"/>
        <v>0</v>
      </c>
      <c r="CT127" s="243">
        <f t="shared" si="408"/>
        <v>0</v>
      </c>
      <c r="CU127" s="243">
        <f t="shared" si="631"/>
        <v>0</v>
      </c>
      <c r="CV127" s="243"/>
      <c r="CW127" s="243">
        <f t="shared" si="409"/>
        <v>0</v>
      </c>
      <c r="CX127" s="243">
        <f t="shared" si="764"/>
        <v>0</v>
      </c>
      <c r="CY127" s="243">
        <f t="shared" si="632"/>
        <v>0</v>
      </c>
      <c r="CZ127" s="243">
        <f t="shared" si="410"/>
        <v>0</v>
      </c>
      <c r="DA127" s="243">
        <f t="shared" si="633"/>
        <v>0</v>
      </c>
      <c r="DB127" s="244">
        <v>6.6</v>
      </c>
      <c r="DC127" s="243">
        <f t="shared" si="634"/>
        <v>1.452</v>
      </c>
      <c r="DD127" s="243">
        <f t="shared" si="411"/>
        <v>0</v>
      </c>
      <c r="DE127" s="244">
        <v>0.27409648832</v>
      </c>
      <c r="DF127" s="244">
        <v>3.66978585E-2</v>
      </c>
      <c r="DG127" s="243">
        <f t="shared" si="412"/>
        <v>0.95019709202399316</v>
      </c>
      <c r="DH127" s="243">
        <f t="shared" si="413"/>
        <v>0.46564957194219964</v>
      </c>
      <c r="DI127" s="243">
        <f t="shared" si="635"/>
        <v>11.734369212943429</v>
      </c>
      <c r="DJ127" s="244">
        <v>59.54</v>
      </c>
      <c r="DK127" s="243">
        <f t="shared" si="636"/>
        <v>13.098800000000001</v>
      </c>
      <c r="DL127" s="243">
        <f t="shared" si="414"/>
        <v>0</v>
      </c>
      <c r="DM127" s="244">
        <v>2.4667736436049901</v>
      </c>
      <c r="DN127" s="244">
        <v>4.1208898859999996</v>
      </c>
      <c r="DO127" s="243">
        <f t="shared" si="415"/>
        <v>9.0018661388942984</v>
      </c>
      <c r="DP127" s="243">
        <f t="shared" si="416"/>
        <v>4.411416483424965</v>
      </c>
      <c r="DQ127" s="243">
        <f t="shared" si="637"/>
        <v>111.16769538230912</v>
      </c>
      <c r="DR127" s="244">
        <v>11.47</v>
      </c>
      <c r="DS127" s="243">
        <f t="shared" si="638"/>
        <v>2.5234000000000001</v>
      </c>
      <c r="DT127" s="243">
        <f t="shared" si="417"/>
        <v>0</v>
      </c>
      <c r="DU127" s="244">
        <v>0.48503177672500097</v>
      </c>
      <c r="DV127" s="244">
        <v>0</v>
      </c>
      <c r="DW127" s="243">
        <f t="shared" si="418"/>
        <v>1.6450678087693489</v>
      </c>
      <c r="DX127" s="243">
        <f t="shared" si="419"/>
        <v>0.8061749792747176</v>
      </c>
      <c r="DY127" s="243">
        <f t="shared" si="420"/>
        <v>20.315609477722884</v>
      </c>
      <c r="DZ127" s="244">
        <v>33.380000000000003</v>
      </c>
      <c r="EA127" s="243">
        <f t="shared" si="639"/>
        <v>7.3436000000000003</v>
      </c>
      <c r="EB127" s="243">
        <f t="shared" si="421"/>
        <v>0</v>
      </c>
      <c r="EC127" s="244">
        <v>1.3861164019750001</v>
      </c>
      <c r="ED127" s="244">
        <v>3.1590089187500003E-2</v>
      </c>
      <c r="EE127" s="243">
        <f t="shared" si="422"/>
        <v>4.7881778770777563</v>
      </c>
      <c r="EF127" s="243">
        <f t="shared" si="423"/>
        <v>2.3464742184120135</v>
      </c>
      <c r="EG127" s="243">
        <f t="shared" si="424"/>
        <v>59.131150303982736</v>
      </c>
      <c r="EH127" s="244">
        <v>0</v>
      </c>
      <c r="EI127" s="243">
        <f t="shared" si="640"/>
        <v>0</v>
      </c>
      <c r="EJ127" s="243">
        <f t="shared" si="425"/>
        <v>0</v>
      </c>
      <c r="EK127" s="244">
        <v>0</v>
      </c>
      <c r="EL127" s="244">
        <v>0</v>
      </c>
      <c r="EM127" s="243">
        <f t="shared" si="426"/>
        <v>0</v>
      </c>
      <c r="EN127" s="243">
        <f t="shared" si="427"/>
        <v>0</v>
      </c>
      <c r="EO127" s="243">
        <f t="shared" si="641"/>
        <v>0</v>
      </c>
      <c r="EP127" s="244">
        <v>0</v>
      </c>
      <c r="EQ127" s="244">
        <v>75.492800000000003</v>
      </c>
      <c r="ER127" s="244">
        <v>0</v>
      </c>
      <c r="ES127" s="244">
        <v>0</v>
      </c>
      <c r="ET127" s="244">
        <v>0</v>
      </c>
      <c r="EU127" s="243">
        <f t="shared" si="428"/>
        <v>8.5776399674381345</v>
      </c>
      <c r="EV127" s="243">
        <f t="shared" si="642"/>
        <v>0.27648862705203558</v>
      </c>
      <c r="EW127" s="243">
        <f t="shared" si="643"/>
        <v>7.3166861311110916</v>
      </c>
      <c r="EX127" s="243">
        <f t="shared" si="429"/>
        <v>4.2035219983719072</v>
      </c>
      <c r="EY127" s="243">
        <f t="shared" si="644"/>
        <v>105.92875435897206</v>
      </c>
      <c r="EZ127" s="245">
        <f t="shared" si="645"/>
        <v>110.99000000000001</v>
      </c>
      <c r="FA127" s="245">
        <f t="shared" si="645"/>
        <v>24.4178</v>
      </c>
      <c r="FB127" s="245">
        <f t="shared" si="645"/>
        <v>0</v>
      </c>
      <c r="FC127" s="245">
        <f t="shared" si="646"/>
        <v>0</v>
      </c>
      <c r="FD127" s="245">
        <f t="shared" si="647"/>
        <v>0</v>
      </c>
      <c r="FE127" s="245">
        <f t="shared" si="648"/>
        <v>8.80119614431249</v>
      </c>
      <c r="FF127" s="245">
        <f t="shared" si="649"/>
        <v>24.962948884203531</v>
      </c>
      <c r="FG127" s="245">
        <f t="shared" si="650"/>
        <v>0.80464690641766057</v>
      </c>
      <c r="FH127" s="245">
        <f t="shared" si="651"/>
        <v>21.293276773802106</v>
      </c>
      <c r="FI127" s="245">
        <f t="shared" si="652"/>
        <v>12.233237251425802</v>
      </c>
      <c r="FJ127" s="245">
        <f t="shared" si="652"/>
        <v>308.27757873593021</v>
      </c>
      <c r="FK127" s="244">
        <f t="shared" si="430"/>
        <v>0</v>
      </c>
      <c r="FL127" s="244">
        <v>0</v>
      </c>
      <c r="FM127" s="243">
        <f t="shared" si="653"/>
        <v>0</v>
      </c>
      <c r="FN127" s="243">
        <f t="shared" si="654"/>
        <v>0</v>
      </c>
      <c r="FO127" s="244">
        <v>0</v>
      </c>
      <c r="FP127" s="244">
        <f t="shared" si="655"/>
        <v>0</v>
      </c>
      <c r="FQ127" s="244">
        <f t="shared" si="431"/>
        <v>0</v>
      </c>
      <c r="FR127" s="244">
        <v>0</v>
      </c>
      <c r="FS127" s="243">
        <f t="shared" si="656"/>
        <v>0</v>
      </c>
      <c r="FT127" s="243">
        <f t="shared" si="657"/>
        <v>0</v>
      </c>
      <c r="FU127" s="244">
        <v>0</v>
      </c>
      <c r="FV127" s="244">
        <f t="shared" si="658"/>
        <v>0</v>
      </c>
      <c r="FW127" s="270">
        <v>4.0540000000000003E-3</v>
      </c>
      <c r="FX127" s="243">
        <f t="shared" si="659"/>
        <v>18.070348662724204</v>
      </c>
      <c r="FY127" s="243">
        <f t="shared" si="660"/>
        <v>3.9754767057993248</v>
      </c>
      <c r="FZ127" s="243">
        <f t="shared" si="432"/>
        <v>0</v>
      </c>
      <c r="GA127" s="243">
        <f t="shared" si="661"/>
        <v>0</v>
      </c>
      <c r="GB127" s="243">
        <f t="shared" si="662"/>
        <v>0</v>
      </c>
      <c r="GC127" s="243">
        <f t="shared" si="663"/>
        <v>0.3156749894381416</v>
      </c>
      <c r="GD127" s="243">
        <f t="shared" si="433"/>
        <v>2.5407575186287188</v>
      </c>
      <c r="GE127" s="243">
        <f t="shared" si="664"/>
        <v>8.1897883411350791E-2</v>
      </c>
      <c r="GF127" s="243">
        <f t="shared" si="665"/>
        <v>2.1672540896606542</v>
      </c>
      <c r="GG127" s="243">
        <f t="shared" si="434"/>
        <v>1.2451128938295195</v>
      </c>
      <c r="GH127" s="247">
        <f t="shared" si="666"/>
        <v>31.376844924503885</v>
      </c>
      <c r="GI127" s="244">
        <v>32</v>
      </c>
      <c r="GJ127" s="244">
        <v>4065.55</v>
      </c>
      <c r="GK127" s="244">
        <v>894.42100000000005</v>
      </c>
      <c r="GL127" s="244">
        <v>2493.7002596153702</v>
      </c>
      <c r="GM127" s="244">
        <v>71.022008333333304</v>
      </c>
      <c r="GN127" s="271">
        <v>45.83</v>
      </c>
      <c r="GO127" s="243">
        <f t="shared" si="667"/>
        <v>10.082599999999999</v>
      </c>
      <c r="GP127" s="243">
        <f t="shared" si="435"/>
        <v>0</v>
      </c>
      <c r="GQ127" s="243">
        <f t="shared" si="668"/>
        <v>0</v>
      </c>
      <c r="GR127" s="243">
        <f t="shared" si="669"/>
        <v>0</v>
      </c>
      <c r="GS127" s="244">
        <v>0.92905510691666704</v>
      </c>
      <c r="GT127" s="244">
        <v>0.31905964875416698</v>
      </c>
      <c r="GU127" s="245"/>
      <c r="GV127" s="243">
        <f t="shared" si="436"/>
        <v>6.4947124951726893</v>
      </c>
      <c r="GW127" s="243">
        <f t="shared" si="670"/>
        <v>0.20934827618141674</v>
      </c>
      <c r="GX127" s="243">
        <f t="shared" si="671"/>
        <v>5.5399588953809351</v>
      </c>
      <c r="GY127" s="243">
        <f t="shared" si="437"/>
        <v>3.1827713625421765</v>
      </c>
      <c r="GZ127" s="243">
        <f t="shared" si="672"/>
        <v>80.20583833606284</v>
      </c>
      <c r="HA127" s="244">
        <v>0</v>
      </c>
      <c r="HB127" s="244">
        <v>44</v>
      </c>
      <c r="HC127" s="244">
        <v>0</v>
      </c>
      <c r="HD127" s="244">
        <v>0</v>
      </c>
      <c r="HE127" s="244">
        <v>22.67</v>
      </c>
      <c r="HF127" s="243">
        <f t="shared" si="673"/>
        <v>4.9874000000000001</v>
      </c>
      <c r="HG127" s="243">
        <f t="shared" si="438"/>
        <v>0</v>
      </c>
      <c r="HH127" s="244">
        <v>0.97315244501500098</v>
      </c>
      <c r="HI127" s="244">
        <v>22.6969794215333</v>
      </c>
      <c r="HJ127" s="243">
        <f t="shared" si="439"/>
        <v>5.8319348172071921</v>
      </c>
      <c r="HK127" s="243">
        <f t="shared" si="440"/>
        <v>2.8579733341877747</v>
      </c>
      <c r="HL127" s="243">
        <f t="shared" si="441"/>
        <v>72.020928021531915</v>
      </c>
      <c r="HM127" s="244">
        <v>31.24</v>
      </c>
      <c r="HN127" s="243">
        <f t="shared" si="674"/>
        <v>6.8727999999999998</v>
      </c>
      <c r="HO127" s="243">
        <f t="shared" si="442"/>
        <v>0</v>
      </c>
      <c r="HP127" s="244">
        <v>1.3482348422299999</v>
      </c>
      <c r="HQ127" s="244">
        <v>29.120366047918999</v>
      </c>
      <c r="HR127" s="243">
        <f t="shared" si="443"/>
        <v>7.7923532482334643</v>
      </c>
      <c r="HS127" s="243">
        <f t="shared" si="444"/>
        <v>3.8186877069191234</v>
      </c>
      <c r="HT127" s="243">
        <f t="shared" si="445"/>
        <v>96.230930214361905</v>
      </c>
      <c r="HU127" s="244">
        <v>18.78</v>
      </c>
      <c r="HV127" s="243">
        <f t="shared" si="675"/>
        <v>4.1316000000000006</v>
      </c>
      <c r="HW127" s="243">
        <f t="shared" si="446"/>
        <v>0</v>
      </c>
      <c r="HX127" s="244">
        <v>0.76687891933999996</v>
      </c>
      <c r="HY127" s="244">
        <v>42.169398574319999</v>
      </c>
      <c r="HZ127" s="243">
        <f t="shared" si="447"/>
        <v>7.4817649598450187</v>
      </c>
      <c r="IA127" s="243">
        <f t="shared" si="448"/>
        <v>3.6664821226752515</v>
      </c>
      <c r="IB127" s="243">
        <f t="shared" si="449"/>
        <v>92.395349491416326</v>
      </c>
      <c r="IC127" s="244">
        <v>4.8600000000000003</v>
      </c>
      <c r="ID127" s="243">
        <f t="shared" si="676"/>
        <v>1.0692000000000002</v>
      </c>
      <c r="IE127" s="243">
        <f t="shared" si="450"/>
        <v>0</v>
      </c>
      <c r="IF127" s="244">
        <v>0.215180145525001</v>
      </c>
      <c r="IG127" s="244">
        <v>0.36843454641333301</v>
      </c>
      <c r="IH127" s="243">
        <f t="shared" si="451"/>
        <v>0.73999877606988396</v>
      </c>
      <c r="II127" s="243">
        <f t="shared" si="452"/>
        <v>0.36264067340041095</v>
      </c>
      <c r="IJ127" s="243">
        <f t="shared" si="677"/>
        <v>9.1385449696903542</v>
      </c>
      <c r="IK127" s="244">
        <v>0</v>
      </c>
      <c r="IL127" s="243">
        <f t="shared" si="678"/>
        <v>0</v>
      </c>
      <c r="IM127" s="243">
        <f t="shared" si="453"/>
        <v>0</v>
      </c>
      <c r="IN127" s="244">
        <v>0</v>
      </c>
      <c r="IO127" s="244">
        <v>0</v>
      </c>
      <c r="IP127" s="243">
        <f t="shared" si="454"/>
        <v>0</v>
      </c>
      <c r="IQ127" s="243">
        <f t="shared" si="455"/>
        <v>0</v>
      </c>
      <c r="IR127" s="243">
        <f t="shared" si="679"/>
        <v>0</v>
      </c>
      <c r="IS127" s="244">
        <v>1.98</v>
      </c>
      <c r="IT127" s="243">
        <f t="shared" si="680"/>
        <v>0.43559999999999999</v>
      </c>
      <c r="IU127" s="243">
        <f t="shared" si="456"/>
        <v>0</v>
      </c>
      <c r="IV127" s="244">
        <v>8.6811118155000103E-2</v>
      </c>
      <c r="IW127" s="244">
        <v>0.20596334424083501</v>
      </c>
      <c r="IX127" s="243">
        <f t="shared" si="457"/>
        <v>0.30773081718303313</v>
      </c>
      <c r="IY127" s="243">
        <f t="shared" si="458"/>
        <v>0.15080526397894342</v>
      </c>
      <c r="IZ127" s="243">
        <f t="shared" si="681"/>
        <v>3.8002926522693734</v>
      </c>
      <c r="JA127" s="244">
        <v>12.574999999999999</v>
      </c>
      <c r="JB127" s="243">
        <f t="shared" si="682"/>
        <v>2.7664999999999997</v>
      </c>
      <c r="JC127" s="244">
        <v>91.391666666666694</v>
      </c>
      <c r="JD127" s="243">
        <f t="shared" si="459"/>
        <v>0</v>
      </c>
      <c r="JE127" s="243">
        <f t="shared" si="460"/>
        <v>12.12723168634937</v>
      </c>
      <c r="JF127" s="243">
        <f t="shared" si="461"/>
        <v>5.9430199176508038</v>
      </c>
      <c r="JG127" s="243">
        <f t="shared" si="683"/>
        <v>149.76410192480023</v>
      </c>
      <c r="JH127" s="244">
        <v>0</v>
      </c>
      <c r="JI127" s="243">
        <f t="shared" si="684"/>
        <v>0</v>
      </c>
      <c r="JJ127" s="244">
        <v>0</v>
      </c>
      <c r="JK127" s="243">
        <f t="shared" si="462"/>
        <v>0</v>
      </c>
      <c r="JL127" s="243">
        <f t="shared" si="463"/>
        <v>0</v>
      </c>
      <c r="JM127" s="243">
        <f t="shared" si="464"/>
        <v>0</v>
      </c>
      <c r="JN127" s="243">
        <f t="shared" si="685"/>
        <v>0</v>
      </c>
      <c r="JO127" s="244">
        <v>0</v>
      </c>
      <c r="JP127" s="243">
        <f t="shared" si="686"/>
        <v>0</v>
      </c>
      <c r="JQ127" s="244">
        <v>0</v>
      </c>
      <c r="JR127" s="243">
        <f t="shared" si="465"/>
        <v>0</v>
      </c>
      <c r="JS127" s="243">
        <f t="shared" si="466"/>
        <v>0</v>
      </c>
      <c r="JT127" s="243">
        <f t="shared" si="467"/>
        <v>0</v>
      </c>
      <c r="JU127" s="243">
        <f t="shared" si="687"/>
        <v>0</v>
      </c>
      <c r="JV127" s="244">
        <v>0</v>
      </c>
      <c r="JW127" s="243">
        <f t="shared" si="688"/>
        <v>0</v>
      </c>
      <c r="JX127" s="244">
        <v>0</v>
      </c>
      <c r="JY127" s="243">
        <f t="shared" si="468"/>
        <v>0</v>
      </c>
      <c r="JZ127" s="243">
        <f t="shared" si="469"/>
        <v>0</v>
      </c>
      <c r="KA127" s="243">
        <f t="shared" si="470"/>
        <v>0</v>
      </c>
      <c r="KB127" s="243">
        <f t="shared" si="689"/>
        <v>0</v>
      </c>
      <c r="KC127" s="244">
        <v>34.799999999999997</v>
      </c>
      <c r="KD127" s="243">
        <f t="shared" si="690"/>
        <v>7.6559999999999997</v>
      </c>
      <c r="KE127" s="244">
        <v>18.6533333333333</v>
      </c>
      <c r="KF127" s="243">
        <f t="shared" si="471"/>
        <v>0</v>
      </c>
      <c r="KG127" s="243">
        <f t="shared" si="472"/>
        <v>6.9433622806876825</v>
      </c>
      <c r="KH127" s="243">
        <f t="shared" si="473"/>
        <v>3.4026347807010491</v>
      </c>
      <c r="KI127" s="243">
        <f t="shared" si="691"/>
        <v>85.746396473666422</v>
      </c>
      <c r="KJ127" s="244">
        <v>9.0541638888889207</v>
      </c>
      <c r="KK127" s="243">
        <f t="shared" si="692"/>
        <v>1.9919160555555626</v>
      </c>
      <c r="KL127" s="244">
        <v>8.7762111111110794</v>
      </c>
      <c r="KM127" s="243">
        <f t="shared" si="474"/>
        <v>0</v>
      </c>
      <c r="KN127" s="243">
        <f t="shared" si="475"/>
        <v>2.2522475786343175</v>
      </c>
      <c r="KO127" s="243">
        <f t="shared" si="476"/>
        <v>1.103726931709494</v>
      </c>
      <c r="KP127" s="243">
        <f t="shared" si="693"/>
        <v>27.813918679079247</v>
      </c>
      <c r="KQ127" s="243">
        <f t="shared" si="694"/>
        <v>135.95916388888892</v>
      </c>
      <c r="KR127" s="243">
        <f t="shared" si="694"/>
        <v>29.911016055555564</v>
      </c>
      <c r="KS127" s="243">
        <f t="shared" si="695"/>
        <v>216.77261051580254</v>
      </c>
      <c r="KT127" s="243">
        <f t="shared" si="696"/>
        <v>0</v>
      </c>
      <c r="KU127" s="243">
        <f t="shared" si="697"/>
        <v>0</v>
      </c>
      <c r="KV127" s="243">
        <f t="shared" si="698"/>
        <v>0</v>
      </c>
      <c r="KW127" s="243">
        <f t="shared" si="699"/>
        <v>43.476624164209959</v>
      </c>
      <c r="KX127" s="243">
        <f t="shared" si="700"/>
        <v>1.4014101978693785</v>
      </c>
      <c r="KY127" s="243">
        <f t="shared" si="701"/>
        <v>37.085353810298948</v>
      </c>
      <c r="KZ127" s="243">
        <f t="shared" si="702"/>
        <v>21.305970731222853</v>
      </c>
      <c r="LA127" s="243">
        <f t="shared" si="702"/>
        <v>536.9104624268158</v>
      </c>
      <c r="LB127" s="244">
        <v>52.51</v>
      </c>
      <c r="LC127" s="243">
        <f t="shared" si="703"/>
        <v>11.552199999999999</v>
      </c>
      <c r="LD127" s="243">
        <f t="shared" si="477"/>
        <v>0</v>
      </c>
      <c r="LE127" s="243">
        <f t="shared" si="704"/>
        <v>0</v>
      </c>
      <c r="LF127" s="243">
        <f t="shared" si="705"/>
        <v>0</v>
      </c>
      <c r="LG127" s="244">
        <v>4.5430430121833298</v>
      </c>
      <c r="LH127" s="243">
        <f t="shared" si="478"/>
        <v>7.7950622368902653</v>
      </c>
      <c r="LI127" s="243">
        <f t="shared" si="706"/>
        <v>0.25126329198294173</v>
      </c>
      <c r="LJ127" s="243">
        <f t="shared" si="707"/>
        <v>6.6491510457785088</v>
      </c>
      <c r="LK127" s="243">
        <f t="shared" si="479"/>
        <v>3.8200152624536794</v>
      </c>
      <c r="LL127" s="243">
        <f t="shared" si="708"/>
        <v>96.264384613832718</v>
      </c>
      <c r="LM127" s="243">
        <f t="shared" si="480"/>
        <v>1.0833333356823494</v>
      </c>
      <c r="LN127" s="244">
        <v>0.123090457874221</v>
      </c>
      <c r="LO127" s="243">
        <f t="shared" si="709"/>
        <v>3.9676544865538798E-3</v>
      </c>
      <c r="LP127" s="243">
        <f t="shared" si="710"/>
        <v>0.10499557563843652</v>
      </c>
      <c r="LQ127" s="243">
        <f t="shared" si="481"/>
        <v>6.0321189677828513E-2</v>
      </c>
      <c r="LR127" s="243">
        <f t="shared" si="711"/>
        <v>1.5200939798812787</v>
      </c>
      <c r="LS127" s="244">
        <v>0</v>
      </c>
      <c r="LT127" s="243">
        <f t="shared" si="482"/>
        <v>0</v>
      </c>
      <c r="LU127" s="243">
        <f t="shared" si="712"/>
        <v>0</v>
      </c>
      <c r="LV127" s="243">
        <f t="shared" si="713"/>
        <v>0</v>
      </c>
      <c r="LW127" s="243">
        <f t="shared" si="483"/>
        <v>0</v>
      </c>
      <c r="LX127" s="243">
        <f t="shared" si="714"/>
        <v>0</v>
      </c>
      <c r="LY127" s="245">
        <f t="shared" si="484"/>
        <v>0</v>
      </c>
      <c r="LZ127" s="244">
        <v>0</v>
      </c>
      <c r="MA127" s="249">
        <f t="shared" si="715"/>
        <v>0</v>
      </c>
      <c r="MB127" s="249">
        <f t="shared" si="716"/>
        <v>0</v>
      </c>
      <c r="MC127" s="249">
        <f t="shared" si="485"/>
        <v>0</v>
      </c>
      <c r="MD127" s="247">
        <f t="shared" si="717"/>
        <v>0</v>
      </c>
      <c r="ME127" s="250">
        <f t="shared" si="718"/>
        <v>1760.0631373404817</v>
      </c>
      <c r="MF127" s="251">
        <f t="shared" si="765"/>
        <v>686.24940531296807</v>
      </c>
      <c r="MG127" s="252" t="e">
        <f t="shared" si="719"/>
        <v>#REF!</v>
      </c>
      <c r="MH127" s="252" t="e">
        <f t="shared" si="766"/>
        <v>#REF!</v>
      </c>
      <c r="MI127" s="252">
        <f t="shared" si="720"/>
        <v>0</v>
      </c>
      <c r="MJ127" s="252">
        <f t="shared" si="721"/>
        <v>0</v>
      </c>
      <c r="MK127" s="252">
        <f t="shared" si="767"/>
        <v>208.98383333333331</v>
      </c>
      <c r="ML127" s="252">
        <f t="shared" si="722"/>
        <v>0</v>
      </c>
      <c r="MM127" s="252">
        <f t="shared" si="723"/>
        <v>0</v>
      </c>
      <c r="MN127" s="252">
        <f t="shared" si="724"/>
        <v>75.492800000000003</v>
      </c>
      <c r="MO127" s="252">
        <f t="shared" si="725"/>
        <v>0</v>
      </c>
      <c r="MP127" s="253">
        <f t="shared" si="726"/>
        <v>0</v>
      </c>
      <c r="MQ127" s="254">
        <f t="shared" si="768"/>
        <v>0</v>
      </c>
      <c r="MR127" s="255">
        <f t="shared" si="727"/>
        <v>0</v>
      </c>
      <c r="MS127" s="255">
        <f t="shared" si="769"/>
        <v>0</v>
      </c>
      <c r="MT127" s="255">
        <f t="shared" si="770"/>
        <v>151.09973421301774</v>
      </c>
      <c r="MU127" s="255">
        <f t="shared" si="486"/>
        <v>4.8704956397187553</v>
      </c>
      <c r="MV127" s="255">
        <f t="shared" si="728"/>
        <v>157.24257341085445</v>
      </c>
      <c r="MW127" s="255" t="e">
        <f t="shared" si="487"/>
        <v>#REF!</v>
      </c>
      <c r="MX127" s="255" t="e">
        <f t="shared" si="488"/>
        <v>#REF!</v>
      </c>
      <c r="MY127" s="256" t="e">
        <f t="shared" si="729"/>
        <v>#REF!</v>
      </c>
      <c r="MZ127" s="254">
        <f t="shared" si="730"/>
        <v>2.4252460148351616</v>
      </c>
      <c r="NA127" s="255">
        <f t="shared" si="489"/>
        <v>2.7332522587192272</v>
      </c>
      <c r="NB127" s="255">
        <f t="shared" si="731"/>
        <v>8.2344229555955696E-3</v>
      </c>
      <c r="NC127" s="255">
        <f t="shared" si="490"/>
        <v>1.0210684464938505E-2</v>
      </c>
      <c r="ND127" s="255">
        <f t="shared" si="732"/>
        <v>2.5037975996915249</v>
      </c>
      <c r="NE127" s="255">
        <f t="shared" si="800"/>
        <v>0.96862702286077706</v>
      </c>
      <c r="NF127" s="256">
        <f t="shared" si="771"/>
        <v>3.2887734042919741E-3</v>
      </c>
      <c r="NG127" s="257">
        <f t="shared" si="772"/>
        <v>1.1238049375203487</v>
      </c>
      <c r="NH127" s="254">
        <f t="shared" si="733"/>
        <v>271.72318087400294</v>
      </c>
      <c r="NI127" s="255">
        <f t="shared" si="491"/>
        <v>306.23202484500132</v>
      </c>
      <c r="NJ127" s="255" t="e">
        <f t="shared" si="734"/>
        <v>#REF!</v>
      </c>
      <c r="NK127" s="255" t="e">
        <f t="shared" si="492"/>
        <v>#REF!</v>
      </c>
      <c r="NL127" s="255">
        <f t="shared" si="735"/>
        <v>291.32247385590483</v>
      </c>
      <c r="NM127" s="255">
        <f t="shared" si="773"/>
        <v>0.93272303120837774</v>
      </c>
      <c r="NN127" s="256" t="e">
        <f t="shared" si="774"/>
        <v>#REF!</v>
      </c>
      <c r="NO127" s="257" t="e">
        <f t="shared" si="801"/>
        <v>#REF!</v>
      </c>
      <c r="NP127" s="254">
        <f t="shared" si="736"/>
        <v>28.253801409578113</v>
      </c>
      <c r="NQ127" s="255">
        <f t="shared" si="493"/>
        <v>31.842034188594532</v>
      </c>
      <c r="NR127" s="255">
        <f t="shared" si="737"/>
        <v>24.848575941938641</v>
      </c>
      <c r="NS127" s="255">
        <f t="shared" si="494"/>
        <v>30.812234168003915</v>
      </c>
      <c r="NT127" s="255">
        <f t="shared" si="738"/>
        <v>266.10066054714548</v>
      </c>
      <c r="NU127" s="255">
        <f t="shared" si="739"/>
        <v>0.10617711865684129</v>
      </c>
      <c r="NV127" s="256">
        <f t="shared" si="740"/>
        <v>9.3380361742981019E-2</v>
      </c>
      <c r="NW127" s="257">
        <f t="shared" si="495"/>
        <v>1.0358957808877343</v>
      </c>
      <c r="NX127" s="254">
        <f t="shared" si="741"/>
        <v>0</v>
      </c>
      <c r="NY127" s="255">
        <f t="shared" si="496"/>
        <v>0</v>
      </c>
      <c r="NZ127" s="255">
        <f t="shared" si="742"/>
        <v>0</v>
      </c>
      <c r="OA127" s="255">
        <f t="shared" si="497"/>
        <v>0</v>
      </c>
      <c r="OB127" s="255">
        <f t="shared" si="743"/>
        <v>0</v>
      </c>
      <c r="OC127" s="255"/>
      <c r="OD127" s="256"/>
      <c r="OE127" s="257"/>
      <c r="OF127" s="254">
        <f t="shared" si="744"/>
        <v>0</v>
      </c>
      <c r="OG127" s="255">
        <f t="shared" si="498"/>
        <v>0</v>
      </c>
      <c r="OH127" s="255">
        <f t="shared" si="745"/>
        <v>0</v>
      </c>
      <c r="OI127" s="255">
        <f t="shared" si="499"/>
        <v>0</v>
      </c>
      <c r="OJ127" s="255">
        <f t="shared" si="746"/>
        <v>0</v>
      </c>
      <c r="OK127" s="255"/>
      <c r="OL127" s="256"/>
      <c r="OM127" s="257"/>
      <c r="ON127" s="258"/>
      <c r="OO127" s="254">
        <f t="shared" si="747"/>
        <v>0</v>
      </c>
      <c r="OP127" s="255">
        <f t="shared" si="500"/>
        <v>0</v>
      </c>
      <c r="OQ127" s="255">
        <f t="shared" si="748"/>
        <v>0</v>
      </c>
      <c r="OR127" s="255">
        <f t="shared" si="501"/>
        <v>0</v>
      </c>
      <c r="OS127" s="255">
        <f t="shared" si="749"/>
        <v>0</v>
      </c>
      <c r="OT127" s="255"/>
      <c r="OU127" s="256"/>
      <c r="OV127" s="257"/>
      <c r="OW127" s="258"/>
      <c r="OX127" s="254">
        <f t="shared" si="750"/>
        <v>161.38559766403858</v>
      </c>
      <c r="OY127" s="255">
        <f t="shared" si="502"/>
        <v>181.88156856737149</v>
      </c>
      <c r="OZ127" s="255">
        <f t="shared" si="751"/>
        <v>0.80464690641766057</v>
      </c>
      <c r="PA127" s="255">
        <f t="shared" si="503"/>
        <v>0.99776216395789907</v>
      </c>
      <c r="PB127" s="255">
        <f t="shared" si="752"/>
        <v>244.66474502851602</v>
      </c>
      <c r="PC127" s="255">
        <f t="shared" si="388"/>
        <v>0.65961934011060264</v>
      </c>
      <c r="PD127" s="259">
        <f t="shared" si="504"/>
        <v>3.2887734042919745E-3</v>
      </c>
      <c r="PE127" s="257">
        <f t="shared" si="389"/>
        <v>1.0845609618110765</v>
      </c>
      <c r="PF127" s="254">
        <f t="shared" si="505"/>
        <v>0</v>
      </c>
      <c r="PG127" s="255">
        <f t="shared" si="506"/>
        <v>0</v>
      </c>
      <c r="PH127" s="255">
        <f t="shared" si="753"/>
        <v>0</v>
      </c>
      <c r="PI127" s="255">
        <f t="shared" si="507"/>
        <v>0</v>
      </c>
      <c r="PJ127" s="255">
        <f t="shared" si="508"/>
        <v>0</v>
      </c>
      <c r="PK127" s="255"/>
      <c r="PL127" s="259"/>
      <c r="PM127" s="257"/>
      <c r="PN127" s="254">
        <f t="shared" si="509"/>
        <v>0</v>
      </c>
      <c r="PO127" s="255">
        <f t="shared" si="510"/>
        <v>0</v>
      </c>
      <c r="PP127" s="255">
        <f t="shared" si="754"/>
        <v>0</v>
      </c>
      <c r="PQ127" s="255">
        <f t="shared" si="511"/>
        <v>0</v>
      </c>
      <c r="PR127" s="255">
        <f t="shared" si="512"/>
        <v>0</v>
      </c>
      <c r="PS127" s="255"/>
      <c r="PT127" s="259"/>
      <c r="PU127" s="257"/>
      <c r="PV127" s="254">
        <f t="shared" si="513"/>
        <v>24.689875357909525</v>
      </c>
      <c r="PW127" s="255">
        <f t="shared" si="514"/>
        <v>27.825489528364034</v>
      </c>
      <c r="PX127" s="255">
        <f t="shared" si="515"/>
        <v>8.1897883411350791E-2</v>
      </c>
      <c r="PY127" s="255">
        <f t="shared" si="516"/>
        <v>0.10155337543007498</v>
      </c>
      <c r="PZ127" s="255">
        <f t="shared" si="517"/>
        <v>24.902257876590387</v>
      </c>
      <c r="QA127" s="255">
        <f t="shared" si="755"/>
        <v>0.99147135493763749</v>
      </c>
      <c r="QB127" s="259">
        <f t="shared" si="518"/>
        <v>3.2887734042919741E-3</v>
      </c>
      <c r="QC127" s="257">
        <f t="shared" si="756"/>
        <v>1.1267061676941101</v>
      </c>
      <c r="QD127" s="254">
        <f t="shared" si="519"/>
        <v>62.671349852364742</v>
      </c>
      <c r="QE127" s="255">
        <f t="shared" si="520"/>
        <v>70.630611283615067</v>
      </c>
      <c r="QF127" s="255">
        <f t="shared" si="521"/>
        <v>0.20934827618141674</v>
      </c>
      <c r="QG127" s="255">
        <f t="shared" si="522"/>
        <v>0.25959186246495675</v>
      </c>
      <c r="QH127" s="255">
        <f t="shared" si="523"/>
        <v>63.655427250843523</v>
      </c>
      <c r="QI127" s="255">
        <f t="shared" si="784"/>
        <v>0.98454055779720273</v>
      </c>
      <c r="QJ127" s="259">
        <f t="shared" si="785"/>
        <v>3.2887734042919741E-3</v>
      </c>
      <c r="QK127" s="257">
        <f t="shared" si="786"/>
        <v>1.1258259564572748</v>
      </c>
      <c r="QL127" s="254">
        <f t="shared" si="524"/>
        <v>211.11431159300921</v>
      </c>
      <c r="QM127" s="255">
        <f t="shared" si="525"/>
        <v>237.92582916532137</v>
      </c>
      <c r="QN127" s="255">
        <f t="shared" si="526"/>
        <v>1.4014101978693785</v>
      </c>
      <c r="QO127" s="255">
        <f t="shared" si="527"/>
        <v>1.7377486453580293</v>
      </c>
      <c r="QP127" s="255">
        <f t="shared" si="757"/>
        <v>426.11941462445697</v>
      </c>
      <c r="QQ127" s="255">
        <f t="shared" si="758"/>
        <v>0.49543462313038761</v>
      </c>
      <c r="QR127" s="259">
        <f t="shared" si="528"/>
        <v>3.2887734042919741E-3</v>
      </c>
      <c r="QS127" s="257">
        <f t="shared" si="759"/>
        <v>1.0637095027545893</v>
      </c>
      <c r="QT127" s="254">
        <f t="shared" si="529"/>
        <v>72.174164275849776</v>
      </c>
      <c r="QU127" s="255">
        <f t="shared" si="530"/>
        <v>81.340283138882697</v>
      </c>
      <c r="QV127" s="255">
        <f t="shared" si="531"/>
        <v>0.25126329198294173</v>
      </c>
      <c r="QW127" s="255">
        <f t="shared" si="532"/>
        <v>0.31156648205884774</v>
      </c>
      <c r="QX127" s="255">
        <f t="shared" si="533"/>
        <v>76.400305249073583</v>
      </c>
      <c r="QY127" s="255">
        <f t="shared" si="787"/>
        <v>0.94468423968404169</v>
      </c>
      <c r="QZ127" s="259">
        <f t="shared" si="788"/>
        <v>3.2887734042919745E-3</v>
      </c>
      <c r="RA127" s="257">
        <f t="shared" si="789"/>
        <v>1.1207642040569032</v>
      </c>
      <c r="RB127" s="254">
        <f t="shared" si="534"/>
        <v>0.12809460227889255</v>
      </c>
      <c r="RC127" s="255">
        <f t="shared" si="535"/>
        <v>0.14436261676831191</v>
      </c>
      <c r="RD127" s="255">
        <f t="shared" si="760"/>
        <v>3.9676544865538798E-3</v>
      </c>
      <c r="RE127" s="255">
        <f t="shared" si="536"/>
        <v>4.9198915633268106E-3</v>
      </c>
      <c r="RF127" s="255">
        <f t="shared" si="537"/>
        <v>1.2064237935565703</v>
      </c>
      <c r="RG127" s="255">
        <f t="shared" si="790"/>
        <v>0.10617711865684128</v>
      </c>
      <c r="RH127" s="259">
        <f t="shared" si="791"/>
        <v>3.2887734042919745E-3</v>
      </c>
      <c r="RI127" s="257">
        <f t="shared" si="792"/>
        <v>1.0142737996864488</v>
      </c>
      <c r="RJ127" s="254">
        <f t="shared" si="538"/>
        <v>0</v>
      </c>
      <c r="RK127" s="255">
        <f t="shared" si="539"/>
        <v>0</v>
      </c>
      <c r="RL127" s="255">
        <f t="shared" si="761"/>
        <v>0</v>
      </c>
      <c r="RM127" s="255">
        <f t="shared" si="540"/>
        <v>0</v>
      </c>
      <c r="RN127" s="255">
        <f t="shared" si="541"/>
        <v>0</v>
      </c>
      <c r="RO127" s="255"/>
      <c r="RP127" s="259"/>
      <c r="RQ127" s="257"/>
      <c r="RR127" s="254">
        <f t="shared" si="542"/>
        <v>0</v>
      </c>
      <c r="RS127" s="255">
        <f t="shared" si="543"/>
        <v>0</v>
      </c>
      <c r="RT127" s="255">
        <f t="shared" si="762"/>
        <v>0</v>
      </c>
      <c r="RU127" s="255">
        <f t="shared" si="544"/>
        <v>0</v>
      </c>
      <c r="RV127" s="255">
        <f t="shared" si="545"/>
        <v>0</v>
      </c>
      <c r="RW127" s="255"/>
      <c r="RX127" s="259"/>
      <c r="RY127" s="257"/>
      <c r="RZ127" s="260"/>
      <c r="SA127" s="242" t="e">
        <f t="shared" si="546"/>
        <v>#REF!</v>
      </c>
      <c r="SB127" s="242">
        <f t="shared" si="547"/>
        <v>0</v>
      </c>
      <c r="SC127" s="242">
        <f t="shared" si="548"/>
        <v>0.53369350631336065</v>
      </c>
      <c r="SD127" s="242">
        <f t="shared" si="549"/>
        <v>0</v>
      </c>
      <c r="SE127" s="242">
        <f t="shared" si="550"/>
        <v>0</v>
      </c>
      <c r="SF127" s="262">
        <v>0</v>
      </c>
      <c r="SG127" s="242">
        <f t="shared" si="551"/>
        <v>0</v>
      </c>
      <c r="SH127" s="262">
        <v>0</v>
      </c>
      <c r="SI127" s="242">
        <f t="shared" si="552"/>
        <v>0.67297007680377308</v>
      </c>
      <c r="SJ127" s="242">
        <f t="shared" si="553"/>
        <v>0</v>
      </c>
      <c r="SK127" s="242">
        <f t="shared" si="554"/>
        <v>0</v>
      </c>
      <c r="SL127" s="242">
        <f t="shared" si="555"/>
        <v>8.1235514690745345E-2</v>
      </c>
      <c r="SM127" s="242">
        <f t="shared" si="556"/>
        <v>0.2069268107968471</v>
      </c>
      <c r="SN127" s="242">
        <f t="shared" si="557"/>
        <v>1.0688153083678114</v>
      </c>
      <c r="SO127" s="242">
        <f t="shared" si="558"/>
        <v>0.24354206154156507</v>
      </c>
      <c r="SP127" s="242">
        <f t="shared" si="559"/>
        <v>2.3328297392788324E-3</v>
      </c>
      <c r="SQ127" s="242">
        <f t="shared" si="560"/>
        <v>0</v>
      </c>
      <c r="SR127" s="242">
        <f t="shared" si="561"/>
        <v>0</v>
      </c>
      <c r="SS127" s="242" t="e">
        <f t="shared" si="562"/>
        <v>#REF!</v>
      </c>
      <c r="ST127" s="242" t="e">
        <f t="shared" si="563"/>
        <v>#REF!</v>
      </c>
      <c r="SU127" s="242" t="e">
        <f t="shared" si="796"/>
        <v>#REF!</v>
      </c>
      <c r="SV127" s="242" t="e">
        <f t="shared" si="797"/>
        <v>#REF!</v>
      </c>
      <c r="SW127" s="242" t="e">
        <f t="shared" si="564"/>
        <v>#REF!</v>
      </c>
      <c r="SX127" s="242" t="e">
        <f t="shared" si="564"/>
        <v>#REF!</v>
      </c>
      <c r="SY127" s="242" t="e">
        <f t="shared" si="564"/>
        <v>#REF!</v>
      </c>
      <c r="SZ127" s="263" t="e">
        <f t="shared" si="564"/>
        <v>#REF!</v>
      </c>
      <c r="TA127" s="264">
        <f t="shared" si="565"/>
        <v>536.91</v>
      </c>
      <c r="TB127" s="264">
        <f t="shared" si="566"/>
        <v>0</v>
      </c>
      <c r="TC127" s="264">
        <f t="shared" si="567"/>
        <v>335.29215999999997</v>
      </c>
      <c r="TD127" s="264">
        <f t="shared" si="568"/>
        <v>0</v>
      </c>
      <c r="TE127" s="264">
        <f t="shared" si="569"/>
        <v>0</v>
      </c>
      <c r="TF127" s="264">
        <f t="shared" si="569"/>
        <v>0</v>
      </c>
      <c r="TG127" s="264">
        <f t="shared" si="570"/>
        <v>403.82139999999998</v>
      </c>
      <c r="TH127" s="264">
        <f t="shared" si="571"/>
        <v>0</v>
      </c>
      <c r="TI127" s="264">
        <f t="shared" si="572"/>
        <v>0</v>
      </c>
      <c r="TJ127" s="264">
        <f t="shared" si="573"/>
        <v>46.922679999999993</v>
      </c>
      <c r="TK127" s="264">
        <f t="shared" si="574"/>
        <v>119.61703999999999</v>
      </c>
      <c r="TL127" s="264">
        <f t="shared" si="575"/>
        <v>653.92383999999993</v>
      </c>
      <c r="TM127" s="264">
        <f t="shared" si="576"/>
        <v>141.41883999999999</v>
      </c>
      <c r="TN127" s="264">
        <f t="shared" si="577"/>
        <v>1.4968399999999999</v>
      </c>
      <c r="TO127" s="264">
        <f t="shared" si="578"/>
        <v>0</v>
      </c>
      <c r="TP127" s="264">
        <f t="shared" si="578"/>
        <v>0</v>
      </c>
      <c r="TQ127" s="264"/>
      <c r="TR127" s="264"/>
      <c r="TS127" s="264" t="e">
        <f t="shared" si="579"/>
        <v>#REF!</v>
      </c>
      <c r="TT127" s="264">
        <f t="shared" si="580"/>
        <v>0</v>
      </c>
      <c r="TU127" s="264">
        <f t="shared" si="581"/>
        <v>347.32773390873507</v>
      </c>
      <c r="TV127" s="264">
        <f t="shared" si="582"/>
        <v>0</v>
      </c>
      <c r="TW127" s="264">
        <f t="shared" si="582"/>
        <v>0</v>
      </c>
      <c r="TX127" s="264">
        <f t="shared" si="583"/>
        <v>0</v>
      </c>
      <c r="TY127" s="264">
        <f t="shared" si="584"/>
        <v>437.96892598389547</v>
      </c>
      <c r="TZ127" s="264">
        <f t="shared" si="585"/>
        <v>0</v>
      </c>
      <c r="UA127" s="264">
        <f t="shared" si="586"/>
        <v>0</v>
      </c>
      <c r="UB127" s="264">
        <f t="shared" si="587"/>
        <v>52.868072960737067</v>
      </c>
      <c r="UC127" s="264">
        <f t="shared" si="588"/>
        <v>134.66796846658809</v>
      </c>
      <c r="UD127" s="264">
        <f t="shared" si="589"/>
        <v>695.58500268577154</v>
      </c>
      <c r="UE127" s="264">
        <f t="shared" si="590"/>
        <v>158.49717365125053</v>
      </c>
      <c r="UF127" s="264">
        <f t="shared" si="591"/>
        <v>1.518205594322664</v>
      </c>
      <c r="UG127" s="264">
        <f t="shared" si="592"/>
        <v>0</v>
      </c>
      <c r="UH127" s="264">
        <f t="shared" si="592"/>
        <v>0</v>
      </c>
      <c r="UI127" s="191"/>
      <c r="UJ127" s="191"/>
      <c r="UK127" s="191"/>
      <c r="UL127" s="191"/>
      <c r="UM127" s="189"/>
      <c r="UN127" s="191"/>
      <c r="UO127" s="191"/>
      <c r="UP127" s="191"/>
      <c r="UQ127" s="191"/>
      <c r="UR127" s="191"/>
      <c r="US127" s="191"/>
      <c r="UT127" s="191"/>
      <c r="UU127" s="191"/>
      <c r="UV127" s="192"/>
      <c r="UW127" s="191"/>
      <c r="UX127" s="191"/>
      <c r="UY127" s="191"/>
      <c r="UZ127" s="191"/>
      <c r="VA127" s="191"/>
      <c r="VB127" s="191"/>
      <c r="VC127" s="191"/>
      <c r="VD127" s="191"/>
      <c r="VE127" s="191"/>
      <c r="VF127" s="191"/>
      <c r="VG127" s="191"/>
      <c r="VH127" s="191"/>
      <c r="VI127" s="191"/>
      <c r="VJ127" s="191"/>
      <c r="VK127" s="191"/>
      <c r="VL127" s="191"/>
      <c r="VM127" s="191"/>
      <c r="VN127" s="219"/>
      <c r="VO127" s="191"/>
      <c r="VP127" s="191"/>
      <c r="VQ127" s="191"/>
      <c r="VR127" s="191"/>
      <c r="VS127" s="191"/>
      <c r="VT127" s="191"/>
      <c r="VU127" s="191"/>
      <c r="VV127" s="191"/>
    </row>
    <row r="128" spans="1:594" ht="23.1" hidden="1" customHeight="1" thickBot="1" x14ac:dyDescent="0.35">
      <c r="A128" s="265">
        <v>91</v>
      </c>
      <c r="B128" s="266" t="s">
        <v>201</v>
      </c>
      <c r="C128" s="265">
        <v>2</v>
      </c>
      <c r="D128" s="267">
        <v>407.4</v>
      </c>
      <c r="E128" s="239"/>
      <c r="F128" s="240">
        <f t="shared" si="593"/>
        <v>407.4</v>
      </c>
      <c r="G128" s="240"/>
      <c r="H128" s="268">
        <f>40</f>
        <v>40</v>
      </c>
      <c r="I128" s="269">
        <v>3.6139999999999999</v>
      </c>
      <c r="J128" s="269">
        <f t="shared" si="803"/>
        <v>3.6139999999999999</v>
      </c>
      <c r="K128" s="269">
        <f t="shared" si="798"/>
        <v>3.1121999999999996</v>
      </c>
      <c r="L128" s="269">
        <f t="shared" si="799"/>
        <v>3.1121999999999996</v>
      </c>
      <c r="M128" s="269">
        <v>0.43780000000000002</v>
      </c>
      <c r="N128" s="269">
        <v>0</v>
      </c>
      <c r="O128" s="269">
        <v>0.50180000000000002</v>
      </c>
      <c r="P128" s="269">
        <v>0</v>
      </c>
      <c r="Q128" s="269">
        <v>0</v>
      </c>
      <c r="R128" s="269">
        <v>0</v>
      </c>
      <c r="S128" s="269">
        <v>0.65139999999999998</v>
      </c>
      <c r="T128" s="269">
        <v>0</v>
      </c>
      <c r="U128" s="269">
        <v>0</v>
      </c>
      <c r="V128" s="269">
        <v>5.8799999999999998E-2</v>
      </c>
      <c r="W128" s="269">
        <v>0.29339999999999999</v>
      </c>
      <c r="X128" s="269">
        <v>1.4241999999999999</v>
      </c>
      <c r="Y128" s="269">
        <v>0.2447</v>
      </c>
      <c r="Z128" s="269">
        <v>1.9E-3</v>
      </c>
      <c r="AA128" s="269">
        <v>0</v>
      </c>
      <c r="AB128" s="269">
        <v>0</v>
      </c>
      <c r="AC128" s="244">
        <v>1.9</v>
      </c>
      <c r="AD128" s="243">
        <f t="shared" si="802"/>
        <v>0.41799999999999998</v>
      </c>
      <c r="AE128" s="243">
        <f t="shared" si="390"/>
        <v>0</v>
      </c>
      <c r="AF128" s="243">
        <f t="shared" si="595"/>
        <v>0</v>
      </c>
      <c r="AG128" s="243">
        <f t="shared" si="596"/>
        <v>0</v>
      </c>
      <c r="AH128" s="244">
        <v>9.5886841041666601E-2</v>
      </c>
      <c r="AI128" s="243">
        <f t="shared" si="391"/>
        <v>0.27427055619333213</v>
      </c>
      <c r="AJ128" s="243">
        <f t="shared" si="597"/>
        <v>8.8407405545771998E-3</v>
      </c>
      <c r="AK128" s="243">
        <f t="shared" si="598"/>
        <v>0.23395148109384109</v>
      </c>
      <c r="AL128" s="243">
        <f t="shared" si="392"/>
        <v>0.13440786986174996</v>
      </c>
      <c r="AM128" s="243">
        <f t="shared" si="599"/>
        <v>3.3870783205160988</v>
      </c>
      <c r="AN128" s="244">
        <v>66.19</v>
      </c>
      <c r="AO128" s="244">
        <v>14.5618</v>
      </c>
      <c r="AP128" s="243">
        <f t="shared" si="600"/>
        <v>0</v>
      </c>
      <c r="AQ128" s="243">
        <f t="shared" si="601"/>
        <v>0</v>
      </c>
      <c r="AR128" s="243">
        <f t="shared" si="602"/>
        <v>0</v>
      </c>
      <c r="AS128" s="244">
        <v>5.7534363818833301</v>
      </c>
      <c r="AT128" s="244" t="e">
        <f t="shared" si="393"/>
        <v>#REF!</v>
      </c>
      <c r="AU128" s="243">
        <f t="shared" si="394"/>
        <v>9.8288945830850878</v>
      </c>
      <c r="AV128" s="243">
        <f t="shared" si="603"/>
        <v>0.31682112784316813</v>
      </c>
      <c r="AW128" s="243">
        <f t="shared" si="604"/>
        <v>8.3840003722714282</v>
      </c>
      <c r="AX128" s="243">
        <f t="shared" si="395"/>
        <v>4.8167065482484217</v>
      </c>
      <c r="AY128" s="243">
        <f t="shared" si="605"/>
        <v>121.38100501586021</v>
      </c>
      <c r="AZ128" s="244">
        <v>25</v>
      </c>
      <c r="BA128" s="243">
        <f t="shared" si="606"/>
        <v>127.42916666666666</v>
      </c>
      <c r="BB128" s="243">
        <f t="shared" si="607"/>
        <v>13.289041666666664</v>
      </c>
      <c r="BC128" s="243">
        <f t="shared" si="608"/>
        <v>10.631233333333332</v>
      </c>
      <c r="BD128" s="243">
        <f t="shared" si="609"/>
        <v>2.6578083333333318</v>
      </c>
      <c r="BE128" s="244">
        <v>4.9833906250000002</v>
      </c>
      <c r="BF128" s="243">
        <f t="shared" si="610"/>
        <v>3.9867125000000003</v>
      </c>
      <c r="BG128" s="243">
        <f t="shared" si="611"/>
        <v>0.99667812499999986</v>
      </c>
      <c r="BH128" s="243">
        <f t="shared" si="396"/>
        <v>16.55490137529198</v>
      </c>
      <c r="BI128" s="243">
        <f t="shared" si="612"/>
        <v>0.53362486297071876</v>
      </c>
      <c r="BJ128" s="243">
        <f t="shared" si="613"/>
        <v>14.121252203907495</v>
      </c>
      <c r="BK128" s="243">
        <f t="shared" si="397"/>
        <v>8.112825016681267</v>
      </c>
      <c r="BL128" s="243">
        <f t="shared" si="614"/>
        <v>204.4431904203679</v>
      </c>
      <c r="BM128" s="244">
        <v>0</v>
      </c>
      <c r="BN128" s="243">
        <f t="shared" si="615"/>
        <v>0</v>
      </c>
      <c r="BO128" s="243">
        <f t="shared" si="398"/>
        <v>0</v>
      </c>
      <c r="BP128" s="243">
        <f t="shared" si="616"/>
        <v>0</v>
      </c>
      <c r="BQ128" s="243">
        <f t="shared" si="617"/>
        <v>0</v>
      </c>
      <c r="BR128" s="244">
        <v>0</v>
      </c>
      <c r="BS128" s="243">
        <f t="shared" si="399"/>
        <v>0</v>
      </c>
      <c r="BT128" s="243">
        <f t="shared" si="618"/>
        <v>0</v>
      </c>
      <c r="BU128" s="243">
        <f t="shared" si="619"/>
        <v>0</v>
      </c>
      <c r="BV128" s="243">
        <f t="shared" si="400"/>
        <v>0</v>
      </c>
      <c r="BW128" s="243">
        <f t="shared" si="620"/>
        <v>0</v>
      </c>
      <c r="BX128" s="244">
        <v>0</v>
      </c>
      <c r="BY128" s="243">
        <f t="shared" si="401"/>
        <v>0</v>
      </c>
      <c r="BZ128" s="243">
        <f t="shared" si="621"/>
        <v>0</v>
      </c>
      <c r="CA128" s="243">
        <f t="shared" si="622"/>
        <v>0</v>
      </c>
      <c r="CB128" s="243">
        <f t="shared" si="402"/>
        <v>0</v>
      </c>
      <c r="CC128" s="243">
        <f t="shared" si="623"/>
        <v>0</v>
      </c>
      <c r="CD128" s="245"/>
      <c r="CE128" s="243">
        <f t="shared" si="403"/>
        <v>0</v>
      </c>
      <c r="CF128" s="243">
        <f t="shared" si="624"/>
        <v>0</v>
      </c>
      <c r="CG128" s="243">
        <f t="shared" si="625"/>
        <v>0</v>
      </c>
      <c r="CH128" s="243">
        <f t="shared" si="404"/>
        <v>0</v>
      </c>
      <c r="CI128" s="243">
        <f t="shared" si="626"/>
        <v>0</v>
      </c>
      <c r="CJ128" s="245"/>
      <c r="CK128" s="243">
        <f t="shared" si="405"/>
        <v>0</v>
      </c>
      <c r="CL128" s="243">
        <f t="shared" si="627"/>
        <v>0</v>
      </c>
      <c r="CM128" s="243">
        <f t="shared" si="628"/>
        <v>0</v>
      </c>
      <c r="CN128" s="243">
        <f t="shared" si="406"/>
        <v>0</v>
      </c>
      <c r="CO128" s="243">
        <f t="shared" si="629"/>
        <v>0</v>
      </c>
      <c r="CP128" s="243">
        <v>0</v>
      </c>
      <c r="CQ128" s="243">
        <f t="shared" si="407"/>
        <v>0</v>
      </c>
      <c r="CR128" s="243">
        <f t="shared" si="763"/>
        <v>0</v>
      </c>
      <c r="CS128" s="243">
        <f t="shared" si="630"/>
        <v>0</v>
      </c>
      <c r="CT128" s="243">
        <f t="shared" si="408"/>
        <v>0</v>
      </c>
      <c r="CU128" s="243">
        <f t="shared" si="631"/>
        <v>0</v>
      </c>
      <c r="CV128" s="243"/>
      <c r="CW128" s="243">
        <f t="shared" si="409"/>
        <v>0</v>
      </c>
      <c r="CX128" s="243">
        <f t="shared" si="764"/>
        <v>0</v>
      </c>
      <c r="CY128" s="243">
        <f t="shared" si="632"/>
        <v>0</v>
      </c>
      <c r="CZ128" s="243">
        <f t="shared" si="410"/>
        <v>0</v>
      </c>
      <c r="DA128" s="243">
        <f t="shared" si="633"/>
        <v>0</v>
      </c>
      <c r="DB128" s="244">
        <v>4.2</v>
      </c>
      <c r="DC128" s="243">
        <f t="shared" si="634"/>
        <v>0.92400000000000004</v>
      </c>
      <c r="DD128" s="243">
        <f t="shared" si="411"/>
        <v>0</v>
      </c>
      <c r="DE128" s="244">
        <v>0.17453184854999901</v>
      </c>
      <c r="DF128" s="244">
        <v>2.4042302687499999E-2</v>
      </c>
      <c r="DG128" s="243">
        <f t="shared" si="412"/>
        <v>0.60476131193051363</v>
      </c>
      <c r="DH128" s="243">
        <f t="shared" si="413"/>
        <v>0.29636677315840065</v>
      </c>
      <c r="DI128" s="243">
        <f t="shared" si="635"/>
        <v>7.4684426835916948</v>
      </c>
      <c r="DJ128" s="244">
        <v>40.35</v>
      </c>
      <c r="DK128" s="243">
        <f t="shared" si="636"/>
        <v>8.8770000000000007</v>
      </c>
      <c r="DL128" s="243">
        <f t="shared" si="414"/>
        <v>0</v>
      </c>
      <c r="DM128" s="244">
        <v>1.645204288335</v>
      </c>
      <c r="DN128" s="244">
        <v>3.6989770763333301</v>
      </c>
      <c r="DO128" s="243">
        <f t="shared" si="415"/>
        <v>6.2004846335530566</v>
      </c>
      <c r="DP128" s="243">
        <f t="shared" si="416"/>
        <v>3.0385832999110698</v>
      </c>
      <c r="DQ128" s="243">
        <f t="shared" si="637"/>
        <v>76.572299157758948</v>
      </c>
      <c r="DR128" s="244">
        <v>9.2899999999999991</v>
      </c>
      <c r="DS128" s="243">
        <f t="shared" si="638"/>
        <v>2.0437999999999996</v>
      </c>
      <c r="DT128" s="243">
        <f t="shared" si="417"/>
        <v>0</v>
      </c>
      <c r="DU128" s="244">
        <v>0.39317989073999998</v>
      </c>
      <c r="DV128" s="244">
        <v>0</v>
      </c>
      <c r="DW128" s="243">
        <f t="shared" si="418"/>
        <v>1.33244245024896</v>
      </c>
      <c r="DX128" s="243">
        <f t="shared" si="419"/>
        <v>0.65297111704944799</v>
      </c>
      <c r="DY128" s="243">
        <f t="shared" si="420"/>
        <v>16.454872149646089</v>
      </c>
      <c r="DZ128" s="244">
        <v>19.829999999999998</v>
      </c>
      <c r="EA128" s="243">
        <f t="shared" si="639"/>
        <v>4.3625999999999996</v>
      </c>
      <c r="EB128" s="243">
        <f t="shared" si="421"/>
        <v>0</v>
      </c>
      <c r="EC128" s="244">
        <v>0.82382443561499896</v>
      </c>
      <c r="ED128" s="244">
        <v>3.7218395500000001E-2</v>
      </c>
      <c r="EE128" s="243">
        <f t="shared" si="422"/>
        <v>2.846644025365225</v>
      </c>
      <c r="EF128" s="243">
        <f t="shared" si="423"/>
        <v>1.3950143428240112</v>
      </c>
      <c r="EG128" s="243">
        <f t="shared" si="424"/>
        <v>35.154361439165079</v>
      </c>
      <c r="EH128" s="244">
        <v>0</v>
      </c>
      <c r="EI128" s="243">
        <f t="shared" si="640"/>
        <v>0</v>
      </c>
      <c r="EJ128" s="243">
        <f t="shared" si="425"/>
        <v>0</v>
      </c>
      <c r="EK128" s="244">
        <v>0</v>
      </c>
      <c r="EL128" s="244">
        <v>0</v>
      </c>
      <c r="EM128" s="243">
        <f t="shared" si="426"/>
        <v>0</v>
      </c>
      <c r="EN128" s="243">
        <f t="shared" si="427"/>
        <v>0</v>
      </c>
      <c r="EO128" s="243">
        <f t="shared" si="641"/>
        <v>0</v>
      </c>
      <c r="EP128" s="244">
        <v>0</v>
      </c>
      <c r="EQ128" s="244">
        <v>47.258400000000002</v>
      </c>
      <c r="ER128" s="244">
        <v>0</v>
      </c>
      <c r="ES128" s="244">
        <v>0</v>
      </c>
      <c r="ET128" s="244">
        <v>0</v>
      </c>
      <c r="EU128" s="243">
        <f t="shared" si="428"/>
        <v>5.3695920754983035</v>
      </c>
      <c r="EV128" s="243">
        <f t="shared" si="642"/>
        <v>0.1730815406591876</v>
      </c>
      <c r="EW128" s="243">
        <f t="shared" si="643"/>
        <v>4.5802365239930216</v>
      </c>
      <c r="EX128" s="243">
        <f t="shared" si="429"/>
        <v>2.6313996037749154</v>
      </c>
      <c r="EY128" s="243">
        <f t="shared" si="644"/>
        <v>66.31127001512786</v>
      </c>
      <c r="EZ128" s="245">
        <f t="shared" si="645"/>
        <v>73.67</v>
      </c>
      <c r="FA128" s="245">
        <f t="shared" si="645"/>
        <v>16.2074</v>
      </c>
      <c r="FB128" s="245">
        <f t="shared" si="645"/>
        <v>0</v>
      </c>
      <c r="FC128" s="245">
        <f t="shared" si="646"/>
        <v>0</v>
      </c>
      <c r="FD128" s="245">
        <f t="shared" si="647"/>
        <v>0</v>
      </c>
      <c r="FE128" s="245">
        <f t="shared" si="648"/>
        <v>6.7969782377608281</v>
      </c>
      <c r="FF128" s="245">
        <f t="shared" si="649"/>
        <v>16.353924496596058</v>
      </c>
      <c r="FG128" s="245">
        <f t="shared" si="650"/>
        <v>0.52714664501440656</v>
      </c>
      <c r="FH128" s="245">
        <f t="shared" si="651"/>
        <v>13.949819881425949</v>
      </c>
      <c r="FI128" s="245">
        <f t="shared" si="652"/>
        <v>8.014335136717845</v>
      </c>
      <c r="FJ128" s="245">
        <f t="shared" si="652"/>
        <v>201.96124544528968</v>
      </c>
      <c r="FK128" s="244">
        <f t="shared" si="430"/>
        <v>0</v>
      </c>
      <c r="FL128" s="244">
        <v>0</v>
      </c>
      <c r="FM128" s="243">
        <f t="shared" si="653"/>
        <v>0</v>
      </c>
      <c r="FN128" s="243">
        <f t="shared" si="654"/>
        <v>0</v>
      </c>
      <c r="FO128" s="244">
        <v>0</v>
      </c>
      <c r="FP128" s="244">
        <f t="shared" si="655"/>
        <v>0</v>
      </c>
      <c r="FQ128" s="244">
        <f t="shared" si="431"/>
        <v>0</v>
      </c>
      <c r="FR128" s="244">
        <v>0</v>
      </c>
      <c r="FS128" s="243">
        <f t="shared" si="656"/>
        <v>0</v>
      </c>
      <c r="FT128" s="243">
        <f t="shared" si="657"/>
        <v>0</v>
      </c>
      <c r="FU128" s="244">
        <v>0</v>
      </c>
      <c r="FV128" s="244">
        <f t="shared" si="658"/>
        <v>0</v>
      </c>
      <c r="FW128" s="270">
        <v>2.0690000000000001E-3</v>
      </c>
      <c r="FX128" s="243">
        <f t="shared" si="659"/>
        <v>9.2208657964939214</v>
      </c>
      <c r="FY128" s="243">
        <f t="shared" si="660"/>
        <v>2.0285904752286625</v>
      </c>
      <c r="FZ128" s="243">
        <f t="shared" si="432"/>
        <v>0</v>
      </c>
      <c r="GA128" s="243">
        <f t="shared" si="661"/>
        <v>0</v>
      </c>
      <c r="GB128" s="243">
        <f t="shared" si="662"/>
        <v>0</v>
      </c>
      <c r="GC128" s="243">
        <f t="shared" si="663"/>
        <v>0.1611079312154699</v>
      </c>
      <c r="GD128" s="243">
        <f t="shared" si="433"/>
        <v>1.2964906793514124</v>
      </c>
      <c r="GE128" s="243">
        <f t="shared" si="664"/>
        <v>4.1790624143752078E-2</v>
      </c>
      <c r="GF128" s="243">
        <f t="shared" si="665"/>
        <v>1.1059003885375762</v>
      </c>
      <c r="GG128" s="243">
        <f t="shared" si="434"/>
        <v>0.6353527441144734</v>
      </c>
      <c r="GH128" s="247">
        <f t="shared" si="666"/>
        <v>16.010889151684729</v>
      </c>
      <c r="GI128" s="244">
        <v>16</v>
      </c>
      <c r="GJ128" s="244">
        <v>4064.88</v>
      </c>
      <c r="GK128" s="244">
        <v>894.27359999999999</v>
      </c>
      <c r="GL128" s="244">
        <v>2493.28929943189</v>
      </c>
      <c r="GM128" s="244">
        <v>71.022008333333304</v>
      </c>
      <c r="GN128" s="271">
        <v>45.79</v>
      </c>
      <c r="GO128" s="243">
        <f t="shared" si="667"/>
        <v>10.0738</v>
      </c>
      <c r="GP128" s="243">
        <f t="shared" si="435"/>
        <v>0</v>
      </c>
      <c r="GQ128" s="243">
        <f t="shared" si="668"/>
        <v>0</v>
      </c>
      <c r="GR128" s="243">
        <f t="shared" si="669"/>
        <v>0</v>
      </c>
      <c r="GS128" s="244">
        <v>0.92828353766666705</v>
      </c>
      <c r="GT128" s="244">
        <v>0.31831033064999997</v>
      </c>
      <c r="GU128" s="245"/>
      <c r="GV128" s="243">
        <f t="shared" si="436"/>
        <v>6.4889949372788758</v>
      </c>
      <c r="GW128" s="243">
        <f t="shared" si="670"/>
        <v>0.2091639784330673</v>
      </c>
      <c r="GX128" s="243">
        <f t="shared" si="671"/>
        <v>5.5350818456674595</v>
      </c>
      <c r="GY128" s="243">
        <f t="shared" si="437"/>
        <v>3.1799694402797769</v>
      </c>
      <c r="GZ128" s="243">
        <f t="shared" si="672"/>
        <v>80.135229895050372</v>
      </c>
      <c r="HA128" s="244">
        <v>0</v>
      </c>
      <c r="HB128" s="244">
        <v>44</v>
      </c>
      <c r="HC128" s="244">
        <v>0</v>
      </c>
      <c r="HD128" s="244">
        <v>0</v>
      </c>
      <c r="HE128" s="244">
        <v>13.72</v>
      </c>
      <c r="HF128" s="243">
        <f t="shared" si="673"/>
        <v>3.0184000000000002</v>
      </c>
      <c r="HG128" s="243">
        <f t="shared" si="438"/>
        <v>0</v>
      </c>
      <c r="HH128" s="244">
        <v>0.59102055294</v>
      </c>
      <c r="HI128" s="244">
        <v>14.1682147527267</v>
      </c>
      <c r="HJ128" s="243">
        <f t="shared" si="439"/>
        <v>3.5788230861443364</v>
      </c>
      <c r="HK128" s="243">
        <f t="shared" si="440"/>
        <v>1.7538229195905524</v>
      </c>
      <c r="HL128" s="243">
        <f t="shared" si="441"/>
        <v>44.196337573681916</v>
      </c>
      <c r="HM128" s="244">
        <v>23.82</v>
      </c>
      <c r="HN128" s="243">
        <f t="shared" si="674"/>
        <v>5.2404000000000002</v>
      </c>
      <c r="HO128" s="243">
        <f t="shared" si="442"/>
        <v>0</v>
      </c>
      <c r="HP128" s="244">
        <v>1.02892304548</v>
      </c>
      <c r="HQ128" s="244">
        <v>21.538199214748701</v>
      </c>
      <c r="HR128" s="243">
        <f t="shared" si="443"/>
        <v>5.8660203139788116</v>
      </c>
      <c r="HS128" s="243">
        <f t="shared" si="444"/>
        <v>2.8746771287103758</v>
      </c>
      <c r="HT128" s="243">
        <f t="shared" si="445"/>
        <v>72.441863643501463</v>
      </c>
      <c r="HU128" s="244">
        <v>15.21</v>
      </c>
      <c r="HV128" s="243">
        <f t="shared" si="675"/>
        <v>3.3462000000000001</v>
      </c>
      <c r="HW128" s="243">
        <f t="shared" si="446"/>
        <v>0</v>
      </c>
      <c r="HX128" s="244">
        <v>0.62124620966499999</v>
      </c>
      <c r="HY128" s="244">
        <v>34.119609607035002</v>
      </c>
      <c r="HZ128" s="243">
        <f t="shared" si="447"/>
        <v>6.0557159904005022</v>
      </c>
      <c r="IA128" s="243">
        <f t="shared" si="448"/>
        <v>2.9676385903550253</v>
      </c>
      <c r="IB128" s="243">
        <f t="shared" si="449"/>
        <v>74.784492476946625</v>
      </c>
      <c r="IC128" s="244">
        <v>1.69</v>
      </c>
      <c r="ID128" s="243">
        <f t="shared" si="676"/>
        <v>0.37179999999999996</v>
      </c>
      <c r="IE128" s="243">
        <f t="shared" si="450"/>
        <v>0</v>
      </c>
      <c r="IF128" s="244">
        <v>7.4209198579999996E-2</v>
      </c>
      <c r="IG128" s="244">
        <v>0.27947704769433301</v>
      </c>
      <c r="IH128" s="243">
        <f t="shared" si="451"/>
        <v>0.27445228375209063</v>
      </c>
      <c r="II128" s="243">
        <f t="shared" si="452"/>
        <v>0.13449692650132117</v>
      </c>
      <c r="IJ128" s="243">
        <f t="shared" si="677"/>
        <v>3.3893225478332938</v>
      </c>
      <c r="IK128" s="244">
        <v>0</v>
      </c>
      <c r="IL128" s="243">
        <f t="shared" si="678"/>
        <v>0</v>
      </c>
      <c r="IM128" s="243">
        <f t="shared" si="453"/>
        <v>0</v>
      </c>
      <c r="IN128" s="244">
        <v>0</v>
      </c>
      <c r="IO128" s="244">
        <v>0</v>
      </c>
      <c r="IP128" s="243">
        <f t="shared" si="454"/>
        <v>0</v>
      </c>
      <c r="IQ128" s="243">
        <f t="shared" si="455"/>
        <v>0</v>
      </c>
      <c r="IR128" s="243">
        <f t="shared" si="679"/>
        <v>0</v>
      </c>
      <c r="IS128" s="244">
        <v>2.69</v>
      </c>
      <c r="IT128" s="243">
        <f t="shared" si="680"/>
        <v>0.59179999999999999</v>
      </c>
      <c r="IU128" s="243">
        <f t="shared" si="456"/>
        <v>0</v>
      </c>
      <c r="IV128" s="244">
        <v>0.11779478508000001</v>
      </c>
      <c r="IW128" s="244">
        <v>0.27949418302588203</v>
      </c>
      <c r="IX128" s="243">
        <f t="shared" si="457"/>
        <v>0.41802530276510791</v>
      </c>
      <c r="IY128" s="243">
        <f t="shared" si="458"/>
        <v>0.20485571354354951</v>
      </c>
      <c r="IZ128" s="243">
        <f t="shared" si="681"/>
        <v>5.1623639812974478</v>
      </c>
      <c r="JA128" s="244">
        <v>14.084</v>
      </c>
      <c r="JB128" s="243">
        <f t="shared" si="682"/>
        <v>3.0984799999999999</v>
      </c>
      <c r="JC128" s="244">
        <v>102.35866666666701</v>
      </c>
      <c r="JD128" s="243">
        <f t="shared" si="459"/>
        <v>0</v>
      </c>
      <c r="JE128" s="243">
        <f t="shared" si="460"/>
        <v>13.582499488711331</v>
      </c>
      <c r="JF128" s="243">
        <f t="shared" si="461"/>
        <v>6.6561823077689173</v>
      </c>
      <c r="JG128" s="243">
        <f t="shared" si="683"/>
        <v>167.73579415577669</v>
      </c>
      <c r="JH128" s="244">
        <v>0</v>
      </c>
      <c r="JI128" s="243">
        <f t="shared" si="684"/>
        <v>0</v>
      </c>
      <c r="JJ128" s="244">
        <v>0</v>
      </c>
      <c r="JK128" s="243">
        <f t="shared" si="462"/>
        <v>0</v>
      </c>
      <c r="JL128" s="243">
        <f t="shared" si="463"/>
        <v>0</v>
      </c>
      <c r="JM128" s="243">
        <f t="shared" si="464"/>
        <v>0</v>
      </c>
      <c r="JN128" s="243">
        <f t="shared" si="685"/>
        <v>0</v>
      </c>
      <c r="JO128" s="244">
        <v>0</v>
      </c>
      <c r="JP128" s="243">
        <f t="shared" si="686"/>
        <v>0</v>
      </c>
      <c r="JQ128" s="244">
        <v>0</v>
      </c>
      <c r="JR128" s="243">
        <f t="shared" si="465"/>
        <v>0</v>
      </c>
      <c r="JS128" s="243">
        <f t="shared" si="466"/>
        <v>0</v>
      </c>
      <c r="JT128" s="243">
        <f t="shared" si="467"/>
        <v>0</v>
      </c>
      <c r="JU128" s="243">
        <f t="shared" si="687"/>
        <v>0</v>
      </c>
      <c r="JV128" s="244">
        <v>0</v>
      </c>
      <c r="JW128" s="243">
        <f t="shared" si="688"/>
        <v>0</v>
      </c>
      <c r="JX128" s="244">
        <v>0</v>
      </c>
      <c r="JY128" s="243">
        <f t="shared" si="468"/>
        <v>0</v>
      </c>
      <c r="JZ128" s="243">
        <f t="shared" si="469"/>
        <v>0</v>
      </c>
      <c r="KA128" s="243">
        <f t="shared" si="470"/>
        <v>0</v>
      </c>
      <c r="KB128" s="243">
        <f t="shared" si="689"/>
        <v>0</v>
      </c>
      <c r="KC128" s="244">
        <v>34.799999999999997</v>
      </c>
      <c r="KD128" s="243">
        <f t="shared" si="690"/>
        <v>7.6559999999999997</v>
      </c>
      <c r="KE128" s="244">
        <v>18.6533333333333</v>
      </c>
      <c r="KF128" s="243">
        <f t="shared" si="471"/>
        <v>0</v>
      </c>
      <c r="KG128" s="243">
        <f t="shared" si="472"/>
        <v>6.9433622806876825</v>
      </c>
      <c r="KH128" s="243">
        <f t="shared" si="473"/>
        <v>3.4026347807010491</v>
      </c>
      <c r="KI128" s="243">
        <f t="shared" si="691"/>
        <v>85.746396473666422</v>
      </c>
      <c r="KJ128" s="244">
        <v>9.0328999999999997</v>
      </c>
      <c r="KK128" s="243">
        <f t="shared" si="692"/>
        <v>1.9872379999999998</v>
      </c>
      <c r="KL128" s="244">
        <v>8.7555999999999994</v>
      </c>
      <c r="KM128" s="243">
        <f t="shared" si="474"/>
        <v>0</v>
      </c>
      <c r="KN128" s="243">
        <f t="shared" si="475"/>
        <v>2.2469581291776839</v>
      </c>
      <c r="KO128" s="243">
        <f t="shared" si="476"/>
        <v>1.1011348064588842</v>
      </c>
      <c r="KP128" s="243">
        <f t="shared" si="693"/>
        <v>27.748597122763879</v>
      </c>
      <c r="KQ128" s="243">
        <f t="shared" si="694"/>
        <v>115.04689999999999</v>
      </c>
      <c r="KR128" s="243">
        <f t="shared" si="694"/>
        <v>25.310318000000002</v>
      </c>
      <c r="KS128" s="243">
        <f t="shared" si="695"/>
        <v>202.5857885969759</v>
      </c>
      <c r="KT128" s="243">
        <f t="shared" si="696"/>
        <v>0</v>
      </c>
      <c r="KU128" s="243">
        <f t="shared" si="697"/>
        <v>0</v>
      </c>
      <c r="KV128" s="243">
        <f t="shared" si="698"/>
        <v>0</v>
      </c>
      <c r="KW128" s="243">
        <f t="shared" si="699"/>
        <v>38.965856875617547</v>
      </c>
      <c r="KX128" s="243">
        <f t="shared" si="700"/>
        <v>1.2560117130520401</v>
      </c>
      <c r="KY128" s="243">
        <f t="shared" si="701"/>
        <v>33.237690748384395</v>
      </c>
      <c r="KZ128" s="243">
        <f t="shared" si="702"/>
        <v>19.095443173629675</v>
      </c>
      <c r="LA128" s="243">
        <f t="shared" si="702"/>
        <v>481.20516797546776</v>
      </c>
      <c r="LB128" s="244">
        <v>36.950000000000003</v>
      </c>
      <c r="LC128" s="243">
        <f t="shared" si="703"/>
        <v>8.1290000000000013</v>
      </c>
      <c r="LD128" s="243">
        <f t="shared" si="477"/>
        <v>0</v>
      </c>
      <c r="LE128" s="243">
        <f t="shared" si="704"/>
        <v>0</v>
      </c>
      <c r="LF128" s="243">
        <f t="shared" si="705"/>
        <v>0</v>
      </c>
      <c r="LG128" s="244">
        <v>3.2945964760333299</v>
      </c>
      <c r="LH128" s="243">
        <f t="shared" si="478"/>
        <v>5.4963028858586247</v>
      </c>
      <c r="LI128" s="243">
        <f t="shared" si="706"/>
        <v>0.17716589231327545</v>
      </c>
      <c r="LJ128" s="243">
        <f t="shared" si="707"/>
        <v>4.6883202430981159</v>
      </c>
      <c r="LK128" s="243">
        <f t="shared" si="479"/>
        <v>2.6934949680945981</v>
      </c>
      <c r="LL128" s="243">
        <f t="shared" si="708"/>
        <v>67.876073195983864</v>
      </c>
      <c r="LM128" s="243">
        <f t="shared" si="480"/>
        <v>0.54166666784117723</v>
      </c>
      <c r="LN128" s="244">
        <v>6.1545228937110799E-2</v>
      </c>
      <c r="LO128" s="243">
        <f t="shared" si="709"/>
        <v>1.9838272432769494E-3</v>
      </c>
      <c r="LP128" s="243">
        <f t="shared" si="710"/>
        <v>5.2497787819218517E-2</v>
      </c>
      <c r="LQ128" s="243">
        <f t="shared" si="481"/>
        <v>3.0160594838914402E-2</v>
      </c>
      <c r="LR128" s="243">
        <f t="shared" si="711"/>
        <v>0.7600469899406429</v>
      </c>
      <c r="LS128" s="244">
        <v>0</v>
      </c>
      <c r="LT128" s="243">
        <f t="shared" si="482"/>
        <v>0</v>
      </c>
      <c r="LU128" s="243">
        <f t="shared" si="712"/>
        <v>0</v>
      </c>
      <c r="LV128" s="243">
        <f t="shared" si="713"/>
        <v>0</v>
      </c>
      <c r="LW128" s="243">
        <f t="shared" si="483"/>
        <v>0</v>
      </c>
      <c r="LX128" s="243">
        <f t="shared" si="714"/>
        <v>0</v>
      </c>
      <c r="LY128" s="245">
        <f t="shared" si="484"/>
        <v>0</v>
      </c>
      <c r="LZ128" s="244">
        <v>0</v>
      </c>
      <c r="MA128" s="249">
        <f t="shared" si="715"/>
        <v>0</v>
      </c>
      <c r="MB128" s="249">
        <f t="shared" si="716"/>
        <v>0</v>
      </c>
      <c r="MC128" s="249">
        <f t="shared" si="485"/>
        <v>0</v>
      </c>
      <c r="MD128" s="247">
        <f t="shared" si="717"/>
        <v>0</v>
      </c>
      <c r="ME128" s="250">
        <f t="shared" si="718"/>
        <v>1177.1599264101615</v>
      </c>
      <c r="MF128" s="251">
        <f t="shared" si="765"/>
        <v>425.49667427172255</v>
      </c>
      <c r="MG128" s="252" t="e">
        <f t="shared" si="719"/>
        <v>#REF!</v>
      </c>
      <c r="MH128" s="252" t="e">
        <f t="shared" si="766"/>
        <v>#REF!</v>
      </c>
      <c r="MI128" s="252">
        <f t="shared" si="720"/>
        <v>0</v>
      </c>
      <c r="MJ128" s="252">
        <f t="shared" si="721"/>
        <v>0</v>
      </c>
      <c r="MK128" s="252">
        <f t="shared" si="767"/>
        <v>127.42916666666666</v>
      </c>
      <c r="ML128" s="252">
        <f t="shared" si="722"/>
        <v>0</v>
      </c>
      <c r="MM128" s="252">
        <f t="shared" si="723"/>
        <v>0</v>
      </c>
      <c r="MN128" s="252">
        <f t="shared" si="724"/>
        <v>47.258400000000002</v>
      </c>
      <c r="MO128" s="252">
        <f t="shared" si="725"/>
        <v>0</v>
      </c>
      <c r="MP128" s="253">
        <f t="shared" si="726"/>
        <v>0</v>
      </c>
      <c r="MQ128" s="254">
        <f t="shared" si="768"/>
        <v>0</v>
      </c>
      <c r="MR128" s="255">
        <f t="shared" si="727"/>
        <v>0</v>
      </c>
      <c r="MS128" s="255">
        <f t="shared" si="769"/>
        <v>0</v>
      </c>
      <c r="MT128" s="255">
        <f t="shared" si="770"/>
        <v>100.69077369370832</v>
      </c>
      <c r="MU128" s="255">
        <f t="shared" si="486"/>
        <v>3.24563095222747</v>
      </c>
      <c r="MV128" s="255">
        <f t="shared" si="728"/>
        <v>104.78427680096216</v>
      </c>
      <c r="MW128" s="255" t="e">
        <f t="shared" si="487"/>
        <v>#REF!</v>
      </c>
      <c r="MX128" s="255" t="e">
        <f t="shared" si="488"/>
        <v>#REF!</v>
      </c>
      <c r="MY128" s="256" t="e">
        <f t="shared" si="729"/>
        <v>#REF!</v>
      </c>
      <c r="MZ128" s="254">
        <f t="shared" si="730"/>
        <v>2.6034208069344862</v>
      </c>
      <c r="NA128" s="255">
        <f t="shared" si="489"/>
        <v>2.9340552494151662</v>
      </c>
      <c r="NB128" s="255">
        <f t="shared" si="731"/>
        <v>8.8407405545771998E-3</v>
      </c>
      <c r="NC128" s="255">
        <f t="shared" si="490"/>
        <v>1.0962518287675728E-2</v>
      </c>
      <c r="ND128" s="255">
        <f t="shared" si="732"/>
        <v>2.688157397234999</v>
      </c>
      <c r="NE128" s="255">
        <f t="shared" si="800"/>
        <v>0.96847781666814903</v>
      </c>
      <c r="NF128" s="256">
        <f t="shared" si="771"/>
        <v>3.2887734042919741E-3</v>
      </c>
      <c r="NG128" s="257">
        <f t="shared" si="772"/>
        <v>1.123785988333885</v>
      </c>
      <c r="NH128" s="254">
        <f t="shared" si="733"/>
        <v>90.980280454171151</v>
      </c>
      <c r="NI128" s="255">
        <f t="shared" si="491"/>
        <v>102.53477607185089</v>
      </c>
      <c r="NJ128" s="255" t="e">
        <f t="shared" si="734"/>
        <v>#REF!</v>
      </c>
      <c r="NK128" s="255" t="e">
        <f t="shared" si="492"/>
        <v>#REF!</v>
      </c>
      <c r="NL128" s="255">
        <f t="shared" si="735"/>
        <v>96.334130964968423</v>
      </c>
      <c r="NM128" s="255">
        <f t="shared" si="773"/>
        <v>0.94442415728290341</v>
      </c>
      <c r="NN128" s="256" t="e">
        <f t="shared" si="774"/>
        <v>#REF!</v>
      </c>
      <c r="NO128" s="257" t="e">
        <f t="shared" si="801"/>
        <v>#REF!</v>
      </c>
      <c r="NP128" s="254">
        <f t="shared" si="736"/>
        <v>17.227927688767146</v>
      </c>
      <c r="NQ128" s="255">
        <f t="shared" si="493"/>
        <v>19.415874505240573</v>
      </c>
      <c r="NR128" s="255">
        <f t="shared" si="737"/>
        <v>15.151570696304052</v>
      </c>
      <c r="NS128" s="255">
        <f t="shared" si="494"/>
        <v>18.787947663417025</v>
      </c>
      <c r="NT128" s="255">
        <f t="shared" si="738"/>
        <v>162.25650033362533</v>
      </c>
      <c r="NU128" s="255">
        <f t="shared" si="739"/>
        <v>0.10617711865684129</v>
      </c>
      <c r="NV128" s="256">
        <f t="shared" si="740"/>
        <v>9.3380361742981019E-2</v>
      </c>
      <c r="NW128" s="257">
        <f t="shared" si="495"/>
        <v>1.0358957808877343</v>
      </c>
      <c r="NX128" s="254">
        <f t="shared" si="741"/>
        <v>0</v>
      </c>
      <c r="NY128" s="255">
        <f t="shared" si="496"/>
        <v>0</v>
      </c>
      <c r="NZ128" s="255">
        <f t="shared" si="742"/>
        <v>0</v>
      </c>
      <c r="OA128" s="255">
        <f t="shared" si="497"/>
        <v>0</v>
      </c>
      <c r="OB128" s="255">
        <f t="shared" si="743"/>
        <v>0</v>
      </c>
      <c r="OC128" s="255"/>
      <c r="OD128" s="256"/>
      <c r="OE128" s="257"/>
      <c r="OF128" s="254">
        <f t="shared" si="744"/>
        <v>0</v>
      </c>
      <c r="OG128" s="255">
        <f t="shared" si="498"/>
        <v>0</v>
      </c>
      <c r="OH128" s="255">
        <f t="shared" si="745"/>
        <v>0</v>
      </c>
      <c r="OI128" s="255">
        <f t="shared" si="499"/>
        <v>0</v>
      </c>
      <c r="OJ128" s="255">
        <f t="shared" si="746"/>
        <v>0</v>
      </c>
      <c r="OK128" s="255"/>
      <c r="OL128" s="256"/>
      <c r="OM128" s="257"/>
      <c r="ON128" s="258"/>
      <c r="OO128" s="254">
        <f t="shared" si="747"/>
        <v>0</v>
      </c>
      <c r="OP128" s="255">
        <f t="shared" si="500"/>
        <v>0</v>
      </c>
      <c r="OQ128" s="255">
        <f t="shared" si="748"/>
        <v>0</v>
      </c>
      <c r="OR128" s="255">
        <f t="shared" si="501"/>
        <v>0</v>
      </c>
      <c r="OS128" s="255">
        <f t="shared" si="749"/>
        <v>0</v>
      </c>
      <c r="OT128" s="255"/>
      <c r="OU128" s="256"/>
      <c r="OV128" s="257"/>
      <c r="OW128" s="258"/>
      <c r="OX128" s="254">
        <f t="shared" si="750"/>
        <v>106.89618025533966</v>
      </c>
      <c r="OY128" s="255">
        <f t="shared" si="502"/>
        <v>120.4719951477678</v>
      </c>
      <c r="OZ128" s="255">
        <f t="shared" si="751"/>
        <v>0.52714664501440656</v>
      </c>
      <c r="PA128" s="255">
        <f t="shared" si="503"/>
        <v>0.65366183981786408</v>
      </c>
      <c r="PB128" s="255">
        <f t="shared" si="752"/>
        <v>160.28670273435691</v>
      </c>
      <c r="PC128" s="255">
        <f t="shared" si="388"/>
        <v>0.66690610282562646</v>
      </c>
      <c r="PD128" s="259">
        <f t="shared" si="504"/>
        <v>3.2887734042919736E-3</v>
      </c>
      <c r="PE128" s="257">
        <f t="shared" si="389"/>
        <v>1.0854863806758845</v>
      </c>
      <c r="PF128" s="254">
        <f t="shared" si="505"/>
        <v>0</v>
      </c>
      <c r="PG128" s="255">
        <f t="shared" si="506"/>
        <v>0</v>
      </c>
      <c r="PH128" s="255">
        <f t="shared" si="753"/>
        <v>0</v>
      </c>
      <c r="PI128" s="255">
        <f t="shared" si="507"/>
        <v>0</v>
      </c>
      <c r="PJ128" s="255">
        <f t="shared" si="508"/>
        <v>0</v>
      </c>
      <c r="PK128" s="255"/>
      <c r="PL128" s="259"/>
      <c r="PM128" s="257"/>
      <c r="PN128" s="254">
        <f t="shared" si="509"/>
        <v>0</v>
      </c>
      <c r="PO128" s="255">
        <f t="shared" si="510"/>
        <v>0</v>
      </c>
      <c r="PP128" s="255">
        <f t="shared" si="754"/>
        <v>0</v>
      </c>
      <c r="PQ128" s="255">
        <f t="shared" si="511"/>
        <v>0</v>
      </c>
      <c r="PR128" s="255">
        <f t="shared" si="512"/>
        <v>0</v>
      </c>
      <c r="PS128" s="255"/>
      <c r="PT128" s="259"/>
      <c r="PU128" s="257"/>
      <c r="PV128" s="254">
        <f t="shared" si="513"/>
        <v>12.598654745738427</v>
      </c>
      <c r="PW128" s="255">
        <f t="shared" si="514"/>
        <v>14.198683898447207</v>
      </c>
      <c r="PX128" s="255">
        <f t="shared" si="515"/>
        <v>4.1790624143752078E-2</v>
      </c>
      <c r="PY128" s="255">
        <f t="shared" si="516"/>
        <v>5.1820373938252576E-2</v>
      </c>
      <c r="PZ128" s="255">
        <f t="shared" si="517"/>
        <v>12.707054882289468</v>
      </c>
      <c r="QA128" s="255">
        <f t="shared" si="755"/>
        <v>0.99146929500539704</v>
      </c>
      <c r="QB128" s="259">
        <f t="shared" si="518"/>
        <v>3.2887734042919736E-3</v>
      </c>
      <c r="QC128" s="257">
        <f t="shared" si="756"/>
        <v>1.1267059060827154</v>
      </c>
      <c r="QD128" s="254">
        <f t="shared" si="519"/>
        <v>62.616599851714298</v>
      </c>
      <c r="QE128" s="255">
        <f t="shared" si="520"/>
        <v>70.568908032882021</v>
      </c>
      <c r="QF128" s="255">
        <f t="shared" si="521"/>
        <v>0.2091639784330673</v>
      </c>
      <c r="QG128" s="255">
        <f t="shared" si="522"/>
        <v>0.25936333325700345</v>
      </c>
      <c r="QH128" s="255">
        <f t="shared" si="523"/>
        <v>63.599388805595531</v>
      </c>
      <c r="QI128" s="255">
        <f t="shared" si="784"/>
        <v>0.984547194991365</v>
      </c>
      <c r="QJ128" s="259">
        <f t="shared" si="785"/>
        <v>3.2887734042919745E-3</v>
      </c>
      <c r="QK128" s="257">
        <f t="shared" si="786"/>
        <v>1.1258267993809334</v>
      </c>
      <c r="QL128" s="254">
        <f t="shared" si="524"/>
        <v>180.90720071302894</v>
      </c>
      <c r="QM128" s="255">
        <f t="shared" si="525"/>
        <v>203.88241520358361</v>
      </c>
      <c r="QN128" s="255">
        <f t="shared" si="526"/>
        <v>1.2560117130520401</v>
      </c>
      <c r="QO128" s="255">
        <f t="shared" si="527"/>
        <v>1.5574545241845297</v>
      </c>
      <c r="QP128" s="255">
        <f t="shared" si="757"/>
        <v>381.90886347259345</v>
      </c>
      <c r="QQ128" s="255">
        <f t="shared" si="758"/>
        <v>0.47369207163219246</v>
      </c>
      <c r="QR128" s="259">
        <f t="shared" si="528"/>
        <v>3.2887734042919745E-3</v>
      </c>
      <c r="QS128" s="257">
        <f t="shared" si="759"/>
        <v>1.0609481987143186</v>
      </c>
      <c r="QT128" s="254">
        <f t="shared" si="529"/>
        <v>50.79875069657971</v>
      </c>
      <c r="QU128" s="255">
        <f t="shared" si="530"/>
        <v>57.25019203504533</v>
      </c>
      <c r="QV128" s="255">
        <f t="shared" si="531"/>
        <v>0.17716589231327545</v>
      </c>
      <c r="QW128" s="255">
        <f t="shared" si="532"/>
        <v>0.21968570646846156</v>
      </c>
      <c r="QX128" s="255">
        <f t="shared" si="533"/>
        <v>53.869899361891953</v>
      </c>
      <c r="QY128" s="255">
        <f t="shared" si="787"/>
        <v>0.9429895228747206</v>
      </c>
      <c r="QZ128" s="259">
        <f t="shared" si="788"/>
        <v>3.2887734042919745E-3</v>
      </c>
      <c r="RA128" s="257">
        <f t="shared" si="789"/>
        <v>1.1205489750221196</v>
      </c>
      <c r="RB128" s="254">
        <f t="shared" si="534"/>
        <v>6.4047301139446594E-2</v>
      </c>
      <c r="RC128" s="255">
        <f t="shared" si="535"/>
        <v>7.2181308384156317E-2</v>
      </c>
      <c r="RD128" s="255">
        <f t="shared" si="760"/>
        <v>1.9838272432769494E-3</v>
      </c>
      <c r="RE128" s="255">
        <f t="shared" si="536"/>
        <v>2.4599457816634174E-3</v>
      </c>
      <c r="RF128" s="255">
        <f t="shared" si="537"/>
        <v>0.60321189677828801</v>
      </c>
      <c r="RG128" s="255">
        <f t="shared" si="790"/>
        <v>0.1061771186568413</v>
      </c>
      <c r="RH128" s="259">
        <f t="shared" si="791"/>
        <v>3.2887734042919745E-3</v>
      </c>
      <c r="RI128" s="257">
        <f t="shared" si="792"/>
        <v>1.0142737996864488</v>
      </c>
      <c r="RJ128" s="254">
        <f t="shared" si="538"/>
        <v>0</v>
      </c>
      <c r="RK128" s="255">
        <f t="shared" si="539"/>
        <v>0</v>
      </c>
      <c r="RL128" s="255">
        <f t="shared" si="761"/>
        <v>0</v>
      </c>
      <c r="RM128" s="255">
        <f t="shared" si="540"/>
        <v>0</v>
      </c>
      <c r="RN128" s="255">
        <f t="shared" si="541"/>
        <v>0</v>
      </c>
      <c r="RO128" s="255"/>
      <c r="RP128" s="259"/>
      <c r="RQ128" s="257"/>
      <c r="RR128" s="254">
        <f t="shared" si="542"/>
        <v>0</v>
      </c>
      <c r="RS128" s="255">
        <f t="shared" si="543"/>
        <v>0</v>
      </c>
      <c r="RT128" s="255">
        <f t="shared" si="762"/>
        <v>0</v>
      </c>
      <c r="RU128" s="255">
        <f t="shared" si="544"/>
        <v>0</v>
      </c>
      <c r="RV128" s="255">
        <f t="shared" si="545"/>
        <v>0</v>
      </c>
      <c r="RW128" s="255"/>
      <c r="RX128" s="259"/>
      <c r="RY128" s="257"/>
      <c r="RZ128" s="260"/>
      <c r="SA128" s="242" t="e">
        <f t="shared" si="546"/>
        <v>#REF!</v>
      </c>
      <c r="SB128" s="242">
        <f t="shared" si="547"/>
        <v>0</v>
      </c>
      <c r="SC128" s="242">
        <f t="shared" si="548"/>
        <v>0.51981250284946512</v>
      </c>
      <c r="SD128" s="242">
        <f t="shared" si="549"/>
        <v>0</v>
      </c>
      <c r="SE128" s="242">
        <f t="shared" si="550"/>
        <v>0</v>
      </c>
      <c r="SF128" s="262">
        <v>0</v>
      </c>
      <c r="SG128" s="242">
        <f t="shared" si="551"/>
        <v>0</v>
      </c>
      <c r="SH128" s="262">
        <v>0</v>
      </c>
      <c r="SI128" s="242">
        <f t="shared" si="552"/>
        <v>0.70708582837227119</v>
      </c>
      <c r="SJ128" s="242">
        <f t="shared" si="553"/>
        <v>0</v>
      </c>
      <c r="SK128" s="242">
        <f t="shared" si="554"/>
        <v>0</v>
      </c>
      <c r="SL128" s="242">
        <f t="shared" si="555"/>
        <v>6.6250307277663664E-2</v>
      </c>
      <c r="SM128" s="242">
        <f t="shared" si="556"/>
        <v>0.33031758293836588</v>
      </c>
      <c r="SN128" s="242">
        <f t="shared" si="557"/>
        <v>1.5110024246089324</v>
      </c>
      <c r="SO128" s="242">
        <f t="shared" si="558"/>
        <v>0.27419833418791267</v>
      </c>
      <c r="SP128" s="242">
        <f t="shared" si="559"/>
        <v>1.9271202194042528E-3</v>
      </c>
      <c r="SQ128" s="242">
        <f t="shared" si="560"/>
        <v>0</v>
      </c>
      <c r="SR128" s="242">
        <f t="shared" si="561"/>
        <v>0</v>
      </c>
      <c r="SS128" s="242" t="e">
        <f t="shared" si="562"/>
        <v>#REF!</v>
      </c>
      <c r="ST128" s="242" t="e">
        <f t="shared" si="563"/>
        <v>#REF!</v>
      </c>
      <c r="SU128" s="242" t="e">
        <f t="shared" si="796"/>
        <v>#REF!</v>
      </c>
      <c r="SV128" s="242" t="e">
        <f t="shared" si="797"/>
        <v>#REF!</v>
      </c>
      <c r="SW128" s="242" t="e">
        <f t="shared" si="564"/>
        <v>#REF!</v>
      </c>
      <c r="SX128" s="242" t="e">
        <f t="shared" si="564"/>
        <v>#REF!</v>
      </c>
      <c r="SY128" s="242" t="e">
        <f t="shared" si="564"/>
        <v>#REF!</v>
      </c>
      <c r="SZ128" s="263" t="e">
        <f t="shared" si="564"/>
        <v>#REF!</v>
      </c>
      <c r="TA128" s="264">
        <f t="shared" si="565"/>
        <v>178.35972000000001</v>
      </c>
      <c r="TB128" s="264">
        <f t="shared" si="566"/>
        <v>0</v>
      </c>
      <c r="TC128" s="264">
        <f t="shared" si="567"/>
        <v>204.43332000000001</v>
      </c>
      <c r="TD128" s="264">
        <f t="shared" si="568"/>
        <v>0</v>
      </c>
      <c r="TE128" s="264">
        <f t="shared" si="569"/>
        <v>0</v>
      </c>
      <c r="TF128" s="264">
        <f t="shared" si="569"/>
        <v>0</v>
      </c>
      <c r="TG128" s="264">
        <f t="shared" si="570"/>
        <v>265.38036</v>
      </c>
      <c r="TH128" s="264">
        <f t="shared" si="571"/>
        <v>0</v>
      </c>
      <c r="TI128" s="264">
        <f t="shared" si="572"/>
        <v>0</v>
      </c>
      <c r="TJ128" s="264">
        <f t="shared" si="573"/>
        <v>23.955119999999997</v>
      </c>
      <c r="TK128" s="264">
        <f t="shared" si="574"/>
        <v>119.53115999999999</v>
      </c>
      <c r="TL128" s="264">
        <f t="shared" si="575"/>
        <v>580.21907999999996</v>
      </c>
      <c r="TM128" s="264">
        <f t="shared" si="576"/>
        <v>99.69077999999999</v>
      </c>
      <c r="TN128" s="264">
        <f t="shared" si="577"/>
        <v>0.77405999999999997</v>
      </c>
      <c r="TO128" s="264">
        <f t="shared" si="578"/>
        <v>0</v>
      </c>
      <c r="TP128" s="264">
        <f t="shared" si="578"/>
        <v>0</v>
      </c>
      <c r="TQ128" s="264"/>
      <c r="TR128" s="264"/>
      <c r="TS128" s="264" t="e">
        <f t="shared" si="579"/>
        <v>#REF!</v>
      </c>
      <c r="TT128" s="264">
        <f t="shared" si="580"/>
        <v>0</v>
      </c>
      <c r="TU128" s="264">
        <f t="shared" si="581"/>
        <v>211.77161366087208</v>
      </c>
      <c r="TV128" s="264">
        <f t="shared" si="582"/>
        <v>0</v>
      </c>
      <c r="TW128" s="264">
        <f t="shared" si="582"/>
        <v>0</v>
      </c>
      <c r="TX128" s="264">
        <f t="shared" si="583"/>
        <v>0</v>
      </c>
      <c r="TY128" s="264">
        <f t="shared" si="584"/>
        <v>288.06676647886326</v>
      </c>
      <c r="TZ128" s="264">
        <f t="shared" si="585"/>
        <v>0</v>
      </c>
      <c r="UA128" s="264">
        <f t="shared" si="586"/>
        <v>0</v>
      </c>
      <c r="UB128" s="264">
        <f t="shared" si="587"/>
        <v>26.990375184920175</v>
      </c>
      <c r="UC128" s="264">
        <f t="shared" si="588"/>
        <v>134.57138328909025</v>
      </c>
      <c r="UD128" s="264">
        <f t="shared" si="589"/>
        <v>615.58238778567897</v>
      </c>
      <c r="UE128" s="264">
        <f t="shared" si="590"/>
        <v>111.70840134815562</v>
      </c>
      <c r="UF128" s="264">
        <f t="shared" si="591"/>
        <v>0.78510877738529261</v>
      </c>
      <c r="UG128" s="264">
        <f t="shared" si="592"/>
        <v>0</v>
      </c>
      <c r="UH128" s="264">
        <f t="shared" si="592"/>
        <v>0</v>
      </c>
      <c r="UI128" s="191"/>
      <c r="UJ128" s="191"/>
      <c r="UK128" s="191"/>
      <c r="UL128" s="191"/>
      <c r="UM128" s="189"/>
      <c r="UN128" s="191"/>
      <c r="UO128" s="191"/>
      <c r="UP128" s="191"/>
      <c r="UQ128" s="191"/>
      <c r="UR128" s="191"/>
      <c r="US128" s="191"/>
      <c r="UT128" s="191"/>
      <c r="UU128" s="191"/>
      <c r="UV128" s="192"/>
      <c r="UW128" s="191"/>
      <c r="UX128" s="191"/>
      <c r="UY128" s="191"/>
      <c r="UZ128" s="191"/>
      <c r="VA128" s="191"/>
      <c r="VB128" s="191"/>
      <c r="VC128" s="191"/>
      <c r="VD128" s="191"/>
      <c r="VE128" s="191"/>
      <c r="VF128" s="191"/>
      <c r="VG128" s="191"/>
      <c r="VH128" s="191"/>
      <c r="VI128" s="191"/>
      <c r="VJ128" s="191"/>
      <c r="VK128" s="191"/>
      <c r="VL128" s="191"/>
      <c r="VM128" s="191"/>
      <c r="VN128" s="219"/>
      <c r="VO128" s="191"/>
      <c r="VP128" s="191"/>
      <c r="VQ128" s="191"/>
      <c r="VR128" s="191"/>
      <c r="VS128" s="191"/>
      <c r="VT128" s="191"/>
      <c r="VU128" s="191"/>
      <c r="VV128" s="191"/>
    </row>
    <row r="129" spans="1:594" ht="23.1" hidden="1" customHeight="1" thickBot="1" x14ac:dyDescent="0.35">
      <c r="A129" s="265">
        <v>92</v>
      </c>
      <c r="B129" s="266" t="s">
        <v>201</v>
      </c>
      <c r="C129" s="265">
        <v>2</v>
      </c>
      <c r="D129" s="267">
        <v>667.2</v>
      </c>
      <c r="E129" s="239"/>
      <c r="F129" s="240">
        <f t="shared" si="593"/>
        <v>667.2</v>
      </c>
      <c r="G129" s="240"/>
      <c r="H129" s="268">
        <f>301</f>
        <v>301</v>
      </c>
      <c r="I129" s="269">
        <v>3.4409999999999998</v>
      </c>
      <c r="J129" s="269">
        <f t="shared" si="803"/>
        <v>3.4407000000000005</v>
      </c>
      <c r="K129" s="269">
        <f t="shared" si="798"/>
        <v>3.0364999999999998</v>
      </c>
      <c r="L129" s="269">
        <f t="shared" si="799"/>
        <v>3.0364999999999998</v>
      </c>
      <c r="M129" s="269">
        <v>0.88660000000000005</v>
      </c>
      <c r="N129" s="269">
        <v>0</v>
      </c>
      <c r="O129" s="269">
        <v>0.40450000000000003</v>
      </c>
      <c r="P129" s="269">
        <v>0</v>
      </c>
      <c r="Q129" s="269">
        <v>0</v>
      </c>
      <c r="R129" s="269">
        <v>0</v>
      </c>
      <c r="S129" s="269">
        <v>0.59870000000000001</v>
      </c>
      <c r="T129" s="269">
        <v>0</v>
      </c>
      <c r="U129" s="269">
        <v>0</v>
      </c>
      <c r="V129" s="269">
        <v>7.0300000000000001E-2</v>
      </c>
      <c r="W129" s="269">
        <v>0.1807</v>
      </c>
      <c r="X129" s="269">
        <v>1.0984</v>
      </c>
      <c r="Y129" s="269">
        <v>0.20039999999999999</v>
      </c>
      <c r="Z129" s="269">
        <v>1.1000000000000001E-3</v>
      </c>
      <c r="AA129" s="269">
        <v>0</v>
      </c>
      <c r="AB129" s="269">
        <v>0</v>
      </c>
      <c r="AC129" s="244">
        <v>1.77</v>
      </c>
      <c r="AD129" s="243">
        <f t="shared" si="802"/>
        <v>0.38940000000000002</v>
      </c>
      <c r="AE129" s="243">
        <f t="shared" si="390"/>
        <v>0</v>
      </c>
      <c r="AF129" s="243">
        <f t="shared" si="595"/>
        <v>0</v>
      </c>
      <c r="AG129" s="243">
        <f t="shared" si="596"/>
        <v>0</v>
      </c>
      <c r="AH129" s="244">
        <v>8.8937126666666699E-2</v>
      </c>
      <c r="AI129" s="243">
        <f t="shared" si="391"/>
        <v>0.25546047302485819</v>
      </c>
      <c r="AJ129" s="243">
        <f t="shared" si="597"/>
        <v>8.2344229555955696E-3</v>
      </c>
      <c r="AK129" s="243">
        <f t="shared" si="598"/>
        <v>0.21790656953701759</v>
      </c>
      <c r="AL129" s="243">
        <f t="shared" si="392"/>
        <v>0.12518987998457626</v>
      </c>
      <c r="AM129" s="243">
        <f t="shared" si="599"/>
        <v>3.1547849756113213</v>
      </c>
      <c r="AN129" s="244">
        <v>218.57</v>
      </c>
      <c r="AO129" s="244">
        <v>48.0854</v>
      </c>
      <c r="AP129" s="243">
        <f t="shared" si="600"/>
        <v>0</v>
      </c>
      <c r="AQ129" s="243">
        <f t="shared" si="601"/>
        <v>0</v>
      </c>
      <c r="AR129" s="243">
        <f t="shared" si="602"/>
        <v>0</v>
      </c>
      <c r="AS129" s="244">
        <v>20.853022179116699</v>
      </c>
      <c r="AT129" s="244" t="e">
        <f t="shared" si="393"/>
        <v>#REF!</v>
      </c>
      <c r="AU129" s="243">
        <f t="shared" si="394"/>
        <v>32.667270694141266</v>
      </c>
      <c r="AV129" s="243">
        <f t="shared" si="603"/>
        <v>1.0529853034223262</v>
      </c>
      <c r="AW129" s="243">
        <f t="shared" si="604"/>
        <v>27.865026666590396</v>
      </c>
      <c r="AX129" s="243">
        <f t="shared" si="395"/>
        <v>16.008784643662899</v>
      </c>
      <c r="AY129" s="243">
        <f t="shared" si="605"/>
        <v>403.42137302030505</v>
      </c>
      <c r="AZ129" s="244">
        <v>33</v>
      </c>
      <c r="BA129" s="243">
        <f t="shared" si="606"/>
        <v>168.20649999999998</v>
      </c>
      <c r="BB129" s="243">
        <f t="shared" si="607"/>
        <v>17.541535</v>
      </c>
      <c r="BC129" s="243">
        <f t="shared" si="608"/>
        <v>14.033228000000001</v>
      </c>
      <c r="BD129" s="243">
        <f t="shared" si="609"/>
        <v>3.5083069999999985</v>
      </c>
      <c r="BE129" s="244">
        <v>6.5780756250000003</v>
      </c>
      <c r="BF129" s="243">
        <f t="shared" si="610"/>
        <v>5.2624605000000004</v>
      </c>
      <c r="BG129" s="243">
        <f t="shared" si="611"/>
        <v>1.3156151249999999</v>
      </c>
      <c r="BH129" s="243">
        <f t="shared" si="396"/>
        <v>21.852469815385412</v>
      </c>
      <c r="BI129" s="243">
        <f t="shared" si="612"/>
        <v>0.70438481912134876</v>
      </c>
      <c r="BJ129" s="243">
        <f t="shared" si="613"/>
        <v>18.640052909157891</v>
      </c>
      <c r="BK129" s="243">
        <f t="shared" si="397"/>
        <v>10.708929022019269</v>
      </c>
      <c r="BL129" s="243">
        <f t="shared" si="614"/>
        <v>269.86501135488561</v>
      </c>
      <c r="BM129" s="244">
        <v>0</v>
      </c>
      <c r="BN129" s="243">
        <f t="shared" si="615"/>
        <v>0</v>
      </c>
      <c r="BO129" s="243">
        <f t="shared" si="398"/>
        <v>0</v>
      </c>
      <c r="BP129" s="243">
        <f t="shared" si="616"/>
        <v>0</v>
      </c>
      <c r="BQ129" s="243">
        <f t="shared" si="617"/>
        <v>0</v>
      </c>
      <c r="BR129" s="244">
        <v>0</v>
      </c>
      <c r="BS129" s="243">
        <f t="shared" si="399"/>
        <v>0</v>
      </c>
      <c r="BT129" s="243">
        <f t="shared" si="618"/>
        <v>0</v>
      </c>
      <c r="BU129" s="243">
        <f t="shared" si="619"/>
        <v>0</v>
      </c>
      <c r="BV129" s="243">
        <f t="shared" si="400"/>
        <v>0</v>
      </c>
      <c r="BW129" s="243">
        <f t="shared" si="620"/>
        <v>0</v>
      </c>
      <c r="BX129" s="244">
        <v>0</v>
      </c>
      <c r="BY129" s="243">
        <f t="shared" si="401"/>
        <v>0</v>
      </c>
      <c r="BZ129" s="243">
        <f t="shared" si="621"/>
        <v>0</v>
      </c>
      <c r="CA129" s="243">
        <f t="shared" si="622"/>
        <v>0</v>
      </c>
      <c r="CB129" s="243">
        <f t="shared" si="402"/>
        <v>0</v>
      </c>
      <c r="CC129" s="243">
        <f t="shared" si="623"/>
        <v>0</v>
      </c>
      <c r="CD129" s="245"/>
      <c r="CE129" s="243">
        <f t="shared" si="403"/>
        <v>0</v>
      </c>
      <c r="CF129" s="243">
        <f t="shared" si="624"/>
        <v>0</v>
      </c>
      <c r="CG129" s="243">
        <f t="shared" si="625"/>
        <v>0</v>
      </c>
      <c r="CH129" s="243">
        <f t="shared" si="404"/>
        <v>0</v>
      </c>
      <c r="CI129" s="243">
        <f t="shared" si="626"/>
        <v>0</v>
      </c>
      <c r="CJ129" s="245"/>
      <c r="CK129" s="243">
        <f t="shared" si="405"/>
        <v>0</v>
      </c>
      <c r="CL129" s="243">
        <f t="shared" si="627"/>
        <v>0</v>
      </c>
      <c r="CM129" s="243">
        <f t="shared" si="628"/>
        <v>0</v>
      </c>
      <c r="CN129" s="243">
        <f t="shared" si="406"/>
        <v>0</v>
      </c>
      <c r="CO129" s="243">
        <f t="shared" si="629"/>
        <v>0</v>
      </c>
      <c r="CP129" s="243">
        <v>0</v>
      </c>
      <c r="CQ129" s="243">
        <f t="shared" si="407"/>
        <v>0</v>
      </c>
      <c r="CR129" s="243">
        <f t="shared" si="763"/>
        <v>0</v>
      </c>
      <c r="CS129" s="243">
        <f t="shared" si="630"/>
        <v>0</v>
      </c>
      <c r="CT129" s="243">
        <f t="shared" si="408"/>
        <v>0</v>
      </c>
      <c r="CU129" s="243">
        <f t="shared" si="631"/>
        <v>0</v>
      </c>
      <c r="CV129" s="243"/>
      <c r="CW129" s="243">
        <f t="shared" si="409"/>
        <v>0</v>
      </c>
      <c r="CX129" s="243">
        <f t="shared" si="764"/>
        <v>0</v>
      </c>
      <c r="CY129" s="243">
        <f t="shared" si="632"/>
        <v>0</v>
      </c>
      <c r="CZ129" s="243">
        <f t="shared" si="410"/>
        <v>0</v>
      </c>
      <c r="DA129" s="243">
        <f t="shared" si="633"/>
        <v>0</v>
      </c>
      <c r="DB129" s="244">
        <v>6.85</v>
      </c>
      <c r="DC129" s="243">
        <f t="shared" si="634"/>
        <v>1.5069999999999999</v>
      </c>
      <c r="DD129" s="243">
        <f t="shared" si="411"/>
        <v>0</v>
      </c>
      <c r="DE129" s="244">
        <v>0.28501183520000001</v>
      </c>
      <c r="DF129" s="244">
        <v>4.8702743062499998E-2</v>
      </c>
      <c r="DG129" s="243">
        <f t="shared" si="412"/>
        <v>0.98745603172887575</v>
      </c>
      <c r="DH129" s="243">
        <f t="shared" si="413"/>
        <v>0.48390853049956883</v>
      </c>
      <c r="DI129" s="243">
        <f t="shared" si="635"/>
        <v>12.194494968589135</v>
      </c>
      <c r="DJ129" s="244">
        <v>59.86</v>
      </c>
      <c r="DK129" s="243">
        <f t="shared" si="636"/>
        <v>13.1692</v>
      </c>
      <c r="DL129" s="243">
        <f t="shared" si="414"/>
        <v>0</v>
      </c>
      <c r="DM129" s="244">
        <v>2.4796029662400101</v>
      </c>
      <c r="DN129" s="244">
        <v>4.16541284133333</v>
      </c>
      <c r="DO129" s="243">
        <f t="shared" si="415"/>
        <v>9.0527406307003098</v>
      </c>
      <c r="DP129" s="243">
        <f t="shared" si="416"/>
        <v>4.4363478219136834</v>
      </c>
      <c r="DQ129" s="243">
        <f t="shared" si="637"/>
        <v>111.79596511222481</v>
      </c>
      <c r="DR129" s="244">
        <v>7.34</v>
      </c>
      <c r="DS129" s="243">
        <f t="shared" si="638"/>
        <v>1.6148</v>
      </c>
      <c r="DT129" s="243">
        <f t="shared" si="417"/>
        <v>0</v>
      </c>
      <c r="DU129" s="244">
        <v>0.31048097792000001</v>
      </c>
      <c r="DV129" s="244">
        <v>0</v>
      </c>
      <c r="DW129" s="243">
        <f t="shared" si="418"/>
        <v>1.0527393927069981</v>
      </c>
      <c r="DX129" s="243">
        <f t="shared" si="419"/>
        <v>0.51590101853134995</v>
      </c>
      <c r="DY129" s="243">
        <f t="shared" si="420"/>
        <v>13.000705666990017</v>
      </c>
      <c r="DZ129" s="244">
        <v>34.24</v>
      </c>
      <c r="EA129" s="243">
        <f t="shared" si="639"/>
        <v>7.5328000000000008</v>
      </c>
      <c r="EB129" s="243">
        <f t="shared" si="421"/>
        <v>0</v>
      </c>
      <c r="EC129" s="244">
        <v>1.4216860306100001</v>
      </c>
      <c r="ED129" s="244">
        <v>3.4550643375000002E-2</v>
      </c>
      <c r="EE129" s="243">
        <f t="shared" si="422"/>
        <v>4.9117679133456775</v>
      </c>
      <c r="EF129" s="243">
        <f t="shared" si="423"/>
        <v>2.4070402293665341</v>
      </c>
      <c r="EG129" s="243">
        <f t="shared" si="424"/>
        <v>60.657413780036656</v>
      </c>
      <c r="EH129" s="244">
        <v>0</v>
      </c>
      <c r="EI129" s="243">
        <f t="shared" si="640"/>
        <v>0</v>
      </c>
      <c r="EJ129" s="243">
        <f t="shared" si="425"/>
        <v>0</v>
      </c>
      <c r="EK129" s="244">
        <v>0</v>
      </c>
      <c r="EL129" s="244">
        <v>0</v>
      </c>
      <c r="EM129" s="243">
        <f t="shared" si="426"/>
        <v>0</v>
      </c>
      <c r="EN129" s="243">
        <f t="shared" si="427"/>
        <v>0</v>
      </c>
      <c r="EO129" s="243">
        <f t="shared" si="641"/>
        <v>0</v>
      </c>
      <c r="EP129" s="244">
        <v>0</v>
      </c>
      <c r="EQ129" s="244">
        <v>77.395200000000003</v>
      </c>
      <c r="ER129" s="244">
        <v>0</v>
      </c>
      <c r="ES129" s="244">
        <v>0</v>
      </c>
      <c r="ET129" s="244">
        <v>0</v>
      </c>
      <c r="EU129" s="243">
        <f t="shared" si="428"/>
        <v>8.7937943857939818</v>
      </c>
      <c r="EV129" s="243">
        <f t="shared" si="642"/>
        <v>0.28345607247866955</v>
      </c>
      <c r="EW129" s="243">
        <f t="shared" si="643"/>
        <v>7.501064822798587</v>
      </c>
      <c r="EX129" s="243">
        <f t="shared" si="429"/>
        <v>4.3094497192896997</v>
      </c>
      <c r="EY129" s="243">
        <f t="shared" si="644"/>
        <v>108.59813292610043</v>
      </c>
      <c r="EZ129" s="245">
        <f t="shared" si="645"/>
        <v>108.28999999999999</v>
      </c>
      <c r="FA129" s="245">
        <f t="shared" si="645"/>
        <v>23.823800000000002</v>
      </c>
      <c r="FB129" s="245">
        <f t="shared" si="645"/>
        <v>0</v>
      </c>
      <c r="FC129" s="245">
        <f t="shared" si="646"/>
        <v>0</v>
      </c>
      <c r="FD129" s="245">
        <f t="shared" si="647"/>
        <v>0</v>
      </c>
      <c r="FE129" s="245">
        <f t="shared" si="648"/>
        <v>8.7454480377408412</v>
      </c>
      <c r="FF129" s="245">
        <f t="shared" si="649"/>
        <v>24.798498354275843</v>
      </c>
      <c r="FG129" s="245">
        <f t="shared" si="650"/>
        <v>0.79934606592886748</v>
      </c>
      <c r="FH129" s="245">
        <f t="shared" si="651"/>
        <v>21.153001253245936</v>
      </c>
      <c r="FI129" s="245">
        <f t="shared" si="652"/>
        <v>12.152647319600836</v>
      </c>
      <c r="FJ129" s="245">
        <f t="shared" si="652"/>
        <v>306.24671245394103</v>
      </c>
      <c r="FK129" s="244">
        <f t="shared" si="430"/>
        <v>0</v>
      </c>
      <c r="FL129" s="244">
        <v>0</v>
      </c>
      <c r="FM129" s="243">
        <f t="shared" si="653"/>
        <v>0</v>
      </c>
      <c r="FN129" s="243">
        <f t="shared" si="654"/>
        <v>0</v>
      </c>
      <c r="FO129" s="244">
        <v>0</v>
      </c>
      <c r="FP129" s="244">
        <f t="shared" si="655"/>
        <v>0</v>
      </c>
      <c r="FQ129" s="244">
        <f t="shared" si="431"/>
        <v>0</v>
      </c>
      <c r="FR129" s="244">
        <v>0</v>
      </c>
      <c r="FS129" s="243">
        <f t="shared" si="656"/>
        <v>0</v>
      </c>
      <c r="FT129" s="243">
        <f t="shared" si="657"/>
        <v>0</v>
      </c>
      <c r="FU129" s="244">
        <v>0</v>
      </c>
      <c r="FV129" s="244">
        <f t="shared" si="658"/>
        <v>0</v>
      </c>
      <c r="FW129" s="270">
        <v>4.0540000000000003E-3</v>
      </c>
      <c r="FX129" s="243">
        <f t="shared" si="659"/>
        <v>18.070348662724204</v>
      </c>
      <c r="FY129" s="243">
        <f t="shared" si="660"/>
        <v>3.9754767057993248</v>
      </c>
      <c r="FZ129" s="243">
        <f t="shared" si="432"/>
        <v>0</v>
      </c>
      <c r="GA129" s="243">
        <f t="shared" si="661"/>
        <v>0</v>
      </c>
      <c r="GB129" s="243">
        <f t="shared" si="662"/>
        <v>0</v>
      </c>
      <c r="GC129" s="243">
        <f t="shared" si="663"/>
        <v>0.3156749894381416</v>
      </c>
      <c r="GD129" s="243">
        <f t="shared" si="433"/>
        <v>2.5407575186287188</v>
      </c>
      <c r="GE129" s="243">
        <f t="shared" si="664"/>
        <v>8.1897883411350791E-2</v>
      </c>
      <c r="GF129" s="243">
        <f t="shared" si="665"/>
        <v>2.1672540896606542</v>
      </c>
      <c r="GG129" s="243">
        <f t="shared" si="434"/>
        <v>1.2451128938295195</v>
      </c>
      <c r="GH129" s="247">
        <f t="shared" si="666"/>
        <v>31.376844924503885</v>
      </c>
      <c r="GI129" s="244">
        <v>32</v>
      </c>
      <c r="GJ129" s="244">
        <v>4065.55</v>
      </c>
      <c r="GK129" s="244">
        <v>894.42100000000005</v>
      </c>
      <c r="GL129" s="244">
        <v>2493.7002596153702</v>
      </c>
      <c r="GM129" s="244">
        <v>71.022008333333304</v>
      </c>
      <c r="GN129" s="271">
        <v>46.17</v>
      </c>
      <c r="GO129" s="243">
        <f t="shared" si="667"/>
        <v>10.157400000000001</v>
      </c>
      <c r="GP129" s="243">
        <f t="shared" si="435"/>
        <v>0</v>
      </c>
      <c r="GQ129" s="243">
        <f t="shared" si="668"/>
        <v>0</v>
      </c>
      <c r="GR129" s="243">
        <f t="shared" si="669"/>
        <v>0</v>
      </c>
      <c r="GS129" s="244">
        <v>0.93599923016666697</v>
      </c>
      <c r="GT129" s="244">
        <v>0.32265637565416699</v>
      </c>
      <c r="GU129" s="245"/>
      <c r="GV129" s="243">
        <f t="shared" si="436"/>
        <v>6.5430405566041214</v>
      </c>
      <c r="GW129" s="243">
        <f t="shared" si="670"/>
        <v>0.2109060659002657</v>
      </c>
      <c r="GX129" s="243">
        <f t="shared" si="671"/>
        <v>5.5811825021260493</v>
      </c>
      <c r="GY129" s="243">
        <f t="shared" si="437"/>
        <v>3.2064548081212481</v>
      </c>
      <c r="GZ129" s="243">
        <f t="shared" si="672"/>
        <v>80.802661164655447</v>
      </c>
      <c r="HA129" s="244">
        <v>0</v>
      </c>
      <c r="HB129" s="244">
        <v>44</v>
      </c>
      <c r="HC129" s="244">
        <v>0</v>
      </c>
      <c r="HD129" s="244">
        <v>0</v>
      </c>
      <c r="HE129" s="244">
        <v>23.24</v>
      </c>
      <c r="HF129" s="243">
        <f t="shared" si="673"/>
        <v>5.1128</v>
      </c>
      <c r="HG129" s="243">
        <f t="shared" si="438"/>
        <v>0</v>
      </c>
      <c r="HH129" s="244">
        <v>0.99714346784499797</v>
      </c>
      <c r="HI129" s="244">
        <v>23.3710799924533</v>
      </c>
      <c r="HJ129" s="243">
        <f t="shared" si="439"/>
        <v>5.9902660645425545</v>
      </c>
      <c r="HK129" s="243">
        <f t="shared" si="440"/>
        <v>2.9355644762420425</v>
      </c>
      <c r="HL129" s="243">
        <f t="shared" si="441"/>
        <v>73.976224801299466</v>
      </c>
      <c r="HM129" s="244">
        <v>31.46</v>
      </c>
      <c r="HN129" s="243">
        <f t="shared" si="674"/>
        <v>6.9211999999999998</v>
      </c>
      <c r="HO129" s="243">
        <f t="shared" si="442"/>
        <v>0</v>
      </c>
      <c r="HP129" s="244">
        <v>1.3574257159050001</v>
      </c>
      <c r="HQ129" s="244">
        <v>29.3007592548337</v>
      </c>
      <c r="HR129" s="243">
        <f t="shared" si="443"/>
        <v>7.8443902975165294</v>
      </c>
      <c r="HS129" s="243">
        <f t="shared" si="444"/>
        <v>3.8441887634127614</v>
      </c>
      <c r="HT129" s="243">
        <f t="shared" si="445"/>
        <v>96.873556838001576</v>
      </c>
      <c r="HU129" s="244">
        <v>12.05</v>
      </c>
      <c r="HV129" s="243">
        <f t="shared" si="675"/>
        <v>2.6510000000000002</v>
      </c>
      <c r="HW129" s="243">
        <f t="shared" si="446"/>
        <v>0</v>
      </c>
      <c r="HX129" s="244">
        <v>0.49221392336999997</v>
      </c>
      <c r="HY129" s="244">
        <v>27.206046211499999</v>
      </c>
      <c r="HZ129" s="243">
        <f t="shared" si="447"/>
        <v>4.8174870758889226</v>
      </c>
      <c r="IA129" s="243">
        <f t="shared" si="448"/>
        <v>2.3608373605379458</v>
      </c>
      <c r="IB129" s="243">
        <f t="shared" si="449"/>
        <v>59.493101485556231</v>
      </c>
      <c r="IC129" s="244">
        <v>4.83</v>
      </c>
      <c r="ID129" s="243">
        <f t="shared" si="676"/>
        <v>1.0626</v>
      </c>
      <c r="IE129" s="243">
        <f t="shared" si="450"/>
        <v>0</v>
      </c>
      <c r="IF129" s="244">
        <v>0.21366412512499999</v>
      </c>
      <c r="IG129" s="244">
        <v>0.36467702389333301</v>
      </c>
      <c r="IH129" s="243">
        <f t="shared" si="451"/>
        <v>0.73524102201481056</v>
      </c>
      <c r="II129" s="243">
        <f t="shared" si="452"/>
        <v>0.36030910855165721</v>
      </c>
      <c r="IJ129" s="243">
        <f t="shared" si="677"/>
        <v>9.0797895355017602</v>
      </c>
      <c r="IK129" s="244">
        <v>0</v>
      </c>
      <c r="IL129" s="243">
        <f t="shared" si="678"/>
        <v>0</v>
      </c>
      <c r="IM129" s="243">
        <f t="shared" si="453"/>
        <v>0</v>
      </c>
      <c r="IN129" s="244">
        <v>0</v>
      </c>
      <c r="IO129" s="244">
        <v>0</v>
      </c>
      <c r="IP129" s="243">
        <f t="shared" si="454"/>
        <v>0</v>
      </c>
      <c r="IQ129" s="243">
        <f t="shared" si="455"/>
        <v>0</v>
      </c>
      <c r="IR129" s="243">
        <f t="shared" si="679"/>
        <v>0</v>
      </c>
      <c r="IS129" s="244">
        <v>1.98</v>
      </c>
      <c r="IT129" s="243">
        <f t="shared" si="680"/>
        <v>0.43559999999999999</v>
      </c>
      <c r="IU129" s="243">
        <f t="shared" si="456"/>
        <v>0</v>
      </c>
      <c r="IV129" s="244">
        <v>8.6811118155000103E-2</v>
      </c>
      <c r="IW129" s="244">
        <v>0.20596334424083501</v>
      </c>
      <c r="IX129" s="243">
        <f t="shared" si="457"/>
        <v>0.30773081718303313</v>
      </c>
      <c r="IY129" s="243">
        <f t="shared" si="458"/>
        <v>0.15080526397894342</v>
      </c>
      <c r="IZ129" s="243">
        <f t="shared" si="681"/>
        <v>3.8002926522693734</v>
      </c>
      <c r="JA129" s="244">
        <v>21.503250000000001</v>
      </c>
      <c r="JB129" s="243">
        <f t="shared" si="682"/>
        <v>4.730715</v>
      </c>
      <c r="JC129" s="244">
        <v>156.27975000000001</v>
      </c>
      <c r="JD129" s="243">
        <f t="shared" si="459"/>
        <v>0</v>
      </c>
      <c r="JE129" s="243">
        <f t="shared" si="460"/>
        <v>20.737566183657421</v>
      </c>
      <c r="JF129" s="243">
        <f t="shared" si="461"/>
        <v>10.162564059182873</v>
      </c>
      <c r="JG129" s="243">
        <f t="shared" si="683"/>
        <v>256.0966142914084</v>
      </c>
      <c r="JH129" s="244">
        <v>0</v>
      </c>
      <c r="JI129" s="243">
        <f t="shared" si="684"/>
        <v>0</v>
      </c>
      <c r="JJ129" s="244">
        <v>0</v>
      </c>
      <c r="JK129" s="243">
        <f t="shared" si="462"/>
        <v>0</v>
      </c>
      <c r="JL129" s="243">
        <f t="shared" si="463"/>
        <v>0</v>
      </c>
      <c r="JM129" s="243">
        <f t="shared" si="464"/>
        <v>0</v>
      </c>
      <c r="JN129" s="243">
        <f t="shared" si="685"/>
        <v>0</v>
      </c>
      <c r="JO129" s="244">
        <v>0</v>
      </c>
      <c r="JP129" s="243">
        <f t="shared" si="686"/>
        <v>0</v>
      </c>
      <c r="JQ129" s="244">
        <v>0</v>
      </c>
      <c r="JR129" s="243">
        <f t="shared" si="465"/>
        <v>0</v>
      </c>
      <c r="JS129" s="243">
        <f t="shared" si="466"/>
        <v>0</v>
      </c>
      <c r="JT129" s="243">
        <f t="shared" si="467"/>
        <v>0</v>
      </c>
      <c r="JU129" s="243">
        <f t="shared" si="687"/>
        <v>0</v>
      </c>
      <c r="JV129" s="244">
        <v>0</v>
      </c>
      <c r="JW129" s="243">
        <f t="shared" si="688"/>
        <v>0</v>
      </c>
      <c r="JX129" s="244">
        <v>0</v>
      </c>
      <c r="JY129" s="243">
        <f t="shared" si="468"/>
        <v>0</v>
      </c>
      <c r="JZ129" s="243">
        <f t="shared" si="469"/>
        <v>0</v>
      </c>
      <c r="KA129" s="243">
        <f t="shared" si="470"/>
        <v>0</v>
      </c>
      <c r="KB129" s="243">
        <f t="shared" si="689"/>
        <v>0</v>
      </c>
      <c r="KC129" s="244">
        <v>34.799999999999997</v>
      </c>
      <c r="KD129" s="243">
        <f t="shared" si="690"/>
        <v>7.6559999999999997</v>
      </c>
      <c r="KE129" s="244">
        <v>18.6533333333333</v>
      </c>
      <c r="KF129" s="243">
        <f t="shared" si="471"/>
        <v>0</v>
      </c>
      <c r="KG129" s="243">
        <f t="shared" si="472"/>
        <v>6.9433622806876825</v>
      </c>
      <c r="KH129" s="243">
        <f t="shared" si="473"/>
        <v>3.4026347807010491</v>
      </c>
      <c r="KI129" s="243">
        <f t="shared" si="691"/>
        <v>85.746396473666422</v>
      </c>
      <c r="KJ129" s="244">
        <v>9.1562305555555792</v>
      </c>
      <c r="KK129" s="243">
        <f t="shared" si="692"/>
        <v>2.0143707222222274</v>
      </c>
      <c r="KL129" s="244">
        <v>8.8751444444444196</v>
      </c>
      <c r="KM129" s="243">
        <f t="shared" si="474"/>
        <v>0</v>
      </c>
      <c r="KN129" s="243">
        <f t="shared" si="475"/>
        <v>2.2776369360261555</v>
      </c>
      <c r="KO129" s="243">
        <f t="shared" si="476"/>
        <v>1.116169132912419</v>
      </c>
      <c r="KP129" s="243">
        <f t="shared" si="693"/>
        <v>28.127462149392958</v>
      </c>
      <c r="KQ129" s="243">
        <f t="shared" si="694"/>
        <v>139.01948055555556</v>
      </c>
      <c r="KR129" s="243">
        <f t="shared" si="694"/>
        <v>30.584285722222226</v>
      </c>
      <c r="KS129" s="243">
        <f t="shared" si="695"/>
        <v>267.40401195509889</v>
      </c>
      <c r="KT129" s="243">
        <f t="shared" si="696"/>
        <v>0</v>
      </c>
      <c r="KU129" s="243">
        <f t="shared" si="697"/>
        <v>0</v>
      </c>
      <c r="KV129" s="243">
        <f t="shared" si="698"/>
        <v>0</v>
      </c>
      <c r="KW129" s="243">
        <f t="shared" si="699"/>
        <v>49.653680677517102</v>
      </c>
      <c r="KX129" s="243">
        <f t="shared" si="700"/>
        <v>1.6005192629584344</v>
      </c>
      <c r="KY129" s="243">
        <f t="shared" si="701"/>
        <v>42.354353662656038</v>
      </c>
      <c r="KZ129" s="243">
        <f t="shared" si="702"/>
        <v>24.333072945519692</v>
      </c>
      <c r="LA129" s="243">
        <f t="shared" si="702"/>
        <v>613.19343822709618</v>
      </c>
      <c r="LB129" s="244">
        <v>49.59</v>
      </c>
      <c r="LC129" s="243">
        <f t="shared" si="703"/>
        <v>10.909800000000001</v>
      </c>
      <c r="LD129" s="243">
        <f t="shared" si="477"/>
        <v>0</v>
      </c>
      <c r="LE129" s="243">
        <f t="shared" si="704"/>
        <v>0</v>
      </c>
      <c r="LF129" s="243">
        <f t="shared" si="705"/>
        <v>0</v>
      </c>
      <c r="LG129" s="244">
        <v>4.3499313103166699</v>
      </c>
      <c r="LH129" s="243">
        <f t="shared" si="478"/>
        <v>7.3683536332603445</v>
      </c>
      <c r="LI129" s="243">
        <f t="shared" si="706"/>
        <v>0.23750891707133479</v>
      </c>
      <c r="LJ129" s="243">
        <f t="shared" si="707"/>
        <v>6.2851706346098535</v>
      </c>
      <c r="LK129" s="243">
        <f t="shared" si="479"/>
        <v>3.6109042471788513</v>
      </c>
      <c r="LL129" s="243">
        <f t="shared" si="708"/>
        <v>90.994787028907055</v>
      </c>
      <c r="LM129" s="243">
        <f t="shared" si="480"/>
        <v>0.54166666784117723</v>
      </c>
      <c r="LN129" s="244">
        <v>6.1545228937110799E-2</v>
      </c>
      <c r="LO129" s="243">
        <f t="shared" si="709"/>
        <v>1.9838272432769494E-3</v>
      </c>
      <c r="LP129" s="243">
        <f t="shared" si="710"/>
        <v>5.2497787819218517E-2</v>
      </c>
      <c r="LQ129" s="243">
        <f t="shared" si="481"/>
        <v>3.0160594838914402E-2</v>
      </c>
      <c r="LR129" s="243">
        <f t="shared" si="711"/>
        <v>0.7600469899406429</v>
      </c>
      <c r="LS129" s="244">
        <v>0</v>
      </c>
      <c r="LT129" s="243">
        <f t="shared" si="482"/>
        <v>0</v>
      </c>
      <c r="LU129" s="243">
        <f t="shared" si="712"/>
        <v>0</v>
      </c>
      <c r="LV129" s="243">
        <f t="shared" si="713"/>
        <v>0</v>
      </c>
      <c r="LW129" s="243">
        <f t="shared" si="483"/>
        <v>0</v>
      </c>
      <c r="LX129" s="243">
        <f t="shared" si="714"/>
        <v>0</v>
      </c>
      <c r="LY129" s="245">
        <f t="shared" si="484"/>
        <v>0</v>
      </c>
      <c r="LZ129" s="244">
        <v>0</v>
      </c>
      <c r="MA129" s="249">
        <f t="shared" si="715"/>
        <v>0</v>
      </c>
      <c r="MB129" s="249">
        <f t="shared" si="716"/>
        <v>0</v>
      </c>
      <c r="MC129" s="249">
        <f t="shared" si="485"/>
        <v>0</v>
      </c>
      <c r="MD129" s="247">
        <f t="shared" si="717"/>
        <v>0</v>
      </c>
      <c r="ME129" s="250">
        <f t="shared" si="718"/>
        <v>1799.8156601398464</v>
      </c>
      <c r="MF129" s="251">
        <f t="shared" si="765"/>
        <v>709.40539164630138</v>
      </c>
      <c r="MG129" s="252" t="e">
        <f t="shared" si="719"/>
        <v>#REF!</v>
      </c>
      <c r="MH129" s="252" t="e">
        <f t="shared" si="766"/>
        <v>#REF!</v>
      </c>
      <c r="MI129" s="252">
        <f t="shared" si="720"/>
        <v>0</v>
      </c>
      <c r="MJ129" s="252">
        <f t="shared" si="721"/>
        <v>0</v>
      </c>
      <c r="MK129" s="252">
        <f t="shared" si="767"/>
        <v>168.20649999999998</v>
      </c>
      <c r="ML129" s="252">
        <f t="shared" si="722"/>
        <v>0</v>
      </c>
      <c r="MM129" s="252">
        <f t="shared" si="723"/>
        <v>0</v>
      </c>
      <c r="MN129" s="252">
        <f t="shared" si="724"/>
        <v>77.395200000000003</v>
      </c>
      <c r="MO129" s="252">
        <f t="shared" si="725"/>
        <v>0</v>
      </c>
      <c r="MP129" s="253">
        <f t="shared" si="726"/>
        <v>0</v>
      </c>
      <c r="MQ129" s="254">
        <f t="shared" si="768"/>
        <v>0</v>
      </c>
      <c r="MR129" s="255">
        <f t="shared" si="727"/>
        <v>0</v>
      </c>
      <c r="MS129" s="255">
        <f t="shared" si="769"/>
        <v>0</v>
      </c>
      <c r="MT129" s="255">
        <f t="shared" si="770"/>
        <v>154.53487133756877</v>
      </c>
      <c r="MU129" s="255">
        <f t="shared" si="486"/>
        <v>4.9812226404914703</v>
      </c>
      <c r="MV129" s="255">
        <f t="shared" si="728"/>
        <v>160.81736329580602</v>
      </c>
      <c r="MW129" s="255" t="e">
        <f t="shared" si="487"/>
        <v>#REF!</v>
      </c>
      <c r="MX129" s="255" t="e">
        <f t="shared" si="488"/>
        <v>#REF!</v>
      </c>
      <c r="MY129" s="256" t="e">
        <f t="shared" si="729"/>
        <v>#REF!</v>
      </c>
      <c r="MZ129" s="254">
        <f t="shared" si="730"/>
        <v>2.4252460148351616</v>
      </c>
      <c r="NA129" s="255">
        <f t="shared" si="489"/>
        <v>2.7332522587192272</v>
      </c>
      <c r="NB129" s="255">
        <f t="shared" si="731"/>
        <v>8.2344229555955696E-3</v>
      </c>
      <c r="NC129" s="255">
        <f t="shared" si="490"/>
        <v>1.0210684464938505E-2</v>
      </c>
      <c r="ND129" s="255">
        <f t="shared" si="732"/>
        <v>2.5037975996915249</v>
      </c>
      <c r="NE129" s="255">
        <f t="shared" si="800"/>
        <v>0.96862702286077706</v>
      </c>
      <c r="NF129" s="256">
        <f t="shared" si="771"/>
        <v>3.2887734042919741E-3</v>
      </c>
      <c r="NG129" s="257">
        <f t="shared" si="772"/>
        <v>1.1238049375203487</v>
      </c>
      <c r="NH129" s="254">
        <f t="shared" si="733"/>
        <v>300.65073253324027</v>
      </c>
      <c r="NI129" s="255">
        <f t="shared" si="491"/>
        <v>338.83337556496178</v>
      </c>
      <c r="NJ129" s="255" t="e">
        <f t="shared" si="734"/>
        <v>#REF!</v>
      </c>
      <c r="NK129" s="255" t="e">
        <f t="shared" si="492"/>
        <v>#REF!</v>
      </c>
      <c r="NL129" s="255">
        <f t="shared" si="735"/>
        <v>320.17569287325801</v>
      </c>
      <c r="NM129" s="255">
        <f t="shared" si="773"/>
        <v>0.9390179805193809</v>
      </c>
      <c r="NN129" s="256" t="e">
        <f t="shared" si="774"/>
        <v>#REF!</v>
      </c>
      <c r="NO129" s="257" t="e">
        <f t="shared" si="801"/>
        <v>#REF!</v>
      </c>
      <c r="NP129" s="254">
        <f t="shared" si="736"/>
        <v>22.740864549172628</v>
      </c>
      <c r="NQ129" s="255">
        <f t="shared" si="493"/>
        <v>25.628954346917553</v>
      </c>
      <c r="NR129" s="255">
        <f t="shared" si="737"/>
        <v>20.000073319121348</v>
      </c>
      <c r="NS129" s="255">
        <f t="shared" si="494"/>
        <v>24.800090915710474</v>
      </c>
      <c r="NT129" s="255">
        <f t="shared" si="738"/>
        <v>214.17858044038539</v>
      </c>
      <c r="NU129" s="255">
        <f t="shared" si="739"/>
        <v>0.10617711865684129</v>
      </c>
      <c r="NV129" s="256">
        <f t="shared" si="740"/>
        <v>9.3380361742981033E-2</v>
      </c>
      <c r="NW129" s="257">
        <f t="shared" si="495"/>
        <v>1.0358957808877343</v>
      </c>
      <c r="NX129" s="254">
        <f t="shared" si="741"/>
        <v>0</v>
      </c>
      <c r="NY129" s="255">
        <f t="shared" si="496"/>
        <v>0</v>
      </c>
      <c r="NZ129" s="255">
        <f t="shared" si="742"/>
        <v>0</v>
      </c>
      <c r="OA129" s="255">
        <f t="shared" si="497"/>
        <v>0</v>
      </c>
      <c r="OB129" s="255">
        <f t="shared" si="743"/>
        <v>0</v>
      </c>
      <c r="OC129" s="255"/>
      <c r="OD129" s="256"/>
      <c r="OE129" s="257"/>
      <c r="OF129" s="254">
        <f t="shared" si="744"/>
        <v>0</v>
      </c>
      <c r="OG129" s="255">
        <f t="shared" si="498"/>
        <v>0</v>
      </c>
      <c r="OH129" s="255">
        <f t="shared" si="745"/>
        <v>0</v>
      </c>
      <c r="OI129" s="255">
        <f t="shared" si="499"/>
        <v>0</v>
      </c>
      <c r="OJ129" s="255">
        <f t="shared" si="746"/>
        <v>0</v>
      </c>
      <c r="OK129" s="255"/>
      <c r="OL129" s="256"/>
      <c r="OM129" s="257"/>
      <c r="ON129" s="258"/>
      <c r="OO129" s="254">
        <f t="shared" si="747"/>
        <v>0</v>
      </c>
      <c r="OP129" s="255">
        <f t="shared" si="500"/>
        <v>0</v>
      </c>
      <c r="OQ129" s="255">
        <f t="shared" si="748"/>
        <v>0</v>
      </c>
      <c r="OR129" s="255">
        <f t="shared" si="501"/>
        <v>0</v>
      </c>
      <c r="OS129" s="255">
        <f t="shared" si="749"/>
        <v>0</v>
      </c>
      <c r="OT129" s="255"/>
      <c r="OU129" s="256"/>
      <c r="OV129" s="257"/>
      <c r="OW129" s="258"/>
      <c r="OX129" s="254">
        <f t="shared" si="750"/>
        <v>157.92046152896003</v>
      </c>
      <c r="OY129" s="255">
        <f t="shared" si="502"/>
        <v>177.97636014313795</v>
      </c>
      <c r="OZ129" s="255">
        <f t="shared" si="751"/>
        <v>0.79934606592886748</v>
      </c>
      <c r="PA129" s="255">
        <f t="shared" si="503"/>
        <v>0.99118912175179563</v>
      </c>
      <c r="PB129" s="255">
        <f t="shared" si="752"/>
        <v>243.05294639201668</v>
      </c>
      <c r="PC129" s="255">
        <f t="shared" si="388"/>
        <v>0.64973687368616528</v>
      </c>
      <c r="PD129" s="259">
        <f t="shared" si="504"/>
        <v>3.2887734042919745E-3</v>
      </c>
      <c r="PE129" s="257">
        <f t="shared" si="389"/>
        <v>1.083305888575173</v>
      </c>
      <c r="PF129" s="254">
        <f t="shared" si="505"/>
        <v>0</v>
      </c>
      <c r="PG129" s="255">
        <f t="shared" si="506"/>
        <v>0</v>
      </c>
      <c r="PH129" s="255">
        <f t="shared" si="753"/>
        <v>0</v>
      </c>
      <c r="PI129" s="255">
        <f t="shared" si="507"/>
        <v>0</v>
      </c>
      <c r="PJ129" s="255">
        <f t="shared" si="508"/>
        <v>0</v>
      </c>
      <c r="PK129" s="255"/>
      <c r="PL129" s="259"/>
      <c r="PM129" s="257"/>
      <c r="PN129" s="254">
        <f t="shared" si="509"/>
        <v>0</v>
      </c>
      <c r="PO129" s="255">
        <f t="shared" si="510"/>
        <v>0</v>
      </c>
      <c r="PP129" s="255">
        <f t="shared" si="754"/>
        <v>0</v>
      </c>
      <c r="PQ129" s="255">
        <f t="shared" si="511"/>
        <v>0</v>
      </c>
      <c r="PR129" s="255">
        <f t="shared" si="512"/>
        <v>0</v>
      </c>
      <c r="PS129" s="255"/>
      <c r="PT129" s="259"/>
      <c r="PU129" s="257"/>
      <c r="PV129" s="254">
        <f t="shared" si="513"/>
        <v>24.689875357909525</v>
      </c>
      <c r="PW129" s="255">
        <f t="shared" si="514"/>
        <v>27.825489528364034</v>
      </c>
      <c r="PX129" s="255">
        <f t="shared" si="515"/>
        <v>8.1897883411350791E-2</v>
      </c>
      <c r="PY129" s="255">
        <f t="shared" si="516"/>
        <v>0.10155337543007498</v>
      </c>
      <c r="PZ129" s="255">
        <f t="shared" si="517"/>
        <v>24.902257876590387</v>
      </c>
      <c r="QA129" s="255">
        <f t="shared" si="755"/>
        <v>0.99147135493763749</v>
      </c>
      <c r="QB129" s="259">
        <f t="shared" si="518"/>
        <v>3.2887734042919741E-3</v>
      </c>
      <c r="QC129" s="257">
        <f t="shared" si="756"/>
        <v>1.1267061676941101</v>
      </c>
      <c r="QD129" s="254">
        <f t="shared" si="519"/>
        <v>63.136442652593786</v>
      </c>
      <c r="QE129" s="255">
        <f t="shared" si="520"/>
        <v>71.154770869473197</v>
      </c>
      <c r="QF129" s="255">
        <f t="shared" si="521"/>
        <v>0.2109060659002657</v>
      </c>
      <c r="QG129" s="255">
        <f t="shared" si="522"/>
        <v>0.26152352171632948</v>
      </c>
      <c r="QH129" s="255">
        <f t="shared" si="523"/>
        <v>64.129096162424958</v>
      </c>
      <c r="QI129" s="255">
        <f t="shared" si="784"/>
        <v>0.98452101200183773</v>
      </c>
      <c r="QJ129" s="259">
        <f t="shared" si="785"/>
        <v>3.2887734042919741E-3</v>
      </c>
      <c r="QK129" s="257">
        <f t="shared" si="786"/>
        <v>1.1258234741412634</v>
      </c>
      <c r="QL129" s="254">
        <f t="shared" si="524"/>
        <v>221.27607774621816</v>
      </c>
      <c r="QM129" s="255">
        <f t="shared" si="525"/>
        <v>249.37813961998788</v>
      </c>
      <c r="QN129" s="255">
        <f t="shared" si="526"/>
        <v>1.6005192629584344</v>
      </c>
      <c r="QO129" s="255">
        <f t="shared" si="527"/>
        <v>1.9846438860684585</v>
      </c>
      <c r="QP129" s="255">
        <f t="shared" si="757"/>
        <v>486.66145891039378</v>
      </c>
      <c r="QQ129" s="255">
        <f t="shared" si="758"/>
        <v>0.45468173757100516</v>
      </c>
      <c r="QR129" s="259">
        <f t="shared" si="528"/>
        <v>3.2887734042919741E-3</v>
      </c>
      <c r="QS129" s="257">
        <f t="shared" si="759"/>
        <v>1.0585338862885476</v>
      </c>
      <c r="QT129" s="254">
        <f t="shared" si="529"/>
        <v>68.167708174224032</v>
      </c>
      <c r="QU129" s="255">
        <f t="shared" si="530"/>
        <v>76.825007112350491</v>
      </c>
      <c r="QV129" s="255">
        <f t="shared" si="531"/>
        <v>0.23750891707133479</v>
      </c>
      <c r="QW129" s="255">
        <f t="shared" si="532"/>
        <v>0.29451105716845516</v>
      </c>
      <c r="QX129" s="255">
        <f t="shared" si="533"/>
        <v>72.218084943577026</v>
      </c>
      <c r="QY129" s="255">
        <f t="shared" si="787"/>
        <v>0.94391464724497343</v>
      </c>
      <c r="QZ129" s="259">
        <f t="shared" si="788"/>
        <v>3.2887734042919741E-3</v>
      </c>
      <c r="RA129" s="257">
        <f t="shared" si="789"/>
        <v>1.1206664658171417</v>
      </c>
      <c r="RB129" s="254">
        <f t="shared" si="534"/>
        <v>6.4047301139446594E-2</v>
      </c>
      <c r="RC129" s="255">
        <f t="shared" si="535"/>
        <v>7.2181308384156317E-2</v>
      </c>
      <c r="RD129" s="255">
        <f t="shared" si="760"/>
        <v>1.9838272432769494E-3</v>
      </c>
      <c r="RE129" s="255">
        <f t="shared" si="536"/>
        <v>2.4599457816634174E-3</v>
      </c>
      <c r="RF129" s="255">
        <f t="shared" si="537"/>
        <v>0.60321189677828801</v>
      </c>
      <c r="RG129" s="255">
        <f t="shared" si="790"/>
        <v>0.1061771186568413</v>
      </c>
      <c r="RH129" s="259">
        <f t="shared" si="791"/>
        <v>3.2887734042919745E-3</v>
      </c>
      <c r="RI129" s="257">
        <f t="shared" si="792"/>
        <v>1.0142737996864488</v>
      </c>
      <c r="RJ129" s="254">
        <f t="shared" si="538"/>
        <v>0</v>
      </c>
      <c r="RK129" s="255">
        <f t="shared" si="539"/>
        <v>0</v>
      </c>
      <c r="RL129" s="255">
        <f t="shared" si="761"/>
        <v>0</v>
      </c>
      <c r="RM129" s="255">
        <f t="shared" si="540"/>
        <v>0</v>
      </c>
      <c r="RN129" s="255">
        <f t="shared" si="541"/>
        <v>0</v>
      </c>
      <c r="RO129" s="255"/>
      <c r="RP129" s="259"/>
      <c r="RQ129" s="257"/>
      <c r="RR129" s="254">
        <f t="shared" si="542"/>
        <v>0</v>
      </c>
      <c r="RS129" s="255">
        <f t="shared" si="543"/>
        <v>0</v>
      </c>
      <c r="RT129" s="255">
        <f t="shared" si="762"/>
        <v>0</v>
      </c>
      <c r="RU129" s="255">
        <f t="shared" si="544"/>
        <v>0</v>
      </c>
      <c r="RV129" s="255">
        <f t="shared" si="545"/>
        <v>0</v>
      </c>
      <c r="RW129" s="255"/>
      <c r="RX129" s="259"/>
      <c r="RY129" s="257"/>
      <c r="RZ129" s="260"/>
      <c r="SA129" s="242" t="e">
        <f t="shared" si="546"/>
        <v>#REF!</v>
      </c>
      <c r="SB129" s="242">
        <f t="shared" si="547"/>
        <v>0</v>
      </c>
      <c r="SC129" s="242">
        <f t="shared" si="548"/>
        <v>0.41901984336908854</v>
      </c>
      <c r="SD129" s="242">
        <f t="shared" si="549"/>
        <v>0</v>
      </c>
      <c r="SE129" s="242">
        <f t="shared" si="550"/>
        <v>0</v>
      </c>
      <c r="SF129" s="262">
        <v>0</v>
      </c>
      <c r="SG129" s="242">
        <f t="shared" si="551"/>
        <v>0</v>
      </c>
      <c r="SH129" s="262">
        <v>0</v>
      </c>
      <c r="SI129" s="242">
        <f t="shared" si="552"/>
        <v>0.6485752354899561</v>
      </c>
      <c r="SJ129" s="242">
        <f t="shared" si="553"/>
        <v>0</v>
      </c>
      <c r="SK129" s="242">
        <f t="shared" si="554"/>
        <v>0</v>
      </c>
      <c r="SL129" s="242">
        <f t="shared" si="555"/>
        <v>7.9207443588895948E-2</v>
      </c>
      <c r="SM129" s="242">
        <f t="shared" si="556"/>
        <v>0.2034363017773263</v>
      </c>
      <c r="SN129" s="242">
        <f t="shared" si="557"/>
        <v>1.1626936206993408</v>
      </c>
      <c r="SO129" s="242">
        <f t="shared" si="558"/>
        <v>0.22458155974975519</v>
      </c>
      <c r="SP129" s="242">
        <f t="shared" si="559"/>
        <v>1.1157011796550937E-3</v>
      </c>
      <c r="SQ129" s="242">
        <f t="shared" si="560"/>
        <v>0</v>
      </c>
      <c r="SR129" s="242">
        <f t="shared" si="561"/>
        <v>0</v>
      </c>
      <c r="SS129" s="242" t="e">
        <f t="shared" si="562"/>
        <v>#REF!</v>
      </c>
      <c r="ST129" s="242" t="e">
        <f t="shared" si="563"/>
        <v>#REF!</v>
      </c>
      <c r="SU129" s="242" t="e">
        <f t="shared" si="796"/>
        <v>#REF!</v>
      </c>
      <c r="SV129" s="242" t="e">
        <f t="shared" si="797"/>
        <v>#REF!</v>
      </c>
      <c r="SW129" s="242" t="e">
        <f t="shared" si="564"/>
        <v>#REF!</v>
      </c>
      <c r="SX129" s="242" t="e">
        <f t="shared" si="564"/>
        <v>#REF!</v>
      </c>
      <c r="SY129" s="242" t="e">
        <f t="shared" si="564"/>
        <v>#REF!</v>
      </c>
      <c r="SZ129" s="263" t="e">
        <f t="shared" si="564"/>
        <v>#REF!</v>
      </c>
      <c r="TA129" s="264">
        <f t="shared" si="565"/>
        <v>591.53952000000004</v>
      </c>
      <c r="TB129" s="264">
        <f t="shared" si="566"/>
        <v>0</v>
      </c>
      <c r="TC129" s="264">
        <f t="shared" si="567"/>
        <v>269.88240000000002</v>
      </c>
      <c r="TD129" s="264">
        <f t="shared" si="568"/>
        <v>0</v>
      </c>
      <c r="TE129" s="264">
        <f t="shared" si="569"/>
        <v>0</v>
      </c>
      <c r="TF129" s="264">
        <f t="shared" si="569"/>
        <v>0</v>
      </c>
      <c r="TG129" s="264">
        <f t="shared" si="570"/>
        <v>399.45264000000003</v>
      </c>
      <c r="TH129" s="264">
        <f t="shared" si="571"/>
        <v>0</v>
      </c>
      <c r="TI129" s="264">
        <f t="shared" si="572"/>
        <v>0</v>
      </c>
      <c r="TJ129" s="264">
        <f t="shared" si="573"/>
        <v>46.904160000000005</v>
      </c>
      <c r="TK129" s="264">
        <f t="shared" si="574"/>
        <v>120.56304</v>
      </c>
      <c r="TL129" s="264">
        <f t="shared" si="575"/>
        <v>732.85248000000013</v>
      </c>
      <c r="TM129" s="264">
        <f t="shared" si="576"/>
        <v>133.70688000000001</v>
      </c>
      <c r="TN129" s="264">
        <f t="shared" si="577"/>
        <v>0.73392000000000013</v>
      </c>
      <c r="TO129" s="264">
        <f t="shared" si="578"/>
        <v>0</v>
      </c>
      <c r="TP129" s="264">
        <f t="shared" si="578"/>
        <v>0</v>
      </c>
      <c r="TQ129" s="264"/>
      <c r="TR129" s="264"/>
      <c r="TS129" s="264" t="e">
        <f t="shared" si="579"/>
        <v>#REF!</v>
      </c>
      <c r="TT129" s="264">
        <f t="shared" si="580"/>
        <v>0</v>
      </c>
      <c r="TU129" s="264">
        <f t="shared" si="581"/>
        <v>279.57003949585589</v>
      </c>
      <c r="TV129" s="264">
        <f t="shared" si="582"/>
        <v>0</v>
      </c>
      <c r="TW129" s="264">
        <f t="shared" si="582"/>
        <v>0</v>
      </c>
      <c r="TX129" s="264">
        <f t="shared" si="583"/>
        <v>0</v>
      </c>
      <c r="TY129" s="264">
        <f t="shared" si="584"/>
        <v>432.72939711889876</v>
      </c>
      <c r="TZ129" s="264">
        <f t="shared" si="585"/>
        <v>0</v>
      </c>
      <c r="UA129" s="264">
        <f t="shared" si="586"/>
        <v>0</v>
      </c>
      <c r="UB129" s="264">
        <f t="shared" si="587"/>
        <v>52.847206362511379</v>
      </c>
      <c r="UC129" s="264">
        <f t="shared" si="588"/>
        <v>135.73270054583213</v>
      </c>
      <c r="UD129" s="264">
        <f t="shared" si="589"/>
        <v>775.74918373060018</v>
      </c>
      <c r="UE129" s="264">
        <f t="shared" si="590"/>
        <v>149.84081666503667</v>
      </c>
      <c r="UF129" s="264">
        <f t="shared" si="591"/>
        <v>0.74439582706587859</v>
      </c>
      <c r="UG129" s="264">
        <f t="shared" si="592"/>
        <v>0</v>
      </c>
      <c r="UH129" s="264">
        <f t="shared" si="592"/>
        <v>0</v>
      </c>
      <c r="UI129" s="191"/>
      <c r="UJ129" s="191"/>
      <c r="UK129" s="191"/>
      <c r="UL129" s="191"/>
      <c r="UM129" s="189"/>
      <c r="UN129" s="191"/>
      <c r="UO129" s="191"/>
      <c r="UP129" s="191"/>
      <c r="UQ129" s="191"/>
      <c r="UR129" s="191"/>
      <c r="US129" s="191"/>
      <c r="UT129" s="191"/>
      <c r="UU129" s="191"/>
      <c r="UV129" s="192"/>
      <c r="UW129" s="191"/>
      <c r="UX129" s="191"/>
      <c r="UY129" s="191"/>
      <c r="UZ129" s="191"/>
      <c r="VA129" s="191"/>
      <c r="VB129" s="191"/>
      <c r="VC129" s="191"/>
      <c r="VD129" s="191"/>
      <c r="VE129" s="191"/>
      <c r="VF129" s="191"/>
      <c r="VG129" s="191"/>
      <c r="VH129" s="191"/>
      <c r="VI129" s="191"/>
      <c r="VJ129" s="191"/>
      <c r="VK129" s="191"/>
      <c r="VL129" s="191"/>
      <c r="VM129" s="191"/>
      <c r="VN129" s="219"/>
      <c r="VO129" s="191"/>
      <c r="VP129" s="191"/>
      <c r="VQ129" s="191"/>
      <c r="VR129" s="191"/>
      <c r="VS129" s="191"/>
      <c r="VT129" s="191"/>
      <c r="VU129" s="191"/>
      <c r="VV129" s="191"/>
    </row>
    <row r="130" spans="1:594" ht="23.1" hidden="1" customHeight="1" thickBot="1" x14ac:dyDescent="0.35">
      <c r="A130" s="265">
        <v>93</v>
      </c>
      <c r="B130" s="266" t="s">
        <v>201</v>
      </c>
      <c r="C130" s="265">
        <v>2</v>
      </c>
      <c r="D130" s="267">
        <v>349.8</v>
      </c>
      <c r="E130" s="239"/>
      <c r="F130" s="240">
        <f t="shared" si="593"/>
        <v>349.8</v>
      </c>
      <c r="G130" s="240"/>
      <c r="H130" s="268">
        <f>40</f>
        <v>40</v>
      </c>
      <c r="I130" s="269">
        <v>3.5910000000000002</v>
      </c>
      <c r="J130" s="269">
        <f t="shared" si="803"/>
        <v>3.5911</v>
      </c>
      <c r="K130" s="269">
        <f t="shared" si="798"/>
        <v>3.2170000000000001</v>
      </c>
      <c r="L130" s="269">
        <f t="shared" si="799"/>
        <v>3.2170000000000001</v>
      </c>
      <c r="M130" s="269">
        <v>0.51519999999999999</v>
      </c>
      <c r="N130" s="269">
        <v>0</v>
      </c>
      <c r="O130" s="269">
        <v>0.374</v>
      </c>
      <c r="P130" s="269">
        <v>0</v>
      </c>
      <c r="Q130" s="269">
        <v>0</v>
      </c>
      <c r="R130" s="269">
        <v>0</v>
      </c>
      <c r="S130" s="269">
        <v>0.65980000000000005</v>
      </c>
      <c r="T130" s="269">
        <v>0</v>
      </c>
      <c r="U130" s="269">
        <v>0</v>
      </c>
      <c r="V130" s="269">
        <v>6.8500000000000005E-2</v>
      </c>
      <c r="W130" s="269">
        <v>0.31740000000000002</v>
      </c>
      <c r="X130" s="269">
        <v>1.4043000000000001</v>
      </c>
      <c r="Y130" s="269">
        <v>0.24970000000000001</v>
      </c>
      <c r="Z130" s="269">
        <v>2.2000000000000001E-3</v>
      </c>
      <c r="AA130" s="269">
        <v>0</v>
      </c>
      <c r="AB130" s="269">
        <v>0</v>
      </c>
      <c r="AC130" s="244">
        <v>1.9</v>
      </c>
      <c r="AD130" s="243">
        <f t="shared" si="802"/>
        <v>0.41799999999999998</v>
      </c>
      <c r="AE130" s="243">
        <f t="shared" si="390"/>
        <v>0</v>
      </c>
      <c r="AF130" s="243">
        <f t="shared" si="595"/>
        <v>0</v>
      </c>
      <c r="AG130" s="243">
        <f t="shared" si="596"/>
        <v>0</v>
      </c>
      <c r="AH130" s="244">
        <v>9.5886841041666601E-2</v>
      </c>
      <c r="AI130" s="243">
        <f t="shared" si="391"/>
        <v>0.27427055619333213</v>
      </c>
      <c r="AJ130" s="243">
        <f t="shared" si="597"/>
        <v>8.8407405545771998E-3</v>
      </c>
      <c r="AK130" s="243">
        <f t="shared" si="598"/>
        <v>0.23395148109384109</v>
      </c>
      <c r="AL130" s="243">
        <f t="shared" si="392"/>
        <v>0.13440786986174996</v>
      </c>
      <c r="AM130" s="243">
        <f t="shared" si="599"/>
        <v>3.3870783205160988</v>
      </c>
      <c r="AN130" s="244">
        <v>66.89</v>
      </c>
      <c r="AO130" s="244">
        <v>14.7158</v>
      </c>
      <c r="AP130" s="243">
        <f t="shared" si="600"/>
        <v>0</v>
      </c>
      <c r="AQ130" s="243">
        <f t="shared" si="601"/>
        <v>0</v>
      </c>
      <c r="AR130" s="243">
        <f t="shared" si="602"/>
        <v>0</v>
      </c>
      <c r="AS130" s="244">
        <v>5.8100303723583302</v>
      </c>
      <c r="AT130" s="244" t="e">
        <f t="shared" si="393"/>
        <v>#REF!</v>
      </c>
      <c r="AU130" s="243">
        <f t="shared" si="394"/>
        <v>9.9323580578377424</v>
      </c>
      <c r="AV130" s="243">
        <f t="shared" si="603"/>
        <v>0.3201561330652325</v>
      </c>
      <c r="AW130" s="243">
        <f t="shared" si="604"/>
        <v>8.4722542245749768</v>
      </c>
      <c r="AX130" s="243">
        <f t="shared" si="395"/>
        <v>4.8674094215098043</v>
      </c>
      <c r="AY130" s="243">
        <f t="shared" si="605"/>
        <v>122.65871742204705</v>
      </c>
      <c r="AZ130" s="244">
        <v>16</v>
      </c>
      <c r="BA130" s="243">
        <f t="shared" si="606"/>
        <v>81.554666666666648</v>
      </c>
      <c r="BB130" s="243">
        <f t="shared" si="607"/>
        <v>8.5049866666666656</v>
      </c>
      <c r="BC130" s="243">
        <f t="shared" si="608"/>
        <v>6.803989333333333</v>
      </c>
      <c r="BD130" s="243">
        <f t="shared" si="609"/>
        <v>1.7009973333333326</v>
      </c>
      <c r="BE130" s="244">
        <v>3.1893699999999998</v>
      </c>
      <c r="BF130" s="243">
        <f t="shared" si="610"/>
        <v>2.5514960000000002</v>
      </c>
      <c r="BG130" s="243">
        <f t="shared" si="611"/>
        <v>0.63787399999999961</v>
      </c>
      <c r="BH130" s="243">
        <f t="shared" si="396"/>
        <v>10.595136880186864</v>
      </c>
      <c r="BI130" s="243">
        <f t="shared" si="612"/>
        <v>0.34151991230125989</v>
      </c>
      <c r="BJ130" s="243">
        <f t="shared" si="613"/>
        <v>9.0376014105007947</v>
      </c>
      <c r="BK130" s="243">
        <f t="shared" si="397"/>
        <v>5.1922080106760093</v>
      </c>
      <c r="BL130" s="243">
        <f t="shared" si="614"/>
        <v>130.84364186903542</v>
      </c>
      <c r="BM130" s="244">
        <v>0</v>
      </c>
      <c r="BN130" s="243">
        <f t="shared" si="615"/>
        <v>0</v>
      </c>
      <c r="BO130" s="243">
        <f t="shared" si="398"/>
        <v>0</v>
      </c>
      <c r="BP130" s="243">
        <f t="shared" si="616"/>
        <v>0</v>
      </c>
      <c r="BQ130" s="243">
        <f t="shared" si="617"/>
        <v>0</v>
      </c>
      <c r="BR130" s="244">
        <v>0</v>
      </c>
      <c r="BS130" s="243">
        <f t="shared" si="399"/>
        <v>0</v>
      </c>
      <c r="BT130" s="243">
        <f t="shared" si="618"/>
        <v>0</v>
      </c>
      <c r="BU130" s="243">
        <f t="shared" si="619"/>
        <v>0</v>
      </c>
      <c r="BV130" s="243">
        <f t="shared" si="400"/>
        <v>0</v>
      </c>
      <c r="BW130" s="243">
        <f t="shared" si="620"/>
        <v>0</v>
      </c>
      <c r="BX130" s="244">
        <v>0</v>
      </c>
      <c r="BY130" s="243">
        <f t="shared" si="401"/>
        <v>0</v>
      </c>
      <c r="BZ130" s="243">
        <f t="shared" si="621"/>
        <v>0</v>
      </c>
      <c r="CA130" s="243">
        <f t="shared" si="622"/>
        <v>0</v>
      </c>
      <c r="CB130" s="243">
        <f t="shared" si="402"/>
        <v>0</v>
      </c>
      <c r="CC130" s="243">
        <f t="shared" si="623"/>
        <v>0</v>
      </c>
      <c r="CD130" s="245"/>
      <c r="CE130" s="243">
        <f t="shared" si="403"/>
        <v>0</v>
      </c>
      <c r="CF130" s="243">
        <f t="shared" si="624"/>
        <v>0</v>
      </c>
      <c r="CG130" s="243">
        <f t="shared" si="625"/>
        <v>0</v>
      </c>
      <c r="CH130" s="243">
        <f t="shared" si="404"/>
        <v>0</v>
      </c>
      <c r="CI130" s="243">
        <f t="shared" si="626"/>
        <v>0</v>
      </c>
      <c r="CJ130" s="245"/>
      <c r="CK130" s="243">
        <f t="shared" si="405"/>
        <v>0</v>
      </c>
      <c r="CL130" s="243">
        <f t="shared" si="627"/>
        <v>0</v>
      </c>
      <c r="CM130" s="243">
        <f t="shared" si="628"/>
        <v>0</v>
      </c>
      <c r="CN130" s="243">
        <f t="shared" si="406"/>
        <v>0</v>
      </c>
      <c r="CO130" s="243">
        <f t="shared" si="629"/>
        <v>0</v>
      </c>
      <c r="CP130" s="243">
        <v>0</v>
      </c>
      <c r="CQ130" s="243">
        <f t="shared" si="407"/>
        <v>0</v>
      </c>
      <c r="CR130" s="243">
        <f t="shared" si="763"/>
        <v>0</v>
      </c>
      <c r="CS130" s="243">
        <f t="shared" si="630"/>
        <v>0</v>
      </c>
      <c r="CT130" s="243">
        <f t="shared" si="408"/>
        <v>0</v>
      </c>
      <c r="CU130" s="243">
        <f t="shared" si="631"/>
        <v>0</v>
      </c>
      <c r="CV130" s="243"/>
      <c r="CW130" s="243">
        <f t="shared" si="409"/>
        <v>0</v>
      </c>
      <c r="CX130" s="243">
        <f t="shared" si="764"/>
        <v>0</v>
      </c>
      <c r="CY130" s="243">
        <f t="shared" si="632"/>
        <v>0</v>
      </c>
      <c r="CZ130" s="243">
        <f t="shared" si="410"/>
        <v>0</v>
      </c>
      <c r="DA130" s="243">
        <f t="shared" si="633"/>
        <v>0</v>
      </c>
      <c r="DB130" s="244">
        <v>3.51</v>
      </c>
      <c r="DC130" s="243">
        <f t="shared" si="634"/>
        <v>0.7722</v>
      </c>
      <c r="DD130" s="243">
        <f t="shared" si="411"/>
        <v>0</v>
      </c>
      <c r="DE130" s="244">
        <v>0.14586011273499999</v>
      </c>
      <c r="DF130" s="244">
        <v>1.98129395625E-2</v>
      </c>
      <c r="DG130" s="243">
        <f t="shared" si="412"/>
        <v>0.50537605789529694</v>
      </c>
      <c r="DH130" s="243">
        <f t="shared" si="413"/>
        <v>0.24766245550963981</v>
      </c>
      <c r="DI130" s="243">
        <f t="shared" si="635"/>
        <v>6.2410938788429222</v>
      </c>
      <c r="DJ130" s="244">
        <v>35.28</v>
      </c>
      <c r="DK130" s="243">
        <f t="shared" si="636"/>
        <v>7.7616000000000005</v>
      </c>
      <c r="DL130" s="243">
        <f t="shared" si="414"/>
        <v>0</v>
      </c>
      <c r="DM130" s="244">
        <v>1.44749627792</v>
      </c>
      <c r="DN130" s="244">
        <v>3.2068846763333299</v>
      </c>
      <c r="DO130" s="243">
        <f t="shared" si="415"/>
        <v>5.4193108815591877</v>
      </c>
      <c r="DP130" s="243">
        <f t="shared" si="416"/>
        <v>2.6557645917906267</v>
      </c>
      <c r="DQ130" s="243">
        <f t="shared" si="637"/>
        <v>66.925267713123787</v>
      </c>
      <c r="DR130" s="244">
        <v>8.75</v>
      </c>
      <c r="DS130" s="243">
        <f t="shared" si="638"/>
        <v>1.925</v>
      </c>
      <c r="DT130" s="243">
        <f t="shared" si="417"/>
        <v>0</v>
      </c>
      <c r="DU130" s="244">
        <v>0.36994687810999899</v>
      </c>
      <c r="DV130" s="244">
        <v>0</v>
      </c>
      <c r="DW130" s="243">
        <f t="shared" si="418"/>
        <v>1.254948521977028</v>
      </c>
      <c r="DX130" s="243">
        <f t="shared" si="419"/>
        <v>0.61499477000435143</v>
      </c>
      <c r="DY130" s="243">
        <f t="shared" si="420"/>
        <v>15.497868204109654</v>
      </c>
      <c r="DZ130" s="244">
        <v>16.809999999999999</v>
      </c>
      <c r="EA130" s="243">
        <f t="shared" si="639"/>
        <v>3.6981999999999999</v>
      </c>
      <c r="EB130" s="243">
        <f t="shared" si="421"/>
        <v>0</v>
      </c>
      <c r="EC130" s="244">
        <v>0.69915070797000101</v>
      </c>
      <c r="ED130" s="244">
        <v>3.2923965249999999E-2</v>
      </c>
      <c r="EE130" s="243">
        <f t="shared" si="422"/>
        <v>2.4133616577524721</v>
      </c>
      <c r="EF130" s="243">
        <f t="shared" si="423"/>
        <v>1.1826818165486237</v>
      </c>
      <c r="EG130" s="243">
        <f t="shared" si="424"/>
        <v>29.803581777025311</v>
      </c>
      <c r="EH130" s="244">
        <v>0</v>
      </c>
      <c r="EI130" s="243">
        <f t="shared" si="640"/>
        <v>0</v>
      </c>
      <c r="EJ130" s="243">
        <f t="shared" si="425"/>
        <v>0</v>
      </c>
      <c r="EK130" s="244">
        <v>0</v>
      </c>
      <c r="EL130" s="244">
        <v>0</v>
      </c>
      <c r="EM130" s="243">
        <f t="shared" si="426"/>
        <v>0</v>
      </c>
      <c r="EN130" s="243">
        <f t="shared" si="427"/>
        <v>0</v>
      </c>
      <c r="EO130" s="243">
        <f t="shared" si="641"/>
        <v>0</v>
      </c>
      <c r="EP130" s="244">
        <v>0</v>
      </c>
      <c r="EQ130" s="244">
        <v>40.576799999999999</v>
      </c>
      <c r="ER130" s="244">
        <v>0</v>
      </c>
      <c r="ES130" s="244">
        <v>0</v>
      </c>
      <c r="ET130" s="244">
        <v>0</v>
      </c>
      <c r="EU130" s="243">
        <f t="shared" si="428"/>
        <v>4.6104155817606935</v>
      </c>
      <c r="EV130" s="243">
        <f t="shared" si="642"/>
        <v>0.14861051281930246</v>
      </c>
      <c r="EW130" s="243">
        <f t="shared" si="643"/>
        <v>3.9326625824564534</v>
      </c>
      <c r="EX130" s="243">
        <f t="shared" si="429"/>
        <v>2.2593607790880346</v>
      </c>
      <c r="EY130" s="243">
        <f t="shared" si="644"/>
        <v>56.935891633018464</v>
      </c>
      <c r="EZ130" s="245">
        <f t="shared" si="645"/>
        <v>64.349999999999994</v>
      </c>
      <c r="FA130" s="245">
        <f t="shared" si="645"/>
        <v>14.157000000000002</v>
      </c>
      <c r="FB130" s="245">
        <f t="shared" si="645"/>
        <v>0</v>
      </c>
      <c r="FC130" s="245">
        <f t="shared" si="646"/>
        <v>0</v>
      </c>
      <c r="FD130" s="245">
        <f t="shared" si="647"/>
        <v>0</v>
      </c>
      <c r="FE130" s="245">
        <f t="shared" si="648"/>
        <v>5.92207555788083</v>
      </c>
      <c r="FF130" s="245">
        <f t="shared" si="649"/>
        <v>14.203412700944678</v>
      </c>
      <c r="FG130" s="245">
        <f t="shared" si="650"/>
        <v>0.45782780485604035</v>
      </c>
      <c r="FH130" s="245">
        <f t="shared" si="651"/>
        <v>12.115443539009624</v>
      </c>
      <c r="FI130" s="245">
        <f t="shared" si="652"/>
        <v>6.9604644129412758</v>
      </c>
      <c r="FJ130" s="245">
        <f t="shared" si="652"/>
        <v>175.40370320612013</v>
      </c>
      <c r="FK130" s="244">
        <f t="shared" si="430"/>
        <v>0</v>
      </c>
      <c r="FL130" s="244">
        <v>0</v>
      </c>
      <c r="FM130" s="243">
        <f t="shared" si="653"/>
        <v>0</v>
      </c>
      <c r="FN130" s="243">
        <f t="shared" si="654"/>
        <v>0</v>
      </c>
      <c r="FO130" s="244">
        <v>0</v>
      </c>
      <c r="FP130" s="244">
        <f t="shared" si="655"/>
        <v>0</v>
      </c>
      <c r="FQ130" s="244">
        <f t="shared" si="431"/>
        <v>0</v>
      </c>
      <c r="FR130" s="244">
        <v>0</v>
      </c>
      <c r="FS130" s="243">
        <f t="shared" si="656"/>
        <v>0</v>
      </c>
      <c r="FT130" s="243">
        <f t="shared" si="657"/>
        <v>0</v>
      </c>
      <c r="FU130" s="244">
        <v>0</v>
      </c>
      <c r="FV130" s="244">
        <f t="shared" si="658"/>
        <v>0</v>
      </c>
      <c r="FW130" s="270">
        <v>2.0690000000000001E-3</v>
      </c>
      <c r="FX130" s="243">
        <f t="shared" si="659"/>
        <v>9.2208657964939214</v>
      </c>
      <c r="FY130" s="243">
        <f t="shared" si="660"/>
        <v>2.0285904752286625</v>
      </c>
      <c r="FZ130" s="243">
        <f t="shared" si="432"/>
        <v>0</v>
      </c>
      <c r="GA130" s="243">
        <f t="shared" si="661"/>
        <v>0</v>
      </c>
      <c r="GB130" s="243">
        <f t="shared" si="662"/>
        <v>0</v>
      </c>
      <c r="GC130" s="243">
        <f t="shared" si="663"/>
        <v>0.1611079312154699</v>
      </c>
      <c r="GD130" s="243">
        <f t="shared" si="433"/>
        <v>1.2964906793514124</v>
      </c>
      <c r="GE130" s="243">
        <f t="shared" si="664"/>
        <v>4.1790624143752078E-2</v>
      </c>
      <c r="GF130" s="243">
        <f t="shared" si="665"/>
        <v>1.1059003885375762</v>
      </c>
      <c r="GG130" s="243">
        <f t="shared" si="434"/>
        <v>0.6353527441144734</v>
      </c>
      <c r="GH130" s="247">
        <f t="shared" si="666"/>
        <v>16.010889151684729</v>
      </c>
      <c r="GI130" s="244">
        <v>16</v>
      </c>
      <c r="GJ130" s="244">
        <v>4064.88</v>
      </c>
      <c r="GK130" s="244">
        <v>894.27359999999999</v>
      </c>
      <c r="GL130" s="244">
        <v>2493.28929943189</v>
      </c>
      <c r="GM130" s="244">
        <v>71.022008333333304</v>
      </c>
      <c r="GN130" s="271">
        <v>42.53</v>
      </c>
      <c r="GO130" s="243">
        <f t="shared" si="667"/>
        <v>9.3566000000000003</v>
      </c>
      <c r="GP130" s="243">
        <f t="shared" si="435"/>
        <v>0</v>
      </c>
      <c r="GQ130" s="243">
        <f t="shared" si="668"/>
        <v>0</v>
      </c>
      <c r="GR130" s="243">
        <f t="shared" si="669"/>
        <v>0</v>
      </c>
      <c r="GS130" s="244">
        <v>0.862785881333333</v>
      </c>
      <c r="GT130" s="244">
        <v>0.284740879583333</v>
      </c>
      <c r="GU130" s="245"/>
      <c r="GV130" s="243">
        <f t="shared" si="436"/>
        <v>6.0258414755131495</v>
      </c>
      <c r="GW130" s="243">
        <f t="shared" si="670"/>
        <v>0.19423485279429914</v>
      </c>
      <c r="GX130" s="243">
        <f t="shared" si="671"/>
        <v>5.1400141436956446</v>
      </c>
      <c r="GY130" s="243">
        <f t="shared" si="437"/>
        <v>2.9529984118214907</v>
      </c>
      <c r="GZ130" s="243">
        <f t="shared" si="672"/>
        <v>74.415559977901552</v>
      </c>
      <c r="HA130" s="244">
        <v>0</v>
      </c>
      <c r="HB130" s="244">
        <v>44</v>
      </c>
      <c r="HC130" s="244">
        <v>0</v>
      </c>
      <c r="HD130" s="244">
        <v>0</v>
      </c>
      <c r="HE130" s="244">
        <v>11.77</v>
      </c>
      <c r="HF130" s="243">
        <f t="shared" si="673"/>
        <v>2.5893999999999999</v>
      </c>
      <c r="HG130" s="243">
        <f t="shared" si="438"/>
        <v>0</v>
      </c>
      <c r="HH130" s="244">
        <v>0.50631291308999904</v>
      </c>
      <c r="HI130" s="244">
        <v>11.962759971640001</v>
      </c>
      <c r="HJ130" s="243">
        <f t="shared" si="439"/>
        <v>3.0483036962649455</v>
      </c>
      <c r="HK130" s="243">
        <f t="shared" si="440"/>
        <v>1.4938388290497473</v>
      </c>
      <c r="HL130" s="243">
        <f t="shared" si="441"/>
        <v>37.644738492053627</v>
      </c>
      <c r="HM130" s="244">
        <v>20.16</v>
      </c>
      <c r="HN130" s="243">
        <f t="shared" si="674"/>
        <v>4.4352</v>
      </c>
      <c r="HO130" s="243">
        <f t="shared" si="442"/>
        <v>0</v>
      </c>
      <c r="HP130" s="244">
        <v>0.869854605010001</v>
      </c>
      <c r="HQ130" s="244">
        <v>17.9816337842617</v>
      </c>
      <c r="HR130" s="243">
        <f t="shared" si="443"/>
        <v>4.9364979280229004</v>
      </c>
      <c r="HS130" s="243">
        <f t="shared" si="444"/>
        <v>2.4191593158647304</v>
      </c>
      <c r="HT130" s="243">
        <f t="shared" si="445"/>
        <v>60.9628147597912</v>
      </c>
      <c r="HU130" s="244">
        <v>14.32</v>
      </c>
      <c r="HV130" s="243">
        <f t="shared" si="675"/>
        <v>3.1503999999999999</v>
      </c>
      <c r="HW130" s="243">
        <f t="shared" si="446"/>
        <v>0</v>
      </c>
      <c r="HX130" s="244">
        <v>0.58471011802500095</v>
      </c>
      <c r="HY130" s="244">
        <v>32.130487511239998</v>
      </c>
      <c r="HZ130" s="243">
        <f t="shared" si="447"/>
        <v>5.7021860099844215</v>
      </c>
      <c r="IA130" s="243">
        <f t="shared" si="448"/>
        <v>2.7943891819624715</v>
      </c>
      <c r="IB130" s="243">
        <f t="shared" si="449"/>
        <v>70.41860738545428</v>
      </c>
      <c r="IC130" s="244">
        <v>1.31</v>
      </c>
      <c r="ID130" s="243">
        <f t="shared" si="676"/>
        <v>0.28820000000000001</v>
      </c>
      <c r="IE130" s="243">
        <f t="shared" si="450"/>
        <v>0</v>
      </c>
      <c r="IF130" s="244">
        <v>5.7608775199999997E-2</v>
      </c>
      <c r="IG130" s="244">
        <v>0.245278776310833</v>
      </c>
      <c r="IH130" s="243">
        <f t="shared" si="451"/>
        <v>0.21600529538496949</v>
      </c>
      <c r="II130" s="243">
        <f t="shared" si="452"/>
        <v>0.10585464234479014</v>
      </c>
      <c r="IJ130" s="243">
        <f t="shared" si="677"/>
        <v>2.6675369870887113</v>
      </c>
      <c r="IK130" s="244">
        <v>0</v>
      </c>
      <c r="IL130" s="243">
        <f t="shared" si="678"/>
        <v>0</v>
      </c>
      <c r="IM130" s="243">
        <f t="shared" si="453"/>
        <v>0</v>
      </c>
      <c r="IN130" s="244">
        <v>0</v>
      </c>
      <c r="IO130" s="244">
        <v>0</v>
      </c>
      <c r="IP130" s="243">
        <f t="shared" si="454"/>
        <v>0</v>
      </c>
      <c r="IQ130" s="243">
        <f t="shared" si="455"/>
        <v>0</v>
      </c>
      <c r="IR130" s="243">
        <f t="shared" si="679"/>
        <v>0</v>
      </c>
      <c r="IS130" s="244">
        <v>3.84</v>
      </c>
      <c r="IT130" s="243">
        <f t="shared" si="680"/>
        <v>0.8448</v>
      </c>
      <c r="IU130" s="243">
        <f t="shared" si="456"/>
        <v>0</v>
      </c>
      <c r="IV130" s="244">
        <v>0.16786135879</v>
      </c>
      <c r="IW130" s="244">
        <v>0.398259961901203</v>
      </c>
      <c r="IX130" s="243">
        <f t="shared" si="457"/>
        <v>0.59661997682207957</v>
      </c>
      <c r="IY130" s="243">
        <f t="shared" si="458"/>
        <v>0.29237706487566412</v>
      </c>
      <c r="IZ130" s="243">
        <f t="shared" si="681"/>
        <v>7.3679020348667352</v>
      </c>
      <c r="JA130" s="244">
        <v>9.4312500000000004</v>
      </c>
      <c r="JB130" s="243">
        <f t="shared" si="682"/>
        <v>2.074875</v>
      </c>
      <c r="JC130" s="244">
        <v>68.543750000000003</v>
      </c>
      <c r="JD130" s="243">
        <f t="shared" si="459"/>
        <v>0</v>
      </c>
      <c r="JE130" s="243">
        <f t="shared" si="460"/>
        <v>9.0954237647620264</v>
      </c>
      <c r="JF130" s="243">
        <f t="shared" si="461"/>
        <v>4.4572649382381018</v>
      </c>
      <c r="JG130" s="243">
        <f t="shared" si="683"/>
        <v>112.32307644360016</v>
      </c>
      <c r="JH130" s="244">
        <v>0</v>
      </c>
      <c r="JI130" s="243">
        <f t="shared" si="684"/>
        <v>0</v>
      </c>
      <c r="JJ130" s="244">
        <v>0</v>
      </c>
      <c r="JK130" s="243">
        <f t="shared" si="462"/>
        <v>0</v>
      </c>
      <c r="JL130" s="243">
        <f t="shared" si="463"/>
        <v>0</v>
      </c>
      <c r="JM130" s="243">
        <f t="shared" si="464"/>
        <v>0</v>
      </c>
      <c r="JN130" s="243">
        <f t="shared" si="685"/>
        <v>0</v>
      </c>
      <c r="JO130" s="244">
        <v>0</v>
      </c>
      <c r="JP130" s="243">
        <f t="shared" si="686"/>
        <v>0</v>
      </c>
      <c r="JQ130" s="244">
        <v>0</v>
      </c>
      <c r="JR130" s="243">
        <f t="shared" si="465"/>
        <v>0</v>
      </c>
      <c r="JS130" s="243">
        <f t="shared" si="466"/>
        <v>0</v>
      </c>
      <c r="JT130" s="243">
        <f t="shared" si="467"/>
        <v>0</v>
      </c>
      <c r="JU130" s="243">
        <f t="shared" si="687"/>
        <v>0</v>
      </c>
      <c r="JV130" s="244">
        <v>0</v>
      </c>
      <c r="JW130" s="243">
        <f t="shared" si="688"/>
        <v>0</v>
      </c>
      <c r="JX130" s="244">
        <v>0</v>
      </c>
      <c r="JY130" s="243">
        <f t="shared" si="468"/>
        <v>0</v>
      </c>
      <c r="JZ130" s="243">
        <f t="shared" si="469"/>
        <v>0</v>
      </c>
      <c r="KA130" s="243">
        <f t="shared" si="470"/>
        <v>0</v>
      </c>
      <c r="KB130" s="243">
        <f t="shared" si="689"/>
        <v>0</v>
      </c>
      <c r="KC130" s="244">
        <v>34.799999999999997</v>
      </c>
      <c r="KD130" s="243">
        <f t="shared" si="690"/>
        <v>7.6559999999999997</v>
      </c>
      <c r="KE130" s="244">
        <v>18.6533333333333</v>
      </c>
      <c r="KF130" s="243">
        <f t="shared" si="471"/>
        <v>0</v>
      </c>
      <c r="KG130" s="243">
        <f t="shared" si="472"/>
        <v>6.9433622806876825</v>
      </c>
      <c r="KH130" s="243">
        <f t="shared" si="473"/>
        <v>3.4026347807010491</v>
      </c>
      <c r="KI130" s="243">
        <f t="shared" si="691"/>
        <v>85.746396473666422</v>
      </c>
      <c r="KJ130" s="244">
        <v>8.0802777777777699</v>
      </c>
      <c r="KK130" s="243">
        <f t="shared" si="692"/>
        <v>1.7776611111111094</v>
      </c>
      <c r="KL130" s="244">
        <v>7.83222222222222</v>
      </c>
      <c r="KM130" s="243">
        <f t="shared" si="474"/>
        <v>0</v>
      </c>
      <c r="KN130" s="243">
        <f t="shared" si="475"/>
        <v>2.0099907935205259</v>
      </c>
      <c r="KO130" s="243">
        <f t="shared" si="476"/>
        <v>0.98500759523158132</v>
      </c>
      <c r="KP130" s="243">
        <f t="shared" si="693"/>
        <v>24.822191399835848</v>
      </c>
      <c r="KQ130" s="243">
        <f t="shared" si="694"/>
        <v>103.71152777777776</v>
      </c>
      <c r="KR130" s="243">
        <f t="shared" si="694"/>
        <v>22.816536111111105</v>
      </c>
      <c r="KS130" s="243">
        <f t="shared" si="695"/>
        <v>159.93407333102425</v>
      </c>
      <c r="KT130" s="243">
        <f t="shared" si="696"/>
        <v>0</v>
      </c>
      <c r="KU130" s="243">
        <f t="shared" si="697"/>
        <v>0</v>
      </c>
      <c r="KV130" s="243">
        <f t="shared" si="698"/>
        <v>0</v>
      </c>
      <c r="KW130" s="243">
        <f t="shared" si="699"/>
        <v>32.548389745449555</v>
      </c>
      <c r="KX130" s="243">
        <f t="shared" si="700"/>
        <v>1.0491533367728525</v>
      </c>
      <c r="KY130" s="243">
        <f t="shared" si="701"/>
        <v>27.763621782280971</v>
      </c>
      <c r="KZ130" s="243">
        <f t="shared" si="702"/>
        <v>15.950526348268136</v>
      </c>
      <c r="LA130" s="243">
        <f t="shared" si="702"/>
        <v>401.95326397635699</v>
      </c>
      <c r="LB130" s="244">
        <v>32.39</v>
      </c>
      <c r="LC130" s="243">
        <f t="shared" si="703"/>
        <v>7.1257999999999999</v>
      </c>
      <c r="LD130" s="243">
        <f t="shared" si="477"/>
        <v>0</v>
      </c>
      <c r="LE130" s="243">
        <f t="shared" si="704"/>
        <v>0</v>
      </c>
      <c r="LF130" s="243">
        <f t="shared" si="705"/>
        <v>0</v>
      </c>
      <c r="LG130" s="244">
        <v>2.8597041297249999</v>
      </c>
      <c r="LH130" s="243">
        <f t="shared" si="478"/>
        <v>4.8147878720019506</v>
      </c>
      <c r="LI130" s="243">
        <f t="shared" si="706"/>
        <v>0.15519817727605187</v>
      </c>
      <c r="LJ130" s="243">
        <f t="shared" si="707"/>
        <v>4.1069911748511077</v>
      </c>
      <c r="LK130" s="243">
        <f t="shared" si="479"/>
        <v>2.3595146000863476</v>
      </c>
      <c r="LL130" s="243">
        <f t="shared" si="708"/>
        <v>59.459767922175956</v>
      </c>
      <c r="LM130" s="243">
        <f t="shared" si="480"/>
        <v>0.54166666784117723</v>
      </c>
      <c r="LN130" s="244">
        <v>6.1545228937110799E-2</v>
      </c>
      <c r="LO130" s="243">
        <f t="shared" si="709"/>
        <v>1.9838272432769494E-3</v>
      </c>
      <c r="LP130" s="243">
        <f t="shared" si="710"/>
        <v>5.2497787819218517E-2</v>
      </c>
      <c r="LQ130" s="243">
        <f t="shared" si="481"/>
        <v>3.0160594838914402E-2</v>
      </c>
      <c r="LR130" s="243">
        <f t="shared" si="711"/>
        <v>0.7600469899406429</v>
      </c>
      <c r="LS130" s="244">
        <v>0</v>
      </c>
      <c r="LT130" s="243">
        <f t="shared" si="482"/>
        <v>0</v>
      </c>
      <c r="LU130" s="243">
        <f t="shared" si="712"/>
        <v>0</v>
      </c>
      <c r="LV130" s="243">
        <f t="shared" si="713"/>
        <v>0</v>
      </c>
      <c r="LW130" s="243">
        <f t="shared" si="483"/>
        <v>0</v>
      </c>
      <c r="LX130" s="243">
        <f t="shared" si="714"/>
        <v>0</v>
      </c>
      <c r="LY130" s="245">
        <f t="shared" si="484"/>
        <v>0</v>
      </c>
      <c r="LZ130" s="244">
        <v>0</v>
      </c>
      <c r="MA130" s="249">
        <f t="shared" si="715"/>
        <v>0</v>
      </c>
      <c r="MB130" s="249">
        <f t="shared" si="716"/>
        <v>0</v>
      </c>
      <c r="MC130" s="249">
        <f t="shared" si="485"/>
        <v>0</v>
      </c>
      <c r="MD130" s="247">
        <f t="shared" si="717"/>
        <v>0</v>
      </c>
      <c r="ME130" s="250">
        <f t="shared" si="718"/>
        <v>984.89266883577864</v>
      </c>
      <c r="MF130" s="251">
        <f t="shared" si="765"/>
        <v>391.61072016061144</v>
      </c>
      <c r="MG130" s="252" t="e">
        <f t="shared" si="719"/>
        <v>#REF!</v>
      </c>
      <c r="MH130" s="252" t="e">
        <f t="shared" si="766"/>
        <v>#REF!</v>
      </c>
      <c r="MI130" s="252">
        <f t="shared" si="720"/>
        <v>0</v>
      </c>
      <c r="MJ130" s="252">
        <f t="shared" si="721"/>
        <v>0</v>
      </c>
      <c r="MK130" s="252">
        <f t="shared" si="767"/>
        <v>81.554666666666648</v>
      </c>
      <c r="ML130" s="252">
        <f t="shared" si="722"/>
        <v>0</v>
      </c>
      <c r="MM130" s="252">
        <f t="shared" si="723"/>
        <v>0</v>
      </c>
      <c r="MN130" s="252">
        <f t="shared" si="724"/>
        <v>40.576799999999999</v>
      </c>
      <c r="MO130" s="252">
        <f t="shared" si="725"/>
        <v>0</v>
      </c>
      <c r="MP130" s="253">
        <f t="shared" si="726"/>
        <v>0</v>
      </c>
      <c r="MQ130" s="254">
        <f t="shared" si="768"/>
        <v>0</v>
      </c>
      <c r="MR130" s="255">
        <f t="shared" si="727"/>
        <v>0</v>
      </c>
      <c r="MS130" s="255">
        <f t="shared" si="769"/>
        <v>0</v>
      </c>
      <c r="MT130" s="255">
        <f t="shared" si="770"/>
        <v>84.362648778176478</v>
      </c>
      <c r="MU130" s="255">
        <f t="shared" si="486"/>
        <v>2.7193159218266447</v>
      </c>
      <c r="MV130" s="255">
        <f t="shared" si="728"/>
        <v>87.792344988080643</v>
      </c>
      <c r="MW130" s="255" t="e">
        <f t="shared" si="487"/>
        <v>#REF!</v>
      </c>
      <c r="MX130" s="255" t="e">
        <f t="shared" si="488"/>
        <v>#REF!</v>
      </c>
      <c r="MY130" s="256" t="e">
        <f t="shared" si="729"/>
        <v>#REF!</v>
      </c>
      <c r="MZ130" s="254">
        <f t="shared" si="730"/>
        <v>2.6034208069344862</v>
      </c>
      <c r="NA130" s="255">
        <f t="shared" si="489"/>
        <v>2.9340552494151662</v>
      </c>
      <c r="NB130" s="255">
        <f t="shared" si="731"/>
        <v>8.8407405545771998E-3</v>
      </c>
      <c r="NC130" s="255">
        <f t="shared" si="490"/>
        <v>1.0962518287675728E-2</v>
      </c>
      <c r="ND130" s="255">
        <f t="shared" si="732"/>
        <v>2.688157397234999</v>
      </c>
      <c r="NE130" s="255">
        <f t="shared" si="800"/>
        <v>0.96847781666814903</v>
      </c>
      <c r="NF130" s="256">
        <f t="shared" si="771"/>
        <v>3.2887734042919741E-3</v>
      </c>
      <c r="NG130" s="257">
        <f t="shared" si="772"/>
        <v>1.123785988333885</v>
      </c>
      <c r="NH130" s="254">
        <f t="shared" si="733"/>
        <v>91.94195015398148</v>
      </c>
      <c r="NI130" s="255">
        <f t="shared" si="491"/>
        <v>103.61857782353712</v>
      </c>
      <c r="NJ130" s="255" t="e">
        <f t="shared" si="734"/>
        <v>#REF!</v>
      </c>
      <c r="NK130" s="255" t="e">
        <f t="shared" si="492"/>
        <v>#REF!</v>
      </c>
      <c r="NL130" s="255">
        <f t="shared" si="735"/>
        <v>97.348188430196075</v>
      </c>
      <c r="NM130" s="255">
        <f t="shared" si="773"/>
        <v>0.94446493187604452</v>
      </c>
      <c r="NN130" s="256" t="e">
        <f t="shared" si="774"/>
        <v>#REF!</v>
      </c>
      <c r="NO130" s="257" t="e">
        <f t="shared" si="801"/>
        <v>#REF!</v>
      </c>
      <c r="NP130" s="254">
        <f t="shared" si="736"/>
        <v>11.025873720810969</v>
      </c>
      <c r="NQ130" s="255">
        <f t="shared" si="493"/>
        <v>12.426159683353962</v>
      </c>
      <c r="NR130" s="255">
        <f t="shared" si="737"/>
        <v>9.6970052456345943</v>
      </c>
      <c r="NS130" s="255">
        <f t="shared" si="494"/>
        <v>12.024286504586897</v>
      </c>
      <c r="NT130" s="255">
        <f t="shared" si="738"/>
        <v>103.84416021352017</v>
      </c>
      <c r="NU130" s="255">
        <f t="shared" si="739"/>
        <v>0.10617711865684129</v>
      </c>
      <c r="NV130" s="256">
        <f t="shared" si="740"/>
        <v>9.3380361742981061E-2</v>
      </c>
      <c r="NW130" s="257">
        <f t="shared" si="495"/>
        <v>1.0358957808877343</v>
      </c>
      <c r="NX130" s="254">
        <f t="shared" si="741"/>
        <v>0</v>
      </c>
      <c r="NY130" s="255">
        <f t="shared" si="496"/>
        <v>0</v>
      </c>
      <c r="NZ130" s="255">
        <f t="shared" si="742"/>
        <v>0</v>
      </c>
      <c r="OA130" s="255">
        <f t="shared" si="497"/>
        <v>0</v>
      </c>
      <c r="OB130" s="255">
        <f t="shared" si="743"/>
        <v>0</v>
      </c>
      <c r="OC130" s="255"/>
      <c r="OD130" s="256"/>
      <c r="OE130" s="257"/>
      <c r="OF130" s="254">
        <f t="shared" si="744"/>
        <v>0</v>
      </c>
      <c r="OG130" s="255">
        <f t="shared" si="498"/>
        <v>0</v>
      </c>
      <c r="OH130" s="255">
        <f t="shared" si="745"/>
        <v>0</v>
      </c>
      <c r="OI130" s="255">
        <f t="shared" si="499"/>
        <v>0</v>
      </c>
      <c r="OJ130" s="255">
        <f t="shared" si="746"/>
        <v>0</v>
      </c>
      <c r="OK130" s="255"/>
      <c r="OL130" s="256"/>
      <c r="OM130" s="257"/>
      <c r="ON130" s="258"/>
      <c r="OO130" s="254">
        <f t="shared" si="747"/>
        <v>0</v>
      </c>
      <c r="OP130" s="255">
        <f t="shared" si="500"/>
        <v>0</v>
      </c>
      <c r="OQ130" s="255">
        <f t="shared" si="748"/>
        <v>0</v>
      </c>
      <c r="OR130" s="255">
        <f t="shared" si="501"/>
        <v>0</v>
      </c>
      <c r="OS130" s="255">
        <f t="shared" si="749"/>
        <v>0</v>
      </c>
      <c r="OT130" s="255"/>
      <c r="OU130" s="256"/>
      <c r="OV130" s="257"/>
      <c r="OW130" s="258"/>
      <c r="OX130" s="254">
        <f t="shared" si="750"/>
        <v>93.287841117591725</v>
      </c>
      <c r="OY130" s="255">
        <f t="shared" si="502"/>
        <v>105.13539693952588</v>
      </c>
      <c r="OZ130" s="255">
        <f t="shared" si="751"/>
        <v>0.45782780485604035</v>
      </c>
      <c r="PA130" s="255">
        <f t="shared" si="503"/>
        <v>0.56770647802148999</v>
      </c>
      <c r="PB130" s="255">
        <f t="shared" si="752"/>
        <v>139.2092882588255</v>
      </c>
      <c r="PC130" s="255">
        <f t="shared" ref="PC130:PC193" si="804">OX130/PB130</f>
        <v>0.67012655753361716</v>
      </c>
      <c r="PD130" s="259">
        <f t="shared" si="504"/>
        <v>3.2887734042919749E-3</v>
      </c>
      <c r="PE130" s="257">
        <f t="shared" ref="PE130:PE193" si="805">1+PC130*(OY130-OX130)/OX130+PD130*(PA130-OZ130)/OZ130</f>
        <v>1.0858953784237995</v>
      </c>
      <c r="PF130" s="254">
        <f t="shared" si="505"/>
        <v>0</v>
      </c>
      <c r="PG130" s="255">
        <f t="shared" si="506"/>
        <v>0</v>
      </c>
      <c r="PH130" s="255">
        <f t="shared" si="753"/>
        <v>0</v>
      </c>
      <c r="PI130" s="255">
        <f t="shared" si="507"/>
        <v>0</v>
      </c>
      <c r="PJ130" s="255">
        <f t="shared" si="508"/>
        <v>0</v>
      </c>
      <c r="PK130" s="255"/>
      <c r="PL130" s="259"/>
      <c r="PM130" s="257"/>
      <c r="PN130" s="254">
        <f t="shared" si="509"/>
        <v>0</v>
      </c>
      <c r="PO130" s="255">
        <f t="shared" si="510"/>
        <v>0</v>
      </c>
      <c r="PP130" s="255">
        <f t="shared" si="754"/>
        <v>0</v>
      </c>
      <c r="PQ130" s="255">
        <f t="shared" si="511"/>
        <v>0</v>
      </c>
      <c r="PR130" s="255">
        <f t="shared" si="512"/>
        <v>0</v>
      </c>
      <c r="PS130" s="255"/>
      <c r="PT130" s="259"/>
      <c r="PU130" s="257"/>
      <c r="PV130" s="254">
        <f t="shared" si="513"/>
        <v>12.598654745738427</v>
      </c>
      <c r="PW130" s="255">
        <f t="shared" si="514"/>
        <v>14.198683898447207</v>
      </c>
      <c r="PX130" s="255">
        <f t="shared" si="515"/>
        <v>4.1790624143752078E-2</v>
      </c>
      <c r="PY130" s="255">
        <f t="shared" si="516"/>
        <v>5.1820373938252576E-2</v>
      </c>
      <c r="PZ130" s="255">
        <f t="shared" si="517"/>
        <v>12.707054882289468</v>
      </c>
      <c r="QA130" s="255">
        <f t="shared" si="755"/>
        <v>0.99146929500539704</v>
      </c>
      <c r="QB130" s="259">
        <f t="shared" si="518"/>
        <v>3.2887734042919736E-3</v>
      </c>
      <c r="QC130" s="257">
        <f t="shared" si="756"/>
        <v>1.1267059060827154</v>
      </c>
      <c r="QD130" s="254">
        <f t="shared" si="519"/>
        <v>58.157417255308687</v>
      </c>
      <c r="QE130" s="255">
        <f t="shared" si="520"/>
        <v>65.543409246732892</v>
      </c>
      <c r="QF130" s="255">
        <f t="shared" si="521"/>
        <v>0.19423485279429914</v>
      </c>
      <c r="QG130" s="255">
        <f t="shared" si="522"/>
        <v>0.24085121746493093</v>
      </c>
      <c r="QH130" s="255">
        <f t="shared" si="523"/>
        <v>59.059968236429796</v>
      </c>
      <c r="QI130" s="255">
        <f t="shared" si="784"/>
        <v>0.98471805847392258</v>
      </c>
      <c r="QJ130" s="259">
        <f t="shared" si="785"/>
        <v>3.2887734042919749E-3</v>
      </c>
      <c r="QK130" s="257">
        <f t="shared" si="786"/>
        <v>1.1258484990432183</v>
      </c>
      <c r="QL130" s="254">
        <f t="shared" si="524"/>
        <v>160.39968246327166</v>
      </c>
      <c r="QM130" s="255">
        <f t="shared" si="525"/>
        <v>180.77044213610716</v>
      </c>
      <c r="QN130" s="255">
        <f t="shared" si="526"/>
        <v>1.0491533367728525</v>
      </c>
      <c r="QO130" s="255">
        <f t="shared" si="527"/>
        <v>1.300950137598337</v>
      </c>
      <c r="QP130" s="255">
        <f t="shared" si="757"/>
        <v>319.01052696536271</v>
      </c>
      <c r="QQ130" s="255">
        <f t="shared" si="758"/>
        <v>0.50280372873302526</v>
      </c>
      <c r="QR130" s="259">
        <f t="shared" si="528"/>
        <v>3.2887734042919741E-3</v>
      </c>
      <c r="QS130" s="257">
        <f t="shared" si="759"/>
        <v>1.0646453791661243</v>
      </c>
      <c r="QT130" s="254">
        <f t="shared" si="529"/>
        <v>44.52632923331835</v>
      </c>
      <c r="QU130" s="255">
        <f t="shared" si="530"/>
        <v>50.181173045949784</v>
      </c>
      <c r="QV130" s="255">
        <f t="shared" si="531"/>
        <v>0.15519817727605187</v>
      </c>
      <c r="QW130" s="255">
        <f t="shared" si="532"/>
        <v>0.19244573982230431</v>
      </c>
      <c r="QX130" s="255">
        <f t="shared" si="533"/>
        <v>47.190292001726945</v>
      </c>
      <c r="QY130" s="255">
        <f t="shared" si="787"/>
        <v>0.9435485000111653</v>
      </c>
      <c r="QZ130" s="259">
        <f t="shared" si="788"/>
        <v>3.2887734042919745E-3</v>
      </c>
      <c r="RA130" s="257">
        <f t="shared" si="789"/>
        <v>1.1206199651184481</v>
      </c>
      <c r="RB130" s="254">
        <f t="shared" si="534"/>
        <v>6.4047301139446594E-2</v>
      </c>
      <c r="RC130" s="255">
        <f t="shared" si="535"/>
        <v>7.2181308384156317E-2</v>
      </c>
      <c r="RD130" s="255">
        <f t="shared" si="760"/>
        <v>1.9838272432769494E-3</v>
      </c>
      <c r="RE130" s="255">
        <f t="shared" si="536"/>
        <v>2.4599457816634174E-3</v>
      </c>
      <c r="RF130" s="255">
        <f t="shared" si="537"/>
        <v>0.60321189677828801</v>
      </c>
      <c r="RG130" s="255">
        <f t="shared" si="790"/>
        <v>0.1061771186568413</v>
      </c>
      <c r="RH130" s="259">
        <f t="shared" si="791"/>
        <v>3.2887734042919745E-3</v>
      </c>
      <c r="RI130" s="257">
        <f t="shared" si="792"/>
        <v>1.0142737996864488</v>
      </c>
      <c r="RJ130" s="254">
        <f t="shared" si="538"/>
        <v>0</v>
      </c>
      <c r="RK130" s="255">
        <f t="shared" si="539"/>
        <v>0</v>
      </c>
      <c r="RL130" s="255">
        <f t="shared" si="761"/>
        <v>0</v>
      </c>
      <c r="RM130" s="255">
        <f t="shared" si="540"/>
        <v>0</v>
      </c>
      <c r="RN130" s="255">
        <f t="shared" si="541"/>
        <v>0</v>
      </c>
      <c r="RO130" s="255"/>
      <c r="RP130" s="259"/>
      <c r="RQ130" s="257"/>
      <c r="RR130" s="254">
        <f t="shared" si="542"/>
        <v>0</v>
      </c>
      <c r="RS130" s="255">
        <f t="shared" si="543"/>
        <v>0</v>
      </c>
      <c r="RT130" s="255">
        <f t="shared" si="762"/>
        <v>0</v>
      </c>
      <c r="RU130" s="255">
        <f t="shared" si="544"/>
        <v>0</v>
      </c>
      <c r="RV130" s="255">
        <f t="shared" si="545"/>
        <v>0</v>
      </c>
      <c r="RW130" s="255"/>
      <c r="RX130" s="259"/>
      <c r="RY130" s="257"/>
      <c r="RZ130" s="260"/>
      <c r="SA130" s="242" t="e">
        <f t="shared" si="546"/>
        <v>#REF!</v>
      </c>
      <c r="SB130" s="242">
        <f t="shared" si="547"/>
        <v>0</v>
      </c>
      <c r="SC130" s="242">
        <f t="shared" si="548"/>
        <v>0.38742502205201262</v>
      </c>
      <c r="SD130" s="242">
        <f t="shared" si="549"/>
        <v>0</v>
      </c>
      <c r="SE130" s="242">
        <f t="shared" si="550"/>
        <v>0</v>
      </c>
      <c r="SF130" s="262">
        <v>0</v>
      </c>
      <c r="SG130" s="242">
        <f t="shared" si="551"/>
        <v>0</v>
      </c>
      <c r="SH130" s="262">
        <v>0</v>
      </c>
      <c r="SI130" s="242">
        <f t="shared" si="552"/>
        <v>0.71647377068402296</v>
      </c>
      <c r="SJ130" s="242">
        <f t="shared" si="553"/>
        <v>0</v>
      </c>
      <c r="SK130" s="242">
        <f t="shared" si="554"/>
        <v>0</v>
      </c>
      <c r="SL130" s="242">
        <f t="shared" si="555"/>
        <v>7.7179354566666011E-2</v>
      </c>
      <c r="SM130" s="242">
        <f t="shared" si="556"/>
        <v>0.35734431359631752</v>
      </c>
      <c r="SN130" s="242">
        <f t="shared" si="557"/>
        <v>1.4950815059629885</v>
      </c>
      <c r="SO130" s="242">
        <f t="shared" si="558"/>
        <v>0.27981880529007647</v>
      </c>
      <c r="SP130" s="242">
        <f t="shared" si="559"/>
        <v>2.2314023593101875E-3</v>
      </c>
      <c r="SQ130" s="242">
        <f t="shared" si="560"/>
        <v>0</v>
      </c>
      <c r="SR130" s="242">
        <f t="shared" si="561"/>
        <v>0</v>
      </c>
      <c r="SS130" s="242" t="e">
        <f t="shared" si="562"/>
        <v>#REF!</v>
      </c>
      <c r="ST130" s="242" t="e">
        <f t="shared" si="563"/>
        <v>#REF!</v>
      </c>
      <c r="SU130" s="242" t="e">
        <f t="shared" si="796"/>
        <v>#REF!</v>
      </c>
      <c r="SV130" s="242" t="e">
        <f t="shared" si="797"/>
        <v>#REF!</v>
      </c>
      <c r="SW130" s="242" t="e">
        <f t="shared" si="564"/>
        <v>#REF!</v>
      </c>
      <c r="SX130" s="242" t="e">
        <f t="shared" si="564"/>
        <v>#REF!</v>
      </c>
      <c r="SY130" s="242" t="e">
        <f t="shared" si="564"/>
        <v>#REF!</v>
      </c>
      <c r="SZ130" s="263" t="e">
        <f t="shared" si="564"/>
        <v>#REF!</v>
      </c>
      <c r="TA130" s="264">
        <f t="shared" si="565"/>
        <v>180.21696</v>
      </c>
      <c r="TB130" s="264">
        <f t="shared" si="566"/>
        <v>0</v>
      </c>
      <c r="TC130" s="264">
        <f t="shared" si="567"/>
        <v>130.8252</v>
      </c>
      <c r="TD130" s="264">
        <f t="shared" si="568"/>
        <v>0</v>
      </c>
      <c r="TE130" s="264">
        <f t="shared" si="569"/>
        <v>0</v>
      </c>
      <c r="TF130" s="264">
        <f t="shared" si="569"/>
        <v>0</v>
      </c>
      <c r="TG130" s="264">
        <f t="shared" si="570"/>
        <v>230.79804000000001</v>
      </c>
      <c r="TH130" s="264">
        <f t="shared" si="571"/>
        <v>0</v>
      </c>
      <c r="TI130" s="264">
        <f t="shared" si="572"/>
        <v>0</v>
      </c>
      <c r="TJ130" s="264">
        <f t="shared" si="573"/>
        <v>23.961300000000001</v>
      </c>
      <c r="TK130" s="264">
        <f t="shared" si="574"/>
        <v>111.02652</v>
      </c>
      <c r="TL130" s="264">
        <f t="shared" si="575"/>
        <v>491.22414000000003</v>
      </c>
      <c r="TM130" s="264">
        <f t="shared" si="576"/>
        <v>87.345060000000004</v>
      </c>
      <c r="TN130" s="264">
        <f t="shared" si="577"/>
        <v>0.76956000000000002</v>
      </c>
      <c r="TO130" s="264">
        <f t="shared" si="578"/>
        <v>0</v>
      </c>
      <c r="TP130" s="264">
        <f t="shared" si="578"/>
        <v>0</v>
      </c>
      <c r="TQ130" s="264"/>
      <c r="TR130" s="264"/>
      <c r="TS130" s="264" t="e">
        <f t="shared" si="579"/>
        <v>#REF!</v>
      </c>
      <c r="TT130" s="264">
        <f t="shared" si="580"/>
        <v>0</v>
      </c>
      <c r="TU130" s="264">
        <f t="shared" si="581"/>
        <v>135.52127271379402</v>
      </c>
      <c r="TV130" s="264">
        <f t="shared" si="582"/>
        <v>0</v>
      </c>
      <c r="TW130" s="264">
        <f t="shared" si="582"/>
        <v>0</v>
      </c>
      <c r="TX130" s="264">
        <f t="shared" si="583"/>
        <v>0</v>
      </c>
      <c r="TY130" s="264">
        <f t="shared" si="584"/>
        <v>250.62252498527124</v>
      </c>
      <c r="TZ130" s="264">
        <f t="shared" si="585"/>
        <v>0</v>
      </c>
      <c r="UA130" s="264">
        <f t="shared" si="586"/>
        <v>0</v>
      </c>
      <c r="UB130" s="264">
        <f t="shared" si="587"/>
        <v>26.997338227419771</v>
      </c>
      <c r="UC130" s="264">
        <f t="shared" si="588"/>
        <v>124.99904089599187</v>
      </c>
      <c r="UD130" s="264">
        <f t="shared" si="589"/>
        <v>522.97951078585345</v>
      </c>
      <c r="UE130" s="264">
        <f t="shared" si="590"/>
        <v>97.880618090468758</v>
      </c>
      <c r="UF130" s="264">
        <f t="shared" si="591"/>
        <v>0.78054454528670358</v>
      </c>
      <c r="UG130" s="264">
        <f t="shared" si="592"/>
        <v>0</v>
      </c>
      <c r="UH130" s="264">
        <f t="shared" si="592"/>
        <v>0</v>
      </c>
      <c r="UI130" s="191"/>
      <c r="UJ130" s="191"/>
      <c r="UK130" s="191"/>
      <c r="UL130" s="191"/>
      <c r="UM130" s="189"/>
      <c r="UN130" s="191"/>
      <c r="UO130" s="191"/>
      <c r="UP130" s="191"/>
      <c r="UQ130" s="191"/>
      <c r="UR130" s="191"/>
      <c r="US130" s="191"/>
      <c r="UT130" s="191"/>
      <c r="UU130" s="191"/>
      <c r="UV130" s="192"/>
      <c r="UW130" s="191"/>
      <c r="UX130" s="191"/>
      <c r="UY130" s="191"/>
      <c r="UZ130" s="191"/>
      <c r="VA130" s="191"/>
      <c r="VB130" s="191"/>
      <c r="VC130" s="191"/>
      <c r="VD130" s="191"/>
      <c r="VE130" s="191"/>
      <c r="VF130" s="191"/>
      <c r="VG130" s="191"/>
      <c r="VH130" s="191"/>
      <c r="VI130" s="191"/>
      <c r="VJ130" s="191"/>
      <c r="VK130" s="191"/>
      <c r="VL130" s="191"/>
      <c r="VM130" s="191"/>
      <c r="VN130" s="219"/>
      <c r="VO130" s="191"/>
      <c r="VP130" s="191"/>
      <c r="VQ130" s="191"/>
      <c r="VR130" s="191"/>
      <c r="VS130" s="191"/>
      <c r="VT130" s="191"/>
      <c r="VU130" s="191"/>
      <c r="VV130" s="191"/>
    </row>
    <row r="131" spans="1:594" ht="23.1" hidden="1" customHeight="1" thickBot="1" x14ac:dyDescent="0.35">
      <c r="A131" s="265">
        <v>94</v>
      </c>
      <c r="B131" s="266" t="s">
        <v>201</v>
      </c>
      <c r="C131" s="265">
        <v>2</v>
      </c>
      <c r="D131" s="267">
        <v>640.9</v>
      </c>
      <c r="E131" s="239"/>
      <c r="F131" s="240">
        <f t="shared" si="593"/>
        <v>640.9</v>
      </c>
      <c r="G131" s="240"/>
      <c r="H131" s="268">
        <f>301</f>
        <v>301</v>
      </c>
      <c r="I131" s="269">
        <v>3.5979999999999999</v>
      </c>
      <c r="J131" s="269">
        <f t="shared" si="803"/>
        <v>3.5975000000000001</v>
      </c>
      <c r="K131" s="269">
        <f t="shared" si="798"/>
        <v>3.0876000000000001</v>
      </c>
      <c r="L131" s="269">
        <f t="shared" si="799"/>
        <v>3.0876000000000001</v>
      </c>
      <c r="M131" s="269">
        <v>0.80659999999999998</v>
      </c>
      <c r="N131" s="269">
        <v>0</v>
      </c>
      <c r="O131" s="269">
        <v>0.51039999999999996</v>
      </c>
      <c r="P131" s="269">
        <v>0</v>
      </c>
      <c r="Q131" s="269">
        <v>0</v>
      </c>
      <c r="R131" s="269">
        <v>0</v>
      </c>
      <c r="S131" s="269">
        <v>0.62390000000000001</v>
      </c>
      <c r="T131" s="269">
        <v>0</v>
      </c>
      <c r="U131" s="269">
        <v>0</v>
      </c>
      <c r="V131" s="269">
        <v>7.3200000000000001E-2</v>
      </c>
      <c r="W131" s="269">
        <v>0.1867</v>
      </c>
      <c r="X131" s="269">
        <v>1.1935</v>
      </c>
      <c r="Y131" s="269">
        <v>0.20200000000000001</v>
      </c>
      <c r="Z131" s="269">
        <v>1.1999999999999999E-3</v>
      </c>
      <c r="AA131" s="269">
        <v>0</v>
      </c>
      <c r="AB131" s="269">
        <v>0</v>
      </c>
      <c r="AC131" s="244">
        <v>1.88</v>
      </c>
      <c r="AD131" s="243">
        <f t="shared" si="802"/>
        <v>0.41359999999999997</v>
      </c>
      <c r="AE131" s="243">
        <f t="shared" si="390"/>
        <v>0</v>
      </c>
      <c r="AF131" s="243">
        <f t="shared" si="595"/>
        <v>0</v>
      </c>
      <c r="AG131" s="243">
        <f t="shared" si="596"/>
        <v>0</v>
      </c>
      <c r="AH131" s="244">
        <v>9.2831669333333394E-2</v>
      </c>
      <c r="AI131" s="243">
        <f t="shared" si="391"/>
        <v>0.27115104574785548</v>
      </c>
      <c r="AJ131" s="243">
        <f t="shared" si="597"/>
        <v>8.7401873530650685E-3</v>
      </c>
      <c r="AK131" s="243">
        <f t="shared" si="598"/>
        <v>0.23129055350782443</v>
      </c>
      <c r="AL131" s="243">
        <f t="shared" si="392"/>
        <v>0.13287913575405944</v>
      </c>
      <c r="AM131" s="243">
        <f t="shared" si="599"/>
        <v>3.3485542210022978</v>
      </c>
      <c r="AN131" s="244">
        <v>190.78</v>
      </c>
      <c r="AO131" s="244">
        <v>41.971600000000002</v>
      </c>
      <c r="AP131" s="243">
        <f t="shared" si="600"/>
        <v>0</v>
      </c>
      <c r="AQ131" s="243">
        <f t="shared" si="601"/>
        <v>0</v>
      </c>
      <c r="AR131" s="243">
        <f t="shared" si="602"/>
        <v>0</v>
      </c>
      <c r="AS131" s="244">
        <v>18.633298768549999</v>
      </c>
      <c r="AT131" s="244" t="e">
        <f t="shared" si="393"/>
        <v>#REF!</v>
      </c>
      <c r="AU131" s="243">
        <f t="shared" si="394"/>
        <v>28.562845130760863</v>
      </c>
      <c r="AV131" s="243">
        <f t="shared" si="603"/>
        <v>0.92068469472759429</v>
      </c>
      <c r="AW131" s="243">
        <f t="shared" si="604"/>
        <v>24.363971165337823</v>
      </c>
      <c r="AX131" s="243">
        <f t="shared" si="395"/>
        <v>13.997387194965544</v>
      </c>
      <c r="AY131" s="243">
        <f t="shared" si="605"/>
        <v>352.73415731313167</v>
      </c>
      <c r="AZ131" s="244">
        <v>40</v>
      </c>
      <c r="BA131" s="243">
        <f t="shared" si="606"/>
        <v>203.88666666666666</v>
      </c>
      <c r="BB131" s="243">
        <f t="shared" si="607"/>
        <v>21.262466666666665</v>
      </c>
      <c r="BC131" s="243">
        <f t="shared" si="608"/>
        <v>17.009973333333331</v>
      </c>
      <c r="BD131" s="243">
        <f t="shared" si="609"/>
        <v>4.2524933333333337</v>
      </c>
      <c r="BE131" s="244">
        <v>7.9734249999999998</v>
      </c>
      <c r="BF131" s="243">
        <f t="shared" si="610"/>
        <v>6.3787400000000005</v>
      </c>
      <c r="BG131" s="243">
        <f t="shared" si="611"/>
        <v>1.5946849999999992</v>
      </c>
      <c r="BH131" s="243">
        <f t="shared" si="396"/>
        <v>26.487842200467163</v>
      </c>
      <c r="BI131" s="243">
        <f t="shared" si="612"/>
        <v>0.85379978075314988</v>
      </c>
      <c r="BJ131" s="243">
        <f t="shared" si="613"/>
        <v>22.594003526251988</v>
      </c>
      <c r="BK131" s="243">
        <f t="shared" si="397"/>
        <v>12.980520026690025</v>
      </c>
      <c r="BL131" s="243">
        <f t="shared" si="614"/>
        <v>327.10910467258861</v>
      </c>
      <c r="BM131" s="244">
        <v>0</v>
      </c>
      <c r="BN131" s="243">
        <f t="shared" si="615"/>
        <v>0</v>
      </c>
      <c r="BO131" s="243">
        <f t="shared" si="398"/>
        <v>0</v>
      </c>
      <c r="BP131" s="243">
        <f t="shared" si="616"/>
        <v>0</v>
      </c>
      <c r="BQ131" s="243">
        <f t="shared" si="617"/>
        <v>0</v>
      </c>
      <c r="BR131" s="244">
        <v>0</v>
      </c>
      <c r="BS131" s="243">
        <f t="shared" si="399"/>
        <v>0</v>
      </c>
      <c r="BT131" s="243">
        <f t="shared" si="618"/>
        <v>0</v>
      </c>
      <c r="BU131" s="243">
        <f t="shared" si="619"/>
        <v>0</v>
      </c>
      <c r="BV131" s="243">
        <f t="shared" si="400"/>
        <v>0</v>
      </c>
      <c r="BW131" s="243">
        <f t="shared" si="620"/>
        <v>0</v>
      </c>
      <c r="BX131" s="244">
        <v>0</v>
      </c>
      <c r="BY131" s="243">
        <f t="shared" si="401"/>
        <v>0</v>
      </c>
      <c r="BZ131" s="243">
        <f t="shared" si="621"/>
        <v>0</v>
      </c>
      <c r="CA131" s="243">
        <f t="shared" si="622"/>
        <v>0</v>
      </c>
      <c r="CB131" s="243">
        <f t="shared" si="402"/>
        <v>0</v>
      </c>
      <c r="CC131" s="243">
        <f t="shared" si="623"/>
        <v>0</v>
      </c>
      <c r="CD131" s="245"/>
      <c r="CE131" s="243">
        <f t="shared" si="403"/>
        <v>0</v>
      </c>
      <c r="CF131" s="243">
        <f t="shared" si="624"/>
        <v>0</v>
      </c>
      <c r="CG131" s="243">
        <f t="shared" si="625"/>
        <v>0</v>
      </c>
      <c r="CH131" s="243">
        <f t="shared" si="404"/>
        <v>0</v>
      </c>
      <c r="CI131" s="243">
        <f t="shared" si="626"/>
        <v>0</v>
      </c>
      <c r="CJ131" s="245"/>
      <c r="CK131" s="243">
        <f t="shared" si="405"/>
        <v>0</v>
      </c>
      <c r="CL131" s="243">
        <f t="shared" si="627"/>
        <v>0</v>
      </c>
      <c r="CM131" s="243">
        <f t="shared" si="628"/>
        <v>0</v>
      </c>
      <c r="CN131" s="243">
        <f t="shared" si="406"/>
        <v>0</v>
      </c>
      <c r="CO131" s="243">
        <f t="shared" si="629"/>
        <v>0</v>
      </c>
      <c r="CP131" s="243">
        <v>0</v>
      </c>
      <c r="CQ131" s="243">
        <f t="shared" si="407"/>
        <v>0</v>
      </c>
      <c r="CR131" s="243">
        <f t="shared" si="763"/>
        <v>0</v>
      </c>
      <c r="CS131" s="243">
        <f t="shared" si="630"/>
        <v>0</v>
      </c>
      <c r="CT131" s="243">
        <f t="shared" si="408"/>
        <v>0</v>
      </c>
      <c r="CU131" s="243">
        <f t="shared" si="631"/>
        <v>0</v>
      </c>
      <c r="CV131" s="243"/>
      <c r="CW131" s="243">
        <f t="shared" si="409"/>
        <v>0</v>
      </c>
      <c r="CX131" s="243">
        <f t="shared" si="764"/>
        <v>0</v>
      </c>
      <c r="CY131" s="243">
        <f t="shared" si="632"/>
        <v>0</v>
      </c>
      <c r="CZ131" s="243">
        <f t="shared" si="410"/>
        <v>0</v>
      </c>
      <c r="DA131" s="243">
        <f t="shared" si="633"/>
        <v>0</v>
      </c>
      <c r="DB131" s="244">
        <v>6.57</v>
      </c>
      <c r="DC131" s="243">
        <f t="shared" si="634"/>
        <v>1.4454</v>
      </c>
      <c r="DD131" s="243">
        <f t="shared" si="411"/>
        <v>0</v>
      </c>
      <c r="DE131" s="244">
        <v>0.27282682123500002</v>
      </c>
      <c r="DF131" s="244">
        <v>3.812933525E-2</v>
      </c>
      <c r="DG131" s="243">
        <f t="shared" si="412"/>
        <v>0.94605691338763831</v>
      </c>
      <c r="DH131" s="243">
        <f t="shared" si="413"/>
        <v>0.46362065349363191</v>
      </c>
      <c r="DI131" s="243">
        <f t="shared" si="635"/>
        <v>11.683240468039523</v>
      </c>
      <c r="DJ131" s="244">
        <v>59.04</v>
      </c>
      <c r="DK131" s="243">
        <f t="shared" si="636"/>
        <v>12.988799999999999</v>
      </c>
      <c r="DL131" s="243">
        <f t="shared" si="414"/>
        <v>0</v>
      </c>
      <c r="DM131" s="244">
        <v>2.4477475875849999</v>
      </c>
      <c r="DN131" s="244">
        <v>4.0290865746666702</v>
      </c>
      <c r="DO131" s="243">
        <f t="shared" si="415"/>
        <v>8.9199640927241592</v>
      </c>
      <c r="DP131" s="243">
        <f t="shared" si="416"/>
        <v>4.3712799127487916</v>
      </c>
      <c r="DQ131" s="243">
        <f t="shared" si="637"/>
        <v>110.15625380126953</v>
      </c>
      <c r="DR131" s="244">
        <v>11.47</v>
      </c>
      <c r="DS131" s="243">
        <f t="shared" si="638"/>
        <v>2.5234000000000001</v>
      </c>
      <c r="DT131" s="243">
        <f t="shared" si="417"/>
        <v>0</v>
      </c>
      <c r="DU131" s="244">
        <v>0.48497492596000102</v>
      </c>
      <c r="DV131" s="244">
        <v>0</v>
      </c>
      <c r="DW131" s="243">
        <f t="shared" si="418"/>
        <v>1.6450613492739525</v>
      </c>
      <c r="DX131" s="243">
        <f t="shared" si="419"/>
        <v>0.80617181376169789</v>
      </c>
      <c r="DY131" s="243">
        <f t="shared" si="420"/>
        <v>20.315529706794784</v>
      </c>
      <c r="DZ131" s="244">
        <v>33.08</v>
      </c>
      <c r="EA131" s="243">
        <f t="shared" si="639"/>
        <v>7.2775999999999996</v>
      </c>
      <c r="EB131" s="243">
        <f t="shared" si="421"/>
        <v>0</v>
      </c>
      <c r="EC131" s="244">
        <v>1.3741398408150001</v>
      </c>
      <c r="ED131" s="244">
        <v>2.8727135687499999E-2</v>
      </c>
      <c r="EE131" s="243">
        <f t="shared" si="422"/>
        <v>4.7449061446459542</v>
      </c>
      <c r="EF131" s="243">
        <f t="shared" si="423"/>
        <v>2.3252686560574225</v>
      </c>
      <c r="EG131" s="243">
        <f t="shared" si="424"/>
        <v>58.596770132647038</v>
      </c>
      <c r="EH131" s="244">
        <v>0</v>
      </c>
      <c r="EI131" s="243">
        <f t="shared" si="640"/>
        <v>0</v>
      </c>
      <c r="EJ131" s="243">
        <f t="shared" si="425"/>
        <v>0</v>
      </c>
      <c r="EK131" s="244">
        <v>0</v>
      </c>
      <c r="EL131" s="244">
        <v>0</v>
      </c>
      <c r="EM131" s="243">
        <f t="shared" si="426"/>
        <v>0</v>
      </c>
      <c r="EN131" s="243">
        <f t="shared" si="427"/>
        <v>0</v>
      </c>
      <c r="EO131" s="243">
        <f t="shared" si="641"/>
        <v>0</v>
      </c>
      <c r="EP131" s="244">
        <v>0</v>
      </c>
      <c r="EQ131" s="244">
        <v>74.344399999999993</v>
      </c>
      <c r="ER131" s="244">
        <v>0</v>
      </c>
      <c r="ES131" s="244">
        <v>0</v>
      </c>
      <c r="ET131" s="244">
        <v>0</v>
      </c>
      <c r="EU131" s="243">
        <f t="shared" si="428"/>
        <v>8.447156507576981</v>
      </c>
      <c r="EV131" s="243">
        <f t="shared" si="642"/>
        <v>0.27228266914205529</v>
      </c>
      <c r="EW131" s="243">
        <f t="shared" si="643"/>
        <v>7.205384359909492</v>
      </c>
      <c r="EX131" s="243">
        <f t="shared" si="429"/>
        <v>4.1395778253788489</v>
      </c>
      <c r="EY131" s="243">
        <f t="shared" si="644"/>
        <v>104.31736119954698</v>
      </c>
      <c r="EZ131" s="245">
        <f t="shared" si="645"/>
        <v>110.16</v>
      </c>
      <c r="FA131" s="245">
        <f t="shared" si="645"/>
        <v>24.235199999999999</v>
      </c>
      <c r="FB131" s="245">
        <f t="shared" si="645"/>
        <v>0</v>
      </c>
      <c r="FC131" s="245">
        <f t="shared" si="646"/>
        <v>0</v>
      </c>
      <c r="FD131" s="245">
        <f t="shared" si="647"/>
        <v>0</v>
      </c>
      <c r="FE131" s="245">
        <f t="shared" si="648"/>
        <v>8.6756322211991712</v>
      </c>
      <c r="FF131" s="245">
        <f t="shared" si="649"/>
        <v>24.703145007608686</v>
      </c>
      <c r="FG131" s="245">
        <f t="shared" si="650"/>
        <v>0.7962724797204348</v>
      </c>
      <c r="FH131" s="245">
        <f t="shared" si="651"/>
        <v>21.071665301659827</v>
      </c>
      <c r="FI131" s="245">
        <f t="shared" si="652"/>
        <v>12.105918861440394</v>
      </c>
      <c r="FJ131" s="245">
        <f t="shared" si="652"/>
        <v>305.06915530829787</v>
      </c>
      <c r="FK131" s="244">
        <f t="shared" si="430"/>
        <v>0</v>
      </c>
      <c r="FL131" s="244">
        <v>0</v>
      </c>
      <c r="FM131" s="243">
        <f t="shared" si="653"/>
        <v>0</v>
      </c>
      <c r="FN131" s="243">
        <f t="shared" si="654"/>
        <v>0</v>
      </c>
      <c r="FO131" s="244">
        <v>0</v>
      </c>
      <c r="FP131" s="244">
        <f t="shared" si="655"/>
        <v>0</v>
      </c>
      <c r="FQ131" s="244">
        <f t="shared" si="431"/>
        <v>0</v>
      </c>
      <c r="FR131" s="244">
        <v>0</v>
      </c>
      <c r="FS131" s="243">
        <f t="shared" si="656"/>
        <v>0</v>
      </c>
      <c r="FT131" s="243">
        <f t="shared" si="657"/>
        <v>0</v>
      </c>
      <c r="FU131" s="244">
        <v>0</v>
      </c>
      <c r="FV131" s="244">
        <f t="shared" si="658"/>
        <v>0</v>
      </c>
      <c r="FW131" s="270">
        <v>4.0540000000000003E-3</v>
      </c>
      <c r="FX131" s="243">
        <f t="shared" si="659"/>
        <v>18.070348662724204</v>
      </c>
      <c r="FY131" s="243">
        <f t="shared" si="660"/>
        <v>3.9754767057993248</v>
      </c>
      <c r="FZ131" s="243">
        <f t="shared" si="432"/>
        <v>0</v>
      </c>
      <c r="GA131" s="243">
        <f t="shared" si="661"/>
        <v>0</v>
      </c>
      <c r="GB131" s="243">
        <f t="shared" si="662"/>
        <v>0</v>
      </c>
      <c r="GC131" s="243">
        <f t="shared" si="663"/>
        <v>0.3156749894381416</v>
      </c>
      <c r="GD131" s="243">
        <f t="shared" si="433"/>
        <v>2.5407575186287188</v>
      </c>
      <c r="GE131" s="243">
        <f t="shared" si="664"/>
        <v>8.1897883411350791E-2</v>
      </c>
      <c r="GF131" s="243">
        <f t="shared" si="665"/>
        <v>2.1672540896606542</v>
      </c>
      <c r="GG131" s="243">
        <f t="shared" si="434"/>
        <v>1.2451128938295195</v>
      </c>
      <c r="GH131" s="247">
        <f t="shared" si="666"/>
        <v>31.376844924503885</v>
      </c>
      <c r="GI131" s="244">
        <v>32</v>
      </c>
      <c r="GJ131" s="244">
        <v>4065.55</v>
      </c>
      <c r="GK131" s="244">
        <v>894.42100000000005</v>
      </c>
      <c r="GL131" s="244">
        <v>2493.7002596153702</v>
      </c>
      <c r="GM131" s="244">
        <v>71.022008333333304</v>
      </c>
      <c r="GN131" s="271">
        <v>45.83</v>
      </c>
      <c r="GO131" s="243">
        <f t="shared" si="667"/>
        <v>10.082599999999999</v>
      </c>
      <c r="GP131" s="243">
        <f t="shared" si="435"/>
        <v>0</v>
      </c>
      <c r="GQ131" s="243">
        <f t="shared" si="668"/>
        <v>0</v>
      </c>
      <c r="GR131" s="243">
        <f t="shared" si="669"/>
        <v>0</v>
      </c>
      <c r="GS131" s="244">
        <v>0.92905510691666704</v>
      </c>
      <c r="GT131" s="244">
        <v>0.31905964875416698</v>
      </c>
      <c r="GU131" s="245"/>
      <c r="GV131" s="243">
        <f t="shared" si="436"/>
        <v>6.4947124951726893</v>
      </c>
      <c r="GW131" s="243">
        <f t="shared" si="670"/>
        <v>0.20934827618141674</v>
      </c>
      <c r="GX131" s="243">
        <f t="shared" si="671"/>
        <v>5.5399588953809351</v>
      </c>
      <c r="GY131" s="243">
        <f t="shared" si="437"/>
        <v>3.1827713625421765</v>
      </c>
      <c r="GZ131" s="243">
        <f t="shared" si="672"/>
        <v>80.20583833606284</v>
      </c>
      <c r="HA131" s="244">
        <v>0</v>
      </c>
      <c r="HB131" s="244">
        <v>44</v>
      </c>
      <c r="HC131" s="244">
        <v>0</v>
      </c>
      <c r="HD131" s="244">
        <v>0</v>
      </c>
      <c r="HE131" s="244">
        <v>22.45</v>
      </c>
      <c r="HF131" s="243">
        <f t="shared" si="673"/>
        <v>4.9390000000000001</v>
      </c>
      <c r="HG131" s="243">
        <f t="shared" si="438"/>
        <v>0</v>
      </c>
      <c r="HH131" s="244">
        <v>0.96373416827999903</v>
      </c>
      <c r="HI131" s="244">
        <v>22.53246714526</v>
      </c>
      <c r="HJ131" s="243">
        <f t="shared" si="439"/>
        <v>5.7816763524224308</v>
      </c>
      <c r="HK131" s="243">
        <f t="shared" si="440"/>
        <v>2.8333438832981215</v>
      </c>
      <c r="HL131" s="243">
        <f t="shared" si="441"/>
        <v>71.40026585911265</v>
      </c>
      <c r="HM131" s="244">
        <v>30.56</v>
      </c>
      <c r="HN131" s="243">
        <f t="shared" si="674"/>
        <v>6.7231999999999994</v>
      </c>
      <c r="HO131" s="243">
        <f t="shared" si="442"/>
        <v>0</v>
      </c>
      <c r="HP131" s="244">
        <v>1.3191083002949999</v>
      </c>
      <c r="HQ131" s="244">
        <v>28.6316512225733</v>
      </c>
      <c r="HR131" s="243">
        <f t="shared" si="443"/>
        <v>7.639254317927973</v>
      </c>
      <c r="HS131" s="243">
        <f t="shared" si="444"/>
        <v>3.7436606920398141</v>
      </c>
      <c r="HT131" s="243">
        <f t="shared" si="445"/>
        <v>94.340249439403308</v>
      </c>
      <c r="HU131" s="244">
        <v>18.77</v>
      </c>
      <c r="HV131" s="243">
        <f t="shared" si="675"/>
        <v>4.1293999999999995</v>
      </c>
      <c r="HW131" s="243">
        <f t="shared" si="446"/>
        <v>0</v>
      </c>
      <c r="HX131" s="244">
        <v>0.76678416806500005</v>
      </c>
      <c r="HY131" s="244">
        <v>42.164064055455</v>
      </c>
      <c r="HZ131" s="243">
        <f t="shared" si="447"/>
        <v>7.4797618876030345</v>
      </c>
      <c r="IA131" s="243">
        <f t="shared" si="448"/>
        <v>3.6655005055561518</v>
      </c>
      <c r="IB131" s="243">
        <f t="shared" si="449"/>
        <v>92.370612740015019</v>
      </c>
      <c r="IC131" s="244">
        <v>5</v>
      </c>
      <c r="ID131" s="243">
        <f t="shared" si="676"/>
        <v>1.1000000000000001</v>
      </c>
      <c r="IE131" s="243">
        <f t="shared" si="450"/>
        <v>0</v>
      </c>
      <c r="IF131" s="244">
        <v>0.22122527686999999</v>
      </c>
      <c r="IG131" s="244">
        <v>0.36834593176333302</v>
      </c>
      <c r="IH131" s="243">
        <f t="shared" si="451"/>
        <v>0.76008219809301947</v>
      </c>
      <c r="II131" s="243">
        <f t="shared" si="452"/>
        <v>0.3724826703363176</v>
      </c>
      <c r="IJ131" s="243">
        <f t="shared" si="677"/>
        <v>9.3865632924752038</v>
      </c>
      <c r="IK131" s="244">
        <v>0</v>
      </c>
      <c r="IL131" s="243">
        <f t="shared" si="678"/>
        <v>0</v>
      </c>
      <c r="IM131" s="243">
        <f t="shared" si="453"/>
        <v>0</v>
      </c>
      <c r="IN131" s="244">
        <v>0</v>
      </c>
      <c r="IO131" s="244">
        <v>0</v>
      </c>
      <c r="IP131" s="243">
        <f t="shared" si="454"/>
        <v>0</v>
      </c>
      <c r="IQ131" s="243">
        <f t="shared" si="455"/>
        <v>0</v>
      </c>
      <c r="IR131" s="243">
        <f t="shared" si="679"/>
        <v>0</v>
      </c>
      <c r="IS131" s="244">
        <v>2.5299999999999998</v>
      </c>
      <c r="IT131" s="243">
        <f t="shared" si="680"/>
        <v>0.55659999999999998</v>
      </c>
      <c r="IU131" s="243">
        <f t="shared" si="456"/>
        <v>0</v>
      </c>
      <c r="IV131" s="244">
        <v>0.1106694892</v>
      </c>
      <c r="IW131" s="244">
        <v>0.26255514163037402</v>
      </c>
      <c r="IX131" s="243">
        <f t="shared" si="457"/>
        <v>0.39311205881537714</v>
      </c>
      <c r="IY131" s="243">
        <f t="shared" si="458"/>
        <v>0.19264683448228756</v>
      </c>
      <c r="IZ131" s="243">
        <f t="shared" si="681"/>
        <v>4.8547002289536456</v>
      </c>
      <c r="JA131" s="244">
        <v>21.377500000000001</v>
      </c>
      <c r="JB131" s="243">
        <f t="shared" si="682"/>
        <v>4.7030500000000002</v>
      </c>
      <c r="JC131" s="244">
        <v>155.365833333333</v>
      </c>
      <c r="JD131" s="243">
        <f t="shared" si="459"/>
        <v>0</v>
      </c>
      <c r="JE131" s="243">
        <f t="shared" si="460"/>
        <v>20.616293866793889</v>
      </c>
      <c r="JF131" s="243">
        <f t="shared" si="461"/>
        <v>10.103133860006345</v>
      </c>
      <c r="JG131" s="243">
        <f t="shared" si="683"/>
        <v>254.5989732721599</v>
      </c>
      <c r="JH131" s="244">
        <v>0</v>
      </c>
      <c r="JI131" s="243">
        <f t="shared" si="684"/>
        <v>0</v>
      </c>
      <c r="JJ131" s="244">
        <v>0</v>
      </c>
      <c r="JK131" s="243">
        <f t="shared" si="462"/>
        <v>0</v>
      </c>
      <c r="JL131" s="243">
        <f t="shared" si="463"/>
        <v>0</v>
      </c>
      <c r="JM131" s="243">
        <f t="shared" si="464"/>
        <v>0</v>
      </c>
      <c r="JN131" s="243">
        <f t="shared" si="685"/>
        <v>0</v>
      </c>
      <c r="JO131" s="244">
        <v>0</v>
      </c>
      <c r="JP131" s="243">
        <f t="shared" si="686"/>
        <v>0</v>
      </c>
      <c r="JQ131" s="244">
        <v>0</v>
      </c>
      <c r="JR131" s="243">
        <f t="shared" si="465"/>
        <v>0</v>
      </c>
      <c r="JS131" s="243">
        <f t="shared" si="466"/>
        <v>0</v>
      </c>
      <c r="JT131" s="243">
        <f t="shared" si="467"/>
        <v>0</v>
      </c>
      <c r="JU131" s="243">
        <f t="shared" si="687"/>
        <v>0</v>
      </c>
      <c r="JV131" s="244">
        <v>0</v>
      </c>
      <c r="JW131" s="243">
        <f t="shared" si="688"/>
        <v>0</v>
      </c>
      <c r="JX131" s="244">
        <v>0</v>
      </c>
      <c r="JY131" s="243">
        <f t="shared" si="468"/>
        <v>0</v>
      </c>
      <c r="JZ131" s="243">
        <f t="shared" si="469"/>
        <v>0</v>
      </c>
      <c r="KA131" s="243">
        <f t="shared" si="470"/>
        <v>0</v>
      </c>
      <c r="KB131" s="243">
        <f t="shared" si="689"/>
        <v>0</v>
      </c>
      <c r="KC131" s="244">
        <v>34.799999999999997</v>
      </c>
      <c r="KD131" s="243">
        <f t="shared" si="690"/>
        <v>7.6559999999999997</v>
      </c>
      <c r="KE131" s="244">
        <v>18.6533333333333</v>
      </c>
      <c r="KF131" s="243">
        <f t="shared" si="471"/>
        <v>0</v>
      </c>
      <c r="KG131" s="243">
        <f t="shared" si="472"/>
        <v>6.9433622806876825</v>
      </c>
      <c r="KH131" s="243">
        <f t="shared" si="473"/>
        <v>3.4026347807010491</v>
      </c>
      <c r="KI131" s="243">
        <f t="shared" si="691"/>
        <v>85.746396473666422</v>
      </c>
      <c r="KJ131" s="244">
        <v>9.0541638888889207</v>
      </c>
      <c r="KK131" s="243">
        <f t="shared" si="692"/>
        <v>1.9919160555555626</v>
      </c>
      <c r="KL131" s="244">
        <v>8.7762111111110794</v>
      </c>
      <c r="KM131" s="243">
        <f t="shared" si="474"/>
        <v>0</v>
      </c>
      <c r="KN131" s="243">
        <f t="shared" si="475"/>
        <v>2.2522475786343175</v>
      </c>
      <c r="KO131" s="243">
        <f t="shared" si="476"/>
        <v>1.103726931709494</v>
      </c>
      <c r="KP131" s="243">
        <f t="shared" si="693"/>
        <v>27.813918679079247</v>
      </c>
      <c r="KQ131" s="243">
        <f t="shared" si="694"/>
        <v>144.54166388888893</v>
      </c>
      <c r="KR131" s="243">
        <f t="shared" si="694"/>
        <v>31.799166055555563</v>
      </c>
      <c r="KS131" s="243">
        <f t="shared" si="695"/>
        <v>280.13598267716941</v>
      </c>
      <c r="KT131" s="243">
        <f t="shared" si="696"/>
        <v>0</v>
      </c>
      <c r="KU131" s="243">
        <f t="shared" si="697"/>
        <v>0</v>
      </c>
      <c r="KV131" s="243">
        <f t="shared" si="698"/>
        <v>0</v>
      </c>
      <c r="KW131" s="243">
        <f t="shared" si="699"/>
        <v>51.86579054097772</v>
      </c>
      <c r="KX131" s="243">
        <f t="shared" si="700"/>
        <v>1.6718236335496803</v>
      </c>
      <c r="KY131" s="243">
        <f t="shared" si="701"/>
        <v>44.241272864198415</v>
      </c>
      <c r="KZ131" s="243">
        <f t="shared" si="702"/>
        <v>25.417130158129581</v>
      </c>
      <c r="LA131" s="243">
        <f t="shared" si="702"/>
        <v>640.5116799848654</v>
      </c>
      <c r="LB131" s="244">
        <v>48.04</v>
      </c>
      <c r="LC131" s="243">
        <f t="shared" si="703"/>
        <v>10.5688</v>
      </c>
      <c r="LD131" s="243">
        <f t="shared" si="477"/>
        <v>0</v>
      </c>
      <c r="LE131" s="243">
        <f t="shared" si="704"/>
        <v>0</v>
      </c>
      <c r="LF131" s="243">
        <f t="shared" si="705"/>
        <v>0</v>
      </c>
      <c r="LG131" s="244">
        <v>4.1437479679833302</v>
      </c>
      <c r="LH131" s="243">
        <f t="shared" si="478"/>
        <v>7.1300675496041013</v>
      </c>
      <c r="LI131" s="243">
        <f t="shared" si="706"/>
        <v>0.22982808733660318</v>
      </c>
      <c r="LJ131" s="243">
        <f t="shared" si="707"/>
        <v>6.0819137375912291</v>
      </c>
      <c r="LK131" s="243">
        <f t="shared" si="479"/>
        <v>3.494130775879372</v>
      </c>
      <c r="LL131" s="243">
        <f t="shared" si="708"/>
        <v>88.052095552160168</v>
      </c>
      <c r="LM131" s="243">
        <f t="shared" si="480"/>
        <v>0.54166666784117723</v>
      </c>
      <c r="LN131" s="244">
        <v>6.1545228937110799E-2</v>
      </c>
      <c r="LO131" s="243">
        <f t="shared" si="709"/>
        <v>1.9838272432769494E-3</v>
      </c>
      <c r="LP131" s="243">
        <f t="shared" si="710"/>
        <v>5.2497787819218517E-2</v>
      </c>
      <c r="LQ131" s="243">
        <f t="shared" si="481"/>
        <v>3.0160594838914402E-2</v>
      </c>
      <c r="LR131" s="243">
        <f t="shared" si="711"/>
        <v>0.7600469899406429</v>
      </c>
      <c r="LS131" s="244">
        <v>0</v>
      </c>
      <c r="LT131" s="243">
        <f t="shared" si="482"/>
        <v>0</v>
      </c>
      <c r="LU131" s="243">
        <f t="shared" si="712"/>
        <v>0</v>
      </c>
      <c r="LV131" s="243">
        <f t="shared" si="713"/>
        <v>0</v>
      </c>
      <c r="LW131" s="243">
        <f t="shared" si="483"/>
        <v>0</v>
      </c>
      <c r="LX131" s="243">
        <f t="shared" si="714"/>
        <v>0</v>
      </c>
      <c r="LY131" s="245">
        <f t="shared" si="484"/>
        <v>0</v>
      </c>
      <c r="LZ131" s="244">
        <v>0</v>
      </c>
      <c r="MA131" s="249">
        <f t="shared" si="715"/>
        <v>0</v>
      </c>
      <c r="MB131" s="249">
        <f t="shared" si="716"/>
        <v>0</v>
      </c>
      <c r="MC131" s="249">
        <f t="shared" si="485"/>
        <v>0</v>
      </c>
      <c r="MD131" s="247">
        <f t="shared" si="717"/>
        <v>0</v>
      </c>
      <c r="ME131" s="250">
        <f t="shared" si="718"/>
        <v>1829.1674773025534</v>
      </c>
      <c r="MF131" s="251">
        <f t="shared" si="765"/>
        <v>682.3484553129681</v>
      </c>
      <c r="MG131" s="252" t="e">
        <f t="shared" si="719"/>
        <v>#REF!</v>
      </c>
      <c r="MH131" s="252" t="e">
        <f t="shared" si="766"/>
        <v>#REF!</v>
      </c>
      <c r="MI131" s="252">
        <f t="shared" si="720"/>
        <v>0</v>
      </c>
      <c r="MJ131" s="252">
        <f t="shared" si="721"/>
        <v>0</v>
      </c>
      <c r="MK131" s="252">
        <f t="shared" si="767"/>
        <v>203.88666666666666</v>
      </c>
      <c r="ML131" s="252">
        <f t="shared" si="722"/>
        <v>0</v>
      </c>
      <c r="MM131" s="252">
        <f t="shared" si="723"/>
        <v>0</v>
      </c>
      <c r="MN131" s="252">
        <f t="shared" si="724"/>
        <v>74.344399999999993</v>
      </c>
      <c r="MO131" s="252">
        <f t="shared" si="725"/>
        <v>0</v>
      </c>
      <c r="MP131" s="253">
        <f t="shared" si="726"/>
        <v>0</v>
      </c>
      <c r="MQ131" s="254">
        <f t="shared" si="768"/>
        <v>0</v>
      </c>
      <c r="MR131" s="255">
        <f t="shared" si="727"/>
        <v>0</v>
      </c>
      <c r="MS131" s="255">
        <f t="shared" si="769"/>
        <v>0</v>
      </c>
      <c r="MT131" s="255">
        <f t="shared" si="770"/>
        <v>156.56501322548189</v>
      </c>
      <c r="MU131" s="255">
        <f t="shared" si="486"/>
        <v>5.0466615194186275</v>
      </c>
      <c r="MV131" s="255">
        <f t="shared" si="728"/>
        <v>162.93003898320723</v>
      </c>
      <c r="MW131" s="255" t="e">
        <f t="shared" si="487"/>
        <v>#REF!</v>
      </c>
      <c r="MX131" s="255" t="e">
        <f t="shared" si="488"/>
        <v>#REF!</v>
      </c>
      <c r="MY131" s="256" t="e">
        <f t="shared" si="729"/>
        <v>#REF!</v>
      </c>
      <c r="MZ131" s="254">
        <f t="shared" si="730"/>
        <v>2.5757744752795455</v>
      </c>
      <c r="NA131" s="255">
        <f t="shared" si="489"/>
        <v>2.9028978336400479</v>
      </c>
      <c r="NB131" s="255">
        <f t="shared" si="731"/>
        <v>8.7401873530650685E-3</v>
      </c>
      <c r="NC131" s="255">
        <f t="shared" si="490"/>
        <v>1.0837832317800685E-2</v>
      </c>
      <c r="ND131" s="255">
        <f t="shared" si="732"/>
        <v>2.6575827150811886</v>
      </c>
      <c r="NE131" s="255">
        <f t="shared" si="800"/>
        <v>0.96921704850900803</v>
      </c>
      <c r="NF131" s="256">
        <f t="shared" si="771"/>
        <v>3.2887734042919741E-3</v>
      </c>
      <c r="NG131" s="257">
        <f t="shared" si="772"/>
        <v>1.123879870777674</v>
      </c>
      <c r="NH131" s="254">
        <f t="shared" si="733"/>
        <v>262.47564482171214</v>
      </c>
      <c r="NI131" s="255">
        <f t="shared" si="491"/>
        <v>295.81005171406957</v>
      </c>
      <c r="NJ131" s="255" t="e">
        <f t="shared" si="734"/>
        <v>#REF!</v>
      </c>
      <c r="NK131" s="255" t="e">
        <f t="shared" si="492"/>
        <v>#REF!</v>
      </c>
      <c r="NL131" s="255">
        <f t="shared" si="735"/>
        <v>279.94774389931086</v>
      </c>
      <c r="NM131" s="255">
        <f t="shared" si="773"/>
        <v>0.93758799826626593</v>
      </c>
      <c r="NN131" s="256" t="e">
        <f t="shared" si="774"/>
        <v>#REF!</v>
      </c>
      <c r="NO131" s="257" t="e">
        <f t="shared" si="801"/>
        <v>#REF!</v>
      </c>
      <c r="NP131" s="254">
        <f t="shared" si="736"/>
        <v>27.564684302027427</v>
      </c>
      <c r="NQ131" s="255">
        <f t="shared" si="493"/>
        <v>31.06539920838491</v>
      </c>
      <c r="NR131" s="255">
        <f t="shared" si="737"/>
        <v>24.242513114086481</v>
      </c>
      <c r="NS131" s="255">
        <f t="shared" si="494"/>
        <v>30.060716261467238</v>
      </c>
      <c r="NT131" s="255">
        <f t="shared" si="738"/>
        <v>259.61040053380049</v>
      </c>
      <c r="NU131" s="255">
        <f t="shared" si="739"/>
        <v>0.10617711865684129</v>
      </c>
      <c r="NV131" s="256">
        <f t="shared" si="740"/>
        <v>9.3380361742981019E-2</v>
      </c>
      <c r="NW131" s="257">
        <f t="shared" si="495"/>
        <v>1.0358957808877343</v>
      </c>
      <c r="NX131" s="254">
        <f t="shared" si="741"/>
        <v>0</v>
      </c>
      <c r="NY131" s="255">
        <f t="shared" si="496"/>
        <v>0</v>
      </c>
      <c r="NZ131" s="255">
        <f t="shared" si="742"/>
        <v>0</v>
      </c>
      <c r="OA131" s="255">
        <f t="shared" si="497"/>
        <v>0</v>
      </c>
      <c r="OB131" s="255">
        <f t="shared" si="743"/>
        <v>0</v>
      </c>
      <c r="OC131" s="255"/>
      <c r="OD131" s="256"/>
      <c r="OE131" s="257"/>
      <c r="OF131" s="254">
        <f t="shared" si="744"/>
        <v>0</v>
      </c>
      <c r="OG131" s="255">
        <f t="shared" si="498"/>
        <v>0</v>
      </c>
      <c r="OH131" s="255">
        <f t="shared" si="745"/>
        <v>0</v>
      </c>
      <c r="OI131" s="255">
        <f t="shared" si="499"/>
        <v>0</v>
      </c>
      <c r="OJ131" s="255">
        <f t="shared" si="746"/>
        <v>0</v>
      </c>
      <c r="OK131" s="255"/>
      <c r="OL131" s="256"/>
      <c r="OM131" s="257"/>
      <c r="ON131" s="258"/>
      <c r="OO131" s="254">
        <f t="shared" si="747"/>
        <v>0</v>
      </c>
      <c r="OP131" s="255">
        <f t="shared" si="500"/>
        <v>0</v>
      </c>
      <c r="OQ131" s="255">
        <f t="shared" si="748"/>
        <v>0</v>
      </c>
      <c r="OR131" s="255">
        <f t="shared" si="501"/>
        <v>0</v>
      </c>
      <c r="OS131" s="255">
        <f t="shared" si="749"/>
        <v>0</v>
      </c>
      <c r="OT131" s="255"/>
      <c r="OU131" s="256"/>
      <c r="OV131" s="257"/>
      <c r="OW131" s="258"/>
      <c r="OX131" s="254">
        <f t="shared" si="750"/>
        <v>160.10263166802497</v>
      </c>
      <c r="OY131" s="255">
        <f t="shared" si="502"/>
        <v>180.43566588986414</v>
      </c>
      <c r="OZ131" s="255">
        <f t="shared" si="751"/>
        <v>0.7962724797204348</v>
      </c>
      <c r="PA131" s="255">
        <f t="shared" si="503"/>
        <v>0.98737787485333917</v>
      </c>
      <c r="PB131" s="255">
        <f t="shared" si="752"/>
        <v>242.11837722880784</v>
      </c>
      <c r="PC131" s="255">
        <f t="shared" si="804"/>
        <v>0.66125766040767753</v>
      </c>
      <c r="PD131" s="259">
        <f t="shared" si="504"/>
        <v>3.2887734042919741E-3</v>
      </c>
      <c r="PE131" s="257">
        <f t="shared" si="805"/>
        <v>1.0847690284888052</v>
      </c>
      <c r="PF131" s="254">
        <f t="shared" si="505"/>
        <v>0</v>
      </c>
      <c r="PG131" s="255">
        <f t="shared" si="506"/>
        <v>0</v>
      </c>
      <c r="PH131" s="255">
        <f t="shared" si="753"/>
        <v>0</v>
      </c>
      <c r="PI131" s="255">
        <f t="shared" si="507"/>
        <v>0</v>
      </c>
      <c r="PJ131" s="255">
        <f t="shared" si="508"/>
        <v>0</v>
      </c>
      <c r="PK131" s="255"/>
      <c r="PL131" s="259"/>
      <c r="PM131" s="257"/>
      <c r="PN131" s="254">
        <f t="shared" si="509"/>
        <v>0</v>
      </c>
      <c r="PO131" s="255">
        <f t="shared" si="510"/>
        <v>0</v>
      </c>
      <c r="PP131" s="255">
        <f t="shared" si="754"/>
        <v>0</v>
      </c>
      <c r="PQ131" s="255">
        <f t="shared" si="511"/>
        <v>0</v>
      </c>
      <c r="PR131" s="255">
        <f t="shared" si="512"/>
        <v>0</v>
      </c>
      <c r="PS131" s="255"/>
      <c r="PT131" s="259"/>
      <c r="PU131" s="257"/>
      <c r="PV131" s="254">
        <f t="shared" si="513"/>
        <v>24.689875357909525</v>
      </c>
      <c r="PW131" s="255">
        <f t="shared" si="514"/>
        <v>27.825489528364034</v>
      </c>
      <c r="PX131" s="255">
        <f t="shared" si="515"/>
        <v>8.1897883411350791E-2</v>
      </c>
      <c r="PY131" s="255">
        <f t="shared" si="516"/>
        <v>0.10155337543007498</v>
      </c>
      <c r="PZ131" s="255">
        <f t="shared" si="517"/>
        <v>24.902257876590387</v>
      </c>
      <c r="QA131" s="255">
        <f t="shared" si="755"/>
        <v>0.99147135493763749</v>
      </c>
      <c r="QB131" s="259">
        <f t="shared" si="518"/>
        <v>3.2887734042919741E-3</v>
      </c>
      <c r="QC131" s="257">
        <f t="shared" si="756"/>
        <v>1.1267061676941101</v>
      </c>
      <c r="QD131" s="254">
        <f t="shared" si="519"/>
        <v>62.671349852364742</v>
      </c>
      <c r="QE131" s="255">
        <f t="shared" si="520"/>
        <v>70.630611283615067</v>
      </c>
      <c r="QF131" s="255">
        <f t="shared" si="521"/>
        <v>0.20934827618141674</v>
      </c>
      <c r="QG131" s="255">
        <f t="shared" si="522"/>
        <v>0.25959186246495675</v>
      </c>
      <c r="QH131" s="255">
        <f t="shared" si="523"/>
        <v>63.655427250843523</v>
      </c>
      <c r="QI131" s="255">
        <f t="shared" si="784"/>
        <v>0.98454055779720273</v>
      </c>
      <c r="QJ131" s="259">
        <f t="shared" si="785"/>
        <v>3.2887734042919741E-3</v>
      </c>
      <c r="QK131" s="257">
        <f t="shared" si="786"/>
        <v>1.1258259564572748</v>
      </c>
      <c r="QL131" s="254">
        <f t="shared" si="524"/>
        <v>230.31518283876656</v>
      </c>
      <c r="QM131" s="255">
        <f t="shared" si="525"/>
        <v>259.56521105928994</v>
      </c>
      <c r="QN131" s="255">
        <f t="shared" si="526"/>
        <v>1.6718236335496803</v>
      </c>
      <c r="QO131" s="255">
        <f t="shared" si="527"/>
        <v>2.0730613056016036</v>
      </c>
      <c r="QP131" s="255">
        <f t="shared" si="757"/>
        <v>508.34260316259156</v>
      </c>
      <c r="QQ131" s="255">
        <f t="shared" si="758"/>
        <v>0.45307078613102408</v>
      </c>
      <c r="QR131" s="259">
        <f t="shared" si="528"/>
        <v>3.2887734042919741E-3</v>
      </c>
      <c r="QS131" s="257">
        <f t="shared" si="759"/>
        <v>1.0583292954556702</v>
      </c>
      <c r="QT131" s="254">
        <f t="shared" si="529"/>
        <v>66.028734759861308</v>
      </c>
      <c r="QU131" s="255">
        <f t="shared" si="530"/>
        <v>74.414384074363696</v>
      </c>
      <c r="QV131" s="255">
        <f t="shared" si="531"/>
        <v>0.22982808733660318</v>
      </c>
      <c r="QW131" s="255">
        <f t="shared" si="532"/>
        <v>0.28498682829738792</v>
      </c>
      <c r="QX131" s="255">
        <f t="shared" si="533"/>
        <v>69.882615517587439</v>
      </c>
      <c r="QY131" s="255">
        <f t="shared" si="787"/>
        <v>0.94485208189215208</v>
      </c>
      <c r="QZ131" s="259">
        <f t="shared" si="788"/>
        <v>3.2887734042919741E-3</v>
      </c>
      <c r="RA131" s="257">
        <f t="shared" si="789"/>
        <v>1.1207855200173333</v>
      </c>
      <c r="RB131" s="254">
        <f t="shared" si="534"/>
        <v>6.4047301139446594E-2</v>
      </c>
      <c r="RC131" s="255">
        <f t="shared" si="535"/>
        <v>7.2181308384156317E-2</v>
      </c>
      <c r="RD131" s="255">
        <f t="shared" si="760"/>
        <v>1.9838272432769494E-3</v>
      </c>
      <c r="RE131" s="255">
        <f t="shared" si="536"/>
        <v>2.4599457816634174E-3</v>
      </c>
      <c r="RF131" s="255">
        <f t="shared" si="537"/>
        <v>0.60321189677828801</v>
      </c>
      <c r="RG131" s="255">
        <f t="shared" si="790"/>
        <v>0.1061771186568413</v>
      </c>
      <c r="RH131" s="259">
        <f t="shared" si="791"/>
        <v>3.2887734042919745E-3</v>
      </c>
      <c r="RI131" s="257">
        <f t="shared" si="792"/>
        <v>1.0142737996864488</v>
      </c>
      <c r="RJ131" s="254">
        <f t="shared" si="538"/>
        <v>0</v>
      </c>
      <c r="RK131" s="255">
        <f t="shared" si="539"/>
        <v>0</v>
      </c>
      <c r="RL131" s="255">
        <f t="shared" si="761"/>
        <v>0</v>
      </c>
      <c r="RM131" s="255">
        <f t="shared" si="540"/>
        <v>0</v>
      </c>
      <c r="RN131" s="255">
        <f t="shared" si="541"/>
        <v>0</v>
      </c>
      <c r="RO131" s="255"/>
      <c r="RP131" s="259"/>
      <c r="RQ131" s="257"/>
      <c r="RR131" s="254">
        <f t="shared" si="542"/>
        <v>0</v>
      </c>
      <c r="RS131" s="255">
        <f t="shared" si="543"/>
        <v>0</v>
      </c>
      <c r="RT131" s="255">
        <f t="shared" si="762"/>
        <v>0</v>
      </c>
      <c r="RU131" s="255">
        <f t="shared" si="544"/>
        <v>0</v>
      </c>
      <c r="RV131" s="255">
        <f t="shared" si="545"/>
        <v>0</v>
      </c>
      <c r="RW131" s="255"/>
      <c r="RX131" s="259"/>
      <c r="RY131" s="257"/>
      <c r="RZ131" s="260"/>
      <c r="SA131" s="242" t="e">
        <f t="shared" si="546"/>
        <v>#REF!</v>
      </c>
      <c r="SB131" s="242">
        <f t="shared" si="547"/>
        <v>0</v>
      </c>
      <c r="SC131" s="242">
        <f t="shared" si="548"/>
        <v>0.52872120656509958</v>
      </c>
      <c r="SD131" s="242">
        <f t="shared" si="549"/>
        <v>0</v>
      </c>
      <c r="SE131" s="242">
        <f t="shared" si="550"/>
        <v>0</v>
      </c>
      <c r="SF131" s="262">
        <v>0</v>
      </c>
      <c r="SG131" s="242">
        <f t="shared" si="551"/>
        <v>0</v>
      </c>
      <c r="SH131" s="262">
        <v>0</v>
      </c>
      <c r="SI131" s="242">
        <f t="shared" si="552"/>
        <v>0.67678739687416556</v>
      </c>
      <c r="SJ131" s="242">
        <f t="shared" si="553"/>
        <v>0</v>
      </c>
      <c r="SK131" s="242">
        <f t="shared" si="554"/>
        <v>0</v>
      </c>
      <c r="SL131" s="242">
        <f t="shared" si="555"/>
        <v>8.2474891475208867E-2</v>
      </c>
      <c r="SM131" s="242">
        <f t="shared" si="556"/>
        <v>0.21019170607057322</v>
      </c>
      <c r="SN131" s="242">
        <f t="shared" si="557"/>
        <v>1.2631160141263424</v>
      </c>
      <c r="SO131" s="242">
        <f t="shared" si="558"/>
        <v>0.22639867504350134</v>
      </c>
      <c r="SP131" s="242">
        <f t="shared" si="559"/>
        <v>1.2171285596237385E-3</v>
      </c>
      <c r="SQ131" s="242">
        <f t="shared" si="560"/>
        <v>0</v>
      </c>
      <c r="SR131" s="242">
        <f t="shared" si="561"/>
        <v>0</v>
      </c>
      <c r="SS131" s="242" t="e">
        <f t="shared" si="562"/>
        <v>#REF!</v>
      </c>
      <c r="ST131" s="242" t="e">
        <f t="shared" si="563"/>
        <v>#REF!</v>
      </c>
      <c r="SU131" s="242" t="e">
        <f t="shared" si="796"/>
        <v>#REF!</v>
      </c>
      <c r="SV131" s="242" t="e">
        <f t="shared" si="797"/>
        <v>#REF!</v>
      </c>
      <c r="SW131" s="242" t="e">
        <f t="shared" si="564"/>
        <v>#REF!</v>
      </c>
      <c r="SX131" s="242" t="e">
        <f t="shared" si="564"/>
        <v>#REF!</v>
      </c>
      <c r="SY131" s="242" t="e">
        <f t="shared" si="564"/>
        <v>#REF!</v>
      </c>
      <c r="SZ131" s="263" t="e">
        <f t="shared" si="564"/>
        <v>#REF!</v>
      </c>
      <c r="TA131" s="264">
        <f t="shared" si="565"/>
        <v>516.94993999999997</v>
      </c>
      <c r="TB131" s="264">
        <f t="shared" si="566"/>
        <v>0</v>
      </c>
      <c r="TC131" s="264">
        <f t="shared" si="567"/>
        <v>327.11535999999995</v>
      </c>
      <c r="TD131" s="264">
        <f t="shared" si="568"/>
        <v>0</v>
      </c>
      <c r="TE131" s="264">
        <f t="shared" si="569"/>
        <v>0</v>
      </c>
      <c r="TF131" s="264">
        <f t="shared" si="569"/>
        <v>0</v>
      </c>
      <c r="TG131" s="264">
        <f t="shared" si="570"/>
        <v>399.85750999999999</v>
      </c>
      <c r="TH131" s="264">
        <f t="shared" si="571"/>
        <v>0</v>
      </c>
      <c r="TI131" s="264">
        <f t="shared" si="572"/>
        <v>0</v>
      </c>
      <c r="TJ131" s="264">
        <f t="shared" si="573"/>
        <v>46.913879999999999</v>
      </c>
      <c r="TK131" s="264">
        <f t="shared" si="574"/>
        <v>119.65603</v>
      </c>
      <c r="TL131" s="264">
        <f t="shared" si="575"/>
        <v>764.91414999999995</v>
      </c>
      <c r="TM131" s="264">
        <f t="shared" si="576"/>
        <v>129.46180000000001</v>
      </c>
      <c r="TN131" s="264">
        <f t="shared" si="577"/>
        <v>0.76907999999999987</v>
      </c>
      <c r="TO131" s="264">
        <f t="shared" si="578"/>
        <v>0</v>
      </c>
      <c r="TP131" s="264">
        <f t="shared" si="578"/>
        <v>0</v>
      </c>
      <c r="TQ131" s="264"/>
      <c r="TR131" s="264"/>
      <c r="TS131" s="264" t="e">
        <f t="shared" si="579"/>
        <v>#REF!</v>
      </c>
      <c r="TT131" s="264">
        <f t="shared" si="580"/>
        <v>0</v>
      </c>
      <c r="TU131" s="264">
        <f t="shared" si="581"/>
        <v>338.85742128757232</v>
      </c>
      <c r="TV131" s="264">
        <f t="shared" si="582"/>
        <v>0</v>
      </c>
      <c r="TW131" s="264">
        <f t="shared" si="582"/>
        <v>0</v>
      </c>
      <c r="TX131" s="264">
        <f t="shared" si="583"/>
        <v>0</v>
      </c>
      <c r="TY131" s="264">
        <f t="shared" si="584"/>
        <v>433.75304265665267</v>
      </c>
      <c r="TZ131" s="264">
        <f t="shared" si="585"/>
        <v>0</v>
      </c>
      <c r="UA131" s="264">
        <f t="shared" si="586"/>
        <v>0</v>
      </c>
      <c r="UB131" s="264">
        <f t="shared" si="587"/>
        <v>52.858157946461361</v>
      </c>
      <c r="UC131" s="264">
        <f t="shared" si="588"/>
        <v>134.71186442063038</v>
      </c>
      <c r="UD131" s="264">
        <f t="shared" si="589"/>
        <v>809.53105345357289</v>
      </c>
      <c r="UE131" s="264">
        <f t="shared" si="590"/>
        <v>145.09891083538</v>
      </c>
      <c r="UF131" s="264">
        <f t="shared" si="591"/>
        <v>0.78005769386285395</v>
      </c>
      <c r="UG131" s="264">
        <f t="shared" si="592"/>
        <v>0</v>
      </c>
      <c r="UH131" s="264">
        <f t="shared" si="592"/>
        <v>0</v>
      </c>
      <c r="UI131" s="191"/>
      <c r="UJ131" s="191"/>
      <c r="UK131" s="191"/>
      <c r="UL131" s="191"/>
      <c r="UM131" s="189"/>
      <c r="UN131" s="191"/>
      <c r="UO131" s="191"/>
      <c r="UP131" s="191"/>
      <c r="UQ131" s="191"/>
      <c r="UR131" s="191"/>
      <c r="US131" s="191"/>
      <c r="UT131" s="191"/>
      <c r="UU131" s="191"/>
      <c r="UV131" s="192"/>
      <c r="UW131" s="191"/>
      <c r="UX131" s="191"/>
      <c r="UY131" s="191"/>
      <c r="UZ131" s="191"/>
      <c r="VA131" s="191"/>
      <c r="VB131" s="191"/>
      <c r="VC131" s="191"/>
      <c r="VD131" s="191"/>
      <c r="VE131" s="191"/>
      <c r="VF131" s="191"/>
      <c r="VG131" s="191"/>
      <c r="VH131" s="191"/>
      <c r="VI131" s="191"/>
      <c r="VJ131" s="191"/>
      <c r="VK131" s="191"/>
      <c r="VL131" s="191"/>
      <c r="VM131" s="191"/>
      <c r="VN131" s="219"/>
      <c r="VO131" s="191"/>
      <c r="VP131" s="191"/>
      <c r="VQ131" s="191"/>
      <c r="VR131" s="191"/>
      <c r="VS131" s="191"/>
      <c r="VT131" s="191"/>
      <c r="VU131" s="191"/>
      <c r="VV131" s="191"/>
    </row>
    <row r="132" spans="1:594" ht="23.1" hidden="1" customHeight="1" thickBot="1" x14ac:dyDescent="0.35">
      <c r="A132" s="265">
        <v>95</v>
      </c>
      <c r="B132" s="266" t="s">
        <v>201</v>
      </c>
      <c r="C132" s="265">
        <v>2</v>
      </c>
      <c r="D132" s="267">
        <v>668.7</v>
      </c>
      <c r="E132" s="239"/>
      <c r="F132" s="240">
        <f t="shared" si="593"/>
        <v>668.7</v>
      </c>
      <c r="G132" s="240"/>
      <c r="H132" s="268">
        <f>301</f>
        <v>301</v>
      </c>
      <c r="I132" s="269">
        <v>3.556</v>
      </c>
      <c r="J132" s="269">
        <f t="shared" si="803"/>
        <v>3.5562999999999998</v>
      </c>
      <c r="K132" s="269">
        <f t="shared" si="798"/>
        <v>3.0546000000000002</v>
      </c>
      <c r="L132" s="269">
        <f t="shared" si="799"/>
        <v>3.0546000000000002</v>
      </c>
      <c r="M132" s="269">
        <v>0.86599999999999999</v>
      </c>
      <c r="N132" s="269">
        <v>0</v>
      </c>
      <c r="O132" s="269">
        <v>0.50139999999999996</v>
      </c>
      <c r="P132" s="269">
        <v>0</v>
      </c>
      <c r="Q132" s="269">
        <v>0</v>
      </c>
      <c r="R132" s="269">
        <v>0</v>
      </c>
      <c r="S132" s="269">
        <v>0.60750000000000004</v>
      </c>
      <c r="T132" s="269">
        <v>0</v>
      </c>
      <c r="U132" s="269">
        <v>0</v>
      </c>
      <c r="V132" s="269">
        <v>7.0199999999999999E-2</v>
      </c>
      <c r="W132" s="269">
        <v>0.1789</v>
      </c>
      <c r="X132" s="269">
        <v>1.1463000000000001</v>
      </c>
      <c r="Y132" s="269">
        <v>0.18490000000000001</v>
      </c>
      <c r="Z132" s="269">
        <v>1.1000000000000001E-3</v>
      </c>
      <c r="AA132" s="269">
        <v>0</v>
      </c>
      <c r="AB132" s="269">
        <v>0</v>
      </c>
      <c r="AC132" s="244">
        <v>1.77</v>
      </c>
      <c r="AD132" s="243">
        <f t="shared" si="802"/>
        <v>0.38940000000000002</v>
      </c>
      <c r="AE132" s="243">
        <f t="shared" si="390"/>
        <v>0</v>
      </c>
      <c r="AF132" s="243">
        <f t="shared" si="595"/>
        <v>0</v>
      </c>
      <c r="AG132" s="243">
        <f t="shared" si="596"/>
        <v>0</v>
      </c>
      <c r="AH132" s="244">
        <v>8.8937126666666699E-2</v>
      </c>
      <c r="AI132" s="243">
        <f t="shared" si="391"/>
        <v>0.25546047302485819</v>
      </c>
      <c r="AJ132" s="243">
        <f t="shared" si="597"/>
        <v>8.2344229555955696E-3</v>
      </c>
      <c r="AK132" s="243">
        <f t="shared" si="598"/>
        <v>0.21790656953701759</v>
      </c>
      <c r="AL132" s="243">
        <f t="shared" si="392"/>
        <v>0.12518987998457626</v>
      </c>
      <c r="AM132" s="243">
        <f t="shared" si="599"/>
        <v>3.1547849756113213</v>
      </c>
      <c r="AN132" s="244">
        <v>213.92</v>
      </c>
      <c r="AO132" s="244">
        <v>47.062399999999997</v>
      </c>
      <c r="AP132" s="243">
        <f t="shared" si="600"/>
        <v>0</v>
      </c>
      <c r="AQ132" s="243">
        <f t="shared" si="601"/>
        <v>0</v>
      </c>
      <c r="AR132" s="243">
        <f t="shared" si="602"/>
        <v>0</v>
      </c>
      <c r="AS132" s="244">
        <v>20.490764217125001</v>
      </c>
      <c r="AT132" s="244" t="e">
        <f t="shared" si="393"/>
        <v>#REF!</v>
      </c>
      <c r="AU132" s="243">
        <f t="shared" si="394"/>
        <v>31.981532850153769</v>
      </c>
      <c r="AV132" s="243">
        <f t="shared" si="603"/>
        <v>1.0308814711652639</v>
      </c>
      <c r="AW132" s="243">
        <f t="shared" si="604"/>
        <v>27.280095544308768</v>
      </c>
      <c r="AX132" s="243">
        <f t="shared" si="395"/>
        <v>15.672734853363938</v>
      </c>
      <c r="AY132" s="243">
        <f t="shared" si="605"/>
        <v>394.95291830477117</v>
      </c>
      <c r="AZ132" s="244">
        <v>41</v>
      </c>
      <c r="BA132" s="243">
        <f t="shared" si="606"/>
        <v>208.98383333333331</v>
      </c>
      <c r="BB132" s="243">
        <f t="shared" si="607"/>
        <v>21.79402833333333</v>
      </c>
      <c r="BC132" s="243">
        <f t="shared" si="608"/>
        <v>17.435222666666665</v>
      </c>
      <c r="BD132" s="243">
        <f t="shared" si="609"/>
        <v>4.3588056666666652</v>
      </c>
      <c r="BE132" s="244">
        <v>8.1727606250000004</v>
      </c>
      <c r="BF132" s="243">
        <f t="shared" si="610"/>
        <v>6.5382085000000005</v>
      </c>
      <c r="BG132" s="243">
        <f t="shared" si="611"/>
        <v>1.6345521249999999</v>
      </c>
      <c r="BH132" s="243">
        <f t="shared" si="396"/>
        <v>27.150038255478844</v>
      </c>
      <c r="BI132" s="243">
        <f t="shared" si="612"/>
        <v>0.87514477527197865</v>
      </c>
      <c r="BJ132" s="243">
        <f t="shared" si="613"/>
        <v>23.15885361440829</v>
      </c>
      <c r="BK132" s="243">
        <f t="shared" si="397"/>
        <v>13.305033027357275</v>
      </c>
      <c r="BL132" s="243">
        <f t="shared" si="614"/>
        <v>335.28683228940332</v>
      </c>
      <c r="BM132" s="244">
        <v>0</v>
      </c>
      <c r="BN132" s="243">
        <f t="shared" si="615"/>
        <v>0</v>
      </c>
      <c r="BO132" s="243">
        <f t="shared" si="398"/>
        <v>0</v>
      </c>
      <c r="BP132" s="243">
        <f t="shared" si="616"/>
        <v>0</v>
      </c>
      <c r="BQ132" s="243">
        <f t="shared" si="617"/>
        <v>0</v>
      </c>
      <c r="BR132" s="244">
        <v>0</v>
      </c>
      <c r="BS132" s="243">
        <f t="shared" si="399"/>
        <v>0</v>
      </c>
      <c r="BT132" s="243">
        <f t="shared" si="618"/>
        <v>0</v>
      </c>
      <c r="BU132" s="243">
        <f t="shared" si="619"/>
        <v>0</v>
      </c>
      <c r="BV132" s="243">
        <f t="shared" si="400"/>
        <v>0</v>
      </c>
      <c r="BW132" s="243">
        <f t="shared" si="620"/>
        <v>0</v>
      </c>
      <c r="BX132" s="244">
        <v>0</v>
      </c>
      <c r="BY132" s="243">
        <f t="shared" si="401"/>
        <v>0</v>
      </c>
      <c r="BZ132" s="243">
        <f t="shared" si="621"/>
        <v>0</v>
      </c>
      <c r="CA132" s="243">
        <f t="shared" si="622"/>
        <v>0</v>
      </c>
      <c r="CB132" s="243">
        <f t="shared" si="402"/>
        <v>0</v>
      </c>
      <c r="CC132" s="243">
        <f t="shared" si="623"/>
        <v>0</v>
      </c>
      <c r="CD132" s="245"/>
      <c r="CE132" s="243">
        <f t="shared" si="403"/>
        <v>0</v>
      </c>
      <c r="CF132" s="243">
        <f t="shared" si="624"/>
        <v>0</v>
      </c>
      <c r="CG132" s="243">
        <f t="shared" si="625"/>
        <v>0</v>
      </c>
      <c r="CH132" s="243">
        <f t="shared" si="404"/>
        <v>0</v>
      </c>
      <c r="CI132" s="243">
        <f t="shared" si="626"/>
        <v>0</v>
      </c>
      <c r="CJ132" s="245"/>
      <c r="CK132" s="243">
        <f t="shared" si="405"/>
        <v>0</v>
      </c>
      <c r="CL132" s="243">
        <f t="shared" si="627"/>
        <v>0</v>
      </c>
      <c r="CM132" s="243">
        <f t="shared" si="628"/>
        <v>0</v>
      </c>
      <c r="CN132" s="243">
        <f t="shared" si="406"/>
        <v>0</v>
      </c>
      <c r="CO132" s="243">
        <f t="shared" si="629"/>
        <v>0</v>
      </c>
      <c r="CP132" s="243">
        <v>0</v>
      </c>
      <c r="CQ132" s="243">
        <f t="shared" si="407"/>
        <v>0</v>
      </c>
      <c r="CR132" s="243">
        <f t="shared" si="763"/>
        <v>0</v>
      </c>
      <c r="CS132" s="243">
        <f t="shared" si="630"/>
        <v>0</v>
      </c>
      <c r="CT132" s="243">
        <f t="shared" si="408"/>
        <v>0</v>
      </c>
      <c r="CU132" s="243">
        <f t="shared" si="631"/>
        <v>0</v>
      </c>
      <c r="CV132" s="243"/>
      <c r="CW132" s="243">
        <f t="shared" si="409"/>
        <v>0</v>
      </c>
      <c r="CX132" s="243">
        <f t="shared" si="764"/>
        <v>0</v>
      </c>
      <c r="CY132" s="243">
        <f t="shared" si="632"/>
        <v>0</v>
      </c>
      <c r="CZ132" s="243">
        <f t="shared" si="410"/>
        <v>0</v>
      </c>
      <c r="DA132" s="243">
        <f t="shared" si="633"/>
        <v>0</v>
      </c>
      <c r="DB132" s="244">
        <v>6.83</v>
      </c>
      <c r="DC132" s="243">
        <f t="shared" si="634"/>
        <v>1.5025999999999999</v>
      </c>
      <c r="DD132" s="243">
        <f t="shared" si="411"/>
        <v>0</v>
      </c>
      <c r="DE132" s="244">
        <v>0.284329626019999</v>
      </c>
      <c r="DF132" s="244">
        <v>4.8702743062499998E-2</v>
      </c>
      <c r="DG132" s="243">
        <f t="shared" si="412"/>
        <v>0.98460614193893514</v>
      </c>
      <c r="DH132" s="243">
        <f t="shared" si="413"/>
        <v>0.4825119255510717</v>
      </c>
      <c r="DI132" s="243">
        <f t="shared" si="635"/>
        <v>12.159300523887005</v>
      </c>
      <c r="DJ132" s="244">
        <v>59.6</v>
      </c>
      <c r="DK132" s="243">
        <f t="shared" si="636"/>
        <v>13.112</v>
      </c>
      <c r="DL132" s="243">
        <f t="shared" si="414"/>
        <v>0</v>
      </c>
      <c r="DM132" s="244">
        <v>2.4696540823649999</v>
      </c>
      <c r="DN132" s="244">
        <v>4.1260853746666699</v>
      </c>
      <c r="DO132" s="243">
        <f t="shared" si="415"/>
        <v>9.0111008691399075</v>
      </c>
      <c r="DP132" s="243">
        <f t="shared" si="416"/>
        <v>4.4159420163085796</v>
      </c>
      <c r="DQ132" s="243">
        <f t="shared" si="637"/>
        <v>111.28173881097619</v>
      </c>
      <c r="DR132" s="244">
        <v>11.47</v>
      </c>
      <c r="DS132" s="243">
        <f t="shared" si="638"/>
        <v>2.5234000000000001</v>
      </c>
      <c r="DT132" s="243">
        <f t="shared" si="417"/>
        <v>0</v>
      </c>
      <c r="DU132" s="244">
        <v>0.48516442851000102</v>
      </c>
      <c r="DV132" s="244">
        <v>0</v>
      </c>
      <c r="DW132" s="243">
        <f t="shared" si="418"/>
        <v>1.6450828809252731</v>
      </c>
      <c r="DX132" s="243">
        <f t="shared" si="419"/>
        <v>0.80618236547176392</v>
      </c>
      <c r="DY132" s="243">
        <f t="shared" si="420"/>
        <v>20.315795609888447</v>
      </c>
      <c r="DZ132" s="244">
        <v>32.89</v>
      </c>
      <c r="EA132" s="243">
        <f t="shared" si="639"/>
        <v>7.2358000000000002</v>
      </c>
      <c r="EB132" s="243">
        <f t="shared" si="421"/>
        <v>0</v>
      </c>
      <c r="EC132" s="244">
        <v>1.3652900717300001</v>
      </c>
      <c r="ED132" s="244">
        <v>3.4550643375000002E-2</v>
      </c>
      <c r="EE132" s="243">
        <f t="shared" si="422"/>
        <v>4.7182247243626003</v>
      </c>
      <c r="EF132" s="243">
        <f t="shared" si="423"/>
        <v>2.31219327197338</v>
      </c>
      <c r="EG132" s="243">
        <f t="shared" si="424"/>
        <v>58.267270453729168</v>
      </c>
      <c r="EH132" s="244">
        <v>0</v>
      </c>
      <c r="EI132" s="243">
        <f t="shared" si="640"/>
        <v>0</v>
      </c>
      <c r="EJ132" s="243">
        <f t="shared" si="425"/>
        <v>0</v>
      </c>
      <c r="EK132" s="244">
        <v>0</v>
      </c>
      <c r="EL132" s="244">
        <v>0</v>
      </c>
      <c r="EM132" s="243">
        <f t="shared" si="426"/>
        <v>0</v>
      </c>
      <c r="EN132" s="243">
        <f t="shared" si="427"/>
        <v>0</v>
      </c>
      <c r="EO132" s="243">
        <f t="shared" si="641"/>
        <v>0</v>
      </c>
      <c r="EP132" s="244">
        <v>0</v>
      </c>
      <c r="EQ132" s="244">
        <v>77.569199999999995</v>
      </c>
      <c r="ER132" s="244">
        <v>0</v>
      </c>
      <c r="ES132" s="244">
        <v>0</v>
      </c>
      <c r="ET132" s="244">
        <v>0</v>
      </c>
      <c r="EU132" s="243">
        <f t="shared" si="428"/>
        <v>8.8135646069850644</v>
      </c>
      <c r="EV132" s="243">
        <f t="shared" si="642"/>
        <v>0.2840933388286665</v>
      </c>
      <c r="EW132" s="243">
        <f t="shared" si="643"/>
        <v>7.5179287275261011</v>
      </c>
      <c r="EX132" s="243">
        <f t="shared" si="429"/>
        <v>4.3191382303492531</v>
      </c>
      <c r="EY132" s="243">
        <f t="shared" si="644"/>
        <v>108.84228340480118</v>
      </c>
      <c r="EZ132" s="245">
        <f t="shared" si="645"/>
        <v>110.79</v>
      </c>
      <c r="FA132" s="245">
        <f t="shared" si="645"/>
        <v>24.373799999999999</v>
      </c>
      <c r="FB132" s="245">
        <f t="shared" si="645"/>
        <v>0</v>
      </c>
      <c r="FC132" s="245">
        <f t="shared" si="646"/>
        <v>0</v>
      </c>
      <c r="FD132" s="245">
        <f t="shared" si="647"/>
        <v>0</v>
      </c>
      <c r="FE132" s="245">
        <f t="shared" si="648"/>
        <v>8.8137769697291706</v>
      </c>
      <c r="FF132" s="245">
        <f t="shared" si="649"/>
        <v>25.172579223351779</v>
      </c>
      <c r="FG132" s="245">
        <f t="shared" si="650"/>
        <v>0.81140405697184292</v>
      </c>
      <c r="FH132" s="245">
        <f t="shared" si="651"/>
        <v>21.472090456928072</v>
      </c>
      <c r="FI132" s="245">
        <f t="shared" si="652"/>
        <v>12.335967809654049</v>
      </c>
      <c r="FJ132" s="245">
        <f t="shared" si="652"/>
        <v>310.86638880328201</v>
      </c>
      <c r="FK132" s="244">
        <f t="shared" si="430"/>
        <v>0</v>
      </c>
      <c r="FL132" s="244">
        <v>0</v>
      </c>
      <c r="FM132" s="243">
        <f t="shared" si="653"/>
        <v>0</v>
      </c>
      <c r="FN132" s="243">
        <f t="shared" si="654"/>
        <v>0</v>
      </c>
      <c r="FO132" s="244">
        <v>0</v>
      </c>
      <c r="FP132" s="244">
        <f t="shared" si="655"/>
        <v>0</v>
      </c>
      <c r="FQ132" s="244">
        <f t="shared" si="431"/>
        <v>0</v>
      </c>
      <c r="FR132" s="244">
        <v>0</v>
      </c>
      <c r="FS132" s="243">
        <f t="shared" si="656"/>
        <v>0</v>
      </c>
      <c r="FT132" s="243">
        <f t="shared" si="657"/>
        <v>0</v>
      </c>
      <c r="FU132" s="244">
        <v>0</v>
      </c>
      <c r="FV132" s="244">
        <f t="shared" si="658"/>
        <v>0</v>
      </c>
      <c r="FW132" s="270">
        <v>4.0540000000000003E-3</v>
      </c>
      <c r="FX132" s="243">
        <f t="shared" si="659"/>
        <v>18.070348662724204</v>
      </c>
      <c r="FY132" s="243">
        <f t="shared" si="660"/>
        <v>3.9754767057993248</v>
      </c>
      <c r="FZ132" s="243">
        <f t="shared" si="432"/>
        <v>0</v>
      </c>
      <c r="GA132" s="243">
        <f t="shared" si="661"/>
        <v>0</v>
      </c>
      <c r="GB132" s="243">
        <f t="shared" si="662"/>
        <v>0</v>
      </c>
      <c r="GC132" s="243">
        <f t="shared" si="663"/>
        <v>0.3156749894381416</v>
      </c>
      <c r="GD132" s="243">
        <f t="shared" si="433"/>
        <v>2.5407575186287188</v>
      </c>
      <c r="GE132" s="243">
        <f t="shared" si="664"/>
        <v>8.1897883411350791E-2</v>
      </c>
      <c r="GF132" s="243">
        <f t="shared" si="665"/>
        <v>2.1672540896606542</v>
      </c>
      <c r="GG132" s="243">
        <f t="shared" si="434"/>
        <v>1.2451128938295195</v>
      </c>
      <c r="GH132" s="247">
        <f t="shared" si="666"/>
        <v>31.376844924503885</v>
      </c>
      <c r="GI132" s="244">
        <v>32</v>
      </c>
      <c r="GJ132" s="244">
        <v>4065.55</v>
      </c>
      <c r="GK132" s="244">
        <v>894.42100000000005</v>
      </c>
      <c r="GL132" s="244">
        <v>2493.7002596153702</v>
      </c>
      <c r="GM132" s="244">
        <v>71.022008333333304</v>
      </c>
      <c r="GN132" s="271">
        <v>45.84</v>
      </c>
      <c r="GO132" s="243">
        <f t="shared" si="667"/>
        <v>10.084800000000001</v>
      </c>
      <c r="GP132" s="243">
        <f t="shared" si="435"/>
        <v>0</v>
      </c>
      <c r="GQ132" s="243">
        <f t="shared" si="668"/>
        <v>0</v>
      </c>
      <c r="GR132" s="243">
        <f t="shared" si="669"/>
        <v>0</v>
      </c>
      <c r="GS132" s="244">
        <v>0.92931229666666704</v>
      </c>
      <c r="GT132" s="244">
        <v>0.31935937599583297</v>
      </c>
      <c r="GU132" s="245"/>
      <c r="GV132" s="243">
        <f t="shared" si="436"/>
        <v>6.4961619610959174</v>
      </c>
      <c r="GW132" s="243">
        <f t="shared" si="670"/>
        <v>0.20939499775571846</v>
      </c>
      <c r="GX132" s="243">
        <f t="shared" si="671"/>
        <v>5.5411952829255586</v>
      </c>
      <c r="GY132" s="243">
        <f t="shared" si="437"/>
        <v>3.1834816816879208</v>
      </c>
      <c r="GZ132" s="243">
        <f t="shared" si="672"/>
        <v>80.2237383785356</v>
      </c>
      <c r="HA132" s="244">
        <v>0</v>
      </c>
      <c r="HB132" s="244">
        <v>44</v>
      </c>
      <c r="HC132" s="244">
        <v>0</v>
      </c>
      <c r="HD132" s="244">
        <v>0</v>
      </c>
      <c r="HE132" s="244">
        <v>22.16</v>
      </c>
      <c r="HF132" s="243">
        <f t="shared" si="673"/>
        <v>4.8752000000000004</v>
      </c>
      <c r="HG132" s="243">
        <f t="shared" si="438"/>
        <v>0</v>
      </c>
      <c r="HH132" s="244">
        <v>0.95427799103500099</v>
      </c>
      <c r="HI132" s="244">
        <v>22.9197271811733</v>
      </c>
      <c r="HJ132" s="243">
        <f t="shared" si="439"/>
        <v>5.7844037179127294</v>
      </c>
      <c r="HK132" s="243">
        <f t="shared" si="440"/>
        <v>2.8346804445060521</v>
      </c>
      <c r="HL132" s="243">
        <f t="shared" si="441"/>
        <v>71.433947201552499</v>
      </c>
      <c r="HM132" s="244">
        <v>31</v>
      </c>
      <c r="HN132" s="243">
        <f t="shared" si="674"/>
        <v>6.82</v>
      </c>
      <c r="HO132" s="243">
        <f t="shared" si="442"/>
        <v>0</v>
      </c>
      <c r="HP132" s="244">
        <v>1.3383238588649999</v>
      </c>
      <c r="HQ132" s="244">
        <v>28.9941099231633</v>
      </c>
      <c r="HR132" s="243">
        <f t="shared" si="443"/>
        <v>7.7436131642607888</v>
      </c>
      <c r="HS132" s="243">
        <f t="shared" si="444"/>
        <v>3.7948023473144552</v>
      </c>
      <c r="HT132" s="243">
        <f t="shared" si="445"/>
        <v>95.629019152324275</v>
      </c>
      <c r="HU132" s="244">
        <v>18.78</v>
      </c>
      <c r="HV132" s="243">
        <f t="shared" si="675"/>
        <v>4.1316000000000006</v>
      </c>
      <c r="HW132" s="243">
        <f t="shared" si="446"/>
        <v>0</v>
      </c>
      <c r="HX132" s="244">
        <v>0.76706842189000002</v>
      </c>
      <c r="HY132" s="244">
        <v>42.180067612050003</v>
      </c>
      <c r="HZ132" s="243">
        <f t="shared" si="447"/>
        <v>7.4829987284837998</v>
      </c>
      <c r="IA132" s="243">
        <f t="shared" si="448"/>
        <v>3.6670867381211907</v>
      </c>
      <c r="IB132" s="243">
        <f t="shared" si="449"/>
        <v>92.41058580065399</v>
      </c>
      <c r="IC132" s="244">
        <v>4.54</v>
      </c>
      <c r="ID132" s="243">
        <f t="shared" si="676"/>
        <v>0.99880000000000002</v>
      </c>
      <c r="IE132" s="243">
        <f t="shared" si="450"/>
        <v>0</v>
      </c>
      <c r="IF132" s="244">
        <v>0.20053159840999901</v>
      </c>
      <c r="IG132" s="244">
        <v>0.393180478439</v>
      </c>
      <c r="IH132" s="243">
        <f t="shared" si="451"/>
        <v>0.69678804722009258</v>
      </c>
      <c r="II132" s="243">
        <f t="shared" si="452"/>
        <v>0.34146500620345455</v>
      </c>
      <c r="IJ132" s="243">
        <f t="shared" si="677"/>
        <v>8.604918156327054</v>
      </c>
      <c r="IK132" s="244">
        <v>0</v>
      </c>
      <c r="IL132" s="243">
        <f t="shared" si="678"/>
        <v>0</v>
      </c>
      <c r="IM132" s="243">
        <f t="shared" si="453"/>
        <v>0</v>
      </c>
      <c r="IN132" s="244">
        <v>0</v>
      </c>
      <c r="IO132" s="244">
        <v>0</v>
      </c>
      <c r="IP132" s="243">
        <f t="shared" si="454"/>
        <v>0</v>
      </c>
      <c r="IQ132" s="243">
        <f t="shared" si="455"/>
        <v>0</v>
      </c>
      <c r="IR132" s="243">
        <f t="shared" si="679"/>
        <v>0</v>
      </c>
      <c r="IS132" s="244">
        <v>1.83</v>
      </c>
      <c r="IT132" s="243">
        <f t="shared" si="680"/>
        <v>0.40260000000000001</v>
      </c>
      <c r="IU132" s="243">
        <f t="shared" si="456"/>
        <v>0</v>
      </c>
      <c r="IV132" s="244">
        <v>7.9989026355000006E-2</v>
      </c>
      <c r="IW132" s="244">
        <v>0.18979425927239599</v>
      </c>
      <c r="IX132" s="243">
        <f t="shared" si="457"/>
        <v>0.2843256957570352</v>
      </c>
      <c r="IY132" s="243">
        <f t="shared" si="458"/>
        <v>0.13933544906922155</v>
      </c>
      <c r="IZ132" s="243">
        <f t="shared" si="681"/>
        <v>3.5112533165443827</v>
      </c>
      <c r="JA132" s="244">
        <v>21.629000000000001</v>
      </c>
      <c r="JB132" s="243">
        <f t="shared" si="682"/>
        <v>4.7583800000000007</v>
      </c>
      <c r="JC132" s="244">
        <v>157.19366666666701</v>
      </c>
      <c r="JD132" s="243">
        <f t="shared" si="459"/>
        <v>0</v>
      </c>
      <c r="JE132" s="243">
        <f t="shared" si="460"/>
        <v>20.858838500520953</v>
      </c>
      <c r="JF132" s="243">
        <f t="shared" si="461"/>
        <v>10.2219942583594</v>
      </c>
      <c r="JG132" s="243">
        <f t="shared" si="683"/>
        <v>257.59425531065682</v>
      </c>
      <c r="JH132" s="244">
        <v>0</v>
      </c>
      <c r="JI132" s="243">
        <f t="shared" si="684"/>
        <v>0</v>
      </c>
      <c r="JJ132" s="244">
        <v>0</v>
      </c>
      <c r="JK132" s="243">
        <f t="shared" si="462"/>
        <v>0</v>
      </c>
      <c r="JL132" s="243">
        <f t="shared" si="463"/>
        <v>0</v>
      </c>
      <c r="JM132" s="243">
        <f t="shared" si="464"/>
        <v>0</v>
      </c>
      <c r="JN132" s="243">
        <f t="shared" si="685"/>
        <v>0</v>
      </c>
      <c r="JO132" s="244">
        <v>0</v>
      </c>
      <c r="JP132" s="243">
        <f t="shared" si="686"/>
        <v>0</v>
      </c>
      <c r="JQ132" s="244">
        <v>0</v>
      </c>
      <c r="JR132" s="243">
        <f t="shared" si="465"/>
        <v>0</v>
      </c>
      <c r="JS132" s="243">
        <f t="shared" si="466"/>
        <v>0</v>
      </c>
      <c r="JT132" s="243">
        <f t="shared" si="467"/>
        <v>0</v>
      </c>
      <c r="JU132" s="243">
        <f t="shared" si="687"/>
        <v>0</v>
      </c>
      <c r="JV132" s="244">
        <v>0</v>
      </c>
      <c r="JW132" s="243">
        <f t="shared" si="688"/>
        <v>0</v>
      </c>
      <c r="JX132" s="244">
        <v>0</v>
      </c>
      <c r="JY132" s="243">
        <f t="shared" si="468"/>
        <v>0</v>
      </c>
      <c r="JZ132" s="243">
        <f t="shared" si="469"/>
        <v>0</v>
      </c>
      <c r="KA132" s="243">
        <f t="shared" si="470"/>
        <v>0</v>
      </c>
      <c r="KB132" s="243">
        <f t="shared" si="689"/>
        <v>0</v>
      </c>
      <c r="KC132" s="244">
        <v>34.799999999999997</v>
      </c>
      <c r="KD132" s="243">
        <f t="shared" si="690"/>
        <v>7.6559999999999997</v>
      </c>
      <c r="KE132" s="244">
        <v>18.6533333333333</v>
      </c>
      <c r="KF132" s="243">
        <f t="shared" si="471"/>
        <v>0</v>
      </c>
      <c r="KG132" s="243">
        <f t="shared" si="472"/>
        <v>6.9433622806876825</v>
      </c>
      <c r="KH132" s="243">
        <f t="shared" si="473"/>
        <v>3.4026347807010491</v>
      </c>
      <c r="KI132" s="243">
        <f t="shared" si="691"/>
        <v>85.746396473666422</v>
      </c>
      <c r="KJ132" s="244">
        <v>9.0626694444444205</v>
      </c>
      <c r="KK132" s="243">
        <f t="shared" si="692"/>
        <v>1.9937872777777725</v>
      </c>
      <c r="KL132" s="244">
        <v>8.7844555555555797</v>
      </c>
      <c r="KM132" s="243">
        <f t="shared" si="474"/>
        <v>0</v>
      </c>
      <c r="KN132" s="243">
        <f t="shared" si="475"/>
        <v>2.25436335841697</v>
      </c>
      <c r="KO132" s="243">
        <f t="shared" si="476"/>
        <v>1.1047637818097373</v>
      </c>
      <c r="KP132" s="243">
        <f t="shared" si="693"/>
        <v>27.840047301605377</v>
      </c>
      <c r="KQ132" s="243">
        <f t="shared" si="694"/>
        <v>143.80166944444443</v>
      </c>
      <c r="KR132" s="243">
        <f t="shared" si="694"/>
        <v>31.636367277777776</v>
      </c>
      <c r="KS132" s="243">
        <f t="shared" si="695"/>
        <v>282.64852590620887</v>
      </c>
      <c r="KT132" s="243">
        <f t="shared" si="696"/>
        <v>0</v>
      </c>
      <c r="KU132" s="243">
        <f t="shared" si="697"/>
        <v>0</v>
      </c>
      <c r="KV132" s="243">
        <f t="shared" si="698"/>
        <v>0</v>
      </c>
      <c r="KW132" s="243">
        <f t="shared" si="699"/>
        <v>52.048693493260046</v>
      </c>
      <c r="KX132" s="243">
        <f t="shared" si="700"/>
        <v>1.6777192629246922</v>
      </c>
      <c r="KY132" s="243">
        <f t="shared" si="701"/>
        <v>44.397288213336822</v>
      </c>
      <c r="KZ132" s="243">
        <f t="shared" si="702"/>
        <v>25.506762806084559</v>
      </c>
      <c r="LA132" s="243">
        <f t="shared" si="702"/>
        <v>642.77042271333084</v>
      </c>
      <c r="LB132" s="244">
        <v>45.91</v>
      </c>
      <c r="LC132" s="243">
        <f t="shared" si="703"/>
        <v>10.100199999999999</v>
      </c>
      <c r="LD132" s="243">
        <f t="shared" si="477"/>
        <v>0</v>
      </c>
      <c r="LE132" s="243">
        <f t="shared" si="704"/>
        <v>0</v>
      </c>
      <c r="LF132" s="243">
        <f t="shared" si="705"/>
        <v>0</v>
      </c>
      <c r="LG132" s="244">
        <v>3.93112862370833</v>
      </c>
      <c r="LH132" s="243">
        <f t="shared" si="478"/>
        <v>6.8106512952766884</v>
      </c>
      <c r="LI132" s="243">
        <f t="shared" si="706"/>
        <v>0.21953213624138984</v>
      </c>
      <c r="LJ132" s="243">
        <f t="shared" si="707"/>
        <v>5.8094531905222615</v>
      </c>
      <c r="LK132" s="243">
        <f t="shared" si="479"/>
        <v>3.3375989959492509</v>
      </c>
      <c r="LL132" s="243">
        <f t="shared" si="708"/>
        <v>84.107494697921112</v>
      </c>
      <c r="LM132" s="243">
        <f t="shared" si="480"/>
        <v>0.54166666784117723</v>
      </c>
      <c r="LN132" s="244">
        <v>6.1545228937110799E-2</v>
      </c>
      <c r="LO132" s="243">
        <f t="shared" si="709"/>
        <v>1.9838272432769494E-3</v>
      </c>
      <c r="LP132" s="243">
        <f t="shared" si="710"/>
        <v>5.2497787819218517E-2</v>
      </c>
      <c r="LQ132" s="243">
        <f t="shared" si="481"/>
        <v>3.0160594838914402E-2</v>
      </c>
      <c r="LR132" s="243">
        <f t="shared" si="711"/>
        <v>0.7600469899406429</v>
      </c>
      <c r="LS132" s="244">
        <v>0</v>
      </c>
      <c r="LT132" s="243">
        <f t="shared" si="482"/>
        <v>0</v>
      </c>
      <c r="LU132" s="243">
        <f t="shared" si="712"/>
        <v>0</v>
      </c>
      <c r="LV132" s="243">
        <f t="shared" si="713"/>
        <v>0</v>
      </c>
      <c r="LW132" s="243">
        <f t="shared" si="483"/>
        <v>0</v>
      </c>
      <c r="LX132" s="243">
        <f t="shared" si="714"/>
        <v>0</v>
      </c>
      <c r="LY132" s="245">
        <f t="shared" si="484"/>
        <v>0</v>
      </c>
      <c r="LZ132" s="244">
        <v>0</v>
      </c>
      <c r="MA132" s="249">
        <f t="shared" si="715"/>
        <v>0</v>
      </c>
      <c r="MB132" s="249">
        <f t="shared" si="716"/>
        <v>0</v>
      </c>
      <c r="MC132" s="249">
        <f t="shared" si="485"/>
        <v>0</v>
      </c>
      <c r="MD132" s="247">
        <f t="shared" si="717"/>
        <v>0</v>
      </c>
      <c r="ME132" s="250">
        <f t="shared" si="718"/>
        <v>1883.4994720773002</v>
      </c>
      <c r="MF132" s="251">
        <f t="shared" si="765"/>
        <v>707.72446209074576</v>
      </c>
      <c r="MG132" s="252" t="e">
        <f t="shared" si="719"/>
        <v>#REF!</v>
      </c>
      <c r="MH132" s="252" t="e">
        <f t="shared" si="766"/>
        <v>#REF!</v>
      </c>
      <c r="MI132" s="252">
        <f t="shared" si="720"/>
        <v>0</v>
      </c>
      <c r="MJ132" s="252">
        <f t="shared" si="721"/>
        <v>0</v>
      </c>
      <c r="MK132" s="252">
        <f t="shared" si="767"/>
        <v>208.98383333333331</v>
      </c>
      <c r="ML132" s="252">
        <f t="shared" si="722"/>
        <v>0</v>
      </c>
      <c r="MM132" s="252">
        <f t="shared" si="723"/>
        <v>0</v>
      </c>
      <c r="MN132" s="252">
        <f t="shared" si="724"/>
        <v>77.569199999999995</v>
      </c>
      <c r="MO132" s="252">
        <f t="shared" si="725"/>
        <v>0</v>
      </c>
      <c r="MP132" s="253">
        <f t="shared" si="726"/>
        <v>0</v>
      </c>
      <c r="MQ132" s="254">
        <f t="shared" si="768"/>
        <v>0</v>
      </c>
      <c r="MR132" s="255">
        <f t="shared" si="727"/>
        <v>0</v>
      </c>
      <c r="MS132" s="255">
        <f t="shared" si="769"/>
        <v>0</v>
      </c>
      <c r="MT132" s="255">
        <f t="shared" si="770"/>
        <v>161.33098490619281</v>
      </c>
      <c r="MU132" s="255">
        <f t="shared" si="486"/>
        <v>5.2002861727697764</v>
      </c>
      <c r="MV132" s="255">
        <f t="shared" si="728"/>
        <v>167.88976744190677</v>
      </c>
      <c r="MW132" s="255" t="e">
        <f t="shared" si="487"/>
        <v>#REF!</v>
      </c>
      <c r="MX132" s="255" t="e">
        <f t="shared" si="488"/>
        <v>#REF!</v>
      </c>
      <c r="MY132" s="256" t="e">
        <f t="shared" si="729"/>
        <v>#REF!</v>
      </c>
      <c r="MZ132" s="254">
        <f t="shared" si="730"/>
        <v>2.4252460148351616</v>
      </c>
      <c r="NA132" s="255">
        <f t="shared" si="489"/>
        <v>2.7332522587192272</v>
      </c>
      <c r="NB132" s="255">
        <f t="shared" si="731"/>
        <v>8.2344229555955696E-3</v>
      </c>
      <c r="NC132" s="255">
        <f t="shared" si="490"/>
        <v>1.0210684464938505E-2</v>
      </c>
      <c r="ND132" s="255">
        <f t="shared" si="732"/>
        <v>2.5037975996915249</v>
      </c>
      <c r="NE132" s="255">
        <f t="shared" si="800"/>
        <v>0.96862702286077706</v>
      </c>
      <c r="NF132" s="256">
        <f t="shared" si="771"/>
        <v>3.2887734042919741E-3</v>
      </c>
      <c r="NG132" s="257">
        <f t="shared" si="772"/>
        <v>1.1238049375203487</v>
      </c>
      <c r="NH132" s="254">
        <f t="shared" si="733"/>
        <v>294.26411656405668</v>
      </c>
      <c r="NI132" s="255">
        <f t="shared" si="491"/>
        <v>331.63565936769186</v>
      </c>
      <c r="NJ132" s="255" t="e">
        <f t="shared" si="734"/>
        <v>#REF!</v>
      </c>
      <c r="NK132" s="255" t="e">
        <f t="shared" si="492"/>
        <v>#REF!</v>
      </c>
      <c r="NL132" s="255">
        <f t="shared" si="735"/>
        <v>313.45469706727869</v>
      </c>
      <c r="NM132" s="255">
        <f t="shared" si="773"/>
        <v>0.93877717997920762</v>
      </c>
      <c r="NN132" s="256" t="e">
        <f t="shared" si="774"/>
        <v>#REF!</v>
      </c>
      <c r="NO132" s="257" t="e">
        <f t="shared" si="801"/>
        <v>#REF!</v>
      </c>
      <c r="NP132" s="254">
        <f t="shared" si="736"/>
        <v>28.253801409578113</v>
      </c>
      <c r="NQ132" s="255">
        <f t="shared" si="493"/>
        <v>31.842034188594532</v>
      </c>
      <c r="NR132" s="255">
        <f t="shared" si="737"/>
        <v>24.848575941938641</v>
      </c>
      <c r="NS132" s="255">
        <f t="shared" si="494"/>
        <v>30.812234168003915</v>
      </c>
      <c r="NT132" s="255">
        <f t="shared" si="738"/>
        <v>266.10066054714548</v>
      </c>
      <c r="NU132" s="255">
        <f t="shared" si="739"/>
        <v>0.10617711865684129</v>
      </c>
      <c r="NV132" s="256">
        <f t="shared" si="740"/>
        <v>9.3380361742981019E-2</v>
      </c>
      <c r="NW132" s="257">
        <f t="shared" si="495"/>
        <v>1.0358957808877343</v>
      </c>
      <c r="NX132" s="254">
        <f t="shared" si="741"/>
        <v>0</v>
      </c>
      <c r="NY132" s="255">
        <f t="shared" si="496"/>
        <v>0</v>
      </c>
      <c r="NZ132" s="255">
        <f t="shared" si="742"/>
        <v>0</v>
      </c>
      <c r="OA132" s="255">
        <f t="shared" si="497"/>
        <v>0</v>
      </c>
      <c r="OB132" s="255">
        <f t="shared" si="743"/>
        <v>0</v>
      </c>
      <c r="OC132" s="255"/>
      <c r="OD132" s="256"/>
      <c r="OE132" s="257"/>
      <c r="OF132" s="254">
        <f t="shared" si="744"/>
        <v>0</v>
      </c>
      <c r="OG132" s="255">
        <f t="shared" si="498"/>
        <v>0</v>
      </c>
      <c r="OH132" s="255">
        <f t="shared" si="745"/>
        <v>0</v>
      </c>
      <c r="OI132" s="255">
        <f t="shared" si="499"/>
        <v>0</v>
      </c>
      <c r="OJ132" s="255">
        <f t="shared" si="746"/>
        <v>0</v>
      </c>
      <c r="OK132" s="255"/>
      <c r="OL132" s="256"/>
      <c r="OM132" s="257"/>
      <c r="ON132" s="258"/>
      <c r="OO132" s="254">
        <f t="shared" si="747"/>
        <v>0</v>
      </c>
      <c r="OP132" s="255">
        <f t="shared" si="500"/>
        <v>0</v>
      </c>
      <c r="OQ132" s="255">
        <f t="shared" si="748"/>
        <v>0</v>
      </c>
      <c r="OR132" s="255">
        <f t="shared" si="501"/>
        <v>0</v>
      </c>
      <c r="OS132" s="255">
        <f t="shared" si="749"/>
        <v>0</v>
      </c>
      <c r="OT132" s="255"/>
      <c r="OU132" s="256"/>
      <c r="OV132" s="257"/>
      <c r="OW132" s="258"/>
      <c r="OX132" s="254">
        <f t="shared" si="750"/>
        <v>161.35975035745224</v>
      </c>
      <c r="OY132" s="255">
        <f t="shared" si="502"/>
        <v>181.85243865284869</v>
      </c>
      <c r="OZ132" s="255">
        <f t="shared" si="751"/>
        <v>0.81140405697184292</v>
      </c>
      <c r="PA132" s="255">
        <f t="shared" si="503"/>
        <v>1.0061410306450853</v>
      </c>
      <c r="PB132" s="255">
        <f t="shared" si="752"/>
        <v>246.71935619308098</v>
      </c>
      <c r="PC132" s="255">
        <f t="shared" si="804"/>
        <v>0.65402144706949195</v>
      </c>
      <c r="PD132" s="259">
        <f t="shared" si="504"/>
        <v>3.2887734042919736E-3</v>
      </c>
      <c r="PE132" s="257">
        <f t="shared" si="805"/>
        <v>1.0838500293948556</v>
      </c>
      <c r="PF132" s="254">
        <f t="shared" si="505"/>
        <v>0</v>
      </c>
      <c r="PG132" s="255">
        <f t="shared" si="506"/>
        <v>0</v>
      </c>
      <c r="PH132" s="255">
        <f t="shared" si="753"/>
        <v>0</v>
      </c>
      <c r="PI132" s="255">
        <f t="shared" si="507"/>
        <v>0</v>
      </c>
      <c r="PJ132" s="255">
        <f t="shared" si="508"/>
        <v>0</v>
      </c>
      <c r="PK132" s="255"/>
      <c r="PL132" s="259"/>
      <c r="PM132" s="257"/>
      <c r="PN132" s="254">
        <f t="shared" si="509"/>
        <v>0</v>
      </c>
      <c r="PO132" s="255">
        <f t="shared" si="510"/>
        <v>0</v>
      </c>
      <c r="PP132" s="255">
        <f t="shared" si="754"/>
        <v>0</v>
      </c>
      <c r="PQ132" s="255">
        <f t="shared" si="511"/>
        <v>0</v>
      </c>
      <c r="PR132" s="255">
        <f t="shared" si="512"/>
        <v>0</v>
      </c>
      <c r="PS132" s="255"/>
      <c r="PT132" s="259"/>
      <c r="PU132" s="257"/>
      <c r="PV132" s="254">
        <f t="shared" si="513"/>
        <v>24.689875357909525</v>
      </c>
      <c r="PW132" s="255">
        <f t="shared" si="514"/>
        <v>27.825489528364034</v>
      </c>
      <c r="PX132" s="255">
        <f t="shared" si="515"/>
        <v>8.1897883411350791E-2</v>
      </c>
      <c r="PY132" s="255">
        <f t="shared" si="516"/>
        <v>0.10155337543007498</v>
      </c>
      <c r="PZ132" s="255">
        <f t="shared" si="517"/>
        <v>24.902257876590387</v>
      </c>
      <c r="QA132" s="255">
        <f t="shared" si="755"/>
        <v>0.99147135493763749</v>
      </c>
      <c r="QB132" s="259">
        <f t="shared" si="518"/>
        <v>3.2887734042919741E-3</v>
      </c>
      <c r="QC132" s="257">
        <f t="shared" si="756"/>
        <v>1.1267061676941101</v>
      </c>
      <c r="QD132" s="254">
        <f t="shared" si="519"/>
        <v>62.685058245169188</v>
      </c>
      <c r="QE132" s="255">
        <f t="shared" si="520"/>
        <v>70.64606064230567</v>
      </c>
      <c r="QF132" s="255">
        <f t="shared" si="521"/>
        <v>0.20939499775571846</v>
      </c>
      <c r="QG132" s="255">
        <f t="shared" si="522"/>
        <v>0.25964979721709086</v>
      </c>
      <c r="QH132" s="255">
        <f t="shared" si="523"/>
        <v>63.669633633758416</v>
      </c>
      <c r="QI132" s="255">
        <f t="shared" si="784"/>
        <v>0.98453618573882928</v>
      </c>
      <c r="QJ132" s="259">
        <f t="shared" si="785"/>
        <v>3.2887734042919745E-3</v>
      </c>
      <c r="QK132" s="257">
        <f t="shared" si="786"/>
        <v>1.1258254012058613</v>
      </c>
      <c r="QL132" s="254">
        <f t="shared" si="524"/>
        <v>229.60272834249312</v>
      </c>
      <c r="QM132" s="255">
        <f t="shared" si="525"/>
        <v>258.76227484198972</v>
      </c>
      <c r="QN132" s="255">
        <f t="shared" si="526"/>
        <v>1.6777192629246922</v>
      </c>
      <c r="QO132" s="255">
        <f t="shared" si="527"/>
        <v>2.0803718860266183</v>
      </c>
      <c r="QP132" s="255">
        <f t="shared" si="757"/>
        <v>510.13525612169116</v>
      </c>
      <c r="QQ132" s="255">
        <f t="shared" si="758"/>
        <v>0.45008206272205215</v>
      </c>
      <c r="QR132" s="259">
        <f t="shared" si="528"/>
        <v>3.2887734042919736E-3</v>
      </c>
      <c r="QS132" s="257">
        <f t="shared" si="759"/>
        <v>1.0579497275827305</v>
      </c>
      <c r="QT132" s="254">
        <f t="shared" si="529"/>
        <v>63.097732892437158</v>
      </c>
      <c r="QU132" s="255">
        <f t="shared" si="530"/>
        <v>71.111144969776674</v>
      </c>
      <c r="QV132" s="255">
        <f t="shared" si="531"/>
        <v>0.21953213624138984</v>
      </c>
      <c r="QW132" s="255">
        <f t="shared" si="532"/>
        <v>0.27221984893932338</v>
      </c>
      <c r="QX132" s="255">
        <f t="shared" si="533"/>
        <v>66.751979918985015</v>
      </c>
      <c r="QY132" s="255">
        <f t="shared" si="787"/>
        <v>0.94525634998418151</v>
      </c>
      <c r="QZ132" s="259">
        <f t="shared" si="788"/>
        <v>3.2887734042919741E-3</v>
      </c>
      <c r="RA132" s="257">
        <f t="shared" si="789"/>
        <v>1.1208368620650211</v>
      </c>
      <c r="RB132" s="254">
        <f t="shared" si="534"/>
        <v>6.4047301139446594E-2</v>
      </c>
      <c r="RC132" s="255">
        <f t="shared" si="535"/>
        <v>7.2181308384156317E-2</v>
      </c>
      <c r="RD132" s="255">
        <f t="shared" si="760"/>
        <v>1.9838272432769494E-3</v>
      </c>
      <c r="RE132" s="255">
        <f t="shared" si="536"/>
        <v>2.4599457816634174E-3</v>
      </c>
      <c r="RF132" s="255">
        <f t="shared" si="537"/>
        <v>0.60321189677828801</v>
      </c>
      <c r="RG132" s="255">
        <f t="shared" si="790"/>
        <v>0.1061771186568413</v>
      </c>
      <c r="RH132" s="259">
        <f t="shared" si="791"/>
        <v>3.2887734042919745E-3</v>
      </c>
      <c r="RI132" s="257">
        <f t="shared" si="792"/>
        <v>1.0142737996864488</v>
      </c>
      <c r="RJ132" s="254">
        <f t="shared" si="538"/>
        <v>0</v>
      </c>
      <c r="RK132" s="255">
        <f t="shared" si="539"/>
        <v>0</v>
      </c>
      <c r="RL132" s="255">
        <f t="shared" si="761"/>
        <v>0</v>
      </c>
      <c r="RM132" s="255">
        <f t="shared" si="540"/>
        <v>0</v>
      </c>
      <c r="RN132" s="255">
        <f t="shared" si="541"/>
        <v>0</v>
      </c>
      <c r="RO132" s="255"/>
      <c r="RP132" s="259"/>
      <c r="RQ132" s="257"/>
      <c r="RR132" s="254">
        <f t="shared" si="542"/>
        <v>0</v>
      </c>
      <c r="RS132" s="255">
        <f t="shared" si="543"/>
        <v>0</v>
      </c>
      <c r="RT132" s="255">
        <f t="shared" si="762"/>
        <v>0</v>
      </c>
      <c r="RU132" s="255">
        <f t="shared" si="544"/>
        <v>0</v>
      </c>
      <c r="RV132" s="255">
        <f t="shared" si="545"/>
        <v>0</v>
      </c>
      <c r="RW132" s="255"/>
      <c r="RX132" s="259"/>
      <c r="RY132" s="257"/>
      <c r="RZ132" s="260"/>
      <c r="SA132" s="242" t="e">
        <f t="shared" si="546"/>
        <v>#REF!</v>
      </c>
      <c r="SB132" s="242">
        <f t="shared" si="547"/>
        <v>0</v>
      </c>
      <c r="SC132" s="242">
        <f t="shared" si="548"/>
        <v>0.51939814453710986</v>
      </c>
      <c r="SD132" s="242">
        <f t="shared" si="549"/>
        <v>0</v>
      </c>
      <c r="SE132" s="242">
        <f t="shared" si="550"/>
        <v>0</v>
      </c>
      <c r="SF132" s="262">
        <v>0</v>
      </c>
      <c r="SG132" s="242">
        <f t="shared" si="551"/>
        <v>0</v>
      </c>
      <c r="SH132" s="262">
        <v>0</v>
      </c>
      <c r="SI132" s="242">
        <f t="shared" si="552"/>
        <v>0.65843889285737489</v>
      </c>
      <c r="SJ132" s="242">
        <f t="shared" si="553"/>
        <v>0</v>
      </c>
      <c r="SK132" s="242">
        <f t="shared" si="554"/>
        <v>0</v>
      </c>
      <c r="SL132" s="242">
        <f t="shared" si="555"/>
        <v>7.9094772972126526E-2</v>
      </c>
      <c r="SM132" s="242">
        <f t="shared" si="556"/>
        <v>0.20141016427572858</v>
      </c>
      <c r="SN132" s="242">
        <f t="shared" si="557"/>
        <v>1.2127277727280841</v>
      </c>
      <c r="SO132" s="242">
        <f t="shared" si="558"/>
        <v>0.20724273579582242</v>
      </c>
      <c r="SP132" s="242">
        <f t="shared" si="559"/>
        <v>1.1157011796550937E-3</v>
      </c>
      <c r="SQ132" s="242">
        <f t="shared" si="560"/>
        <v>0</v>
      </c>
      <c r="SR132" s="242">
        <f t="shared" si="561"/>
        <v>0</v>
      </c>
      <c r="SS132" s="242" t="e">
        <f t="shared" si="562"/>
        <v>#REF!</v>
      </c>
      <c r="ST132" s="242" t="e">
        <f t="shared" si="563"/>
        <v>#REF!</v>
      </c>
      <c r="SU132" s="242" t="e">
        <f t="shared" si="796"/>
        <v>#REF!</v>
      </c>
      <c r="SV132" s="242" t="e">
        <f t="shared" si="797"/>
        <v>#REF!</v>
      </c>
      <c r="SW132" s="242" t="e">
        <f t="shared" si="564"/>
        <v>#REF!</v>
      </c>
      <c r="SX132" s="242" t="e">
        <f t="shared" si="564"/>
        <v>#REF!</v>
      </c>
      <c r="SY132" s="242" t="e">
        <f t="shared" si="564"/>
        <v>#REF!</v>
      </c>
      <c r="SZ132" s="263" t="e">
        <f t="shared" si="564"/>
        <v>#REF!</v>
      </c>
      <c r="TA132" s="264">
        <f t="shared" si="565"/>
        <v>579.0942</v>
      </c>
      <c r="TB132" s="264">
        <f t="shared" si="566"/>
        <v>0</v>
      </c>
      <c r="TC132" s="264">
        <f t="shared" si="567"/>
        <v>335.28618</v>
      </c>
      <c r="TD132" s="264">
        <f t="shared" si="568"/>
        <v>0</v>
      </c>
      <c r="TE132" s="264">
        <f t="shared" si="569"/>
        <v>0</v>
      </c>
      <c r="TF132" s="264">
        <f t="shared" si="569"/>
        <v>0</v>
      </c>
      <c r="TG132" s="264">
        <f t="shared" si="570"/>
        <v>406.23525000000006</v>
      </c>
      <c r="TH132" s="264">
        <f t="shared" si="571"/>
        <v>0</v>
      </c>
      <c r="TI132" s="264">
        <f t="shared" si="572"/>
        <v>0</v>
      </c>
      <c r="TJ132" s="264">
        <f t="shared" si="573"/>
        <v>46.942740000000001</v>
      </c>
      <c r="TK132" s="264">
        <f t="shared" si="574"/>
        <v>119.63043</v>
      </c>
      <c r="TL132" s="264">
        <f t="shared" si="575"/>
        <v>766.53081000000009</v>
      </c>
      <c r="TM132" s="264">
        <f t="shared" si="576"/>
        <v>123.64263000000001</v>
      </c>
      <c r="TN132" s="264">
        <f t="shared" si="577"/>
        <v>0.73557000000000006</v>
      </c>
      <c r="TO132" s="264">
        <f t="shared" si="578"/>
        <v>0</v>
      </c>
      <c r="TP132" s="264">
        <f t="shared" si="578"/>
        <v>0</v>
      </c>
      <c r="TQ132" s="264"/>
      <c r="TR132" s="264"/>
      <c r="TS132" s="264" t="e">
        <f t="shared" si="579"/>
        <v>#REF!</v>
      </c>
      <c r="TT132" s="264">
        <f t="shared" si="580"/>
        <v>0</v>
      </c>
      <c r="TU132" s="264">
        <f t="shared" si="581"/>
        <v>347.32153925196536</v>
      </c>
      <c r="TV132" s="264">
        <f t="shared" si="582"/>
        <v>0</v>
      </c>
      <c r="TW132" s="264">
        <f t="shared" si="582"/>
        <v>0</v>
      </c>
      <c r="TX132" s="264">
        <f t="shared" si="583"/>
        <v>0</v>
      </c>
      <c r="TY132" s="264">
        <f t="shared" si="584"/>
        <v>440.29808765372661</v>
      </c>
      <c r="TZ132" s="264">
        <f t="shared" si="585"/>
        <v>0</v>
      </c>
      <c r="UA132" s="264">
        <f t="shared" si="586"/>
        <v>0</v>
      </c>
      <c r="UB132" s="264">
        <f t="shared" si="587"/>
        <v>52.890674686461011</v>
      </c>
      <c r="UC132" s="264">
        <f t="shared" si="588"/>
        <v>134.68297685117972</v>
      </c>
      <c r="UD132" s="264">
        <f t="shared" si="589"/>
        <v>810.95106162326988</v>
      </c>
      <c r="UE132" s="264">
        <f t="shared" si="590"/>
        <v>138.58321742666647</v>
      </c>
      <c r="UF132" s="264">
        <f t="shared" si="591"/>
        <v>0.74606937883536117</v>
      </c>
      <c r="UG132" s="264">
        <f t="shared" si="592"/>
        <v>0</v>
      </c>
      <c r="UH132" s="264">
        <f t="shared" si="592"/>
        <v>0</v>
      </c>
      <c r="UI132" s="191"/>
      <c r="UJ132" s="191"/>
      <c r="UK132" s="191"/>
      <c r="UL132" s="191"/>
      <c r="UM132" s="189"/>
      <c r="UN132" s="191"/>
      <c r="UO132" s="191"/>
      <c r="UP132" s="191"/>
      <c r="UQ132" s="191"/>
      <c r="UR132" s="191"/>
      <c r="US132" s="191"/>
      <c r="UT132" s="191"/>
      <c r="UU132" s="191"/>
      <c r="UV132" s="192"/>
      <c r="UW132" s="191"/>
      <c r="UX132" s="191"/>
      <c r="UY132" s="191"/>
      <c r="UZ132" s="191"/>
      <c r="VA132" s="191"/>
      <c r="VB132" s="191"/>
      <c r="VC132" s="191"/>
      <c r="VD132" s="191"/>
      <c r="VE132" s="191"/>
      <c r="VF132" s="191"/>
      <c r="VG132" s="191"/>
      <c r="VH132" s="191"/>
      <c r="VI132" s="191"/>
      <c r="VJ132" s="191"/>
      <c r="VK132" s="191"/>
      <c r="VL132" s="191"/>
      <c r="VM132" s="191"/>
      <c r="VN132" s="219"/>
      <c r="VO132" s="191"/>
      <c r="VP132" s="191"/>
      <c r="VQ132" s="191"/>
      <c r="VR132" s="191"/>
      <c r="VS132" s="191"/>
      <c r="VT132" s="191"/>
      <c r="VU132" s="191"/>
      <c r="VV132" s="191"/>
    </row>
    <row r="133" spans="1:594" ht="23.1" hidden="1" customHeight="1" thickBot="1" x14ac:dyDescent="0.35">
      <c r="A133" s="265">
        <v>96</v>
      </c>
      <c r="B133" s="266" t="s">
        <v>201</v>
      </c>
      <c r="C133" s="265">
        <v>2</v>
      </c>
      <c r="D133" s="267">
        <v>650.6</v>
      </c>
      <c r="E133" s="239"/>
      <c r="F133" s="240">
        <f t="shared" si="593"/>
        <v>650.6</v>
      </c>
      <c r="G133" s="240"/>
      <c r="H133" s="268">
        <f>1200</f>
        <v>1200</v>
      </c>
      <c r="I133" s="269">
        <v>3.7349999999999999</v>
      </c>
      <c r="J133" s="269">
        <f t="shared" si="803"/>
        <v>3.7347999999999999</v>
      </c>
      <c r="K133" s="269">
        <f t="shared" si="798"/>
        <v>3.3076999999999996</v>
      </c>
      <c r="L133" s="269">
        <f t="shared" si="799"/>
        <v>3.3076999999999996</v>
      </c>
      <c r="M133" s="269">
        <v>1.0987</v>
      </c>
      <c r="N133" s="269">
        <v>0</v>
      </c>
      <c r="O133" s="269">
        <v>0.42730000000000001</v>
      </c>
      <c r="P133" s="269">
        <v>0</v>
      </c>
      <c r="Q133" s="269">
        <v>0</v>
      </c>
      <c r="R133" s="269">
        <v>0</v>
      </c>
      <c r="S133" s="269">
        <v>0.61040000000000005</v>
      </c>
      <c r="T133" s="269">
        <v>0</v>
      </c>
      <c r="U133" s="269">
        <v>0</v>
      </c>
      <c r="V133" s="269">
        <v>7.2099999999999997E-2</v>
      </c>
      <c r="W133" s="269">
        <v>0.184</v>
      </c>
      <c r="X133" s="269">
        <v>1.175</v>
      </c>
      <c r="Y133" s="269">
        <v>0.1661</v>
      </c>
      <c r="Z133" s="269">
        <v>1.1999999999999999E-3</v>
      </c>
      <c r="AA133" s="269">
        <v>0</v>
      </c>
      <c r="AB133" s="269">
        <v>0</v>
      </c>
      <c r="AC133" s="244">
        <v>1.77</v>
      </c>
      <c r="AD133" s="243">
        <f t="shared" si="802"/>
        <v>0.38940000000000002</v>
      </c>
      <c r="AE133" s="243">
        <f t="shared" si="390"/>
        <v>0</v>
      </c>
      <c r="AF133" s="243">
        <f t="shared" si="595"/>
        <v>0</v>
      </c>
      <c r="AG133" s="243">
        <f t="shared" si="596"/>
        <v>0</v>
      </c>
      <c r="AH133" s="244">
        <v>8.8937126666666699E-2</v>
      </c>
      <c r="AI133" s="243">
        <f t="shared" si="391"/>
        <v>0.25546047302485819</v>
      </c>
      <c r="AJ133" s="243">
        <f t="shared" si="597"/>
        <v>8.2344229555955696E-3</v>
      </c>
      <c r="AK133" s="243">
        <f t="shared" si="598"/>
        <v>0.21790656953701759</v>
      </c>
      <c r="AL133" s="243">
        <f t="shared" si="392"/>
        <v>0.12518987998457626</v>
      </c>
      <c r="AM133" s="243">
        <f t="shared" si="599"/>
        <v>3.1547849756113213</v>
      </c>
      <c r="AN133" s="244">
        <v>259.3</v>
      </c>
      <c r="AO133" s="244">
        <v>57.045999999999999</v>
      </c>
      <c r="AP133" s="243">
        <f t="shared" si="600"/>
        <v>0</v>
      </c>
      <c r="AQ133" s="243">
        <f t="shared" si="601"/>
        <v>0</v>
      </c>
      <c r="AR133" s="243">
        <f t="shared" si="602"/>
        <v>0</v>
      </c>
      <c r="AS133" s="244">
        <v>34.056779341575002</v>
      </c>
      <c r="AT133" s="244" t="e">
        <f t="shared" si="393"/>
        <v>#REF!</v>
      </c>
      <c r="AU133" s="243">
        <f t="shared" si="394"/>
        <v>39.81345088249077</v>
      </c>
      <c r="AV133" s="243">
        <f t="shared" si="603"/>
        <v>1.2833327598839817</v>
      </c>
      <c r="AW133" s="243">
        <f t="shared" si="604"/>
        <v>33.960684408463877</v>
      </c>
      <c r="AX133" s="243">
        <f t="shared" si="395"/>
        <v>19.51081151120329</v>
      </c>
      <c r="AY133" s="243">
        <f t="shared" si="605"/>
        <v>491.67245008232288</v>
      </c>
      <c r="AZ133" s="244">
        <v>34</v>
      </c>
      <c r="BA133" s="243">
        <f t="shared" si="606"/>
        <v>173.30366666666666</v>
      </c>
      <c r="BB133" s="243">
        <f t="shared" si="607"/>
        <v>18.073096666666668</v>
      </c>
      <c r="BC133" s="243">
        <f t="shared" si="608"/>
        <v>14.458477333333335</v>
      </c>
      <c r="BD133" s="243">
        <f t="shared" si="609"/>
        <v>3.6146193333333336</v>
      </c>
      <c r="BE133" s="244">
        <v>6.7774112500000001</v>
      </c>
      <c r="BF133" s="243">
        <f t="shared" si="610"/>
        <v>5.4219290000000004</v>
      </c>
      <c r="BG133" s="243">
        <f t="shared" si="611"/>
        <v>1.3554822499999997</v>
      </c>
      <c r="BH133" s="243">
        <f t="shared" si="396"/>
        <v>22.514665870397092</v>
      </c>
      <c r="BI133" s="243">
        <f t="shared" si="612"/>
        <v>0.72572981364017752</v>
      </c>
      <c r="BJ133" s="243">
        <f t="shared" si="613"/>
        <v>19.204902997314193</v>
      </c>
      <c r="BK133" s="243">
        <f t="shared" si="397"/>
        <v>11.033442022686522</v>
      </c>
      <c r="BL133" s="243">
        <f t="shared" si="614"/>
        <v>278.04273897170032</v>
      </c>
      <c r="BM133" s="244">
        <v>0</v>
      </c>
      <c r="BN133" s="243">
        <f t="shared" si="615"/>
        <v>0</v>
      </c>
      <c r="BO133" s="243">
        <f t="shared" si="398"/>
        <v>0</v>
      </c>
      <c r="BP133" s="243">
        <f t="shared" si="616"/>
        <v>0</v>
      </c>
      <c r="BQ133" s="243">
        <f t="shared" si="617"/>
        <v>0</v>
      </c>
      <c r="BR133" s="244">
        <v>0</v>
      </c>
      <c r="BS133" s="243">
        <f t="shared" si="399"/>
        <v>0</v>
      </c>
      <c r="BT133" s="243">
        <f t="shared" si="618"/>
        <v>0</v>
      </c>
      <c r="BU133" s="243">
        <f t="shared" si="619"/>
        <v>0</v>
      </c>
      <c r="BV133" s="243">
        <f t="shared" si="400"/>
        <v>0</v>
      </c>
      <c r="BW133" s="243">
        <f t="shared" si="620"/>
        <v>0</v>
      </c>
      <c r="BX133" s="244">
        <v>0</v>
      </c>
      <c r="BY133" s="243">
        <f t="shared" si="401"/>
        <v>0</v>
      </c>
      <c r="BZ133" s="243">
        <f t="shared" si="621"/>
        <v>0</v>
      </c>
      <c r="CA133" s="243">
        <f t="shared" si="622"/>
        <v>0</v>
      </c>
      <c r="CB133" s="243">
        <f t="shared" si="402"/>
        <v>0</v>
      </c>
      <c r="CC133" s="243">
        <f t="shared" si="623"/>
        <v>0</v>
      </c>
      <c r="CD133" s="245"/>
      <c r="CE133" s="243">
        <f t="shared" si="403"/>
        <v>0</v>
      </c>
      <c r="CF133" s="243">
        <f t="shared" si="624"/>
        <v>0</v>
      </c>
      <c r="CG133" s="243">
        <f t="shared" si="625"/>
        <v>0</v>
      </c>
      <c r="CH133" s="243">
        <f t="shared" si="404"/>
        <v>0</v>
      </c>
      <c r="CI133" s="243">
        <f t="shared" si="626"/>
        <v>0</v>
      </c>
      <c r="CJ133" s="245"/>
      <c r="CK133" s="243">
        <f t="shared" si="405"/>
        <v>0</v>
      </c>
      <c r="CL133" s="243">
        <f t="shared" si="627"/>
        <v>0</v>
      </c>
      <c r="CM133" s="243">
        <f t="shared" si="628"/>
        <v>0</v>
      </c>
      <c r="CN133" s="243">
        <f t="shared" si="406"/>
        <v>0</v>
      </c>
      <c r="CO133" s="243">
        <f t="shared" si="629"/>
        <v>0</v>
      </c>
      <c r="CP133" s="243">
        <v>0</v>
      </c>
      <c r="CQ133" s="243">
        <f t="shared" si="407"/>
        <v>0</v>
      </c>
      <c r="CR133" s="243">
        <f t="shared" si="763"/>
        <v>0</v>
      </c>
      <c r="CS133" s="243">
        <f t="shared" si="630"/>
        <v>0</v>
      </c>
      <c r="CT133" s="243">
        <f t="shared" si="408"/>
        <v>0</v>
      </c>
      <c r="CU133" s="243">
        <f t="shared" si="631"/>
        <v>0</v>
      </c>
      <c r="CV133" s="243"/>
      <c r="CW133" s="243">
        <f t="shared" si="409"/>
        <v>0</v>
      </c>
      <c r="CX133" s="243">
        <f t="shared" si="764"/>
        <v>0</v>
      </c>
      <c r="CY133" s="243">
        <f t="shared" si="632"/>
        <v>0</v>
      </c>
      <c r="CZ133" s="243">
        <f t="shared" si="410"/>
        <v>0</v>
      </c>
      <c r="DA133" s="243">
        <f t="shared" si="633"/>
        <v>0</v>
      </c>
      <c r="DB133" s="244">
        <v>6.69</v>
      </c>
      <c r="DC133" s="243">
        <f t="shared" si="634"/>
        <v>1.4718</v>
      </c>
      <c r="DD133" s="243">
        <f t="shared" si="411"/>
        <v>0</v>
      </c>
      <c r="DE133" s="244">
        <v>0.27794339008500102</v>
      </c>
      <c r="DF133" s="244">
        <v>3.8096801687500001E-2</v>
      </c>
      <c r="DG133" s="243">
        <f t="shared" si="412"/>
        <v>0.96326882651724632</v>
      </c>
      <c r="DH133" s="243">
        <f t="shared" si="413"/>
        <v>0.47205545091448742</v>
      </c>
      <c r="DI133" s="243">
        <f t="shared" si="635"/>
        <v>11.895797363045082</v>
      </c>
      <c r="DJ133" s="244">
        <v>59.6</v>
      </c>
      <c r="DK133" s="243">
        <f t="shared" si="636"/>
        <v>13.112</v>
      </c>
      <c r="DL133" s="243">
        <f t="shared" si="414"/>
        <v>0</v>
      </c>
      <c r="DM133" s="244">
        <v>2.4696540823649999</v>
      </c>
      <c r="DN133" s="244">
        <v>4.1260853746666699</v>
      </c>
      <c r="DO133" s="243">
        <f t="shared" si="415"/>
        <v>9.0111008691399075</v>
      </c>
      <c r="DP133" s="243">
        <f t="shared" si="416"/>
        <v>4.4159420163085796</v>
      </c>
      <c r="DQ133" s="243">
        <f t="shared" si="637"/>
        <v>111.28173881097619</v>
      </c>
      <c r="DR133" s="244">
        <v>11.47</v>
      </c>
      <c r="DS133" s="243">
        <f t="shared" si="638"/>
        <v>2.5234000000000001</v>
      </c>
      <c r="DT133" s="243">
        <f t="shared" si="417"/>
        <v>0</v>
      </c>
      <c r="DU133" s="244">
        <v>0.48516442851000102</v>
      </c>
      <c r="DV133" s="244">
        <v>0</v>
      </c>
      <c r="DW133" s="243">
        <f t="shared" si="418"/>
        <v>1.6450828809252731</v>
      </c>
      <c r="DX133" s="243">
        <f t="shared" si="419"/>
        <v>0.80618236547176392</v>
      </c>
      <c r="DY133" s="243">
        <f t="shared" si="420"/>
        <v>20.315795609888447</v>
      </c>
      <c r="DZ133" s="244">
        <v>30.68</v>
      </c>
      <c r="EA133" s="243">
        <f t="shared" si="639"/>
        <v>6.7496</v>
      </c>
      <c r="EB133" s="243">
        <f t="shared" si="421"/>
        <v>0</v>
      </c>
      <c r="EC133" s="244">
        <v>1.27114520489</v>
      </c>
      <c r="ED133" s="244">
        <v>6.5132192125000002E-2</v>
      </c>
      <c r="EE133" s="243">
        <f t="shared" si="422"/>
        <v>4.4046550046288173</v>
      </c>
      <c r="EF133" s="243">
        <f t="shared" si="423"/>
        <v>2.1585266200821907</v>
      </c>
      <c r="EG133" s="243">
        <f t="shared" si="424"/>
        <v>54.394870826071205</v>
      </c>
      <c r="EH133" s="244">
        <v>0</v>
      </c>
      <c r="EI133" s="243">
        <f t="shared" si="640"/>
        <v>0</v>
      </c>
      <c r="EJ133" s="243">
        <f t="shared" si="425"/>
        <v>0</v>
      </c>
      <c r="EK133" s="244">
        <v>0</v>
      </c>
      <c r="EL133" s="244">
        <v>0</v>
      </c>
      <c r="EM133" s="243">
        <f t="shared" si="426"/>
        <v>0</v>
      </c>
      <c r="EN133" s="243">
        <f t="shared" si="427"/>
        <v>0</v>
      </c>
      <c r="EO133" s="243">
        <f t="shared" si="641"/>
        <v>0</v>
      </c>
      <c r="EP133" s="244">
        <v>0</v>
      </c>
      <c r="EQ133" s="244">
        <v>75.4696</v>
      </c>
      <c r="ER133" s="244">
        <v>0</v>
      </c>
      <c r="ES133" s="244">
        <v>0</v>
      </c>
      <c r="ET133" s="244">
        <v>0</v>
      </c>
      <c r="EU133" s="243">
        <f t="shared" si="428"/>
        <v>8.5750039379459899</v>
      </c>
      <c r="EV133" s="243">
        <f t="shared" si="642"/>
        <v>0.27640365820536933</v>
      </c>
      <c r="EW133" s="243">
        <f t="shared" si="643"/>
        <v>7.3144376104807565</v>
      </c>
      <c r="EX133" s="243">
        <f t="shared" si="429"/>
        <v>4.2022301968972995</v>
      </c>
      <c r="EY133" s="243">
        <f t="shared" si="644"/>
        <v>105.89620096181196</v>
      </c>
      <c r="EZ133" s="245">
        <f t="shared" si="645"/>
        <v>108.44</v>
      </c>
      <c r="FA133" s="245">
        <f t="shared" si="645"/>
        <v>23.8568</v>
      </c>
      <c r="FB133" s="245">
        <f t="shared" si="645"/>
        <v>0</v>
      </c>
      <c r="FC133" s="245">
        <f t="shared" si="646"/>
        <v>0</v>
      </c>
      <c r="FD133" s="245">
        <f t="shared" si="647"/>
        <v>0</v>
      </c>
      <c r="FE133" s="245">
        <f t="shared" si="648"/>
        <v>8.7332214743291718</v>
      </c>
      <c r="FF133" s="245">
        <f t="shared" si="649"/>
        <v>24.599111519157233</v>
      </c>
      <c r="FG133" s="245">
        <f t="shared" si="650"/>
        <v>0.79291910087746997</v>
      </c>
      <c r="FH133" s="245">
        <f t="shared" si="651"/>
        <v>20.982925230379919</v>
      </c>
      <c r="FI133" s="245">
        <f t="shared" si="652"/>
        <v>12.054936649674321</v>
      </c>
      <c r="FJ133" s="245">
        <f t="shared" si="652"/>
        <v>303.78440357179289</v>
      </c>
      <c r="FK133" s="244">
        <f t="shared" si="430"/>
        <v>0</v>
      </c>
      <c r="FL133" s="244">
        <v>0</v>
      </c>
      <c r="FM133" s="243">
        <f t="shared" si="653"/>
        <v>0</v>
      </c>
      <c r="FN133" s="243">
        <f t="shared" si="654"/>
        <v>0</v>
      </c>
      <c r="FO133" s="244">
        <v>0</v>
      </c>
      <c r="FP133" s="244">
        <f t="shared" si="655"/>
        <v>0</v>
      </c>
      <c r="FQ133" s="244">
        <f t="shared" si="431"/>
        <v>0</v>
      </c>
      <c r="FR133" s="244">
        <v>0</v>
      </c>
      <c r="FS133" s="243">
        <f t="shared" si="656"/>
        <v>0</v>
      </c>
      <c r="FT133" s="243">
        <f t="shared" si="657"/>
        <v>0</v>
      </c>
      <c r="FU133" s="244">
        <v>0</v>
      </c>
      <c r="FV133" s="244">
        <f t="shared" si="658"/>
        <v>0</v>
      </c>
      <c r="FW133" s="270">
        <v>4.0540000000000003E-3</v>
      </c>
      <c r="FX133" s="243">
        <f t="shared" si="659"/>
        <v>18.070348662724204</v>
      </c>
      <c r="FY133" s="243">
        <f t="shared" si="660"/>
        <v>3.9754767057993248</v>
      </c>
      <c r="FZ133" s="243">
        <f t="shared" si="432"/>
        <v>0</v>
      </c>
      <c r="GA133" s="243">
        <f t="shared" si="661"/>
        <v>0</v>
      </c>
      <c r="GB133" s="243">
        <f t="shared" si="662"/>
        <v>0</v>
      </c>
      <c r="GC133" s="243">
        <f t="shared" si="663"/>
        <v>0.3156749894381416</v>
      </c>
      <c r="GD133" s="243">
        <f t="shared" si="433"/>
        <v>2.5407575186287188</v>
      </c>
      <c r="GE133" s="243">
        <f t="shared" si="664"/>
        <v>8.1897883411350791E-2</v>
      </c>
      <c r="GF133" s="243">
        <f t="shared" si="665"/>
        <v>2.1672540896606542</v>
      </c>
      <c r="GG133" s="243">
        <f t="shared" si="434"/>
        <v>1.2451128938295195</v>
      </c>
      <c r="GH133" s="247">
        <f t="shared" si="666"/>
        <v>31.376844924503885</v>
      </c>
      <c r="GI133" s="244">
        <v>32</v>
      </c>
      <c r="GJ133" s="244">
        <v>4065.55</v>
      </c>
      <c r="GK133" s="244">
        <v>894.42100000000005</v>
      </c>
      <c r="GL133" s="244">
        <v>2493.7002596153702</v>
      </c>
      <c r="GM133" s="244">
        <v>71.022008333333304</v>
      </c>
      <c r="GN133" s="271">
        <v>45.84</v>
      </c>
      <c r="GO133" s="243">
        <f t="shared" si="667"/>
        <v>10.084800000000001</v>
      </c>
      <c r="GP133" s="243">
        <f t="shared" si="435"/>
        <v>0</v>
      </c>
      <c r="GQ133" s="243">
        <f t="shared" si="668"/>
        <v>0</v>
      </c>
      <c r="GR133" s="243">
        <f t="shared" si="669"/>
        <v>0</v>
      </c>
      <c r="GS133" s="244">
        <v>0.92931229666666704</v>
      </c>
      <c r="GT133" s="244">
        <v>0.31935937599583297</v>
      </c>
      <c r="GU133" s="245"/>
      <c r="GV133" s="243">
        <f t="shared" si="436"/>
        <v>6.4961619610959174</v>
      </c>
      <c r="GW133" s="243">
        <f t="shared" si="670"/>
        <v>0.20939499775571846</v>
      </c>
      <c r="GX133" s="243">
        <f t="shared" si="671"/>
        <v>5.5411952829255586</v>
      </c>
      <c r="GY133" s="243">
        <f t="shared" si="437"/>
        <v>3.1834816816879208</v>
      </c>
      <c r="GZ133" s="243">
        <f t="shared" si="672"/>
        <v>80.2237383785356</v>
      </c>
      <c r="HA133" s="244">
        <v>0</v>
      </c>
      <c r="HB133" s="244">
        <v>44</v>
      </c>
      <c r="HC133" s="244">
        <v>0</v>
      </c>
      <c r="HD133" s="244">
        <v>0</v>
      </c>
      <c r="HE133" s="244">
        <v>22.18</v>
      </c>
      <c r="HF133" s="243">
        <f t="shared" si="673"/>
        <v>4.8795999999999999</v>
      </c>
      <c r="HG133" s="243">
        <f t="shared" si="438"/>
        <v>0</v>
      </c>
      <c r="HH133" s="244">
        <v>0.95463804588000001</v>
      </c>
      <c r="HI133" s="244">
        <v>22.697578210913299</v>
      </c>
      <c r="HJ133" s="243">
        <f t="shared" si="439"/>
        <v>5.76197600228961</v>
      </c>
      <c r="HK133" s="243">
        <f t="shared" si="440"/>
        <v>2.8236896129541456</v>
      </c>
      <c r="HL133" s="243">
        <f t="shared" si="441"/>
        <v>71.156978246444467</v>
      </c>
      <c r="HM133" s="244">
        <v>31.26</v>
      </c>
      <c r="HN133" s="243">
        <f t="shared" si="674"/>
        <v>6.8772000000000002</v>
      </c>
      <c r="HO133" s="243">
        <f t="shared" si="442"/>
        <v>0</v>
      </c>
      <c r="HP133" s="244">
        <v>1.348746499115</v>
      </c>
      <c r="HQ133" s="244">
        <v>29.130736111163301</v>
      </c>
      <c r="HR133" s="243">
        <f t="shared" si="443"/>
        <v>7.7963620264573619</v>
      </c>
      <c r="HS133" s="243">
        <f t="shared" si="444"/>
        <v>3.8206522318367835</v>
      </c>
      <c r="HT133" s="243">
        <f t="shared" si="445"/>
        <v>96.280436242286939</v>
      </c>
      <c r="HU133" s="244">
        <v>18.78</v>
      </c>
      <c r="HV133" s="243">
        <f t="shared" si="675"/>
        <v>4.1316000000000006</v>
      </c>
      <c r="HW133" s="243">
        <f t="shared" si="446"/>
        <v>0</v>
      </c>
      <c r="HX133" s="244">
        <v>0.76706842189000002</v>
      </c>
      <c r="HY133" s="244">
        <v>42.180067612050003</v>
      </c>
      <c r="HZ133" s="243">
        <f t="shared" si="447"/>
        <v>7.4829987284837998</v>
      </c>
      <c r="IA133" s="243">
        <f t="shared" si="448"/>
        <v>3.6670867381211907</v>
      </c>
      <c r="IB133" s="243">
        <f t="shared" si="449"/>
        <v>92.41058580065399</v>
      </c>
      <c r="IC133" s="244">
        <v>2.42</v>
      </c>
      <c r="ID133" s="243">
        <f t="shared" si="676"/>
        <v>0.53239999999999998</v>
      </c>
      <c r="IE133" s="243">
        <f t="shared" si="450"/>
        <v>0</v>
      </c>
      <c r="IF133" s="244">
        <v>0.10615932851</v>
      </c>
      <c r="IG133" s="244">
        <v>0.46237661532500002</v>
      </c>
      <c r="IH133" s="243">
        <f t="shared" si="451"/>
        <v>0.400055646030199</v>
      </c>
      <c r="II133" s="243">
        <f t="shared" si="452"/>
        <v>0.19604957949325996</v>
      </c>
      <c r="IJ133" s="243">
        <f t="shared" si="677"/>
        <v>4.9404494032301507</v>
      </c>
      <c r="IK133" s="244">
        <v>0</v>
      </c>
      <c r="IL133" s="243">
        <f t="shared" si="678"/>
        <v>0</v>
      </c>
      <c r="IM133" s="243">
        <f t="shared" si="453"/>
        <v>0</v>
      </c>
      <c r="IN133" s="244">
        <v>0</v>
      </c>
      <c r="IO133" s="244">
        <v>0</v>
      </c>
      <c r="IP133" s="243">
        <f t="shared" si="454"/>
        <v>0</v>
      </c>
      <c r="IQ133" s="243">
        <f t="shared" si="455"/>
        <v>0</v>
      </c>
      <c r="IR133" s="243">
        <f t="shared" si="679"/>
        <v>0</v>
      </c>
      <c r="IS133" s="244">
        <v>2.84</v>
      </c>
      <c r="IT133" s="243">
        <f t="shared" si="680"/>
        <v>0.62480000000000002</v>
      </c>
      <c r="IU133" s="243">
        <f t="shared" si="456"/>
        <v>0</v>
      </c>
      <c r="IV133" s="244">
        <v>0.12404836923</v>
      </c>
      <c r="IW133" s="244">
        <v>0.29431584424695201</v>
      </c>
      <c r="IX133" s="243">
        <f t="shared" si="457"/>
        <v>0.44121273230884761</v>
      </c>
      <c r="IY133" s="243">
        <f t="shared" si="458"/>
        <v>0.21621884728929</v>
      </c>
      <c r="IZ133" s="243">
        <f t="shared" si="681"/>
        <v>5.4487149516901079</v>
      </c>
      <c r="JA133" s="244">
        <v>21.629000000000001</v>
      </c>
      <c r="JB133" s="243">
        <f t="shared" si="682"/>
        <v>4.7583800000000007</v>
      </c>
      <c r="JC133" s="244">
        <v>157.19366666666701</v>
      </c>
      <c r="JD133" s="243">
        <f t="shared" si="459"/>
        <v>0</v>
      </c>
      <c r="JE133" s="243">
        <f t="shared" si="460"/>
        <v>20.858838500520953</v>
      </c>
      <c r="JF133" s="243">
        <f t="shared" si="461"/>
        <v>10.2219942583594</v>
      </c>
      <c r="JG133" s="243">
        <f t="shared" si="683"/>
        <v>257.59425531065682</v>
      </c>
      <c r="JH133" s="244">
        <v>0</v>
      </c>
      <c r="JI133" s="243">
        <f t="shared" si="684"/>
        <v>0</v>
      </c>
      <c r="JJ133" s="244">
        <v>0</v>
      </c>
      <c r="JK133" s="243">
        <f t="shared" si="462"/>
        <v>0</v>
      </c>
      <c r="JL133" s="243">
        <f t="shared" si="463"/>
        <v>0</v>
      </c>
      <c r="JM133" s="243">
        <f t="shared" si="464"/>
        <v>0</v>
      </c>
      <c r="JN133" s="243">
        <f t="shared" si="685"/>
        <v>0</v>
      </c>
      <c r="JO133" s="244">
        <v>0</v>
      </c>
      <c r="JP133" s="243">
        <f t="shared" si="686"/>
        <v>0</v>
      </c>
      <c r="JQ133" s="244">
        <v>0</v>
      </c>
      <c r="JR133" s="243">
        <f t="shared" si="465"/>
        <v>0</v>
      </c>
      <c r="JS133" s="243">
        <f t="shared" si="466"/>
        <v>0</v>
      </c>
      <c r="JT133" s="243">
        <f t="shared" si="467"/>
        <v>0</v>
      </c>
      <c r="JU133" s="243">
        <f t="shared" si="687"/>
        <v>0</v>
      </c>
      <c r="JV133" s="244">
        <v>0</v>
      </c>
      <c r="JW133" s="243">
        <f t="shared" si="688"/>
        <v>0</v>
      </c>
      <c r="JX133" s="244">
        <v>0</v>
      </c>
      <c r="JY133" s="243">
        <f t="shared" si="468"/>
        <v>0</v>
      </c>
      <c r="JZ133" s="243">
        <f t="shared" si="469"/>
        <v>0</v>
      </c>
      <c r="KA133" s="243">
        <f t="shared" si="470"/>
        <v>0</v>
      </c>
      <c r="KB133" s="243">
        <f t="shared" si="689"/>
        <v>0</v>
      </c>
      <c r="KC133" s="244">
        <v>34.799999999999997</v>
      </c>
      <c r="KD133" s="243">
        <f t="shared" si="690"/>
        <v>7.6559999999999997</v>
      </c>
      <c r="KE133" s="244">
        <v>18.6533333333333</v>
      </c>
      <c r="KF133" s="243">
        <f t="shared" si="471"/>
        <v>0</v>
      </c>
      <c r="KG133" s="243">
        <f t="shared" si="472"/>
        <v>6.9433622806876825</v>
      </c>
      <c r="KH133" s="243">
        <f t="shared" si="473"/>
        <v>3.4026347807010491</v>
      </c>
      <c r="KI133" s="243">
        <f t="shared" si="691"/>
        <v>85.746396473666422</v>
      </c>
      <c r="KJ133" s="244">
        <v>9.0626694444444205</v>
      </c>
      <c r="KK133" s="243">
        <f t="shared" si="692"/>
        <v>1.9937872777777725</v>
      </c>
      <c r="KL133" s="244">
        <v>8.7844555555555797</v>
      </c>
      <c r="KM133" s="243">
        <f t="shared" si="474"/>
        <v>0</v>
      </c>
      <c r="KN133" s="243">
        <f t="shared" si="475"/>
        <v>2.25436335841697</v>
      </c>
      <c r="KO133" s="243">
        <f t="shared" si="476"/>
        <v>1.1047637818097373</v>
      </c>
      <c r="KP133" s="243">
        <f t="shared" si="693"/>
        <v>27.840047301605377</v>
      </c>
      <c r="KQ133" s="243">
        <f t="shared" si="694"/>
        <v>142.97166944444442</v>
      </c>
      <c r="KR133" s="243">
        <f t="shared" si="694"/>
        <v>31.453767277777775</v>
      </c>
      <c r="KS133" s="243">
        <f t="shared" si="695"/>
        <v>282.6971906138794</v>
      </c>
      <c r="KT133" s="243">
        <f t="shared" si="696"/>
        <v>0</v>
      </c>
      <c r="KU133" s="243">
        <f t="shared" si="697"/>
        <v>0</v>
      </c>
      <c r="KV133" s="243">
        <f t="shared" si="698"/>
        <v>0</v>
      </c>
      <c r="KW133" s="243">
        <f t="shared" si="699"/>
        <v>51.939169275195425</v>
      </c>
      <c r="KX133" s="243">
        <f t="shared" si="700"/>
        <v>1.674188897836324</v>
      </c>
      <c r="KY133" s="243">
        <f t="shared" si="701"/>
        <v>44.303864575788936</v>
      </c>
      <c r="KZ133" s="243">
        <f t="shared" si="702"/>
        <v>25.453089830564856</v>
      </c>
      <c r="LA133" s="243">
        <f t="shared" si="702"/>
        <v>641.41786373023433</v>
      </c>
      <c r="LB133" s="244">
        <v>40.130000000000003</v>
      </c>
      <c r="LC133" s="243">
        <f t="shared" si="703"/>
        <v>8.8285999999999998</v>
      </c>
      <c r="LD133" s="243">
        <f t="shared" si="477"/>
        <v>0</v>
      </c>
      <c r="LE133" s="243">
        <f t="shared" si="704"/>
        <v>0</v>
      </c>
      <c r="LF133" s="243">
        <f t="shared" si="705"/>
        <v>0</v>
      </c>
      <c r="LG133" s="244">
        <v>3.426529338525</v>
      </c>
      <c r="LH133" s="243">
        <f t="shared" si="478"/>
        <v>5.952101115782539</v>
      </c>
      <c r="LI133" s="243">
        <f t="shared" si="706"/>
        <v>0.19185793199817847</v>
      </c>
      <c r="LJ133" s="243">
        <f t="shared" si="707"/>
        <v>5.0771139672610719</v>
      </c>
      <c r="LK133" s="243">
        <f t="shared" si="479"/>
        <v>2.9168615227153776</v>
      </c>
      <c r="LL133" s="243">
        <f t="shared" si="708"/>
        <v>73.504910372427503</v>
      </c>
      <c r="LM133" s="243">
        <f t="shared" si="480"/>
        <v>0.54166666784117723</v>
      </c>
      <c r="LN133" s="244">
        <v>6.1545228937110799E-2</v>
      </c>
      <c r="LO133" s="243">
        <f t="shared" si="709"/>
        <v>1.9838272432769494E-3</v>
      </c>
      <c r="LP133" s="243">
        <f t="shared" si="710"/>
        <v>5.2497787819218517E-2</v>
      </c>
      <c r="LQ133" s="243">
        <f t="shared" si="481"/>
        <v>3.0160594838914402E-2</v>
      </c>
      <c r="LR133" s="243">
        <f t="shared" si="711"/>
        <v>0.7600469899406429</v>
      </c>
      <c r="LS133" s="244">
        <v>0</v>
      </c>
      <c r="LT133" s="243">
        <f t="shared" si="482"/>
        <v>0</v>
      </c>
      <c r="LU133" s="243">
        <f t="shared" si="712"/>
        <v>0</v>
      </c>
      <c r="LV133" s="243">
        <f t="shared" si="713"/>
        <v>0</v>
      </c>
      <c r="LW133" s="243">
        <f t="shared" si="483"/>
        <v>0</v>
      </c>
      <c r="LX133" s="243">
        <f t="shared" si="714"/>
        <v>0</v>
      </c>
      <c r="LY133" s="245">
        <f t="shared" si="484"/>
        <v>0</v>
      </c>
      <c r="LZ133" s="244">
        <v>0</v>
      </c>
      <c r="MA133" s="249">
        <f t="shared" si="715"/>
        <v>0</v>
      </c>
      <c r="MB133" s="249">
        <f t="shared" si="716"/>
        <v>0</v>
      </c>
      <c r="MC133" s="249">
        <f t="shared" si="485"/>
        <v>0</v>
      </c>
      <c r="MD133" s="247">
        <f t="shared" si="717"/>
        <v>0</v>
      </c>
      <c r="ME133" s="250">
        <f t="shared" si="718"/>
        <v>1903.9377819970696</v>
      </c>
      <c r="MF133" s="251">
        <f t="shared" si="765"/>
        <v>752.15686209074568</v>
      </c>
      <c r="MG133" s="252" t="e">
        <f t="shared" si="719"/>
        <v>#REF!</v>
      </c>
      <c r="MH133" s="252" t="e">
        <f t="shared" si="766"/>
        <v>#REF!</v>
      </c>
      <c r="MI133" s="252">
        <f t="shared" si="720"/>
        <v>0</v>
      </c>
      <c r="MJ133" s="252">
        <f t="shared" si="721"/>
        <v>0</v>
      </c>
      <c r="MK133" s="252">
        <f t="shared" si="767"/>
        <v>173.30366666666666</v>
      </c>
      <c r="ML133" s="252">
        <f t="shared" si="722"/>
        <v>0</v>
      </c>
      <c r="MM133" s="252">
        <f t="shared" si="723"/>
        <v>0</v>
      </c>
      <c r="MN133" s="252">
        <f t="shared" si="724"/>
        <v>75.4696</v>
      </c>
      <c r="MO133" s="252">
        <f t="shared" si="725"/>
        <v>0</v>
      </c>
      <c r="MP133" s="253">
        <f t="shared" si="726"/>
        <v>0</v>
      </c>
      <c r="MQ133" s="254">
        <f t="shared" si="768"/>
        <v>0</v>
      </c>
      <c r="MR133" s="255">
        <f t="shared" si="727"/>
        <v>0</v>
      </c>
      <c r="MS133" s="255">
        <f t="shared" si="769"/>
        <v>0</v>
      </c>
      <c r="MT133" s="255">
        <f t="shared" si="770"/>
        <v>162.74742778265568</v>
      </c>
      <c r="MU133" s="255">
        <f t="shared" si="486"/>
        <v>5.2459432938074437</v>
      </c>
      <c r="MV133" s="255">
        <f t="shared" si="728"/>
        <v>169.36379467395011</v>
      </c>
      <c r="MW133" s="255" t="e">
        <f t="shared" si="487"/>
        <v>#REF!</v>
      </c>
      <c r="MX133" s="255" t="e">
        <f t="shared" si="488"/>
        <v>#REF!</v>
      </c>
      <c r="MY133" s="256" t="e">
        <f t="shared" si="729"/>
        <v>#REF!</v>
      </c>
      <c r="MZ133" s="254">
        <f t="shared" si="730"/>
        <v>2.4252460148351616</v>
      </c>
      <c r="NA133" s="255">
        <f t="shared" si="489"/>
        <v>2.7332522587192272</v>
      </c>
      <c r="NB133" s="255">
        <f t="shared" si="731"/>
        <v>8.2344229555955696E-3</v>
      </c>
      <c r="NC133" s="255">
        <f t="shared" si="490"/>
        <v>1.0210684464938505E-2</v>
      </c>
      <c r="ND133" s="255">
        <f t="shared" si="732"/>
        <v>2.5037975996915249</v>
      </c>
      <c r="NE133" s="255">
        <f t="shared" si="800"/>
        <v>0.96862702286077706</v>
      </c>
      <c r="NF133" s="256">
        <f t="shared" si="771"/>
        <v>3.2887734042919741E-3</v>
      </c>
      <c r="NG133" s="257">
        <f t="shared" si="772"/>
        <v>1.1238049375203487</v>
      </c>
      <c r="NH133" s="254">
        <f t="shared" si="733"/>
        <v>357.77803497832593</v>
      </c>
      <c r="NI133" s="255">
        <f t="shared" si="491"/>
        <v>403.21584542057332</v>
      </c>
      <c r="NJ133" s="255" t="e">
        <f t="shared" si="734"/>
        <v>#REF!</v>
      </c>
      <c r="NK133" s="255" t="e">
        <f t="shared" si="492"/>
        <v>#REF!</v>
      </c>
      <c r="NL133" s="255">
        <f t="shared" si="735"/>
        <v>390.21623022406578</v>
      </c>
      <c r="NM133" s="255">
        <f t="shared" si="773"/>
        <v>0.9168712300174866</v>
      </c>
      <c r="NN133" s="256" t="e">
        <f t="shared" si="774"/>
        <v>#REF!</v>
      </c>
      <c r="NO133" s="257" t="e">
        <f t="shared" si="801"/>
        <v>#REF!</v>
      </c>
      <c r="NP133" s="254">
        <f t="shared" si="736"/>
        <v>23.429981656723314</v>
      </c>
      <c r="NQ133" s="255">
        <f t="shared" si="493"/>
        <v>26.405589327127174</v>
      </c>
      <c r="NR133" s="255">
        <f t="shared" si="737"/>
        <v>20.606136146973512</v>
      </c>
      <c r="NS133" s="255">
        <f t="shared" si="494"/>
        <v>25.551608822247154</v>
      </c>
      <c r="NT133" s="255">
        <f t="shared" si="738"/>
        <v>220.66884045373041</v>
      </c>
      <c r="NU133" s="255">
        <f t="shared" si="739"/>
        <v>0.10617711865684129</v>
      </c>
      <c r="NV133" s="256">
        <f t="shared" si="740"/>
        <v>9.3380361742981033E-2</v>
      </c>
      <c r="NW133" s="257">
        <f t="shared" si="495"/>
        <v>1.0358957808877343</v>
      </c>
      <c r="NX133" s="254">
        <f t="shared" si="741"/>
        <v>0</v>
      </c>
      <c r="NY133" s="255">
        <f t="shared" si="496"/>
        <v>0</v>
      </c>
      <c r="NZ133" s="255">
        <f t="shared" si="742"/>
        <v>0</v>
      </c>
      <c r="OA133" s="255">
        <f t="shared" si="497"/>
        <v>0</v>
      </c>
      <c r="OB133" s="255">
        <f t="shared" si="743"/>
        <v>0</v>
      </c>
      <c r="OC133" s="255"/>
      <c r="OD133" s="256"/>
      <c r="OE133" s="257"/>
      <c r="OF133" s="254">
        <f t="shared" si="744"/>
        <v>0</v>
      </c>
      <c r="OG133" s="255">
        <f t="shared" si="498"/>
        <v>0</v>
      </c>
      <c r="OH133" s="255">
        <f t="shared" si="745"/>
        <v>0</v>
      </c>
      <c r="OI133" s="255">
        <f t="shared" si="499"/>
        <v>0</v>
      </c>
      <c r="OJ133" s="255">
        <f t="shared" si="746"/>
        <v>0</v>
      </c>
      <c r="OK133" s="255"/>
      <c r="OL133" s="256"/>
      <c r="OM133" s="257"/>
      <c r="ON133" s="258"/>
      <c r="OO133" s="254">
        <f t="shared" si="747"/>
        <v>0</v>
      </c>
      <c r="OP133" s="255">
        <f t="shared" si="500"/>
        <v>0</v>
      </c>
      <c r="OQ133" s="255">
        <f t="shared" si="748"/>
        <v>0</v>
      </c>
      <c r="OR133" s="255">
        <f t="shared" si="501"/>
        <v>0</v>
      </c>
      <c r="OS133" s="255">
        <f t="shared" si="749"/>
        <v>0</v>
      </c>
      <c r="OT133" s="255"/>
      <c r="OU133" s="256"/>
      <c r="OV133" s="257"/>
      <c r="OW133" s="258"/>
      <c r="OX133" s="254">
        <f t="shared" si="750"/>
        <v>157.89596878106349</v>
      </c>
      <c r="OY133" s="255">
        <f t="shared" si="502"/>
        <v>177.94875681625854</v>
      </c>
      <c r="OZ133" s="255">
        <f t="shared" si="751"/>
        <v>0.79291910087746997</v>
      </c>
      <c r="PA133" s="255">
        <f t="shared" si="503"/>
        <v>0.98321968508806279</v>
      </c>
      <c r="PB133" s="255">
        <f t="shared" si="752"/>
        <v>241.09873299348641</v>
      </c>
      <c r="PC133" s="255">
        <f t="shared" si="804"/>
        <v>0.65490169450757441</v>
      </c>
      <c r="PD133" s="259">
        <f t="shared" si="504"/>
        <v>3.2887734042919741E-3</v>
      </c>
      <c r="PE133" s="257">
        <f t="shared" si="805"/>
        <v>1.0839618208194919</v>
      </c>
      <c r="PF133" s="254">
        <f t="shared" si="505"/>
        <v>0</v>
      </c>
      <c r="PG133" s="255">
        <f t="shared" si="506"/>
        <v>0</v>
      </c>
      <c r="PH133" s="255">
        <f t="shared" si="753"/>
        <v>0</v>
      </c>
      <c r="PI133" s="255">
        <f t="shared" si="507"/>
        <v>0</v>
      </c>
      <c r="PJ133" s="255">
        <f t="shared" si="508"/>
        <v>0</v>
      </c>
      <c r="PK133" s="255"/>
      <c r="PL133" s="259"/>
      <c r="PM133" s="257"/>
      <c r="PN133" s="254">
        <f t="shared" si="509"/>
        <v>0</v>
      </c>
      <c r="PO133" s="255">
        <f t="shared" si="510"/>
        <v>0</v>
      </c>
      <c r="PP133" s="255">
        <f t="shared" si="754"/>
        <v>0</v>
      </c>
      <c r="PQ133" s="255">
        <f t="shared" si="511"/>
        <v>0</v>
      </c>
      <c r="PR133" s="255">
        <f t="shared" si="512"/>
        <v>0</v>
      </c>
      <c r="PS133" s="255"/>
      <c r="PT133" s="259"/>
      <c r="PU133" s="257"/>
      <c r="PV133" s="254">
        <f t="shared" si="513"/>
        <v>24.689875357909525</v>
      </c>
      <c r="PW133" s="255">
        <f t="shared" si="514"/>
        <v>27.825489528364034</v>
      </c>
      <c r="PX133" s="255">
        <f t="shared" si="515"/>
        <v>8.1897883411350791E-2</v>
      </c>
      <c r="PY133" s="255">
        <f t="shared" si="516"/>
        <v>0.10155337543007498</v>
      </c>
      <c r="PZ133" s="255">
        <f t="shared" si="517"/>
        <v>24.902257876590387</v>
      </c>
      <c r="QA133" s="255">
        <f t="shared" si="755"/>
        <v>0.99147135493763749</v>
      </c>
      <c r="QB133" s="259">
        <f t="shared" si="518"/>
        <v>3.2887734042919741E-3</v>
      </c>
      <c r="QC133" s="257">
        <f t="shared" si="756"/>
        <v>1.1267061676941101</v>
      </c>
      <c r="QD133" s="254">
        <f t="shared" si="519"/>
        <v>62.685058245169188</v>
      </c>
      <c r="QE133" s="255">
        <f t="shared" si="520"/>
        <v>70.64606064230567</v>
      </c>
      <c r="QF133" s="255">
        <f t="shared" si="521"/>
        <v>0.20939499775571846</v>
      </c>
      <c r="QG133" s="255">
        <f t="shared" si="522"/>
        <v>0.25964979721709086</v>
      </c>
      <c r="QH133" s="255">
        <f t="shared" si="523"/>
        <v>63.669633633758416</v>
      </c>
      <c r="QI133" s="255">
        <f t="shared" si="784"/>
        <v>0.98453618573882928</v>
      </c>
      <c r="QJ133" s="259">
        <f t="shared" si="785"/>
        <v>3.2887734042919745E-3</v>
      </c>
      <c r="QK133" s="257">
        <f t="shared" si="786"/>
        <v>1.1258254012058613</v>
      </c>
      <c r="QL133" s="254">
        <f t="shared" si="524"/>
        <v>228.47615150468471</v>
      </c>
      <c r="QM133" s="255">
        <f t="shared" si="525"/>
        <v>257.49262274577967</v>
      </c>
      <c r="QN133" s="255">
        <f t="shared" si="526"/>
        <v>1.674188897836324</v>
      </c>
      <c r="QO133" s="255">
        <f t="shared" si="527"/>
        <v>2.0759942333170418</v>
      </c>
      <c r="QP133" s="255">
        <f t="shared" si="757"/>
        <v>509.0617966112971</v>
      </c>
      <c r="QQ133" s="255">
        <f t="shared" si="758"/>
        <v>0.44881810622127988</v>
      </c>
      <c r="QR133" s="259">
        <f t="shared" si="528"/>
        <v>3.2887734042919741E-3</v>
      </c>
      <c r="QS133" s="257">
        <f t="shared" si="759"/>
        <v>1.0577892051071327</v>
      </c>
      <c r="QT133" s="254">
        <f t="shared" si="529"/>
        <v>55.152679040058516</v>
      </c>
      <c r="QU133" s="255">
        <f t="shared" si="530"/>
        <v>62.157069278145947</v>
      </c>
      <c r="QV133" s="255">
        <f t="shared" si="531"/>
        <v>0.19185793199817847</v>
      </c>
      <c r="QW133" s="255">
        <f t="shared" si="532"/>
        <v>0.23790383567774129</v>
      </c>
      <c r="QX133" s="255">
        <f t="shared" si="533"/>
        <v>58.337230454307544</v>
      </c>
      <c r="QY133" s="255">
        <f t="shared" si="787"/>
        <v>0.94541133698927793</v>
      </c>
      <c r="QZ133" s="259">
        <f t="shared" si="788"/>
        <v>3.2887734042919745E-3</v>
      </c>
      <c r="RA133" s="257">
        <f t="shared" si="789"/>
        <v>1.1208565454146684</v>
      </c>
      <c r="RB133" s="254">
        <f t="shared" si="534"/>
        <v>6.4047301139446594E-2</v>
      </c>
      <c r="RC133" s="255">
        <f t="shared" si="535"/>
        <v>7.2181308384156317E-2</v>
      </c>
      <c r="RD133" s="255">
        <f t="shared" si="760"/>
        <v>1.9838272432769494E-3</v>
      </c>
      <c r="RE133" s="255">
        <f t="shared" si="536"/>
        <v>2.4599457816634174E-3</v>
      </c>
      <c r="RF133" s="255">
        <f t="shared" si="537"/>
        <v>0.60321189677828801</v>
      </c>
      <c r="RG133" s="255">
        <f t="shared" si="790"/>
        <v>0.1061771186568413</v>
      </c>
      <c r="RH133" s="259">
        <f t="shared" si="791"/>
        <v>3.2887734042919745E-3</v>
      </c>
      <c r="RI133" s="257">
        <f t="shared" si="792"/>
        <v>1.0142737996864488</v>
      </c>
      <c r="RJ133" s="254">
        <f t="shared" si="538"/>
        <v>0</v>
      </c>
      <c r="RK133" s="255">
        <f t="shared" si="539"/>
        <v>0</v>
      </c>
      <c r="RL133" s="255">
        <f t="shared" si="761"/>
        <v>0</v>
      </c>
      <c r="RM133" s="255">
        <f t="shared" si="540"/>
        <v>0</v>
      </c>
      <c r="RN133" s="255">
        <f t="shared" si="541"/>
        <v>0</v>
      </c>
      <c r="RO133" s="255"/>
      <c r="RP133" s="259"/>
      <c r="RQ133" s="257"/>
      <c r="RR133" s="254">
        <f t="shared" si="542"/>
        <v>0</v>
      </c>
      <c r="RS133" s="255">
        <f t="shared" si="543"/>
        <v>0</v>
      </c>
      <c r="RT133" s="255">
        <f t="shared" si="762"/>
        <v>0</v>
      </c>
      <c r="RU133" s="255">
        <f t="shared" si="544"/>
        <v>0</v>
      </c>
      <c r="RV133" s="255">
        <f t="shared" si="545"/>
        <v>0</v>
      </c>
      <c r="RW133" s="255"/>
      <c r="RX133" s="259"/>
      <c r="RY133" s="257"/>
      <c r="RZ133" s="260"/>
      <c r="SA133" s="242" t="e">
        <f t="shared" si="546"/>
        <v>#REF!</v>
      </c>
      <c r="SB133" s="242">
        <f t="shared" si="547"/>
        <v>0</v>
      </c>
      <c r="SC133" s="242">
        <f t="shared" si="548"/>
        <v>0.44263826717332888</v>
      </c>
      <c r="SD133" s="242">
        <f t="shared" si="549"/>
        <v>0</v>
      </c>
      <c r="SE133" s="242">
        <f t="shared" si="550"/>
        <v>0</v>
      </c>
      <c r="SF133" s="262">
        <v>0</v>
      </c>
      <c r="SG133" s="242">
        <f t="shared" si="551"/>
        <v>0</v>
      </c>
      <c r="SH133" s="262">
        <v>0</v>
      </c>
      <c r="SI133" s="242">
        <f t="shared" si="552"/>
        <v>0.66165029542821785</v>
      </c>
      <c r="SJ133" s="242">
        <f t="shared" si="553"/>
        <v>0</v>
      </c>
      <c r="SK133" s="242">
        <f t="shared" si="554"/>
        <v>0</v>
      </c>
      <c r="SL133" s="242">
        <f t="shared" si="555"/>
        <v>8.1235514690745345E-2</v>
      </c>
      <c r="SM133" s="242">
        <f t="shared" si="556"/>
        <v>0.20715187382187847</v>
      </c>
      <c r="SN133" s="242">
        <f t="shared" si="557"/>
        <v>1.242902316000881</v>
      </c>
      <c r="SO133" s="242">
        <f t="shared" si="558"/>
        <v>0.18617427219337643</v>
      </c>
      <c r="SP133" s="242">
        <f t="shared" si="559"/>
        <v>1.2171285596237385E-3</v>
      </c>
      <c r="SQ133" s="242">
        <f t="shared" si="560"/>
        <v>0</v>
      </c>
      <c r="SR133" s="242">
        <f t="shared" si="561"/>
        <v>0</v>
      </c>
      <c r="SS133" s="242" t="e">
        <f t="shared" si="562"/>
        <v>#REF!</v>
      </c>
      <c r="ST133" s="242" t="e">
        <f t="shared" si="563"/>
        <v>#REF!</v>
      </c>
      <c r="SU133" s="242" t="e">
        <f t="shared" si="796"/>
        <v>#REF!</v>
      </c>
      <c r="SV133" s="242" t="e">
        <f t="shared" si="797"/>
        <v>#REF!</v>
      </c>
      <c r="SW133" s="242" t="e">
        <f t="shared" si="564"/>
        <v>#REF!</v>
      </c>
      <c r="SX133" s="242" t="e">
        <f t="shared" si="564"/>
        <v>#REF!</v>
      </c>
      <c r="SY133" s="242" t="e">
        <f t="shared" si="564"/>
        <v>#REF!</v>
      </c>
      <c r="SZ133" s="263" t="e">
        <f t="shared" si="564"/>
        <v>#REF!</v>
      </c>
      <c r="TA133" s="264">
        <f t="shared" si="565"/>
        <v>714.81421999999998</v>
      </c>
      <c r="TB133" s="264">
        <f t="shared" si="566"/>
        <v>0</v>
      </c>
      <c r="TC133" s="264">
        <f t="shared" si="567"/>
        <v>278.00138000000004</v>
      </c>
      <c r="TD133" s="264">
        <f t="shared" si="568"/>
        <v>0</v>
      </c>
      <c r="TE133" s="264">
        <f t="shared" si="569"/>
        <v>0</v>
      </c>
      <c r="TF133" s="264">
        <f t="shared" si="569"/>
        <v>0</v>
      </c>
      <c r="TG133" s="264">
        <f t="shared" si="570"/>
        <v>397.12624000000005</v>
      </c>
      <c r="TH133" s="264">
        <f t="shared" si="571"/>
        <v>0</v>
      </c>
      <c r="TI133" s="264">
        <f t="shared" si="572"/>
        <v>0</v>
      </c>
      <c r="TJ133" s="264">
        <f t="shared" si="573"/>
        <v>46.908259999999999</v>
      </c>
      <c r="TK133" s="264">
        <f t="shared" si="574"/>
        <v>119.71040000000001</v>
      </c>
      <c r="TL133" s="264">
        <f t="shared" si="575"/>
        <v>764.45500000000004</v>
      </c>
      <c r="TM133" s="264">
        <f t="shared" si="576"/>
        <v>108.06466</v>
      </c>
      <c r="TN133" s="264">
        <f t="shared" si="577"/>
        <v>0.78071999999999997</v>
      </c>
      <c r="TO133" s="264">
        <f t="shared" si="578"/>
        <v>0</v>
      </c>
      <c r="TP133" s="264">
        <f t="shared" si="578"/>
        <v>0</v>
      </c>
      <c r="TQ133" s="264"/>
      <c r="TR133" s="264"/>
      <c r="TS133" s="264" t="e">
        <f t="shared" si="579"/>
        <v>#REF!</v>
      </c>
      <c r="TT133" s="264">
        <f t="shared" si="580"/>
        <v>0</v>
      </c>
      <c r="TU133" s="264">
        <f t="shared" si="581"/>
        <v>287.98045662296778</v>
      </c>
      <c r="TV133" s="264">
        <f t="shared" si="582"/>
        <v>0</v>
      </c>
      <c r="TW133" s="264">
        <f t="shared" si="582"/>
        <v>0</v>
      </c>
      <c r="TX133" s="264">
        <f t="shared" si="583"/>
        <v>0</v>
      </c>
      <c r="TY133" s="264">
        <f t="shared" si="584"/>
        <v>430.46968220559853</v>
      </c>
      <c r="TZ133" s="264">
        <f t="shared" si="585"/>
        <v>0</v>
      </c>
      <c r="UA133" s="264">
        <f t="shared" si="586"/>
        <v>0</v>
      </c>
      <c r="UB133" s="264">
        <f t="shared" si="587"/>
        <v>52.851825857798922</v>
      </c>
      <c r="UC133" s="264">
        <f t="shared" si="588"/>
        <v>134.77300910851415</v>
      </c>
      <c r="UD133" s="264">
        <f t="shared" si="589"/>
        <v>808.63224679017321</v>
      </c>
      <c r="UE133" s="264">
        <f t="shared" si="590"/>
        <v>121.12498148901071</v>
      </c>
      <c r="UF133" s="264">
        <f t="shared" si="591"/>
        <v>0.79186384089120432</v>
      </c>
      <c r="UG133" s="264">
        <f t="shared" si="592"/>
        <v>0</v>
      </c>
      <c r="UH133" s="264">
        <f t="shared" si="592"/>
        <v>0</v>
      </c>
      <c r="UI133" s="191"/>
      <c r="UJ133" s="191"/>
      <c r="UK133" s="191"/>
      <c r="UL133" s="191"/>
      <c r="UM133" s="189"/>
      <c r="UN133" s="191"/>
      <c r="UO133" s="191"/>
      <c r="UP133" s="191"/>
      <c r="UQ133" s="191"/>
      <c r="UR133" s="191"/>
      <c r="US133" s="191"/>
      <c r="UT133" s="191"/>
      <c r="UU133" s="191"/>
      <c r="UV133" s="192"/>
      <c r="UW133" s="191"/>
      <c r="UX133" s="191"/>
      <c r="UY133" s="191"/>
      <c r="UZ133" s="191"/>
      <c r="VA133" s="191"/>
      <c r="VB133" s="191"/>
      <c r="VC133" s="191"/>
      <c r="VD133" s="191"/>
      <c r="VE133" s="191"/>
      <c r="VF133" s="191"/>
      <c r="VG133" s="191"/>
      <c r="VH133" s="191"/>
      <c r="VI133" s="191"/>
      <c r="VJ133" s="191"/>
      <c r="VK133" s="191"/>
      <c r="VL133" s="191"/>
      <c r="VM133" s="191"/>
      <c r="VN133" s="219"/>
      <c r="VO133" s="191"/>
      <c r="VP133" s="191"/>
      <c r="VQ133" s="191"/>
      <c r="VR133" s="191"/>
      <c r="VS133" s="191"/>
      <c r="VT133" s="191"/>
      <c r="VU133" s="191"/>
      <c r="VV133" s="191"/>
    </row>
    <row r="134" spans="1:594" ht="23.1" hidden="1" customHeight="1" thickBot="1" x14ac:dyDescent="0.35">
      <c r="A134" s="265">
        <v>97</v>
      </c>
      <c r="B134" s="266" t="s">
        <v>201</v>
      </c>
      <c r="C134" s="265">
        <v>2</v>
      </c>
      <c r="D134" s="267">
        <v>640.1</v>
      </c>
      <c r="E134" s="239"/>
      <c r="F134" s="240">
        <f t="shared" si="593"/>
        <v>640.1</v>
      </c>
      <c r="G134" s="240"/>
      <c r="H134" s="268">
        <f>301</f>
        <v>301</v>
      </c>
      <c r="I134" s="269">
        <v>3.5619999999999998</v>
      </c>
      <c r="J134" s="269">
        <f t="shared" si="803"/>
        <v>3.5623999999999998</v>
      </c>
      <c r="K134" s="269">
        <f t="shared" si="798"/>
        <v>3.0637999999999996</v>
      </c>
      <c r="L134" s="269">
        <f t="shared" si="799"/>
        <v>3.0637999999999996</v>
      </c>
      <c r="M134" s="269">
        <v>0.86770000000000003</v>
      </c>
      <c r="N134" s="269">
        <v>0</v>
      </c>
      <c r="O134" s="269">
        <v>0.49819999999999998</v>
      </c>
      <c r="P134" s="269">
        <v>0</v>
      </c>
      <c r="Q134" s="269">
        <v>0</v>
      </c>
      <c r="R134" s="269">
        <v>0</v>
      </c>
      <c r="S134" s="269">
        <v>0.59319999999999995</v>
      </c>
      <c r="T134" s="269">
        <v>0</v>
      </c>
      <c r="U134" s="269">
        <v>0</v>
      </c>
      <c r="V134" s="269">
        <v>7.3300000000000004E-2</v>
      </c>
      <c r="W134" s="269">
        <v>0.1867</v>
      </c>
      <c r="X134" s="269">
        <v>1.1572</v>
      </c>
      <c r="Y134" s="269">
        <v>0.18490000000000001</v>
      </c>
      <c r="Z134" s="269">
        <v>1.1999999999999999E-3</v>
      </c>
      <c r="AA134" s="269">
        <v>0</v>
      </c>
      <c r="AB134" s="269">
        <v>0</v>
      </c>
      <c r="AC134" s="244">
        <v>1.77</v>
      </c>
      <c r="AD134" s="243">
        <f t="shared" si="802"/>
        <v>0.38940000000000002</v>
      </c>
      <c r="AE134" s="243">
        <f t="shared" si="390"/>
        <v>0</v>
      </c>
      <c r="AF134" s="243">
        <f t="shared" si="595"/>
        <v>0</v>
      </c>
      <c r="AG134" s="243">
        <f t="shared" si="596"/>
        <v>0</v>
      </c>
      <c r="AH134" s="244">
        <v>8.8937126666666699E-2</v>
      </c>
      <c r="AI134" s="243">
        <f t="shared" si="391"/>
        <v>0.25546047302485819</v>
      </c>
      <c r="AJ134" s="243">
        <f t="shared" si="597"/>
        <v>8.2344229555955696E-3</v>
      </c>
      <c r="AK134" s="243">
        <f t="shared" si="598"/>
        <v>0.21790656953701759</v>
      </c>
      <c r="AL134" s="243">
        <f t="shared" si="392"/>
        <v>0.12518987998457626</v>
      </c>
      <c r="AM134" s="243">
        <f t="shared" si="599"/>
        <v>3.1547849756113213</v>
      </c>
      <c r="AN134" s="244">
        <v>205.11</v>
      </c>
      <c r="AO134" s="244">
        <v>45.124200000000002</v>
      </c>
      <c r="AP134" s="243">
        <f t="shared" si="600"/>
        <v>0</v>
      </c>
      <c r="AQ134" s="243">
        <f t="shared" si="601"/>
        <v>0</v>
      </c>
      <c r="AR134" s="243">
        <f t="shared" si="602"/>
        <v>0</v>
      </c>
      <c r="AS134" s="244">
        <v>19.783761679400001</v>
      </c>
      <c r="AT134" s="244" t="e">
        <f t="shared" si="393"/>
        <v>#REF!</v>
      </c>
      <c r="AU134" s="243">
        <f t="shared" si="394"/>
        <v>30.67997027567397</v>
      </c>
      <c r="AV134" s="243">
        <f t="shared" si="603"/>
        <v>0.98892736133944503</v>
      </c>
      <c r="AW134" s="243">
        <f t="shared" si="604"/>
        <v>26.169868853328424</v>
      </c>
      <c r="AX134" s="243">
        <f t="shared" si="395"/>
        <v>15.034896597753699</v>
      </c>
      <c r="AY134" s="243">
        <f t="shared" si="605"/>
        <v>378.87939426339318</v>
      </c>
      <c r="AZ134" s="244">
        <v>39</v>
      </c>
      <c r="BA134" s="243">
        <f t="shared" si="606"/>
        <v>198.78949999999998</v>
      </c>
      <c r="BB134" s="243">
        <f t="shared" si="607"/>
        <v>20.730904999999996</v>
      </c>
      <c r="BC134" s="243">
        <f t="shared" si="608"/>
        <v>16.584723999999998</v>
      </c>
      <c r="BD134" s="243">
        <f t="shared" si="609"/>
        <v>4.1461809999999986</v>
      </c>
      <c r="BE134" s="244">
        <v>7.774089375</v>
      </c>
      <c r="BF134" s="243">
        <f t="shared" si="610"/>
        <v>6.2192715000000005</v>
      </c>
      <c r="BG134" s="243">
        <f t="shared" si="611"/>
        <v>1.5548178749999995</v>
      </c>
      <c r="BH134" s="243">
        <f t="shared" si="396"/>
        <v>25.825646145455487</v>
      </c>
      <c r="BI134" s="243">
        <f t="shared" si="612"/>
        <v>0.83245478623432123</v>
      </c>
      <c r="BJ134" s="243">
        <f t="shared" si="613"/>
        <v>22.02915343809569</v>
      </c>
      <c r="BK134" s="243">
        <f t="shared" si="397"/>
        <v>12.656007026022774</v>
      </c>
      <c r="BL134" s="243">
        <f t="shared" si="614"/>
        <v>318.93137705577385</v>
      </c>
      <c r="BM134" s="244">
        <v>0</v>
      </c>
      <c r="BN134" s="243">
        <f t="shared" si="615"/>
        <v>0</v>
      </c>
      <c r="BO134" s="243">
        <f t="shared" si="398"/>
        <v>0</v>
      </c>
      <c r="BP134" s="243">
        <f t="shared" si="616"/>
        <v>0</v>
      </c>
      <c r="BQ134" s="243">
        <f t="shared" si="617"/>
        <v>0</v>
      </c>
      <c r="BR134" s="244">
        <v>0</v>
      </c>
      <c r="BS134" s="243">
        <f t="shared" si="399"/>
        <v>0</v>
      </c>
      <c r="BT134" s="243">
        <f t="shared" si="618"/>
        <v>0</v>
      </c>
      <c r="BU134" s="243">
        <f t="shared" si="619"/>
        <v>0</v>
      </c>
      <c r="BV134" s="243">
        <f t="shared" si="400"/>
        <v>0</v>
      </c>
      <c r="BW134" s="243">
        <f t="shared" si="620"/>
        <v>0</v>
      </c>
      <c r="BX134" s="244">
        <v>0</v>
      </c>
      <c r="BY134" s="243">
        <f t="shared" si="401"/>
        <v>0</v>
      </c>
      <c r="BZ134" s="243">
        <f t="shared" si="621"/>
        <v>0</v>
      </c>
      <c r="CA134" s="243">
        <f t="shared" si="622"/>
        <v>0</v>
      </c>
      <c r="CB134" s="243">
        <f t="shared" si="402"/>
        <v>0</v>
      </c>
      <c r="CC134" s="243">
        <f t="shared" si="623"/>
        <v>0</v>
      </c>
      <c r="CD134" s="245"/>
      <c r="CE134" s="243">
        <f t="shared" si="403"/>
        <v>0</v>
      </c>
      <c r="CF134" s="243">
        <f t="shared" si="624"/>
        <v>0</v>
      </c>
      <c r="CG134" s="243">
        <f t="shared" si="625"/>
        <v>0</v>
      </c>
      <c r="CH134" s="243">
        <f t="shared" si="404"/>
        <v>0</v>
      </c>
      <c r="CI134" s="243">
        <f t="shared" si="626"/>
        <v>0</v>
      </c>
      <c r="CJ134" s="245"/>
      <c r="CK134" s="243">
        <f t="shared" si="405"/>
        <v>0</v>
      </c>
      <c r="CL134" s="243">
        <f t="shared" si="627"/>
        <v>0</v>
      </c>
      <c r="CM134" s="243">
        <f t="shared" si="628"/>
        <v>0</v>
      </c>
      <c r="CN134" s="243">
        <f t="shared" si="406"/>
        <v>0</v>
      </c>
      <c r="CO134" s="243">
        <f t="shared" si="629"/>
        <v>0</v>
      </c>
      <c r="CP134" s="243">
        <v>0</v>
      </c>
      <c r="CQ134" s="243">
        <f t="shared" si="407"/>
        <v>0</v>
      </c>
      <c r="CR134" s="243">
        <f t="shared" si="763"/>
        <v>0</v>
      </c>
      <c r="CS134" s="243">
        <f t="shared" si="630"/>
        <v>0</v>
      </c>
      <c r="CT134" s="243">
        <f t="shared" si="408"/>
        <v>0</v>
      </c>
      <c r="CU134" s="243">
        <f t="shared" si="631"/>
        <v>0</v>
      </c>
      <c r="CV134" s="243"/>
      <c r="CW134" s="243">
        <f t="shared" si="409"/>
        <v>0</v>
      </c>
      <c r="CX134" s="243">
        <f t="shared" si="764"/>
        <v>0</v>
      </c>
      <c r="CY134" s="243">
        <f t="shared" si="632"/>
        <v>0</v>
      </c>
      <c r="CZ134" s="243">
        <f t="shared" si="410"/>
        <v>0</v>
      </c>
      <c r="DA134" s="243">
        <f t="shared" si="633"/>
        <v>0</v>
      </c>
      <c r="DB134" s="244">
        <v>6.32</v>
      </c>
      <c r="DC134" s="243">
        <f t="shared" si="634"/>
        <v>1.3904000000000001</v>
      </c>
      <c r="DD134" s="243">
        <f t="shared" si="411"/>
        <v>0</v>
      </c>
      <c r="DE134" s="244">
        <v>0.26236628047499899</v>
      </c>
      <c r="DF134" s="244">
        <v>3.66978585E-2</v>
      </c>
      <c r="DG134" s="243">
        <f t="shared" si="412"/>
        <v>0.9100510209746413</v>
      </c>
      <c r="DH134" s="243">
        <f t="shared" si="413"/>
        <v>0.44597575799748201</v>
      </c>
      <c r="DI134" s="243">
        <f t="shared" si="635"/>
        <v>11.238589101536546</v>
      </c>
      <c r="DJ134" s="244">
        <v>54.34</v>
      </c>
      <c r="DK134" s="243">
        <f t="shared" si="636"/>
        <v>11.954800000000001</v>
      </c>
      <c r="DL134" s="243">
        <f t="shared" si="414"/>
        <v>0</v>
      </c>
      <c r="DM134" s="244">
        <v>2.26408171612499</v>
      </c>
      <c r="DN134" s="244">
        <v>3.88299684133333</v>
      </c>
      <c r="DO134" s="243">
        <f t="shared" si="415"/>
        <v>8.2309882906814167</v>
      </c>
      <c r="DP134" s="243">
        <f t="shared" si="416"/>
        <v>4.0336433424069869</v>
      </c>
      <c r="DQ134" s="243">
        <f t="shared" si="637"/>
        <v>101.64781222865606</v>
      </c>
      <c r="DR134" s="244">
        <v>11.43</v>
      </c>
      <c r="DS134" s="243">
        <f t="shared" si="638"/>
        <v>2.5146000000000002</v>
      </c>
      <c r="DT134" s="243">
        <f t="shared" si="417"/>
        <v>0</v>
      </c>
      <c r="DU134" s="244">
        <v>0.48345890555999999</v>
      </c>
      <c r="DV134" s="244">
        <v>0</v>
      </c>
      <c r="DW134" s="243">
        <f t="shared" si="418"/>
        <v>1.6393443443730149</v>
      </c>
      <c r="DX134" s="243">
        <f t="shared" si="419"/>
        <v>0.80337016249665083</v>
      </c>
      <c r="DY134" s="243">
        <f t="shared" si="420"/>
        <v>20.244928094915601</v>
      </c>
      <c r="DZ134" s="244">
        <v>30.52</v>
      </c>
      <c r="EA134" s="243">
        <f t="shared" si="639"/>
        <v>6.7144000000000004</v>
      </c>
      <c r="EB134" s="243">
        <f t="shared" si="421"/>
        <v>0</v>
      </c>
      <c r="EC134" s="244">
        <v>1.264834769975</v>
      </c>
      <c r="ED134" s="244">
        <v>6.2171637937500003E-2</v>
      </c>
      <c r="EE134" s="243">
        <f t="shared" si="422"/>
        <v>4.3814226099063127</v>
      </c>
      <c r="EF134" s="243">
        <f t="shared" si="423"/>
        <v>2.1471414508909414</v>
      </c>
      <c r="EG134" s="243">
        <f t="shared" si="424"/>
        <v>54.10796456245172</v>
      </c>
      <c r="EH134" s="244">
        <v>0</v>
      </c>
      <c r="EI134" s="243">
        <f t="shared" si="640"/>
        <v>0</v>
      </c>
      <c r="EJ134" s="243">
        <f t="shared" si="425"/>
        <v>0</v>
      </c>
      <c r="EK134" s="244">
        <v>0</v>
      </c>
      <c r="EL134" s="244">
        <v>0</v>
      </c>
      <c r="EM134" s="243">
        <f t="shared" si="426"/>
        <v>0</v>
      </c>
      <c r="EN134" s="243">
        <f t="shared" si="427"/>
        <v>0</v>
      </c>
      <c r="EO134" s="243">
        <f t="shared" si="641"/>
        <v>0</v>
      </c>
      <c r="EP134" s="244">
        <v>0</v>
      </c>
      <c r="EQ134" s="244">
        <v>74.251599999999996</v>
      </c>
      <c r="ER134" s="244">
        <v>0</v>
      </c>
      <c r="ES134" s="244">
        <v>0</v>
      </c>
      <c r="ET134" s="244">
        <v>0</v>
      </c>
      <c r="EU134" s="243">
        <f t="shared" si="428"/>
        <v>8.4366123896084044</v>
      </c>
      <c r="EV134" s="243">
        <f t="shared" si="642"/>
        <v>0.27194279375539021</v>
      </c>
      <c r="EW134" s="243">
        <f t="shared" si="643"/>
        <v>7.1963902773881525</v>
      </c>
      <c r="EX134" s="243">
        <f t="shared" si="429"/>
        <v>4.1344106194804198</v>
      </c>
      <c r="EY134" s="243">
        <f t="shared" si="644"/>
        <v>104.18714761090658</v>
      </c>
      <c r="EZ134" s="245">
        <f t="shared" si="645"/>
        <v>102.61</v>
      </c>
      <c r="FA134" s="245">
        <f t="shared" si="645"/>
        <v>22.574200000000001</v>
      </c>
      <c r="FB134" s="245">
        <f t="shared" si="645"/>
        <v>0</v>
      </c>
      <c r="FC134" s="245">
        <f t="shared" si="646"/>
        <v>0</v>
      </c>
      <c r="FD134" s="245">
        <f t="shared" si="647"/>
        <v>0</v>
      </c>
      <c r="FE134" s="245">
        <f t="shared" si="648"/>
        <v>8.2566080099058183</v>
      </c>
      <c r="FF134" s="245">
        <f t="shared" si="649"/>
        <v>23.598418655543789</v>
      </c>
      <c r="FG134" s="245">
        <f t="shared" si="650"/>
        <v>0.76066311939403564</v>
      </c>
      <c r="FH134" s="245">
        <f t="shared" si="651"/>
        <v>20.1293389730298</v>
      </c>
      <c r="FI134" s="245">
        <f t="shared" si="652"/>
        <v>11.564541333272482</v>
      </c>
      <c r="FJ134" s="245">
        <f t="shared" si="652"/>
        <v>291.42644159846651</v>
      </c>
      <c r="FK134" s="244">
        <f t="shared" si="430"/>
        <v>0</v>
      </c>
      <c r="FL134" s="244">
        <v>0</v>
      </c>
      <c r="FM134" s="243">
        <f t="shared" si="653"/>
        <v>0</v>
      </c>
      <c r="FN134" s="243">
        <f t="shared" si="654"/>
        <v>0</v>
      </c>
      <c r="FO134" s="244">
        <v>0</v>
      </c>
      <c r="FP134" s="244">
        <f t="shared" si="655"/>
        <v>0</v>
      </c>
      <c r="FQ134" s="244">
        <f t="shared" si="431"/>
        <v>0</v>
      </c>
      <c r="FR134" s="244">
        <v>0</v>
      </c>
      <c r="FS134" s="243">
        <f t="shared" si="656"/>
        <v>0</v>
      </c>
      <c r="FT134" s="243">
        <f t="shared" si="657"/>
        <v>0</v>
      </c>
      <c r="FU134" s="244">
        <v>0</v>
      </c>
      <c r="FV134" s="244">
        <f t="shared" si="658"/>
        <v>0</v>
      </c>
      <c r="FW134" s="270">
        <v>4.0540000000000003E-3</v>
      </c>
      <c r="FX134" s="243">
        <f t="shared" si="659"/>
        <v>18.070348662724204</v>
      </c>
      <c r="FY134" s="243">
        <f t="shared" si="660"/>
        <v>3.9754767057993248</v>
      </c>
      <c r="FZ134" s="243">
        <f t="shared" si="432"/>
        <v>0</v>
      </c>
      <c r="GA134" s="243">
        <f t="shared" si="661"/>
        <v>0</v>
      </c>
      <c r="GB134" s="243">
        <f t="shared" si="662"/>
        <v>0</v>
      </c>
      <c r="GC134" s="243">
        <f t="shared" si="663"/>
        <v>0.3156749894381416</v>
      </c>
      <c r="GD134" s="243">
        <f t="shared" si="433"/>
        <v>2.5407575186287188</v>
      </c>
      <c r="GE134" s="243">
        <f t="shared" si="664"/>
        <v>8.1897883411350791E-2</v>
      </c>
      <c r="GF134" s="243">
        <f t="shared" si="665"/>
        <v>2.1672540896606542</v>
      </c>
      <c r="GG134" s="243">
        <f t="shared" si="434"/>
        <v>1.2451128938295195</v>
      </c>
      <c r="GH134" s="247">
        <f t="shared" si="666"/>
        <v>31.376844924503885</v>
      </c>
      <c r="GI134" s="244">
        <v>32</v>
      </c>
      <c r="GJ134" s="244">
        <v>4065.55</v>
      </c>
      <c r="GK134" s="244">
        <v>894.42100000000005</v>
      </c>
      <c r="GL134" s="244">
        <v>2493.7002596153702</v>
      </c>
      <c r="GM134" s="244">
        <v>71.022008333333304</v>
      </c>
      <c r="GN134" s="271">
        <v>45.78</v>
      </c>
      <c r="GO134" s="243">
        <f t="shared" si="667"/>
        <v>10.0716</v>
      </c>
      <c r="GP134" s="243">
        <f t="shared" si="435"/>
        <v>0</v>
      </c>
      <c r="GQ134" s="243">
        <f t="shared" si="668"/>
        <v>0</v>
      </c>
      <c r="GR134" s="243">
        <f t="shared" si="669"/>
        <v>0</v>
      </c>
      <c r="GS134" s="244">
        <v>0.92811207783333305</v>
      </c>
      <c r="GT134" s="244">
        <v>0.318160467029167</v>
      </c>
      <c r="GU134" s="245"/>
      <c r="GV134" s="243">
        <f t="shared" si="436"/>
        <v>6.4875722399553482</v>
      </c>
      <c r="GW134" s="243">
        <f t="shared" si="670"/>
        <v>0.20911811970838476</v>
      </c>
      <c r="GX134" s="243">
        <f t="shared" si="671"/>
        <v>5.5338682916111761</v>
      </c>
      <c r="GY134" s="243">
        <f t="shared" si="437"/>
        <v>3.179272239240893</v>
      </c>
      <c r="GZ134" s="243">
        <f t="shared" si="672"/>
        <v>80.117660428870479</v>
      </c>
      <c r="HA134" s="244">
        <v>0</v>
      </c>
      <c r="HB134" s="244">
        <v>44</v>
      </c>
      <c r="HC134" s="244">
        <v>0</v>
      </c>
      <c r="HD134" s="244">
        <v>0</v>
      </c>
      <c r="HE134" s="244">
        <v>21.92</v>
      </c>
      <c r="HF134" s="243">
        <f t="shared" si="673"/>
        <v>4.8224</v>
      </c>
      <c r="HG134" s="243">
        <f t="shared" si="438"/>
        <v>0</v>
      </c>
      <c r="HH134" s="244">
        <v>0.94021690182500095</v>
      </c>
      <c r="HI134" s="244">
        <v>21.800995548066702</v>
      </c>
      <c r="HJ134" s="243">
        <f t="shared" si="439"/>
        <v>5.6224250774035456</v>
      </c>
      <c r="HK134" s="243">
        <f t="shared" si="440"/>
        <v>2.7553018763647632</v>
      </c>
      <c r="HL134" s="243">
        <f t="shared" si="441"/>
        <v>69.433607284392025</v>
      </c>
      <c r="HM134" s="244">
        <v>26.99</v>
      </c>
      <c r="HN134" s="243">
        <f t="shared" si="674"/>
        <v>5.9377999999999993</v>
      </c>
      <c r="HO134" s="243">
        <f t="shared" si="442"/>
        <v>0</v>
      </c>
      <c r="HP134" s="244">
        <v>1.164929025615</v>
      </c>
      <c r="HQ134" s="244">
        <v>24.861072342136701</v>
      </c>
      <c r="HR134" s="243">
        <f t="shared" si="443"/>
        <v>6.6984465120440086</v>
      </c>
      <c r="HS134" s="243">
        <f t="shared" si="444"/>
        <v>3.2826123939897855</v>
      </c>
      <c r="HT134" s="243">
        <f t="shared" si="445"/>
        <v>82.72183232854259</v>
      </c>
      <c r="HU134" s="244">
        <v>18.71</v>
      </c>
      <c r="HV134" s="243">
        <f t="shared" si="675"/>
        <v>4.1162000000000001</v>
      </c>
      <c r="HW134" s="243">
        <f t="shared" si="446"/>
        <v>0</v>
      </c>
      <c r="HX134" s="244">
        <v>0.76437748567999997</v>
      </c>
      <c r="HY134" s="244">
        <v>42.03298158866</v>
      </c>
      <c r="HZ134" s="243">
        <f t="shared" si="447"/>
        <v>7.4562774611830021</v>
      </c>
      <c r="IA134" s="243">
        <f t="shared" si="448"/>
        <v>3.6539918267761502</v>
      </c>
      <c r="IB134" s="243">
        <f t="shared" si="449"/>
        <v>92.080594034758974</v>
      </c>
      <c r="IC134" s="244">
        <v>2.63</v>
      </c>
      <c r="ID134" s="243">
        <f t="shared" si="676"/>
        <v>0.5786</v>
      </c>
      <c r="IE134" s="243">
        <f t="shared" si="450"/>
        <v>0</v>
      </c>
      <c r="IF134" s="244">
        <v>0.115501804225</v>
      </c>
      <c r="IG134" s="244">
        <v>0.43900657998499998</v>
      </c>
      <c r="IH134" s="243">
        <f t="shared" si="451"/>
        <v>0.42757175357386706</v>
      </c>
      <c r="II134" s="243">
        <f t="shared" si="452"/>
        <v>0.20953400688919332</v>
      </c>
      <c r="IJ134" s="243">
        <f t="shared" si="677"/>
        <v>5.2802569736076714</v>
      </c>
      <c r="IK134" s="244">
        <v>0</v>
      </c>
      <c r="IL134" s="243">
        <f t="shared" si="678"/>
        <v>0</v>
      </c>
      <c r="IM134" s="243">
        <f t="shared" si="453"/>
        <v>0</v>
      </c>
      <c r="IN134" s="244">
        <v>0</v>
      </c>
      <c r="IO134" s="244">
        <v>0</v>
      </c>
      <c r="IP134" s="243">
        <f t="shared" si="454"/>
        <v>0</v>
      </c>
      <c r="IQ134" s="243">
        <f t="shared" si="455"/>
        <v>0</v>
      </c>
      <c r="IR134" s="243">
        <f t="shared" si="679"/>
        <v>0</v>
      </c>
      <c r="IS134" s="244">
        <v>3.23</v>
      </c>
      <c r="IT134" s="243">
        <f t="shared" si="680"/>
        <v>0.71060000000000001</v>
      </c>
      <c r="IU134" s="243">
        <f t="shared" si="456"/>
        <v>0</v>
      </c>
      <c r="IV134" s="244">
        <v>0.14133100178999999</v>
      </c>
      <c r="IW134" s="244">
        <v>0.33531602398835098</v>
      </c>
      <c r="IX134" s="243">
        <f t="shared" si="457"/>
        <v>0.50189626870858683</v>
      </c>
      <c r="IY134" s="243">
        <f t="shared" si="458"/>
        <v>0.24595716472434692</v>
      </c>
      <c r="IZ134" s="243">
        <f t="shared" si="681"/>
        <v>6.1981205510535418</v>
      </c>
      <c r="JA134" s="244">
        <v>21.188874999999999</v>
      </c>
      <c r="JB134" s="243">
        <f t="shared" si="682"/>
        <v>4.6615525</v>
      </c>
      <c r="JC134" s="244">
        <v>153.99495833333299</v>
      </c>
      <c r="JD134" s="243">
        <f t="shared" si="459"/>
        <v>0</v>
      </c>
      <c r="JE134" s="243">
        <f t="shared" si="460"/>
        <v>20.434385391498644</v>
      </c>
      <c r="JF134" s="243">
        <f t="shared" si="461"/>
        <v>10.013988561241582</v>
      </c>
      <c r="JG134" s="243">
        <f t="shared" si="683"/>
        <v>252.35251174328783</v>
      </c>
      <c r="JH134" s="244">
        <v>0</v>
      </c>
      <c r="JI134" s="243">
        <f t="shared" si="684"/>
        <v>0</v>
      </c>
      <c r="JJ134" s="244">
        <v>0</v>
      </c>
      <c r="JK134" s="243">
        <f t="shared" si="462"/>
        <v>0</v>
      </c>
      <c r="JL134" s="243">
        <f t="shared" si="463"/>
        <v>0</v>
      </c>
      <c r="JM134" s="243">
        <f t="shared" si="464"/>
        <v>0</v>
      </c>
      <c r="JN134" s="243">
        <f t="shared" si="685"/>
        <v>0</v>
      </c>
      <c r="JO134" s="244">
        <v>0</v>
      </c>
      <c r="JP134" s="243">
        <f t="shared" si="686"/>
        <v>0</v>
      </c>
      <c r="JQ134" s="244">
        <v>0</v>
      </c>
      <c r="JR134" s="243">
        <f t="shared" si="465"/>
        <v>0</v>
      </c>
      <c r="JS134" s="243">
        <f t="shared" si="466"/>
        <v>0</v>
      </c>
      <c r="JT134" s="243">
        <f t="shared" si="467"/>
        <v>0</v>
      </c>
      <c r="JU134" s="243">
        <f t="shared" si="687"/>
        <v>0</v>
      </c>
      <c r="JV134" s="244">
        <v>0</v>
      </c>
      <c r="JW134" s="243">
        <f t="shared" si="688"/>
        <v>0</v>
      </c>
      <c r="JX134" s="244">
        <v>0</v>
      </c>
      <c r="JY134" s="243">
        <f t="shared" si="468"/>
        <v>0</v>
      </c>
      <c r="JZ134" s="243">
        <f t="shared" si="469"/>
        <v>0</v>
      </c>
      <c r="KA134" s="243">
        <f t="shared" si="470"/>
        <v>0</v>
      </c>
      <c r="KB134" s="243">
        <f t="shared" si="689"/>
        <v>0</v>
      </c>
      <c r="KC134" s="244">
        <v>34.799999999999997</v>
      </c>
      <c r="KD134" s="243">
        <f t="shared" si="690"/>
        <v>7.6559999999999997</v>
      </c>
      <c r="KE134" s="244">
        <v>18.6533333333333</v>
      </c>
      <c r="KF134" s="243">
        <f t="shared" si="471"/>
        <v>0</v>
      </c>
      <c r="KG134" s="243">
        <f t="shared" si="472"/>
        <v>6.9433622806876825</v>
      </c>
      <c r="KH134" s="243">
        <f t="shared" si="473"/>
        <v>3.4026347807010491</v>
      </c>
      <c r="KI134" s="243">
        <f t="shared" si="691"/>
        <v>85.746396473666422</v>
      </c>
      <c r="KJ134" s="244">
        <v>9.0286472222222507</v>
      </c>
      <c r="KK134" s="243">
        <f t="shared" si="692"/>
        <v>1.9863023888888951</v>
      </c>
      <c r="KL134" s="244">
        <v>8.7514777777777493</v>
      </c>
      <c r="KM134" s="243">
        <f t="shared" si="474"/>
        <v>0</v>
      </c>
      <c r="KN134" s="243">
        <f t="shared" si="475"/>
        <v>2.2459002392863581</v>
      </c>
      <c r="KO134" s="243">
        <f t="shared" si="476"/>
        <v>1.1006163814087626</v>
      </c>
      <c r="KP134" s="243">
        <f t="shared" si="693"/>
        <v>27.735532811500814</v>
      </c>
      <c r="KQ134" s="243">
        <f t="shared" si="694"/>
        <v>138.49752222222224</v>
      </c>
      <c r="KR134" s="243">
        <f t="shared" si="694"/>
        <v>30.469454888888894</v>
      </c>
      <c r="KS134" s="243">
        <f t="shared" si="695"/>
        <v>273.99549774641577</v>
      </c>
      <c r="KT134" s="243">
        <f t="shared" si="696"/>
        <v>0</v>
      </c>
      <c r="KU134" s="243">
        <f t="shared" si="697"/>
        <v>0</v>
      </c>
      <c r="KV134" s="243">
        <f t="shared" si="698"/>
        <v>0</v>
      </c>
      <c r="KW134" s="243">
        <f t="shared" si="699"/>
        <v>50.330264984385693</v>
      </c>
      <c r="KX134" s="243">
        <f t="shared" si="700"/>
        <v>1.6223280433224021</v>
      </c>
      <c r="KY134" s="243">
        <f t="shared" si="701"/>
        <v>42.931476861273026</v>
      </c>
      <c r="KZ134" s="243">
        <f t="shared" si="702"/>
        <v>24.66463699209563</v>
      </c>
      <c r="LA134" s="243">
        <f t="shared" si="702"/>
        <v>621.54885220080985</v>
      </c>
      <c r="LB134" s="244">
        <v>43.95</v>
      </c>
      <c r="LC134" s="243">
        <f t="shared" si="703"/>
        <v>9.6690000000000005</v>
      </c>
      <c r="LD134" s="243">
        <f t="shared" si="477"/>
        <v>0</v>
      </c>
      <c r="LE134" s="243">
        <f t="shared" si="704"/>
        <v>0</v>
      </c>
      <c r="LF134" s="243">
        <f t="shared" si="705"/>
        <v>0</v>
      </c>
      <c r="LG134" s="244">
        <v>3.7737353865166701</v>
      </c>
      <c r="LH134" s="243">
        <f t="shared" si="478"/>
        <v>6.5210751342112925</v>
      </c>
      <c r="LI134" s="243">
        <f t="shared" si="706"/>
        <v>0.21019804020752669</v>
      </c>
      <c r="LJ134" s="243">
        <f t="shared" si="707"/>
        <v>5.5624461012050848</v>
      </c>
      <c r="LK134" s="243">
        <f t="shared" si="479"/>
        <v>3.1956905260363984</v>
      </c>
      <c r="LL134" s="243">
        <f t="shared" si="708"/>
        <v>80.531401256117235</v>
      </c>
      <c r="LM134" s="243">
        <f t="shared" si="480"/>
        <v>0.54166666784117723</v>
      </c>
      <c r="LN134" s="244">
        <v>6.1545228937110799E-2</v>
      </c>
      <c r="LO134" s="243">
        <f t="shared" si="709"/>
        <v>1.9838272432769494E-3</v>
      </c>
      <c r="LP134" s="243">
        <f t="shared" si="710"/>
        <v>5.2497787819218517E-2</v>
      </c>
      <c r="LQ134" s="243">
        <f t="shared" si="481"/>
        <v>3.0160594838914402E-2</v>
      </c>
      <c r="LR134" s="243">
        <f t="shared" si="711"/>
        <v>0.7600469899406429</v>
      </c>
      <c r="LS134" s="244">
        <v>0</v>
      </c>
      <c r="LT134" s="243">
        <f t="shared" si="482"/>
        <v>0</v>
      </c>
      <c r="LU134" s="243">
        <f t="shared" si="712"/>
        <v>0</v>
      </c>
      <c r="LV134" s="243">
        <f t="shared" si="713"/>
        <v>0</v>
      </c>
      <c r="LW134" s="243">
        <f t="shared" si="483"/>
        <v>0</v>
      </c>
      <c r="LX134" s="243">
        <f t="shared" si="714"/>
        <v>0</v>
      </c>
      <c r="LY134" s="245">
        <f t="shared" si="484"/>
        <v>0</v>
      </c>
      <c r="LZ134" s="244">
        <v>0</v>
      </c>
      <c r="MA134" s="249">
        <f t="shared" si="715"/>
        <v>0</v>
      </c>
      <c r="MB134" s="249">
        <f t="shared" si="716"/>
        <v>0</v>
      </c>
      <c r="MC134" s="249">
        <f t="shared" si="485"/>
        <v>0</v>
      </c>
      <c r="MD134" s="247">
        <f t="shared" si="717"/>
        <v>0</v>
      </c>
      <c r="ME134" s="250">
        <f t="shared" si="718"/>
        <v>1806.7268036934872</v>
      </c>
      <c r="MF134" s="251">
        <f t="shared" si="765"/>
        <v>678.06120247963463</v>
      </c>
      <c r="MG134" s="252" t="e">
        <f t="shared" si="719"/>
        <v>#REF!</v>
      </c>
      <c r="MH134" s="252" t="e">
        <f t="shared" si="766"/>
        <v>#REF!</v>
      </c>
      <c r="MI134" s="252">
        <f t="shared" si="720"/>
        <v>0</v>
      </c>
      <c r="MJ134" s="252">
        <f t="shared" si="721"/>
        <v>0</v>
      </c>
      <c r="MK134" s="252">
        <f t="shared" si="767"/>
        <v>198.78949999999998</v>
      </c>
      <c r="ML134" s="252">
        <f t="shared" si="722"/>
        <v>0</v>
      </c>
      <c r="MM134" s="252">
        <f t="shared" si="723"/>
        <v>0</v>
      </c>
      <c r="MN134" s="252">
        <f t="shared" si="724"/>
        <v>74.251599999999996</v>
      </c>
      <c r="MO134" s="252">
        <f t="shared" si="725"/>
        <v>0</v>
      </c>
      <c r="MP134" s="253">
        <f t="shared" si="726"/>
        <v>0</v>
      </c>
      <c r="MQ134" s="254">
        <f t="shared" si="768"/>
        <v>0</v>
      </c>
      <c r="MR134" s="255">
        <f t="shared" si="727"/>
        <v>0</v>
      </c>
      <c r="MS134" s="255">
        <f t="shared" si="769"/>
        <v>0</v>
      </c>
      <c r="MT134" s="255">
        <f t="shared" si="770"/>
        <v>154.73732304542466</v>
      </c>
      <c r="MU134" s="255">
        <f t="shared" si="486"/>
        <v>4.9877483975717283</v>
      </c>
      <c r="MV134" s="255">
        <f t="shared" si="728"/>
        <v>161.02804551639684</v>
      </c>
      <c r="MW134" s="255" t="e">
        <f t="shared" si="487"/>
        <v>#REF!</v>
      </c>
      <c r="MX134" s="255" t="e">
        <f t="shared" si="488"/>
        <v>#REF!</v>
      </c>
      <c r="MY134" s="256" t="e">
        <f t="shared" si="729"/>
        <v>#REF!</v>
      </c>
      <c r="MZ134" s="254">
        <f t="shared" si="730"/>
        <v>2.4252460148351616</v>
      </c>
      <c r="NA134" s="255">
        <f t="shared" si="489"/>
        <v>2.7332522587192272</v>
      </c>
      <c r="NB134" s="255">
        <f t="shared" si="731"/>
        <v>8.2344229555955696E-3</v>
      </c>
      <c r="NC134" s="255">
        <f t="shared" si="490"/>
        <v>1.0210684464938505E-2</v>
      </c>
      <c r="ND134" s="255">
        <f t="shared" si="732"/>
        <v>2.5037975996915249</v>
      </c>
      <c r="NE134" s="255">
        <f t="shared" si="800"/>
        <v>0.96862702286077706</v>
      </c>
      <c r="NF134" s="256">
        <f t="shared" si="771"/>
        <v>3.2887734042919741E-3</v>
      </c>
      <c r="NG134" s="257">
        <f t="shared" si="772"/>
        <v>1.1238049375203487</v>
      </c>
      <c r="NH134" s="254">
        <f t="shared" si="733"/>
        <v>282.16144000106067</v>
      </c>
      <c r="NI134" s="255">
        <f t="shared" si="491"/>
        <v>317.99594288119539</v>
      </c>
      <c r="NJ134" s="255" t="e">
        <f t="shared" si="734"/>
        <v>#REF!</v>
      </c>
      <c r="NK134" s="255" t="e">
        <f t="shared" si="492"/>
        <v>#REF!</v>
      </c>
      <c r="NL134" s="255">
        <f t="shared" si="735"/>
        <v>300.69793195507395</v>
      </c>
      <c r="NM134" s="255">
        <f t="shared" si="773"/>
        <v>0.93835510662313848</v>
      </c>
      <c r="NN134" s="256" t="e">
        <f t="shared" si="774"/>
        <v>#REF!</v>
      </c>
      <c r="NO134" s="257" t="e">
        <f t="shared" si="801"/>
        <v>#REF!</v>
      </c>
      <c r="NP134" s="254">
        <f t="shared" si="736"/>
        <v>26.875567194476741</v>
      </c>
      <c r="NQ134" s="255">
        <f t="shared" si="493"/>
        <v>30.288764228175285</v>
      </c>
      <c r="NR134" s="255">
        <f t="shared" si="737"/>
        <v>23.636450286234322</v>
      </c>
      <c r="NS134" s="255">
        <f t="shared" si="494"/>
        <v>29.309198354930558</v>
      </c>
      <c r="NT134" s="255">
        <f t="shared" si="738"/>
        <v>253.12014052045541</v>
      </c>
      <c r="NU134" s="255">
        <f t="shared" si="739"/>
        <v>0.10617711865684132</v>
      </c>
      <c r="NV134" s="256">
        <f t="shared" si="740"/>
        <v>9.3380361742981047E-2</v>
      </c>
      <c r="NW134" s="257">
        <f t="shared" si="495"/>
        <v>1.0358957808877343</v>
      </c>
      <c r="NX134" s="254">
        <f t="shared" si="741"/>
        <v>0</v>
      </c>
      <c r="NY134" s="255">
        <f t="shared" si="496"/>
        <v>0</v>
      </c>
      <c r="NZ134" s="255">
        <f t="shared" si="742"/>
        <v>0</v>
      </c>
      <c r="OA134" s="255">
        <f t="shared" si="497"/>
        <v>0</v>
      </c>
      <c r="OB134" s="255">
        <f t="shared" si="743"/>
        <v>0</v>
      </c>
      <c r="OC134" s="255"/>
      <c r="OD134" s="256"/>
      <c r="OE134" s="257"/>
      <c r="OF134" s="254">
        <f t="shared" si="744"/>
        <v>0</v>
      </c>
      <c r="OG134" s="255">
        <f t="shared" si="498"/>
        <v>0</v>
      </c>
      <c r="OH134" s="255">
        <f t="shared" si="745"/>
        <v>0</v>
      </c>
      <c r="OI134" s="255">
        <f t="shared" si="499"/>
        <v>0</v>
      </c>
      <c r="OJ134" s="255">
        <f t="shared" si="746"/>
        <v>0</v>
      </c>
      <c r="OK134" s="255"/>
      <c r="OL134" s="256"/>
      <c r="OM134" s="257"/>
      <c r="ON134" s="258"/>
      <c r="OO134" s="254">
        <f t="shared" si="747"/>
        <v>0</v>
      </c>
      <c r="OP134" s="255">
        <f t="shared" si="500"/>
        <v>0</v>
      </c>
      <c r="OQ134" s="255">
        <f t="shared" si="748"/>
        <v>0</v>
      </c>
      <c r="OR134" s="255">
        <f t="shared" si="501"/>
        <v>0</v>
      </c>
      <c r="OS134" s="255">
        <f t="shared" si="749"/>
        <v>0</v>
      </c>
      <c r="OT134" s="255"/>
      <c r="OU134" s="256"/>
      <c r="OV134" s="257"/>
      <c r="OW134" s="258"/>
      <c r="OX134" s="254">
        <f t="shared" si="750"/>
        <v>149.74199354709637</v>
      </c>
      <c r="OY134" s="255">
        <f t="shared" si="502"/>
        <v>168.75922672757761</v>
      </c>
      <c r="OZ134" s="255">
        <f t="shared" si="751"/>
        <v>0.76066311939403564</v>
      </c>
      <c r="PA134" s="255">
        <f t="shared" si="503"/>
        <v>0.94322226804860421</v>
      </c>
      <c r="PB134" s="255">
        <f t="shared" si="752"/>
        <v>231.2908266654496</v>
      </c>
      <c r="PC134" s="255">
        <f t="shared" si="804"/>
        <v>0.64741864476834843</v>
      </c>
      <c r="PD134" s="259">
        <f t="shared" si="504"/>
        <v>3.2887734042919745E-3</v>
      </c>
      <c r="PE134" s="257">
        <f t="shared" si="805"/>
        <v>1.0830114735026104</v>
      </c>
      <c r="PF134" s="254">
        <f t="shared" si="505"/>
        <v>0</v>
      </c>
      <c r="PG134" s="255">
        <f t="shared" si="506"/>
        <v>0</v>
      </c>
      <c r="PH134" s="255">
        <f t="shared" si="753"/>
        <v>0</v>
      </c>
      <c r="PI134" s="255">
        <f t="shared" si="507"/>
        <v>0</v>
      </c>
      <c r="PJ134" s="255">
        <f t="shared" si="508"/>
        <v>0</v>
      </c>
      <c r="PK134" s="255"/>
      <c r="PL134" s="259"/>
      <c r="PM134" s="257"/>
      <c r="PN134" s="254">
        <f t="shared" si="509"/>
        <v>0</v>
      </c>
      <c r="PO134" s="255">
        <f t="shared" si="510"/>
        <v>0</v>
      </c>
      <c r="PP134" s="255">
        <f t="shared" si="754"/>
        <v>0</v>
      </c>
      <c r="PQ134" s="255">
        <f t="shared" si="511"/>
        <v>0</v>
      </c>
      <c r="PR134" s="255">
        <f t="shared" si="512"/>
        <v>0</v>
      </c>
      <c r="PS134" s="255"/>
      <c r="PT134" s="259"/>
      <c r="PU134" s="257"/>
      <c r="PV134" s="254">
        <f t="shared" si="513"/>
        <v>24.689875357909525</v>
      </c>
      <c r="PW134" s="255">
        <f t="shared" si="514"/>
        <v>27.825489528364034</v>
      </c>
      <c r="PX134" s="255">
        <f t="shared" si="515"/>
        <v>8.1897883411350791E-2</v>
      </c>
      <c r="PY134" s="255">
        <f t="shared" si="516"/>
        <v>0.10155337543007498</v>
      </c>
      <c r="PZ134" s="255">
        <f t="shared" si="517"/>
        <v>24.902257876590387</v>
      </c>
      <c r="QA134" s="255">
        <f t="shared" si="755"/>
        <v>0.99147135493763749</v>
      </c>
      <c r="QB134" s="259">
        <f t="shared" si="518"/>
        <v>3.2887734042919741E-3</v>
      </c>
      <c r="QC134" s="257">
        <f t="shared" si="756"/>
        <v>1.1267061676941101</v>
      </c>
      <c r="QD134" s="254">
        <f t="shared" si="519"/>
        <v>62.602919315765639</v>
      </c>
      <c r="QE134" s="255">
        <f t="shared" si="520"/>
        <v>70.553490068867873</v>
      </c>
      <c r="QF134" s="255">
        <f t="shared" si="521"/>
        <v>0.20911811970838476</v>
      </c>
      <c r="QG134" s="255">
        <f t="shared" si="522"/>
        <v>0.25930646843839711</v>
      </c>
      <c r="QH134" s="255">
        <f t="shared" si="523"/>
        <v>63.585444784817838</v>
      </c>
      <c r="QI134" s="255">
        <f t="shared" si="784"/>
        <v>0.98454795004773177</v>
      </c>
      <c r="QJ134" s="259">
        <f t="shared" si="785"/>
        <v>3.2887734042919749E-3</v>
      </c>
      <c r="QK134" s="257">
        <f t="shared" si="786"/>
        <v>1.1258268952730919</v>
      </c>
      <c r="QL134" s="254">
        <f t="shared" si="524"/>
        <v>221.34337888186423</v>
      </c>
      <c r="QM134" s="255">
        <f t="shared" si="525"/>
        <v>249.45398799986097</v>
      </c>
      <c r="QN134" s="255">
        <f t="shared" si="526"/>
        <v>1.6223280433224021</v>
      </c>
      <c r="QO134" s="255">
        <f t="shared" si="527"/>
        <v>2.0116867737197786</v>
      </c>
      <c r="QP134" s="255">
        <f t="shared" si="757"/>
        <v>493.29273984191258</v>
      </c>
      <c r="QQ134" s="255">
        <f t="shared" si="758"/>
        <v>0.44870593261275038</v>
      </c>
      <c r="QR134" s="259">
        <f t="shared" si="528"/>
        <v>3.2887734042919745E-3</v>
      </c>
      <c r="QS134" s="257">
        <f t="shared" si="759"/>
        <v>1.0577749590588494</v>
      </c>
      <c r="QT134" s="254">
        <f t="shared" si="529"/>
        <v>60.405184243470202</v>
      </c>
      <c r="QU134" s="255">
        <f t="shared" si="530"/>
        <v>68.076642642390922</v>
      </c>
      <c r="QV134" s="255">
        <f t="shared" si="531"/>
        <v>0.21019804020752669</v>
      </c>
      <c r="QW134" s="255">
        <f t="shared" si="532"/>
        <v>0.26064556985733311</v>
      </c>
      <c r="QX134" s="255">
        <f t="shared" si="533"/>
        <v>63.913810520727964</v>
      </c>
      <c r="QY134" s="255">
        <f t="shared" si="787"/>
        <v>0.94510378510259729</v>
      </c>
      <c r="QZ134" s="259">
        <f t="shared" si="788"/>
        <v>3.2887734042919741E-3</v>
      </c>
      <c r="RA134" s="257">
        <f t="shared" si="789"/>
        <v>1.12081748632506</v>
      </c>
      <c r="RB134" s="254">
        <f t="shared" si="534"/>
        <v>6.4047301139446594E-2</v>
      </c>
      <c r="RC134" s="255">
        <f t="shared" si="535"/>
        <v>7.2181308384156317E-2</v>
      </c>
      <c r="RD134" s="255">
        <f t="shared" si="760"/>
        <v>1.9838272432769494E-3</v>
      </c>
      <c r="RE134" s="255">
        <f t="shared" si="536"/>
        <v>2.4599457816634174E-3</v>
      </c>
      <c r="RF134" s="255">
        <f t="shared" si="537"/>
        <v>0.60321189677828801</v>
      </c>
      <c r="RG134" s="255">
        <f t="shared" si="790"/>
        <v>0.1061771186568413</v>
      </c>
      <c r="RH134" s="259">
        <f t="shared" si="791"/>
        <v>3.2887734042919745E-3</v>
      </c>
      <c r="RI134" s="257">
        <f t="shared" si="792"/>
        <v>1.0142737996864488</v>
      </c>
      <c r="RJ134" s="254">
        <f t="shared" si="538"/>
        <v>0</v>
      </c>
      <c r="RK134" s="255">
        <f t="shared" si="539"/>
        <v>0</v>
      </c>
      <c r="RL134" s="255">
        <f t="shared" si="761"/>
        <v>0</v>
      </c>
      <c r="RM134" s="255">
        <f t="shared" si="540"/>
        <v>0</v>
      </c>
      <c r="RN134" s="255">
        <f t="shared" si="541"/>
        <v>0</v>
      </c>
      <c r="RO134" s="255"/>
      <c r="RP134" s="259"/>
      <c r="RQ134" s="257"/>
      <c r="RR134" s="254">
        <f t="shared" si="542"/>
        <v>0</v>
      </c>
      <c r="RS134" s="255">
        <f t="shared" si="543"/>
        <v>0</v>
      </c>
      <c r="RT134" s="255">
        <f t="shared" si="762"/>
        <v>0</v>
      </c>
      <c r="RU134" s="255">
        <f t="shared" si="544"/>
        <v>0</v>
      </c>
      <c r="RV134" s="255">
        <f t="shared" si="545"/>
        <v>0</v>
      </c>
      <c r="RW134" s="255"/>
      <c r="RX134" s="259"/>
      <c r="RY134" s="257"/>
      <c r="RZ134" s="260"/>
      <c r="SA134" s="242" t="e">
        <f t="shared" si="546"/>
        <v>#REF!</v>
      </c>
      <c r="SB134" s="242">
        <f t="shared" si="547"/>
        <v>0</v>
      </c>
      <c r="SC134" s="242">
        <f t="shared" si="548"/>
        <v>0.51608327803826914</v>
      </c>
      <c r="SD134" s="242">
        <f t="shared" si="549"/>
        <v>0</v>
      </c>
      <c r="SE134" s="242">
        <f t="shared" si="550"/>
        <v>0</v>
      </c>
      <c r="SF134" s="262">
        <v>0</v>
      </c>
      <c r="SG134" s="242">
        <f t="shared" si="551"/>
        <v>0</v>
      </c>
      <c r="SH134" s="262">
        <v>0</v>
      </c>
      <c r="SI134" s="242">
        <f t="shared" si="552"/>
        <v>0.64244240608174841</v>
      </c>
      <c r="SJ134" s="242">
        <f t="shared" si="553"/>
        <v>0</v>
      </c>
      <c r="SK134" s="242">
        <f t="shared" si="554"/>
        <v>0</v>
      </c>
      <c r="SL134" s="242">
        <f t="shared" si="555"/>
        <v>8.2587562091978275E-2</v>
      </c>
      <c r="SM134" s="242">
        <f t="shared" si="556"/>
        <v>0.21019188134748626</v>
      </c>
      <c r="SN134" s="242">
        <f t="shared" si="557"/>
        <v>1.2240571826229005</v>
      </c>
      <c r="SO134" s="242">
        <f t="shared" si="558"/>
        <v>0.2072391532215036</v>
      </c>
      <c r="SP134" s="242">
        <f t="shared" si="559"/>
        <v>1.2171285596237385E-3</v>
      </c>
      <c r="SQ134" s="242">
        <f t="shared" si="560"/>
        <v>0</v>
      </c>
      <c r="SR134" s="242">
        <f t="shared" si="561"/>
        <v>0</v>
      </c>
      <c r="SS134" s="242" t="e">
        <f t="shared" si="562"/>
        <v>#REF!</v>
      </c>
      <c r="ST134" s="242" t="e">
        <f t="shared" si="563"/>
        <v>#REF!</v>
      </c>
      <c r="SU134" s="242" t="e">
        <f t="shared" si="796"/>
        <v>#REF!</v>
      </c>
      <c r="SV134" s="242" t="e">
        <f t="shared" si="797"/>
        <v>#REF!</v>
      </c>
      <c r="SW134" s="242" t="e">
        <f t="shared" si="564"/>
        <v>#REF!</v>
      </c>
      <c r="SX134" s="242" t="e">
        <f t="shared" si="564"/>
        <v>#REF!</v>
      </c>
      <c r="SY134" s="242" t="e">
        <f t="shared" si="564"/>
        <v>#REF!</v>
      </c>
      <c r="SZ134" s="263" t="e">
        <f t="shared" si="564"/>
        <v>#REF!</v>
      </c>
      <c r="TA134" s="264">
        <f t="shared" si="565"/>
        <v>555.41477000000009</v>
      </c>
      <c r="TB134" s="264">
        <f t="shared" si="566"/>
        <v>0</v>
      </c>
      <c r="TC134" s="264">
        <f t="shared" si="567"/>
        <v>318.89782000000002</v>
      </c>
      <c r="TD134" s="264">
        <f t="shared" si="568"/>
        <v>0</v>
      </c>
      <c r="TE134" s="264">
        <f t="shared" si="569"/>
        <v>0</v>
      </c>
      <c r="TF134" s="264">
        <f t="shared" si="569"/>
        <v>0</v>
      </c>
      <c r="TG134" s="264">
        <f t="shared" si="570"/>
        <v>379.70731999999998</v>
      </c>
      <c r="TH134" s="264">
        <f t="shared" si="571"/>
        <v>0</v>
      </c>
      <c r="TI134" s="264">
        <f t="shared" si="572"/>
        <v>0</v>
      </c>
      <c r="TJ134" s="264">
        <f t="shared" si="573"/>
        <v>46.919330000000002</v>
      </c>
      <c r="TK134" s="264">
        <f t="shared" si="574"/>
        <v>119.50667000000001</v>
      </c>
      <c r="TL134" s="264">
        <f t="shared" si="575"/>
        <v>740.72372000000007</v>
      </c>
      <c r="TM134" s="264">
        <f t="shared" si="576"/>
        <v>118.35449000000001</v>
      </c>
      <c r="TN134" s="264">
        <f t="shared" si="577"/>
        <v>0.76811999999999991</v>
      </c>
      <c r="TO134" s="264">
        <f t="shared" si="578"/>
        <v>0</v>
      </c>
      <c r="TP134" s="264">
        <f t="shared" si="578"/>
        <v>0</v>
      </c>
      <c r="TQ134" s="264"/>
      <c r="TR134" s="264"/>
      <c r="TS134" s="264" t="e">
        <f t="shared" si="579"/>
        <v>#REF!</v>
      </c>
      <c r="TT134" s="264">
        <f t="shared" si="580"/>
        <v>0</v>
      </c>
      <c r="TU134" s="264">
        <f t="shared" si="581"/>
        <v>330.3449062722961</v>
      </c>
      <c r="TV134" s="264">
        <f t="shared" si="582"/>
        <v>0</v>
      </c>
      <c r="TW134" s="264">
        <f t="shared" si="582"/>
        <v>0</v>
      </c>
      <c r="TX134" s="264">
        <f t="shared" si="583"/>
        <v>0</v>
      </c>
      <c r="TY134" s="264">
        <f t="shared" si="584"/>
        <v>411.22738413292717</v>
      </c>
      <c r="TZ134" s="264">
        <f t="shared" si="585"/>
        <v>0</v>
      </c>
      <c r="UA134" s="264">
        <f t="shared" si="586"/>
        <v>0</v>
      </c>
      <c r="UB134" s="264">
        <f t="shared" si="587"/>
        <v>52.864298495075296</v>
      </c>
      <c r="UC134" s="264">
        <f t="shared" si="588"/>
        <v>134.54382325052595</v>
      </c>
      <c r="UD134" s="264">
        <f t="shared" si="589"/>
        <v>783.51900259691865</v>
      </c>
      <c r="UE134" s="264">
        <f t="shared" si="590"/>
        <v>132.65378197708446</v>
      </c>
      <c r="UF134" s="264">
        <f t="shared" si="591"/>
        <v>0.77908399101515502</v>
      </c>
      <c r="UG134" s="264">
        <f t="shared" si="592"/>
        <v>0</v>
      </c>
      <c r="UH134" s="264">
        <f t="shared" si="592"/>
        <v>0</v>
      </c>
      <c r="UI134" s="191"/>
      <c r="UJ134" s="191"/>
      <c r="UK134" s="191"/>
      <c r="UL134" s="191"/>
      <c r="UM134" s="189"/>
      <c r="UN134" s="191"/>
      <c r="UO134" s="191"/>
      <c r="UP134" s="191"/>
      <c r="UQ134" s="191"/>
      <c r="UR134" s="191"/>
      <c r="US134" s="191"/>
      <c r="UT134" s="191"/>
      <c r="UU134" s="191"/>
      <c r="UV134" s="192"/>
      <c r="UW134" s="191"/>
      <c r="UX134" s="191"/>
      <c r="UY134" s="191"/>
      <c r="UZ134" s="191"/>
      <c r="VA134" s="191"/>
      <c r="VB134" s="191"/>
      <c r="VC134" s="191"/>
      <c r="VD134" s="191"/>
      <c r="VE134" s="191"/>
      <c r="VF134" s="191"/>
      <c r="VG134" s="191"/>
      <c r="VH134" s="191"/>
      <c r="VI134" s="191"/>
      <c r="VJ134" s="191"/>
      <c r="VK134" s="191"/>
      <c r="VL134" s="191"/>
      <c r="VM134" s="191"/>
      <c r="VN134" s="219"/>
      <c r="VO134" s="191"/>
      <c r="VP134" s="191"/>
      <c r="VQ134" s="191"/>
      <c r="VR134" s="191"/>
      <c r="VS134" s="191"/>
      <c r="VT134" s="191"/>
      <c r="VU134" s="191"/>
      <c r="VV134" s="191"/>
    </row>
    <row r="135" spans="1:594" ht="23.1" hidden="1" customHeight="1" thickBot="1" x14ac:dyDescent="0.35">
      <c r="A135" s="265">
        <v>98</v>
      </c>
      <c r="B135" s="266" t="s">
        <v>201</v>
      </c>
      <c r="C135" s="265">
        <v>2</v>
      </c>
      <c r="D135" s="267">
        <v>658.5</v>
      </c>
      <c r="E135" s="239"/>
      <c r="F135" s="240">
        <f t="shared" si="593"/>
        <v>658.5</v>
      </c>
      <c r="G135" s="240"/>
      <c r="H135" s="268">
        <f>1000</f>
        <v>1000</v>
      </c>
      <c r="I135" s="269">
        <v>3.6360000000000001</v>
      </c>
      <c r="J135" s="269">
        <f t="shared" si="803"/>
        <v>3.6358000000000001</v>
      </c>
      <c r="K135" s="269">
        <f t="shared" si="798"/>
        <v>3.1889000000000003</v>
      </c>
      <c r="L135" s="269">
        <f t="shared" si="799"/>
        <v>3.1889000000000003</v>
      </c>
      <c r="M135" s="269">
        <v>1.0457000000000001</v>
      </c>
      <c r="N135" s="269">
        <v>0</v>
      </c>
      <c r="O135" s="269">
        <v>0.4471</v>
      </c>
      <c r="P135" s="269">
        <v>0</v>
      </c>
      <c r="Q135" s="269">
        <v>0</v>
      </c>
      <c r="R135" s="269">
        <v>0</v>
      </c>
      <c r="S135" s="269">
        <v>0.58330000000000004</v>
      </c>
      <c r="T135" s="269">
        <v>0</v>
      </c>
      <c r="U135" s="269">
        <v>0</v>
      </c>
      <c r="V135" s="269">
        <v>6.8000000000000005E-2</v>
      </c>
      <c r="W135" s="269">
        <v>0.18160000000000001</v>
      </c>
      <c r="X135" s="269">
        <v>1.1336999999999999</v>
      </c>
      <c r="Y135" s="269">
        <v>0.17519999999999999</v>
      </c>
      <c r="Z135" s="269">
        <v>1.1999999999999999E-3</v>
      </c>
      <c r="AA135" s="269">
        <v>0</v>
      </c>
      <c r="AB135" s="269">
        <v>0</v>
      </c>
      <c r="AC135" s="244">
        <v>1.77</v>
      </c>
      <c r="AD135" s="243">
        <f t="shared" si="802"/>
        <v>0.38940000000000002</v>
      </c>
      <c r="AE135" s="243">
        <f t="shared" si="390"/>
        <v>0</v>
      </c>
      <c r="AF135" s="243">
        <f t="shared" si="595"/>
        <v>0</v>
      </c>
      <c r="AG135" s="243">
        <f t="shared" si="596"/>
        <v>0</v>
      </c>
      <c r="AH135" s="244">
        <v>8.8937126666666699E-2</v>
      </c>
      <c r="AI135" s="243">
        <f t="shared" si="391"/>
        <v>0.25546047302485819</v>
      </c>
      <c r="AJ135" s="243">
        <f t="shared" si="597"/>
        <v>8.2344229555955696E-3</v>
      </c>
      <c r="AK135" s="243">
        <f t="shared" si="598"/>
        <v>0.21790656953701759</v>
      </c>
      <c r="AL135" s="243">
        <f t="shared" si="392"/>
        <v>0.12518987998457626</v>
      </c>
      <c r="AM135" s="243">
        <f t="shared" si="599"/>
        <v>3.1547849756113213</v>
      </c>
      <c r="AN135" s="244">
        <v>250.68</v>
      </c>
      <c r="AO135" s="244">
        <v>55.1496</v>
      </c>
      <c r="AP135" s="243">
        <f t="shared" si="600"/>
        <v>0</v>
      </c>
      <c r="AQ135" s="243">
        <f t="shared" si="601"/>
        <v>0</v>
      </c>
      <c r="AR135" s="243">
        <f t="shared" si="602"/>
        <v>0</v>
      </c>
      <c r="AS135" s="244">
        <v>31.156992949216701</v>
      </c>
      <c r="AT135" s="244" t="e">
        <f t="shared" si="393"/>
        <v>#REF!</v>
      </c>
      <c r="AU135" s="243">
        <f t="shared" si="394"/>
        <v>38.289077477216466</v>
      </c>
      <c r="AV135" s="243">
        <f t="shared" si="603"/>
        <v>1.2341966441762937</v>
      </c>
      <c r="AW135" s="243">
        <f t="shared" si="604"/>
        <v>32.660401137617264</v>
      </c>
      <c r="AX135" s="243">
        <f t="shared" si="395"/>
        <v>18.76378352132166</v>
      </c>
      <c r="AY135" s="243">
        <f t="shared" si="605"/>
        <v>472.84734473730578</v>
      </c>
      <c r="AZ135" s="244">
        <v>36</v>
      </c>
      <c r="BA135" s="243">
        <f t="shared" si="606"/>
        <v>183.49799999999996</v>
      </c>
      <c r="BB135" s="243">
        <f t="shared" si="607"/>
        <v>19.136219999999998</v>
      </c>
      <c r="BC135" s="243">
        <f t="shared" si="608"/>
        <v>15.308975999999999</v>
      </c>
      <c r="BD135" s="243">
        <f t="shared" si="609"/>
        <v>3.8272439999999985</v>
      </c>
      <c r="BE135" s="244">
        <v>7.1760824999999997</v>
      </c>
      <c r="BF135" s="243">
        <f t="shared" si="610"/>
        <v>5.7408660000000005</v>
      </c>
      <c r="BG135" s="243">
        <f t="shared" si="611"/>
        <v>1.4352164999999992</v>
      </c>
      <c r="BH135" s="243">
        <f t="shared" si="396"/>
        <v>23.839057980420449</v>
      </c>
      <c r="BI135" s="243">
        <f t="shared" si="612"/>
        <v>0.76841980267783494</v>
      </c>
      <c r="BJ135" s="243">
        <f t="shared" si="613"/>
        <v>20.334603173626792</v>
      </c>
      <c r="BK135" s="243">
        <f t="shared" si="397"/>
        <v>11.682468024021022</v>
      </c>
      <c r="BL135" s="243">
        <f t="shared" si="614"/>
        <v>294.39819420532973</v>
      </c>
      <c r="BM135" s="244">
        <v>0</v>
      </c>
      <c r="BN135" s="243">
        <f t="shared" si="615"/>
        <v>0</v>
      </c>
      <c r="BO135" s="243">
        <f t="shared" si="398"/>
        <v>0</v>
      </c>
      <c r="BP135" s="243">
        <f t="shared" si="616"/>
        <v>0</v>
      </c>
      <c r="BQ135" s="243">
        <f t="shared" si="617"/>
        <v>0</v>
      </c>
      <c r="BR135" s="244">
        <v>0</v>
      </c>
      <c r="BS135" s="243">
        <f t="shared" si="399"/>
        <v>0</v>
      </c>
      <c r="BT135" s="243">
        <f t="shared" si="618"/>
        <v>0</v>
      </c>
      <c r="BU135" s="243">
        <f t="shared" si="619"/>
        <v>0</v>
      </c>
      <c r="BV135" s="243">
        <f t="shared" si="400"/>
        <v>0</v>
      </c>
      <c r="BW135" s="243">
        <f t="shared" si="620"/>
        <v>0</v>
      </c>
      <c r="BX135" s="244">
        <v>0</v>
      </c>
      <c r="BY135" s="243">
        <f t="shared" si="401"/>
        <v>0</v>
      </c>
      <c r="BZ135" s="243">
        <f t="shared" si="621"/>
        <v>0</v>
      </c>
      <c r="CA135" s="243">
        <f t="shared" si="622"/>
        <v>0</v>
      </c>
      <c r="CB135" s="243">
        <f t="shared" si="402"/>
        <v>0</v>
      </c>
      <c r="CC135" s="243">
        <f t="shared" si="623"/>
        <v>0</v>
      </c>
      <c r="CD135" s="245"/>
      <c r="CE135" s="243">
        <f t="shared" si="403"/>
        <v>0</v>
      </c>
      <c r="CF135" s="243">
        <f t="shared" si="624"/>
        <v>0</v>
      </c>
      <c r="CG135" s="243">
        <f t="shared" si="625"/>
        <v>0</v>
      </c>
      <c r="CH135" s="243">
        <f t="shared" si="404"/>
        <v>0</v>
      </c>
      <c r="CI135" s="243">
        <f t="shared" si="626"/>
        <v>0</v>
      </c>
      <c r="CJ135" s="245"/>
      <c r="CK135" s="243">
        <f t="shared" si="405"/>
        <v>0</v>
      </c>
      <c r="CL135" s="243">
        <f t="shared" si="627"/>
        <v>0</v>
      </c>
      <c r="CM135" s="243">
        <f t="shared" si="628"/>
        <v>0</v>
      </c>
      <c r="CN135" s="243">
        <f t="shared" si="406"/>
        <v>0</v>
      </c>
      <c r="CO135" s="243">
        <f t="shared" si="629"/>
        <v>0</v>
      </c>
      <c r="CP135" s="243">
        <v>0</v>
      </c>
      <c r="CQ135" s="243">
        <f t="shared" si="407"/>
        <v>0</v>
      </c>
      <c r="CR135" s="243">
        <f t="shared" si="763"/>
        <v>0</v>
      </c>
      <c r="CS135" s="243">
        <f t="shared" si="630"/>
        <v>0</v>
      </c>
      <c r="CT135" s="243">
        <f t="shared" si="408"/>
        <v>0</v>
      </c>
      <c r="CU135" s="243">
        <f t="shared" si="631"/>
        <v>0</v>
      </c>
      <c r="CV135" s="243"/>
      <c r="CW135" s="243">
        <f t="shared" si="409"/>
        <v>0</v>
      </c>
      <c r="CX135" s="243">
        <f t="shared" si="764"/>
        <v>0</v>
      </c>
      <c r="CY135" s="243">
        <f t="shared" si="632"/>
        <v>0</v>
      </c>
      <c r="CZ135" s="243">
        <f t="shared" si="410"/>
        <v>0</v>
      </c>
      <c r="DA135" s="243">
        <f t="shared" si="633"/>
        <v>0</v>
      </c>
      <c r="DB135" s="244">
        <v>6.69</v>
      </c>
      <c r="DC135" s="243">
        <f t="shared" si="634"/>
        <v>1.4718</v>
      </c>
      <c r="DD135" s="243">
        <f t="shared" si="411"/>
        <v>0</v>
      </c>
      <c r="DE135" s="244">
        <v>0.27758333524000001</v>
      </c>
      <c r="DF135" s="244">
        <v>3.66978585E-2</v>
      </c>
      <c r="DG135" s="243">
        <f t="shared" si="412"/>
        <v>0.96306896571163003</v>
      </c>
      <c r="DH135" s="243">
        <f t="shared" si="413"/>
        <v>0.47195750797258146</v>
      </c>
      <c r="DI135" s="243">
        <f t="shared" si="635"/>
        <v>11.893329200909051</v>
      </c>
      <c r="DJ135" s="244">
        <v>54.29</v>
      </c>
      <c r="DK135" s="243">
        <f t="shared" si="636"/>
        <v>11.9438</v>
      </c>
      <c r="DL135" s="243">
        <f t="shared" si="414"/>
        <v>0</v>
      </c>
      <c r="DM135" s="244">
        <v>2.26158028246499</v>
      </c>
      <c r="DN135" s="244">
        <v>3.8789337526666698</v>
      </c>
      <c r="DO135" s="243">
        <f t="shared" si="415"/>
        <v>8.2233114771695313</v>
      </c>
      <c r="DP135" s="243">
        <f t="shared" si="416"/>
        <v>4.0298812756150602</v>
      </c>
      <c r="DQ135" s="243">
        <f t="shared" si="637"/>
        <v>101.55300814549949</v>
      </c>
      <c r="DR135" s="244">
        <v>11.45</v>
      </c>
      <c r="DS135" s="243">
        <f t="shared" si="638"/>
        <v>2.5189999999999997</v>
      </c>
      <c r="DT135" s="243">
        <f t="shared" si="417"/>
        <v>0</v>
      </c>
      <c r="DU135" s="244">
        <v>0.48436851779999901</v>
      </c>
      <c r="DV135" s="244">
        <v>0</v>
      </c>
      <c r="DW135" s="243">
        <f t="shared" si="418"/>
        <v>1.6422200721445399</v>
      </c>
      <c r="DX135" s="243">
        <f t="shared" si="419"/>
        <v>0.80477942949722692</v>
      </c>
      <c r="DY135" s="243">
        <f t="shared" si="420"/>
        <v>20.280441623330116</v>
      </c>
      <c r="DZ135" s="244">
        <v>30.7</v>
      </c>
      <c r="EA135" s="243">
        <f t="shared" si="639"/>
        <v>6.7539999999999996</v>
      </c>
      <c r="EB135" s="243">
        <f t="shared" si="421"/>
        <v>0</v>
      </c>
      <c r="EC135" s="244">
        <v>1.27197901611</v>
      </c>
      <c r="ED135" s="244">
        <v>6.2984976999999998E-2</v>
      </c>
      <c r="EE135" s="243">
        <f t="shared" si="422"/>
        <v>4.4072781489469062</v>
      </c>
      <c r="EF135" s="243">
        <f t="shared" si="423"/>
        <v>2.1598121071028458</v>
      </c>
      <c r="EG135" s="243">
        <f t="shared" si="424"/>
        <v>54.427265098991704</v>
      </c>
      <c r="EH135" s="244">
        <v>0</v>
      </c>
      <c r="EI135" s="243">
        <f t="shared" si="640"/>
        <v>0</v>
      </c>
      <c r="EJ135" s="243">
        <f t="shared" si="425"/>
        <v>0</v>
      </c>
      <c r="EK135" s="244">
        <v>0</v>
      </c>
      <c r="EL135" s="244">
        <v>0</v>
      </c>
      <c r="EM135" s="243">
        <f t="shared" si="426"/>
        <v>0</v>
      </c>
      <c r="EN135" s="243">
        <f t="shared" si="427"/>
        <v>0</v>
      </c>
      <c r="EO135" s="243">
        <f t="shared" si="641"/>
        <v>0</v>
      </c>
      <c r="EP135" s="244">
        <v>0</v>
      </c>
      <c r="EQ135" s="244">
        <v>76.385999999999996</v>
      </c>
      <c r="ER135" s="244">
        <v>0</v>
      </c>
      <c r="ES135" s="244">
        <v>0</v>
      </c>
      <c r="ET135" s="244">
        <v>0</v>
      </c>
      <c r="EU135" s="243">
        <f t="shared" si="428"/>
        <v>8.6791271028856958</v>
      </c>
      <c r="EV135" s="243">
        <f t="shared" si="642"/>
        <v>0.27975992764868685</v>
      </c>
      <c r="EW135" s="243">
        <f t="shared" si="643"/>
        <v>7.4032541753789998</v>
      </c>
      <c r="EX135" s="243">
        <f t="shared" si="429"/>
        <v>4.253256355144285</v>
      </c>
      <c r="EY135" s="243">
        <f t="shared" si="644"/>
        <v>107.18206014963597</v>
      </c>
      <c r="EZ135" s="245">
        <f t="shared" si="645"/>
        <v>103.13</v>
      </c>
      <c r="FA135" s="245">
        <f t="shared" si="645"/>
        <v>22.688600000000001</v>
      </c>
      <c r="FB135" s="245">
        <f t="shared" si="645"/>
        <v>0</v>
      </c>
      <c r="FC135" s="245">
        <f t="shared" si="646"/>
        <v>0</v>
      </c>
      <c r="FD135" s="245">
        <f t="shared" si="647"/>
        <v>0</v>
      </c>
      <c r="FE135" s="245">
        <f t="shared" si="648"/>
        <v>8.2741277397816582</v>
      </c>
      <c r="FF135" s="245">
        <f t="shared" si="649"/>
        <v>23.9150057668583</v>
      </c>
      <c r="FG135" s="245">
        <f t="shared" si="650"/>
        <v>0.770867876889338</v>
      </c>
      <c r="FH135" s="245">
        <f t="shared" si="651"/>
        <v>20.399386274552903</v>
      </c>
      <c r="FI135" s="245">
        <f t="shared" si="652"/>
        <v>11.719686675331999</v>
      </c>
      <c r="FJ135" s="245">
        <f t="shared" si="652"/>
        <v>295.33610421836636</v>
      </c>
      <c r="FK135" s="244">
        <f t="shared" si="430"/>
        <v>0</v>
      </c>
      <c r="FL135" s="244">
        <v>0</v>
      </c>
      <c r="FM135" s="243">
        <f t="shared" si="653"/>
        <v>0</v>
      </c>
      <c r="FN135" s="243">
        <f t="shared" si="654"/>
        <v>0</v>
      </c>
      <c r="FO135" s="244">
        <v>0</v>
      </c>
      <c r="FP135" s="244">
        <f t="shared" si="655"/>
        <v>0</v>
      </c>
      <c r="FQ135" s="244">
        <f t="shared" si="431"/>
        <v>0</v>
      </c>
      <c r="FR135" s="244">
        <v>0</v>
      </c>
      <c r="FS135" s="243">
        <f t="shared" si="656"/>
        <v>0</v>
      </c>
      <c r="FT135" s="243">
        <f t="shared" si="657"/>
        <v>0</v>
      </c>
      <c r="FU135" s="244">
        <v>0</v>
      </c>
      <c r="FV135" s="244">
        <f t="shared" si="658"/>
        <v>0</v>
      </c>
      <c r="FW135" s="270">
        <v>3.8509999999999998E-3</v>
      </c>
      <c r="FX135" s="243">
        <f t="shared" si="659"/>
        <v>17.244997702168682</v>
      </c>
      <c r="FY135" s="243">
        <f t="shared" si="660"/>
        <v>3.7938994944771101</v>
      </c>
      <c r="FZ135" s="243">
        <f t="shared" si="432"/>
        <v>0</v>
      </c>
      <c r="GA135" s="243">
        <f t="shared" si="661"/>
        <v>0</v>
      </c>
      <c r="GB135" s="243">
        <f t="shared" si="662"/>
        <v>0</v>
      </c>
      <c r="GC135" s="243">
        <f t="shared" si="663"/>
        <v>0.29986787970554596</v>
      </c>
      <c r="GD135" s="243">
        <f t="shared" si="433"/>
        <v>2.4245523304829635</v>
      </c>
      <c r="GE135" s="243">
        <f t="shared" si="664"/>
        <v>7.8152166285345173E-2</v>
      </c>
      <c r="GF135" s="243">
        <f t="shared" si="665"/>
        <v>2.0681316163816619</v>
      </c>
      <c r="GG135" s="243">
        <f t="shared" si="434"/>
        <v>1.1881658703417151</v>
      </c>
      <c r="GH135" s="247">
        <f t="shared" si="666"/>
        <v>29.941779932611219</v>
      </c>
      <c r="GI135" s="244">
        <v>32</v>
      </c>
      <c r="GJ135" s="244">
        <v>4084.38</v>
      </c>
      <c r="GK135" s="244">
        <v>898.56359999999995</v>
      </c>
      <c r="GL135" s="244">
        <v>2505.2500808913501</v>
      </c>
      <c r="GM135" s="244">
        <v>71.022008333333304</v>
      </c>
      <c r="GN135" s="271">
        <v>45.78</v>
      </c>
      <c r="GO135" s="243">
        <f t="shared" si="667"/>
        <v>10.0716</v>
      </c>
      <c r="GP135" s="243">
        <f t="shared" si="435"/>
        <v>0</v>
      </c>
      <c r="GQ135" s="243">
        <f t="shared" si="668"/>
        <v>0</v>
      </c>
      <c r="GR135" s="243">
        <f t="shared" si="669"/>
        <v>0</v>
      </c>
      <c r="GS135" s="244">
        <v>0.92811207783333305</v>
      </c>
      <c r="GT135" s="244">
        <v>0.318160467029167</v>
      </c>
      <c r="GU135" s="245"/>
      <c r="GV135" s="243">
        <f t="shared" si="436"/>
        <v>6.4875722399553482</v>
      </c>
      <c r="GW135" s="243">
        <f t="shared" si="670"/>
        <v>0.20911811970838476</v>
      </c>
      <c r="GX135" s="243">
        <f t="shared" si="671"/>
        <v>5.5338682916111761</v>
      </c>
      <c r="GY135" s="243">
        <f t="shared" si="437"/>
        <v>3.179272239240893</v>
      </c>
      <c r="GZ135" s="243">
        <f t="shared" si="672"/>
        <v>80.117660428870479</v>
      </c>
      <c r="HA135" s="244">
        <v>0</v>
      </c>
      <c r="HB135" s="244">
        <v>44</v>
      </c>
      <c r="HC135" s="244">
        <v>0</v>
      </c>
      <c r="HD135" s="244">
        <v>0</v>
      </c>
      <c r="HE135" s="244">
        <v>21.81</v>
      </c>
      <c r="HF135" s="243">
        <f t="shared" si="673"/>
        <v>4.7981999999999996</v>
      </c>
      <c r="HG135" s="243">
        <f t="shared" si="438"/>
        <v>0</v>
      </c>
      <c r="HH135" s="244">
        <v>0.94008425003999896</v>
      </c>
      <c r="HI135" s="244">
        <v>22.548338553966701</v>
      </c>
      <c r="HJ135" s="243">
        <f t="shared" si="439"/>
        <v>5.6920765158706592</v>
      </c>
      <c r="HK135" s="243">
        <f t="shared" si="440"/>
        <v>2.789434965993868</v>
      </c>
      <c r="HL135" s="243">
        <f t="shared" si="441"/>
        <v>70.293761143045472</v>
      </c>
      <c r="HM135" s="244">
        <v>27.24</v>
      </c>
      <c r="HN135" s="243">
        <f t="shared" si="674"/>
        <v>5.9927999999999999</v>
      </c>
      <c r="HO135" s="243">
        <f t="shared" si="442"/>
        <v>0</v>
      </c>
      <c r="HP135" s="244">
        <v>1.175162163315</v>
      </c>
      <c r="HQ135" s="244">
        <v>24.994212504024301</v>
      </c>
      <c r="HR135" s="243">
        <f t="shared" si="443"/>
        <v>6.7493915655441388</v>
      </c>
      <c r="HS135" s="243">
        <f t="shared" si="444"/>
        <v>3.3075783116441722</v>
      </c>
      <c r="HT135" s="243">
        <f t="shared" si="445"/>
        <v>83.350973453433141</v>
      </c>
      <c r="HU135" s="244">
        <v>18.75</v>
      </c>
      <c r="HV135" s="243">
        <f t="shared" si="675"/>
        <v>4.125</v>
      </c>
      <c r="HW135" s="243">
        <f t="shared" si="446"/>
        <v>0</v>
      </c>
      <c r="HX135" s="244">
        <v>0.76581770506000002</v>
      </c>
      <c r="HY135" s="244">
        <v>42.110718866805001</v>
      </c>
      <c r="HZ135" s="243">
        <f t="shared" si="447"/>
        <v>7.4708185153988111</v>
      </c>
      <c r="IA135" s="243">
        <f t="shared" si="448"/>
        <v>3.6611177543631914</v>
      </c>
      <c r="IB135" s="243">
        <f t="shared" si="449"/>
        <v>92.260167409952416</v>
      </c>
      <c r="IC135" s="244">
        <v>2.5099999999999998</v>
      </c>
      <c r="ID135" s="243">
        <f t="shared" si="676"/>
        <v>0.55219999999999991</v>
      </c>
      <c r="IE135" s="243">
        <f t="shared" si="450"/>
        <v>0</v>
      </c>
      <c r="IF135" s="244">
        <v>0.11006308104</v>
      </c>
      <c r="IG135" s="244">
        <v>0.45516104130333301</v>
      </c>
      <c r="IH135" s="243">
        <f t="shared" si="451"/>
        <v>0.41215504168160894</v>
      </c>
      <c r="II135" s="243">
        <f t="shared" si="452"/>
        <v>0.20197895820124712</v>
      </c>
      <c r="IJ135" s="243">
        <f t="shared" si="677"/>
        <v>5.0898697466714262</v>
      </c>
      <c r="IK135" s="244">
        <v>0</v>
      </c>
      <c r="IL135" s="243">
        <f t="shared" si="678"/>
        <v>0</v>
      </c>
      <c r="IM135" s="243">
        <f t="shared" si="453"/>
        <v>0</v>
      </c>
      <c r="IN135" s="244">
        <v>0</v>
      </c>
      <c r="IO135" s="244">
        <v>0</v>
      </c>
      <c r="IP135" s="243">
        <f t="shared" si="454"/>
        <v>0</v>
      </c>
      <c r="IQ135" s="243">
        <f t="shared" si="455"/>
        <v>0</v>
      </c>
      <c r="IR135" s="243">
        <f t="shared" si="679"/>
        <v>0</v>
      </c>
      <c r="IS135" s="244">
        <v>3.02</v>
      </c>
      <c r="IT135" s="243">
        <f t="shared" si="680"/>
        <v>0.66439999999999999</v>
      </c>
      <c r="IU135" s="243">
        <f t="shared" si="456"/>
        <v>0</v>
      </c>
      <c r="IV135" s="244">
        <v>0.13208327735</v>
      </c>
      <c r="IW135" s="244">
        <v>0.31337226581689898</v>
      </c>
      <c r="IX135" s="243">
        <f t="shared" si="457"/>
        <v>0.46924228491742681</v>
      </c>
      <c r="IY135" s="243">
        <f t="shared" si="458"/>
        <v>0.22995489140421632</v>
      </c>
      <c r="IZ135" s="243">
        <f t="shared" si="681"/>
        <v>5.7948632633862509</v>
      </c>
      <c r="JA135" s="244">
        <v>21.566125</v>
      </c>
      <c r="JB135" s="243">
        <f t="shared" si="682"/>
        <v>4.7445475000000004</v>
      </c>
      <c r="JC135" s="244">
        <v>156.73670833333301</v>
      </c>
      <c r="JD135" s="243">
        <f t="shared" si="459"/>
        <v>0</v>
      </c>
      <c r="JE135" s="243">
        <f t="shared" si="460"/>
        <v>20.79820234208913</v>
      </c>
      <c r="JF135" s="243">
        <f t="shared" si="461"/>
        <v>10.192279158771107</v>
      </c>
      <c r="JG135" s="243">
        <f t="shared" si="683"/>
        <v>256.8454348010319</v>
      </c>
      <c r="JH135" s="244">
        <v>0</v>
      </c>
      <c r="JI135" s="243">
        <f t="shared" si="684"/>
        <v>0</v>
      </c>
      <c r="JJ135" s="244">
        <v>0</v>
      </c>
      <c r="JK135" s="243">
        <f t="shared" si="462"/>
        <v>0</v>
      </c>
      <c r="JL135" s="243">
        <f t="shared" si="463"/>
        <v>0</v>
      </c>
      <c r="JM135" s="243">
        <f t="shared" si="464"/>
        <v>0</v>
      </c>
      <c r="JN135" s="243">
        <f t="shared" si="685"/>
        <v>0</v>
      </c>
      <c r="JO135" s="244">
        <v>0</v>
      </c>
      <c r="JP135" s="243">
        <f t="shared" si="686"/>
        <v>0</v>
      </c>
      <c r="JQ135" s="244">
        <v>0</v>
      </c>
      <c r="JR135" s="243">
        <f t="shared" si="465"/>
        <v>0</v>
      </c>
      <c r="JS135" s="243">
        <f t="shared" si="466"/>
        <v>0</v>
      </c>
      <c r="JT135" s="243">
        <f t="shared" si="467"/>
        <v>0</v>
      </c>
      <c r="JU135" s="243">
        <f t="shared" si="687"/>
        <v>0</v>
      </c>
      <c r="JV135" s="244">
        <v>0</v>
      </c>
      <c r="JW135" s="243">
        <f t="shared" si="688"/>
        <v>0</v>
      </c>
      <c r="JX135" s="244">
        <v>0</v>
      </c>
      <c r="JY135" s="243">
        <f t="shared" si="468"/>
        <v>0</v>
      </c>
      <c r="JZ135" s="243">
        <f t="shared" si="469"/>
        <v>0</v>
      </c>
      <c r="KA135" s="243">
        <f t="shared" si="470"/>
        <v>0</v>
      </c>
      <c r="KB135" s="243">
        <f t="shared" si="689"/>
        <v>0</v>
      </c>
      <c r="KC135" s="244">
        <v>34.799999999999997</v>
      </c>
      <c r="KD135" s="243">
        <f t="shared" si="690"/>
        <v>7.6559999999999997</v>
      </c>
      <c r="KE135" s="244">
        <v>18.6533333333333</v>
      </c>
      <c r="KF135" s="243">
        <f t="shared" si="471"/>
        <v>0</v>
      </c>
      <c r="KG135" s="243">
        <f t="shared" si="472"/>
        <v>6.9433622806876825</v>
      </c>
      <c r="KH135" s="243">
        <f t="shared" si="473"/>
        <v>3.4026347807010491</v>
      </c>
      <c r="KI135" s="243">
        <f t="shared" si="691"/>
        <v>85.746396473666422</v>
      </c>
      <c r="KJ135" s="244">
        <v>9.0286472222222507</v>
      </c>
      <c r="KK135" s="243">
        <f t="shared" si="692"/>
        <v>1.9863023888888951</v>
      </c>
      <c r="KL135" s="244">
        <v>8.7514777777777493</v>
      </c>
      <c r="KM135" s="243">
        <f t="shared" si="474"/>
        <v>0</v>
      </c>
      <c r="KN135" s="243">
        <f t="shared" si="475"/>
        <v>2.2459002392863581</v>
      </c>
      <c r="KO135" s="243">
        <f t="shared" si="476"/>
        <v>1.1006163814087626</v>
      </c>
      <c r="KP135" s="243">
        <f t="shared" si="693"/>
        <v>27.735532811500814</v>
      </c>
      <c r="KQ135" s="243">
        <f t="shared" si="694"/>
        <v>138.72477222222224</v>
      </c>
      <c r="KR135" s="243">
        <f t="shared" si="694"/>
        <v>30.519449888888893</v>
      </c>
      <c r="KS135" s="243">
        <f t="shared" si="695"/>
        <v>277.68653315316527</v>
      </c>
      <c r="KT135" s="243">
        <f t="shared" si="696"/>
        <v>0</v>
      </c>
      <c r="KU135" s="243">
        <f t="shared" si="697"/>
        <v>0</v>
      </c>
      <c r="KV135" s="243">
        <f t="shared" si="698"/>
        <v>0</v>
      </c>
      <c r="KW135" s="243">
        <f t="shared" si="699"/>
        <v>50.781148785475807</v>
      </c>
      <c r="KX135" s="243">
        <f t="shared" si="700"/>
        <v>1.6368616730383438</v>
      </c>
      <c r="KY135" s="243">
        <f t="shared" si="701"/>
        <v>43.316078600994217</v>
      </c>
      <c r="KZ135" s="243">
        <f t="shared" si="702"/>
        <v>24.885595202487615</v>
      </c>
      <c r="LA135" s="243">
        <f t="shared" si="702"/>
        <v>627.11699910268783</v>
      </c>
      <c r="LB135" s="244">
        <v>42.81</v>
      </c>
      <c r="LC135" s="243">
        <f t="shared" si="703"/>
        <v>9.4182000000000006</v>
      </c>
      <c r="LD135" s="243">
        <f t="shared" si="477"/>
        <v>0</v>
      </c>
      <c r="LE135" s="243">
        <f t="shared" si="704"/>
        <v>0</v>
      </c>
      <c r="LF135" s="243">
        <f t="shared" si="705"/>
        <v>0</v>
      </c>
      <c r="LG135" s="244">
        <v>3.75794725261667</v>
      </c>
      <c r="LH135" s="243">
        <f t="shared" si="478"/>
        <v>6.3612558323034962</v>
      </c>
      <c r="LI135" s="243">
        <f t="shared" si="706"/>
        <v>0.20504648109235682</v>
      </c>
      <c r="LJ135" s="243">
        <f t="shared" si="707"/>
        <v>5.4261209961421972</v>
      </c>
      <c r="LK135" s="243">
        <f t="shared" si="479"/>
        <v>3.1173701542460086</v>
      </c>
      <c r="LL135" s="243">
        <f t="shared" si="708"/>
        <v>78.557727886999416</v>
      </c>
      <c r="LM135" s="243">
        <f t="shared" si="480"/>
        <v>0.54166666784117723</v>
      </c>
      <c r="LN135" s="244">
        <v>6.1545228937110799E-2</v>
      </c>
      <c r="LO135" s="243">
        <f t="shared" si="709"/>
        <v>1.9838272432769494E-3</v>
      </c>
      <c r="LP135" s="243">
        <f t="shared" si="710"/>
        <v>5.2497787819218517E-2</v>
      </c>
      <c r="LQ135" s="243">
        <f t="shared" si="481"/>
        <v>3.0160594838914402E-2</v>
      </c>
      <c r="LR135" s="243">
        <f t="shared" si="711"/>
        <v>0.7600469899406429</v>
      </c>
      <c r="LS135" s="244">
        <v>0</v>
      </c>
      <c r="LT135" s="243">
        <f t="shared" si="482"/>
        <v>0</v>
      </c>
      <c r="LU135" s="243">
        <f t="shared" si="712"/>
        <v>0</v>
      </c>
      <c r="LV135" s="243">
        <f t="shared" si="713"/>
        <v>0</v>
      </c>
      <c r="LW135" s="243">
        <f t="shared" si="483"/>
        <v>0</v>
      </c>
      <c r="LX135" s="243">
        <f t="shared" si="714"/>
        <v>0</v>
      </c>
      <c r="LY135" s="245">
        <f t="shared" si="484"/>
        <v>0</v>
      </c>
      <c r="LZ135" s="244">
        <v>0</v>
      </c>
      <c r="MA135" s="249">
        <f t="shared" si="715"/>
        <v>0</v>
      </c>
      <c r="MB135" s="249">
        <f t="shared" si="716"/>
        <v>0</v>
      </c>
      <c r="MC135" s="249">
        <f t="shared" si="485"/>
        <v>0</v>
      </c>
      <c r="MD135" s="247">
        <f t="shared" si="717"/>
        <v>0</v>
      </c>
      <c r="ME135" s="250">
        <f t="shared" si="718"/>
        <v>1882.2306424777228</v>
      </c>
      <c r="MF135" s="251">
        <f t="shared" si="765"/>
        <v>732.17051930775676</v>
      </c>
      <c r="MG135" s="252" t="e">
        <f t="shared" si="719"/>
        <v>#REF!</v>
      </c>
      <c r="MH135" s="252" t="e">
        <f t="shared" si="766"/>
        <v>#REF!</v>
      </c>
      <c r="MI135" s="252">
        <f t="shared" si="720"/>
        <v>0</v>
      </c>
      <c r="MJ135" s="252">
        <f t="shared" si="721"/>
        <v>0</v>
      </c>
      <c r="MK135" s="252">
        <f t="shared" si="767"/>
        <v>183.49799999999996</v>
      </c>
      <c r="ML135" s="252">
        <f t="shared" si="722"/>
        <v>0</v>
      </c>
      <c r="MM135" s="252">
        <f t="shared" si="723"/>
        <v>0</v>
      </c>
      <c r="MN135" s="252">
        <f t="shared" si="724"/>
        <v>76.385999999999996</v>
      </c>
      <c r="MO135" s="252">
        <f t="shared" si="725"/>
        <v>0</v>
      </c>
      <c r="MP135" s="253">
        <f t="shared" si="726"/>
        <v>0</v>
      </c>
      <c r="MQ135" s="254">
        <f t="shared" si="768"/>
        <v>0</v>
      </c>
      <c r="MR135" s="255">
        <f t="shared" si="727"/>
        <v>0</v>
      </c>
      <c r="MS135" s="255">
        <f t="shared" si="769"/>
        <v>0</v>
      </c>
      <c r="MT135" s="255">
        <f t="shared" si="770"/>
        <v>161.09380321756052</v>
      </c>
      <c r="MU135" s="255">
        <f t="shared" si="486"/>
        <v>5.1926409417154575</v>
      </c>
      <c r="MV135" s="255">
        <f t="shared" si="728"/>
        <v>167.64294332086698</v>
      </c>
      <c r="MW135" s="255" t="e">
        <f t="shared" si="487"/>
        <v>#REF!</v>
      </c>
      <c r="MX135" s="255" t="e">
        <f t="shared" si="488"/>
        <v>#REF!</v>
      </c>
      <c r="MY135" s="256" t="e">
        <f t="shared" si="729"/>
        <v>#REF!</v>
      </c>
      <c r="MZ135" s="254">
        <f t="shared" si="730"/>
        <v>2.4252460148351616</v>
      </c>
      <c r="NA135" s="255">
        <f t="shared" si="489"/>
        <v>2.7332522587192272</v>
      </c>
      <c r="NB135" s="255">
        <f t="shared" si="731"/>
        <v>8.2344229555955696E-3</v>
      </c>
      <c r="NC135" s="255">
        <f t="shared" si="490"/>
        <v>1.0210684464938505E-2</v>
      </c>
      <c r="ND135" s="255">
        <f t="shared" si="732"/>
        <v>2.5037975996915249</v>
      </c>
      <c r="NE135" s="255">
        <f t="shared" si="800"/>
        <v>0.96862702286077706</v>
      </c>
      <c r="NF135" s="256">
        <f t="shared" si="771"/>
        <v>3.2887734042919741E-3</v>
      </c>
      <c r="NG135" s="257">
        <f t="shared" si="772"/>
        <v>1.1238049375203487</v>
      </c>
      <c r="NH135" s="254">
        <f t="shared" si="733"/>
        <v>345.67528938789309</v>
      </c>
      <c r="NI135" s="255">
        <f t="shared" si="491"/>
        <v>389.57605114015553</v>
      </c>
      <c r="NJ135" s="255" t="e">
        <f t="shared" si="734"/>
        <v>#REF!</v>
      </c>
      <c r="NK135" s="255" t="e">
        <f t="shared" si="492"/>
        <v>#REF!</v>
      </c>
      <c r="NL135" s="255">
        <f t="shared" si="735"/>
        <v>375.27567042643312</v>
      </c>
      <c r="NM135" s="255">
        <f t="shared" si="773"/>
        <v>0.92112363424757981</v>
      </c>
      <c r="NN135" s="256" t="e">
        <f t="shared" si="774"/>
        <v>#REF!</v>
      </c>
      <c r="NO135" s="257" t="e">
        <f t="shared" si="801"/>
        <v>#REF!</v>
      </c>
      <c r="NP135" s="254">
        <f t="shared" si="736"/>
        <v>24.808215871824686</v>
      </c>
      <c r="NQ135" s="255">
        <f t="shared" si="493"/>
        <v>27.958859287546421</v>
      </c>
      <c r="NR135" s="255">
        <f t="shared" si="737"/>
        <v>21.818261802677831</v>
      </c>
      <c r="NS135" s="255">
        <f t="shared" si="494"/>
        <v>27.054644635320511</v>
      </c>
      <c r="NT135" s="255">
        <f t="shared" si="738"/>
        <v>233.6493604804204</v>
      </c>
      <c r="NU135" s="255">
        <f t="shared" si="739"/>
        <v>0.10617711865684132</v>
      </c>
      <c r="NV135" s="256">
        <f t="shared" si="740"/>
        <v>9.3380361742981019E-2</v>
      </c>
      <c r="NW135" s="257">
        <f t="shared" si="495"/>
        <v>1.0358957808877343</v>
      </c>
      <c r="NX135" s="254">
        <f t="shared" si="741"/>
        <v>0</v>
      </c>
      <c r="NY135" s="255">
        <f t="shared" si="496"/>
        <v>0</v>
      </c>
      <c r="NZ135" s="255">
        <f t="shared" si="742"/>
        <v>0</v>
      </c>
      <c r="OA135" s="255">
        <f t="shared" si="497"/>
        <v>0</v>
      </c>
      <c r="OB135" s="255">
        <f t="shared" si="743"/>
        <v>0</v>
      </c>
      <c r="OC135" s="255"/>
      <c r="OD135" s="256"/>
      <c r="OE135" s="257"/>
      <c r="OF135" s="254">
        <f t="shared" si="744"/>
        <v>0</v>
      </c>
      <c r="OG135" s="255">
        <f t="shared" si="498"/>
        <v>0</v>
      </c>
      <c r="OH135" s="255">
        <f t="shared" si="745"/>
        <v>0</v>
      </c>
      <c r="OI135" s="255">
        <f t="shared" si="499"/>
        <v>0</v>
      </c>
      <c r="OJ135" s="255">
        <f t="shared" si="746"/>
        <v>0</v>
      </c>
      <c r="OK135" s="255"/>
      <c r="OL135" s="256"/>
      <c r="OM135" s="257"/>
      <c r="ON135" s="258"/>
      <c r="OO135" s="254">
        <f t="shared" si="747"/>
        <v>0</v>
      </c>
      <c r="OP135" s="255">
        <f t="shared" si="500"/>
        <v>0</v>
      </c>
      <c r="OQ135" s="255">
        <f t="shared" si="748"/>
        <v>0</v>
      </c>
      <c r="OR135" s="255">
        <f t="shared" si="501"/>
        <v>0</v>
      </c>
      <c r="OS135" s="255">
        <f t="shared" si="749"/>
        <v>0</v>
      </c>
      <c r="OT135" s="255"/>
      <c r="OU135" s="256"/>
      <c r="OV135" s="257"/>
      <c r="OW135" s="258"/>
      <c r="OX135" s="254">
        <f t="shared" si="750"/>
        <v>150.70585125495455</v>
      </c>
      <c r="OY135" s="255">
        <f t="shared" si="502"/>
        <v>169.84549436433377</v>
      </c>
      <c r="OZ135" s="255">
        <f t="shared" si="751"/>
        <v>0.770867876889338</v>
      </c>
      <c r="PA135" s="255">
        <f t="shared" si="503"/>
        <v>0.95587616734277914</v>
      </c>
      <c r="PB135" s="255">
        <f t="shared" si="752"/>
        <v>234.39373350663996</v>
      </c>
      <c r="PC135" s="255">
        <f t="shared" si="804"/>
        <v>0.64296024044808908</v>
      </c>
      <c r="PD135" s="259">
        <f t="shared" si="504"/>
        <v>3.2887734042919736E-3</v>
      </c>
      <c r="PE135" s="257">
        <f t="shared" si="805"/>
        <v>1.0824452561539373</v>
      </c>
      <c r="PF135" s="254">
        <f t="shared" si="505"/>
        <v>0</v>
      </c>
      <c r="PG135" s="255">
        <f t="shared" si="506"/>
        <v>0</v>
      </c>
      <c r="PH135" s="255">
        <f t="shared" si="753"/>
        <v>0</v>
      </c>
      <c r="PI135" s="255">
        <f t="shared" si="507"/>
        <v>0</v>
      </c>
      <c r="PJ135" s="255">
        <f t="shared" si="508"/>
        <v>0</v>
      </c>
      <c r="PK135" s="255"/>
      <c r="PL135" s="259"/>
      <c r="PM135" s="257"/>
      <c r="PN135" s="254">
        <f t="shared" si="509"/>
        <v>0</v>
      </c>
      <c r="PO135" s="255">
        <f t="shared" si="510"/>
        <v>0</v>
      </c>
      <c r="PP135" s="255">
        <f t="shared" si="754"/>
        <v>0</v>
      </c>
      <c r="PQ135" s="255">
        <f t="shared" si="511"/>
        <v>0</v>
      </c>
      <c r="PR135" s="255">
        <f t="shared" si="512"/>
        <v>0</v>
      </c>
      <c r="PS135" s="255"/>
      <c r="PT135" s="259"/>
      <c r="PU135" s="257"/>
      <c r="PV135" s="254">
        <f t="shared" si="513"/>
        <v>23.562017768631421</v>
      </c>
      <c r="PW135" s="255">
        <f t="shared" si="514"/>
        <v>26.554394025247611</v>
      </c>
      <c r="PX135" s="255">
        <f t="shared" si="515"/>
        <v>7.8152166285345173E-2</v>
      </c>
      <c r="PY135" s="255">
        <f t="shared" si="516"/>
        <v>9.6908686193828017E-2</v>
      </c>
      <c r="PZ135" s="255">
        <f t="shared" si="517"/>
        <v>23.7633174068343</v>
      </c>
      <c r="QA135" s="255">
        <f t="shared" si="755"/>
        <v>0.99152897574204069</v>
      </c>
      <c r="QB135" s="259">
        <f t="shared" si="518"/>
        <v>3.2887734042919745E-3</v>
      </c>
      <c r="QC135" s="257">
        <f t="shared" si="756"/>
        <v>1.1267134855362693</v>
      </c>
      <c r="QD135" s="254">
        <f t="shared" si="519"/>
        <v>62.602919315765639</v>
      </c>
      <c r="QE135" s="255">
        <f t="shared" si="520"/>
        <v>70.553490068867873</v>
      </c>
      <c r="QF135" s="255">
        <f t="shared" si="521"/>
        <v>0.20911811970838476</v>
      </c>
      <c r="QG135" s="255">
        <f t="shared" si="522"/>
        <v>0.25930646843839711</v>
      </c>
      <c r="QH135" s="255">
        <f t="shared" si="523"/>
        <v>63.585444784817838</v>
      </c>
      <c r="QI135" s="255">
        <f t="shared" si="784"/>
        <v>0.98454795004773177</v>
      </c>
      <c r="QJ135" s="259">
        <f t="shared" si="785"/>
        <v>3.2887734042919749E-3</v>
      </c>
      <c r="QK135" s="257">
        <f t="shared" si="786"/>
        <v>1.1258268952730919</v>
      </c>
      <c r="QL135" s="254">
        <f t="shared" si="524"/>
        <v>222.08983800432406</v>
      </c>
      <c r="QM135" s="255">
        <f t="shared" si="525"/>
        <v>250.29524743087322</v>
      </c>
      <c r="QN135" s="255">
        <f t="shared" si="526"/>
        <v>1.6368616730383438</v>
      </c>
      <c r="QO135" s="255">
        <f t="shared" si="527"/>
        <v>2.0297084745675464</v>
      </c>
      <c r="QP135" s="255">
        <f t="shared" si="757"/>
        <v>497.71190404975226</v>
      </c>
      <c r="QQ135" s="255">
        <f t="shared" si="758"/>
        <v>0.44622167200992552</v>
      </c>
      <c r="QR135" s="259">
        <f t="shared" si="528"/>
        <v>3.2887734042919736E-3</v>
      </c>
      <c r="QS135" s="257">
        <f t="shared" si="759"/>
        <v>1.0574594579622907</v>
      </c>
      <c r="QT135" s="254">
        <f t="shared" si="529"/>
        <v>58.848067615293481</v>
      </c>
      <c r="QU135" s="255">
        <f t="shared" si="530"/>
        <v>66.321772202435753</v>
      </c>
      <c r="QV135" s="255">
        <f t="shared" si="531"/>
        <v>0.20504648109235682</v>
      </c>
      <c r="QW135" s="255">
        <f t="shared" si="532"/>
        <v>0.25425763655452244</v>
      </c>
      <c r="QX135" s="255">
        <f t="shared" si="533"/>
        <v>62.347403084920174</v>
      </c>
      <c r="QY135" s="255">
        <f t="shared" si="787"/>
        <v>0.94387359703081086</v>
      </c>
      <c r="QZ135" s="259">
        <f t="shared" si="788"/>
        <v>3.2887734042919736E-3</v>
      </c>
      <c r="RA135" s="257">
        <f t="shared" si="789"/>
        <v>1.1206612524399431</v>
      </c>
      <c r="RB135" s="254">
        <f t="shared" si="534"/>
        <v>6.4047301139446594E-2</v>
      </c>
      <c r="RC135" s="255">
        <f t="shared" si="535"/>
        <v>7.2181308384156317E-2</v>
      </c>
      <c r="RD135" s="255">
        <f t="shared" si="760"/>
        <v>1.9838272432769494E-3</v>
      </c>
      <c r="RE135" s="255">
        <f t="shared" si="536"/>
        <v>2.4599457816634174E-3</v>
      </c>
      <c r="RF135" s="255">
        <f t="shared" si="537"/>
        <v>0.60321189677828801</v>
      </c>
      <c r="RG135" s="255">
        <f t="shared" si="790"/>
        <v>0.1061771186568413</v>
      </c>
      <c r="RH135" s="259">
        <f t="shared" si="791"/>
        <v>3.2887734042919745E-3</v>
      </c>
      <c r="RI135" s="257">
        <f t="shared" si="792"/>
        <v>1.0142737996864488</v>
      </c>
      <c r="RJ135" s="254">
        <f t="shared" si="538"/>
        <v>0</v>
      </c>
      <c r="RK135" s="255">
        <f t="shared" si="539"/>
        <v>0</v>
      </c>
      <c r="RL135" s="255">
        <f t="shared" si="761"/>
        <v>0</v>
      </c>
      <c r="RM135" s="255">
        <f t="shared" si="540"/>
        <v>0</v>
      </c>
      <c r="RN135" s="255">
        <f t="shared" si="541"/>
        <v>0</v>
      </c>
      <c r="RO135" s="255"/>
      <c r="RP135" s="259"/>
      <c r="RQ135" s="257"/>
      <c r="RR135" s="254">
        <f t="shared" si="542"/>
        <v>0</v>
      </c>
      <c r="RS135" s="255">
        <f t="shared" si="543"/>
        <v>0</v>
      </c>
      <c r="RT135" s="255">
        <f t="shared" si="762"/>
        <v>0</v>
      </c>
      <c r="RU135" s="255">
        <f t="shared" si="544"/>
        <v>0</v>
      </c>
      <c r="RV135" s="255">
        <f t="shared" si="545"/>
        <v>0</v>
      </c>
      <c r="RW135" s="255"/>
      <c r="RX135" s="259"/>
      <c r="RY135" s="257"/>
      <c r="RZ135" s="260"/>
      <c r="SA135" s="242" t="e">
        <f t="shared" si="546"/>
        <v>#REF!</v>
      </c>
      <c r="SB135" s="242">
        <f t="shared" si="547"/>
        <v>0</v>
      </c>
      <c r="SC135" s="242">
        <f t="shared" si="548"/>
        <v>0.46314900363490596</v>
      </c>
      <c r="SD135" s="242">
        <f t="shared" si="549"/>
        <v>0</v>
      </c>
      <c r="SE135" s="242">
        <f t="shared" si="550"/>
        <v>0</v>
      </c>
      <c r="SF135" s="262">
        <v>0</v>
      </c>
      <c r="SG135" s="242">
        <f t="shared" si="551"/>
        <v>0</v>
      </c>
      <c r="SH135" s="262">
        <v>0</v>
      </c>
      <c r="SI135" s="242">
        <f t="shared" si="552"/>
        <v>0.63139031791459166</v>
      </c>
      <c r="SJ135" s="242">
        <f t="shared" si="553"/>
        <v>0</v>
      </c>
      <c r="SK135" s="242">
        <f t="shared" si="554"/>
        <v>0</v>
      </c>
      <c r="SL135" s="242">
        <f t="shared" si="555"/>
        <v>7.661651701646631E-2</v>
      </c>
      <c r="SM135" s="242">
        <f t="shared" si="556"/>
        <v>0.20445016418159351</v>
      </c>
      <c r="SN135" s="242">
        <f t="shared" si="557"/>
        <v>1.1988417874918489</v>
      </c>
      <c r="SO135" s="242">
        <f t="shared" si="558"/>
        <v>0.19633985142747803</v>
      </c>
      <c r="SP135" s="242">
        <f t="shared" si="559"/>
        <v>1.2171285596237385E-3</v>
      </c>
      <c r="SQ135" s="242">
        <f t="shared" si="560"/>
        <v>0</v>
      </c>
      <c r="SR135" s="242">
        <f t="shared" si="561"/>
        <v>0</v>
      </c>
      <c r="SS135" s="242" t="e">
        <f t="shared" si="562"/>
        <v>#REF!</v>
      </c>
      <c r="ST135" s="242" t="e">
        <f t="shared" si="563"/>
        <v>#REF!</v>
      </c>
      <c r="SU135" s="242" t="e">
        <f t="shared" si="796"/>
        <v>#REF!</v>
      </c>
      <c r="SV135" s="242" t="e">
        <f t="shared" si="797"/>
        <v>#REF!</v>
      </c>
      <c r="SW135" s="242" t="e">
        <f t="shared" si="564"/>
        <v>#REF!</v>
      </c>
      <c r="SX135" s="242" t="e">
        <f t="shared" si="564"/>
        <v>#REF!</v>
      </c>
      <c r="SY135" s="242" t="e">
        <f t="shared" si="564"/>
        <v>#REF!</v>
      </c>
      <c r="SZ135" s="263" t="e">
        <f t="shared" si="564"/>
        <v>#REF!</v>
      </c>
      <c r="TA135" s="264">
        <f t="shared" si="565"/>
        <v>688.59345000000008</v>
      </c>
      <c r="TB135" s="264">
        <f t="shared" si="566"/>
        <v>0</v>
      </c>
      <c r="TC135" s="264">
        <f t="shared" si="567"/>
        <v>294.41534999999999</v>
      </c>
      <c r="TD135" s="264">
        <f t="shared" si="568"/>
        <v>0</v>
      </c>
      <c r="TE135" s="264">
        <f t="shared" si="569"/>
        <v>0</v>
      </c>
      <c r="TF135" s="264">
        <f t="shared" si="569"/>
        <v>0</v>
      </c>
      <c r="TG135" s="264">
        <f t="shared" si="570"/>
        <v>384.10305000000005</v>
      </c>
      <c r="TH135" s="264">
        <f t="shared" si="571"/>
        <v>0</v>
      </c>
      <c r="TI135" s="264">
        <f t="shared" si="572"/>
        <v>0</v>
      </c>
      <c r="TJ135" s="264">
        <f t="shared" si="573"/>
        <v>44.778000000000006</v>
      </c>
      <c r="TK135" s="264">
        <f t="shared" si="574"/>
        <v>119.5836</v>
      </c>
      <c r="TL135" s="264">
        <f t="shared" si="575"/>
        <v>746.54144999999994</v>
      </c>
      <c r="TM135" s="264">
        <f t="shared" si="576"/>
        <v>115.36919999999999</v>
      </c>
      <c r="TN135" s="264">
        <f t="shared" si="577"/>
        <v>0.7901999999999999</v>
      </c>
      <c r="TO135" s="264">
        <f t="shared" si="578"/>
        <v>0</v>
      </c>
      <c r="TP135" s="264">
        <f t="shared" si="578"/>
        <v>0</v>
      </c>
      <c r="TQ135" s="264"/>
      <c r="TR135" s="264"/>
      <c r="TS135" s="264" t="e">
        <f t="shared" si="579"/>
        <v>#REF!</v>
      </c>
      <c r="TT135" s="264">
        <f t="shared" si="580"/>
        <v>0</v>
      </c>
      <c r="TU135" s="264">
        <f t="shared" si="581"/>
        <v>304.98361889358557</v>
      </c>
      <c r="TV135" s="264">
        <f t="shared" si="582"/>
        <v>0</v>
      </c>
      <c r="TW135" s="264">
        <f t="shared" si="582"/>
        <v>0</v>
      </c>
      <c r="TX135" s="264">
        <f t="shared" si="583"/>
        <v>0</v>
      </c>
      <c r="TY135" s="264">
        <f t="shared" si="584"/>
        <v>415.77052434675863</v>
      </c>
      <c r="TZ135" s="264">
        <f t="shared" si="585"/>
        <v>0</v>
      </c>
      <c r="UA135" s="264">
        <f t="shared" si="586"/>
        <v>0</v>
      </c>
      <c r="UB135" s="264">
        <f t="shared" si="587"/>
        <v>50.451976455343065</v>
      </c>
      <c r="UC135" s="264">
        <f t="shared" si="588"/>
        <v>134.63043311357933</v>
      </c>
      <c r="UD135" s="264">
        <f t="shared" si="589"/>
        <v>789.43731706338247</v>
      </c>
      <c r="UE135" s="264">
        <f t="shared" si="590"/>
        <v>129.28979216499428</v>
      </c>
      <c r="UF135" s="264">
        <f t="shared" si="591"/>
        <v>0.80147915651223178</v>
      </c>
      <c r="UG135" s="264">
        <f t="shared" si="592"/>
        <v>0</v>
      </c>
      <c r="UH135" s="264">
        <f t="shared" si="592"/>
        <v>0</v>
      </c>
      <c r="UI135" s="191"/>
      <c r="UJ135" s="191"/>
      <c r="UK135" s="191"/>
      <c r="UL135" s="191"/>
      <c r="UM135" s="189"/>
      <c r="UN135" s="191"/>
      <c r="UO135" s="191"/>
      <c r="UP135" s="191"/>
      <c r="UQ135" s="191"/>
      <c r="UR135" s="191"/>
      <c r="US135" s="191"/>
      <c r="UT135" s="191"/>
      <c r="UU135" s="191"/>
      <c r="UV135" s="192"/>
      <c r="UW135" s="191"/>
      <c r="UX135" s="191"/>
      <c r="UY135" s="191"/>
      <c r="UZ135" s="191"/>
      <c r="VA135" s="191"/>
      <c r="VB135" s="191"/>
      <c r="VC135" s="191"/>
      <c r="VD135" s="191"/>
      <c r="VE135" s="191"/>
      <c r="VF135" s="191"/>
      <c r="VG135" s="191"/>
      <c r="VH135" s="191"/>
      <c r="VI135" s="191"/>
      <c r="VJ135" s="191"/>
      <c r="VK135" s="191"/>
      <c r="VL135" s="191"/>
      <c r="VM135" s="191"/>
      <c r="VN135" s="219"/>
      <c r="VO135" s="191"/>
      <c r="VP135" s="191"/>
      <c r="VQ135" s="191"/>
      <c r="VR135" s="191"/>
      <c r="VS135" s="191"/>
      <c r="VT135" s="191"/>
      <c r="VU135" s="191"/>
      <c r="VV135" s="191"/>
    </row>
    <row r="136" spans="1:594" ht="23.1" hidden="1" customHeight="1" thickBot="1" x14ac:dyDescent="0.35">
      <c r="A136" s="265">
        <v>99</v>
      </c>
      <c r="B136" s="266" t="s">
        <v>201</v>
      </c>
      <c r="C136" s="265">
        <v>2</v>
      </c>
      <c r="D136" s="267">
        <v>643.70000000000005</v>
      </c>
      <c r="E136" s="239"/>
      <c r="F136" s="240">
        <f t="shared" si="593"/>
        <v>643.70000000000005</v>
      </c>
      <c r="G136" s="240"/>
      <c r="H136" s="268">
        <f>1200</f>
        <v>1200</v>
      </c>
      <c r="I136" s="269">
        <v>3.895</v>
      </c>
      <c r="J136" s="269">
        <f t="shared" si="803"/>
        <v>3.8944999999999999</v>
      </c>
      <c r="K136" s="269">
        <f t="shared" si="798"/>
        <v>3.4504000000000001</v>
      </c>
      <c r="L136" s="269">
        <f t="shared" si="799"/>
        <v>3.4504000000000001</v>
      </c>
      <c r="M136" s="269">
        <v>1.2255</v>
      </c>
      <c r="N136" s="269">
        <v>0</v>
      </c>
      <c r="O136" s="269">
        <v>0.4446</v>
      </c>
      <c r="P136" s="269">
        <v>0</v>
      </c>
      <c r="Q136" s="269">
        <v>0</v>
      </c>
      <c r="R136" s="269">
        <v>0</v>
      </c>
      <c r="S136" s="269">
        <v>0.62590000000000001</v>
      </c>
      <c r="T136" s="269">
        <v>0</v>
      </c>
      <c r="U136" s="269">
        <v>0</v>
      </c>
      <c r="V136" s="269">
        <v>7.2999999999999995E-2</v>
      </c>
      <c r="W136" s="269">
        <v>0.1852</v>
      </c>
      <c r="X136" s="269">
        <v>1.1931</v>
      </c>
      <c r="Y136" s="269">
        <v>0.14599999999999999</v>
      </c>
      <c r="Z136" s="269">
        <v>1.1999999999999999E-3</v>
      </c>
      <c r="AA136" s="269">
        <v>0</v>
      </c>
      <c r="AB136" s="269">
        <v>0</v>
      </c>
      <c r="AC136" s="244">
        <v>1.77</v>
      </c>
      <c r="AD136" s="243">
        <f t="shared" si="802"/>
        <v>0.38940000000000002</v>
      </c>
      <c r="AE136" s="243">
        <f t="shared" si="390"/>
        <v>0</v>
      </c>
      <c r="AF136" s="243">
        <f t="shared" si="595"/>
        <v>0</v>
      </c>
      <c r="AG136" s="243">
        <f t="shared" si="596"/>
        <v>0</v>
      </c>
      <c r="AH136" s="244">
        <v>8.8937126666666699E-2</v>
      </c>
      <c r="AI136" s="243">
        <f t="shared" si="391"/>
        <v>0.25546047302485819</v>
      </c>
      <c r="AJ136" s="243">
        <f t="shared" si="597"/>
        <v>8.2344229555955696E-3</v>
      </c>
      <c r="AK136" s="243">
        <f t="shared" si="598"/>
        <v>0.21790656953701759</v>
      </c>
      <c r="AL136" s="243">
        <f t="shared" si="392"/>
        <v>0.12518987998457626</v>
      </c>
      <c r="AM136" s="243">
        <f t="shared" si="599"/>
        <v>3.1547849756113213</v>
      </c>
      <c r="AN136" s="244">
        <v>286.86</v>
      </c>
      <c r="AO136" s="244">
        <v>63.109200000000001</v>
      </c>
      <c r="AP136" s="243">
        <f t="shared" si="600"/>
        <v>0</v>
      </c>
      <c r="AQ136" s="243">
        <f t="shared" si="601"/>
        <v>0</v>
      </c>
      <c r="AR136" s="243">
        <f t="shared" si="602"/>
        <v>0</v>
      </c>
      <c r="AS136" s="244">
        <v>36.268449964366702</v>
      </c>
      <c r="AT136" s="244" t="e">
        <f t="shared" si="393"/>
        <v>#REF!</v>
      </c>
      <c r="AU136" s="243">
        <f t="shared" si="394"/>
        <v>43.885079150114073</v>
      </c>
      <c r="AV136" s="243">
        <f t="shared" si="603"/>
        <v>1.4145761920931856</v>
      </c>
      <c r="AW136" s="243">
        <f t="shared" si="604"/>
        <v>37.433763972289043</v>
      </c>
      <c r="AX136" s="243">
        <f t="shared" si="395"/>
        <v>21.50613645572404</v>
      </c>
      <c r="AY136" s="243">
        <f t="shared" si="605"/>
        <v>541.95463868424577</v>
      </c>
      <c r="AZ136" s="244">
        <v>35</v>
      </c>
      <c r="BA136" s="243">
        <f t="shared" si="606"/>
        <v>178.40083333333328</v>
      </c>
      <c r="BB136" s="243">
        <f t="shared" si="607"/>
        <v>18.60465833333333</v>
      </c>
      <c r="BC136" s="243">
        <f t="shared" si="608"/>
        <v>14.883726666666664</v>
      </c>
      <c r="BD136" s="243">
        <f t="shared" si="609"/>
        <v>3.7209316666666652</v>
      </c>
      <c r="BE136" s="244">
        <v>6.9767468749999999</v>
      </c>
      <c r="BF136" s="243">
        <f t="shared" si="610"/>
        <v>5.5813975000000005</v>
      </c>
      <c r="BG136" s="243">
        <f t="shared" si="611"/>
        <v>1.3953493749999994</v>
      </c>
      <c r="BH136" s="243">
        <f t="shared" si="396"/>
        <v>23.176861925408765</v>
      </c>
      <c r="BI136" s="243">
        <f t="shared" si="612"/>
        <v>0.74707480815900607</v>
      </c>
      <c r="BJ136" s="243">
        <f t="shared" si="613"/>
        <v>19.769753085470487</v>
      </c>
      <c r="BK136" s="243">
        <f t="shared" si="397"/>
        <v>11.357955023353769</v>
      </c>
      <c r="BL136" s="243">
        <f t="shared" si="614"/>
        <v>286.22046658851497</v>
      </c>
      <c r="BM136" s="244">
        <v>0</v>
      </c>
      <c r="BN136" s="243">
        <f t="shared" si="615"/>
        <v>0</v>
      </c>
      <c r="BO136" s="243">
        <f t="shared" si="398"/>
        <v>0</v>
      </c>
      <c r="BP136" s="243">
        <f t="shared" si="616"/>
        <v>0</v>
      </c>
      <c r="BQ136" s="243">
        <f t="shared" si="617"/>
        <v>0</v>
      </c>
      <c r="BR136" s="244">
        <v>0</v>
      </c>
      <c r="BS136" s="243">
        <f t="shared" si="399"/>
        <v>0</v>
      </c>
      <c r="BT136" s="243">
        <f t="shared" si="618"/>
        <v>0</v>
      </c>
      <c r="BU136" s="243">
        <f t="shared" si="619"/>
        <v>0</v>
      </c>
      <c r="BV136" s="243">
        <f t="shared" si="400"/>
        <v>0</v>
      </c>
      <c r="BW136" s="243">
        <f t="shared" si="620"/>
        <v>0</v>
      </c>
      <c r="BX136" s="244">
        <v>0</v>
      </c>
      <c r="BY136" s="243">
        <f t="shared" si="401"/>
        <v>0</v>
      </c>
      <c r="BZ136" s="243">
        <f t="shared" si="621"/>
        <v>0</v>
      </c>
      <c r="CA136" s="243">
        <f t="shared" si="622"/>
        <v>0</v>
      </c>
      <c r="CB136" s="243">
        <f t="shared" si="402"/>
        <v>0</v>
      </c>
      <c r="CC136" s="243">
        <f t="shared" si="623"/>
        <v>0</v>
      </c>
      <c r="CD136" s="245"/>
      <c r="CE136" s="243">
        <f t="shared" si="403"/>
        <v>0</v>
      </c>
      <c r="CF136" s="243">
        <f t="shared" si="624"/>
        <v>0</v>
      </c>
      <c r="CG136" s="243">
        <f t="shared" si="625"/>
        <v>0</v>
      </c>
      <c r="CH136" s="243">
        <f t="shared" si="404"/>
        <v>0</v>
      </c>
      <c r="CI136" s="243">
        <f t="shared" si="626"/>
        <v>0</v>
      </c>
      <c r="CJ136" s="245"/>
      <c r="CK136" s="243">
        <f t="shared" si="405"/>
        <v>0</v>
      </c>
      <c r="CL136" s="243">
        <f t="shared" si="627"/>
        <v>0</v>
      </c>
      <c r="CM136" s="243">
        <f t="shared" si="628"/>
        <v>0</v>
      </c>
      <c r="CN136" s="243">
        <f t="shared" si="406"/>
        <v>0</v>
      </c>
      <c r="CO136" s="243">
        <f t="shared" si="629"/>
        <v>0</v>
      </c>
      <c r="CP136" s="243">
        <v>0</v>
      </c>
      <c r="CQ136" s="243">
        <f t="shared" si="407"/>
        <v>0</v>
      </c>
      <c r="CR136" s="243">
        <f t="shared" si="763"/>
        <v>0</v>
      </c>
      <c r="CS136" s="243">
        <f t="shared" si="630"/>
        <v>0</v>
      </c>
      <c r="CT136" s="243">
        <f t="shared" si="408"/>
        <v>0</v>
      </c>
      <c r="CU136" s="243">
        <f t="shared" si="631"/>
        <v>0</v>
      </c>
      <c r="CV136" s="243"/>
      <c r="CW136" s="243">
        <f t="shared" si="409"/>
        <v>0</v>
      </c>
      <c r="CX136" s="243">
        <f t="shared" si="764"/>
        <v>0</v>
      </c>
      <c r="CY136" s="243">
        <f t="shared" si="632"/>
        <v>0</v>
      </c>
      <c r="CZ136" s="243">
        <f t="shared" si="410"/>
        <v>0</v>
      </c>
      <c r="DA136" s="243">
        <f t="shared" si="633"/>
        <v>0</v>
      </c>
      <c r="DB136" s="244">
        <v>7</v>
      </c>
      <c r="DC136" s="243">
        <f t="shared" si="634"/>
        <v>1.54</v>
      </c>
      <c r="DD136" s="243">
        <f t="shared" si="411"/>
        <v>0</v>
      </c>
      <c r="DE136" s="244">
        <v>0.29046950863999998</v>
      </c>
      <c r="DF136" s="244">
        <v>3.66978585E-2</v>
      </c>
      <c r="DG136" s="243">
        <f t="shared" si="412"/>
        <v>1.0075049436018166</v>
      </c>
      <c r="DH136" s="243">
        <f t="shared" si="413"/>
        <v>0.49373361553709078</v>
      </c>
      <c r="DI136" s="243">
        <f t="shared" si="635"/>
        <v>12.442087111534686</v>
      </c>
      <c r="DJ136" s="244">
        <v>59.42</v>
      </c>
      <c r="DK136" s="243">
        <f t="shared" si="636"/>
        <v>13.0724</v>
      </c>
      <c r="DL136" s="243">
        <f t="shared" si="414"/>
        <v>0</v>
      </c>
      <c r="DM136" s="244">
        <v>2.4625856372500001</v>
      </c>
      <c r="DN136" s="244">
        <v>4.0984213746666702</v>
      </c>
      <c r="DO136" s="243">
        <f t="shared" si="415"/>
        <v>8.982203118013512</v>
      </c>
      <c r="DP136" s="243">
        <f t="shared" si="416"/>
        <v>4.4017805064965101</v>
      </c>
      <c r="DQ136" s="243">
        <f t="shared" si="637"/>
        <v>110.92486876371204</v>
      </c>
      <c r="DR136" s="244">
        <v>11.43</v>
      </c>
      <c r="DS136" s="243">
        <f t="shared" si="638"/>
        <v>2.5146000000000002</v>
      </c>
      <c r="DT136" s="243">
        <f t="shared" si="417"/>
        <v>0</v>
      </c>
      <c r="DU136" s="244">
        <v>0.48345890555999999</v>
      </c>
      <c r="DV136" s="244">
        <v>0</v>
      </c>
      <c r="DW136" s="243">
        <f t="shared" si="418"/>
        <v>1.6393443443730149</v>
      </c>
      <c r="DX136" s="243">
        <f t="shared" si="419"/>
        <v>0.80337016249665083</v>
      </c>
      <c r="DY136" s="243">
        <f t="shared" si="420"/>
        <v>20.244928094915601</v>
      </c>
      <c r="DZ136" s="244">
        <v>33.22</v>
      </c>
      <c r="EA136" s="243">
        <f t="shared" si="639"/>
        <v>7.3083999999999998</v>
      </c>
      <c r="EB136" s="243">
        <f t="shared" si="421"/>
        <v>0</v>
      </c>
      <c r="EC136" s="244">
        <v>1.37707713034</v>
      </c>
      <c r="ED136" s="244">
        <v>6.2171637937500003E-2</v>
      </c>
      <c r="EE136" s="243">
        <f t="shared" si="422"/>
        <v>4.7684465460836378</v>
      </c>
      <c r="EF136" s="243">
        <f t="shared" si="423"/>
        <v>2.3368047657180568</v>
      </c>
      <c r="EG136" s="243">
        <f t="shared" si="424"/>
        <v>58.887480096095032</v>
      </c>
      <c r="EH136" s="244">
        <v>0</v>
      </c>
      <c r="EI136" s="243">
        <f t="shared" si="640"/>
        <v>0</v>
      </c>
      <c r="EJ136" s="243">
        <f t="shared" si="425"/>
        <v>0</v>
      </c>
      <c r="EK136" s="244">
        <v>0</v>
      </c>
      <c r="EL136" s="244">
        <v>0</v>
      </c>
      <c r="EM136" s="243">
        <f t="shared" si="426"/>
        <v>0</v>
      </c>
      <c r="EN136" s="243">
        <f t="shared" si="427"/>
        <v>0</v>
      </c>
      <c r="EO136" s="243">
        <f t="shared" si="641"/>
        <v>0</v>
      </c>
      <c r="EP136" s="244">
        <v>0</v>
      </c>
      <c r="EQ136" s="244">
        <v>74.669200000000004</v>
      </c>
      <c r="ER136" s="244">
        <v>0</v>
      </c>
      <c r="ES136" s="244">
        <v>0</v>
      </c>
      <c r="ET136" s="244">
        <v>0</v>
      </c>
      <c r="EU136" s="243">
        <f t="shared" si="428"/>
        <v>8.4840609204670052</v>
      </c>
      <c r="EV136" s="243">
        <f t="shared" si="642"/>
        <v>0.27347223299538304</v>
      </c>
      <c r="EW136" s="243">
        <f t="shared" si="643"/>
        <v>7.2368636487341877</v>
      </c>
      <c r="EX136" s="243">
        <f t="shared" si="429"/>
        <v>4.1576630460233508</v>
      </c>
      <c r="EY136" s="243">
        <f t="shared" si="644"/>
        <v>104.77310875978841</v>
      </c>
      <c r="EZ136" s="245">
        <f t="shared" si="645"/>
        <v>111.07</v>
      </c>
      <c r="FA136" s="245">
        <f t="shared" si="645"/>
        <v>24.435400000000001</v>
      </c>
      <c r="FB136" s="245">
        <f t="shared" si="645"/>
        <v>0</v>
      </c>
      <c r="FC136" s="245">
        <f t="shared" si="646"/>
        <v>0</v>
      </c>
      <c r="FD136" s="245">
        <f t="shared" si="647"/>
        <v>0</v>
      </c>
      <c r="FE136" s="245">
        <f t="shared" si="648"/>
        <v>8.8108820528941685</v>
      </c>
      <c r="FF136" s="245">
        <f t="shared" si="649"/>
        <v>24.881559872538986</v>
      </c>
      <c r="FG136" s="245">
        <f t="shared" si="650"/>
        <v>0.80202344166772044</v>
      </c>
      <c r="FH136" s="245">
        <f t="shared" si="651"/>
        <v>21.223852333614431</v>
      </c>
      <c r="FI136" s="245">
        <f t="shared" si="652"/>
        <v>12.19335209627166</v>
      </c>
      <c r="FJ136" s="245">
        <f t="shared" si="652"/>
        <v>307.27247282604577</v>
      </c>
      <c r="FK136" s="244">
        <f t="shared" si="430"/>
        <v>0</v>
      </c>
      <c r="FL136" s="244">
        <v>0</v>
      </c>
      <c r="FM136" s="243">
        <f t="shared" si="653"/>
        <v>0</v>
      </c>
      <c r="FN136" s="243">
        <f t="shared" si="654"/>
        <v>0</v>
      </c>
      <c r="FO136" s="244">
        <v>0</v>
      </c>
      <c r="FP136" s="244">
        <f t="shared" si="655"/>
        <v>0</v>
      </c>
      <c r="FQ136" s="244">
        <f t="shared" si="431"/>
        <v>0</v>
      </c>
      <c r="FR136" s="244">
        <v>0</v>
      </c>
      <c r="FS136" s="243">
        <f t="shared" si="656"/>
        <v>0</v>
      </c>
      <c r="FT136" s="243">
        <f t="shared" si="657"/>
        <v>0</v>
      </c>
      <c r="FU136" s="244">
        <v>0</v>
      </c>
      <c r="FV136" s="244">
        <f t="shared" si="658"/>
        <v>0</v>
      </c>
      <c r="FW136" s="270">
        <v>4.0540000000000003E-3</v>
      </c>
      <c r="FX136" s="243">
        <f t="shared" si="659"/>
        <v>18.070348662724204</v>
      </c>
      <c r="FY136" s="243">
        <f t="shared" si="660"/>
        <v>3.9754767057993248</v>
      </c>
      <c r="FZ136" s="243">
        <f t="shared" si="432"/>
        <v>0</v>
      </c>
      <c r="GA136" s="243">
        <f t="shared" si="661"/>
        <v>0</v>
      </c>
      <c r="GB136" s="243">
        <f t="shared" si="662"/>
        <v>0</v>
      </c>
      <c r="GC136" s="243">
        <f t="shared" si="663"/>
        <v>0.3156749894381416</v>
      </c>
      <c r="GD136" s="243">
        <f t="shared" si="433"/>
        <v>2.5407575186287188</v>
      </c>
      <c r="GE136" s="243">
        <f t="shared" si="664"/>
        <v>8.1897883411350791E-2</v>
      </c>
      <c r="GF136" s="243">
        <f t="shared" si="665"/>
        <v>2.1672540896606542</v>
      </c>
      <c r="GG136" s="243">
        <f t="shared" si="434"/>
        <v>1.2451128938295195</v>
      </c>
      <c r="GH136" s="247">
        <f t="shared" si="666"/>
        <v>31.376844924503885</v>
      </c>
      <c r="GI136" s="244">
        <v>32</v>
      </c>
      <c r="GJ136" s="244">
        <v>4065.55</v>
      </c>
      <c r="GK136" s="244">
        <v>894.42100000000005</v>
      </c>
      <c r="GL136" s="244">
        <v>2493.7002596153702</v>
      </c>
      <c r="GM136" s="244">
        <v>71.022008333333304</v>
      </c>
      <c r="GN136" s="271">
        <v>45.64</v>
      </c>
      <c r="GO136" s="243">
        <f t="shared" si="667"/>
        <v>10.040800000000001</v>
      </c>
      <c r="GP136" s="243">
        <f t="shared" si="435"/>
        <v>0</v>
      </c>
      <c r="GQ136" s="243">
        <f t="shared" si="668"/>
        <v>0</v>
      </c>
      <c r="GR136" s="243">
        <f t="shared" si="669"/>
        <v>0</v>
      </c>
      <c r="GS136" s="244">
        <v>0.92528299058333296</v>
      </c>
      <c r="GT136" s="244">
        <v>0.31696155806249998</v>
      </c>
      <c r="GU136" s="245"/>
      <c r="GV136" s="243">
        <f t="shared" si="436"/>
        <v>6.467707940210536</v>
      </c>
      <c r="GW136" s="243">
        <f t="shared" si="670"/>
        <v>0.20847782086340613</v>
      </c>
      <c r="GX136" s="243">
        <f t="shared" si="671"/>
        <v>5.5169241383243941</v>
      </c>
      <c r="GY136" s="243">
        <f t="shared" si="437"/>
        <v>3.1695376244428193</v>
      </c>
      <c r="GZ136" s="243">
        <f t="shared" si="672"/>
        <v>79.872348135959044</v>
      </c>
      <c r="HA136" s="244">
        <v>0</v>
      </c>
      <c r="HB136" s="244">
        <v>44</v>
      </c>
      <c r="HC136" s="244">
        <v>0</v>
      </c>
      <c r="HD136" s="244">
        <v>0</v>
      </c>
      <c r="HE136" s="244">
        <v>23.65</v>
      </c>
      <c r="HF136" s="243">
        <f t="shared" si="673"/>
        <v>5.2029999999999994</v>
      </c>
      <c r="HG136" s="243">
        <f t="shared" si="438"/>
        <v>0</v>
      </c>
      <c r="HH136" s="244">
        <v>1.016548528965</v>
      </c>
      <c r="HI136" s="244">
        <v>23.925150098133301</v>
      </c>
      <c r="HJ136" s="243">
        <f t="shared" si="439"/>
        <v>6.1122591423299664</v>
      </c>
      <c r="HK136" s="243">
        <f t="shared" si="440"/>
        <v>2.9953478884714135</v>
      </c>
      <c r="HL136" s="243">
        <f t="shared" si="441"/>
        <v>75.482766789479612</v>
      </c>
      <c r="HM136" s="244">
        <v>31.11</v>
      </c>
      <c r="HN136" s="243">
        <f t="shared" si="674"/>
        <v>6.8441999999999998</v>
      </c>
      <c r="HO136" s="243">
        <f t="shared" si="442"/>
        <v>0</v>
      </c>
      <c r="HP136" s="244">
        <v>1.3425687159849999</v>
      </c>
      <c r="HQ136" s="244">
        <v>29.009341302880301</v>
      </c>
      <c r="HR136" s="243">
        <f t="shared" si="443"/>
        <v>7.761074159629068</v>
      </c>
      <c r="HS136" s="243">
        <f t="shared" si="444"/>
        <v>3.8033592089247179</v>
      </c>
      <c r="HT136" s="243">
        <f t="shared" si="445"/>
        <v>95.844652064902888</v>
      </c>
      <c r="HU136" s="244">
        <v>18.71</v>
      </c>
      <c r="HV136" s="243">
        <f t="shared" si="675"/>
        <v>4.1162000000000001</v>
      </c>
      <c r="HW136" s="243">
        <f t="shared" si="446"/>
        <v>0</v>
      </c>
      <c r="HX136" s="244">
        <v>0.76437748567999997</v>
      </c>
      <c r="HY136" s="244">
        <v>42.03298158866</v>
      </c>
      <c r="HZ136" s="243">
        <f t="shared" si="447"/>
        <v>7.4562774611830021</v>
      </c>
      <c r="IA136" s="243">
        <f t="shared" si="448"/>
        <v>3.6539918267761502</v>
      </c>
      <c r="IB136" s="243">
        <f t="shared" si="449"/>
        <v>92.080594034758974</v>
      </c>
      <c r="IC136" s="244">
        <v>3.19</v>
      </c>
      <c r="ID136" s="243">
        <f t="shared" si="676"/>
        <v>0.70179999999999998</v>
      </c>
      <c r="IE136" s="243">
        <f t="shared" si="450"/>
        <v>0</v>
      </c>
      <c r="IF136" s="244">
        <v>0.140326638275</v>
      </c>
      <c r="IG136" s="244">
        <v>0.46323650645749997</v>
      </c>
      <c r="IH136" s="243">
        <f t="shared" si="451"/>
        <v>0.51077197531957841</v>
      </c>
      <c r="II136" s="243">
        <f t="shared" si="452"/>
        <v>0.25030675600260394</v>
      </c>
      <c r="IJ136" s="243">
        <f t="shared" si="677"/>
        <v>6.3077302512656184</v>
      </c>
      <c r="IK136" s="244">
        <v>0</v>
      </c>
      <c r="IL136" s="243">
        <f t="shared" si="678"/>
        <v>0</v>
      </c>
      <c r="IM136" s="243">
        <f t="shared" si="453"/>
        <v>0</v>
      </c>
      <c r="IN136" s="244">
        <v>0</v>
      </c>
      <c r="IO136" s="244">
        <v>0</v>
      </c>
      <c r="IP136" s="243">
        <f t="shared" si="454"/>
        <v>0</v>
      </c>
      <c r="IQ136" s="243">
        <f t="shared" si="455"/>
        <v>0</v>
      </c>
      <c r="IR136" s="243">
        <f t="shared" si="679"/>
        <v>0</v>
      </c>
      <c r="IS136" s="244">
        <v>6.43</v>
      </c>
      <c r="IT136" s="243">
        <f t="shared" si="680"/>
        <v>1.4145999999999999</v>
      </c>
      <c r="IU136" s="243">
        <f t="shared" si="456"/>
        <v>0</v>
      </c>
      <c r="IV136" s="244">
        <v>0.28120283394500101</v>
      </c>
      <c r="IW136" s="244">
        <v>0.66716724405489203</v>
      </c>
      <c r="IX136" s="243">
        <f t="shared" si="457"/>
        <v>0.99907450211860582</v>
      </c>
      <c r="IY136" s="243">
        <f t="shared" si="458"/>
        <v>0.48960222900592498</v>
      </c>
      <c r="IZ136" s="243">
        <f t="shared" si="681"/>
        <v>12.337976170949309</v>
      </c>
      <c r="JA136" s="244">
        <v>20.623000000000001</v>
      </c>
      <c r="JB136" s="243">
        <f t="shared" si="682"/>
        <v>4.5370600000000003</v>
      </c>
      <c r="JC136" s="244">
        <v>149.88233333333301</v>
      </c>
      <c r="JD136" s="243">
        <f t="shared" si="459"/>
        <v>0</v>
      </c>
      <c r="JE136" s="243">
        <f t="shared" si="460"/>
        <v>19.888659965612927</v>
      </c>
      <c r="JF136" s="243">
        <f t="shared" si="461"/>
        <v>9.7465526649472967</v>
      </c>
      <c r="JG136" s="243">
        <f t="shared" si="683"/>
        <v>245.61312715667185</v>
      </c>
      <c r="JH136" s="244">
        <v>0</v>
      </c>
      <c r="JI136" s="243">
        <f t="shared" si="684"/>
        <v>0</v>
      </c>
      <c r="JJ136" s="244">
        <v>0</v>
      </c>
      <c r="JK136" s="243">
        <f t="shared" si="462"/>
        <v>0</v>
      </c>
      <c r="JL136" s="243">
        <f t="shared" si="463"/>
        <v>0</v>
      </c>
      <c r="JM136" s="243">
        <f t="shared" si="464"/>
        <v>0</v>
      </c>
      <c r="JN136" s="243">
        <f t="shared" si="685"/>
        <v>0</v>
      </c>
      <c r="JO136" s="244">
        <v>0</v>
      </c>
      <c r="JP136" s="243">
        <f t="shared" si="686"/>
        <v>0</v>
      </c>
      <c r="JQ136" s="244">
        <v>0</v>
      </c>
      <c r="JR136" s="243">
        <f t="shared" si="465"/>
        <v>0</v>
      </c>
      <c r="JS136" s="243">
        <f t="shared" si="466"/>
        <v>0</v>
      </c>
      <c r="JT136" s="243">
        <f t="shared" si="467"/>
        <v>0</v>
      </c>
      <c r="JU136" s="243">
        <f t="shared" si="687"/>
        <v>0</v>
      </c>
      <c r="JV136" s="244">
        <v>0</v>
      </c>
      <c r="JW136" s="243">
        <f t="shared" si="688"/>
        <v>0</v>
      </c>
      <c r="JX136" s="244">
        <v>0</v>
      </c>
      <c r="JY136" s="243">
        <f t="shared" si="468"/>
        <v>0</v>
      </c>
      <c r="JZ136" s="243">
        <f t="shared" si="469"/>
        <v>0</v>
      </c>
      <c r="KA136" s="243">
        <f t="shared" si="470"/>
        <v>0</v>
      </c>
      <c r="KB136" s="243">
        <f t="shared" si="689"/>
        <v>0</v>
      </c>
      <c r="KC136" s="244">
        <v>34.799999999999997</v>
      </c>
      <c r="KD136" s="243">
        <f t="shared" si="690"/>
        <v>7.6559999999999997</v>
      </c>
      <c r="KE136" s="244">
        <v>18.6533333333333</v>
      </c>
      <c r="KF136" s="243">
        <f t="shared" si="471"/>
        <v>0</v>
      </c>
      <c r="KG136" s="243">
        <f t="shared" si="472"/>
        <v>6.9433622806876825</v>
      </c>
      <c r="KH136" s="243">
        <f t="shared" si="473"/>
        <v>3.4026347807010491</v>
      </c>
      <c r="KI136" s="243">
        <f t="shared" si="691"/>
        <v>85.746396473666422</v>
      </c>
      <c r="KJ136" s="244">
        <v>8.9946249999999992</v>
      </c>
      <c r="KK136" s="243">
        <f t="shared" si="692"/>
        <v>1.9788174999999999</v>
      </c>
      <c r="KL136" s="244">
        <v>8.7185000000000006</v>
      </c>
      <c r="KM136" s="243">
        <f t="shared" si="474"/>
        <v>0</v>
      </c>
      <c r="KN136" s="243">
        <f t="shared" si="475"/>
        <v>2.2374371201557448</v>
      </c>
      <c r="KO136" s="243">
        <f t="shared" si="476"/>
        <v>1.0964689810077872</v>
      </c>
      <c r="KP136" s="243">
        <f t="shared" si="693"/>
        <v>27.631018321396237</v>
      </c>
      <c r="KQ136" s="243">
        <f t="shared" si="694"/>
        <v>147.50762500000002</v>
      </c>
      <c r="KR136" s="243">
        <f t="shared" si="694"/>
        <v>32.451677499999995</v>
      </c>
      <c r="KS136" s="243">
        <f t="shared" si="695"/>
        <v>276.89706760970233</v>
      </c>
      <c r="KT136" s="243">
        <f t="shared" si="696"/>
        <v>0</v>
      </c>
      <c r="KU136" s="243">
        <f t="shared" si="697"/>
        <v>0</v>
      </c>
      <c r="KV136" s="243">
        <f t="shared" si="698"/>
        <v>0</v>
      </c>
      <c r="KW136" s="243">
        <f t="shared" si="699"/>
        <v>51.908916607036574</v>
      </c>
      <c r="KX136" s="243">
        <f t="shared" si="700"/>
        <v>1.6732137439809915</v>
      </c>
      <c r="KY136" s="243">
        <f t="shared" si="701"/>
        <v>44.278059193610709</v>
      </c>
      <c r="KZ136" s="243">
        <f t="shared" si="702"/>
        <v>25.438264335836948</v>
      </c>
      <c r="LA136" s="243">
        <f t="shared" si="702"/>
        <v>641.04426126309102</v>
      </c>
      <c r="LB136" s="244">
        <v>34.94</v>
      </c>
      <c r="LC136" s="243">
        <f t="shared" si="703"/>
        <v>7.6867999999999999</v>
      </c>
      <c r="LD136" s="243">
        <f t="shared" si="477"/>
        <v>0</v>
      </c>
      <c r="LE136" s="243">
        <f t="shared" si="704"/>
        <v>0</v>
      </c>
      <c r="LF136" s="243">
        <f t="shared" si="705"/>
        <v>0</v>
      </c>
      <c r="LG136" s="244">
        <v>2.9409558067166701</v>
      </c>
      <c r="LH136" s="243">
        <f t="shared" si="478"/>
        <v>5.1774977671268516</v>
      </c>
      <c r="LI136" s="243">
        <f t="shared" si="706"/>
        <v>0.16688964034770881</v>
      </c>
      <c r="LJ136" s="243">
        <f t="shared" si="707"/>
        <v>4.4163809917881007</v>
      </c>
      <c r="LK136" s="243">
        <f t="shared" si="479"/>
        <v>2.5372626786921764</v>
      </c>
      <c r="LL136" s="243">
        <f t="shared" si="708"/>
        <v>63.939019503042836</v>
      </c>
      <c r="LM136" s="243">
        <f t="shared" si="480"/>
        <v>0.54166666784117723</v>
      </c>
      <c r="LN136" s="244">
        <v>6.1545228937110799E-2</v>
      </c>
      <c r="LO136" s="243">
        <f t="shared" si="709"/>
        <v>1.9838272432769494E-3</v>
      </c>
      <c r="LP136" s="243">
        <f t="shared" si="710"/>
        <v>5.2497787819218517E-2</v>
      </c>
      <c r="LQ136" s="243">
        <f t="shared" si="481"/>
        <v>3.0160594838914402E-2</v>
      </c>
      <c r="LR136" s="243">
        <f t="shared" si="711"/>
        <v>0.7600469899406429</v>
      </c>
      <c r="LS136" s="244">
        <v>0</v>
      </c>
      <c r="LT136" s="243">
        <f t="shared" si="482"/>
        <v>0</v>
      </c>
      <c r="LU136" s="243">
        <f t="shared" si="712"/>
        <v>0</v>
      </c>
      <c r="LV136" s="243">
        <f t="shared" si="713"/>
        <v>0</v>
      </c>
      <c r="LW136" s="243">
        <f t="shared" si="483"/>
        <v>0</v>
      </c>
      <c r="LX136" s="243">
        <f t="shared" si="714"/>
        <v>0</v>
      </c>
      <c r="LY136" s="245">
        <f t="shared" si="484"/>
        <v>0</v>
      </c>
      <c r="LZ136" s="244">
        <v>0</v>
      </c>
      <c r="MA136" s="249">
        <f t="shared" si="715"/>
        <v>0</v>
      </c>
      <c r="MB136" s="249">
        <f t="shared" si="716"/>
        <v>0</v>
      </c>
      <c r="MC136" s="249">
        <f t="shared" si="485"/>
        <v>0</v>
      </c>
      <c r="MD136" s="247">
        <f t="shared" si="717"/>
        <v>0</v>
      </c>
      <c r="ME136" s="250">
        <f t="shared" si="718"/>
        <v>1955.5948838909553</v>
      </c>
      <c r="MF136" s="251">
        <f t="shared" si="765"/>
        <v>787.94672786852357</v>
      </c>
      <c r="MG136" s="252" t="e">
        <f t="shared" si="719"/>
        <v>#REF!</v>
      </c>
      <c r="MH136" s="252" t="e">
        <f t="shared" si="766"/>
        <v>#REF!</v>
      </c>
      <c r="MI136" s="252">
        <f t="shared" si="720"/>
        <v>0</v>
      </c>
      <c r="MJ136" s="252">
        <f t="shared" si="721"/>
        <v>0</v>
      </c>
      <c r="MK136" s="252">
        <f t="shared" si="767"/>
        <v>178.40083333333328</v>
      </c>
      <c r="ML136" s="252">
        <f t="shared" si="722"/>
        <v>0</v>
      </c>
      <c r="MM136" s="252">
        <f t="shared" si="723"/>
        <v>0</v>
      </c>
      <c r="MN136" s="252">
        <f t="shared" si="724"/>
        <v>74.669200000000004</v>
      </c>
      <c r="MO136" s="252">
        <f t="shared" si="725"/>
        <v>0</v>
      </c>
      <c r="MP136" s="253">
        <f t="shared" si="726"/>
        <v>0</v>
      </c>
      <c r="MQ136" s="254">
        <f t="shared" si="768"/>
        <v>0</v>
      </c>
      <c r="MR136" s="255">
        <f t="shared" si="727"/>
        <v>0</v>
      </c>
      <c r="MS136" s="255">
        <f t="shared" si="769"/>
        <v>0</v>
      </c>
      <c r="MT136" s="255">
        <f t="shared" si="770"/>
        <v>166.83944740349349</v>
      </c>
      <c r="MU136" s="255">
        <f t="shared" si="486"/>
        <v>5.3778440137176258</v>
      </c>
      <c r="MV136" s="255">
        <f t="shared" si="728"/>
        <v>173.62217208923488</v>
      </c>
      <c r="MW136" s="255" t="e">
        <f t="shared" si="487"/>
        <v>#REF!</v>
      </c>
      <c r="MX136" s="255" t="e">
        <f t="shared" si="488"/>
        <v>#REF!</v>
      </c>
      <c r="MY136" s="256" t="e">
        <f t="shared" si="729"/>
        <v>#REF!</v>
      </c>
      <c r="MZ136" s="254">
        <f t="shared" si="730"/>
        <v>2.4252460148351616</v>
      </c>
      <c r="NA136" s="255">
        <f t="shared" si="489"/>
        <v>2.7332522587192272</v>
      </c>
      <c r="NB136" s="255">
        <f t="shared" si="731"/>
        <v>8.2344229555955696E-3</v>
      </c>
      <c r="NC136" s="255">
        <f t="shared" si="490"/>
        <v>1.0210684464938505E-2</v>
      </c>
      <c r="ND136" s="255">
        <f t="shared" si="732"/>
        <v>2.5037975996915249</v>
      </c>
      <c r="NE136" s="255">
        <f t="shared" si="800"/>
        <v>0.96862702286077706</v>
      </c>
      <c r="NF136" s="256">
        <f t="shared" si="771"/>
        <v>3.2887734042919741E-3</v>
      </c>
      <c r="NG136" s="257">
        <f t="shared" si="772"/>
        <v>1.1238049375203487</v>
      </c>
      <c r="NH136" s="254">
        <f t="shared" si="733"/>
        <v>395.63839204619262</v>
      </c>
      <c r="NI136" s="255">
        <f t="shared" si="491"/>
        <v>445.88446783605906</v>
      </c>
      <c r="NJ136" s="255" t="e">
        <f t="shared" si="734"/>
        <v>#REF!</v>
      </c>
      <c r="NK136" s="255" t="e">
        <f t="shared" si="492"/>
        <v>#REF!</v>
      </c>
      <c r="NL136" s="255">
        <f t="shared" si="735"/>
        <v>430.12272911448076</v>
      </c>
      <c r="NM136" s="255">
        <f t="shared" si="773"/>
        <v>0.91982675005507597</v>
      </c>
      <c r="NN136" s="256" t="e">
        <f t="shared" si="774"/>
        <v>#REF!</v>
      </c>
      <c r="NO136" s="257" t="e">
        <f t="shared" si="801"/>
        <v>#REF!</v>
      </c>
      <c r="NP136" s="254">
        <f t="shared" si="736"/>
        <v>24.119098764273993</v>
      </c>
      <c r="NQ136" s="255">
        <f t="shared" si="493"/>
        <v>27.182224307336789</v>
      </c>
      <c r="NR136" s="255">
        <f t="shared" si="737"/>
        <v>21.212198974825672</v>
      </c>
      <c r="NS136" s="255">
        <f t="shared" si="494"/>
        <v>26.303126728783834</v>
      </c>
      <c r="NT136" s="255">
        <f t="shared" si="738"/>
        <v>227.15910046707535</v>
      </c>
      <c r="NU136" s="255">
        <f t="shared" si="739"/>
        <v>0.1061771186568413</v>
      </c>
      <c r="NV136" s="256">
        <f t="shared" si="740"/>
        <v>9.3380361742981047E-2</v>
      </c>
      <c r="NW136" s="257">
        <f t="shared" si="495"/>
        <v>1.0358957808877343</v>
      </c>
      <c r="NX136" s="254">
        <f t="shared" si="741"/>
        <v>0</v>
      </c>
      <c r="NY136" s="255">
        <f t="shared" si="496"/>
        <v>0</v>
      </c>
      <c r="NZ136" s="255">
        <f t="shared" si="742"/>
        <v>0</v>
      </c>
      <c r="OA136" s="255">
        <f t="shared" si="497"/>
        <v>0</v>
      </c>
      <c r="OB136" s="255">
        <f t="shared" si="743"/>
        <v>0</v>
      </c>
      <c r="OC136" s="255"/>
      <c r="OD136" s="256"/>
      <c r="OE136" s="257"/>
      <c r="OF136" s="254">
        <f t="shared" si="744"/>
        <v>0</v>
      </c>
      <c r="OG136" s="255">
        <f t="shared" si="498"/>
        <v>0</v>
      </c>
      <c r="OH136" s="255">
        <f t="shared" si="745"/>
        <v>0</v>
      </c>
      <c r="OI136" s="255">
        <f t="shared" si="499"/>
        <v>0</v>
      </c>
      <c r="OJ136" s="255">
        <f t="shared" si="746"/>
        <v>0</v>
      </c>
      <c r="OK136" s="255"/>
      <c r="OL136" s="256"/>
      <c r="OM136" s="257"/>
      <c r="ON136" s="258"/>
      <c r="OO136" s="254">
        <f t="shared" si="747"/>
        <v>0</v>
      </c>
      <c r="OP136" s="255">
        <f t="shared" si="500"/>
        <v>0</v>
      </c>
      <c r="OQ136" s="255">
        <f t="shared" si="748"/>
        <v>0</v>
      </c>
      <c r="OR136" s="255">
        <f t="shared" si="501"/>
        <v>0</v>
      </c>
      <c r="OS136" s="255">
        <f t="shared" si="749"/>
        <v>0</v>
      </c>
      <c r="OT136" s="255"/>
      <c r="OU136" s="256"/>
      <c r="OV136" s="257"/>
      <c r="OW136" s="258"/>
      <c r="OX136" s="254">
        <f t="shared" si="750"/>
        <v>161.39849984700962</v>
      </c>
      <c r="OY136" s="255">
        <f t="shared" si="502"/>
        <v>181.89610932757984</v>
      </c>
      <c r="OZ136" s="255">
        <f t="shared" si="751"/>
        <v>0.80202344166772044</v>
      </c>
      <c r="PA136" s="255">
        <f t="shared" si="503"/>
        <v>0.99450906766797331</v>
      </c>
      <c r="PB136" s="255">
        <f t="shared" si="752"/>
        <v>243.86704192543317</v>
      </c>
      <c r="PC136" s="255">
        <f t="shared" si="804"/>
        <v>0.66182989949236426</v>
      </c>
      <c r="PD136" s="259">
        <f t="shared" si="504"/>
        <v>3.2887734042919741E-3</v>
      </c>
      <c r="PE136" s="257">
        <f t="shared" si="805"/>
        <v>1.0848417028525603</v>
      </c>
      <c r="PF136" s="254">
        <f t="shared" si="505"/>
        <v>0</v>
      </c>
      <c r="PG136" s="255">
        <f t="shared" si="506"/>
        <v>0</v>
      </c>
      <c r="PH136" s="255">
        <f t="shared" si="753"/>
        <v>0</v>
      </c>
      <c r="PI136" s="255">
        <f t="shared" si="507"/>
        <v>0</v>
      </c>
      <c r="PJ136" s="255">
        <f t="shared" si="508"/>
        <v>0</v>
      </c>
      <c r="PK136" s="255"/>
      <c r="PL136" s="259"/>
      <c r="PM136" s="257"/>
      <c r="PN136" s="254">
        <f t="shared" si="509"/>
        <v>0</v>
      </c>
      <c r="PO136" s="255">
        <f t="shared" si="510"/>
        <v>0</v>
      </c>
      <c r="PP136" s="255">
        <f t="shared" si="754"/>
        <v>0</v>
      </c>
      <c r="PQ136" s="255">
        <f t="shared" si="511"/>
        <v>0</v>
      </c>
      <c r="PR136" s="255">
        <f t="shared" si="512"/>
        <v>0</v>
      </c>
      <c r="PS136" s="255"/>
      <c r="PT136" s="259"/>
      <c r="PU136" s="257"/>
      <c r="PV136" s="254">
        <f t="shared" si="513"/>
        <v>24.689875357909525</v>
      </c>
      <c r="PW136" s="255">
        <f t="shared" si="514"/>
        <v>27.825489528364034</v>
      </c>
      <c r="PX136" s="255">
        <f t="shared" si="515"/>
        <v>8.1897883411350791E-2</v>
      </c>
      <c r="PY136" s="255">
        <f t="shared" si="516"/>
        <v>0.10155337543007498</v>
      </c>
      <c r="PZ136" s="255">
        <f t="shared" si="517"/>
        <v>24.902257876590387</v>
      </c>
      <c r="QA136" s="255">
        <f t="shared" si="755"/>
        <v>0.99147135493763749</v>
      </c>
      <c r="QB136" s="259">
        <f t="shared" si="518"/>
        <v>3.2887734042919741E-3</v>
      </c>
      <c r="QC136" s="257">
        <f t="shared" si="756"/>
        <v>1.1267061676941101</v>
      </c>
      <c r="QD136" s="254">
        <f t="shared" si="519"/>
        <v>62.411447448755766</v>
      </c>
      <c r="QE136" s="255">
        <f t="shared" si="520"/>
        <v>70.337701274747744</v>
      </c>
      <c r="QF136" s="255">
        <f t="shared" si="521"/>
        <v>0.20847782086340613</v>
      </c>
      <c r="QG136" s="255">
        <f t="shared" si="522"/>
        <v>0.25851249787062358</v>
      </c>
      <c r="QH136" s="255">
        <f t="shared" si="523"/>
        <v>63.390752488856386</v>
      </c>
      <c r="QI136" s="255">
        <f t="shared" si="784"/>
        <v>0.98455129491840665</v>
      </c>
      <c r="QJ136" s="259">
        <f t="shared" si="785"/>
        <v>3.2887734042919741E-3</v>
      </c>
      <c r="QK136" s="257">
        <f t="shared" si="786"/>
        <v>1.1258273200716675</v>
      </c>
      <c r="QL136" s="254">
        <f t="shared" si="524"/>
        <v>233.97853471620508</v>
      </c>
      <c r="QM136" s="255">
        <f t="shared" si="525"/>
        <v>263.69380862516311</v>
      </c>
      <c r="QN136" s="255">
        <f t="shared" si="526"/>
        <v>1.6732137439809915</v>
      </c>
      <c r="QO136" s="255">
        <f t="shared" si="527"/>
        <v>2.0747850425364294</v>
      </c>
      <c r="QP136" s="255">
        <f t="shared" si="757"/>
        <v>508.7652867167389</v>
      </c>
      <c r="QQ136" s="255">
        <f t="shared" si="758"/>
        <v>0.45989484901015937</v>
      </c>
      <c r="QR136" s="259">
        <f t="shared" si="528"/>
        <v>3.2887734042919741E-3</v>
      </c>
      <c r="QS136" s="257">
        <f t="shared" si="759"/>
        <v>1.0591959514413203</v>
      </c>
      <c r="QT136" s="254">
        <f t="shared" si="529"/>
        <v>48.014784809981478</v>
      </c>
      <c r="QU136" s="255">
        <f t="shared" si="530"/>
        <v>54.112662480849124</v>
      </c>
      <c r="QV136" s="255">
        <f t="shared" si="531"/>
        <v>0.16688964034770881</v>
      </c>
      <c r="QW136" s="255">
        <f t="shared" si="532"/>
        <v>0.20694315403115893</v>
      </c>
      <c r="QX136" s="255">
        <f t="shared" si="533"/>
        <v>50.74525357384352</v>
      </c>
      <c r="QY136" s="255">
        <f t="shared" si="787"/>
        <v>0.94619262745650257</v>
      </c>
      <c r="QZ136" s="259">
        <f t="shared" si="788"/>
        <v>3.2887734042919741E-3</v>
      </c>
      <c r="RA136" s="257">
        <f t="shared" si="789"/>
        <v>1.1209557693040058</v>
      </c>
      <c r="RB136" s="254">
        <f t="shared" si="534"/>
        <v>6.4047301139446594E-2</v>
      </c>
      <c r="RC136" s="255">
        <f t="shared" si="535"/>
        <v>7.2181308384156317E-2</v>
      </c>
      <c r="RD136" s="255">
        <f t="shared" si="760"/>
        <v>1.9838272432769494E-3</v>
      </c>
      <c r="RE136" s="255">
        <f t="shared" si="536"/>
        <v>2.4599457816634174E-3</v>
      </c>
      <c r="RF136" s="255">
        <f t="shared" si="537"/>
        <v>0.60321189677828801</v>
      </c>
      <c r="RG136" s="255">
        <f t="shared" si="790"/>
        <v>0.1061771186568413</v>
      </c>
      <c r="RH136" s="259">
        <f t="shared" si="791"/>
        <v>3.2887734042919745E-3</v>
      </c>
      <c r="RI136" s="257">
        <f t="shared" si="792"/>
        <v>1.0142737996864488</v>
      </c>
      <c r="RJ136" s="254">
        <f t="shared" si="538"/>
        <v>0</v>
      </c>
      <c r="RK136" s="255">
        <f t="shared" si="539"/>
        <v>0</v>
      </c>
      <c r="RL136" s="255">
        <f t="shared" si="761"/>
        <v>0</v>
      </c>
      <c r="RM136" s="255">
        <f t="shared" si="540"/>
        <v>0</v>
      </c>
      <c r="RN136" s="255">
        <f t="shared" si="541"/>
        <v>0</v>
      </c>
      <c r="RO136" s="255"/>
      <c r="RP136" s="259"/>
      <c r="RQ136" s="257"/>
      <c r="RR136" s="254">
        <f t="shared" si="542"/>
        <v>0</v>
      </c>
      <c r="RS136" s="255">
        <f t="shared" si="543"/>
        <v>0</v>
      </c>
      <c r="RT136" s="255">
        <f t="shared" si="762"/>
        <v>0</v>
      </c>
      <c r="RU136" s="255">
        <f t="shared" si="544"/>
        <v>0</v>
      </c>
      <c r="RV136" s="255">
        <f t="shared" si="545"/>
        <v>0</v>
      </c>
      <c r="RW136" s="255"/>
      <c r="RX136" s="259"/>
      <c r="RY136" s="257"/>
      <c r="RZ136" s="260"/>
      <c r="SA136" s="242" t="e">
        <f t="shared" si="546"/>
        <v>#REF!</v>
      </c>
      <c r="SB136" s="242">
        <f t="shared" si="547"/>
        <v>0</v>
      </c>
      <c r="SC136" s="242">
        <f t="shared" si="548"/>
        <v>0.46055926418268667</v>
      </c>
      <c r="SD136" s="242">
        <f t="shared" si="549"/>
        <v>0</v>
      </c>
      <c r="SE136" s="242">
        <f t="shared" si="550"/>
        <v>0</v>
      </c>
      <c r="SF136" s="262">
        <v>0</v>
      </c>
      <c r="SG136" s="242">
        <f t="shared" si="551"/>
        <v>0</v>
      </c>
      <c r="SH136" s="262">
        <v>0</v>
      </c>
      <c r="SI136" s="242">
        <f t="shared" si="552"/>
        <v>0.67900242181541748</v>
      </c>
      <c r="SJ136" s="242">
        <f t="shared" si="553"/>
        <v>0</v>
      </c>
      <c r="SK136" s="242">
        <f t="shared" si="554"/>
        <v>0</v>
      </c>
      <c r="SL136" s="242">
        <f t="shared" si="555"/>
        <v>8.2249550241670036E-2</v>
      </c>
      <c r="SM136" s="242">
        <f t="shared" si="556"/>
        <v>0.20850321967727284</v>
      </c>
      <c r="SN136" s="242">
        <f t="shared" si="557"/>
        <v>1.2637266896646393</v>
      </c>
      <c r="SO136" s="242">
        <f t="shared" si="558"/>
        <v>0.16365954231838484</v>
      </c>
      <c r="SP136" s="242">
        <f t="shared" si="559"/>
        <v>1.2171285596237385E-3</v>
      </c>
      <c r="SQ136" s="242">
        <f t="shared" si="560"/>
        <v>0</v>
      </c>
      <c r="SR136" s="242">
        <f t="shared" si="561"/>
        <v>0</v>
      </c>
      <c r="SS136" s="242" t="e">
        <f t="shared" si="562"/>
        <v>#REF!</v>
      </c>
      <c r="ST136" s="242" t="e">
        <f t="shared" si="563"/>
        <v>#REF!</v>
      </c>
      <c r="SU136" s="242" t="e">
        <f t="shared" si="796"/>
        <v>#REF!</v>
      </c>
      <c r="SV136" s="242" t="e">
        <f t="shared" si="797"/>
        <v>#REF!</v>
      </c>
      <c r="SW136" s="242" t="e">
        <f t="shared" si="564"/>
        <v>#REF!</v>
      </c>
      <c r="SX136" s="242" t="e">
        <f t="shared" si="564"/>
        <v>#REF!</v>
      </c>
      <c r="SY136" s="242" t="e">
        <f t="shared" si="564"/>
        <v>#REF!</v>
      </c>
      <c r="SZ136" s="263" t="e">
        <f t="shared" si="564"/>
        <v>#REF!</v>
      </c>
      <c r="TA136" s="264">
        <f t="shared" si="565"/>
        <v>788.85435000000007</v>
      </c>
      <c r="TB136" s="264">
        <f t="shared" si="566"/>
        <v>0</v>
      </c>
      <c r="TC136" s="264">
        <f t="shared" si="567"/>
        <v>286.18902000000003</v>
      </c>
      <c r="TD136" s="264">
        <f t="shared" si="568"/>
        <v>0</v>
      </c>
      <c r="TE136" s="264">
        <f t="shared" si="569"/>
        <v>0</v>
      </c>
      <c r="TF136" s="264">
        <f t="shared" si="569"/>
        <v>0</v>
      </c>
      <c r="TG136" s="264">
        <f t="shared" si="570"/>
        <v>402.89183000000003</v>
      </c>
      <c r="TH136" s="264">
        <f t="shared" si="571"/>
        <v>0</v>
      </c>
      <c r="TI136" s="264">
        <f t="shared" si="572"/>
        <v>0</v>
      </c>
      <c r="TJ136" s="264">
        <f t="shared" si="573"/>
        <v>46.990099999999998</v>
      </c>
      <c r="TK136" s="264">
        <f t="shared" si="574"/>
        <v>119.21324000000001</v>
      </c>
      <c r="TL136" s="264">
        <f t="shared" si="575"/>
        <v>767.99847000000011</v>
      </c>
      <c r="TM136" s="264">
        <f t="shared" si="576"/>
        <v>93.980199999999996</v>
      </c>
      <c r="TN136" s="264">
        <f t="shared" si="577"/>
        <v>0.77244000000000002</v>
      </c>
      <c r="TO136" s="264">
        <f t="shared" si="578"/>
        <v>0</v>
      </c>
      <c r="TP136" s="264">
        <f t="shared" si="578"/>
        <v>0</v>
      </c>
      <c r="TQ136" s="264"/>
      <c r="TR136" s="264"/>
      <c r="TS136" s="264" t="e">
        <f t="shared" si="579"/>
        <v>#REF!</v>
      </c>
      <c r="TT136" s="264">
        <f t="shared" si="580"/>
        <v>0</v>
      </c>
      <c r="TU136" s="264">
        <f t="shared" si="581"/>
        <v>296.4619983543954</v>
      </c>
      <c r="TV136" s="264">
        <f t="shared" si="582"/>
        <v>0</v>
      </c>
      <c r="TW136" s="264">
        <f t="shared" si="582"/>
        <v>0</v>
      </c>
      <c r="TX136" s="264">
        <f t="shared" si="583"/>
        <v>0</v>
      </c>
      <c r="TY136" s="264">
        <f t="shared" si="584"/>
        <v>437.07385892258424</v>
      </c>
      <c r="TZ136" s="264">
        <f t="shared" si="585"/>
        <v>0</v>
      </c>
      <c r="UA136" s="264">
        <f t="shared" si="586"/>
        <v>0</v>
      </c>
      <c r="UB136" s="264">
        <f t="shared" si="587"/>
        <v>52.944035490563003</v>
      </c>
      <c r="UC136" s="264">
        <f t="shared" si="588"/>
        <v>134.21352250626055</v>
      </c>
      <c r="UD136" s="264">
        <f t="shared" si="589"/>
        <v>813.46087013712838</v>
      </c>
      <c r="UE136" s="264">
        <f t="shared" si="590"/>
        <v>105.34764739034432</v>
      </c>
      <c r="UF136" s="264">
        <f t="shared" si="591"/>
        <v>0.78346565382980049</v>
      </c>
      <c r="UG136" s="264">
        <f t="shared" si="592"/>
        <v>0</v>
      </c>
      <c r="UH136" s="264">
        <f t="shared" si="592"/>
        <v>0</v>
      </c>
      <c r="UI136" s="191"/>
      <c r="UJ136" s="191"/>
      <c r="UK136" s="191"/>
      <c r="UL136" s="191"/>
      <c r="UM136" s="189"/>
      <c r="UN136" s="191"/>
      <c r="UO136" s="191"/>
      <c r="UP136" s="191"/>
      <c r="UQ136" s="191"/>
      <c r="UR136" s="191"/>
      <c r="US136" s="191"/>
      <c r="UT136" s="191"/>
      <c r="UU136" s="191"/>
      <c r="UV136" s="192"/>
      <c r="UW136" s="191"/>
      <c r="UX136" s="191"/>
      <c r="UY136" s="191"/>
      <c r="UZ136" s="191"/>
      <c r="VA136" s="191"/>
      <c r="VB136" s="191"/>
      <c r="VC136" s="191"/>
      <c r="VD136" s="191"/>
      <c r="VE136" s="191"/>
      <c r="VF136" s="191"/>
      <c r="VG136" s="191"/>
      <c r="VH136" s="191"/>
      <c r="VI136" s="191"/>
      <c r="VJ136" s="191"/>
      <c r="VK136" s="191"/>
      <c r="VL136" s="191"/>
      <c r="VM136" s="191"/>
      <c r="VN136" s="219"/>
      <c r="VO136" s="191"/>
      <c r="VP136" s="191"/>
      <c r="VQ136" s="191"/>
      <c r="VR136" s="191"/>
      <c r="VS136" s="191"/>
      <c r="VT136" s="191"/>
      <c r="VU136" s="191"/>
      <c r="VV136" s="191"/>
    </row>
    <row r="137" spans="1:594" ht="23.1" hidden="1" customHeight="1" thickBot="1" x14ac:dyDescent="0.35">
      <c r="A137" s="265">
        <v>100</v>
      </c>
      <c r="B137" s="266" t="s">
        <v>201</v>
      </c>
      <c r="C137" s="265">
        <v>2</v>
      </c>
      <c r="D137" s="267">
        <v>351.6</v>
      </c>
      <c r="E137" s="239"/>
      <c r="F137" s="240">
        <f t="shared" si="593"/>
        <v>351.6</v>
      </c>
      <c r="G137" s="240"/>
      <c r="H137" s="268">
        <f>80</f>
        <v>80</v>
      </c>
      <c r="I137" s="269">
        <v>3.5419999999999998</v>
      </c>
      <c r="J137" s="269">
        <f t="shared" si="803"/>
        <v>3.5421000000000005</v>
      </c>
      <c r="K137" s="269">
        <f t="shared" si="798"/>
        <v>3.0535999999999999</v>
      </c>
      <c r="L137" s="269">
        <f t="shared" si="799"/>
        <v>3.0535999999999999</v>
      </c>
      <c r="M137" s="269">
        <v>0.39279999999999998</v>
      </c>
      <c r="N137" s="269">
        <v>0</v>
      </c>
      <c r="O137" s="269">
        <v>0.4884</v>
      </c>
      <c r="P137" s="269">
        <v>0</v>
      </c>
      <c r="Q137" s="269">
        <v>0</v>
      </c>
      <c r="R137" s="269">
        <v>0</v>
      </c>
      <c r="S137" s="269">
        <v>0.6593</v>
      </c>
      <c r="T137" s="269">
        <v>0</v>
      </c>
      <c r="U137" s="269">
        <v>0</v>
      </c>
      <c r="V137" s="269">
        <v>6.8199999999999997E-2</v>
      </c>
      <c r="W137" s="269">
        <v>0.32590000000000002</v>
      </c>
      <c r="X137" s="269">
        <v>1.3647</v>
      </c>
      <c r="Y137" s="269">
        <v>0.24060000000000001</v>
      </c>
      <c r="Z137" s="269">
        <v>2.2000000000000001E-3</v>
      </c>
      <c r="AA137" s="269">
        <v>0</v>
      </c>
      <c r="AB137" s="269">
        <v>0</v>
      </c>
      <c r="AC137" s="244">
        <v>1.9</v>
      </c>
      <c r="AD137" s="243">
        <f t="shared" si="802"/>
        <v>0.41799999999999998</v>
      </c>
      <c r="AE137" s="243">
        <f t="shared" si="390"/>
        <v>0</v>
      </c>
      <c r="AF137" s="243">
        <f t="shared" si="595"/>
        <v>0</v>
      </c>
      <c r="AG137" s="243">
        <f t="shared" si="596"/>
        <v>0</v>
      </c>
      <c r="AH137" s="244">
        <v>9.5886841041666601E-2</v>
      </c>
      <c r="AI137" s="243">
        <f t="shared" si="391"/>
        <v>0.27427055619333213</v>
      </c>
      <c r="AJ137" s="243">
        <f t="shared" si="597"/>
        <v>8.8407405545771998E-3</v>
      </c>
      <c r="AK137" s="243">
        <f t="shared" si="598"/>
        <v>0.23395148109384109</v>
      </c>
      <c r="AL137" s="243">
        <f t="shared" si="392"/>
        <v>0.13440786986174996</v>
      </c>
      <c r="AM137" s="243">
        <f t="shared" si="599"/>
        <v>3.3870783205160988</v>
      </c>
      <c r="AN137" s="244">
        <v>50.97</v>
      </c>
      <c r="AO137" s="244">
        <v>11.2134</v>
      </c>
      <c r="AP137" s="243">
        <f t="shared" si="600"/>
        <v>0</v>
      </c>
      <c r="AQ137" s="243">
        <f t="shared" si="601"/>
        <v>0</v>
      </c>
      <c r="AR137" s="243">
        <f t="shared" si="602"/>
        <v>0</v>
      </c>
      <c r="AS137" s="244">
        <v>4.9732232663916696</v>
      </c>
      <c r="AT137" s="244" t="e">
        <f t="shared" si="393"/>
        <v>#REF!</v>
      </c>
      <c r="AU137" s="243">
        <f t="shared" si="394"/>
        <v>7.6304672208208837</v>
      </c>
      <c r="AV137" s="243">
        <f t="shared" si="603"/>
        <v>0.24595779417872193</v>
      </c>
      <c r="AW137" s="243">
        <f t="shared" si="604"/>
        <v>6.5087522792300767</v>
      </c>
      <c r="AX137" s="243">
        <f t="shared" si="395"/>
        <v>3.7393545243606279</v>
      </c>
      <c r="AY137" s="243">
        <f t="shared" si="605"/>
        <v>94.231734013887802</v>
      </c>
      <c r="AZ137" s="244">
        <v>21</v>
      </c>
      <c r="BA137" s="243">
        <f t="shared" si="606"/>
        <v>107.04049999999999</v>
      </c>
      <c r="BB137" s="243">
        <f t="shared" si="607"/>
        <v>11.162795000000001</v>
      </c>
      <c r="BC137" s="243">
        <f t="shared" si="608"/>
        <v>8.9302360000000007</v>
      </c>
      <c r="BD137" s="243">
        <f t="shared" si="609"/>
        <v>2.2325590000000002</v>
      </c>
      <c r="BE137" s="244">
        <v>4.1860481250000001</v>
      </c>
      <c r="BF137" s="243">
        <f t="shared" si="610"/>
        <v>3.3488385000000003</v>
      </c>
      <c r="BG137" s="243">
        <f t="shared" si="611"/>
        <v>0.83720962499999985</v>
      </c>
      <c r="BH137" s="243">
        <f t="shared" si="396"/>
        <v>13.906117155245262</v>
      </c>
      <c r="BI137" s="243">
        <f t="shared" si="612"/>
        <v>0.44824488489540371</v>
      </c>
      <c r="BJ137" s="243">
        <f t="shared" si="613"/>
        <v>11.861851851282294</v>
      </c>
      <c r="BK137" s="243">
        <f t="shared" si="397"/>
        <v>6.814773014012264</v>
      </c>
      <c r="BL137" s="243">
        <f t="shared" si="614"/>
        <v>171.73227995310904</v>
      </c>
      <c r="BM137" s="244">
        <v>0</v>
      </c>
      <c r="BN137" s="243">
        <f t="shared" si="615"/>
        <v>0</v>
      </c>
      <c r="BO137" s="243">
        <f t="shared" si="398"/>
        <v>0</v>
      </c>
      <c r="BP137" s="243">
        <f t="shared" si="616"/>
        <v>0</v>
      </c>
      <c r="BQ137" s="243">
        <f t="shared" si="617"/>
        <v>0</v>
      </c>
      <c r="BR137" s="244">
        <v>0</v>
      </c>
      <c r="BS137" s="243">
        <f t="shared" si="399"/>
        <v>0</v>
      </c>
      <c r="BT137" s="243">
        <f t="shared" si="618"/>
        <v>0</v>
      </c>
      <c r="BU137" s="243">
        <f t="shared" si="619"/>
        <v>0</v>
      </c>
      <c r="BV137" s="243">
        <f t="shared" si="400"/>
        <v>0</v>
      </c>
      <c r="BW137" s="243">
        <f t="shared" si="620"/>
        <v>0</v>
      </c>
      <c r="BX137" s="244">
        <v>0</v>
      </c>
      <c r="BY137" s="243">
        <f t="shared" si="401"/>
        <v>0</v>
      </c>
      <c r="BZ137" s="243">
        <f t="shared" si="621"/>
        <v>0</v>
      </c>
      <c r="CA137" s="243">
        <f t="shared" si="622"/>
        <v>0</v>
      </c>
      <c r="CB137" s="243">
        <f t="shared" si="402"/>
        <v>0</v>
      </c>
      <c r="CC137" s="243">
        <f t="shared" si="623"/>
        <v>0</v>
      </c>
      <c r="CD137" s="245"/>
      <c r="CE137" s="243">
        <f t="shared" si="403"/>
        <v>0</v>
      </c>
      <c r="CF137" s="243">
        <f t="shared" si="624"/>
        <v>0</v>
      </c>
      <c r="CG137" s="243">
        <f t="shared" si="625"/>
        <v>0</v>
      </c>
      <c r="CH137" s="243">
        <f t="shared" si="404"/>
        <v>0</v>
      </c>
      <c r="CI137" s="243">
        <f t="shared" si="626"/>
        <v>0</v>
      </c>
      <c r="CJ137" s="245"/>
      <c r="CK137" s="243">
        <f t="shared" si="405"/>
        <v>0</v>
      </c>
      <c r="CL137" s="243">
        <f t="shared" si="627"/>
        <v>0</v>
      </c>
      <c r="CM137" s="243">
        <f t="shared" si="628"/>
        <v>0</v>
      </c>
      <c r="CN137" s="243">
        <f t="shared" si="406"/>
        <v>0</v>
      </c>
      <c r="CO137" s="243">
        <f t="shared" si="629"/>
        <v>0</v>
      </c>
      <c r="CP137" s="243">
        <v>0</v>
      </c>
      <c r="CQ137" s="243">
        <f t="shared" si="407"/>
        <v>0</v>
      </c>
      <c r="CR137" s="243">
        <f t="shared" si="763"/>
        <v>0</v>
      </c>
      <c r="CS137" s="243">
        <f t="shared" si="630"/>
        <v>0</v>
      </c>
      <c r="CT137" s="243">
        <f t="shared" si="408"/>
        <v>0</v>
      </c>
      <c r="CU137" s="243">
        <f t="shared" si="631"/>
        <v>0</v>
      </c>
      <c r="CV137" s="243"/>
      <c r="CW137" s="243">
        <f t="shared" si="409"/>
        <v>0</v>
      </c>
      <c r="CX137" s="243">
        <f t="shared" si="764"/>
        <v>0</v>
      </c>
      <c r="CY137" s="243">
        <f t="shared" si="632"/>
        <v>0</v>
      </c>
      <c r="CZ137" s="243">
        <f t="shared" si="410"/>
        <v>0</v>
      </c>
      <c r="DA137" s="243">
        <f t="shared" si="633"/>
        <v>0</v>
      </c>
      <c r="DB137" s="244">
        <v>3.63</v>
      </c>
      <c r="DC137" s="243">
        <f t="shared" si="634"/>
        <v>0.79859999999999998</v>
      </c>
      <c r="DD137" s="243">
        <f t="shared" si="411"/>
        <v>0</v>
      </c>
      <c r="DE137" s="244">
        <v>0.151128283625</v>
      </c>
      <c r="DF137" s="244">
        <v>2.4042302687499999E-2</v>
      </c>
      <c r="DG137" s="243">
        <f t="shared" si="412"/>
        <v>0.52308944140461322</v>
      </c>
      <c r="DH137" s="243">
        <f t="shared" si="413"/>
        <v>0.25634300138585558</v>
      </c>
      <c r="DI137" s="243">
        <f t="shared" si="635"/>
        <v>6.4598436349235602</v>
      </c>
      <c r="DJ137" s="244">
        <v>35.450000000000003</v>
      </c>
      <c r="DK137" s="243">
        <f t="shared" si="636"/>
        <v>7.7990000000000004</v>
      </c>
      <c r="DL137" s="243">
        <f t="shared" si="414"/>
        <v>0</v>
      </c>
      <c r="DM137" s="244">
        <v>1.4541667676800001</v>
      </c>
      <c r="DN137" s="244">
        <v>3.2326689430000002</v>
      </c>
      <c r="DO137" s="243">
        <f t="shared" si="415"/>
        <v>5.446563649307973</v>
      </c>
      <c r="DP137" s="243">
        <f t="shared" si="416"/>
        <v>2.6691199679993991</v>
      </c>
      <c r="DQ137" s="243">
        <f t="shared" si="637"/>
        <v>67.261823193584846</v>
      </c>
      <c r="DR137" s="244">
        <v>8.7799999999999994</v>
      </c>
      <c r="DS137" s="243">
        <f t="shared" si="638"/>
        <v>1.9315999999999998</v>
      </c>
      <c r="DT137" s="243">
        <f t="shared" si="417"/>
        <v>0</v>
      </c>
      <c r="DU137" s="244">
        <v>0.37153869953000102</v>
      </c>
      <c r="DV137" s="244">
        <v>0</v>
      </c>
      <c r="DW137" s="243">
        <f t="shared" si="418"/>
        <v>1.2592879516159001</v>
      </c>
      <c r="DX137" s="243">
        <f t="shared" si="419"/>
        <v>0.61712133255729507</v>
      </c>
      <c r="DY137" s="243">
        <f t="shared" si="420"/>
        <v>15.551457580443833</v>
      </c>
      <c r="DZ137" s="244">
        <v>16.75</v>
      </c>
      <c r="EA137" s="243">
        <f t="shared" si="639"/>
        <v>3.6850000000000001</v>
      </c>
      <c r="EB137" s="243">
        <f t="shared" si="421"/>
        <v>0</v>
      </c>
      <c r="EC137" s="244">
        <v>0.69604286614999999</v>
      </c>
      <c r="ED137" s="244">
        <v>3.7218395500000001E-2</v>
      </c>
      <c r="EE137" s="243">
        <f t="shared" si="422"/>
        <v>2.4051793527210723</v>
      </c>
      <c r="EF137" s="243">
        <f t="shared" si="423"/>
        <v>1.1786720307185534</v>
      </c>
      <c r="EG137" s="243">
        <f t="shared" si="424"/>
        <v>29.702535174107538</v>
      </c>
      <c r="EH137" s="244">
        <v>0</v>
      </c>
      <c r="EI137" s="243">
        <f t="shared" si="640"/>
        <v>0</v>
      </c>
      <c r="EJ137" s="243">
        <f t="shared" si="425"/>
        <v>0</v>
      </c>
      <c r="EK137" s="244">
        <v>0</v>
      </c>
      <c r="EL137" s="244">
        <v>0</v>
      </c>
      <c r="EM137" s="243">
        <f t="shared" si="426"/>
        <v>0</v>
      </c>
      <c r="EN137" s="243">
        <f t="shared" si="427"/>
        <v>0</v>
      </c>
      <c r="EO137" s="243">
        <f t="shared" si="641"/>
        <v>0</v>
      </c>
      <c r="EP137" s="244">
        <v>0</v>
      </c>
      <c r="EQ137" s="244">
        <v>40.785600000000002</v>
      </c>
      <c r="ER137" s="244">
        <v>0</v>
      </c>
      <c r="ES137" s="244">
        <v>0</v>
      </c>
      <c r="ET137" s="244">
        <v>0</v>
      </c>
      <c r="EU137" s="243">
        <f t="shared" si="428"/>
        <v>4.6341398471899939</v>
      </c>
      <c r="EV137" s="243">
        <f t="shared" si="642"/>
        <v>0.14937523243929887</v>
      </c>
      <c r="EW137" s="243">
        <f t="shared" si="643"/>
        <v>3.952899268129471</v>
      </c>
      <c r="EX137" s="243">
        <f t="shared" si="429"/>
        <v>2.2709869923594996</v>
      </c>
      <c r="EY137" s="243">
        <f t="shared" si="644"/>
        <v>57.228872207459389</v>
      </c>
      <c r="EZ137" s="245">
        <f t="shared" si="645"/>
        <v>64.610000000000014</v>
      </c>
      <c r="FA137" s="245">
        <f t="shared" si="645"/>
        <v>14.2142</v>
      </c>
      <c r="FB137" s="245">
        <f t="shared" si="645"/>
        <v>0</v>
      </c>
      <c r="FC137" s="245">
        <f t="shared" si="646"/>
        <v>0</v>
      </c>
      <c r="FD137" s="245">
        <f t="shared" si="647"/>
        <v>0</v>
      </c>
      <c r="FE137" s="245">
        <f t="shared" si="648"/>
        <v>5.9668062581725012</v>
      </c>
      <c r="FF137" s="245">
        <f t="shared" si="649"/>
        <v>14.268260242239553</v>
      </c>
      <c r="FG137" s="245">
        <f t="shared" si="650"/>
        <v>0.45991807767331677</v>
      </c>
      <c r="FH137" s="245">
        <f t="shared" si="651"/>
        <v>12.170758183577361</v>
      </c>
      <c r="FI137" s="245">
        <f t="shared" si="652"/>
        <v>6.9922433250206026</v>
      </c>
      <c r="FJ137" s="245">
        <f t="shared" si="652"/>
        <v>176.20453179051918</v>
      </c>
      <c r="FK137" s="244">
        <f t="shared" si="430"/>
        <v>0</v>
      </c>
      <c r="FL137" s="244">
        <v>0</v>
      </c>
      <c r="FM137" s="243">
        <f t="shared" si="653"/>
        <v>0</v>
      </c>
      <c r="FN137" s="243">
        <f t="shared" si="654"/>
        <v>0</v>
      </c>
      <c r="FO137" s="244">
        <v>0</v>
      </c>
      <c r="FP137" s="244">
        <f t="shared" si="655"/>
        <v>0</v>
      </c>
      <c r="FQ137" s="244">
        <f t="shared" si="431"/>
        <v>0</v>
      </c>
      <c r="FR137" s="244">
        <v>0</v>
      </c>
      <c r="FS137" s="243">
        <f t="shared" si="656"/>
        <v>0</v>
      </c>
      <c r="FT137" s="243">
        <f t="shared" si="657"/>
        <v>0</v>
      </c>
      <c r="FU137" s="244">
        <v>0</v>
      </c>
      <c r="FV137" s="244">
        <f t="shared" si="658"/>
        <v>0</v>
      </c>
      <c r="FW137" s="270">
        <v>2.0690000000000001E-3</v>
      </c>
      <c r="FX137" s="243">
        <f t="shared" si="659"/>
        <v>9.2208657964939214</v>
      </c>
      <c r="FY137" s="243">
        <f t="shared" si="660"/>
        <v>2.0285904752286625</v>
      </c>
      <c r="FZ137" s="243">
        <f t="shared" si="432"/>
        <v>0</v>
      </c>
      <c r="GA137" s="243">
        <f t="shared" si="661"/>
        <v>0</v>
      </c>
      <c r="GB137" s="243">
        <f t="shared" si="662"/>
        <v>0</v>
      </c>
      <c r="GC137" s="243">
        <f t="shared" si="663"/>
        <v>0.1611079312154699</v>
      </c>
      <c r="GD137" s="243">
        <f t="shared" si="433"/>
        <v>1.2964906793514124</v>
      </c>
      <c r="GE137" s="243">
        <f t="shared" si="664"/>
        <v>4.1790624143752078E-2</v>
      </c>
      <c r="GF137" s="243">
        <f t="shared" si="665"/>
        <v>1.1059003885375762</v>
      </c>
      <c r="GG137" s="243">
        <f t="shared" si="434"/>
        <v>0.6353527441144734</v>
      </c>
      <c r="GH137" s="247">
        <f t="shared" si="666"/>
        <v>16.010889151684729</v>
      </c>
      <c r="GI137" s="244">
        <v>16</v>
      </c>
      <c r="GJ137" s="244">
        <v>4064.88</v>
      </c>
      <c r="GK137" s="244">
        <v>894.27359999999999</v>
      </c>
      <c r="GL137" s="244">
        <v>2493.28929943189</v>
      </c>
      <c r="GM137" s="244">
        <v>71.022008333333304</v>
      </c>
      <c r="GN137" s="271">
        <v>43.9</v>
      </c>
      <c r="GO137" s="243">
        <f t="shared" si="667"/>
        <v>9.6579999999999995</v>
      </c>
      <c r="GP137" s="243">
        <f t="shared" si="435"/>
        <v>0</v>
      </c>
      <c r="GQ137" s="243">
        <f t="shared" si="668"/>
        <v>0</v>
      </c>
      <c r="GR137" s="243">
        <f t="shared" si="669"/>
        <v>0</v>
      </c>
      <c r="GS137" s="244">
        <v>0.89133394358333295</v>
      </c>
      <c r="GT137" s="244">
        <v>0.28773815200000002</v>
      </c>
      <c r="GU137" s="245"/>
      <c r="GV137" s="243">
        <f t="shared" si="436"/>
        <v>6.2193334636894937</v>
      </c>
      <c r="GW137" s="243">
        <f t="shared" si="670"/>
        <v>0.20047180542457191</v>
      </c>
      <c r="GX137" s="243">
        <f t="shared" si="671"/>
        <v>5.305061890132337</v>
      </c>
      <c r="GY137" s="243">
        <f t="shared" si="437"/>
        <v>3.0478202779636416</v>
      </c>
      <c r="GZ137" s="243">
        <f t="shared" si="672"/>
        <v>76.805071004683768</v>
      </c>
      <c r="HA137" s="244">
        <v>0</v>
      </c>
      <c r="HB137" s="244">
        <v>44</v>
      </c>
      <c r="HC137" s="244">
        <v>0</v>
      </c>
      <c r="HD137" s="244">
        <v>0</v>
      </c>
      <c r="HE137" s="244">
        <v>11.84</v>
      </c>
      <c r="HF137" s="243">
        <f t="shared" si="673"/>
        <v>2.6048</v>
      </c>
      <c r="HG137" s="243">
        <f t="shared" si="438"/>
        <v>0</v>
      </c>
      <c r="HH137" s="244">
        <v>0.50978080975500095</v>
      </c>
      <c r="HI137" s="244">
        <v>12.22649417006</v>
      </c>
      <c r="HJ137" s="243">
        <f t="shared" si="439"/>
        <v>3.0883670377147729</v>
      </c>
      <c r="HK137" s="243">
        <f t="shared" si="440"/>
        <v>1.5134721008764886</v>
      </c>
      <c r="HL137" s="243">
        <f t="shared" si="441"/>
        <v>38.139496942087511</v>
      </c>
      <c r="HM137" s="244">
        <v>20.29</v>
      </c>
      <c r="HN137" s="243">
        <f t="shared" si="674"/>
        <v>4.4638</v>
      </c>
      <c r="HO137" s="243">
        <f t="shared" si="442"/>
        <v>0</v>
      </c>
      <c r="HP137" s="244">
        <v>0.87567233329500005</v>
      </c>
      <c r="HQ137" s="244">
        <v>18.096056540319999</v>
      </c>
      <c r="HR137" s="243">
        <f t="shared" si="443"/>
        <v>4.9681803306234515</v>
      </c>
      <c r="HS137" s="243">
        <f t="shared" si="444"/>
        <v>2.4346854602119228</v>
      </c>
      <c r="HT137" s="243">
        <f t="shared" si="445"/>
        <v>61.354073597340445</v>
      </c>
      <c r="HU137" s="244">
        <v>14.38</v>
      </c>
      <c r="HV137" s="243">
        <f t="shared" si="675"/>
        <v>3.1636000000000002</v>
      </c>
      <c r="HW137" s="243">
        <f t="shared" si="446"/>
        <v>0</v>
      </c>
      <c r="HX137" s="244">
        <v>0.58721155168499894</v>
      </c>
      <c r="HY137" s="244">
        <v>32.266904496899997</v>
      </c>
      <c r="HZ137" s="243">
        <f t="shared" si="447"/>
        <v>5.7262873207238432</v>
      </c>
      <c r="IA137" s="243">
        <f t="shared" si="448"/>
        <v>2.8062001684654421</v>
      </c>
      <c r="IB137" s="243">
        <f t="shared" si="449"/>
        <v>70.716244245329136</v>
      </c>
      <c r="IC137" s="244">
        <v>1.0900000000000001</v>
      </c>
      <c r="ID137" s="243">
        <f t="shared" si="676"/>
        <v>0.23980000000000001</v>
      </c>
      <c r="IE137" s="243">
        <f t="shared" si="450"/>
        <v>0</v>
      </c>
      <c r="IF137" s="244">
        <v>4.7242985714999998E-2</v>
      </c>
      <c r="IG137" s="244">
        <v>0.27405977205566701</v>
      </c>
      <c r="IH137" s="243">
        <f t="shared" si="451"/>
        <v>0.18760153293295517</v>
      </c>
      <c r="II137" s="243">
        <f t="shared" si="452"/>
        <v>9.1935214535181123E-2</v>
      </c>
      <c r="IJ137" s="243">
        <f t="shared" si="677"/>
        <v>2.316767406286564</v>
      </c>
      <c r="IK137" s="244">
        <v>0</v>
      </c>
      <c r="IL137" s="243">
        <f t="shared" si="678"/>
        <v>0</v>
      </c>
      <c r="IM137" s="243">
        <f t="shared" si="453"/>
        <v>0</v>
      </c>
      <c r="IN137" s="244">
        <v>0</v>
      </c>
      <c r="IO137" s="244">
        <v>0</v>
      </c>
      <c r="IP137" s="243">
        <f t="shared" si="454"/>
        <v>0</v>
      </c>
      <c r="IQ137" s="243">
        <f t="shared" si="455"/>
        <v>0</v>
      </c>
      <c r="IR137" s="243">
        <f t="shared" si="679"/>
        <v>0</v>
      </c>
      <c r="IS137" s="244">
        <v>2.2000000000000002</v>
      </c>
      <c r="IT137" s="243">
        <f t="shared" si="680"/>
        <v>0.48400000000000004</v>
      </c>
      <c r="IU137" s="243">
        <f t="shared" si="456"/>
        <v>0</v>
      </c>
      <c r="IV137" s="244">
        <v>9.6380996929999893E-2</v>
      </c>
      <c r="IW137" s="244">
        <v>0.22867705883935799</v>
      </c>
      <c r="IX137" s="243">
        <f t="shared" si="457"/>
        <v>0.34189507666305835</v>
      </c>
      <c r="IY137" s="243">
        <f t="shared" si="458"/>
        <v>0.16754765662162083</v>
      </c>
      <c r="IZ137" s="243">
        <f t="shared" si="681"/>
        <v>4.2222009468648443</v>
      </c>
      <c r="JA137" s="244">
        <v>8.8025000000000002</v>
      </c>
      <c r="JB137" s="243">
        <f t="shared" si="682"/>
        <v>1.93655</v>
      </c>
      <c r="JC137" s="244">
        <v>63.974166666666697</v>
      </c>
      <c r="JD137" s="243">
        <f t="shared" si="459"/>
        <v>0</v>
      </c>
      <c r="JE137" s="243">
        <f t="shared" si="460"/>
        <v>8.4890621804445612</v>
      </c>
      <c r="JF137" s="243">
        <f t="shared" si="461"/>
        <v>4.1601139423555633</v>
      </c>
      <c r="JG137" s="243">
        <f t="shared" si="683"/>
        <v>104.83487134736019</v>
      </c>
      <c r="JH137" s="244">
        <v>0</v>
      </c>
      <c r="JI137" s="243">
        <f t="shared" si="684"/>
        <v>0</v>
      </c>
      <c r="JJ137" s="244">
        <v>0</v>
      </c>
      <c r="JK137" s="243">
        <f t="shared" si="462"/>
        <v>0</v>
      </c>
      <c r="JL137" s="243">
        <f t="shared" si="463"/>
        <v>0</v>
      </c>
      <c r="JM137" s="243">
        <f t="shared" si="464"/>
        <v>0</v>
      </c>
      <c r="JN137" s="243">
        <f t="shared" si="685"/>
        <v>0</v>
      </c>
      <c r="JO137" s="244">
        <v>0</v>
      </c>
      <c r="JP137" s="243">
        <f t="shared" si="686"/>
        <v>0</v>
      </c>
      <c r="JQ137" s="244">
        <v>0</v>
      </c>
      <c r="JR137" s="243">
        <f t="shared" si="465"/>
        <v>0</v>
      </c>
      <c r="JS137" s="243">
        <f t="shared" si="466"/>
        <v>0</v>
      </c>
      <c r="JT137" s="243">
        <f t="shared" si="467"/>
        <v>0</v>
      </c>
      <c r="JU137" s="243">
        <f t="shared" si="687"/>
        <v>0</v>
      </c>
      <c r="JV137" s="244">
        <v>0</v>
      </c>
      <c r="JW137" s="243">
        <f t="shared" si="688"/>
        <v>0</v>
      </c>
      <c r="JX137" s="244">
        <v>0</v>
      </c>
      <c r="JY137" s="243">
        <f t="shared" si="468"/>
        <v>0</v>
      </c>
      <c r="JZ137" s="243">
        <f t="shared" si="469"/>
        <v>0</v>
      </c>
      <c r="KA137" s="243">
        <f t="shared" si="470"/>
        <v>0</v>
      </c>
      <c r="KB137" s="243">
        <f t="shared" si="689"/>
        <v>0</v>
      </c>
      <c r="KC137" s="244">
        <v>34.799999999999997</v>
      </c>
      <c r="KD137" s="243">
        <f t="shared" si="690"/>
        <v>7.6559999999999997</v>
      </c>
      <c r="KE137" s="244">
        <v>18.6533333333333</v>
      </c>
      <c r="KF137" s="243">
        <f t="shared" si="471"/>
        <v>0</v>
      </c>
      <c r="KG137" s="243">
        <f t="shared" si="472"/>
        <v>6.9433622806876825</v>
      </c>
      <c r="KH137" s="243">
        <f t="shared" si="473"/>
        <v>3.4026347807010491</v>
      </c>
      <c r="KI137" s="243">
        <f t="shared" si="691"/>
        <v>85.746396473666422</v>
      </c>
      <c r="KJ137" s="244">
        <v>8.1653333333333205</v>
      </c>
      <c r="KK137" s="243">
        <f t="shared" si="692"/>
        <v>1.7963733333333305</v>
      </c>
      <c r="KL137" s="244">
        <v>7.9146666666666601</v>
      </c>
      <c r="KM137" s="243">
        <f t="shared" si="474"/>
        <v>0</v>
      </c>
      <c r="KN137" s="243">
        <f t="shared" si="475"/>
        <v>2.0311485913470566</v>
      </c>
      <c r="KO137" s="243">
        <f t="shared" si="476"/>
        <v>0.99537609623401835</v>
      </c>
      <c r="KP137" s="243">
        <f t="shared" si="693"/>
        <v>25.083477625097263</v>
      </c>
      <c r="KQ137" s="243">
        <f t="shared" si="694"/>
        <v>101.56783333333333</v>
      </c>
      <c r="KR137" s="243">
        <f t="shared" si="694"/>
        <v>22.344923333333334</v>
      </c>
      <c r="KS137" s="243">
        <f t="shared" si="695"/>
        <v>155.75064738222167</v>
      </c>
      <c r="KT137" s="243">
        <f t="shared" si="696"/>
        <v>0</v>
      </c>
      <c r="KU137" s="243">
        <f t="shared" si="697"/>
        <v>0</v>
      </c>
      <c r="KV137" s="243">
        <f t="shared" si="698"/>
        <v>0</v>
      </c>
      <c r="KW137" s="243">
        <f t="shared" si="699"/>
        <v>31.775904351137385</v>
      </c>
      <c r="KX137" s="243">
        <f t="shared" si="700"/>
        <v>1.0242533145170907</v>
      </c>
      <c r="KY137" s="243">
        <f t="shared" si="701"/>
        <v>27.10469541179846</v>
      </c>
      <c r="KZ137" s="243">
        <f t="shared" si="702"/>
        <v>15.571965420001288</v>
      </c>
      <c r="LA137" s="243">
        <f t="shared" si="702"/>
        <v>392.41352858403241</v>
      </c>
      <c r="LB137" s="244">
        <v>31.35</v>
      </c>
      <c r="LC137" s="243">
        <f t="shared" si="703"/>
        <v>6.8970000000000002</v>
      </c>
      <c r="LD137" s="243">
        <f t="shared" si="477"/>
        <v>0</v>
      </c>
      <c r="LE137" s="243">
        <f t="shared" si="704"/>
        <v>0</v>
      </c>
      <c r="LF137" s="243">
        <f t="shared" si="705"/>
        <v>0</v>
      </c>
      <c r="LG137" s="244">
        <v>2.8172281736499998</v>
      </c>
      <c r="LH137" s="243">
        <f t="shared" si="478"/>
        <v>4.6657981266332591</v>
      </c>
      <c r="LI137" s="243">
        <f t="shared" si="706"/>
        <v>0.15039569427394409</v>
      </c>
      <c r="LJ137" s="243">
        <f t="shared" si="707"/>
        <v>3.9799036300538106</v>
      </c>
      <c r="LK137" s="243">
        <f t="shared" si="479"/>
        <v>2.2865013150141631</v>
      </c>
      <c r="LL137" s="243">
        <f t="shared" si="708"/>
        <v>57.619833138356903</v>
      </c>
      <c r="LM137" s="243">
        <f t="shared" si="480"/>
        <v>0.54166666784117723</v>
      </c>
      <c r="LN137" s="244">
        <v>6.1545228937110799E-2</v>
      </c>
      <c r="LO137" s="243">
        <f t="shared" si="709"/>
        <v>1.9838272432769494E-3</v>
      </c>
      <c r="LP137" s="243">
        <f t="shared" si="710"/>
        <v>5.2497787819218517E-2</v>
      </c>
      <c r="LQ137" s="243">
        <f t="shared" si="481"/>
        <v>3.0160594838914402E-2</v>
      </c>
      <c r="LR137" s="243">
        <f t="shared" si="711"/>
        <v>0.7600469899406429</v>
      </c>
      <c r="LS137" s="244">
        <v>0</v>
      </c>
      <c r="LT137" s="243">
        <f t="shared" si="482"/>
        <v>0</v>
      </c>
      <c r="LU137" s="243">
        <f t="shared" si="712"/>
        <v>0</v>
      </c>
      <c r="LV137" s="243">
        <f t="shared" si="713"/>
        <v>0</v>
      </c>
      <c r="LW137" s="243">
        <f t="shared" si="483"/>
        <v>0</v>
      </c>
      <c r="LX137" s="243">
        <f t="shared" si="714"/>
        <v>0</v>
      </c>
      <c r="LY137" s="245">
        <f t="shared" si="484"/>
        <v>0</v>
      </c>
      <c r="LZ137" s="244">
        <v>0</v>
      </c>
      <c r="MA137" s="249">
        <f t="shared" si="715"/>
        <v>0</v>
      </c>
      <c r="MB137" s="249">
        <f t="shared" si="716"/>
        <v>0</v>
      </c>
      <c r="MC137" s="249">
        <f t="shared" si="485"/>
        <v>0</v>
      </c>
      <c r="MD137" s="247">
        <f t="shared" si="717"/>
        <v>0</v>
      </c>
      <c r="ME137" s="250">
        <f t="shared" si="718"/>
        <v>989.16499294673054</v>
      </c>
      <c r="MF137" s="251">
        <f t="shared" si="765"/>
        <v>370.29281293838926</v>
      </c>
      <c r="MG137" s="252" t="e">
        <f t="shared" si="719"/>
        <v>#REF!</v>
      </c>
      <c r="MH137" s="252" t="e">
        <f t="shared" si="766"/>
        <v>#REF!</v>
      </c>
      <c r="MI137" s="252">
        <f t="shared" si="720"/>
        <v>0</v>
      </c>
      <c r="MJ137" s="252">
        <f t="shared" si="721"/>
        <v>0</v>
      </c>
      <c r="MK137" s="252">
        <f t="shared" si="767"/>
        <v>107.04049999999999</v>
      </c>
      <c r="ML137" s="252">
        <f t="shared" si="722"/>
        <v>0</v>
      </c>
      <c r="MM137" s="252">
        <f t="shared" si="723"/>
        <v>0</v>
      </c>
      <c r="MN137" s="252">
        <f t="shared" si="724"/>
        <v>40.785600000000002</v>
      </c>
      <c r="MO137" s="252">
        <f t="shared" si="725"/>
        <v>0</v>
      </c>
      <c r="MP137" s="253">
        <f t="shared" si="726"/>
        <v>0</v>
      </c>
      <c r="MQ137" s="254">
        <f t="shared" si="768"/>
        <v>0</v>
      </c>
      <c r="MR137" s="255">
        <f t="shared" si="727"/>
        <v>0</v>
      </c>
      <c r="MS137" s="255">
        <f t="shared" si="769"/>
        <v>0</v>
      </c>
      <c r="MT137" s="255">
        <f t="shared" si="770"/>
        <v>84.732326871437678</v>
      </c>
      <c r="MU137" s="255">
        <f t="shared" si="486"/>
        <v>2.7312319953439541</v>
      </c>
      <c r="MV137" s="255">
        <f t="shared" si="728"/>
        <v>88.177052049418421</v>
      </c>
      <c r="MW137" s="255" t="e">
        <f t="shared" si="487"/>
        <v>#REF!</v>
      </c>
      <c r="MX137" s="255" t="e">
        <f t="shared" si="488"/>
        <v>#REF!</v>
      </c>
      <c r="MY137" s="256" t="e">
        <f t="shared" si="729"/>
        <v>#REF!</v>
      </c>
      <c r="MZ137" s="254">
        <f t="shared" si="730"/>
        <v>2.6034208069344862</v>
      </c>
      <c r="NA137" s="255">
        <f t="shared" si="489"/>
        <v>2.9340552494151662</v>
      </c>
      <c r="NB137" s="255">
        <f t="shared" si="731"/>
        <v>8.8407405545771998E-3</v>
      </c>
      <c r="NC137" s="255">
        <f t="shared" si="490"/>
        <v>1.0962518287675728E-2</v>
      </c>
      <c r="ND137" s="255">
        <f t="shared" si="732"/>
        <v>2.688157397234999</v>
      </c>
      <c r="NE137" s="255">
        <f t="shared" si="800"/>
        <v>0.96847781666814903</v>
      </c>
      <c r="NF137" s="256">
        <f t="shared" si="771"/>
        <v>3.2887734042919741E-3</v>
      </c>
      <c r="NG137" s="257">
        <f t="shared" si="772"/>
        <v>1.123785988333885</v>
      </c>
      <c r="NH137" s="254">
        <f t="shared" si="733"/>
        <v>70.124077780660699</v>
      </c>
      <c r="NI137" s="255">
        <f t="shared" si="491"/>
        <v>79.0298356588046</v>
      </c>
      <c r="NJ137" s="255" t="e">
        <f t="shared" si="734"/>
        <v>#REF!</v>
      </c>
      <c r="NK137" s="255" t="e">
        <f t="shared" si="492"/>
        <v>#REF!</v>
      </c>
      <c r="NL137" s="255">
        <f t="shared" si="735"/>
        <v>74.787090487212552</v>
      </c>
      <c r="NM137" s="255">
        <f t="shared" si="773"/>
        <v>0.93764949704322087</v>
      </c>
      <c r="NN137" s="256" t="e">
        <f t="shared" si="774"/>
        <v>#REF!</v>
      </c>
      <c r="NO137" s="257" t="e">
        <f t="shared" si="801"/>
        <v>#REF!</v>
      </c>
      <c r="NP137" s="254">
        <f t="shared" si="736"/>
        <v>14.471459258564398</v>
      </c>
      <c r="NQ137" s="255">
        <f t="shared" si="493"/>
        <v>16.309334584402077</v>
      </c>
      <c r="NR137" s="255">
        <f t="shared" si="737"/>
        <v>12.727319384895404</v>
      </c>
      <c r="NS137" s="255">
        <f t="shared" si="494"/>
        <v>15.781876037270301</v>
      </c>
      <c r="NT137" s="255">
        <f t="shared" si="738"/>
        <v>136.29546028024527</v>
      </c>
      <c r="NU137" s="255">
        <f t="shared" si="739"/>
        <v>0.10617711865684126</v>
      </c>
      <c r="NV137" s="256">
        <f t="shared" si="740"/>
        <v>9.3380361742981019E-2</v>
      </c>
      <c r="NW137" s="257">
        <f t="shared" si="495"/>
        <v>1.0358957808877343</v>
      </c>
      <c r="NX137" s="254">
        <f t="shared" si="741"/>
        <v>0</v>
      </c>
      <c r="NY137" s="255">
        <f t="shared" si="496"/>
        <v>0</v>
      </c>
      <c r="NZ137" s="255">
        <f t="shared" si="742"/>
        <v>0</v>
      </c>
      <c r="OA137" s="255">
        <f t="shared" si="497"/>
        <v>0</v>
      </c>
      <c r="OB137" s="255">
        <f t="shared" si="743"/>
        <v>0</v>
      </c>
      <c r="OC137" s="255"/>
      <c r="OD137" s="256"/>
      <c r="OE137" s="257"/>
      <c r="OF137" s="254">
        <f t="shared" si="744"/>
        <v>0</v>
      </c>
      <c r="OG137" s="255">
        <f t="shared" si="498"/>
        <v>0</v>
      </c>
      <c r="OH137" s="255">
        <f t="shared" si="745"/>
        <v>0</v>
      </c>
      <c r="OI137" s="255">
        <f t="shared" si="499"/>
        <v>0</v>
      </c>
      <c r="OJ137" s="255">
        <f t="shared" si="746"/>
        <v>0</v>
      </c>
      <c r="OK137" s="255"/>
      <c r="OL137" s="256"/>
      <c r="OM137" s="257"/>
      <c r="ON137" s="258"/>
      <c r="OO137" s="254">
        <f t="shared" si="747"/>
        <v>0</v>
      </c>
      <c r="OP137" s="255">
        <f t="shared" si="500"/>
        <v>0</v>
      </c>
      <c r="OQ137" s="255">
        <f t="shared" si="748"/>
        <v>0</v>
      </c>
      <c r="OR137" s="255">
        <f t="shared" si="501"/>
        <v>0</v>
      </c>
      <c r="OS137" s="255">
        <f t="shared" si="749"/>
        <v>0</v>
      </c>
      <c r="OT137" s="255"/>
      <c r="OU137" s="256"/>
      <c r="OV137" s="257"/>
      <c r="OW137" s="258"/>
      <c r="OX137" s="254">
        <f t="shared" si="750"/>
        <v>93.672524983964394</v>
      </c>
      <c r="OY137" s="255">
        <f t="shared" si="502"/>
        <v>105.56893565692788</v>
      </c>
      <c r="OZ137" s="255">
        <f t="shared" si="751"/>
        <v>0.45991807767331677</v>
      </c>
      <c r="PA137" s="255">
        <f t="shared" si="503"/>
        <v>0.57029841631491285</v>
      </c>
      <c r="PB137" s="255">
        <f t="shared" si="752"/>
        <v>139.84486650041205</v>
      </c>
      <c r="PC137" s="255">
        <f t="shared" si="804"/>
        <v>0.66983170228625011</v>
      </c>
      <c r="PD137" s="259">
        <f t="shared" si="504"/>
        <v>3.2887734042919741E-3</v>
      </c>
      <c r="PE137" s="257">
        <f t="shared" si="805"/>
        <v>1.0858579318073838</v>
      </c>
      <c r="PF137" s="254">
        <f t="shared" si="505"/>
        <v>0</v>
      </c>
      <c r="PG137" s="255">
        <f t="shared" si="506"/>
        <v>0</v>
      </c>
      <c r="PH137" s="255">
        <f t="shared" si="753"/>
        <v>0</v>
      </c>
      <c r="PI137" s="255">
        <f t="shared" si="507"/>
        <v>0</v>
      </c>
      <c r="PJ137" s="255">
        <f t="shared" si="508"/>
        <v>0</v>
      </c>
      <c r="PK137" s="255"/>
      <c r="PL137" s="259"/>
      <c r="PM137" s="257"/>
      <c r="PN137" s="254">
        <f t="shared" si="509"/>
        <v>0</v>
      </c>
      <c r="PO137" s="255">
        <f t="shared" si="510"/>
        <v>0</v>
      </c>
      <c r="PP137" s="255">
        <f t="shared" si="754"/>
        <v>0</v>
      </c>
      <c r="PQ137" s="255">
        <f t="shared" si="511"/>
        <v>0</v>
      </c>
      <c r="PR137" s="255">
        <f t="shared" si="512"/>
        <v>0</v>
      </c>
      <c r="PS137" s="255"/>
      <c r="PT137" s="259"/>
      <c r="PU137" s="257"/>
      <c r="PV137" s="254">
        <f t="shared" si="513"/>
        <v>12.598654745738427</v>
      </c>
      <c r="PW137" s="255">
        <f t="shared" si="514"/>
        <v>14.198683898447207</v>
      </c>
      <c r="PX137" s="255">
        <f t="shared" si="515"/>
        <v>4.1790624143752078E-2</v>
      </c>
      <c r="PY137" s="255">
        <f t="shared" si="516"/>
        <v>5.1820373938252576E-2</v>
      </c>
      <c r="PZ137" s="255">
        <f t="shared" si="517"/>
        <v>12.707054882289468</v>
      </c>
      <c r="QA137" s="255">
        <f t="shared" si="755"/>
        <v>0.99146929500539704</v>
      </c>
      <c r="QB137" s="259">
        <f t="shared" si="518"/>
        <v>3.2887734042919736E-3</v>
      </c>
      <c r="QC137" s="257">
        <f t="shared" si="756"/>
        <v>1.1267059060827154</v>
      </c>
      <c r="QD137" s="254">
        <f t="shared" si="519"/>
        <v>60.030175505961452</v>
      </c>
      <c r="QE137" s="255">
        <f t="shared" si="520"/>
        <v>67.654007795218561</v>
      </c>
      <c r="QF137" s="255">
        <f t="shared" si="521"/>
        <v>0.20047180542457191</v>
      </c>
      <c r="QG137" s="255">
        <f t="shared" si="522"/>
        <v>0.24858503872646917</v>
      </c>
      <c r="QH137" s="255">
        <f t="shared" si="523"/>
        <v>60.956405559272824</v>
      </c>
      <c r="QI137" s="255">
        <f t="shared" si="784"/>
        <v>0.98480504149132086</v>
      </c>
      <c r="QJ137" s="259">
        <f t="shared" si="785"/>
        <v>3.2887734042919741E-3</v>
      </c>
      <c r="QK137" s="257">
        <f t="shared" si="786"/>
        <v>1.1258595458864278</v>
      </c>
      <c r="QL137" s="254">
        <f t="shared" si="524"/>
        <v>156.98048506906079</v>
      </c>
      <c r="QM137" s="255">
        <f t="shared" si="525"/>
        <v>176.91700667283152</v>
      </c>
      <c r="QN137" s="255">
        <f t="shared" si="526"/>
        <v>1.0242533145170907</v>
      </c>
      <c r="QO137" s="255">
        <f t="shared" si="527"/>
        <v>1.2700741100011925</v>
      </c>
      <c r="QP137" s="255">
        <f t="shared" si="757"/>
        <v>311.43930840002577</v>
      </c>
      <c r="QQ137" s="255">
        <f t="shared" si="758"/>
        <v>0.50404839991305284</v>
      </c>
      <c r="QR137" s="259">
        <f t="shared" si="528"/>
        <v>3.2887734042919741E-3</v>
      </c>
      <c r="QS137" s="257">
        <f t="shared" si="759"/>
        <v>1.0648034524059877</v>
      </c>
      <c r="QT137" s="254">
        <f t="shared" si="529"/>
        <v>43.102482428665652</v>
      </c>
      <c r="QU137" s="255">
        <f t="shared" si="530"/>
        <v>48.576497697106191</v>
      </c>
      <c r="QV137" s="255">
        <f t="shared" si="531"/>
        <v>0.15039569427394409</v>
      </c>
      <c r="QW137" s="255">
        <f t="shared" si="532"/>
        <v>0.18649066089969066</v>
      </c>
      <c r="QX137" s="255">
        <f t="shared" si="533"/>
        <v>45.730026300283257</v>
      </c>
      <c r="QY137" s="255">
        <f t="shared" si="787"/>
        <v>0.94254226196232627</v>
      </c>
      <c r="QZ137" s="259">
        <f t="shared" si="788"/>
        <v>3.2887734042919745E-3</v>
      </c>
      <c r="RA137" s="257">
        <f t="shared" si="789"/>
        <v>1.1204921728862456</v>
      </c>
      <c r="RB137" s="254">
        <f t="shared" si="534"/>
        <v>6.4047301139446594E-2</v>
      </c>
      <c r="RC137" s="255">
        <f t="shared" si="535"/>
        <v>7.2181308384156317E-2</v>
      </c>
      <c r="RD137" s="255">
        <f t="shared" si="760"/>
        <v>1.9838272432769494E-3</v>
      </c>
      <c r="RE137" s="255">
        <f t="shared" si="536"/>
        <v>2.4599457816634174E-3</v>
      </c>
      <c r="RF137" s="255">
        <f t="shared" si="537"/>
        <v>0.60321189677828801</v>
      </c>
      <c r="RG137" s="255">
        <f t="shared" si="790"/>
        <v>0.1061771186568413</v>
      </c>
      <c r="RH137" s="259">
        <f t="shared" si="791"/>
        <v>3.2887734042919745E-3</v>
      </c>
      <c r="RI137" s="257">
        <f t="shared" si="792"/>
        <v>1.0142737996864488</v>
      </c>
      <c r="RJ137" s="254">
        <f t="shared" si="538"/>
        <v>0</v>
      </c>
      <c r="RK137" s="255">
        <f t="shared" si="539"/>
        <v>0</v>
      </c>
      <c r="RL137" s="255">
        <f t="shared" si="761"/>
        <v>0</v>
      </c>
      <c r="RM137" s="255">
        <f t="shared" si="540"/>
        <v>0</v>
      </c>
      <c r="RN137" s="255">
        <f t="shared" si="541"/>
        <v>0</v>
      </c>
      <c r="RO137" s="255"/>
      <c r="RP137" s="259"/>
      <c r="RQ137" s="257"/>
      <c r="RR137" s="254">
        <f t="shared" si="542"/>
        <v>0</v>
      </c>
      <c r="RS137" s="255">
        <f t="shared" si="543"/>
        <v>0</v>
      </c>
      <c r="RT137" s="255">
        <f t="shared" si="762"/>
        <v>0</v>
      </c>
      <c r="RU137" s="255">
        <f t="shared" si="544"/>
        <v>0</v>
      </c>
      <c r="RV137" s="255">
        <f t="shared" si="545"/>
        <v>0</v>
      </c>
      <c r="RW137" s="255"/>
      <c r="RX137" s="259"/>
      <c r="RY137" s="257"/>
      <c r="RZ137" s="260"/>
      <c r="SA137" s="242" t="e">
        <f t="shared" si="546"/>
        <v>#REF!</v>
      </c>
      <c r="SB137" s="242">
        <f t="shared" si="547"/>
        <v>0</v>
      </c>
      <c r="SC137" s="242">
        <f t="shared" si="548"/>
        <v>0.50593149938556936</v>
      </c>
      <c r="SD137" s="242">
        <f t="shared" si="549"/>
        <v>0</v>
      </c>
      <c r="SE137" s="242">
        <f t="shared" si="550"/>
        <v>0</v>
      </c>
      <c r="SF137" s="262">
        <v>0</v>
      </c>
      <c r="SG137" s="242">
        <f t="shared" si="551"/>
        <v>0</v>
      </c>
      <c r="SH137" s="262">
        <v>0</v>
      </c>
      <c r="SI137" s="242">
        <f t="shared" si="552"/>
        <v>0.71590613444060813</v>
      </c>
      <c r="SJ137" s="242">
        <f t="shared" si="553"/>
        <v>0</v>
      </c>
      <c r="SK137" s="242">
        <f t="shared" si="554"/>
        <v>0</v>
      </c>
      <c r="SL137" s="242">
        <f t="shared" si="555"/>
        <v>7.6841342794841186E-2</v>
      </c>
      <c r="SM137" s="242">
        <f t="shared" si="556"/>
        <v>0.36691762600438682</v>
      </c>
      <c r="SN137" s="242">
        <f t="shared" si="557"/>
        <v>1.4531372714984514</v>
      </c>
      <c r="SO137" s="242">
        <f t="shared" si="558"/>
        <v>0.2695904167964307</v>
      </c>
      <c r="SP137" s="242">
        <f t="shared" si="559"/>
        <v>2.2314023593101875E-3</v>
      </c>
      <c r="SQ137" s="242">
        <f t="shared" si="560"/>
        <v>0</v>
      </c>
      <c r="SR137" s="242">
        <f t="shared" si="561"/>
        <v>0</v>
      </c>
      <c r="SS137" s="242" t="e">
        <f t="shared" si="562"/>
        <v>#REF!</v>
      </c>
      <c r="ST137" s="242" t="e">
        <f t="shared" si="563"/>
        <v>#REF!</v>
      </c>
      <c r="SU137" s="242" t="e">
        <f t="shared" si="796"/>
        <v>#REF!</v>
      </c>
      <c r="SV137" s="242" t="e">
        <f t="shared" si="797"/>
        <v>#REF!</v>
      </c>
      <c r="SW137" s="242" t="e">
        <f t="shared" si="564"/>
        <v>#REF!</v>
      </c>
      <c r="SX137" s="242" t="e">
        <f t="shared" si="564"/>
        <v>#REF!</v>
      </c>
      <c r="SY137" s="242" t="e">
        <f t="shared" si="564"/>
        <v>#REF!</v>
      </c>
      <c r="SZ137" s="263" t="e">
        <f t="shared" si="564"/>
        <v>#REF!</v>
      </c>
      <c r="TA137" s="264">
        <f t="shared" si="565"/>
        <v>138.10848000000001</v>
      </c>
      <c r="TB137" s="264">
        <f t="shared" si="566"/>
        <v>0</v>
      </c>
      <c r="TC137" s="264">
        <f t="shared" si="567"/>
        <v>171.72144</v>
      </c>
      <c r="TD137" s="264">
        <f t="shared" si="568"/>
        <v>0</v>
      </c>
      <c r="TE137" s="264">
        <f t="shared" si="569"/>
        <v>0</v>
      </c>
      <c r="TF137" s="264">
        <f t="shared" si="569"/>
        <v>0</v>
      </c>
      <c r="TG137" s="264">
        <f t="shared" si="570"/>
        <v>231.80988000000002</v>
      </c>
      <c r="TH137" s="264">
        <f t="shared" si="571"/>
        <v>0</v>
      </c>
      <c r="TI137" s="264">
        <f t="shared" si="572"/>
        <v>0</v>
      </c>
      <c r="TJ137" s="264">
        <f t="shared" si="573"/>
        <v>23.979120000000002</v>
      </c>
      <c r="TK137" s="264">
        <f t="shared" si="574"/>
        <v>114.58644000000001</v>
      </c>
      <c r="TL137" s="264">
        <f t="shared" si="575"/>
        <v>479.82852000000003</v>
      </c>
      <c r="TM137" s="264">
        <f t="shared" si="576"/>
        <v>84.594960000000015</v>
      </c>
      <c r="TN137" s="264">
        <f t="shared" si="577"/>
        <v>0.7735200000000001</v>
      </c>
      <c r="TO137" s="264">
        <f t="shared" si="578"/>
        <v>0</v>
      </c>
      <c r="TP137" s="264">
        <f t="shared" si="578"/>
        <v>0</v>
      </c>
      <c r="TQ137" s="264"/>
      <c r="TR137" s="264"/>
      <c r="TS137" s="264" t="e">
        <f t="shared" si="579"/>
        <v>#REF!</v>
      </c>
      <c r="TT137" s="264">
        <f t="shared" si="580"/>
        <v>0</v>
      </c>
      <c r="TU137" s="264">
        <f t="shared" si="581"/>
        <v>177.88551518396619</v>
      </c>
      <c r="TV137" s="264">
        <f t="shared" si="582"/>
        <v>0</v>
      </c>
      <c r="TW137" s="264">
        <f t="shared" si="582"/>
        <v>0</v>
      </c>
      <c r="TX137" s="264">
        <f t="shared" si="583"/>
        <v>0</v>
      </c>
      <c r="TY137" s="264">
        <f t="shared" si="584"/>
        <v>251.71259686931785</v>
      </c>
      <c r="TZ137" s="264">
        <f t="shared" si="585"/>
        <v>0</v>
      </c>
      <c r="UA137" s="264">
        <f t="shared" si="586"/>
        <v>0</v>
      </c>
      <c r="UB137" s="264">
        <f t="shared" si="587"/>
        <v>27.017416126666163</v>
      </c>
      <c r="UC137" s="264">
        <f t="shared" si="588"/>
        <v>129.00823730314241</v>
      </c>
      <c r="UD137" s="264">
        <f t="shared" si="589"/>
        <v>510.92306465885554</v>
      </c>
      <c r="UE137" s="264">
        <f t="shared" si="590"/>
        <v>94.787990545625036</v>
      </c>
      <c r="UF137" s="264">
        <f t="shared" si="591"/>
        <v>0.78456106953346194</v>
      </c>
      <c r="UG137" s="264">
        <f t="shared" si="592"/>
        <v>0</v>
      </c>
      <c r="UH137" s="264">
        <f t="shared" si="592"/>
        <v>0</v>
      </c>
      <c r="UI137" s="191"/>
      <c r="UJ137" s="191"/>
      <c r="UK137" s="191"/>
      <c r="UL137" s="191"/>
      <c r="UM137" s="189"/>
      <c r="UN137" s="191"/>
      <c r="UO137" s="191"/>
      <c r="UP137" s="191"/>
      <c r="UQ137" s="191"/>
      <c r="UR137" s="191"/>
      <c r="US137" s="191"/>
      <c r="UT137" s="191"/>
      <c r="UU137" s="191"/>
      <c r="UV137" s="192"/>
      <c r="UW137" s="191"/>
      <c r="UX137" s="191"/>
      <c r="UY137" s="191"/>
      <c r="UZ137" s="191"/>
      <c r="VA137" s="191"/>
      <c r="VB137" s="191"/>
      <c r="VC137" s="191"/>
      <c r="VD137" s="191"/>
      <c r="VE137" s="191"/>
      <c r="VF137" s="191"/>
      <c r="VG137" s="191"/>
      <c r="VH137" s="191"/>
      <c r="VI137" s="191"/>
      <c r="VJ137" s="191"/>
      <c r="VK137" s="191"/>
      <c r="VL137" s="191"/>
      <c r="VM137" s="191"/>
      <c r="VN137" s="219"/>
      <c r="VO137" s="191"/>
      <c r="VP137" s="191"/>
      <c r="VQ137" s="191"/>
      <c r="VR137" s="191"/>
      <c r="VS137" s="191"/>
      <c r="VT137" s="191"/>
      <c r="VU137" s="191"/>
      <c r="VV137" s="191"/>
    </row>
    <row r="138" spans="1:594" ht="23.1" hidden="1" customHeight="1" thickBot="1" x14ac:dyDescent="0.35">
      <c r="A138" s="265">
        <v>101</v>
      </c>
      <c r="B138" s="266" t="s">
        <v>186</v>
      </c>
      <c r="C138" s="265">
        <v>2</v>
      </c>
      <c r="D138" s="267">
        <v>934.9</v>
      </c>
      <c r="E138" s="239"/>
      <c r="F138" s="240">
        <f t="shared" si="593"/>
        <v>934.9</v>
      </c>
      <c r="G138" s="240"/>
      <c r="H138" s="268">
        <f>1200+198</f>
        <v>1398</v>
      </c>
      <c r="I138" s="269">
        <v>3.6656</v>
      </c>
      <c r="J138" s="269">
        <f t="shared" si="803"/>
        <v>3.6655999999999995</v>
      </c>
      <c r="K138" s="269">
        <f t="shared" si="798"/>
        <v>3.3157000000000001</v>
      </c>
      <c r="L138" s="269">
        <f t="shared" si="799"/>
        <v>3.3157000000000001</v>
      </c>
      <c r="M138" s="269">
        <v>1.0371999999999999</v>
      </c>
      <c r="N138" s="269">
        <v>0</v>
      </c>
      <c r="O138" s="269">
        <v>0.34989999999999999</v>
      </c>
      <c r="P138" s="269">
        <v>0</v>
      </c>
      <c r="Q138" s="269">
        <v>0</v>
      </c>
      <c r="R138" s="269">
        <v>0</v>
      </c>
      <c r="S138" s="269">
        <v>0.62570000000000003</v>
      </c>
      <c r="T138" s="269">
        <v>0</v>
      </c>
      <c r="U138" s="269">
        <v>0</v>
      </c>
      <c r="V138" s="269">
        <v>5.7599999999999998E-2</v>
      </c>
      <c r="W138" s="269">
        <v>0.16259999999999999</v>
      </c>
      <c r="X138" s="269">
        <v>0.97109999999999996</v>
      </c>
      <c r="Y138" s="269">
        <v>0.2364</v>
      </c>
      <c r="Z138" s="269">
        <v>8.0000000000000004E-4</v>
      </c>
      <c r="AA138" s="269">
        <v>0.2243</v>
      </c>
      <c r="AB138" s="269">
        <v>0</v>
      </c>
      <c r="AC138" s="244">
        <v>4.6500000000000004</v>
      </c>
      <c r="AD138" s="243">
        <f t="shared" si="802"/>
        <v>1.0230000000000001</v>
      </c>
      <c r="AE138" s="243">
        <f t="shared" si="390"/>
        <v>0</v>
      </c>
      <c r="AF138" s="243">
        <f t="shared" si="595"/>
        <v>0</v>
      </c>
      <c r="AG138" s="243">
        <f t="shared" si="596"/>
        <v>0</v>
      </c>
      <c r="AH138" s="244">
        <v>0.205982877916667</v>
      </c>
      <c r="AI138" s="243">
        <f t="shared" si="391"/>
        <v>0.66798156250003271</v>
      </c>
      <c r="AJ138" s="243">
        <f t="shared" si="597"/>
        <v>2.1531482530487731E-2</v>
      </c>
      <c r="AK138" s="243">
        <f t="shared" si="598"/>
        <v>0.56978509855102011</v>
      </c>
      <c r="AL138" s="243">
        <f t="shared" si="392"/>
        <v>0.32734822202083502</v>
      </c>
      <c r="AM138" s="243">
        <f t="shared" si="599"/>
        <v>8.2491751949250407</v>
      </c>
      <c r="AN138" s="244">
        <v>353.07</v>
      </c>
      <c r="AO138" s="244">
        <v>77.675399999999996</v>
      </c>
      <c r="AP138" s="243">
        <f t="shared" si="600"/>
        <v>0</v>
      </c>
      <c r="AQ138" s="243">
        <f t="shared" si="601"/>
        <v>0</v>
      </c>
      <c r="AR138" s="243">
        <f t="shared" si="602"/>
        <v>0</v>
      </c>
      <c r="AS138" s="244">
        <v>43.767892036466698</v>
      </c>
      <c r="AT138" s="244" t="e">
        <f t="shared" si="393"/>
        <v>#REF!</v>
      </c>
      <c r="AU138" s="243">
        <f t="shared" si="394"/>
        <v>53.915130699253972</v>
      </c>
      <c r="AV138" s="243">
        <f t="shared" si="603"/>
        <v>1.7378813427651947</v>
      </c>
      <c r="AW138" s="243">
        <f t="shared" si="604"/>
        <v>45.98935028070337</v>
      </c>
      <c r="AX138" s="243">
        <f t="shared" si="395"/>
        <v>26.421421136786037</v>
      </c>
      <c r="AY138" s="243">
        <f t="shared" si="605"/>
        <v>665.81981264700812</v>
      </c>
      <c r="AZ138" s="244">
        <v>40</v>
      </c>
      <c r="BA138" s="243">
        <f t="shared" si="606"/>
        <v>203.88666666666666</v>
      </c>
      <c r="BB138" s="243">
        <f t="shared" si="607"/>
        <v>21.262466666666665</v>
      </c>
      <c r="BC138" s="243">
        <f t="shared" si="608"/>
        <v>17.009973333333331</v>
      </c>
      <c r="BD138" s="243">
        <f t="shared" si="609"/>
        <v>4.2524933333333337</v>
      </c>
      <c r="BE138" s="244">
        <v>7.9734249999999998</v>
      </c>
      <c r="BF138" s="243">
        <f t="shared" si="610"/>
        <v>6.3787400000000005</v>
      </c>
      <c r="BG138" s="243">
        <f t="shared" si="611"/>
        <v>1.5946849999999992</v>
      </c>
      <c r="BH138" s="243">
        <f t="shared" si="396"/>
        <v>26.487842200467163</v>
      </c>
      <c r="BI138" s="243">
        <f t="shared" si="612"/>
        <v>0.85379978075314988</v>
      </c>
      <c r="BJ138" s="243">
        <f t="shared" si="613"/>
        <v>22.594003526251988</v>
      </c>
      <c r="BK138" s="243">
        <f t="shared" si="397"/>
        <v>12.980520026690025</v>
      </c>
      <c r="BL138" s="243">
        <f t="shared" si="614"/>
        <v>327.10910467258861</v>
      </c>
      <c r="BM138" s="244">
        <v>0</v>
      </c>
      <c r="BN138" s="243">
        <f t="shared" si="615"/>
        <v>0</v>
      </c>
      <c r="BO138" s="243">
        <f t="shared" si="398"/>
        <v>0</v>
      </c>
      <c r="BP138" s="243">
        <f t="shared" si="616"/>
        <v>0</v>
      </c>
      <c r="BQ138" s="243">
        <f t="shared" si="617"/>
        <v>0</v>
      </c>
      <c r="BR138" s="244">
        <v>0</v>
      </c>
      <c r="BS138" s="243">
        <f t="shared" si="399"/>
        <v>0</v>
      </c>
      <c r="BT138" s="243">
        <f t="shared" si="618"/>
        <v>0</v>
      </c>
      <c r="BU138" s="243">
        <f t="shared" si="619"/>
        <v>0</v>
      </c>
      <c r="BV138" s="243">
        <f t="shared" si="400"/>
        <v>0</v>
      </c>
      <c r="BW138" s="243">
        <f t="shared" si="620"/>
        <v>0</v>
      </c>
      <c r="BX138" s="244">
        <v>0</v>
      </c>
      <c r="BY138" s="243">
        <f t="shared" si="401"/>
        <v>0</v>
      </c>
      <c r="BZ138" s="243">
        <f t="shared" si="621"/>
        <v>0</v>
      </c>
      <c r="CA138" s="243">
        <f t="shared" si="622"/>
        <v>0</v>
      </c>
      <c r="CB138" s="243">
        <f t="shared" si="402"/>
        <v>0</v>
      </c>
      <c r="CC138" s="243">
        <f t="shared" si="623"/>
        <v>0</v>
      </c>
      <c r="CD138" s="245"/>
      <c r="CE138" s="243">
        <f t="shared" si="403"/>
        <v>0</v>
      </c>
      <c r="CF138" s="243">
        <f t="shared" si="624"/>
        <v>0</v>
      </c>
      <c r="CG138" s="243">
        <f t="shared" si="625"/>
        <v>0</v>
      </c>
      <c r="CH138" s="243">
        <f t="shared" si="404"/>
        <v>0</v>
      </c>
      <c r="CI138" s="243">
        <f t="shared" si="626"/>
        <v>0</v>
      </c>
      <c r="CJ138" s="245"/>
      <c r="CK138" s="243">
        <f t="shared" si="405"/>
        <v>0</v>
      </c>
      <c r="CL138" s="243">
        <f t="shared" si="627"/>
        <v>0</v>
      </c>
      <c r="CM138" s="243">
        <f t="shared" si="628"/>
        <v>0</v>
      </c>
      <c r="CN138" s="243">
        <f t="shared" si="406"/>
        <v>0</v>
      </c>
      <c r="CO138" s="243">
        <f t="shared" si="629"/>
        <v>0</v>
      </c>
      <c r="CP138" s="243">
        <v>0</v>
      </c>
      <c r="CQ138" s="243">
        <f t="shared" si="407"/>
        <v>0</v>
      </c>
      <c r="CR138" s="243">
        <f t="shared" si="763"/>
        <v>0</v>
      </c>
      <c r="CS138" s="243">
        <f t="shared" si="630"/>
        <v>0</v>
      </c>
      <c r="CT138" s="243">
        <f t="shared" si="408"/>
        <v>0</v>
      </c>
      <c r="CU138" s="243">
        <f t="shared" si="631"/>
        <v>0</v>
      </c>
      <c r="CV138" s="243"/>
      <c r="CW138" s="243">
        <f t="shared" si="409"/>
        <v>0</v>
      </c>
      <c r="CX138" s="243">
        <f t="shared" si="764"/>
        <v>0</v>
      </c>
      <c r="CY138" s="243">
        <f t="shared" si="632"/>
        <v>0</v>
      </c>
      <c r="CZ138" s="243">
        <f t="shared" si="410"/>
        <v>0</v>
      </c>
      <c r="DA138" s="243">
        <f t="shared" si="633"/>
        <v>0</v>
      </c>
      <c r="DB138" s="244">
        <v>8.89</v>
      </c>
      <c r="DC138" s="243">
        <f t="shared" si="634"/>
        <v>1.9558000000000002</v>
      </c>
      <c r="DD138" s="243">
        <f t="shared" si="411"/>
        <v>0</v>
      </c>
      <c r="DE138" s="244">
        <v>0.367559145979999</v>
      </c>
      <c r="DF138" s="244">
        <v>2.8304199374999998E-2</v>
      </c>
      <c r="DG138" s="243">
        <f t="shared" si="412"/>
        <v>1.277299832720489</v>
      </c>
      <c r="DH138" s="243">
        <f t="shared" si="413"/>
        <v>0.62594815890377453</v>
      </c>
      <c r="DI138" s="243">
        <f t="shared" si="635"/>
        <v>15.773893604375116</v>
      </c>
      <c r="DJ138" s="244">
        <v>88.61</v>
      </c>
      <c r="DK138" s="243">
        <f t="shared" si="636"/>
        <v>19.494199999999999</v>
      </c>
      <c r="DL138" s="243">
        <f t="shared" si="414"/>
        <v>0</v>
      </c>
      <c r="DM138" s="244">
        <v>3.6203325162200102</v>
      </c>
      <c r="DN138" s="244">
        <v>6.25672381316667</v>
      </c>
      <c r="DO138" s="243">
        <f t="shared" si="415"/>
        <v>13.405261689850031</v>
      </c>
      <c r="DP138" s="243">
        <f t="shared" si="416"/>
        <v>6.569325900961835</v>
      </c>
      <c r="DQ138" s="243">
        <f t="shared" si="637"/>
        <v>165.54701270423823</v>
      </c>
      <c r="DR138" s="244">
        <v>16.739999999999998</v>
      </c>
      <c r="DS138" s="243">
        <f t="shared" si="638"/>
        <v>3.6827999999999999</v>
      </c>
      <c r="DT138" s="243">
        <f t="shared" si="417"/>
        <v>0</v>
      </c>
      <c r="DU138" s="244">
        <v>0.70800047705499902</v>
      </c>
      <c r="DV138" s="244">
        <v>0</v>
      </c>
      <c r="DW138" s="243">
        <f t="shared" si="418"/>
        <v>2.400922984919724</v>
      </c>
      <c r="DX138" s="243">
        <f t="shared" si="419"/>
        <v>1.1765861730987361</v>
      </c>
      <c r="DY138" s="243">
        <f t="shared" si="420"/>
        <v>29.649971562088147</v>
      </c>
      <c r="DZ138" s="244">
        <v>46.95</v>
      </c>
      <c r="EA138" s="243">
        <f t="shared" si="639"/>
        <v>10.329000000000001</v>
      </c>
      <c r="EB138" s="243">
        <f t="shared" si="421"/>
        <v>0</v>
      </c>
      <c r="EC138" s="244">
        <v>1.94715765150499</v>
      </c>
      <c r="ED138" s="244">
        <v>2.329403075E-2</v>
      </c>
      <c r="EE138" s="243">
        <f t="shared" si="422"/>
        <v>6.7320388805092009</v>
      </c>
      <c r="EF138" s="243">
        <f t="shared" si="423"/>
        <v>3.2990745281382097</v>
      </c>
      <c r="EG138" s="243">
        <f t="shared" si="424"/>
        <v>83.136678109082879</v>
      </c>
      <c r="EH138" s="244">
        <v>0</v>
      </c>
      <c r="EI138" s="243">
        <f t="shared" si="640"/>
        <v>0</v>
      </c>
      <c r="EJ138" s="243">
        <f t="shared" si="425"/>
        <v>0</v>
      </c>
      <c r="EK138" s="244">
        <v>0</v>
      </c>
      <c r="EL138" s="244">
        <v>0</v>
      </c>
      <c r="EM138" s="243">
        <f t="shared" si="426"/>
        <v>0</v>
      </c>
      <c r="EN138" s="243">
        <f t="shared" si="427"/>
        <v>0</v>
      </c>
      <c r="EO138" s="243">
        <f t="shared" si="641"/>
        <v>0</v>
      </c>
      <c r="EP138" s="244">
        <v>0</v>
      </c>
      <c r="EQ138" s="244">
        <v>108.44840000000001</v>
      </c>
      <c r="ER138" s="244">
        <v>0</v>
      </c>
      <c r="ES138" s="244">
        <v>0</v>
      </c>
      <c r="ET138" s="244">
        <v>0</v>
      </c>
      <c r="EU138" s="243">
        <f t="shared" si="428"/>
        <v>12.322119861029366</v>
      </c>
      <c r="EV138" s="243">
        <f t="shared" si="642"/>
        <v>0.39718687374146905</v>
      </c>
      <c r="EW138" s="243">
        <f t="shared" si="643"/>
        <v>10.510709686502395</v>
      </c>
      <c r="EX138" s="243">
        <f t="shared" si="429"/>
        <v>6.0385259930514685</v>
      </c>
      <c r="EY138" s="243">
        <f t="shared" si="644"/>
        <v>152.17085502489701</v>
      </c>
      <c r="EZ138" s="245">
        <f t="shared" si="645"/>
        <v>161.19</v>
      </c>
      <c r="FA138" s="245">
        <f t="shared" si="645"/>
        <v>35.461799999999997</v>
      </c>
      <c r="FB138" s="245">
        <f t="shared" si="645"/>
        <v>0</v>
      </c>
      <c r="FC138" s="245">
        <f t="shared" si="646"/>
        <v>0</v>
      </c>
      <c r="FD138" s="245">
        <f t="shared" si="647"/>
        <v>0</v>
      </c>
      <c r="FE138" s="245">
        <f t="shared" si="648"/>
        <v>12.951371834051667</v>
      </c>
      <c r="FF138" s="245">
        <f t="shared" si="649"/>
        <v>36.137643249028812</v>
      </c>
      <c r="FG138" s="245">
        <f t="shared" si="650"/>
        <v>1.1648480706522848</v>
      </c>
      <c r="FH138" s="245">
        <f t="shared" si="651"/>
        <v>30.825237964630915</v>
      </c>
      <c r="FI138" s="245">
        <f t="shared" si="652"/>
        <v>17.709460754154023</v>
      </c>
      <c r="FJ138" s="245">
        <f t="shared" si="652"/>
        <v>446.2784110046814</v>
      </c>
      <c r="FK138" s="244">
        <f t="shared" si="430"/>
        <v>0</v>
      </c>
      <c r="FL138" s="244">
        <v>0</v>
      </c>
      <c r="FM138" s="243">
        <f t="shared" si="653"/>
        <v>0</v>
      </c>
      <c r="FN138" s="243">
        <f t="shared" si="654"/>
        <v>0</v>
      </c>
      <c r="FO138" s="244">
        <v>0</v>
      </c>
      <c r="FP138" s="244">
        <f t="shared" si="655"/>
        <v>0</v>
      </c>
      <c r="FQ138" s="244">
        <f t="shared" si="431"/>
        <v>0</v>
      </c>
      <c r="FR138" s="244">
        <v>0</v>
      </c>
      <c r="FS138" s="243">
        <f t="shared" si="656"/>
        <v>0</v>
      </c>
      <c r="FT138" s="243">
        <f t="shared" si="657"/>
        <v>0</v>
      </c>
      <c r="FU138" s="244">
        <v>0</v>
      </c>
      <c r="FV138" s="244">
        <f t="shared" si="658"/>
        <v>0</v>
      </c>
      <c r="FW138" s="270">
        <v>4.6410000000000002E-3</v>
      </c>
      <c r="FX138" s="243">
        <f t="shared" si="659"/>
        <v>20.732237447414221</v>
      </c>
      <c r="FY138" s="243">
        <f t="shared" si="660"/>
        <v>4.5610922384311285</v>
      </c>
      <c r="FZ138" s="243">
        <f t="shared" si="432"/>
        <v>0</v>
      </c>
      <c r="GA138" s="243">
        <f t="shared" si="661"/>
        <v>0</v>
      </c>
      <c r="GB138" s="243">
        <f t="shared" si="662"/>
        <v>0</v>
      </c>
      <c r="GC138" s="243">
        <f t="shared" si="663"/>
        <v>0.36138323285210044</v>
      </c>
      <c r="GD138" s="243">
        <f t="shared" si="433"/>
        <v>2.9149387873356227</v>
      </c>
      <c r="GE138" s="243">
        <f t="shared" si="664"/>
        <v>9.395911070068641E-2</v>
      </c>
      <c r="GF138" s="243">
        <f t="shared" si="665"/>
        <v>2.4864289337509033</v>
      </c>
      <c r="GG138" s="243">
        <f t="shared" si="434"/>
        <v>1.4284825853016538</v>
      </c>
      <c r="GH138" s="247">
        <f t="shared" si="666"/>
        <v>35.997761149601672</v>
      </c>
      <c r="GI138" s="244">
        <v>36</v>
      </c>
      <c r="GJ138" s="244">
        <v>4074.47</v>
      </c>
      <c r="GK138" s="244">
        <v>896.38340000000005</v>
      </c>
      <c r="GL138" s="244">
        <v>2499.1715504163099</v>
      </c>
      <c r="GM138" s="244">
        <v>71.022008333333304</v>
      </c>
      <c r="GN138" s="271">
        <v>58.2</v>
      </c>
      <c r="GO138" s="243">
        <f t="shared" si="667"/>
        <v>12.804</v>
      </c>
      <c r="GP138" s="243">
        <f t="shared" si="435"/>
        <v>0</v>
      </c>
      <c r="GQ138" s="243">
        <f t="shared" si="668"/>
        <v>0</v>
      </c>
      <c r="GR138" s="243">
        <f t="shared" si="669"/>
        <v>0</v>
      </c>
      <c r="GS138" s="244">
        <v>1.17938646358333</v>
      </c>
      <c r="GT138" s="244">
        <v>0.43640286386666699</v>
      </c>
      <c r="GU138" s="245"/>
      <c r="GV138" s="243">
        <f t="shared" si="436"/>
        <v>8.2512028612274584</v>
      </c>
      <c r="GW138" s="243">
        <f t="shared" si="670"/>
        <v>0.26596636828882636</v>
      </c>
      <c r="GX138" s="243">
        <f t="shared" si="671"/>
        <v>7.0382368307489269</v>
      </c>
      <c r="GY138" s="243">
        <f t="shared" si="437"/>
        <v>4.0435496094338728</v>
      </c>
      <c r="GZ138" s="243">
        <f t="shared" si="672"/>
        <v>101.89745015773357</v>
      </c>
      <c r="HA138" s="244">
        <v>0</v>
      </c>
      <c r="HB138" s="244">
        <v>44</v>
      </c>
      <c r="HC138" s="244">
        <v>0</v>
      </c>
      <c r="HD138" s="244">
        <v>0</v>
      </c>
      <c r="HE138" s="244">
        <v>29.55</v>
      </c>
      <c r="HF138" s="243">
        <f t="shared" si="673"/>
        <v>6.5010000000000003</v>
      </c>
      <c r="HG138" s="243">
        <f t="shared" si="438"/>
        <v>0</v>
      </c>
      <c r="HH138" s="244">
        <v>1.274575201045</v>
      </c>
      <c r="HI138" s="244">
        <v>30.352676817999999</v>
      </c>
      <c r="HJ138" s="243">
        <f t="shared" si="439"/>
        <v>7.6897357025426398</v>
      </c>
      <c r="HK138" s="243">
        <f t="shared" si="440"/>
        <v>3.7683993860793823</v>
      </c>
      <c r="HL138" s="243">
        <f t="shared" si="441"/>
        <v>94.963664529200415</v>
      </c>
      <c r="HM138" s="244">
        <v>51.99</v>
      </c>
      <c r="HN138" s="243">
        <f t="shared" si="674"/>
        <v>11.437800000000001</v>
      </c>
      <c r="HO138" s="243">
        <f t="shared" si="442"/>
        <v>0</v>
      </c>
      <c r="HP138" s="244">
        <v>2.2441460478650099</v>
      </c>
      <c r="HQ138" s="244">
        <v>49.192542298450299</v>
      </c>
      <c r="HR138" s="243">
        <f t="shared" si="443"/>
        <v>13.051128400041938</v>
      </c>
      <c r="HS138" s="243">
        <f t="shared" si="444"/>
        <v>6.3957808373178624</v>
      </c>
      <c r="HT138" s="243">
        <f t="shared" si="445"/>
        <v>161.17367710041012</v>
      </c>
      <c r="HU138" s="244">
        <v>27.41</v>
      </c>
      <c r="HV138" s="243">
        <f t="shared" si="675"/>
        <v>6.0301999999999998</v>
      </c>
      <c r="HW138" s="243">
        <f t="shared" si="446"/>
        <v>0</v>
      </c>
      <c r="HX138" s="244">
        <v>1.1193347120849999</v>
      </c>
      <c r="HY138" s="244">
        <v>61.543997810645003</v>
      </c>
      <c r="HZ138" s="243">
        <f t="shared" si="447"/>
        <v>10.919471811602689</v>
      </c>
      <c r="IA138" s="243">
        <f t="shared" si="448"/>
        <v>5.3511502167166354</v>
      </c>
      <c r="IB138" s="243">
        <f t="shared" si="449"/>
        <v>134.84898546125919</v>
      </c>
      <c r="IC138" s="244">
        <v>7.55</v>
      </c>
      <c r="ID138" s="243">
        <f t="shared" si="676"/>
        <v>1.661</v>
      </c>
      <c r="IE138" s="243">
        <f t="shared" si="450"/>
        <v>0</v>
      </c>
      <c r="IF138" s="244">
        <v>0.33282332856500002</v>
      </c>
      <c r="IG138" s="244">
        <v>0.73983630076666695</v>
      </c>
      <c r="IH138" s="243">
        <f t="shared" si="451"/>
        <v>1.1684495719868033</v>
      </c>
      <c r="II138" s="243">
        <f t="shared" si="452"/>
        <v>0.57260546006592361</v>
      </c>
      <c r="IJ138" s="243">
        <f t="shared" si="677"/>
        <v>14.429657593661274</v>
      </c>
      <c r="IK138" s="244">
        <v>0</v>
      </c>
      <c r="IL138" s="243">
        <f t="shared" si="678"/>
        <v>0</v>
      </c>
      <c r="IM138" s="243">
        <f t="shared" si="453"/>
        <v>0</v>
      </c>
      <c r="IN138" s="244">
        <v>0</v>
      </c>
      <c r="IO138" s="244">
        <v>0</v>
      </c>
      <c r="IP138" s="243">
        <f t="shared" si="454"/>
        <v>0</v>
      </c>
      <c r="IQ138" s="243">
        <f t="shared" si="455"/>
        <v>0</v>
      </c>
      <c r="IR138" s="243">
        <f t="shared" si="679"/>
        <v>0</v>
      </c>
      <c r="IS138" s="244">
        <v>1.95</v>
      </c>
      <c r="IT138" s="243">
        <f t="shared" si="680"/>
        <v>0.42899999999999999</v>
      </c>
      <c r="IU138" s="243">
        <f t="shared" si="456"/>
        <v>0</v>
      </c>
      <c r="IV138" s="244">
        <v>8.5181396224999997E-2</v>
      </c>
      <c r="IW138" s="244">
        <v>0.202113562105493</v>
      </c>
      <c r="IX138" s="243">
        <f t="shared" si="457"/>
        <v>0.30294966141876351</v>
      </c>
      <c r="IY138" s="243">
        <f t="shared" si="458"/>
        <v>0.14846223098746283</v>
      </c>
      <c r="IZ138" s="243">
        <f t="shared" si="681"/>
        <v>3.7412482208840632</v>
      </c>
      <c r="JA138" s="244">
        <v>27.1933333333333</v>
      </c>
      <c r="JB138" s="243">
        <f t="shared" si="682"/>
        <v>5.9825333333333264</v>
      </c>
      <c r="JC138" s="244">
        <v>69.746666666666499</v>
      </c>
      <c r="JD138" s="243">
        <f t="shared" si="459"/>
        <v>0</v>
      </c>
      <c r="JE138" s="243">
        <f t="shared" si="460"/>
        <v>11.694260054865918</v>
      </c>
      <c r="JF138" s="243">
        <f t="shared" si="461"/>
        <v>5.7308396694099528</v>
      </c>
      <c r="JG138" s="243">
        <f t="shared" si="683"/>
        <v>144.41715966913077</v>
      </c>
      <c r="JH138" s="244">
        <v>0</v>
      </c>
      <c r="JI138" s="243">
        <f t="shared" si="684"/>
        <v>0</v>
      </c>
      <c r="JJ138" s="244">
        <v>0</v>
      </c>
      <c r="JK138" s="243">
        <f t="shared" si="462"/>
        <v>0</v>
      </c>
      <c r="JL138" s="243">
        <f t="shared" si="463"/>
        <v>0</v>
      </c>
      <c r="JM138" s="243">
        <f t="shared" si="464"/>
        <v>0</v>
      </c>
      <c r="JN138" s="243">
        <f t="shared" si="685"/>
        <v>0</v>
      </c>
      <c r="JO138" s="244">
        <v>0.41571428571428498</v>
      </c>
      <c r="JP138" s="243">
        <f t="shared" si="686"/>
        <v>9.1457142857142695E-2</v>
      </c>
      <c r="JQ138" s="244">
        <v>0.50647619047618897</v>
      </c>
      <c r="JR138" s="243">
        <f t="shared" si="465"/>
        <v>0</v>
      </c>
      <c r="JS138" s="243">
        <f t="shared" si="466"/>
        <v>0.11517263010567022</v>
      </c>
      <c r="JT138" s="243">
        <f t="shared" si="467"/>
        <v>5.6441012457664343E-2</v>
      </c>
      <c r="JU138" s="243">
        <f t="shared" si="687"/>
        <v>1.4223135139331415</v>
      </c>
      <c r="JV138" s="244">
        <v>0.89619047619047498</v>
      </c>
      <c r="JW138" s="243">
        <f t="shared" si="688"/>
        <v>0.19716190476190451</v>
      </c>
      <c r="JX138" s="244">
        <v>1.83866666666667</v>
      </c>
      <c r="JY138" s="243">
        <f t="shared" si="468"/>
        <v>0</v>
      </c>
      <c r="JZ138" s="243">
        <f t="shared" si="469"/>
        <v>0.33314175349367159</v>
      </c>
      <c r="KA138" s="243">
        <f t="shared" si="470"/>
        <v>0.16325804005563604</v>
      </c>
      <c r="KB138" s="243">
        <f t="shared" si="689"/>
        <v>4.1141026094020283</v>
      </c>
      <c r="KC138" s="244">
        <v>52.2</v>
      </c>
      <c r="KD138" s="243">
        <f t="shared" si="690"/>
        <v>11.484</v>
      </c>
      <c r="KE138" s="244">
        <v>27.98</v>
      </c>
      <c r="KF138" s="243">
        <f t="shared" si="471"/>
        <v>0</v>
      </c>
      <c r="KG138" s="243">
        <f t="shared" si="472"/>
        <v>10.41504342103153</v>
      </c>
      <c r="KH138" s="243">
        <f t="shared" si="473"/>
        <v>5.1039521710515769</v>
      </c>
      <c r="KI138" s="243">
        <f t="shared" si="691"/>
        <v>128.61959471049971</v>
      </c>
      <c r="KJ138" s="244">
        <v>12.3840888888889</v>
      </c>
      <c r="KK138" s="243">
        <f t="shared" si="692"/>
        <v>2.7244995555555582</v>
      </c>
      <c r="KL138" s="244">
        <v>12.003911111111099</v>
      </c>
      <c r="KM138" s="243">
        <f t="shared" si="474"/>
        <v>0</v>
      </c>
      <c r="KN138" s="243">
        <f t="shared" si="475"/>
        <v>3.0805753635430397</v>
      </c>
      <c r="KO138" s="243">
        <f t="shared" si="476"/>
        <v>1.50965374595493</v>
      </c>
      <c r="KP138" s="243">
        <f t="shared" si="693"/>
        <v>38.043274398064234</v>
      </c>
      <c r="KQ138" s="243">
        <f t="shared" si="694"/>
        <v>211.53932698412697</v>
      </c>
      <c r="KR138" s="243">
        <f t="shared" si="694"/>
        <v>46.538651936507939</v>
      </c>
      <c r="KS138" s="243">
        <f t="shared" si="695"/>
        <v>259.16294811067291</v>
      </c>
      <c r="KT138" s="243">
        <f t="shared" si="696"/>
        <v>0</v>
      </c>
      <c r="KU138" s="243">
        <f t="shared" si="697"/>
        <v>0</v>
      </c>
      <c r="KV138" s="243">
        <f t="shared" si="698"/>
        <v>0</v>
      </c>
      <c r="KW138" s="243">
        <f t="shared" si="699"/>
        <v>58.769928370632663</v>
      </c>
      <c r="KX138" s="243">
        <f t="shared" si="700"/>
        <v>1.894369181829372</v>
      </c>
      <c r="KY138" s="243">
        <f t="shared" si="701"/>
        <v>50.130469624295479</v>
      </c>
      <c r="KZ138" s="243">
        <f t="shared" si="702"/>
        <v>28.800542770097032</v>
      </c>
      <c r="LA138" s="243">
        <f t="shared" si="702"/>
        <v>725.77367780644488</v>
      </c>
      <c r="LB138" s="244">
        <v>81.92</v>
      </c>
      <c r="LC138" s="243">
        <f t="shared" si="703"/>
        <v>18.022400000000001</v>
      </c>
      <c r="LD138" s="243">
        <f t="shared" si="477"/>
        <v>0</v>
      </c>
      <c r="LE138" s="243">
        <f t="shared" si="704"/>
        <v>0</v>
      </c>
      <c r="LF138" s="243">
        <f t="shared" si="705"/>
        <v>0</v>
      </c>
      <c r="LG138" s="244">
        <v>7.3254270079166703</v>
      </c>
      <c r="LH138" s="243">
        <f t="shared" si="478"/>
        <v>12.187980842720707</v>
      </c>
      <c r="LI138" s="243">
        <f t="shared" si="706"/>
        <v>0.39286308384738866</v>
      </c>
      <c r="LJ138" s="243">
        <f t="shared" si="707"/>
        <v>10.396289741316361</v>
      </c>
      <c r="LK138" s="243">
        <f t="shared" si="479"/>
        <v>5.9727903925318699</v>
      </c>
      <c r="LL138" s="243">
        <f t="shared" si="708"/>
        <v>150.5143178918031</v>
      </c>
      <c r="LM138" s="243">
        <f t="shared" si="480"/>
        <v>0.54166666784117723</v>
      </c>
      <c r="LN138" s="244">
        <v>6.1545228937110799E-2</v>
      </c>
      <c r="LO138" s="243">
        <f t="shared" si="709"/>
        <v>1.9838272432769494E-3</v>
      </c>
      <c r="LP138" s="243">
        <f t="shared" si="710"/>
        <v>5.2497787819218517E-2</v>
      </c>
      <c r="LQ138" s="243">
        <f t="shared" si="481"/>
        <v>3.0160594838914402E-2</v>
      </c>
      <c r="LR138" s="243">
        <f t="shared" si="711"/>
        <v>0.7600469899406429</v>
      </c>
      <c r="LS138" s="244">
        <v>149.41792950000001</v>
      </c>
      <c r="LT138" s="243">
        <f t="shared" si="482"/>
        <v>16.977158138670887</v>
      </c>
      <c r="LU138" s="243">
        <f t="shared" si="712"/>
        <v>0.54723573883089316</v>
      </c>
      <c r="LV138" s="243">
        <f t="shared" si="713"/>
        <v>14.481435216497268</v>
      </c>
      <c r="LW138" s="243">
        <f t="shared" si="483"/>
        <v>8.3197543819335458</v>
      </c>
      <c r="LX138" s="243">
        <f t="shared" si="714"/>
        <v>209.65781042472531</v>
      </c>
      <c r="LY138" s="245">
        <f t="shared" si="484"/>
        <v>0</v>
      </c>
      <c r="LZ138" s="244">
        <v>0</v>
      </c>
      <c r="MA138" s="249">
        <f t="shared" si="715"/>
        <v>0</v>
      </c>
      <c r="MB138" s="249">
        <f t="shared" si="716"/>
        <v>0</v>
      </c>
      <c r="MC138" s="249">
        <f t="shared" si="485"/>
        <v>0</v>
      </c>
      <c r="MD138" s="247">
        <f t="shared" si="717"/>
        <v>0</v>
      </c>
      <c r="ME138" s="250">
        <f t="shared" si="718"/>
        <v>2672.0575679394524</v>
      </c>
      <c r="MF138" s="251">
        <f t="shared" si="765"/>
        <v>1087.3879086064806</v>
      </c>
      <c r="MG138" s="252" t="e">
        <f t="shared" si="719"/>
        <v>#REF!</v>
      </c>
      <c r="MH138" s="252" t="e">
        <f t="shared" si="766"/>
        <v>#REF!</v>
      </c>
      <c r="MI138" s="252">
        <f t="shared" si="720"/>
        <v>149.41792950000001</v>
      </c>
      <c r="MJ138" s="252">
        <f t="shared" si="721"/>
        <v>0</v>
      </c>
      <c r="MK138" s="252">
        <f t="shared" si="767"/>
        <v>203.88666666666666</v>
      </c>
      <c r="ML138" s="252">
        <f t="shared" si="722"/>
        <v>0</v>
      </c>
      <c r="MM138" s="252">
        <f t="shared" si="723"/>
        <v>0</v>
      </c>
      <c r="MN138" s="252">
        <f t="shared" si="724"/>
        <v>108.44840000000001</v>
      </c>
      <c r="MO138" s="252">
        <f t="shared" si="725"/>
        <v>0</v>
      </c>
      <c r="MP138" s="253">
        <f t="shared" si="726"/>
        <v>0</v>
      </c>
      <c r="MQ138" s="254">
        <f t="shared" si="768"/>
        <v>0</v>
      </c>
      <c r="MR138" s="255">
        <f t="shared" si="727"/>
        <v>0</v>
      </c>
      <c r="MS138" s="255">
        <f t="shared" si="769"/>
        <v>0</v>
      </c>
      <c r="MT138" s="255">
        <f t="shared" si="770"/>
        <v>228.69347180180381</v>
      </c>
      <c r="MU138" s="255">
        <f t="shared" si="486"/>
        <v>7.3716248611830304</v>
      </c>
      <c r="MV138" s="255">
        <f t="shared" si="728"/>
        <v>237.99082252310279</v>
      </c>
      <c r="MW138" s="255" t="e">
        <f t="shared" si="487"/>
        <v>#REF!</v>
      </c>
      <c r="MX138" s="255" t="e">
        <f t="shared" si="488"/>
        <v>#REF!</v>
      </c>
      <c r="MY138" s="256" t="e">
        <f t="shared" si="729"/>
        <v>#REF!</v>
      </c>
      <c r="MZ138" s="254">
        <f t="shared" si="730"/>
        <v>6.3681378202322447</v>
      </c>
      <c r="NA138" s="255">
        <f t="shared" si="489"/>
        <v>7.1768913234017395</v>
      </c>
      <c r="NB138" s="255">
        <f t="shared" si="731"/>
        <v>2.1531482530487731E-2</v>
      </c>
      <c r="NC138" s="255">
        <f t="shared" si="490"/>
        <v>2.6699038337804785E-2</v>
      </c>
      <c r="ND138" s="255">
        <f t="shared" si="732"/>
        <v>6.5469644404166996</v>
      </c>
      <c r="NE138" s="255">
        <f t="shared" si="800"/>
        <v>0.9726855672102791</v>
      </c>
      <c r="NF138" s="256">
        <f t="shared" si="771"/>
        <v>3.2887734042919745E-3</v>
      </c>
      <c r="NG138" s="257">
        <f t="shared" si="772"/>
        <v>1.1243203726527355</v>
      </c>
      <c r="NH138" s="254">
        <f t="shared" si="733"/>
        <v>486.85240734245815</v>
      </c>
      <c r="NI138" s="255">
        <f t="shared" si="491"/>
        <v>548.68266307495037</v>
      </c>
      <c r="NJ138" s="255" t="e">
        <f t="shared" si="734"/>
        <v>#REF!</v>
      </c>
      <c r="NK138" s="255" t="e">
        <f t="shared" si="492"/>
        <v>#REF!</v>
      </c>
      <c r="NL138" s="255">
        <f t="shared" si="735"/>
        <v>528.4284227357208</v>
      </c>
      <c r="NM138" s="255">
        <f t="shared" si="773"/>
        <v>0.92132138695715882</v>
      </c>
      <c r="NN138" s="256" t="e">
        <f t="shared" si="774"/>
        <v>#REF!</v>
      </c>
      <c r="NO138" s="257" t="e">
        <f t="shared" si="801"/>
        <v>#REF!</v>
      </c>
      <c r="NP138" s="254">
        <f t="shared" si="736"/>
        <v>27.564684302027427</v>
      </c>
      <c r="NQ138" s="255">
        <f t="shared" si="493"/>
        <v>31.06539920838491</v>
      </c>
      <c r="NR138" s="255">
        <f t="shared" si="737"/>
        <v>24.242513114086481</v>
      </c>
      <c r="NS138" s="255">
        <f t="shared" si="494"/>
        <v>30.060716261467238</v>
      </c>
      <c r="NT138" s="255">
        <f t="shared" si="738"/>
        <v>259.61040053380049</v>
      </c>
      <c r="NU138" s="255">
        <f t="shared" si="739"/>
        <v>0.10617711865684129</v>
      </c>
      <c r="NV138" s="256">
        <f t="shared" si="740"/>
        <v>9.3380361742981019E-2</v>
      </c>
      <c r="NW138" s="257">
        <f t="shared" si="495"/>
        <v>1.0358957808877343</v>
      </c>
      <c r="NX138" s="254">
        <f t="shared" si="741"/>
        <v>0</v>
      </c>
      <c r="NY138" s="255">
        <f t="shared" si="496"/>
        <v>0</v>
      </c>
      <c r="NZ138" s="255">
        <f t="shared" si="742"/>
        <v>0</v>
      </c>
      <c r="OA138" s="255">
        <f t="shared" si="497"/>
        <v>0</v>
      </c>
      <c r="OB138" s="255">
        <f t="shared" si="743"/>
        <v>0</v>
      </c>
      <c r="OC138" s="255"/>
      <c r="OD138" s="256"/>
      <c r="OE138" s="257"/>
      <c r="OF138" s="254">
        <f t="shared" si="744"/>
        <v>0</v>
      </c>
      <c r="OG138" s="255">
        <f t="shared" si="498"/>
        <v>0</v>
      </c>
      <c r="OH138" s="255">
        <f t="shared" si="745"/>
        <v>0</v>
      </c>
      <c r="OI138" s="255">
        <f t="shared" si="499"/>
        <v>0</v>
      </c>
      <c r="OJ138" s="255">
        <f t="shared" si="746"/>
        <v>0</v>
      </c>
      <c r="OK138" s="255"/>
      <c r="OL138" s="256"/>
      <c r="OM138" s="257"/>
      <c r="ON138" s="258"/>
      <c r="OO138" s="254">
        <f t="shared" si="747"/>
        <v>0</v>
      </c>
      <c r="OP138" s="255">
        <f t="shared" si="500"/>
        <v>0</v>
      </c>
      <c r="OQ138" s="255">
        <f t="shared" si="748"/>
        <v>0</v>
      </c>
      <c r="OR138" s="255">
        <f t="shared" si="501"/>
        <v>0</v>
      </c>
      <c r="OS138" s="255">
        <f t="shared" si="749"/>
        <v>0</v>
      </c>
      <c r="OT138" s="255"/>
      <c r="OU138" s="256"/>
      <c r="OV138" s="257"/>
      <c r="OW138" s="258"/>
      <c r="OX138" s="254">
        <f t="shared" si="750"/>
        <v>234.25859031684971</v>
      </c>
      <c r="OY138" s="255">
        <f t="shared" si="502"/>
        <v>264.00943128708963</v>
      </c>
      <c r="OZ138" s="255">
        <f t="shared" si="751"/>
        <v>1.1648480706522848</v>
      </c>
      <c r="PA138" s="255">
        <f t="shared" si="503"/>
        <v>1.4444116076088331</v>
      </c>
      <c r="PB138" s="255">
        <f t="shared" si="752"/>
        <v>354.18921508308046</v>
      </c>
      <c r="PC138" s="255">
        <f t="shared" si="804"/>
        <v>0.66139391133606595</v>
      </c>
      <c r="PD138" s="259">
        <f t="shared" si="504"/>
        <v>3.2887734042919741E-3</v>
      </c>
      <c r="PE138" s="257">
        <f t="shared" si="805"/>
        <v>1.0847863323567104</v>
      </c>
      <c r="PF138" s="254">
        <f t="shared" si="505"/>
        <v>0</v>
      </c>
      <c r="PG138" s="255">
        <f t="shared" si="506"/>
        <v>0</v>
      </c>
      <c r="PH138" s="255">
        <f t="shared" si="753"/>
        <v>0</v>
      </c>
      <c r="PI138" s="255">
        <f t="shared" si="507"/>
        <v>0</v>
      </c>
      <c r="PJ138" s="255">
        <f t="shared" si="508"/>
        <v>0</v>
      </c>
      <c r="PK138" s="255"/>
      <c r="PL138" s="259"/>
      <c r="PM138" s="257"/>
      <c r="PN138" s="254">
        <f t="shared" si="509"/>
        <v>0</v>
      </c>
      <c r="PO138" s="255">
        <f t="shared" si="510"/>
        <v>0</v>
      </c>
      <c r="PP138" s="255">
        <f t="shared" si="754"/>
        <v>0</v>
      </c>
      <c r="PQ138" s="255">
        <f t="shared" si="511"/>
        <v>0</v>
      </c>
      <c r="PR138" s="255">
        <f t="shared" si="512"/>
        <v>0</v>
      </c>
      <c r="PS138" s="255"/>
      <c r="PT138" s="259"/>
      <c r="PU138" s="257"/>
      <c r="PV138" s="254">
        <f t="shared" si="513"/>
        <v>28.326772985021453</v>
      </c>
      <c r="PW138" s="255">
        <f t="shared" si="514"/>
        <v>31.924273154119177</v>
      </c>
      <c r="PX138" s="255">
        <f t="shared" si="515"/>
        <v>9.395911070068641E-2</v>
      </c>
      <c r="PY138" s="255">
        <f t="shared" si="516"/>
        <v>0.11650929726885115</v>
      </c>
      <c r="PZ138" s="255">
        <f t="shared" si="517"/>
        <v>28.569651706033071</v>
      </c>
      <c r="QA138" s="255">
        <f t="shared" si="755"/>
        <v>0.99149871606729012</v>
      </c>
      <c r="QB138" s="259">
        <f t="shared" si="518"/>
        <v>3.2887734042919749E-3</v>
      </c>
      <c r="QC138" s="257">
        <f t="shared" si="756"/>
        <v>1.126709642557576</v>
      </c>
      <c r="QD138" s="254">
        <f t="shared" si="519"/>
        <v>79.590648933513691</v>
      </c>
      <c r="QE138" s="255">
        <f t="shared" si="520"/>
        <v>89.698661348069933</v>
      </c>
      <c r="QF138" s="255">
        <f t="shared" si="521"/>
        <v>0.26596636828882636</v>
      </c>
      <c r="QG138" s="255">
        <f t="shared" si="522"/>
        <v>0.3297982966781447</v>
      </c>
      <c r="QH138" s="255">
        <f t="shared" si="523"/>
        <v>80.870992188677434</v>
      </c>
      <c r="QI138" s="255">
        <f t="shared" si="784"/>
        <v>0.98416807781736348</v>
      </c>
      <c r="QJ138" s="259">
        <f t="shared" si="785"/>
        <v>3.2887734042919745E-3</v>
      </c>
      <c r="QK138" s="257">
        <f t="shared" si="786"/>
        <v>1.1257786514998354</v>
      </c>
      <c r="QL138" s="254">
        <f t="shared" si="524"/>
        <v>319.23715186227537</v>
      </c>
      <c r="QM138" s="255">
        <f t="shared" si="525"/>
        <v>359.78027014878433</v>
      </c>
      <c r="QN138" s="255">
        <f t="shared" si="526"/>
        <v>1.894369181829372</v>
      </c>
      <c r="QO138" s="255">
        <f t="shared" si="527"/>
        <v>2.3490177854684213</v>
      </c>
      <c r="QP138" s="255">
        <f t="shared" si="757"/>
        <v>576.01085540194038</v>
      </c>
      <c r="QQ138" s="255">
        <f t="shared" si="758"/>
        <v>0.55422072148190971</v>
      </c>
      <c r="QR138" s="259">
        <f t="shared" si="528"/>
        <v>3.2887734042919749E-3</v>
      </c>
      <c r="QS138" s="257">
        <f t="shared" si="759"/>
        <v>1.0711753372452326</v>
      </c>
      <c r="QT138" s="254">
        <f t="shared" si="529"/>
        <v>112.62587348440597</v>
      </c>
      <c r="QU138" s="255">
        <f t="shared" si="530"/>
        <v>126.92935941692554</v>
      </c>
      <c r="QV138" s="255">
        <f t="shared" si="531"/>
        <v>0.39286308384738866</v>
      </c>
      <c r="QW138" s="255">
        <f t="shared" si="532"/>
        <v>0.48715022397076191</v>
      </c>
      <c r="QX138" s="255">
        <f t="shared" si="533"/>
        <v>119.45580785063738</v>
      </c>
      <c r="QY138" s="255">
        <f t="shared" si="787"/>
        <v>0.94282459355369908</v>
      </c>
      <c r="QZ138" s="259">
        <f t="shared" si="788"/>
        <v>3.2887734042919745E-3</v>
      </c>
      <c r="RA138" s="257">
        <f t="shared" si="789"/>
        <v>1.1205280289983499</v>
      </c>
      <c r="RB138" s="254">
        <f t="shared" si="534"/>
        <v>6.4047301139446594E-2</v>
      </c>
      <c r="RC138" s="255">
        <f t="shared" si="535"/>
        <v>7.2181308384156317E-2</v>
      </c>
      <c r="RD138" s="255">
        <f t="shared" si="760"/>
        <v>1.9838272432769494E-3</v>
      </c>
      <c r="RE138" s="255">
        <f t="shared" si="536"/>
        <v>2.4599457816634174E-3</v>
      </c>
      <c r="RF138" s="255">
        <f t="shared" si="537"/>
        <v>0.60321189677828801</v>
      </c>
      <c r="RG138" s="255">
        <f t="shared" si="790"/>
        <v>0.1061771186568413</v>
      </c>
      <c r="RH138" s="259">
        <f t="shared" si="791"/>
        <v>3.2887734042919745E-3</v>
      </c>
      <c r="RI138" s="257">
        <f t="shared" si="792"/>
        <v>1.0142737996864488</v>
      </c>
      <c r="RJ138" s="254">
        <f t="shared" si="538"/>
        <v>17.667350964126666</v>
      </c>
      <c r="RK138" s="255">
        <f t="shared" si="539"/>
        <v>19.91110453657075</v>
      </c>
      <c r="RL138" s="255">
        <f t="shared" si="761"/>
        <v>0.54723573883089316</v>
      </c>
      <c r="RM138" s="255">
        <f t="shared" si="540"/>
        <v>0.67857231615030755</v>
      </c>
      <c r="RN138" s="255">
        <f t="shared" si="541"/>
        <v>166.39508763867087</v>
      </c>
      <c r="RO138" s="255">
        <f t="shared" si="793"/>
        <v>0.1061771186568413</v>
      </c>
      <c r="RP138" s="259">
        <f t="shared" si="794"/>
        <v>3.2887734042919749E-3</v>
      </c>
      <c r="RQ138" s="257">
        <f t="shared" si="795"/>
        <v>1.0142737996864488</v>
      </c>
      <c r="RR138" s="254">
        <f t="shared" si="542"/>
        <v>0</v>
      </c>
      <c r="RS138" s="255">
        <f t="shared" si="543"/>
        <v>0</v>
      </c>
      <c r="RT138" s="255">
        <f t="shared" si="762"/>
        <v>0</v>
      </c>
      <c r="RU138" s="255">
        <f t="shared" si="544"/>
        <v>0</v>
      </c>
      <c r="RV138" s="255">
        <f t="shared" si="545"/>
        <v>0</v>
      </c>
      <c r="RW138" s="255"/>
      <c r="RX138" s="259"/>
      <c r="RY138" s="257"/>
      <c r="RZ138" s="260"/>
      <c r="SA138" s="242" t="e">
        <f t="shared" si="546"/>
        <v>#REF!</v>
      </c>
      <c r="SB138" s="242">
        <f t="shared" si="547"/>
        <v>0</v>
      </c>
      <c r="SC138" s="242">
        <f t="shared" si="548"/>
        <v>0.3624599337326182</v>
      </c>
      <c r="SD138" s="242">
        <f t="shared" si="549"/>
        <v>0</v>
      </c>
      <c r="SE138" s="242">
        <f t="shared" si="550"/>
        <v>0</v>
      </c>
      <c r="SF138" s="262">
        <v>0</v>
      </c>
      <c r="SG138" s="242">
        <f t="shared" si="551"/>
        <v>0</v>
      </c>
      <c r="SH138" s="262">
        <v>0</v>
      </c>
      <c r="SI138" s="242">
        <f t="shared" si="552"/>
        <v>0.67875080815559374</v>
      </c>
      <c r="SJ138" s="242">
        <f t="shared" si="553"/>
        <v>0</v>
      </c>
      <c r="SK138" s="242">
        <f t="shared" si="554"/>
        <v>0</v>
      </c>
      <c r="SL138" s="242">
        <f t="shared" si="555"/>
        <v>6.4898475411316381E-2</v>
      </c>
      <c r="SM138" s="242">
        <f t="shared" si="556"/>
        <v>0.18305160873387322</v>
      </c>
      <c r="SN138" s="242">
        <f t="shared" si="557"/>
        <v>1.0402183699988454</v>
      </c>
      <c r="SO138" s="242">
        <f t="shared" si="558"/>
        <v>0.26489282605520992</v>
      </c>
      <c r="SP138" s="242">
        <f t="shared" si="559"/>
        <v>8.1141903974915911E-4</v>
      </c>
      <c r="SQ138" s="242">
        <f t="shared" si="560"/>
        <v>0.22750161326967047</v>
      </c>
      <c r="SR138" s="242">
        <f t="shared" si="561"/>
        <v>0</v>
      </c>
      <c r="SS138" s="242" t="e">
        <f t="shared" si="562"/>
        <v>#REF!</v>
      </c>
      <c r="ST138" s="242" t="e">
        <f t="shared" si="563"/>
        <v>#REF!</v>
      </c>
      <c r="SU138" s="242" t="e">
        <f t="shared" si="796"/>
        <v>#REF!</v>
      </c>
      <c r="SV138" s="242" t="e">
        <f t="shared" si="797"/>
        <v>#REF!</v>
      </c>
      <c r="SW138" s="242" t="e">
        <f t="shared" si="564"/>
        <v>#REF!</v>
      </c>
      <c r="SX138" s="242" t="e">
        <f t="shared" si="564"/>
        <v>#REF!</v>
      </c>
      <c r="SY138" s="242" t="e">
        <f t="shared" si="564"/>
        <v>#REF!</v>
      </c>
      <c r="SZ138" s="263" t="e">
        <f t="shared" si="564"/>
        <v>#REF!</v>
      </c>
      <c r="TA138" s="264">
        <f t="shared" si="565"/>
        <v>969.67827999999986</v>
      </c>
      <c r="TB138" s="264">
        <f t="shared" si="566"/>
        <v>0</v>
      </c>
      <c r="TC138" s="264">
        <f t="shared" si="567"/>
        <v>327.12151</v>
      </c>
      <c r="TD138" s="264">
        <f t="shared" si="568"/>
        <v>0</v>
      </c>
      <c r="TE138" s="264">
        <f t="shared" si="569"/>
        <v>0</v>
      </c>
      <c r="TF138" s="264">
        <f t="shared" si="569"/>
        <v>0</v>
      </c>
      <c r="TG138" s="264">
        <f t="shared" si="570"/>
        <v>584.96693000000005</v>
      </c>
      <c r="TH138" s="264">
        <f t="shared" si="571"/>
        <v>0</v>
      </c>
      <c r="TI138" s="264">
        <f t="shared" si="572"/>
        <v>0</v>
      </c>
      <c r="TJ138" s="264">
        <f t="shared" si="573"/>
        <v>53.850239999999999</v>
      </c>
      <c r="TK138" s="264">
        <f t="shared" si="574"/>
        <v>152.01473999999999</v>
      </c>
      <c r="TL138" s="264">
        <f t="shared" si="575"/>
        <v>907.8813899999999</v>
      </c>
      <c r="TM138" s="264">
        <f t="shared" si="576"/>
        <v>221.01035999999999</v>
      </c>
      <c r="TN138" s="264">
        <f t="shared" si="577"/>
        <v>0.74792000000000003</v>
      </c>
      <c r="TO138" s="264">
        <f t="shared" si="578"/>
        <v>209.69807</v>
      </c>
      <c r="TP138" s="264">
        <f t="shared" si="578"/>
        <v>0</v>
      </c>
      <c r="TQ138" s="264"/>
      <c r="TR138" s="264"/>
      <c r="TS138" s="264" t="e">
        <f t="shared" si="579"/>
        <v>#REF!</v>
      </c>
      <c r="TT138" s="264">
        <f t="shared" si="580"/>
        <v>0</v>
      </c>
      <c r="TU138" s="264">
        <f t="shared" si="581"/>
        <v>338.86379204662472</v>
      </c>
      <c r="TV138" s="264">
        <f t="shared" si="582"/>
        <v>0</v>
      </c>
      <c r="TW138" s="264">
        <f t="shared" si="582"/>
        <v>0</v>
      </c>
      <c r="TX138" s="264">
        <f t="shared" si="583"/>
        <v>0</v>
      </c>
      <c r="TY138" s="264">
        <f t="shared" si="584"/>
        <v>634.56413054466452</v>
      </c>
      <c r="TZ138" s="264">
        <f t="shared" si="585"/>
        <v>0</v>
      </c>
      <c r="UA138" s="264">
        <f t="shared" si="586"/>
        <v>0</v>
      </c>
      <c r="UB138" s="264">
        <f t="shared" si="587"/>
        <v>60.67358466203968</v>
      </c>
      <c r="UC138" s="264">
        <f t="shared" si="588"/>
        <v>171.13494900529807</v>
      </c>
      <c r="UD138" s="264">
        <f t="shared" si="589"/>
        <v>972.50015411192055</v>
      </c>
      <c r="UE138" s="264">
        <f t="shared" si="590"/>
        <v>247.64830307901573</v>
      </c>
      <c r="UF138" s="264">
        <f t="shared" si="591"/>
        <v>0.75859566026148884</v>
      </c>
      <c r="UG138" s="264">
        <f t="shared" si="592"/>
        <v>212.69125824581491</v>
      </c>
      <c r="UH138" s="264">
        <f t="shared" si="592"/>
        <v>0</v>
      </c>
      <c r="UI138" s="191"/>
      <c r="UJ138" s="191"/>
      <c r="UK138" s="191"/>
      <c r="UL138" s="191"/>
      <c r="UM138" s="189"/>
      <c r="UN138" s="191"/>
      <c r="UO138" s="191"/>
      <c r="UP138" s="191"/>
      <c r="UQ138" s="191"/>
      <c r="UR138" s="191"/>
      <c r="US138" s="191"/>
      <c r="UT138" s="191"/>
      <c r="UU138" s="191"/>
      <c r="UV138" s="192"/>
      <c r="UW138" s="191"/>
      <c r="UX138" s="191"/>
      <c r="UY138" s="191"/>
      <c r="UZ138" s="191"/>
      <c r="VA138" s="191"/>
      <c r="VB138" s="191"/>
      <c r="VC138" s="191"/>
      <c r="VD138" s="191"/>
      <c r="VE138" s="191"/>
      <c r="VF138" s="191"/>
      <c r="VG138" s="191"/>
      <c r="VH138" s="191"/>
      <c r="VI138" s="191"/>
      <c r="VJ138" s="191"/>
      <c r="VK138" s="191"/>
      <c r="VL138" s="191"/>
      <c r="VM138" s="191"/>
      <c r="VN138" s="219"/>
      <c r="VO138" s="191"/>
      <c r="VP138" s="191"/>
      <c r="VQ138" s="191"/>
      <c r="VR138" s="191"/>
      <c r="VS138" s="191"/>
      <c r="VT138" s="191"/>
      <c r="VU138" s="191"/>
      <c r="VV138" s="191"/>
    </row>
    <row r="139" spans="1:594" ht="23.1" hidden="1" customHeight="1" thickBot="1" x14ac:dyDescent="0.35">
      <c r="A139" s="265">
        <v>102</v>
      </c>
      <c r="B139" s="266" t="s">
        <v>186</v>
      </c>
      <c r="C139" s="265">
        <v>2</v>
      </c>
      <c r="D139" s="267">
        <v>922.8</v>
      </c>
      <c r="E139" s="239"/>
      <c r="F139" s="240">
        <f t="shared" si="593"/>
        <v>922.8</v>
      </c>
      <c r="G139" s="240"/>
      <c r="H139" s="268">
        <f>1900+144</f>
        <v>2044</v>
      </c>
      <c r="I139" s="269">
        <v>4.1013000000000002</v>
      </c>
      <c r="J139" s="269">
        <f t="shared" si="803"/>
        <v>4.1013000000000002</v>
      </c>
      <c r="K139" s="269">
        <f t="shared" si="798"/>
        <v>3.8266</v>
      </c>
      <c r="L139" s="269">
        <f t="shared" si="799"/>
        <v>3.8266</v>
      </c>
      <c r="M139" s="269">
        <v>1.3566</v>
      </c>
      <c r="N139" s="269">
        <v>0</v>
      </c>
      <c r="O139" s="269">
        <v>0.2747</v>
      </c>
      <c r="P139" s="269">
        <v>0</v>
      </c>
      <c r="Q139" s="269">
        <v>0</v>
      </c>
      <c r="R139" s="269">
        <v>0</v>
      </c>
      <c r="S139" s="269">
        <v>0.67249999999999999</v>
      </c>
      <c r="T139" s="269">
        <v>0</v>
      </c>
      <c r="U139" s="269">
        <v>0</v>
      </c>
      <c r="V139" s="269">
        <v>5.7099999999999998E-2</v>
      </c>
      <c r="W139" s="269">
        <v>0.2346</v>
      </c>
      <c r="X139" s="269">
        <v>1.0373000000000001</v>
      </c>
      <c r="Y139" s="269">
        <v>0.24479999999999999</v>
      </c>
      <c r="Z139" s="269">
        <v>8.0000000000000004E-4</v>
      </c>
      <c r="AA139" s="269">
        <v>0.22289999999999999</v>
      </c>
      <c r="AB139" s="269">
        <v>0</v>
      </c>
      <c r="AC139" s="244">
        <v>4.6500000000000004</v>
      </c>
      <c r="AD139" s="243">
        <f t="shared" si="802"/>
        <v>1.0230000000000001</v>
      </c>
      <c r="AE139" s="243">
        <f t="shared" si="390"/>
        <v>0</v>
      </c>
      <c r="AF139" s="243">
        <f t="shared" si="595"/>
        <v>0</v>
      </c>
      <c r="AG139" s="243">
        <f t="shared" si="596"/>
        <v>0</v>
      </c>
      <c r="AH139" s="244">
        <v>0.205982877916667</v>
      </c>
      <c r="AI139" s="243">
        <f t="shared" si="391"/>
        <v>0.66798156250003271</v>
      </c>
      <c r="AJ139" s="243">
        <f t="shared" si="597"/>
        <v>2.1531482530487731E-2</v>
      </c>
      <c r="AK139" s="243">
        <f t="shared" si="598"/>
        <v>0.56978509855102011</v>
      </c>
      <c r="AL139" s="243">
        <f t="shared" si="392"/>
        <v>0.32734822202083502</v>
      </c>
      <c r="AM139" s="243">
        <f t="shared" si="599"/>
        <v>8.2491751949250407</v>
      </c>
      <c r="AN139" s="244">
        <v>454.44</v>
      </c>
      <c r="AO139" s="244">
        <v>99.976799999999997</v>
      </c>
      <c r="AP139" s="243">
        <f t="shared" si="600"/>
        <v>0</v>
      </c>
      <c r="AQ139" s="243">
        <f t="shared" si="601"/>
        <v>0</v>
      </c>
      <c r="AR139" s="243">
        <f t="shared" si="602"/>
        <v>0</v>
      </c>
      <c r="AS139" s="244">
        <v>59.034795708700003</v>
      </c>
      <c r="AT139" s="244" t="e">
        <f t="shared" si="393"/>
        <v>#REF!</v>
      </c>
      <c r="AU139" s="243">
        <f t="shared" si="394"/>
        <v>69.701573202207953</v>
      </c>
      <c r="AV139" s="243">
        <f t="shared" si="603"/>
        <v>2.2467359729719769</v>
      </c>
      <c r="AW139" s="243">
        <f t="shared" si="604"/>
        <v>59.45511071823821</v>
      </c>
      <c r="AX139" s="243">
        <f t="shared" si="395"/>
        <v>34.157658445545394</v>
      </c>
      <c r="AY139" s="243">
        <f t="shared" si="605"/>
        <v>860.77299282774391</v>
      </c>
      <c r="AZ139" s="244">
        <v>31</v>
      </c>
      <c r="BA139" s="243">
        <f t="shared" si="606"/>
        <v>158.01216666666664</v>
      </c>
      <c r="BB139" s="243">
        <f t="shared" si="607"/>
        <v>16.478411666666663</v>
      </c>
      <c r="BC139" s="243">
        <f t="shared" si="608"/>
        <v>13.182729333333331</v>
      </c>
      <c r="BD139" s="243">
        <f t="shared" si="609"/>
        <v>3.2956823333333318</v>
      </c>
      <c r="BE139" s="244">
        <v>6.1794043749999998</v>
      </c>
      <c r="BF139" s="243">
        <f t="shared" si="610"/>
        <v>4.9435235000000004</v>
      </c>
      <c r="BG139" s="243">
        <f t="shared" si="611"/>
        <v>1.2358808749999994</v>
      </c>
      <c r="BH139" s="243">
        <f t="shared" si="396"/>
        <v>20.528077705362051</v>
      </c>
      <c r="BI139" s="243">
        <f t="shared" si="612"/>
        <v>0.66169483008369112</v>
      </c>
      <c r="BJ139" s="243">
        <f t="shared" si="613"/>
        <v>17.510352732845291</v>
      </c>
      <c r="BK139" s="243">
        <f t="shared" si="397"/>
        <v>10.059903020684768</v>
      </c>
      <c r="BL139" s="243">
        <f t="shared" si="614"/>
        <v>253.50955612125614</v>
      </c>
      <c r="BM139" s="244">
        <v>0</v>
      </c>
      <c r="BN139" s="243">
        <f t="shared" si="615"/>
        <v>0</v>
      </c>
      <c r="BO139" s="243">
        <f t="shared" si="398"/>
        <v>0</v>
      </c>
      <c r="BP139" s="243">
        <f t="shared" si="616"/>
        <v>0</v>
      </c>
      <c r="BQ139" s="243">
        <f t="shared" si="617"/>
        <v>0</v>
      </c>
      <c r="BR139" s="244">
        <v>0</v>
      </c>
      <c r="BS139" s="243">
        <f t="shared" si="399"/>
        <v>0</v>
      </c>
      <c r="BT139" s="243">
        <f t="shared" si="618"/>
        <v>0</v>
      </c>
      <c r="BU139" s="243">
        <f t="shared" si="619"/>
        <v>0</v>
      </c>
      <c r="BV139" s="243">
        <f t="shared" si="400"/>
        <v>0</v>
      </c>
      <c r="BW139" s="243">
        <f t="shared" si="620"/>
        <v>0</v>
      </c>
      <c r="BX139" s="244">
        <v>0</v>
      </c>
      <c r="BY139" s="243">
        <f t="shared" si="401"/>
        <v>0</v>
      </c>
      <c r="BZ139" s="243">
        <f t="shared" si="621"/>
        <v>0</v>
      </c>
      <c r="CA139" s="243">
        <f t="shared" si="622"/>
        <v>0</v>
      </c>
      <c r="CB139" s="243">
        <f t="shared" si="402"/>
        <v>0</v>
      </c>
      <c r="CC139" s="243">
        <f t="shared" si="623"/>
        <v>0</v>
      </c>
      <c r="CD139" s="245"/>
      <c r="CE139" s="243">
        <f t="shared" si="403"/>
        <v>0</v>
      </c>
      <c r="CF139" s="243">
        <f t="shared" si="624"/>
        <v>0</v>
      </c>
      <c r="CG139" s="243">
        <f t="shared" si="625"/>
        <v>0</v>
      </c>
      <c r="CH139" s="243">
        <f t="shared" si="404"/>
        <v>0</v>
      </c>
      <c r="CI139" s="243">
        <f t="shared" si="626"/>
        <v>0</v>
      </c>
      <c r="CJ139" s="245"/>
      <c r="CK139" s="243">
        <f t="shared" si="405"/>
        <v>0</v>
      </c>
      <c r="CL139" s="243">
        <f t="shared" si="627"/>
        <v>0</v>
      </c>
      <c r="CM139" s="243">
        <f t="shared" si="628"/>
        <v>0</v>
      </c>
      <c r="CN139" s="243">
        <f t="shared" si="406"/>
        <v>0</v>
      </c>
      <c r="CO139" s="243">
        <f t="shared" si="629"/>
        <v>0</v>
      </c>
      <c r="CP139" s="243">
        <v>0</v>
      </c>
      <c r="CQ139" s="243">
        <f t="shared" si="407"/>
        <v>0</v>
      </c>
      <c r="CR139" s="243">
        <f t="shared" si="763"/>
        <v>0</v>
      </c>
      <c r="CS139" s="243">
        <f t="shared" si="630"/>
        <v>0</v>
      </c>
      <c r="CT139" s="243">
        <f t="shared" si="408"/>
        <v>0</v>
      </c>
      <c r="CU139" s="243">
        <f t="shared" si="631"/>
        <v>0</v>
      </c>
      <c r="CV139" s="243"/>
      <c r="CW139" s="243">
        <f t="shared" si="409"/>
        <v>0</v>
      </c>
      <c r="CX139" s="243">
        <f t="shared" si="764"/>
        <v>0</v>
      </c>
      <c r="CY139" s="243">
        <f t="shared" si="632"/>
        <v>0</v>
      </c>
      <c r="CZ139" s="243">
        <f t="shared" si="410"/>
        <v>0</v>
      </c>
      <c r="DA139" s="243">
        <f t="shared" si="633"/>
        <v>0</v>
      </c>
      <c r="DB139" s="244">
        <v>8.49</v>
      </c>
      <c r="DC139" s="243">
        <f t="shared" si="634"/>
        <v>1.8678000000000001</v>
      </c>
      <c r="DD139" s="243">
        <f t="shared" si="411"/>
        <v>0</v>
      </c>
      <c r="DE139" s="244">
        <v>0.351887285095</v>
      </c>
      <c r="DF139" s="244">
        <v>3.9625879124999999E-2</v>
      </c>
      <c r="DG139" s="243">
        <f t="shared" si="412"/>
        <v>1.2213580397060693</v>
      </c>
      <c r="DH139" s="243">
        <f t="shared" si="413"/>
        <v>0.59853356019630355</v>
      </c>
      <c r="DI139" s="243">
        <f t="shared" si="635"/>
        <v>15.083045716946847</v>
      </c>
      <c r="DJ139" s="244">
        <v>90.58</v>
      </c>
      <c r="DK139" s="243">
        <f t="shared" si="636"/>
        <v>19.927599999999998</v>
      </c>
      <c r="DL139" s="243">
        <f t="shared" si="414"/>
        <v>0</v>
      </c>
      <c r="DM139" s="244">
        <v>3.6971758002450099</v>
      </c>
      <c r="DN139" s="244">
        <v>6.3234467465000002</v>
      </c>
      <c r="DO139" s="243">
        <f t="shared" si="415"/>
        <v>13.694652985731592</v>
      </c>
      <c r="DP139" s="243">
        <f t="shared" si="416"/>
        <v>6.71114377662383</v>
      </c>
      <c r="DQ139" s="243">
        <f t="shared" si="637"/>
        <v>169.12082317092049</v>
      </c>
      <c r="DR139" s="244">
        <v>16.7</v>
      </c>
      <c r="DS139" s="243">
        <f t="shared" si="638"/>
        <v>3.6739999999999999</v>
      </c>
      <c r="DT139" s="243">
        <f t="shared" si="417"/>
        <v>0</v>
      </c>
      <c r="DU139" s="244">
        <v>0.70623810333999903</v>
      </c>
      <c r="DV139" s="244">
        <v>0</v>
      </c>
      <c r="DW139" s="243">
        <f t="shared" si="418"/>
        <v>2.3951779888720699</v>
      </c>
      <c r="DX139" s="243">
        <f t="shared" si="419"/>
        <v>1.1737708046106035</v>
      </c>
      <c r="DY139" s="243">
        <f t="shared" si="420"/>
        <v>29.579024276187205</v>
      </c>
      <c r="DZ139" s="244">
        <v>59.64</v>
      </c>
      <c r="EA139" s="243">
        <f t="shared" si="639"/>
        <v>13.120800000000001</v>
      </c>
      <c r="EB139" s="243">
        <f t="shared" si="421"/>
        <v>0</v>
      </c>
      <c r="EC139" s="244">
        <v>2.47158700837499</v>
      </c>
      <c r="ED139" s="244">
        <v>3.1882891250000003E-2</v>
      </c>
      <c r="EE139" s="243">
        <f t="shared" si="422"/>
        <v>8.5516739293160988</v>
      </c>
      <c r="EF139" s="243">
        <f t="shared" si="423"/>
        <v>4.1907971914470554</v>
      </c>
      <c r="EG139" s="243">
        <f t="shared" si="424"/>
        <v>105.60808922446579</v>
      </c>
      <c r="EH139" s="244">
        <v>0</v>
      </c>
      <c r="EI139" s="243">
        <f t="shared" si="640"/>
        <v>0</v>
      </c>
      <c r="EJ139" s="243">
        <f t="shared" si="425"/>
        <v>0</v>
      </c>
      <c r="EK139" s="244">
        <v>0</v>
      </c>
      <c r="EL139" s="244">
        <v>0</v>
      </c>
      <c r="EM139" s="243">
        <f t="shared" si="426"/>
        <v>0</v>
      </c>
      <c r="EN139" s="243">
        <f t="shared" si="427"/>
        <v>0</v>
      </c>
      <c r="EO139" s="243">
        <f t="shared" si="641"/>
        <v>0</v>
      </c>
      <c r="EP139" s="244">
        <v>0</v>
      </c>
      <c r="EQ139" s="244">
        <v>107.0448</v>
      </c>
      <c r="ER139" s="244">
        <v>0</v>
      </c>
      <c r="ES139" s="244">
        <v>0</v>
      </c>
      <c r="ET139" s="244">
        <v>0</v>
      </c>
      <c r="EU139" s="243">
        <f t="shared" si="428"/>
        <v>12.162640076754624</v>
      </c>
      <c r="EV139" s="243">
        <f t="shared" si="642"/>
        <v>0.39204625851815977</v>
      </c>
      <c r="EW139" s="243">
        <f t="shared" si="643"/>
        <v>10.374674188367109</v>
      </c>
      <c r="EX139" s="243">
        <f t="shared" si="429"/>
        <v>5.9603720038377315</v>
      </c>
      <c r="EY139" s="243">
        <f t="shared" si="644"/>
        <v>150.20137449671083</v>
      </c>
      <c r="EZ139" s="245">
        <f t="shared" si="645"/>
        <v>175.41</v>
      </c>
      <c r="FA139" s="245">
        <f t="shared" si="645"/>
        <v>38.590199999999996</v>
      </c>
      <c r="FB139" s="245">
        <f t="shared" si="645"/>
        <v>0</v>
      </c>
      <c r="FC139" s="245">
        <f t="shared" si="646"/>
        <v>0</v>
      </c>
      <c r="FD139" s="245">
        <f t="shared" si="647"/>
        <v>0</v>
      </c>
      <c r="FE139" s="245">
        <f t="shared" si="648"/>
        <v>13.621843713929998</v>
      </c>
      <c r="FF139" s="245">
        <f t="shared" si="649"/>
        <v>38.025503020380455</v>
      </c>
      <c r="FG139" s="245">
        <f t="shared" si="650"/>
        <v>1.2257006779229631</v>
      </c>
      <c r="FH139" s="245">
        <f t="shared" si="651"/>
        <v>32.435573378447145</v>
      </c>
      <c r="FI139" s="245">
        <f t="shared" si="652"/>
        <v>18.634617336715522</v>
      </c>
      <c r="FJ139" s="245">
        <f t="shared" si="652"/>
        <v>469.5923568852312</v>
      </c>
      <c r="FK139" s="244">
        <f t="shared" si="430"/>
        <v>0</v>
      </c>
      <c r="FL139" s="244">
        <v>0</v>
      </c>
      <c r="FM139" s="243">
        <f t="shared" si="653"/>
        <v>0</v>
      </c>
      <c r="FN139" s="243">
        <f t="shared" si="654"/>
        <v>0</v>
      </c>
      <c r="FO139" s="244">
        <v>0</v>
      </c>
      <c r="FP139" s="244">
        <f t="shared" si="655"/>
        <v>0</v>
      </c>
      <c r="FQ139" s="244">
        <f t="shared" si="431"/>
        <v>0</v>
      </c>
      <c r="FR139" s="244">
        <v>0</v>
      </c>
      <c r="FS139" s="243">
        <f t="shared" si="656"/>
        <v>0</v>
      </c>
      <c r="FT139" s="243">
        <f t="shared" si="657"/>
        <v>0</v>
      </c>
      <c r="FU139" s="244">
        <v>0</v>
      </c>
      <c r="FV139" s="244">
        <f t="shared" si="658"/>
        <v>0</v>
      </c>
      <c r="FW139" s="270">
        <v>4.5329999999999997E-3</v>
      </c>
      <c r="FX139" s="243">
        <f t="shared" si="659"/>
        <v>20.293416603688499</v>
      </c>
      <c r="FY139" s="243">
        <f t="shared" si="660"/>
        <v>4.4645516528114699</v>
      </c>
      <c r="FZ139" s="243">
        <f t="shared" si="432"/>
        <v>0</v>
      </c>
      <c r="GA139" s="243">
        <f t="shared" si="661"/>
        <v>0</v>
      </c>
      <c r="GB139" s="243">
        <f t="shared" si="662"/>
        <v>0</v>
      </c>
      <c r="GC139" s="243">
        <f t="shared" si="663"/>
        <v>0.35297353900421702</v>
      </c>
      <c r="GD139" s="243">
        <f t="shared" si="433"/>
        <v>2.8531544460548477</v>
      </c>
      <c r="GE139" s="243">
        <f t="shared" si="664"/>
        <v>9.1967575994300513E-2</v>
      </c>
      <c r="GF139" s="243">
        <f t="shared" si="665"/>
        <v>2.4337271842388057</v>
      </c>
      <c r="GG139" s="243">
        <f t="shared" si="434"/>
        <v>1.3982048120779518</v>
      </c>
      <c r="GH139" s="247">
        <f t="shared" si="666"/>
        <v>35.23476126436438</v>
      </c>
      <c r="GI139" s="244">
        <v>36</v>
      </c>
      <c r="GJ139" s="244">
        <v>4083.25</v>
      </c>
      <c r="GK139" s="244">
        <v>898.31500000000005</v>
      </c>
      <c r="GL139" s="244">
        <v>2504.55696894011</v>
      </c>
      <c r="GM139" s="244">
        <v>71.022008333333304</v>
      </c>
      <c r="GN139" s="271">
        <v>83</v>
      </c>
      <c r="GO139" s="243">
        <f t="shared" si="667"/>
        <v>18.260000000000002</v>
      </c>
      <c r="GP139" s="243">
        <f t="shared" si="435"/>
        <v>0</v>
      </c>
      <c r="GQ139" s="243">
        <f t="shared" si="668"/>
        <v>0</v>
      </c>
      <c r="GR139" s="243">
        <f t="shared" si="669"/>
        <v>0</v>
      </c>
      <c r="GS139" s="244">
        <v>1.6973666200833299</v>
      </c>
      <c r="GT139" s="244">
        <v>0.442097681458333</v>
      </c>
      <c r="GU139" s="245"/>
      <c r="GV139" s="243">
        <f t="shared" si="436"/>
        <v>11.748449886672589</v>
      </c>
      <c r="GW139" s="243">
        <f t="shared" si="670"/>
        <v>0.37869539774189354</v>
      </c>
      <c r="GX139" s="243">
        <f t="shared" si="671"/>
        <v>10.021371924467052</v>
      </c>
      <c r="GY139" s="243">
        <f t="shared" si="437"/>
        <v>5.7573957094107131</v>
      </c>
      <c r="GZ139" s="243">
        <f t="shared" si="672"/>
        <v>145.08637187714996</v>
      </c>
      <c r="HA139" s="244">
        <v>0</v>
      </c>
      <c r="HB139" s="244">
        <v>44</v>
      </c>
      <c r="HC139" s="244">
        <v>0</v>
      </c>
      <c r="HD139" s="244">
        <v>0</v>
      </c>
      <c r="HE139" s="244">
        <v>28.11</v>
      </c>
      <c r="HF139" s="243">
        <f t="shared" si="673"/>
        <v>6.1841999999999997</v>
      </c>
      <c r="HG139" s="243">
        <f t="shared" si="438"/>
        <v>0</v>
      </c>
      <c r="HH139" s="244">
        <v>1.2114519016400001</v>
      </c>
      <c r="HI139" s="244">
        <v>28.889488545266701</v>
      </c>
      <c r="HJ139" s="243">
        <f t="shared" si="439"/>
        <v>7.3167021279668898</v>
      </c>
      <c r="HK139" s="243">
        <f t="shared" si="440"/>
        <v>3.5855921287436794</v>
      </c>
      <c r="HL139" s="243">
        <f t="shared" si="441"/>
        <v>90.356921644340716</v>
      </c>
      <c r="HM139" s="244">
        <v>53.48</v>
      </c>
      <c r="HN139" s="243">
        <f t="shared" si="674"/>
        <v>11.765599999999999</v>
      </c>
      <c r="HO139" s="243">
        <f t="shared" si="442"/>
        <v>0</v>
      </c>
      <c r="HP139" s="244">
        <v>2.3086906163949998</v>
      </c>
      <c r="HQ139" s="244">
        <v>50.763180947776</v>
      </c>
      <c r="HR139" s="243">
        <f t="shared" si="443"/>
        <v>13.44346312410002</v>
      </c>
      <c r="HS139" s="243">
        <f t="shared" si="444"/>
        <v>6.5880467344135516</v>
      </c>
      <c r="HT139" s="243">
        <f t="shared" si="445"/>
        <v>166.01877770722149</v>
      </c>
      <c r="HU139" s="244">
        <v>27.34</v>
      </c>
      <c r="HV139" s="243">
        <f t="shared" si="675"/>
        <v>6.0148000000000001</v>
      </c>
      <c r="HW139" s="243">
        <f t="shared" si="446"/>
        <v>0</v>
      </c>
      <c r="HX139" s="244">
        <v>1.1165490246000001</v>
      </c>
      <c r="HY139" s="244">
        <v>61.391577268390002</v>
      </c>
      <c r="HZ139" s="243">
        <f t="shared" si="447"/>
        <v>10.8921336599825</v>
      </c>
      <c r="IA139" s="243">
        <f t="shared" si="448"/>
        <v>5.3377529976486251</v>
      </c>
      <c r="IB139" s="243">
        <f t="shared" si="449"/>
        <v>134.51137554074535</v>
      </c>
      <c r="IC139" s="244">
        <v>9.1</v>
      </c>
      <c r="ID139" s="243">
        <f t="shared" si="676"/>
        <v>2.0019999999999998</v>
      </c>
      <c r="IE139" s="243">
        <f t="shared" si="450"/>
        <v>0</v>
      </c>
      <c r="IF139" s="244">
        <v>0.401650654725001</v>
      </c>
      <c r="IG139" s="244">
        <v>0.84783847197866702</v>
      </c>
      <c r="IH139" s="243">
        <f t="shared" si="451"/>
        <v>1.403400414219514</v>
      </c>
      <c r="II139" s="243">
        <f t="shared" si="452"/>
        <v>0.68774447704615915</v>
      </c>
      <c r="IJ139" s="243">
        <f t="shared" si="677"/>
        <v>17.331160821563209</v>
      </c>
      <c r="IK139" s="244">
        <v>0</v>
      </c>
      <c r="IL139" s="243">
        <f t="shared" si="678"/>
        <v>0</v>
      </c>
      <c r="IM139" s="243">
        <f t="shared" si="453"/>
        <v>0</v>
      </c>
      <c r="IN139" s="244">
        <v>0</v>
      </c>
      <c r="IO139" s="244">
        <v>0</v>
      </c>
      <c r="IP139" s="243">
        <f t="shared" si="454"/>
        <v>0</v>
      </c>
      <c r="IQ139" s="243">
        <f t="shared" si="455"/>
        <v>0</v>
      </c>
      <c r="IR139" s="243">
        <f t="shared" si="679"/>
        <v>0</v>
      </c>
      <c r="IS139" s="244">
        <v>1.95</v>
      </c>
      <c r="IT139" s="243">
        <f t="shared" si="680"/>
        <v>0.42899999999999999</v>
      </c>
      <c r="IU139" s="243">
        <f t="shared" si="456"/>
        <v>0</v>
      </c>
      <c r="IV139" s="244">
        <v>8.5181396224999997E-2</v>
      </c>
      <c r="IW139" s="244">
        <v>0.202113562105493</v>
      </c>
      <c r="IX139" s="243">
        <f t="shared" si="457"/>
        <v>0.30294966141876351</v>
      </c>
      <c r="IY139" s="243">
        <f t="shared" si="458"/>
        <v>0.14846223098746283</v>
      </c>
      <c r="IZ139" s="243">
        <f t="shared" si="681"/>
        <v>3.7412482208840632</v>
      </c>
      <c r="JA139" s="244">
        <v>34.082311111110897</v>
      </c>
      <c r="JB139" s="243">
        <f t="shared" si="682"/>
        <v>7.4981084444443971</v>
      </c>
      <c r="JC139" s="244">
        <v>87.415822222221706</v>
      </c>
      <c r="JD139" s="243">
        <f t="shared" si="459"/>
        <v>0</v>
      </c>
      <c r="JE139" s="243">
        <f t="shared" si="460"/>
        <v>14.656805935431894</v>
      </c>
      <c r="JF139" s="243">
        <f t="shared" si="461"/>
        <v>7.1826523856604458</v>
      </c>
      <c r="JG139" s="243">
        <f t="shared" si="683"/>
        <v>181.00284011864321</v>
      </c>
      <c r="JH139" s="244">
        <v>0</v>
      </c>
      <c r="JI139" s="243">
        <f t="shared" si="684"/>
        <v>0</v>
      </c>
      <c r="JJ139" s="244">
        <v>0</v>
      </c>
      <c r="JK139" s="243">
        <f t="shared" si="462"/>
        <v>0</v>
      </c>
      <c r="JL139" s="243">
        <f t="shared" si="463"/>
        <v>0</v>
      </c>
      <c r="JM139" s="243">
        <f t="shared" si="464"/>
        <v>0</v>
      </c>
      <c r="JN139" s="243">
        <f t="shared" si="685"/>
        <v>0</v>
      </c>
      <c r="JO139" s="244">
        <v>0.623571428571431</v>
      </c>
      <c r="JP139" s="243">
        <f t="shared" si="686"/>
        <v>0.13718571428571483</v>
      </c>
      <c r="JQ139" s="244">
        <v>0.75971428571428801</v>
      </c>
      <c r="JR139" s="243">
        <f t="shared" si="465"/>
        <v>0</v>
      </c>
      <c r="JS139" s="243">
        <f t="shared" si="466"/>
        <v>0.17275894515850632</v>
      </c>
      <c r="JT139" s="243">
        <f t="shared" si="467"/>
        <v>8.4661518686497017E-2</v>
      </c>
      <c r="JU139" s="243">
        <f t="shared" si="687"/>
        <v>2.1334702708997244</v>
      </c>
      <c r="JV139" s="244">
        <v>1.1202380952380999</v>
      </c>
      <c r="JW139" s="243">
        <f t="shared" si="688"/>
        <v>0.24645238095238198</v>
      </c>
      <c r="JX139" s="244">
        <v>2.2983333333333298</v>
      </c>
      <c r="JY139" s="243">
        <f t="shared" si="468"/>
        <v>0</v>
      </c>
      <c r="JZ139" s="243">
        <f t="shared" si="469"/>
        <v>0.41642719186708949</v>
      </c>
      <c r="KA139" s="243">
        <f t="shared" si="470"/>
        <v>0.20407255006954506</v>
      </c>
      <c r="KB139" s="243">
        <f t="shared" si="689"/>
        <v>5.1426282617525354</v>
      </c>
      <c r="KC139" s="244">
        <v>52.2</v>
      </c>
      <c r="KD139" s="243">
        <f t="shared" si="690"/>
        <v>11.484</v>
      </c>
      <c r="KE139" s="244">
        <v>27.98</v>
      </c>
      <c r="KF139" s="243">
        <f t="shared" si="471"/>
        <v>0</v>
      </c>
      <c r="KG139" s="243">
        <f t="shared" si="472"/>
        <v>10.41504342103153</v>
      </c>
      <c r="KH139" s="243">
        <f t="shared" si="473"/>
        <v>5.1039521710515769</v>
      </c>
      <c r="KI139" s="243">
        <f t="shared" si="691"/>
        <v>128.61959471049971</v>
      </c>
      <c r="KJ139" s="244">
        <v>12.545694444444401</v>
      </c>
      <c r="KK139" s="243">
        <f t="shared" si="692"/>
        <v>2.7600527777777679</v>
      </c>
      <c r="KL139" s="244">
        <v>12.1605555555556</v>
      </c>
      <c r="KM139" s="243">
        <f t="shared" si="474"/>
        <v>0</v>
      </c>
      <c r="KN139" s="243">
        <f t="shared" si="475"/>
        <v>3.1207751794134491</v>
      </c>
      <c r="KO139" s="243">
        <f t="shared" si="476"/>
        <v>1.5293538978595611</v>
      </c>
      <c r="KP139" s="243">
        <f t="shared" si="693"/>
        <v>38.539718226060934</v>
      </c>
      <c r="KQ139" s="243">
        <f t="shared" si="694"/>
        <v>220.55181507936481</v>
      </c>
      <c r="KR139" s="243">
        <f t="shared" si="694"/>
        <v>48.521399317460258</v>
      </c>
      <c r="KS139" s="243">
        <f t="shared" si="695"/>
        <v>277.83214778592679</v>
      </c>
      <c r="KT139" s="243">
        <f t="shared" si="696"/>
        <v>0</v>
      </c>
      <c r="KU139" s="243">
        <f t="shared" si="697"/>
        <v>0</v>
      </c>
      <c r="KV139" s="243">
        <f t="shared" si="698"/>
        <v>0</v>
      </c>
      <c r="KW139" s="243">
        <f t="shared" si="699"/>
        <v>62.140459660590146</v>
      </c>
      <c r="KX139" s="243">
        <f t="shared" si="700"/>
        <v>2.0030137008735309</v>
      </c>
      <c r="KY139" s="243">
        <f t="shared" si="701"/>
        <v>53.005516797798307</v>
      </c>
      <c r="KZ139" s="243">
        <f t="shared" si="702"/>
        <v>30.452291092167105</v>
      </c>
      <c r="LA139" s="243">
        <f t="shared" si="702"/>
        <v>767.39773552261101</v>
      </c>
      <c r="LB139" s="244">
        <v>83.73</v>
      </c>
      <c r="LC139" s="243">
        <f t="shared" si="703"/>
        <v>18.4206</v>
      </c>
      <c r="LD139" s="243">
        <f t="shared" si="477"/>
        <v>0</v>
      </c>
      <c r="LE139" s="243">
        <f t="shared" si="704"/>
        <v>0</v>
      </c>
      <c r="LF139" s="243">
        <f t="shared" si="705"/>
        <v>0</v>
      </c>
      <c r="LG139" s="244">
        <v>7.4772895108749999</v>
      </c>
      <c r="LH139" s="243">
        <f t="shared" si="478"/>
        <v>12.456135772078571</v>
      </c>
      <c r="LI139" s="243">
        <f t="shared" si="706"/>
        <v>0.40150669543948669</v>
      </c>
      <c r="LJ139" s="243">
        <f t="shared" si="707"/>
        <v>10.625024621781126</v>
      </c>
      <c r="LK139" s="243">
        <f t="shared" si="479"/>
        <v>6.1042012641476786</v>
      </c>
      <c r="LL139" s="243">
        <f t="shared" si="708"/>
        <v>153.82587185652147</v>
      </c>
      <c r="LM139" s="243">
        <f t="shared" si="480"/>
        <v>0.54166666784117723</v>
      </c>
      <c r="LN139" s="244">
        <v>6.1545228937110799E-2</v>
      </c>
      <c r="LO139" s="243">
        <f t="shared" si="709"/>
        <v>1.9838272432769494E-3</v>
      </c>
      <c r="LP139" s="243">
        <f t="shared" si="710"/>
        <v>5.2497787819218517E-2</v>
      </c>
      <c r="LQ139" s="243">
        <f t="shared" si="481"/>
        <v>3.0160594838914402E-2</v>
      </c>
      <c r="LR139" s="243">
        <f t="shared" si="711"/>
        <v>0.7600469899406429</v>
      </c>
      <c r="LS139" s="244">
        <v>146.56848149999999</v>
      </c>
      <c r="LT139" s="243">
        <f t="shared" si="482"/>
        <v>16.65339826951864</v>
      </c>
      <c r="LU139" s="243">
        <f t="shared" si="712"/>
        <v>0.53679977718453509</v>
      </c>
      <c r="LV139" s="243">
        <f t="shared" si="713"/>
        <v>14.205269586623659</v>
      </c>
      <c r="LW139" s="243">
        <f t="shared" si="483"/>
        <v>8.1610939884759315</v>
      </c>
      <c r="LX139" s="243">
        <f t="shared" si="714"/>
        <v>205.65956850959347</v>
      </c>
      <c r="LY139" s="245">
        <f t="shared" si="484"/>
        <v>0</v>
      </c>
      <c r="LZ139" s="244">
        <v>0</v>
      </c>
      <c r="MA139" s="249">
        <f t="shared" si="715"/>
        <v>0</v>
      </c>
      <c r="MB139" s="249">
        <f t="shared" si="716"/>
        <v>0</v>
      </c>
      <c r="MC139" s="249">
        <f t="shared" si="485"/>
        <v>0</v>
      </c>
      <c r="MD139" s="247">
        <f t="shared" si="717"/>
        <v>0</v>
      </c>
      <c r="ME139" s="250">
        <f t="shared" si="718"/>
        <v>2900.0884370493372</v>
      </c>
      <c r="MF139" s="251">
        <f t="shared" si="765"/>
        <v>1271.3317826533248</v>
      </c>
      <c r="MG139" s="252" t="e">
        <f t="shared" si="719"/>
        <v>#REF!</v>
      </c>
      <c r="MH139" s="252" t="e">
        <f t="shared" si="766"/>
        <v>#REF!</v>
      </c>
      <c r="MI139" s="252">
        <f t="shared" si="720"/>
        <v>146.56848149999999</v>
      </c>
      <c r="MJ139" s="252">
        <f t="shared" si="721"/>
        <v>0</v>
      </c>
      <c r="MK139" s="252">
        <f t="shared" si="767"/>
        <v>158.01216666666664</v>
      </c>
      <c r="ML139" s="252">
        <f t="shared" si="722"/>
        <v>0</v>
      </c>
      <c r="MM139" s="252">
        <f t="shared" si="723"/>
        <v>0</v>
      </c>
      <c r="MN139" s="252">
        <f t="shared" si="724"/>
        <v>107.0448</v>
      </c>
      <c r="MO139" s="252">
        <f t="shared" si="725"/>
        <v>0</v>
      </c>
      <c r="MP139" s="253">
        <f t="shared" si="726"/>
        <v>0</v>
      </c>
      <c r="MQ139" s="254">
        <f t="shared" si="768"/>
        <v>0</v>
      </c>
      <c r="MR139" s="255">
        <f t="shared" si="727"/>
        <v>0</v>
      </c>
      <c r="MS139" s="255">
        <f t="shared" si="769"/>
        <v>0</v>
      </c>
      <c r="MT139" s="255">
        <f t="shared" si="770"/>
        <v>246.99891883105707</v>
      </c>
      <c r="MU139" s="255">
        <f t="shared" si="486"/>
        <v>7.9616761965043032</v>
      </c>
      <c r="MV139" s="255">
        <f t="shared" si="728"/>
        <v>257.04046290339591</v>
      </c>
      <c r="MW139" s="255" t="e">
        <f t="shared" si="487"/>
        <v>#REF!</v>
      </c>
      <c r="MX139" s="255" t="e">
        <f t="shared" si="488"/>
        <v>#REF!</v>
      </c>
      <c r="MY139" s="256" t="e">
        <f t="shared" si="729"/>
        <v>#REF!</v>
      </c>
      <c r="MZ139" s="254">
        <f t="shared" si="730"/>
        <v>6.3681378202322447</v>
      </c>
      <c r="NA139" s="255">
        <f t="shared" si="489"/>
        <v>7.1768913234017395</v>
      </c>
      <c r="NB139" s="255">
        <f t="shared" si="731"/>
        <v>2.1531482530487731E-2</v>
      </c>
      <c r="NC139" s="255">
        <f t="shared" si="490"/>
        <v>2.6699038337804785E-2</v>
      </c>
      <c r="ND139" s="255">
        <f t="shared" si="732"/>
        <v>6.5469644404166996</v>
      </c>
      <c r="NE139" s="255">
        <f t="shared" si="800"/>
        <v>0.9726855672102791</v>
      </c>
      <c r="NF139" s="256">
        <f t="shared" si="771"/>
        <v>3.2887734042919745E-3</v>
      </c>
      <c r="NG139" s="257">
        <f t="shared" si="772"/>
        <v>1.1243203726527355</v>
      </c>
      <c r="NH139" s="254">
        <f t="shared" si="733"/>
        <v>626.95203507625058</v>
      </c>
      <c r="NI139" s="255">
        <f t="shared" si="491"/>
        <v>706.57494353093443</v>
      </c>
      <c r="NJ139" s="255" t="e">
        <f t="shared" si="734"/>
        <v>#REF!</v>
      </c>
      <c r="NK139" s="255" t="e">
        <f t="shared" si="492"/>
        <v>#REF!</v>
      </c>
      <c r="NL139" s="255">
        <f t="shared" si="735"/>
        <v>683.15316891090788</v>
      </c>
      <c r="NM139" s="255">
        <f t="shared" si="773"/>
        <v>0.91773274809768657</v>
      </c>
      <c r="NN139" s="256" t="e">
        <f t="shared" si="774"/>
        <v>#REF!</v>
      </c>
      <c r="NO139" s="257" t="e">
        <f t="shared" si="801"/>
        <v>#REF!</v>
      </c>
      <c r="NP139" s="254">
        <f t="shared" si="736"/>
        <v>21.362630334071255</v>
      </c>
      <c r="NQ139" s="255">
        <f t="shared" si="493"/>
        <v>24.075684386498306</v>
      </c>
      <c r="NR139" s="255">
        <f t="shared" si="737"/>
        <v>18.787947663417022</v>
      </c>
      <c r="NS139" s="255">
        <f t="shared" si="494"/>
        <v>23.297055102637106</v>
      </c>
      <c r="NT139" s="255">
        <f t="shared" si="738"/>
        <v>201.19806041369534</v>
      </c>
      <c r="NU139" s="255">
        <f t="shared" si="739"/>
        <v>0.1061771186568413</v>
      </c>
      <c r="NV139" s="256">
        <f t="shared" si="740"/>
        <v>9.3380361742981019E-2</v>
      </c>
      <c r="NW139" s="257">
        <f t="shared" si="495"/>
        <v>1.0358957808877343</v>
      </c>
      <c r="NX139" s="254">
        <f t="shared" si="741"/>
        <v>0</v>
      </c>
      <c r="NY139" s="255">
        <f t="shared" si="496"/>
        <v>0</v>
      </c>
      <c r="NZ139" s="255">
        <f t="shared" si="742"/>
        <v>0</v>
      </c>
      <c r="OA139" s="255">
        <f t="shared" si="497"/>
        <v>0</v>
      </c>
      <c r="OB139" s="255">
        <f t="shared" si="743"/>
        <v>0</v>
      </c>
      <c r="OC139" s="255"/>
      <c r="OD139" s="256"/>
      <c r="OE139" s="257"/>
      <c r="OF139" s="254">
        <f t="shared" si="744"/>
        <v>0</v>
      </c>
      <c r="OG139" s="255">
        <f t="shared" si="498"/>
        <v>0</v>
      </c>
      <c r="OH139" s="255">
        <f t="shared" si="745"/>
        <v>0</v>
      </c>
      <c r="OI139" s="255">
        <f t="shared" si="499"/>
        <v>0</v>
      </c>
      <c r="OJ139" s="255">
        <f t="shared" si="746"/>
        <v>0</v>
      </c>
      <c r="OK139" s="255"/>
      <c r="OL139" s="256"/>
      <c r="OM139" s="257"/>
      <c r="ON139" s="258"/>
      <c r="OO139" s="254">
        <f t="shared" si="747"/>
        <v>0</v>
      </c>
      <c r="OP139" s="255">
        <f t="shared" si="500"/>
        <v>0</v>
      </c>
      <c r="OQ139" s="255">
        <f t="shared" si="748"/>
        <v>0</v>
      </c>
      <c r="OR139" s="255">
        <f t="shared" si="501"/>
        <v>0</v>
      </c>
      <c r="OS139" s="255">
        <f t="shared" si="749"/>
        <v>0</v>
      </c>
      <c r="OT139" s="255"/>
      <c r="OU139" s="256"/>
      <c r="OV139" s="257"/>
      <c r="OW139" s="258"/>
      <c r="OX139" s="254">
        <f t="shared" si="750"/>
        <v>253.57159952170554</v>
      </c>
      <c r="OY139" s="255">
        <f t="shared" si="502"/>
        <v>285.77519266096215</v>
      </c>
      <c r="OZ139" s="255">
        <f t="shared" si="751"/>
        <v>1.2257006779229631</v>
      </c>
      <c r="PA139" s="255">
        <f t="shared" si="503"/>
        <v>1.5198688406244742</v>
      </c>
      <c r="PB139" s="255">
        <f t="shared" si="752"/>
        <v>372.69234673431049</v>
      </c>
      <c r="PC139" s="255">
        <f t="shared" si="804"/>
        <v>0.68037780153954919</v>
      </c>
      <c r="PD139" s="259">
        <f t="shared" si="504"/>
        <v>3.2887734042919741E-3</v>
      </c>
      <c r="PE139" s="257">
        <f t="shared" si="805"/>
        <v>1.0871972864125528</v>
      </c>
      <c r="PF139" s="254">
        <f t="shared" si="505"/>
        <v>0</v>
      </c>
      <c r="PG139" s="255">
        <f t="shared" si="506"/>
        <v>0</v>
      </c>
      <c r="PH139" s="255">
        <f t="shared" si="753"/>
        <v>0</v>
      </c>
      <c r="PI139" s="255">
        <f t="shared" si="507"/>
        <v>0</v>
      </c>
      <c r="PJ139" s="255">
        <f t="shared" si="508"/>
        <v>0</v>
      </c>
      <c r="PK139" s="255"/>
      <c r="PL139" s="259"/>
      <c r="PM139" s="257"/>
      <c r="PN139" s="254">
        <f t="shared" si="509"/>
        <v>0</v>
      </c>
      <c r="PO139" s="255">
        <f t="shared" si="510"/>
        <v>0</v>
      </c>
      <c r="PP139" s="255">
        <f t="shared" si="754"/>
        <v>0</v>
      </c>
      <c r="PQ139" s="255">
        <f t="shared" si="511"/>
        <v>0</v>
      </c>
      <c r="PR139" s="255">
        <f t="shared" si="512"/>
        <v>0</v>
      </c>
      <c r="PS139" s="255"/>
      <c r="PT139" s="259"/>
      <c r="PU139" s="257"/>
      <c r="PV139" s="254">
        <f t="shared" si="513"/>
        <v>27.727115421271311</v>
      </c>
      <c r="PW139" s="255">
        <f t="shared" si="514"/>
        <v>31.248459079772768</v>
      </c>
      <c r="PX139" s="255">
        <f t="shared" si="515"/>
        <v>9.1967575994300513E-2</v>
      </c>
      <c r="PY139" s="255">
        <f t="shared" si="516"/>
        <v>0.11403979423293263</v>
      </c>
      <c r="PZ139" s="255">
        <f t="shared" si="517"/>
        <v>27.964096241559034</v>
      </c>
      <c r="QA139" s="255">
        <f t="shared" si="755"/>
        <v>0.99152553266014254</v>
      </c>
      <c r="QB139" s="259">
        <f t="shared" si="518"/>
        <v>3.2887734042919745E-3</v>
      </c>
      <c r="QC139" s="257">
        <f t="shared" si="756"/>
        <v>1.1267130482648682</v>
      </c>
      <c r="QD139" s="254">
        <f t="shared" si="519"/>
        <v>113.48607374784982</v>
      </c>
      <c r="QE139" s="255">
        <f t="shared" si="520"/>
        <v>127.89880511382674</v>
      </c>
      <c r="QF139" s="255">
        <f t="shared" si="521"/>
        <v>0.37869539774189354</v>
      </c>
      <c r="QG139" s="255">
        <f t="shared" si="522"/>
        <v>0.46958229319994799</v>
      </c>
      <c r="QH139" s="255">
        <f t="shared" si="523"/>
        <v>115.14791418821424</v>
      </c>
      <c r="QI139" s="255">
        <f t="shared" si="784"/>
        <v>0.98556777643711302</v>
      </c>
      <c r="QJ139" s="259">
        <f t="shared" si="785"/>
        <v>3.2887734042919745E-3</v>
      </c>
      <c r="QK139" s="257">
        <f t="shared" si="786"/>
        <v>1.1259564132245434</v>
      </c>
      <c r="QL139" s="254">
        <f t="shared" si="524"/>
        <v>333.73994489013899</v>
      </c>
      <c r="QM139" s="255">
        <f t="shared" si="525"/>
        <v>376.12491789118661</v>
      </c>
      <c r="QN139" s="255">
        <f t="shared" si="526"/>
        <v>2.0030137008735309</v>
      </c>
      <c r="QO139" s="255">
        <f t="shared" si="527"/>
        <v>2.4837369890831784</v>
      </c>
      <c r="QP139" s="255">
        <f t="shared" si="757"/>
        <v>609.04582184334208</v>
      </c>
      <c r="QQ139" s="255">
        <f t="shared" si="758"/>
        <v>0.54797181578233223</v>
      </c>
      <c r="QR139" s="259">
        <f t="shared" si="528"/>
        <v>3.2887734042919736E-3</v>
      </c>
      <c r="QS139" s="257">
        <f t="shared" si="759"/>
        <v>1.0703817262213862</v>
      </c>
      <c r="QT139" s="254">
        <f t="shared" si="529"/>
        <v>115.11313003857298</v>
      </c>
      <c r="QU139" s="255">
        <f t="shared" si="530"/>
        <v>129.73249755347175</v>
      </c>
      <c r="QV139" s="255">
        <f t="shared" si="531"/>
        <v>0.40150669543948669</v>
      </c>
      <c r="QW139" s="255">
        <f t="shared" si="532"/>
        <v>0.49786830234496349</v>
      </c>
      <c r="QX139" s="255">
        <f t="shared" si="533"/>
        <v>122.08402528295355</v>
      </c>
      <c r="QY139" s="255">
        <f t="shared" si="787"/>
        <v>0.94290084039886335</v>
      </c>
      <c r="QZ139" s="259">
        <f t="shared" si="788"/>
        <v>3.2887734042919749E-3</v>
      </c>
      <c r="RA139" s="257">
        <f t="shared" si="789"/>
        <v>1.1205377123476856</v>
      </c>
      <c r="RB139" s="254">
        <f t="shared" si="534"/>
        <v>6.4047301139446594E-2</v>
      </c>
      <c r="RC139" s="255">
        <f t="shared" si="535"/>
        <v>7.2181308384156317E-2</v>
      </c>
      <c r="RD139" s="255">
        <f t="shared" si="760"/>
        <v>1.9838272432769494E-3</v>
      </c>
      <c r="RE139" s="255">
        <f t="shared" si="536"/>
        <v>2.4599457816634174E-3</v>
      </c>
      <c r="RF139" s="255">
        <f t="shared" si="537"/>
        <v>0.60321189677828801</v>
      </c>
      <c r="RG139" s="255">
        <f t="shared" si="790"/>
        <v>0.1061771186568413</v>
      </c>
      <c r="RH139" s="259">
        <f t="shared" si="791"/>
        <v>3.2887734042919745E-3</v>
      </c>
      <c r="RI139" s="257">
        <f t="shared" si="792"/>
        <v>1.0142737996864488</v>
      </c>
      <c r="RJ139" s="254">
        <f t="shared" si="538"/>
        <v>17.330428895680864</v>
      </c>
      <c r="RK139" s="255">
        <f t="shared" si="539"/>
        <v>19.531393365432333</v>
      </c>
      <c r="RL139" s="255">
        <f t="shared" si="761"/>
        <v>0.53679977718453509</v>
      </c>
      <c r="RM139" s="255">
        <f t="shared" si="540"/>
        <v>0.66563172370882351</v>
      </c>
      <c r="RN139" s="255">
        <f t="shared" si="541"/>
        <v>163.22187976951864</v>
      </c>
      <c r="RO139" s="255">
        <f t="shared" si="793"/>
        <v>0.10617711865684129</v>
      </c>
      <c r="RP139" s="259">
        <f t="shared" si="794"/>
        <v>3.2887734042919741E-3</v>
      </c>
      <c r="RQ139" s="257">
        <f t="shared" si="795"/>
        <v>1.0142737996864488</v>
      </c>
      <c r="RR139" s="254">
        <f t="shared" si="542"/>
        <v>0</v>
      </c>
      <c r="RS139" s="255">
        <f t="shared" si="543"/>
        <v>0</v>
      </c>
      <c r="RT139" s="255">
        <f t="shared" si="762"/>
        <v>0</v>
      </c>
      <c r="RU139" s="255">
        <f t="shared" si="544"/>
        <v>0</v>
      </c>
      <c r="RV139" s="255">
        <f t="shared" si="545"/>
        <v>0</v>
      </c>
      <c r="RW139" s="255"/>
      <c r="RX139" s="259"/>
      <c r="RY139" s="257"/>
      <c r="RZ139" s="260"/>
      <c r="SA139" s="242" t="e">
        <f t="shared" si="546"/>
        <v>#REF!</v>
      </c>
      <c r="SB139" s="242">
        <f t="shared" si="547"/>
        <v>0</v>
      </c>
      <c r="SC139" s="242">
        <f t="shared" si="548"/>
        <v>0.2845605710098606</v>
      </c>
      <c r="SD139" s="242">
        <f t="shared" si="549"/>
        <v>0</v>
      </c>
      <c r="SE139" s="242">
        <f t="shared" si="550"/>
        <v>0</v>
      </c>
      <c r="SF139" s="262">
        <v>0</v>
      </c>
      <c r="SG139" s="242">
        <f t="shared" si="551"/>
        <v>0</v>
      </c>
      <c r="SH139" s="262">
        <v>0</v>
      </c>
      <c r="SI139" s="242">
        <f t="shared" si="552"/>
        <v>0.73114017511244167</v>
      </c>
      <c r="SJ139" s="242">
        <f t="shared" si="553"/>
        <v>0</v>
      </c>
      <c r="SK139" s="242">
        <f t="shared" si="554"/>
        <v>0</v>
      </c>
      <c r="SL139" s="242">
        <f t="shared" si="555"/>
        <v>6.4335315055923964E-2</v>
      </c>
      <c r="SM139" s="242">
        <f t="shared" si="556"/>
        <v>0.26414937454247789</v>
      </c>
      <c r="SN139" s="242">
        <f t="shared" si="557"/>
        <v>1.1103069646094439</v>
      </c>
      <c r="SO139" s="242">
        <f t="shared" si="558"/>
        <v>0.27430763198271341</v>
      </c>
      <c r="SP139" s="242">
        <f t="shared" si="559"/>
        <v>8.1141903974915911E-4</v>
      </c>
      <c r="SQ139" s="242">
        <f t="shared" si="560"/>
        <v>0.22608162995010944</v>
      </c>
      <c r="SR139" s="242">
        <f t="shared" si="561"/>
        <v>0</v>
      </c>
      <c r="SS139" s="242" t="e">
        <f t="shared" si="562"/>
        <v>#REF!</v>
      </c>
      <c r="ST139" s="242" t="e">
        <f t="shared" si="563"/>
        <v>#REF!</v>
      </c>
      <c r="SU139" s="242" t="e">
        <f t="shared" si="796"/>
        <v>#REF!</v>
      </c>
      <c r="SV139" s="242" t="e">
        <f t="shared" si="797"/>
        <v>#REF!</v>
      </c>
      <c r="SW139" s="242" t="e">
        <f t="shared" si="564"/>
        <v>#REF!</v>
      </c>
      <c r="SX139" s="242" t="e">
        <f t="shared" si="564"/>
        <v>#REF!</v>
      </c>
      <c r="SY139" s="242" t="e">
        <f t="shared" si="564"/>
        <v>#REF!</v>
      </c>
      <c r="SZ139" s="263" t="e">
        <f t="shared" si="564"/>
        <v>#REF!</v>
      </c>
      <c r="TA139" s="264">
        <f t="shared" si="565"/>
        <v>1251.87048</v>
      </c>
      <c r="TB139" s="264">
        <f t="shared" si="566"/>
        <v>0</v>
      </c>
      <c r="TC139" s="264">
        <f t="shared" si="567"/>
        <v>253.49315999999999</v>
      </c>
      <c r="TD139" s="264">
        <f t="shared" si="568"/>
        <v>0</v>
      </c>
      <c r="TE139" s="264">
        <f t="shared" si="569"/>
        <v>0</v>
      </c>
      <c r="TF139" s="264">
        <f t="shared" si="569"/>
        <v>0</v>
      </c>
      <c r="TG139" s="264">
        <f t="shared" si="570"/>
        <v>620.58299999999997</v>
      </c>
      <c r="TH139" s="264">
        <f t="shared" si="571"/>
        <v>0</v>
      </c>
      <c r="TI139" s="264">
        <f t="shared" si="572"/>
        <v>0</v>
      </c>
      <c r="TJ139" s="264">
        <f t="shared" si="573"/>
        <v>52.691879999999998</v>
      </c>
      <c r="TK139" s="264">
        <f t="shared" si="574"/>
        <v>216.48887999999999</v>
      </c>
      <c r="TL139" s="264">
        <f t="shared" si="575"/>
        <v>957.22044000000005</v>
      </c>
      <c r="TM139" s="264">
        <f t="shared" si="576"/>
        <v>225.90143999999998</v>
      </c>
      <c r="TN139" s="264">
        <f t="shared" si="577"/>
        <v>0.73824000000000001</v>
      </c>
      <c r="TO139" s="264">
        <f t="shared" si="578"/>
        <v>205.69211999999999</v>
      </c>
      <c r="TP139" s="264">
        <f t="shared" si="578"/>
        <v>0</v>
      </c>
      <c r="TQ139" s="264"/>
      <c r="TR139" s="264"/>
      <c r="TS139" s="264" t="e">
        <f t="shared" si="579"/>
        <v>#REF!</v>
      </c>
      <c r="TT139" s="264">
        <f t="shared" si="580"/>
        <v>0</v>
      </c>
      <c r="TU139" s="264">
        <f t="shared" si="581"/>
        <v>262.59249492789934</v>
      </c>
      <c r="TV139" s="264">
        <f t="shared" si="582"/>
        <v>0</v>
      </c>
      <c r="TW139" s="264">
        <f t="shared" si="582"/>
        <v>0</v>
      </c>
      <c r="TX139" s="264">
        <f t="shared" si="583"/>
        <v>0</v>
      </c>
      <c r="TY139" s="264">
        <f t="shared" si="584"/>
        <v>674.6961535937611</v>
      </c>
      <c r="TZ139" s="264">
        <f t="shared" si="585"/>
        <v>0</v>
      </c>
      <c r="UA139" s="264">
        <f t="shared" si="586"/>
        <v>0</v>
      </c>
      <c r="UB139" s="264">
        <f t="shared" si="587"/>
        <v>59.368628733606634</v>
      </c>
      <c r="UC139" s="264">
        <f t="shared" si="588"/>
        <v>243.75704282779859</v>
      </c>
      <c r="UD139" s="264">
        <f t="shared" si="589"/>
        <v>1024.5912669415948</v>
      </c>
      <c r="UE139" s="264">
        <f t="shared" si="590"/>
        <v>253.13108279364792</v>
      </c>
      <c r="UF139" s="264">
        <f t="shared" si="591"/>
        <v>0.74877748988052395</v>
      </c>
      <c r="UG139" s="264">
        <f t="shared" si="592"/>
        <v>208.62812811796098</v>
      </c>
      <c r="UH139" s="264">
        <f t="shared" si="592"/>
        <v>0</v>
      </c>
      <c r="UI139" s="191"/>
      <c r="UJ139" s="191"/>
      <c r="UK139" s="191"/>
      <c r="UL139" s="191"/>
      <c r="UM139" s="189"/>
      <c r="UN139" s="191"/>
      <c r="UO139" s="191"/>
      <c r="UP139" s="191"/>
      <c r="UQ139" s="191"/>
      <c r="UR139" s="191"/>
      <c r="US139" s="191"/>
      <c r="UT139" s="191"/>
      <c r="UU139" s="191"/>
      <c r="UV139" s="192"/>
      <c r="UW139" s="191"/>
      <c r="UX139" s="191"/>
      <c r="UY139" s="191"/>
      <c r="UZ139" s="191"/>
      <c r="VA139" s="191"/>
      <c r="VB139" s="191"/>
      <c r="VC139" s="191"/>
      <c r="VD139" s="191"/>
      <c r="VE139" s="191"/>
      <c r="VF139" s="191"/>
      <c r="VG139" s="191"/>
      <c r="VH139" s="191"/>
      <c r="VI139" s="191"/>
      <c r="VJ139" s="191"/>
      <c r="VK139" s="191"/>
      <c r="VL139" s="191"/>
      <c r="VM139" s="191"/>
      <c r="VN139" s="219"/>
      <c r="VO139" s="191"/>
      <c r="VP139" s="191"/>
      <c r="VQ139" s="191"/>
      <c r="VR139" s="191"/>
      <c r="VS139" s="191"/>
      <c r="VT139" s="191"/>
      <c r="VU139" s="191"/>
      <c r="VV139" s="191"/>
    </row>
    <row r="140" spans="1:594" ht="23.1" hidden="1" customHeight="1" thickBot="1" x14ac:dyDescent="0.35">
      <c r="A140" s="265">
        <v>103</v>
      </c>
      <c r="B140" s="266" t="s">
        <v>186</v>
      </c>
      <c r="C140" s="265">
        <v>2</v>
      </c>
      <c r="D140" s="267">
        <v>930.3</v>
      </c>
      <c r="E140" s="239"/>
      <c r="F140" s="240">
        <f t="shared" si="593"/>
        <v>930.3</v>
      </c>
      <c r="G140" s="240"/>
      <c r="H140" s="268">
        <f>1657+118</f>
        <v>1775</v>
      </c>
      <c r="I140" s="269">
        <v>4.0095999999999998</v>
      </c>
      <c r="J140" s="269">
        <f t="shared" si="803"/>
        <v>4.0095999999999998</v>
      </c>
      <c r="K140" s="269">
        <f t="shared" si="798"/>
        <v>3.5876999999999999</v>
      </c>
      <c r="L140" s="269">
        <f t="shared" si="799"/>
        <v>3.5876999999999999</v>
      </c>
      <c r="M140" s="269">
        <v>1.2257</v>
      </c>
      <c r="N140" s="269">
        <v>0</v>
      </c>
      <c r="O140" s="269">
        <v>0.4219</v>
      </c>
      <c r="P140" s="269">
        <v>2.29E-2</v>
      </c>
      <c r="Q140" s="269">
        <v>0</v>
      </c>
      <c r="R140" s="269">
        <v>0</v>
      </c>
      <c r="S140" s="269">
        <v>0.61260000000000003</v>
      </c>
      <c r="T140" s="269">
        <v>0</v>
      </c>
      <c r="U140" s="269">
        <v>0</v>
      </c>
      <c r="V140" s="269">
        <v>5.9200000000000003E-2</v>
      </c>
      <c r="W140" s="269">
        <v>0.2329</v>
      </c>
      <c r="X140" s="269">
        <v>1.0061</v>
      </c>
      <c r="Y140" s="269">
        <v>0.20349999999999999</v>
      </c>
      <c r="Z140" s="269">
        <v>8.0000000000000004E-4</v>
      </c>
      <c r="AA140" s="269">
        <v>0.224</v>
      </c>
      <c r="AB140" s="269">
        <v>0</v>
      </c>
      <c r="AC140" s="244">
        <v>4.6500000000000004</v>
      </c>
      <c r="AD140" s="243">
        <f t="shared" si="802"/>
        <v>1.0230000000000001</v>
      </c>
      <c r="AE140" s="243">
        <f t="shared" si="390"/>
        <v>0</v>
      </c>
      <c r="AF140" s="243">
        <f t="shared" si="595"/>
        <v>0</v>
      </c>
      <c r="AG140" s="243">
        <f t="shared" si="596"/>
        <v>0</v>
      </c>
      <c r="AH140" s="244">
        <v>0.205982877916667</v>
      </c>
      <c r="AI140" s="243">
        <f t="shared" si="391"/>
        <v>0.66798156250003271</v>
      </c>
      <c r="AJ140" s="243">
        <f t="shared" si="597"/>
        <v>2.1531482530487731E-2</v>
      </c>
      <c r="AK140" s="243">
        <f t="shared" si="598"/>
        <v>0.56978509855102011</v>
      </c>
      <c r="AL140" s="243">
        <f t="shared" si="392"/>
        <v>0.32734822202083502</v>
      </c>
      <c r="AM140" s="243">
        <f t="shared" si="599"/>
        <v>8.2491751949250407</v>
      </c>
      <c r="AN140" s="244">
        <v>414.42</v>
      </c>
      <c r="AO140" s="244">
        <v>91.172399999999996</v>
      </c>
      <c r="AP140" s="243">
        <f t="shared" si="600"/>
        <v>0</v>
      </c>
      <c r="AQ140" s="243">
        <f t="shared" si="601"/>
        <v>0</v>
      </c>
      <c r="AR140" s="243">
        <f t="shared" si="602"/>
        <v>0</v>
      </c>
      <c r="AS140" s="244">
        <v>52.8535228061833</v>
      </c>
      <c r="AT140" s="244" t="e">
        <f t="shared" si="393"/>
        <v>#REF!</v>
      </c>
      <c r="AU140" s="243">
        <f t="shared" si="394"/>
        <v>63.451720788143881</v>
      </c>
      <c r="AV140" s="243">
        <f t="shared" si="603"/>
        <v>2.0452804304448722</v>
      </c>
      <c r="AW140" s="243">
        <f t="shared" si="604"/>
        <v>54.124016308463005</v>
      </c>
      <c r="AX140" s="243">
        <f t="shared" si="395"/>
        <v>31.094882179716361</v>
      </c>
      <c r="AY140" s="243">
        <f t="shared" si="605"/>
        <v>783.59103092885221</v>
      </c>
      <c r="AZ140" s="244">
        <v>48</v>
      </c>
      <c r="BA140" s="243">
        <f t="shared" si="606"/>
        <v>244.66399999999999</v>
      </c>
      <c r="BB140" s="243">
        <f t="shared" si="607"/>
        <v>25.514959999999999</v>
      </c>
      <c r="BC140" s="243">
        <f t="shared" si="608"/>
        <v>20.411968000000002</v>
      </c>
      <c r="BD140" s="243">
        <f t="shared" si="609"/>
        <v>5.1029919999999969</v>
      </c>
      <c r="BE140" s="244">
        <v>9.5681100000000008</v>
      </c>
      <c r="BF140" s="243">
        <f t="shared" si="610"/>
        <v>7.6544880000000006</v>
      </c>
      <c r="BG140" s="243">
        <f t="shared" si="611"/>
        <v>1.9136220000000002</v>
      </c>
      <c r="BH140" s="243">
        <f t="shared" si="396"/>
        <v>31.785410640560595</v>
      </c>
      <c r="BI140" s="243">
        <f t="shared" si="612"/>
        <v>1.0245597369037798</v>
      </c>
      <c r="BJ140" s="243">
        <f t="shared" si="613"/>
        <v>27.112804231502384</v>
      </c>
      <c r="BK140" s="243">
        <f t="shared" si="397"/>
        <v>15.576624032028029</v>
      </c>
      <c r="BL140" s="243">
        <f t="shared" si="614"/>
        <v>392.53092560710627</v>
      </c>
      <c r="BM140" s="244">
        <v>7.5</v>
      </c>
      <c r="BN140" s="243">
        <f t="shared" si="615"/>
        <v>1.65</v>
      </c>
      <c r="BO140" s="243">
        <f t="shared" si="398"/>
        <v>0</v>
      </c>
      <c r="BP140" s="243">
        <f t="shared" si="616"/>
        <v>0</v>
      </c>
      <c r="BQ140" s="243">
        <f t="shared" si="617"/>
        <v>0</v>
      </c>
      <c r="BR140" s="244">
        <v>1.42845415435833</v>
      </c>
      <c r="BS140" s="243">
        <f t="shared" si="399"/>
        <v>1.2019447039735707</v>
      </c>
      <c r="BT140" s="243">
        <f t="shared" si="618"/>
        <v>3.8743062457233489E-2</v>
      </c>
      <c r="BU140" s="243">
        <f t="shared" si="619"/>
        <v>1.0252531208246098</v>
      </c>
      <c r="BV140" s="243">
        <f t="shared" si="400"/>
        <v>0.58901994291659499</v>
      </c>
      <c r="BW140" s="243">
        <f t="shared" si="620"/>
        <v>14.843302561498193</v>
      </c>
      <c r="BX140" s="244">
        <v>0</v>
      </c>
      <c r="BY140" s="243">
        <f t="shared" si="401"/>
        <v>0</v>
      </c>
      <c r="BZ140" s="243">
        <f t="shared" si="621"/>
        <v>0</v>
      </c>
      <c r="CA140" s="243">
        <f t="shared" si="622"/>
        <v>0</v>
      </c>
      <c r="CB140" s="243">
        <f t="shared" si="402"/>
        <v>0</v>
      </c>
      <c r="CC140" s="243">
        <f t="shared" si="623"/>
        <v>0</v>
      </c>
      <c r="CD140" s="245"/>
      <c r="CE140" s="243">
        <f t="shared" si="403"/>
        <v>0</v>
      </c>
      <c r="CF140" s="243">
        <f t="shared" si="624"/>
        <v>0</v>
      </c>
      <c r="CG140" s="243">
        <f t="shared" si="625"/>
        <v>0</v>
      </c>
      <c r="CH140" s="243">
        <f t="shared" si="404"/>
        <v>0</v>
      </c>
      <c r="CI140" s="243">
        <f t="shared" si="626"/>
        <v>0</v>
      </c>
      <c r="CJ140" s="245"/>
      <c r="CK140" s="243">
        <f t="shared" si="405"/>
        <v>0</v>
      </c>
      <c r="CL140" s="243">
        <f t="shared" si="627"/>
        <v>0</v>
      </c>
      <c r="CM140" s="243">
        <f t="shared" si="628"/>
        <v>0</v>
      </c>
      <c r="CN140" s="243">
        <f t="shared" si="406"/>
        <v>0</v>
      </c>
      <c r="CO140" s="243">
        <f t="shared" si="629"/>
        <v>0</v>
      </c>
      <c r="CP140" s="243">
        <v>0</v>
      </c>
      <c r="CQ140" s="243">
        <f t="shared" si="407"/>
        <v>0</v>
      </c>
      <c r="CR140" s="243">
        <f t="shared" si="763"/>
        <v>0</v>
      </c>
      <c r="CS140" s="243">
        <f t="shared" si="630"/>
        <v>0</v>
      </c>
      <c r="CT140" s="243">
        <f t="shared" si="408"/>
        <v>0</v>
      </c>
      <c r="CU140" s="243">
        <f t="shared" si="631"/>
        <v>0</v>
      </c>
      <c r="CV140" s="243"/>
      <c r="CW140" s="243">
        <f t="shared" si="409"/>
        <v>0</v>
      </c>
      <c r="CX140" s="243">
        <f t="shared" si="764"/>
        <v>0</v>
      </c>
      <c r="CY140" s="243">
        <f t="shared" si="632"/>
        <v>0</v>
      </c>
      <c r="CZ140" s="243">
        <f t="shared" si="410"/>
        <v>0</v>
      </c>
      <c r="DA140" s="243">
        <f t="shared" si="633"/>
        <v>0</v>
      </c>
      <c r="DB140" s="244">
        <v>9.7100000000000009</v>
      </c>
      <c r="DC140" s="243">
        <f t="shared" si="634"/>
        <v>2.1362000000000001</v>
      </c>
      <c r="DD140" s="243">
        <f t="shared" si="411"/>
        <v>0</v>
      </c>
      <c r="DE140" s="244">
        <v>0.40221916237499999</v>
      </c>
      <c r="DF140" s="244">
        <v>3.9625879124999999E-2</v>
      </c>
      <c r="DG140" s="243">
        <f t="shared" si="412"/>
        <v>1.3961917728531779</v>
      </c>
      <c r="DH140" s="243">
        <f t="shared" si="413"/>
        <v>0.68421184071765895</v>
      </c>
      <c r="DI140" s="243">
        <f t="shared" si="635"/>
        <v>17.242138386085003</v>
      </c>
      <c r="DJ140" s="244">
        <v>79.03</v>
      </c>
      <c r="DK140" s="243">
        <f t="shared" si="636"/>
        <v>17.386600000000001</v>
      </c>
      <c r="DL140" s="243">
        <f t="shared" si="414"/>
        <v>0</v>
      </c>
      <c r="DM140" s="244">
        <v>3.2458565271649999</v>
      </c>
      <c r="DN140" s="244">
        <v>5.8194147464999997</v>
      </c>
      <c r="DO140" s="243">
        <f t="shared" si="415"/>
        <v>11.985057050171054</v>
      </c>
      <c r="DP140" s="243">
        <f t="shared" si="416"/>
        <v>5.8733464161918034</v>
      </c>
      <c r="DQ140" s="243">
        <f t="shared" si="637"/>
        <v>148.00832968803343</v>
      </c>
      <c r="DR140" s="244">
        <v>16.72</v>
      </c>
      <c r="DS140" s="243">
        <f t="shared" si="638"/>
        <v>3.6783999999999999</v>
      </c>
      <c r="DT140" s="243">
        <f t="shared" si="417"/>
        <v>0</v>
      </c>
      <c r="DU140" s="244">
        <v>0.70714771558</v>
      </c>
      <c r="DV140" s="244">
        <v>0</v>
      </c>
      <c r="DW140" s="243">
        <f t="shared" si="418"/>
        <v>2.3980537166435951</v>
      </c>
      <c r="DX140" s="243">
        <f t="shared" si="419"/>
        <v>1.1751800716111798</v>
      </c>
      <c r="DY140" s="243">
        <f t="shared" si="420"/>
        <v>29.614537804601728</v>
      </c>
      <c r="DZ140" s="244">
        <v>50.47</v>
      </c>
      <c r="EA140" s="243">
        <f t="shared" si="639"/>
        <v>11.103400000000001</v>
      </c>
      <c r="EB140" s="243">
        <f t="shared" si="421"/>
        <v>0</v>
      </c>
      <c r="EC140" s="244">
        <v>2.0912553905250002</v>
      </c>
      <c r="ED140" s="244">
        <v>3.1882891250000003E-2</v>
      </c>
      <c r="EE140" s="243">
        <f t="shared" si="422"/>
        <v>7.2373255800977887</v>
      </c>
      <c r="EF140" s="243">
        <f t="shared" si="423"/>
        <v>3.5466931930936401</v>
      </c>
      <c r="EG140" s="243">
        <f t="shared" si="424"/>
        <v>89.376668465959725</v>
      </c>
      <c r="EH140" s="244">
        <v>0</v>
      </c>
      <c r="EI140" s="243">
        <f t="shared" si="640"/>
        <v>0</v>
      </c>
      <c r="EJ140" s="243">
        <f t="shared" si="425"/>
        <v>0</v>
      </c>
      <c r="EK140" s="244">
        <v>0</v>
      </c>
      <c r="EL140" s="244">
        <v>0</v>
      </c>
      <c r="EM140" s="243">
        <f t="shared" si="426"/>
        <v>0</v>
      </c>
      <c r="EN140" s="243">
        <f t="shared" si="427"/>
        <v>0</v>
      </c>
      <c r="EO140" s="243">
        <f t="shared" si="641"/>
        <v>0</v>
      </c>
      <c r="EP140" s="244">
        <v>0</v>
      </c>
      <c r="EQ140" s="244">
        <v>107.9148</v>
      </c>
      <c r="ER140" s="244">
        <v>0</v>
      </c>
      <c r="ES140" s="244">
        <v>0</v>
      </c>
      <c r="ET140" s="244">
        <v>0</v>
      </c>
      <c r="EU140" s="243">
        <f t="shared" si="428"/>
        <v>12.261491182710042</v>
      </c>
      <c r="EV140" s="243">
        <f t="shared" si="642"/>
        <v>0.39523259026814483</v>
      </c>
      <c r="EW140" s="243">
        <f t="shared" si="643"/>
        <v>10.458993712004682</v>
      </c>
      <c r="EX140" s="243">
        <f t="shared" si="429"/>
        <v>6.0088145591355024</v>
      </c>
      <c r="EY140" s="243">
        <f t="shared" si="644"/>
        <v>151.42212689021466</v>
      </c>
      <c r="EZ140" s="245">
        <f t="shared" si="645"/>
        <v>155.93</v>
      </c>
      <c r="FA140" s="245">
        <f t="shared" si="645"/>
        <v>34.304600000000001</v>
      </c>
      <c r="FB140" s="245">
        <f t="shared" si="645"/>
        <v>0</v>
      </c>
      <c r="FC140" s="245">
        <f t="shared" si="646"/>
        <v>0</v>
      </c>
      <c r="FD140" s="245">
        <f t="shared" si="647"/>
        <v>0</v>
      </c>
      <c r="FE140" s="245">
        <f t="shared" si="648"/>
        <v>12.337402312519998</v>
      </c>
      <c r="FF140" s="245">
        <f t="shared" si="649"/>
        <v>35.278119302475659</v>
      </c>
      <c r="FG140" s="245">
        <f t="shared" si="650"/>
        <v>1.137142478344497</v>
      </c>
      <c r="FH140" s="245">
        <f t="shared" si="651"/>
        <v>30.092068122695757</v>
      </c>
      <c r="FI140" s="245">
        <f t="shared" si="652"/>
        <v>17.288246080749786</v>
      </c>
      <c r="FJ140" s="245">
        <f t="shared" si="652"/>
        <v>435.66380123489455</v>
      </c>
      <c r="FK140" s="244">
        <f t="shared" si="430"/>
        <v>0</v>
      </c>
      <c r="FL140" s="244">
        <v>0</v>
      </c>
      <c r="FM140" s="243">
        <f t="shared" si="653"/>
        <v>0</v>
      </c>
      <c r="FN140" s="243">
        <f t="shared" si="654"/>
        <v>0</v>
      </c>
      <c r="FO140" s="244">
        <v>0</v>
      </c>
      <c r="FP140" s="244">
        <f t="shared" si="655"/>
        <v>0</v>
      </c>
      <c r="FQ140" s="244">
        <f t="shared" si="431"/>
        <v>0</v>
      </c>
      <c r="FR140" s="244">
        <v>0</v>
      </c>
      <c r="FS140" s="243">
        <f t="shared" si="656"/>
        <v>0</v>
      </c>
      <c r="FT140" s="243">
        <f t="shared" si="657"/>
        <v>0</v>
      </c>
      <c r="FU140" s="244">
        <v>0</v>
      </c>
      <c r="FV140" s="244">
        <f t="shared" si="658"/>
        <v>0</v>
      </c>
      <c r="FW140" s="270">
        <v>4.7330000000000002E-3</v>
      </c>
      <c r="FX140" s="243">
        <f t="shared" si="659"/>
        <v>21.177623461471804</v>
      </c>
      <c r="FY140" s="243">
        <f t="shared" si="660"/>
        <v>4.6590771615237969</v>
      </c>
      <c r="FZ140" s="243">
        <f t="shared" si="432"/>
        <v>0</v>
      </c>
      <c r="GA140" s="243">
        <f t="shared" si="661"/>
        <v>0</v>
      </c>
      <c r="GB140" s="243">
        <f t="shared" si="662"/>
        <v>0</v>
      </c>
      <c r="GC140" s="243">
        <f t="shared" si="663"/>
        <v>0.36854704612992706</v>
      </c>
      <c r="GD140" s="243">
        <f t="shared" si="433"/>
        <v>2.9774916252053987</v>
      </c>
      <c r="GE140" s="243">
        <f t="shared" si="664"/>
        <v>9.5975416855581891E-2</v>
      </c>
      <c r="GF140" s="243">
        <f t="shared" si="665"/>
        <v>2.5397862072015078</v>
      </c>
      <c r="GG140" s="243">
        <f t="shared" si="434"/>
        <v>1.4591369647165464</v>
      </c>
      <c r="GH140" s="247">
        <f t="shared" si="666"/>
        <v>36.770251510856966</v>
      </c>
      <c r="GI140" s="244">
        <v>36</v>
      </c>
      <c r="GJ140" s="244">
        <v>4081.1</v>
      </c>
      <c r="GK140" s="244">
        <v>897.84199999999998</v>
      </c>
      <c r="GL140" s="244">
        <v>2503.2382161125302</v>
      </c>
      <c r="GM140" s="244">
        <v>71.022008333333304</v>
      </c>
      <c r="GN140" s="271">
        <v>83.08</v>
      </c>
      <c r="GO140" s="243">
        <f t="shared" si="667"/>
        <v>18.2776</v>
      </c>
      <c r="GP140" s="243">
        <f t="shared" si="435"/>
        <v>0</v>
      </c>
      <c r="GQ140" s="243">
        <f t="shared" si="668"/>
        <v>0</v>
      </c>
      <c r="GR140" s="243">
        <f t="shared" si="669"/>
        <v>0</v>
      </c>
      <c r="GS140" s="244">
        <v>1.69916694833333</v>
      </c>
      <c r="GT140" s="244">
        <v>0.442097681458333</v>
      </c>
      <c r="GU140" s="245"/>
      <c r="GV140" s="243">
        <f t="shared" si="436"/>
        <v>11.759743946879304</v>
      </c>
      <c r="GW140" s="243">
        <f t="shared" si="670"/>
        <v>0.37905944650265427</v>
      </c>
      <c r="GX140" s="243">
        <f t="shared" si="671"/>
        <v>10.031005704153785</v>
      </c>
      <c r="GY140" s="243">
        <f t="shared" si="437"/>
        <v>5.7629304288335481</v>
      </c>
      <c r="GZ140" s="243">
        <f t="shared" si="672"/>
        <v>145.22584680660538</v>
      </c>
      <c r="HA140" s="244">
        <v>0</v>
      </c>
      <c r="HB140" s="244">
        <v>44</v>
      </c>
      <c r="HC140" s="244">
        <v>0</v>
      </c>
      <c r="HD140" s="244">
        <v>0</v>
      </c>
      <c r="HE140" s="244">
        <v>32.15</v>
      </c>
      <c r="HF140" s="243">
        <f t="shared" si="673"/>
        <v>7.0729999999999995</v>
      </c>
      <c r="HG140" s="243">
        <f t="shared" si="438"/>
        <v>0</v>
      </c>
      <c r="HH140" s="244">
        <v>1.38613535223</v>
      </c>
      <c r="HI140" s="244">
        <v>33.064187797999999</v>
      </c>
      <c r="HJ140" s="243">
        <f t="shared" si="439"/>
        <v>8.3709074400127967</v>
      </c>
      <c r="HK140" s="243">
        <f t="shared" si="440"/>
        <v>4.1022115295121404</v>
      </c>
      <c r="HL140" s="243">
        <f t="shared" si="441"/>
        <v>103.37573054370594</v>
      </c>
      <c r="HM140" s="244">
        <v>44.69</v>
      </c>
      <c r="HN140" s="243">
        <f t="shared" si="674"/>
        <v>9.8317999999999994</v>
      </c>
      <c r="HO140" s="243">
        <f t="shared" si="442"/>
        <v>0</v>
      </c>
      <c r="HP140" s="244">
        <v>1.928358998545</v>
      </c>
      <c r="HQ140" s="244">
        <v>41.657919656551996</v>
      </c>
      <c r="HR140" s="243">
        <f t="shared" si="443"/>
        <v>11.147232273813184</v>
      </c>
      <c r="HS140" s="243">
        <f t="shared" si="444"/>
        <v>5.4627655464455094</v>
      </c>
      <c r="HT140" s="243">
        <f t="shared" si="445"/>
        <v>137.66169177042681</v>
      </c>
      <c r="HU140" s="244">
        <v>27.37</v>
      </c>
      <c r="HV140" s="243">
        <f t="shared" si="675"/>
        <v>6.0213999999999999</v>
      </c>
      <c r="HW140" s="243">
        <f t="shared" si="446"/>
        <v>0</v>
      </c>
      <c r="HX140" s="244">
        <v>1.118008194235</v>
      </c>
      <c r="HY140" s="244">
        <v>61.471595051365</v>
      </c>
      <c r="HZ140" s="243">
        <f t="shared" si="447"/>
        <v>10.905549794871403</v>
      </c>
      <c r="IA140" s="243">
        <f t="shared" si="448"/>
        <v>5.344327652023571</v>
      </c>
      <c r="IB140" s="243">
        <f t="shared" si="449"/>
        <v>134.67705683099396</v>
      </c>
      <c r="IC140" s="244">
        <v>7.02</v>
      </c>
      <c r="ID140" s="243">
        <f t="shared" si="676"/>
        <v>1.5444</v>
      </c>
      <c r="IE140" s="243">
        <f t="shared" si="450"/>
        <v>0</v>
      </c>
      <c r="IF140" s="244">
        <v>0.30979876874000001</v>
      </c>
      <c r="IG140" s="244">
        <v>0.72225509161216706</v>
      </c>
      <c r="IH140" s="243">
        <f t="shared" si="451"/>
        <v>1.0903679049953467</v>
      </c>
      <c r="II140" s="243">
        <f t="shared" si="452"/>
        <v>0.5343410882673757</v>
      </c>
      <c r="IJ140" s="243">
        <f t="shared" si="677"/>
        <v>13.465395424337865</v>
      </c>
      <c r="IK140" s="244">
        <v>0</v>
      </c>
      <c r="IL140" s="243">
        <f t="shared" si="678"/>
        <v>0</v>
      </c>
      <c r="IM140" s="243">
        <f t="shared" si="453"/>
        <v>0</v>
      </c>
      <c r="IN140" s="244">
        <v>0</v>
      </c>
      <c r="IO140" s="244">
        <v>0</v>
      </c>
      <c r="IP140" s="243">
        <f t="shared" si="454"/>
        <v>0</v>
      </c>
      <c r="IQ140" s="243">
        <f t="shared" si="455"/>
        <v>0</v>
      </c>
      <c r="IR140" s="243">
        <f t="shared" si="679"/>
        <v>0</v>
      </c>
      <c r="IS140" s="244">
        <v>3.49</v>
      </c>
      <c r="IT140" s="243">
        <f t="shared" si="680"/>
        <v>0.76780000000000004</v>
      </c>
      <c r="IU140" s="243">
        <f t="shared" si="456"/>
        <v>0</v>
      </c>
      <c r="IV140" s="244">
        <v>0.15260640351499999</v>
      </c>
      <c r="IW140" s="244">
        <v>0.36207200982898302</v>
      </c>
      <c r="IX140" s="243">
        <f t="shared" si="457"/>
        <v>0.54225835552575985</v>
      </c>
      <c r="IY140" s="243">
        <f t="shared" si="458"/>
        <v>0.26573683844348717</v>
      </c>
      <c r="IZ140" s="243">
        <f t="shared" si="681"/>
        <v>6.6965683287758759</v>
      </c>
      <c r="JA140" s="244">
        <v>34.082311111110897</v>
      </c>
      <c r="JB140" s="243">
        <f t="shared" si="682"/>
        <v>7.4981084444443971</v>
      </c>
      <c r="JC140" s="244">
        <v>87.415822222221706</v>
      </c>
      <c r="JD140" s="243">
        <f t="shared" si="459"/>
        <v>0</v>
      </c>
      <c r="JE140" s="243">
        <f t="shared" si="460"/>
        <v>14.656805935431894</v>
      </c>
      <c r="JF140" s="243">
        <f t="shared" si="461"/>
        <v>7.1826523856604458</v>
      </c>
      <c r="JG140" s="243">
        <f t="shared" si="683"/>
        <v>181.00284011864321</v>
      </c>
      <c r="JH140" s="244">
        <v>0</v>
      </c>
      <c r="JI140" s="243">
        <f t="shared" si="684"/>
        <v>0</v>
      </c>
      <c r="JJ140" s="244">
        <v>0</v>
      </c>
      <c r="JK140" s="243">
        <f t="shared" si="462"/>
        <v>0</v>
      </c>
      <c r="JL140" s="243">
        <f t="shared" si="463"/>
        <v>0</v>
      </c>
      <c r="JM140" s="243">
        <f t="shared" si="464"/>
        <v>0</v>
      </c>
      <c r="JN140" s="243">
        <f t="shared" si="685"/>
        <v>0</v>
      </c>
      <c r="JO140" s="244">
        <v>1.0392857142857199</v>
      </c>
      <c r="JP140" s="243">
        <f t="shared" si="686"/>
        <v>0.2286428571428584</v>
      </c>
      <c r="JQ140" s="244">
        <v>1.2661904761904701</v>
      </c>
      <c r="JR140" s="243">
        <f t="shared" si="465"/>
        <v>0</v>
      </c>
      <c r="JS140" s="243">
        <f t="shared" si="466"/>
        <v>0.28793157526417634</v>
      </c>
      <c r="JT140" s="243">
        <f t="shared" si="467"/>
        <v>0.14110253114416124</v>
      </c>
      <c r="JU140" s="243">
        <f t="shared" si="687"/>
        <v>3.5557837848328631</v>
      </c>
      <c r="JV140" s="244">
        <v>0.67214285714285904</v>
      </c>
      <c r="JW140" s="243">
        <f t="shared" si="688"/>
        <v>0.14787142857142899</v>
      </c>
      <c r="JX140" s="244">
        <v>1.37900000000001</v>
      </c>
      <c r="JY140" s="243">
        <f t="shared" si="468"/>
        <v>0</v>
      </c>
      <c r="JZ140" s="243">
        <f t="shared" si="469"/>
        <v>0.24985631512025494</v>
      </c>
      <c r="KA140" s="243">
        <f t="shared" si="470"/>
        <v>0.12244353004172766</v>
      </c>
      <c r="KB140" s="243">
        <f t="shared" si="689"/>
        <v>3.0855769570515368</v>
      </c>
      <c r="KC140" s="244">
        <v>52.2</v>
      </c>
      <c r="KD140" s="243">
        <f t="shared" si="690"/>
        <v>11.484</v>
      </c>
      <c r="KE140" s="244">
        <v>27.98</v>
      </c>
      <c r="KF140" s="243">
        <f t="shared" si="471"/>
        <v>0</v>
      </c>
      <c r="KG140" s="243">
        <f t="shared" si="472"/>
        <v>10.41504342103153</v>
      </c>
      <c r="KH140" s="243">
        <f t="shared" si="473"/>
        <v>5.1039521710515769</v>
      </c>
      <c r="KI140" s="243">
        <f t="shared" si="691"/>
        <v>128.61959471049971</v>
      </c>
      <c r="KJ140" s="244">
        <v>12.545694444444401</v>
      </c>
      <c r="KK140" s="243">
        <f t="shared" si="692"/>
        <v>2.7600527777777679</v>
      </c>
      <c r="KL140" s="244">
        <v>12.1605555555556</v>
      </c>
      <c r="KM140" s="243">
        <f t="shared" si="474"/>
        <v>0</v>
      </c>
      <c r="KN140" s="243">
        <f t="shared" si="475"/>
        <v>3.1207751794134491</v>
      </c>
      <c r="KO140" s="243">
        <f t="shared" si="476"/>
        <v>1.5293538978595611</v>
      </c>
      <c r="KP140" s="243">
        <f t="shared" si="693"/>
        <v>38.539718226060934</v>
      </c>
      <c r="KQ140" s="243">
        <f t="shared" si="694"/>
        <v>215.25943412698388</v>
      </c>
      <c r="KR140" s="243">
        <f t="shared" si="694"/>
        <v>47.35707550793645</v>
      </c>
      <c r="KS140" s="243">
        <f t="shared" si="695"/>
        <v>272.37450557859097</v>
      </c>
      <c r="KT140" s="243">
        <f t="shared" si="696"/>
        <v>0</v>
      </c>
      <c r="KU140" s="243">
        <f t="shared" si="697"/>
        <v>0</v>
      </c>
      <c r="KV140" s="243">
        <f t="shared" si="698"/>
        <v>0</v>
      </c>
      <c r="KW140" s="243">
        <f t="shared" si="699"/>
        <v>60.786728195479803</v>
      </c>
      <c r="KX140" s="243">
        <f t="shared" si="700"/>
        <v>1.9593779973925782</v>
      </c>
      <c r="KY140" s="243">
        <f t="shared" si="701"/>
        <v>51.850790291017702</v>
      </c>
      <c r="KZ140" s="243">
        <f t="shared" si="702"/>
        <v>29.788887170449556</v>
      </c>
      <c r="LA140" s="243">
        <f t="shared" si="702"/>
        <v>750.67995669532877</v>
      </c>
      <c r="LB140" s="244">
        <v>70.22</v>
      </c>
      <c r="LC140" s="243">
        <f t="shared" si="703"/>
        <v>15.448399999999999</v>
      </c>
      <c r="LD140" s="243">
        <f t="shared" si="477"/>
        <v>0</v>
      </c>
      <c r="LE140" s="243">
        <f t="shared" si="704"/>
        <v>0</v>
      </c>
      <c r="LF140" s="243">
        <f t="shared" si="705"/>
        <v>0</v>
      </c>
      <c r="LG140" s="244">
        <v>6.2066763276000003</v>
      </c>
      <c r="LH140" s="243">
        <f t="shared" si="478"/>
        <v>10.439026327266321</v>
      </c>
      <c r="LI140" s="243">
        <f t="shared" si="706"/>
        <v>0.33648789969532322</v>
      </c>
      <c r="LJ140" s="243">
        <f t="shared" si="707"/>
        <v>8.9044398506999851</v>
      </c>
      <c r="LK140" s="243">
        <f t="shared" si="479"/>
        <v>5.1157051327433161</v>
      </c>
      <c r="LL140" s="243">
        <f t="shared" si="708"/>
        <v>128.91576934513157</v>
      </c>
      <c r="LM140" s="243">
        <f t="shared" si="480"/>
        <v>0.54166666784117723</v>
      </c>
      <c r="LN140" s="244">
        <v>6.1545228937110799E-2</v>
      </c>
      <c r="LO140" s="243">
        <f t="shared" si="709"/>
        <v>1.9838272432769494E-3</v>
      </c>
      <c r="LP140" s="243">
        <f t="shared" si="710"/>
        <v>5.2497787819218517E-2</v>
      </c>
      <c r="LQ140" s="243">
        <f t="shared" si="481"/>
        <v>3.0160594838914402E-2</v>
      </c>
      <c r="LR140" s="243">
        <f t="shared" si="711"/>
        <v>0.7600469899406429</v>
      </c>
      <c r="LS140" s="244">
        <v>148.527477</v>
      </c>
      <c r="LT140" s="243">
        <f t="shared" si="482"/>
        <v>16.875983179560809</v>
      </c>
      <c r="LU140" s="243">
        <f t="shared" si="712"/>
        <v>0.54397450081640619</v>
      </c>
      <c r="LV140" s="243">
        <f t="shared" si="713"/>
        <v>14.395133457161764</v>
      </c>
      <c r="LW140" s="243">
        <f t="shared" si="483"/>
        <v>8.2701730089780412</v>
      </c>
      <c r="LX140" s="243">
        <f t="shared" si="714"/>
        <v>208.40835982624665</v>
      </c>
      <c r="LY140" s="245">
        <f t="shared" si="484"/>
        <v>0</v>
      </c>
      <c r="LZ140" s="244">
        <v>0</v>
      </c>
      <c r="MA140" s="249">
        <f t="shared" si="715"/>
        <v>0</v>
      </c>
      <c r="MB140" s="249">
        <f t="shared" si="716"/>
        <v>0</v>
      </c>
      <c r="MC140" s="249">
        <f t="shared" si="485"/>
        <v>0</v>
      </c>
      <c r="MD140" s="247">
        <f t="shared" si="717"/>
        <v>0</v>
      </c>
      <c r="ME140" s="250">
        <f t="shared" si="718"/>
        <v>2905.6384667013863</v>
      </c>
      <c r="MF140" s="251">
        <f t="shared" si="765"/>
        <v>1186.1292102579162</v>
      </c>
      <c r="MG140" s="252" t="e">
        <f t="shared" si="719"/>
        <v>#REF!</v>
      </c>
      <c r="MH140" s="252" t="e">
        <f t="shared" si="766"/>
        <v>#REF!</v>
      </c>
      <c r="MI140" s="252">
        <f t="shared" si="720"/>
        <v>148.527477</v>
      </c>
      <c r="MJ140" s="252">
        <f t="shared" si="721"/>
        <v>0</v>
      </c>
      <c r="MK140" s="252">
        <f t="shared" si="767"/>
        <v>244.66399999999999</v>
      </c>
      <c r="ML140" s="252">
        <f t="shared" si="722"/>
        <v>0</v>
      </c>
      <c r="MM140" s="252">
        <f t="shared" si="723"/>
        <v>0</v>
      </c>
      <c r="MN140" s="252">
        <f t="shared" si="724"/>
        <v>107.9148</v>
      </c>
      <c r="MO140" s="252">
        <f t="shared" si="725"/>
        <v>0</v>
      </c>
      <c r="MP140" s="253">
        <f t="shared" si="726"/>
        <v>0</v>
      </c>
      <c r="MQ140" s="254">
        <f t="shared" si="768"/>
        <v>0</v>
      </c>
      <c r="MR140" s="255">
        <f t="shared" si="727"/>
        <v>0</v>
      </c>
      <c r="MS140" s="255">
        <f t="shared" si="769"/>
        <v>0</v>
      </c>
      <c r="MT140" s="255">
        <f t="shared" si="770"/>
        <v>247.54718668369259</v>
      </c>
      <c r="MU140" s="255">
        <f t="shared" si="486"/>
        <v>7.9793488694548378</v>
      </c>
      <c r="MV140" s="255">
        <f t="shared" si="728"/>
        <v>257.61102014835649</v>
      </c>
      <c r="MW140" s="255" t="e">
        <f t="shared" si="487"/>
        <v>#REF!</v>
      </c>
      <c r="MX140" s="255" t="e">
        <f t="shared" si="488"/>
        <v>#REF!</v>
      </c>
      <c r="MY140" s="256" t="e">
        <f t="shared" si="729"/>
        <v>#REF!</v>
      </c>
      <c r="MZ140" s="254">
        <f t="shared" si="730"/>
        <v>6.3681378202322447</v>
      </c>
      <c r="NA140" s="255">
        <f t="shared" si="489"/>
        <v>7.1768913234017395</v>
      </c>
      <c r="NB140" s="255">
        <f t="shared" si="731"/>
        <v>2.1531482530487731E-2</v>
      </c>
      <c r="NC140" s="255">
        <f t="shared" si="490"/>
        <v>2.6699038337804785E-2</v>
      </c>
      <c r="ND140" s="255">
        <f t="shared" si="732"/>
        <v>6.5469644404166996</v>
      </c>
      <c r="NE140" s="255">
        <f t="shared" si="800"/>
        <v>0.9726855672102791</v>
      </c>
      <c r="NF140" s="256">
        <f t="shared" si="771"/>
        <v>3.2887734042919745E-3</v>
      </c>
      <c r="NG140" s="257">
        <f t="shared" si="772"/>
        <v>1.1243203726527355</v>
      </c>
      <c r="NH140" s="254">
        <f t="shared" si="733"/>
        <v>571.62369989632487</v>
      </c>
      <c r="NI140" s="255">
        <f t="shared" si="491"/>
        <v>644.21990978315807</v>
      </c>
      <c r="NJ140" s="255" t="e">
        <f t="shared" si="734"/>
        <v>#REF!</v>
      </c>
      <c r="NK140" s="255" t="e">
        <f t="shared" si="492"/>
        <v>#REF!</v>
      </c>
      <c r="NL140" s="255">
        <f t="shared" si="735"/>
        <v>621.89764359432718</v>
      </c>
      <c r="NM140" s="255">
        <f t="shared" si="773"/>
        <v>0.91916042098593842</v>
      </c>
      <c r="NN140" s="256" t="e">
        <f t="shared" si="774"/>
        <v>#REF!</v>
      </c>
      <c r="NO140" s="257" t="e">
        <f t="shared" si="801"/>
        <v>#REF!</v>
      </c>
      <c r="NP140" s="254">
        <f t="shared" si="736"/>
        <v>33.077621162432905</v>
      </c>
      <c r="NQ140" s="255">
        <f t="shared" si="493"/>
        <v>37.278479050061883</v>
      </c>
      <c r="NR140" s="255">
        <f t="shared" si="737"/>
        <v>29.091015736903781</v>
      </c>
      <c r="NS140" s="255">
        <f t="shared" si="494"/>
        <v>36.07285951376069</v>
      </c>
      <c r="NT140" s="255">
        <f t="shared" si="738"/>
        <v>311.53248064056055</v>
      </c>
      <c r="NU140" s="255">
        <f t="shared" si="739"/>
        <v>0.10617711865684128</v>
      </c>
      <c r="NV140" s="256">
        <f t="shared" si="740"/>
        <v>9.3380361742981033E-2</v>
      </c>
      <c r="NW140" s="257">
        <f t="shared" si="495"/>
        <v>1.0358957808877343</v>
      </c>
      <c r="NX140" s="254">
        <f t="shared" si="741"/>
        <v>10.400808807406024</v>
      </c>
      <c r="NY140" s="255">
        <f t="shared" si="496"/>
        <v>11.72171152594659</v>
      </c>
      <c r="NZ140" s="255">
        <f t="shared" si="742"/>
        <v>3.8743062457233489E-2</v>
      </c>
      <c r="OA140" s="255">
        <f t="shared" si="497"/>
        <v>4.8041397446969523E-2</v>
      </c>
      <c r="OB140" s="255">
        <f t="shared" si="743"/>
        <v>11.780398858331898</v>
      </c>
      <c r="OC140" s="255">
        <f t="shared" si="775"/>
        <v>0.8828910576359531</v>
      </c>
      <c r="OD140" s="256">
        <f t="shared" si="776"/>
        <v>3.2887734042919749E-3</v>
      </c>
      <c r="OE140" s="257">
        <f t="shared" si="777"/>
        <v>1.1129164699367962</v>
      </c>
      <c r="OF140" s="254">
        <f t="shared" si="744"/>
        <v>0</v>
      </c>
      <c r="OG140" s="255">
        <f t="shared" si="498"/>
        <v>0</v>
      </c>
      <c r="OH140" s="255">
        <f t="shared" si="745"/>
        <v>0</v>
      </c>
      <c r="OI140" s="255">
        <f t="shared" si="499"/>
        <v>0</v>
      </c>
      <c r="OJ140" s="255">
        <f t="shared" si="746"/>
        <v>0</v>
      </c>
      <c r="OK140" s="255"/>
      <c r="OL140" s="256"/>
      <c r="OM140" s="257"/>
      <c r="ON140" s="258"/>
      <c r="OO140" s="254">
        <f t="shared" si="747"/>
        <v>0</v>
      </c>
      <c r="OP140" s="255">
        <f t="shared" si="500"/>
        <v>0</v>
      </c>
      <c r="OQ140" s="255">
        <f t="shared" si="748"/>
        <v>0</v>
      </c>
      <c r="OR140" s="255">
        <f t="shared" si="501"/>
        <v>0</v>
      </c>
      <c r="OS140" s="255">
        <f t="shared" si="749"/>
        <v>0</v>
      </c>
      <c r="OT140" s="255"/>
      <c r="OU140" s="256"/>
      <c r="OV140" s="257"/>
      <c r="OW140" s="258"/>
      <c r="OX140" s="254">
        <f t="shared" si="750"/>
        <v>226.94692310968884</v>
      </c>
      <c r="OY140" s="255">
        <f t="shared" si="502"/>
        <v>255.76918234461931</v>
      </c>
      <c r="OZ140" s="255">
        <f t="shared" si="751"/>
        <v>1.137142478344497</v>
      </c>
      <c r="PA140" s="255">
        <f t="shared" si="503"/>
        <v>1.4100566731471762</v>
      </c>
      <c r="PB140" s="255">
        <f t="shared" si="752"/>
        <v>345.76492161499567</v>
      </c>
      <c r="PC140" s="255">
        <f t="shared" si="804"/>
        <v>0.65636190637750991</v>
      </c>
      <c r="PD140" s="259">
        <f t="shared" si="504"/>
        <v>3.2887734042919745E-3</v>
      </c>
      <c r="PE140" s="257">
        <f t="shared" si="805"/>
        <v>1.0841472677269737</v>
      </c>
      <c r="PF140" s="254">
        <f t="shared" si="505"/>
        <v>0</v>
      </c>
      <c r="PG140" s="255">
        <f t="shared" si="506"/>
        <v>0</v>
      </c>
      <c r="PH140" s="255">
        <f t="shared" si="753"/>
        <v>0</v>
      </c>
      <c r="PI140" s="255">
        <f t="shared" si="507"/>
        <v>0</v>
      </c>
      <c r="PJ140" s="255">
        <f t="shared" si="508"/>
        <v>0</v>
      </c>
      <c r="PK140" s="255"/>
      <c r="PL140" s="259"/>
      <c r="PM140" s="257"/>
      <c r="PN140" s="254">
        <f t="shared" si="509"/>
        <v>0</v>
      </c>
      <c r="PO140" s="255">
        <f t="shared" si="510"/>
        <v>0</v>
      </c>
      <c r="PP140" s="255">
        <f t="shared" si="754"/>
        <v>0</v>
      </c>
      <c r="PQ140" s="255">
        <f t="shared" si="511"/>
        <v>0</v>
      </c>
      <c r="PR140" s="255">
        <f t="shared" si="512"/>
        <v>0</v>
      </c>
      <c r="PS140" s="255"/>
      <c r="PT140" s="259"/>
      <c r="PU140" s="257"/>
      <c r="PV140" s="254">
        <f t="shared" si="513"/>
        <v>28.935239795781442</v>
      </c>
      <c r="PW140" s="255">
        <f t="shared" si="514"/>
        <v>32.610015249845688</v>
      </c>
      <c r="PX140" s="255">
        <f t="shared" si="515"/>
        <v>9.5975416855581891E-2</v>
      </c>
      <c r="PY140" s="255">
        <f t="shared" si="516"/>
        <v>0.11900951690092154</v>
      </c>
      <c r="PZ140" s="255">
        <f t="shared" si="517"/>
        <v>29.182739294330929</v>
      </c>
      <c r="QA140" s="255">
        <f t="shared" si="755"/>
        <v>0.99151897647259024</v>
      </c>
      <c r="QB140" s="259">
        <f t="shared" si="518"/>
        <v>3.2887734042919741E-3</v>
      </c>
      <c r="QC140" s="257">
        <f t="shared" si="756"/>
        <v>1.1267122156290492</v>
      </c>
      <c r="QD140" s="254">
        <f t="shared" si="519"/>
        <v>113.59542695906761</v>
      </c>
      <c r="QE140" s="255">
        <f t="shared" si="520"/>
        <v>128.02204618286919</v>
      </c>
      <c r="QF140" s="255">
        <f t="shared" si="521"/>
        <v>0.37905944650265427</v>
      </c>
      <c r="QG140" s="255">
        <f t="shared" si="522"/>
        <v>0.47003371366329127</v>
      </c>
      <c r="QH140" s="255">
        <f t="shared" si="523"/>
        <v>115.25860857667094</v>
      </c>
      <c r="QI140" s="255">
        <f t="shared" si="784"/>
        <v>0.98557000090368985</v>
      </c>
      <c r="QJ140" s="259">
        <f t="shared" si="785"/>
        <v>3.2887734042919745E-3</v>
      </c>
      <c r="QK140" s="257">
        <f t="shared" si="786"/>
        <v>1.1259566957317986</v>
      </c>
      <c r="QL140" s="254">
        <f t="shared" si="524"/>
        <v>325.87447378996188</v>
      </c>
      <c r="QM140" s="255">
        <f t="shared" si="525"/>
        <v>367.26053196128703</v>
      </c>
      <c r="QN140" s="255">
        <f t="shared" si="526"/>
        <v>1.9593779973925782</v>
      </c>
      <c r="QO140" s="255">
        <f t="shared" si="527"/>
        <v>2.4296287167667971</v>
      </c>
      <c r="QP140" s="255">
        <f t="shared" si="757"/>
        <v>595.777743408991</v>
      </c>
      <c r="QQ140" s="255">
        <f t="shared" si="758"/>
        <v>0.54697322515832003</v>
      </c>
      <c r="QR140" s="259">
        <f t="shared" si="528"/>
        <v>3.2887734042919754E-3</v>
      </c>
      <c r="QS140" s="257">
        <f t="shared" si="759"/>
        <v>1.0702549052121366</v>
      </c>
      <c r="QT140" s="254">
        <f t="shared" si="529"/>
        <v>96.531816617853977</v>
      </c>
      <c r="QU140" s="255">
        <f t="shared" si="530"/>
        <v>108.79135732832144</v>
      </c>
      <c r="QV140" s="255">
        <f t="shared" si="531"/>
        <v>0.33648789969532322</v>
      </c>
      <c r="QW140" s="255">
        <f t="shared" si="532"/>
        <v>0.4172449956222008</v>
      </c>
      <c r="QX140" s="255">
        <f t="shared" si="533"/>
        <v>102.31410265486632</v>
      </c>
      <c r="QY140" s="255">
        <f t="shared" si="787"/>
        <v>0.94348495576882896</v>
      </c>
      <c r="QZ140" s="259">
        <f t="shared" si="788"/>
        <v>3.2887734042919741E-3</v>
      </c>
      <c r="RA140" s="257">
        <f t="shared" si="789"/>
        <v>1.1206118949996715</v>
      </c>
      <c r="RB140" s="254">
        <f t="shared" si="534"/>
        <v>6.4047301139446594E-2</v>
      </c>
      <c r="RC140" s="255">
        <f t="shared" si="535"/>
        <v>7.2181308384156317E-2</v>
      </c>
      <c r="RD140" s="255">
        <f t="shared" si="760"/>
        <v>1.9838272432769494E-3</v>
      </c>
      <c r="RE140" s="255">
        <f t="shared" si="536"/>
        <v>2.4599457816634174E-3</v>
      </c>
      <c r="RF140" s="255">
        <f t="shared" si="537"/>
        <v>0.60321189677828801</v>
      </c>
      <c r="RG140" s="255">
        <f t="shared" si="790"/>
        <v>0.1061771186568413</v>
      </c>
      <c r="RH140" s="259">
        <f t="shared" si="791"/>
        <v>3.2887734042919745E-3</v>
      </c>
      <c r="RI140" s="257">
        <f t="shared" si="792"/>
        <v>1.0142737996864488</v>
      </c>
      <c r="RJ140" s="254">
        <f t="shared" si="538"/>
        <v>17.562062817737353</v>
      </c>
      <c r="RK140" s="255">
        <f t="shared" si="539"/>
        <v>19.792444795589997</v>
      </c>
      <c r="RL140" s="255">
        <f t="shared" si="761"/>
        <v>0.54397450081640619</v>
      </c>
      <c r="RM140" s="255">
        <f t="shared" si="540"/>
        <v>0.67452838101234369</v>
      </c>
      <c r="RN140" s="255">
        <f t="shared" si="541"/>
        <v>165.40346017956082</v>
      </c>
      <c r="RO140" s="255">
        <f t="shared" si="793"/>
        <v>0.10617711865684129</v>
      </c>
      <c r="RP140" s="259">
        <f t="shared" si="794"/>
        <v>3.2887734042919741E-3</v>
      </c>
      <c r="RQ140" s="257">
        <f t="shared" si="795"/>
        <v>1.0142737996864488</v>
      </c>
      <c r="RR140" s="254">
        <f t="shared" si="542"/>
        <v>0</v>
      </c>
      <c r="RS140" s="255">
        <f t="shared" si="543"/>
        <v>0</v>
      </c>
      <c r="RT140" s="255">
        <f t="shared" si="762"/>
        <v>0</v>
      </c>
      <c r="RU140" s="255">
        <f t="shared" si="544"/>
        <v>0</v>
      </c>
      <c r="RV140" s="255">
        <f t="shared" si="545"/>
        <v>0</v>
      </c>
      <c r="RW140" s="255"/>
      <c r="RX140" s="259"/>
      <c r="RY140" s="257"/>
      <c r="RZ140" s="260"/>
      <c r="SA140" s="242" t="e">
        <f t="shared" si="546"/>
        <v>#REF!</v>
      </c>
      <c r="SB140" s="242">
        <f t="shared" si="547"/>
        <v>0</v>
      </c>
      <c r="SC140" s="242">
        <f t="shared" si="548"/>
        <v>0.43704442995653509</v>
      </c>
      <c r="SD140" s="242">
        <f t="shared" si="549"/>
        <v>2.5485787161552632E-2</v>
      </c>
      <c r="SE140" s="242">
        <f t="shared" si="550"/>
        <v>0</v>
      </c>
      <c r="SF140" s="262">
        <v>0</v>
      </c>
      <c r="SG140" s="242">
        <f t="shared" si="551"/>
        <v>0</v>
      </c>
      <c r="SH140" s="262">
        <v>0</v>
      </c>
      <c r="SI140" s="242">
        <f t="shared" si="552"/>
        <v>0.66414861620954413</v>
      </c>
      <c r="SJ140" s="242">
        <f t="shared" si="553"/>
        <v>0</v>
      </c>
      <c r="SK140" s="242">
        <f t="shared" si="554"/>
        <v>0</v>
      </c>
      <c r="SL140" s="242">
        <f t="shared" si="555"/>
        <v>6.670136316523971E-2</v>
      </c>
      <c r="SM140" s="242">
        <f t="shared" si="556"/>
        <v>0.2622353144359359</v>
      </c>
      <c r="SN140" s="242">
        <f t="shared" si="557"/>
        <v>1.0767834601339306</v>
      </c>
      <c r="SO140" s="242">
        <f t="shared" si="558"/>
        <v>0.22804452063243313</v>
      </c>
      <c r="SP140" s="242">
        <f t="shared" si="559"/>
        <v>8.1141903974915911E-4</v>
      </c>
      <c r="SQ140" s="242">
        <f t="shared" si="560"/>
        <v>0.22719733112976453</v>
      </c>
      <c r="SR140" s="242">
        <f t="shared" si="561"/>
        <v>0</v>
      </c>
      <c r="SS140" s="242" t="e">
        <f t="shared" si="562"/>
        <v>#REF!</v>
      </c>
      <c r="ST140" s="242" t="e">
        <f t="shared" si="563"/>
        <v>#REF!</v>
      </c>
      <c r="SU140" s="242" t="e">
        <f t="shared" si="796"/>
        <v>#REF!</v>
      </c>
      <c r="SV140" s="242" t="e">
        <f t="shared" si="797"/>
        <v>#REF!</v>
      </c>
      <c r="SW140" s="242" t="e">
        <f t="shared" si="564"/>
        <v>#REF!</v>
      </c>
      <c r="SX140" s="242" t="e">
        <f t="shared" si="564"/>
        <v>#REF!</v>
      </c>
      <c r="SY140" s="242" t="e">
        <f t="shared" si="564"/>
        <v>#REF!</v>
      </c>
      <c r="SZ140" s="263" t="e">
        <f t="shared" si="564"/>
        <v>#REF!</v>
      </c>
      <c r="TA140" s="264">
        <f t="shared" si="565"/>
        <v>1140.2687100000001</v>
      </c>
      <c r="TB140" s="264">
        <f t="shared" si="566"/>
        <v>0</v>
      </c>
      <c r="TC140" s="264">
        <f t="shared" si="567"/>
        <v>392.49356999999998</v>
      </c>
      <c r="TD140" s="264">
        <f t="shared" si="568"/>
        <v>21.30387</v>
      </c>
      <c r="TE140" s="264">
        <f t="shared" si="569"/>
        <v>0</v>
      </c>
      <c r="TF140" s="264">
        <f t="shared" si="569"/>
        <v>0</v>
      </c>
      <c r="TG140" s="264">
        <f t="shared" si="570"/>
        <v>569.90178000000003</v>
      </c>
      <c r="TH140" s="264">
        <f t="shared" si="571"/>
        <v>0</v>
      </c>
      <c r="TI140" s="264">
        <f t="shared" si="572"/>
        <v>0</v>
      </c>
      <c r="TJ140" s="264">
        <f t="shared" si="573"/>
        <v>55.07376</v>
      </c>
      <c r="TK140" s="264">
        <f t="shared" si="574"/>
        <v>216.66686999999999</v>
      </c>
      <c r="TL140" s="264">
        <f t="shared" si="575"/>
        <v>935.97483</v>
      </c>
      <c r="TM140" s="264">
        <f t="shared" si="576"/>
        <v>189.31604999999999</v>
      </c>
      <c r="TN140" s="264">
        <f t="shared" si="577"/>
        <v>0.74424000000000001</v>
      </c>
      <c r="TO140" s="264">
        <f t="shared" si="578"/>
        <v>208.38720000000001</v>
      </c>
      <c r="TP140" s="264">
        <f t="shared" si="578"/>
        <v>0</v>
      </c>
      <c r="TQ140" s="264"/>
      <c r="TR140" s="264"/>
      <c r="TS140" s="264" t="e">
        <f t="shared" si="579"/>
        <v>#REF!</v>
      </c>
      <c r="TT140" s="264">
        <f t="shared" si="580"/>
        <v>0</v>
      </c>
      <c r="TU140" s="264">
        <f t="shared" si="581"/>
        <v>406.58243318856455</v>
      </c>
      <c r="TV140" s="264">
        <f t="shared" si="582"/>
        <v>23.709427796392411</v>
      </c>
      <c r="TW140" s="264">
        <f t="shared" si="582"/>
        <v>0</v>
      </c>
      <c r="TX140" s="264">
        <f t="shared" si="583"/>
        <v>0</v>
      </c>
      <c r="TY140" s="264">
        <f t="shared" si="584"/>
        <v>617.85745765973888</v>
      </c>
      <c r="TZ140" s="264">
        <f t="shared" si="585"/>
        <v>0</v>
      </c>
      <c r="UA140" s="264">
        <f t="shared" si="586"/>
        <v>0</v>
      </c>
      <c r="UB140" s="264">
        <f t="shared" si="587"/>
        <v>62.052278152622499</v>
      </c>
      <c r="UC140" s="264">
        <f t="shared" si="588"/>
        <v>243.95751301975116</v>
      </c>
      <c r="UD140" s="264">
        <f t="shared" si="589"/>
        <v>1001.7316529625956</v>
      </c>
      <c r="UE140" s="264">
        <f t="shared" si="590"/>
        <v>212.14981754435254</v>
      </c>
      <c r="UF140" s="264">
        <f t="shared" si="591"/>
        <v>0.75486313267864269</v>
      </c>
      <c r="UG140" s="264">
        <f t="shared" si="592"/>
        <v>211.36167715001994</v>
      </c>
      <c r="UH140" s="264">
        <f t="shared" si="592"/>
        <v>0</v>
      </c>
      <c r="UI140" s="191"/>
      <c r="UJ140" s="191"/>
      <c r="UK140" s="191"/>
      <c r="UL140" s="191"/>
      <c r="UM140" s="189"/>
      <c r="UN140" s="191"/>
      <c r="UO140" s="191"/>
      <c r="UP140" s="191"/>
      <c r="UQ140" s="191"/>
      <c r="UR140" s="191"/>
      <c r="US140" s="191"/>
      <c r="UT140" s="191"/>
      <c r="UU140" s="191"/>
      <c r="UV140" s="192"/>
      <c r="UW140" s="191"/>
      <c r="UX140" s="191"/>
      <c r="UY140" s="191"/>
      <c r="UZ140" s="191"/>
      <c r="VA140" s="191"/>
      <c r="VB140" s="191"/>
      <c r="VC140" s="191"/>
      <c r="VD140" s="191"/>
      <c r="VE140" s="191"/>
      <c r="VF140" s="191"/>
      <c r="VG140" s="191"/>
      <c r="VH140" s="191"/>
      <c r="VI140" s="191"/>
      <c r="VJ140" s="191"/>
      <c r="VK140" s="191"/>
      <c r="VL140" s="191"/>
      <c r="VM140" s="191"/>
      <c r="VN140" s="219"/>
      <c r="VO140" s="191"/>
      <c r="VP140" s="191"/>
      <c r="VQ140" s="191"/>
      <c r="VR140" s="191"/>
      <c r="VS140" s="191"/>
      <c r="VT140" s="191"/>
      <c r="VU140" s="191"/>
      <c r="VV140" s="191"/>
    </row>
    <row r="141" spans="1:594" ht="23.1" hidden="1" customHeight="1" thickBot="1" x14ac:dyDescent="0.35">
      <c r="A141" s="265">
        <v>104</v>
      </c>
      <c r="B141" s="266" t="s">
        <v>186</v>
      </c>
      <c r="C141" s="265">
        <v>2</v>
      </c>
      <c r="D141" s="267">
        <v>396.4</v>
      </c>
      <c r="E141" s="239"/>
      <c r="F141" s="240">
        <f t="shared" si="593"/>
        <v>396.4</v>
      </c>
      <c r="G141" s="240"/>
      <c r="H141" s="268">
        <f>280</f>
        <v>280</v>
      </c>
      <c r="I141" s="269">
        <v>3.4950999999999999</v>
      </c>
      <c r="J141" s="269">
        <f t="shared" si="803"/>
        <v>3.4951000000000003</v>
      </c>
      <c r="K141" s="269">
        <f t="shared" si="798"/>
        <v>2.9173999999999998</v>
      </c>
      <c r="L141" s="269">
        <f t="shared" si="799"/>
        <v>2.9173999999999998</v>
      </c>
      <c r="M141" s="269">
        <v>0.627</v>
      </c>
      <c r="N141" s="269">
        <v>0</v>
      </c>
      <c r="O141" s="269">
        <v>0.57769999999999999</v>
      </c>
      <c r="P141" s="269">
        <v>0</v>
      </c>
      <c r="Q141" s="269">
        <v>0</v>
      </c>
      <c r="R141" s="269">
        <v>0</v>
      </c>
      <c r="S141" s="269">
        <v>0.68100000000000005</v>
      </c>
      <c r="T141" s="269">
        <v>0</v>
      </c>
      <c r="U141" s="269">
        <v>0</v>
      </c>
      <c r="V141" s="269">
        <v>0.20860000000000001</v>
      </c>
      <c r="W141" s="269">
        <v>0.1032</v>
      </c>
      <c r="X141" s="269">
        <v>0.86580000000000001</v>
      </c>
      <c r="Y141" s="269">
        <v>0.24160000000000001</v>
      </c>
      <c r="Z141" s="269">
        <v>1.9E-3</v>
      </c>
      <c r="AA141" s="269">
        <v>0.1883</v>
      </c>
      <c r="AB141" s="269">
        <v>0</v>
      </c>
      <c r="AC141" s="244">
        <v>2.4</v>
      </c>
      <c r="AD141" s="243">
        <f t="shared" si="802"/>
        <v>0.52800000000000002</v>
      </c>
      <c r="AE141" s="243">
        <f t="shared" si="390"/>
        <v>0</v>
      </c>
      <c r="AF141" s="243">
        <f t="shared" si="595"/>
        <v>0</v>
      </c>
      <c r="AG141" s="243">
        <f t="shared" si="596"/>
        <v>0</v>
      </c>
      <c r="AH141" s="244">
        <v>0.109268975625</v>
      </c>
      <c r="AI141" s="243">
        <f t="shared" si="391"/>
        <v>0.34510045669495476</v>
      </c>
      <c r="AJ141" s="243">
        <f t="shared" si="597"/>
        <v>1.1123846632504011E-2</v>
      </c>
      <c r="AK141" s="243">
        <f t="shared" si="598"/>
        <v>0.29436904963664656</v>
      </c>
      <c r="AL141" s="243">
        <f t="shared" si="392"/>
        <v>0.16911847161599775</v>
      </c>
      <c r="AM141" s="243">
        <f t="shared" si="599"/>
        <v>4.2617854847231431</v>
      </c>
      <c r="AN141" s="244">
        <v>90.95</v>
      </c>
      <c r="AO141" s="244">
        <v>20.009</v>
      </c>
      <c r="AP141" s="243">
        <f t="shared" si="600"/>
        <v>0</v>
      </c>
      <c r="AQ141" s="243">
        <f t="shared" si="601"/>
        <v>0</v>
      </c>
      <c r="AR141" s="243">
        <f t="shared" si="602"/>
        <v>0</v>
      </c>
      <c r="AS141" s="244">
        <v>10.390175205249999</v>
      </c>
      <c r="AT141" s="244" t="e">
        <f t="shared" si="393"/>
        <v>#REF!</v>
      </c>
      <c r="AU141" s="243">
        <f t="shared" si="394"/>
        <v>13.787931236570971</v>
      </c>
      <c r="AV141" s="243">
        <f t="shared" si="603"/>
        <v>0.44443532159883442</v>
      </c>
      <c r="AW141" s="243">
        <f t="shared" si="604"/>
        <v>11.761039824274931</v>
      </c>
      <c r="AX141" s="243">
        <f t="shared" si="395"/>
        <v>6.7568553220910488</v>
      </c>
      <c r="AY141" s="243">
        <f t="shared" si="605"/>
        <v>170.27275411669441</v>
      </c>
      <c r="AZ141" s="244">
        <v>28</v>
      </c>
      <c r="BA141" s="243">
        <f t="shared" si="606"/>
        <v>142.72066666666666</v>
      </c>
      <c r="BB141" s="243">
        <f t="shared" si="607"/>
        <v>14.883726666666666</v>
      </c>
      <c r="BC141" s="243">
        <f t="shared" si="608"/>
        <v>11.906981333333334</v>
      </c>
      <c r="BD141" s="243">
        <f t="shared" si="609"/>
        <v>2.9767453333333318</v>
      </c>
      <c r="BE141" s="244">
        <v>5.5813974999999996</v>
      </c>
      <c r="BF141" s="243">
        <f t="shared" si="610"/>
        <v>4.4651179999999995</v>
      </c>
      <c r="BG141" s="243">
        <f t="shared" si="611"/>
        <v>1.1162795000000001</v>
      </c>
      <c r="BH141" s="243">
        <f t="shared" si="396"/>
        <v>18.541489540327017</v>
      </c>
      <c r="BI141" s="243">
        <f t="shared" si="612"/>
        <v>0.59765984652720505</v>
      </c>
      <c r="BJ141" s="243">
        <f t="shared" si="613"/>
        <v>15.815802468376393</v>
      </c>
      <c r="BK141" s="243">
        <f t="shared" si="397"/>
        <v>9.0863640186830175</v>
      </c>
      <c r="BL141" s="243">
        <f t="shared" si="614"/>
        <v>228.97637327081202</v>
      </c>
      <c r="BM141" s="244">
        <v>0</v>
      </c>
      <c r="BN141" s="243">
        <f t="shared" si="615"/>
        <v>0</v>
      </c>
      <c r="BO141" s="243">
        <f t="shared" si="398"/>
        <v>0</v>
      </c>
      <c r="BP141" s="243">
        <f t="shared" si="616"/>
        <v>0</v>
      </c>
      <c r="BQ141" s="243">
        <f t="shared" si="617"/>
        <v>0</v>
      </c>
      <c r="BR141" s="244">
        <v>0</v>
      </c>
      <c r="BS141" s="243">
        <f t="shared" si="399"/>
        <v>0</v>
      </c>
      <c r="BT141" s="243">
        <f t="shared" si="618"/>
        <v>0</v>
      </c>
      <c r="BU141" s="243">
        <f t="shared" si="619"/>
        <v>0</v>
      </c>
      <c r="BV141" s="243">
        <f t="shared" si="400"/>
        <v>0</v>
      </c>
      <c r="BW141" s="243">
        <f t="shared" si="620"/>
        <v>0</v>
      </c>
      <c r="BX141" s="244">
        <v>0</v>
      </c>
      <c r="BY141" s="243">
        <f t="shared" si="401"/>
        <v>0</v>
      </c>
      <c r="BZ141" s="243">
        <f t="shared" si="621"/>
        <v>0</v>
      </c>
      <c r="CA141" s="243">
        <f t="shared" si="622"/>
        <v>0</v>
      </c>
      <c r="CB141" s="243">
        <f t="shared" si="402"/>
        <v>0</v>
      </c>
      <c r="CC141" s="243">
        <f t="shared" si="623"/>
        <v>0</v>
      </c>
      <c r="CD141" s="245"/>
      <c r="CE141" s="243">
        <f t="shared" si="403"/>
        <v>0</v>
      </c>
      <c r="CF141" s="243">
        <f t="shared" si="624"/>
        <v>0</v>
      </c>
      <c r="CG141" s="243">
        <f t="shared" si="625"/>
        <v>0</v>
      </c>
      <c r="CH141" s="243">
        <f t="shared" si="404"/>
        <v>0</v>
      </c>
      <c r="CI141" s="243">
        <f t="shared" si="626"/>
        <v>0</v>
      </c>
      <c r="CJ141" s="245"/>
      <c r="CK141" s="243">
        <f t="shared" si="405"/>
        <v>0</v>
      </c>
      <c r="CL141" s="243">
        <f t="shared" si="627"/>
        <v>0</v>
      </c>
      <c r="CM141" s="243">
        <f t="shared" si="628"/>
        <v>0</v>
      </c>
      <c r="CN141" s="243">
        <f t="shared" si="406"/>
        <v>0</v>
      </c>
      <c r="CO141" s="243">
        <f t="shared" si="629"/>
        <v>0</v>
      </c>
      <c r="CP141" s="243">
        <v>0</v>
      </c>
      <c r="CQ141" s="243">
        <f t="shared" si="407"/>
        <v>0</v>
      </c>
      <c r="CR141" s="243">
        <f t="shared" si="763"/>
        <v>0</v>
      </c>
      <c r="CS141" s="243">
        <f t="shared" si="630"/>
        <v>0</v>
      </c>
      <c r="CT141" s="243">
        <f t="shared" si="408"/>
        <v>0</v>
      </c>
      <c r="CU141" s="243">
        <f t="shared" si="631"/>
        <v>0</v>
      </c>
      <c r="CV141" s="243"/>
      <c r="CW141" s="243">
        <f t="shared" si="409"/>
        <v>0</v>
      </c>
      <c r="CX141" s="243">
        <f t="shared" si="764"/>
        <v>0</v>
      </c>
      <c r="CY141" s="243">
        <f t="shared" si="632"/>
        <v>0</v>
      </c>
      <c r="CZ141" s="243">
        <f t="shared" si="410"/>
        <v>0</v>
      </c>
      <c r="DA141" s="243">
        <f t="shared" si="633"/>
        <v>0</v>
      </c>
      <c r="DB141" s="244">
        <v>0</v>
      </c>
      <c r="DC141" s="243">
        <f t="shared" si="634"/>
        <v>0</v>
      </c>
      <c r="DD141" s="243">
        <f t="shared" si="411"/>
        <v>0</v>
      </c>
      <c r="DE141" s="244">
        <v>0</v>
      </c>
      <c r="DF141" s="244">
        <v>0</v>
      </c>
      <c r="DG141" s="243">
        <f t="shared" si="412"/>
        <v>0</v>
      </c>
      <c r="DH141" s="243">
        <f t="shared" si="413"/>
        <v>0</v>
      </c>
      <c r="DI141" s="243">
        <f t="shared" si="635"/>
        <v>0</v>
      </c>
      <c r="DJ141" s="244">
        <v>47.5</v>
      </c>
      <c r="DK141" s="243">
        <f t="shared" si="636"/>
        <v>10.45</v>
      </c>
      <c r="DL141" s="243">
        <f t="shared" si="414"/>
        <v>0</v>
      </c>
      <c r="DM141" s="244">
        <v>1.9614840442849999</v>
      </c>
      <c r="DN141" s="244">
        <v>3.3965259643333301</v>
      </c>
      <c r="DO141" s="243">
        <f t="shared" si="415"/>
        <v>7.1931802358489554</v>
      </c>
      <c r="DP141" s="243">
        <f t="shared" si="416"/>
        <v>3.5250595122233643</v>
      </c>
      <c r="DQ141" s="243">
        <f t="shared" si="637"/>
        <v>88.831499708028772</v>
      </c>
      <c r="DR141" s="244">
        <v>9.6199999999999992</v>
      </c>
      <c r="DS141" s="243">
        <f t="shared" si="638"/>
        <v>2.1164000000000001</v>
      </c>
      <c r="DT141" s="243">
        <f t="shared" si="417"/>
        <v>0</v>
      </c>
      <c r="DU141" s="244">
        <v>0.406767223575</v>
      </c>
      <c r="DV141" s="244">
        <v>0</v>
      </c>
      <c r="DW141" s="243">
        <f t="shared" si="418"/>
        <v>1.3797304710942193</v>
      </c>
      <c r="DX141" s="243">
        <f t="shared" si="419"/>
        <v>0.67614488473346102</v>
      </c>
      <c r="DY141" s="243">
        <f t="shared" si="420"/>
        <v>17.038851095283217</v>
      </c>
      <c r="DZ141" s="244">
        <v>19.149999999999999</v>
      </c>
      <c r="EA141" s="243">
        <f t="shared" si="639"/>
        <v>4.2130000000000001</v>
      </c>
      <c r="EB141" s="243">
        <f t="shared" si="421"/>
        <v>0</v>
      </c>
      <c r="EC141" s="244">
        <v>0.79647921764999996</v>
      </c>
      <c r="ED141" s="244">
        <v>1.470517025E-2</v>
      </c>
      <c r="EE141" s="243">
        <f t="shared" si="422"/>
        <v>2.7467182325449579</v>
      </c>
      <c r="EF141" s="243">
        <f t="shared" si="423"/>
        <v>1.3460451310222479</v>
      </c>
      <c r="EG141" s="243">
        <f t="shared" si="424"/>
        <v>33.92033730176064</v>
      </c>
      <c r="EH141" s="244">
        <v>0</v>
      </c>
      <c r="EI141" s="243">
        <f t="shared" si="640"/>
        <v>0</v>
      </c>
      <c r="EJ141" s="243">
        <f t="shared" si="425"/>
        <v>0</v>
      </c>
      <c r="EK141" s="244">
        <v>0</v>
      </c>
      <c r="EL141" s="244">
        <v>0</v>
      </c>
      <c r="EM141" s="243">
        <f t="shared" si="426"/>
        <v>0</v>
      </c>
      <c r="EN141" s="243">
        <f t="shared" si="427"/>
        <v>0</v>
      </c>
      <c r="EO141" s="243">
        <f t="shared" si="641"/>
        <v>0</v>
      </c>
      <c r="EP141" s="244">
        <v>0</v>
      </c>
      <c r="EQ141" s="244">
        <v>45.982399999999998</v>
      </c>
      <c r="ER141" s="244">
        <v>0</v>
      </c>
      <c r="ES141" s="244">
        <v>0</v>
      </c>
      <c r="ET141" s="244">
        <v>0</v>
      </c>
      <c r="EU141" s="243">
        <f t="shared" si="428"/>
        <v>5.2246104534303566</v>
      </c>
      <c r="EV141" s="243">
        <f t="shared" si="642"/>
        <v>0.16840825409254284</v>
      </c>
      <c r="EW141" s="243">
        <f t="shared" si="643"/>
        <v>4.4565678893245799</v>
      </c>
      <c r="EX141" s="243">
        <f t="shared" si="429"/>
        <v>2.5603505226715182</v>
      </c>
      <c r="EY141" s="243">
        <f t="shared" si="644"/>
        <v>64.520833171322252</v>
      </c>
      <c r="EZ141" s="245">
        <f t="shared" si="645"/>
        <v>76.27</v>
      </c>
      <c r="FA141" s="245">
        <f t="shared" si="645"/>
        <v>16.779399999999999</v>
      </c>
      <c r="FB141" s="245">
        <f t="shared" si="645"/>
        <v>0</v>
      </c>
      <c r="FC141" s="245">
        <f t="shared" si="646"/>
        <v>0</v>
      </c>
      <c r="FD141" s="245">
        <f t="shared" si="647"/>
        <v>0</v>
      </c>
      <c r="FE141" s="245">
        <f t="shared" si="648"/>
        <v>6.57596162009333</v>
      </c>
      <c r="FF141" s="245">
        <f t="shared" si="649"/>
        <v>16.544239392918492</v>
      </c>
      <c r="FG141" s="245">
        <f t="shared" si="650"/>
        <v>0.53328118838431859</v>
      </c>
      <c r="FH141" s="245">
        <f t="shared" si="651"/>
        <v>14.112157583608859</v>
      </c>
      <c r="FI141" s="245">
        <f t="shared" si="652"/>
        <v>8.107600050650591</v>
      </c>
      <c r="FJ141" s="245">
        <f t="shared" si="652"/>
        <v>204.3115212763949</v>
      </c>
      <c r="FK141" s="244">
        <f t="shared" si="430"/>
        <v>0</v>
      </c>
      <c r="FL141" s="244">
        <v>0</v>
      </c>
      <c r="FM141" s="243">
        <f t="shared" si="653"/>
        <v>0</v>
      </c>
      <c r="FN141" s="243">
        <f t="shared" si="654"/>
        <v>0</v>
      </c>
      <c r="FO141" s="244">
        <v>0</v>
      </c>
      <c r="FP141" s="244">
        <f t="shared" si="655"/>
        <v>0</v>
      </c>
      <c r="FQ141" s="244">
        <f t="shared" si="431"/>
        <v>0</v>
      </c>
      <c r="FR141" s="244">
        <v>0</v>
      </c>
      <c r="FS141" s="243">
        <f t="shared" si="656"/>
        <v>0</v>
      </c>
      <c r="FT141" s="243">
        <f t="shared" si="657"/>
        <v>0</v>
      </c>
      <c r="FU141" s="244">
        <v>0</v>
      </c>
      <c r="FV141" s="244">
        <f t="shared" si="658"/>
        <v>0</v>
      </c>
      <c r="FW141" s="270">
        <v>7.1520000000000004E-3</v>
      </c>
      <c r="FX141" s="243">
        <f t="shared" si="659"/>
        <v>31.833539442518401</v>
      </c>
      <c r="FY141" s="243">
        <f t="shared" si="660"/>
        <v>7.0033786773540481</v>
      </c>
      <c r="FZ141" s="243">
        <f t="shared" si="432"/>
        <v>0</v>
      </c>
      <c r="GA141" s="243">
        <f t="shared" si="661"/>
        <v>0</v>
      </c>
      <c r="GB141" s="243">
        <f t="shared" si="662"/>
        <v>0</v>
      </c>
      <c r="GC141" s="243">
        <f t="shared" si="663"/>
        <v>0.55690861481538945</v>
      </c>
      <c r="GD141" s="243">
        <f t="shared" si="433"/>
        <v>4.4760038397011543</v>
      </c>
      <c r="GE141" s="243">
        <f t="shared" si="664"/>
        <v>0.14427793204384542</v>
      </c>
      <c r="GF141" s="243">
        <f t="shared" si="665"/>
        <v>3.8180100052069053</v>
      </c>
      <c r="GG141" s="243">
        <f t="shared" si="434"/>
        <v>2.1934915287194499</v>
      </c>
      <c r="GH141" s="247">
        <f t="shared" si="666"/>
        <v>55.275986523730133</v>
      </c>
      <c r="GI141" s="244">
        <v>36</v>
      </c>
      <c r="GJ141" s="244">
        <v>4059.7</v>
      </c>
      <c r="GK141" s="244">
        <v>893.13400000000001</v>
      </c>
      <c r="GL141" s="244">
        <v>2490.1120251775301</v>
      </c>
      <c r="GM141" s="244">
        <v>71.022008333333304</v>
      </c>
      <c r="GN141" s="271">
        <v>15.68</v>
      </c>
      <c r="GO141" s="243">
        <f t="shared" si="667"/>
        <v>3.4495999999999998</v>
      </c>
      <c r="GP141" s="243">
        <f t="shared" si="435"/>
        <v>0</v>
      </c>
      <c r="GQ141" s="243">
        <f t="shared" si="668"/>
        <v>0</v>
      </c>
      <c r="GR141" s="243">
        <f t="shared" si="669"/>
        <v>0</v>
      </c>
      <c r="GS141" s="244">
        <v>0.31994404900000001</v>
      </c>
      <c r="GT141" s="244">
        <v>7.3882765070833301E-2</v>
      </c>
      <c r="GU141" s="245"/>
      <c r="GV141" s="243">
        <f t="shared" si="436"/>
        <v>2.2182900374834071</v>
      </c>
      <c r="GW141" s="243">
        <f t="shared" si="670"/>
        <v>7.1503580145038229E-2</v>
      </c>
      <c r="GX141" s="243">
        <f t="shared" si="671"/>
        <v>1.8921908606155089</v>
      </c>
      <c r="GY141" s="243">
        <f t="shared" si="437"/>
        <v>1.0870858425777121</v>
      </c>
      <c r="GZ141" s="243">
        <f t="shared" si="672"/>
        <v>27.39456323295834</v>
      </c>
      <c r="HA141" s="244">
        <v>0</v>
      </c>
      <c r="HB141" s="244">
        <v>44</v>
      </c>
      <c r="HC141" s="244">
        <v>0</v>
      </c>
      <c r="HD141" s="244">
        <v>0</v>
      </c>
      <c r="HE141" s="244">
        <v>0</v>
      </c>
      <c r="HF141" s="243">
        <f t="shared" si="673"/>
        <v>0</v>
      </c>
      <c r="HG141" s="243">
        <f t="shared" si="438"/>
        <v>0</v>
      </c>
      <c r="HH141" s="244">
        <v>0</v>
      </c>
      <c r="HI141" s="244">
        <v>0</v>
      </c>
      <c r="HJ141" s="243">
        <f t="shared" si="439"/>
        <v>0</v>
      </c>
      <c r="HK141" s="243">
        <f t="shared" si="440"/>
        <v>0</v>
      </c>
      <c r="HL141" s="243">
        <f t="shared" si="441"/>
        <v>0</v>
      </c>
      <c r="HM141" s="244">
        <v>26.2</v>
      </c>
      <c r="HN141" s="243">
        <f t="shared" si="674"/>
        <v>5.7640000000000002</v>
      </c>
      <c r="HO141" s="243">
        <f t="shared" si="442"/>
        <v>0</v>
      </c>
      <c r="HP141" s="244">
        <v>1.129188844685</v>
      </c>
      <c r="HQ141" s="244">
        <v>24.173901651172699</v>
      </c>
      <c r="HR141" s="243">
        <f t="shared" si="443"/>
        <v>6.5067991153615372</v>
      </c>
      <c r="HS141" s="243">
        <f t="shared" si="444"/>
        <v>3.1886944805609616</v>
      </c>
      <c r="HT141" s="243">
        <f t="shared" si="445"/>
        <v>80.355100910136244</v>
      </c>
      <c r="HU141" s="244">
        <v>15.75</v>
      </c>
      <c r="HV141" s="243">
        <f t="shared" si="675"/>
        <v>3.4649999999999999</v>
      </c>
      <c r="HW141" s="243">
        <f t="shared" si="446"/>
        <v>0</v>
      </c>
      <c r="HX141" s="244">
        <v>0.64322850546499899</v>
      </c>
      <c r="HY141" s="244">
        <v>35.380676472864998</v>
      </c>
      <c r="HZ141" s="243">
        <f t="shared" si="447"/>
        <v>6.2763526998553596</v>
      </c>
      <c r="IA141" s="243">
        <f t="shared" si="448"/>
        <v>3.0757628839092681</v>
      </c>
      <c r="IB141" s="243">
        <f t="shared" si="449"/>
        <v>77.509224674513547</v>
      </c>
      <c r="IC141" s="244">
        <v>2.38</v>
      </c>
      <c r="ID141" s="243">
        <f t="shared" si="676"/>
        <v>0.52359999999999995</v>
      </c>
      <c r="IE141" s="243">
        <f t="shared" si="450"/>
        <v>0</v>
      </c>
      <c r="IF141" s="244">
        <v>0.104207452245</v>
      </c>
      <c r="IG141" s="244">
        <v>0.35242221967166698</v>
      </c>
      <c r="IH141" s="243">
        <f t="shared" si="451"/>
        <v>0.38179588429100431</v>
      </c>
      <c r="II141" s="243">
        <f t="shared" si="452"/>
        <v>0.18710127781038355</v>
      </c>
      <c r="IJ141" s="243">
        <f t="shared" si="677"/>
        <v>4.7149522008216653</v>
      </c>
      <c r="IK141" s="244">
        <v>0</v>
      </c>
      <c r="IL141" s="243">
        <f t="shared" si="678"/>
        <v>0</v>
      </c>
      <c r="IM141" s="243">
        <f t="shared" si="453"/>
        <v>0</v>
      </c>
      <c r="IN141" s="244">
        <v>0</v>
      </c>
      <c r="IO141" s="244">
        <v>0</v>
      </c>
      <c r="IP141" s="243">
        <f t="shared" si="454"/>
        <v>0</v>
      </c>
      <c r="IQ141" s="243">
        <f t="shared" si="455"/>
        <v>0</v>
      </c>
      <c r="IR141" s="243">
        <f t="shared" si="679"/>
        <v>0</v>
      </c>
      <c r="IS141" s="244">
        <v>1.52</v>
      </c>
      <c r="IT141" s="243">
        <f t="shared" si="680"/>
        <v>0.33440000000000003</v>
      </c>
      <c r="IU141" s="243">
        <f t="shared" si="456"/>
        <v>0</v>
      </c>
      <c r="IV141" s="244">
        <v>6.6439594030000104E-2</v>
      </c>
      <c r="IW141" s="244">
        <v>0.157648578442285</v>
      </c>
      <c r="IX141" s="243">
        <f t="shared" si="457"/>
        <v>0.23616190179786312</v>
      </c>
      <c r="IY141" s="243">
        <f t="shared" si="458"/>
        <v>0.11573250371350743</v>
      </c>
      <c r="IZ141" s="243">
        <f t="shared" si="681"/>
        <v>2.9164590935803871</v>
      </c>
      <c r="JA141" s="244">
        <v>11.6931333333333</v>
      </c>
      <c r="JB141" s="243">
        <f t="shared" si="682"/>
        <v>2.5724893333333259</v>
      </c>
      <c r="JC141" s="244">
        <v>29.991066666666601</v>
      </c>
      <c r="JD141" s="243">
        <f t="shared" si="459"/>
        <v>0</v>
      </c>
      <c r="JE141" s="243">
        <f t="shared" si="460"/>
        <v>5.0285318235923429</v>
      </c>
      <c r="JF141" s="243">
        <f t="shared" si="461"/>
        <v>2.4642610578462789</v>
      </c>
      <c r="JG141" s="243">
        <f t="shared" si="683"/>
        <v>62.09937865772622</v>
      </c>
      <c r="JH141" s="244">
        <v>0</v>
      </c>
      <c r="JI141" s="243">
        <f t="shared" si="684"/>
        <v>0</v>
      </c>
      <c r="JJ141" s="244">
        <v>0</v>
      </c>
      <c r="JK141" s="243">
        <f t="shared" si="462"/>
        <v>0</v>
      </c>
      <c r="JL141" s="243">
        <f t="shared" si="463"/>
        <v>0</v>
      </c>
      <c r="JM141" s="243">
        <f t="shared" si="464"/>
        <v>0</v>
      </c>
      <c r="JN141" s="243">
        <f t="shared" si="685"/>
        <v>0</v>
      </c>
      <c r="JO141" s="244">
        <v>0</v>
      </c>
      <c r="JP141" s="243">
        <f t="shared" si="686"/>
        <v>0</v>
      </c>
      <c r="JQ141" s="244">
        <v>0</v>
      </c>
      <c r="JR141" s="243">
        <f t="shared" si="465"/>
        <v>0</v>
      </c>
      <c r="JS141" s="243">
        <f t="shared" si="466"/>
        <v>0</v>
      </c>
      <c r="JT141" s="243">
        <f t="shared" si="467"/>
        <v>0</v>
      </c>
      <c r="JU141" s="243">
        <f t="shared" si="687"/>
        <v>0</v>
      </c>
      <c r="JV141" s="244">
        <v>0</v>
      </c>
      <c r="JW141" s="243">
        <f t="shared" si="688"/>
        <v>0</v>
      </c>
      <c r="JX141" s="244">
        <v>0</v>
      </c>
      <c r="JY141" s="243">
        <f t="shared" si="468"/>
        <v>0</v>
      </c>
      <c r="JZ141" s="243">
        <f t="shared" si="469"/>
        <v>0</v>
      </c>
      <c r="KA141" s="243">
        <f t="shared" si="470"/>
        <v>0</v>
      </c>
      <c r="KB141" s="243">
        <f t="shared" si="689"/>
        <v>0</v>
      </c>
      <c r="KC141" s="244">
        <v>17.399999999999999</v>
      </c>
      <c r="KD141" s="243">
        <f t="shared" si="690"/>
        <v>3.8279999999999998</v>
      </c>
      <c r="KE141" s="244">
        <v>9.3266666666666698</v>
      </c>
      <c r="KF141" s="243">
        <f t="shared" si="471"/>
        <v>0</v>
      </c>
      <c r="KG141" s="243">
        <f t="shared" si="472"/>
        <v>3.4716811403438439</v>
      </c>
      <c r="KH141" s="243">
        <f t="shared" si="473"/>
        <v>1.7013173903505259</v>
      </c>
      <c r="KI141" s="243">
        <f t="shared" si="691"/>
        <v>42.873198236833247</v>
      </c>
      <c r="KJ141" s="244">
        <v>2.0966194444444399</v>
      </c>
      <c r="KK141" s="243">
        <f t="shared" si="692"/>
        <v>0.46125627777777678</v>
      </c>
      <c r="KL141" s="244">
        <v>2.0322555555555502</v>
      </c>
      <c r="KM141" s="243">
        <f t="shared" si="474"/>
        <v>0</v>
      </c>
      <c r="KN141" s="243">
        <f t="shared" si="475"/>
        <v>0.5215397164240092</v>
      </c>
      <c r="KO141" s="243">
        <f t="shared" si="476"/>
        <v>0.25558354971008879</v>
      </c>
      <c r="KP141" s="243">
        <f t="shared" si="693"/>
        <v>6.4407054526942362</v>
      </c>
      <c r="KQ141" s="243">
        <f t="shared" si="694"/>
        <v>77.03975277777775</v>
      </c>
      <c r="KR141" s="243">
        <f t="shared" si="694"/>
        <v>16.948745611111104</v>
      </c>
      <c r="KS141" s="243">
        <f t="shared" si="695"/>
        <v>103.35770220746546</v>
      </c>
      <c r="KT141" s="243">
        <f t="shared" si="696"/>
        <v>0</v>
      </c>
      <c r="KU141" s="243">
        <f t="shared" si="697"/>
        <v>0</v>
      </c>
      <c r="KV141" s="243">
        <f t="shared" si="698"/>
        <v>0</v>
      </c>
      <c r="KW141" s="243">
        <f t="shared" si="699"/>
        <v>22.42286228166596</v>
      </c>
      <c r="KX141" s="243">
        <f t="shared" si="700"/>
        <v>0.72277064907940369</v>
      </c>
      <c r="KY141" s="243">
        <f t="shared" si="701"/>
        <v>19.126594972378992</v>
      </c>
      <c r="KZ141" s="243">
        <f t="shared" si="702"/>
        <v>10.988453143901015</v>
      </c>
      <c r="LA141" s="243">
        <f t="shared" si="702"/>
        <v>276.90901922630559</v>
      </c>
      <c r="LB141" s="244">
        <v>35.5</v>
      </c>
      <c r="LC141" s="243">
        <f t="shared" si="703"/>
        <v>7.81</v>
      </c>
      <c r="LD141" s="243">
        <f t="shared" si="477"/>
        <v>0</v>
      </c>
      <c r="LE141" s="243">
        <f t="shared" si="704"/>
        <v>0</v>
      </c>
      <c r="LF141" s="243">
        <f t="shared" si="705"/>
        <v>0</v>
      </c>
      <c r="LG141" s="244">
        <v>3.1540267493833301</v>
      </c>
      <c r="LH141" s="243">
        <f t="shared" si="478"/>
        <v>5.2793338291019145</v>
      </c>
      <c r="LI141" s="243">
        <f t="shared" si="706"/>
        <v>0.17017218811921206</v>
      </c>
      <c r="LJ141" s="243">
        <f t="shared" si="707"/>
        <v>4.5032466687258621</v>
      </c>
      <c r="LK141" s="243">
        <f t="shared" si="479"/>
        <v>2.5871680289242622</v>
      </c>
      <c r="LL141" s="243">
        <f t="shared" si="708"/>
        <v>65.196634328891406</v>
      </c>
      <c r="LM141" s="243">
        <f t="shared" si="480"/>
        <v>0.54166666784117723</v>
      </c>
      <c r="LN141" s="244">
        <v>6.1545228937110799E-2</v>
      </c>
      <c r="LO141" s="243">
        <f t="shared" si="709"/>
        <v>1.9838272432769494E-3</v>
      </c>
      <c r="LP141" s="243">
        <f t="shared" si="710"/>
        <v>5.2497787819218517E-2</v>
      </c>
      <c r="LQ141" s="243">
        <f t="shared" si="481"/>
        <v>3.0160594838914402E-2</v>
      </c>
      <c r="LR141" s="243">
        <f t="shared" si="711"/>
        <v>0.7600469899406429</v>
      </c>
      <c r="LS141" s="244">
        <v>53.198176500000002</v>
      </c>
      <c r="LT141" s="243">
        <f t="shared" si="482"/>
        <v>6.0444811285477309</v>
      </c>
      <c r="LU141" s="243">
        <f t="shared" si="712"/>
        <v>0.19483567680834282</v>
      </c>
      <c r="LV141" s="243">
        <f t="shared" si="713"/>
        <v>5.1559136791581448</v>
      </c>
      <c r="LW141" s="243">
        <f t="shared" si="483"/>
        <v>2.9621328814273866</v>
      </c>
      <c r="LX141" s="243">
        <f t="shared" si="714"/>
        <v>74.645748611970134</v>
      </c>
      <c r="LY141" s="245">
        <f t="shared" si="484"/>
        <v>0</v>
      </c>
      <c r="LZ141" s="244">
        <v>0</v>
      </c>
      <c r="MA141" s="249">
        <f t="shared" si="715"/>
        <v>0</v>
      </c>
      <c r="MB141" s="249">
        <f t="shared" si="716"/>
        <v>0</v>
      </c>
      <c r="MC141" s="249">
        <f t="shared" si="485"/>
        <v>0</v>
      </c>
      <c r="MD141" s="247">
        <f t="shared" si="717"/>
        <v>0</v>
      </c>
      <c r="ME141" s="250">
        <f t="shared" si="718"/>
        <v>1108.004433062421</v>
      </c>
      <c r="MF141" s="251">
        <f t="shared" si="765"/>
        <v>402.20141650876127</v>
      </c>
      <c r="MG141" s="252" t="e">
        <f t="shared" si="719"/>
        <v>#REF!</v>
      </c>
      <c r="MH141" s="252" t="e">
        <f t="shared" si="766"/>
        <v>#REF!</v>
      </c>
      <c r="MI141" s="252">
        <f t="shared" si="720"/>
        <v>53.198176500000002</v>
      </c>
      <c r="MJ141" s="252">
        <f t="shared" si="721"/>
        <v>0</v>
      </c>
      <c r="MK141" s="252">
        <f t="shared" si="767"/>
        <v>142.72066666666666</v>
      </c>
      <c r="ML141" s="252">
        <f t="shared" si="722"/>
        <v>0</v>
      </c>
      <c r="MM141" s="252">
        <f t="shared" si="723"/>
        <v>0</v>
      </c>
      <c r="MN141" s="252">
        <f t="shared" si="724"/>
        <v>45.982399999999998</v>
      </c>
      <c r="MO141" s="252">
        <f t="shared" si="725"/>
        <v>0</v>
      </c>
      <c r="MP141" s="253">
        <f t="shared" si="726"/>
        <v>0</v>
      </c>
      <c r="MQ141" s="254">
        <f t="shared" si="768"/>
        <v>0</v>
      </c>
      <c r="MR141" s="255">
        <f t="shared" si="727"/>
        <v>0</v>
      </c>
      <c r="MS141" s="255">
        <f t="shared" si="769"/>
        <v>0</v>
      </c>
      <c r="MT141" s="255">
        <f t="shared" si="770"/>
        <v>94.94588742537907</v>
      </c>
      <c r="MU141" s="255">
        <f t="shared" si="486"/>
        <v>3.0604523106745241</v>
      </c>
      <c r="MV141" s="255">
        <f t="shared" si="728"/>
        <v>98.805836762733776</v>
      </c>
      <c r="MW141" s="255" t="e">
        <f t="shared" si="487"/>
        <v>#REF!</v>
      </c>
      <c r="MX141" s="255" t="e">
        <f t="shared" si="488"/>
        <v>#REF!</v>
      </c>
      <c r="MY141" s="256" t="e">
        <f t="shared" si="729"/>
        <v>#REF!</v>
      </c>
      <c r="MZ141" s="254">
        <f t="shared" si="730"/>
        <v>3.2871302405567087</v>
      </c>
      <c r="NA141" s="255">
        <f t="shared" si="489"/>
        <v>3.7045957811074106</v>
      </c>
      <c r="NB141" s="255">
        <f t="shared" si="731"/>
        <v>1.1123846632504011E-2</v>
      </c>
      <c r="NC141" s="255">
        <f t="shared" si="490"/>
        <v>1.3793569824304974E-2</v>
      </c>
      <c r="ND141" s="255">
        <f t="shared" si="732"/>
        <v>3.3823694323199547</v>
      </c>
      <c r="NE141" s="255">
        <f t="shared" si="800"/>
        <v>0.97184246319955603</v>
      </c>
      <c r="NF141" s="256">
        <f t="shared" si="771"/>
        <v>3.2887734042919745E-3</v>
      </c>
      <c r="NG141" s="257">
        <f t="shared" si="772"/>
        <v>1.1242132984433737</v>
      </c>
      <c r="NH141" s="254">
        <f t="shared" si="733"/>
        <v>125.30746858561542</v>
      </c>
      <c r="NI141" s="255">
        <f t="shared" si="491"/>
        <v>141.22151709598859</v>
      </c>
      <c r="NJ141" s="255" t="e">
        <f t="shared" si="734"/>
        <v>#REF!</v>
      </c>
      <c r="NK141" s="255" t="e">
        <f t="shared" si="492"/>
        <v>#REF!</v>
      </c>
      <c r="NL141" s="255">
        <f t="shared" si="735"/>
        <v>135.13710644182095</v>
      </c>
      <c r="NM141" s="255">
        <f t="shared" si="773"/>
        <v>0.92726174094576042</v>
      </c>
      <c r="NN141" s="256" t="e">
        <f t="shared" si="774"/>
        <v>#REF!</v>
      </c>
      <c r="NO141" s="257" t="e">
        <f t="shared" si="801"/>
        <v>#REF!</v>
      </c>
      <c r="NP141" s="254">
        <f t="shared" si="736"/>
        <v>19.295279011419201</v>
      </c>
      <c r="NQ141" s="255">
        <f t="shared" si="493"/>
        <v>21.745779445869438</v>
      </c>
      <c r="NR141" s="255">
        <f t="shared" si="737"/>
        <v>16.969759179860539</v>
      </c>
      <c r="NS141" s="255">
        <f t="shared" si="494"/>
        <v>21.042501383027069</v>
      </c>
      <c r="NT141" s="255">
        <f t="shared" si="738"/>
        <v>181.72728037366034</v>
      </c>
      <c r="NU141" s="255">
        <f t="shared" si="739"/>
        <v>0.1061771186568413</v>
      </c>
      <c r="NV141" s="256">
        <f t="shared" si="740"/>
        <v>9.3380361742981033E-2</v>
      </c>
      <c r="NW141" s="257">
        <f t="shared" si="495"/>
        <v>1.0358957808877343</v>
      </c>
      <c r="NX141" s="254">
        <f t="shared" si="741"/>
        <v>0</v>
      </c>
      <c r="NY141" s="255">
        <f t="shared" si="496"/>
        <v>0</v>
      </c>
      <c r="NZ141" s="255">
        <f t="shared" si="742"/>
        <v>0</v>
      </c>
      <c r="OA141" s="255">
        <f t="shared" si="497"/>
        <v>0</v>
      </c>
      <c r="OB141" s="255">
        <f t="shared" si="743"/>
        <v>0</v>
      </c>
      <c r="OC141" s="255"/>
      <c r="OD141" s="256"/>
      <c r="OE141" s="257"/>
      <c r="OF141" s="254">
        <f t="shared" si="744"/>
        <v>0</v>
      </c>
      <c r="OG141" s="255">
        <f t="shared" si="498"/>
        <v>0</v>
      </c>
      <c r="OH141" s="255">
        <f t="shared" si="745"/>
        <v>0</v>
      </c>
      <c r="OI141" s="255">
        <f t="shared" si="499"/>
        <v>0</v>
      </c>
      <c r="OJ141" s="255">
        <f t="shared" si="746"/>
        <v>0</v>
      </c>
      <c r="OK141" s="255"/>
      <c r="OL141" s="256"/>
      <c r="OM141" s="257"/>
      <c r="ON141" s="258"/>
      <c r="OO141" s="254">
        <f t="shared" si="747"/>
        <v>0</v>
      </c>
      <c r="OP141" s="255">
        <f t="shared" si="500"/>
        <v>0</v>
      </c>
      <c r="OQ141" s="255">
        <f t="shared" si="748"/>
        <v>0</v>
      </c>
      <c r="OR141" s="255">
        <f t="shared" si="501"/>
        <v>0</v>
      </c>
      <c r="OS141" s="255">
        <f t="shared" si="749"/>
        <v>0</v>
      </c>
      <c r="OT141" s="255"/>
      <c r="OU141" s="256"/>
      <c r="OV141" s="257"/>
      <c r="OW141" s="258"/>
      <c r="OX141" s="254">
        <f t="shared" si="750"/>
        <v>110.26623225200279</v>
      </c>
      <c r="OY141" s="255">
        <f t="shared" si="502"/>
        <v>124.27004374800715</v>
      </c>
      <c r="OZ141" s="255">
        <f t="shared" si="751"/>
        <v>0.53328118838431859</v>
      </c>
      <c r="PA141" s="255">
        <f t="shared" si="503"/>
        <v>0.66126867359655506</v>
      </c>
      <c r="PB141" s="255">
        <f t="shared" si="752"/>
        <v>162.15200101301181</v>
      </c>
      <c r="PC141" s="255">
        <f t="shared" si="804"/>
        <v>0.68001770908244619</v>
      </c>
      <c r="PD141" s="259">
        <f t="shared" si="504"/>
        <v>3.2887734042919749E-3</v>
      </c>
      <c r="PE141" s="257">
        <f t="shared" si="805"/>
        <v>1.0871515546705008</v>
      </c>
      <c r="PF141" s="254">
        <f t="shared" si="505"/>
        <v>0</v>
      </c>
      <c r="PG141" s="255">
        <f t="shared" si="506"/>
        <v>0</v>
      </c>
      <c r="PH141" s="255">
        <f t="shared" si="753"/>
        <v>0</v>
      </c>
      <c r="PI141" s="255">
        <f t="shared" si="507"/>
        <v>0</v>
      </c>
      <c r="PJ141" s="255">
        <f t="shared" si="508"/>
        <v>0</v>
      </c>
      <c r="PK141" s="255"/>
      <c r="PL141" s="259"/>
      <c r="PM141" s="257"/>
      <c r="PN141" s="254">
        <f t="shared" si="509"/>
        <v>0</v>
      </c>
      <c r="PO141" s="255">
        <f t="shared" si="510"/>
        <v>0</v>
      </c>
      <c r="PP141" s="255">
        <f t="shared" si="754"/>
        <v>0</v>
      </c>
      <c r="PQ141" s="255">
        <f t="shared" si="511"/>
        <v>0</v>
      </c>
      <c r="PR141" s="255">
        <f t="shared" si="512"/>
        <v>0</v>
      </c>
      <c r="PS141" s="255"/>
      <c r="PT141" s="259"/>
      <c r="PU141" s="257"/>
      <c r="PV141" s="254">
        <f t="shared" si="513"/>
        <v>43.494890326224876</v>
      </c>
      <c r="PW141" s="255">
        <f t="shared" si="514"/>
        <v>49.018741397655432</v>
      </c>
      <c r="PX141" s="255">
        <f t="shared" si="515"/>
        <v>0.14427793204384542</v>
      </c>
      <c r="PY141" s="255">
        <f t="shared" si="516"/>
        <v>0.17890463573436832</v>
      </c>
      <c r="PZ141" s="255">
        <f t="shared" si="517"/>
        <v>43.869830574388999</v>
      </c>
      <c r="QA141" s="255">
        <f t="shared" si="755"/>
        <v>0.99145334633722038</v>
      </c>
      <c r="QB141" s="259">
        <f t="shared" si="518"/>
        <v>3.2887734042919736E-3</v>
      </c>
      <c r="QC141" s="257">
        <f t="shared" si="756"/>
        <v>1.126703880601857</v>
      </c>
      <c r="QD141" s="254">
        <f t="shared" si="519"/>
        <v>21.43807284995092</v>
      </c>
      <c r="QE141" s="255">
        <f t="shared" si="520"/>
        <v>24.160708101894688</v>
      </c>
      <c r="QF141" s="255">
        <f t="shared" si="521"/>
        <v>7.1503580145038229E-2</v>
      </c>
      <c r="QG141" s="255">
        <f t="shared" si="522"/>
        <v>8.8664439379847401E-2</v>
      </c>
      <c r="QH141" s="255">
        <f t="shared" si="523"/>
        <v>21.741716851554237</v>
      </c>
      <c r="QI141" s="255">
        <f t="shared" si="784"/>
        <v>0.98603403752902752</v>
      </c>
      <c r="QJ141" s="259">
        <f t="shared" si="785"/>
        <v>3.2887734042919749E-3</v>
      </c>
      <c r="QK141" s="257">
        <f t="shared" si="786"/>
        <v>1.1260156283832166</v>
      </c>
      <c r="QL141" s="254">
        <f t="shared" si="524"/>
        <v>117.32294425519123</v>
      </c>
      <c r="QM141" s="255">
        <f t="shared" si="525"/>
        <v>132.22295817560052</v>
      </c>
      <c r="QN141" s="255">
        <f t="shared" si="526"/>
        <v>0.72277064907940369</v>
      </c>
      <c r="QO141" s="255">
        <f t="shared" si="527"/>
        <v>0.89623560485846054</v>
      </c>
      <c r="QP141" s="255">
        <f t="shared" si="757"/>
        <v>219.76906287802029</v>
      </c>
      <c r="QQ141" s="255">
        <f t="shared" si="758"/>
        <v>0.53384649649395677</v>
      </c>
      <c r="QR141" s="259">
        <f t="shared" si="528"/>
        <v>3.2887734042919741E-3</v>
      </c>
      <c r="QS141" s="257">
        <f t="shared" si="759"/>
        <v>1.0685878106717626</v>
      </c>
      <c r="QT141" s="254">
        <f t="shared" si="529"/>
        <v>48.803960935845552</v>
      </c>
      <c r="QU141" s="255">
        <f t="shared" si="530"/>
        <v>55.00206397469794</v>
      </c>
      <c r="QV141" s="255">
        <f t="shared" si="531"/>
        <v>0.17017218811921206</v>
      </c>
      <c r="QW141" s="255">
        <f t="shared" si="532"/>
        <v>0.21101351326782294</v>
      </c>
      <c r="QX141" s="255">
        <f t="shared" si="533"/>
        <v>51.743360578485238</v>
      </c>
      <c r="QY141" s="255">
        <f t="shared" si="787"/>
        <v>0.94319271864491383</v>
      </c>
      <c r="QZ141" s="259">
        <f t="shared" si="788"/>
        <v>3.2887734042919749E-3</v>
      </c>
      <c r="RA141" s="257">
        <f t="shared" si="789"/>
        <v>1.1205747808849342</v>
      </c>
      <c r="RB141" s="254">
        <f t="shared" si="534"/>
        <v>6.4047301139446594E-2</v>
      </c>
      <c r="RC141" s="255">
        <f t="shared" si="535"/>
        <v>7.2181308384156317E-2</v>
      </c>
      <c r="RD141" s="255">
        <f t="shared" si="760"/>
        <v>1.9838272432769494E-3</v>
      </c>
      <c r="RE141" s="255">
        <f t="shared" si="536"/>
        <v>2.4599457816634174E-3</v>
      </c>
      <c r="RF141" s="255">
        <f t="shared" si="537"/>
        <v>0.60321189677828801</v>
      </c>
      <c r="RG141" s="255">
        <f t="shared" si="790"/>
        <v>0.1061771186568413</v>
      </c>
      <c r="RH141" s="259">
        <f t="shared" si="791"/>
        <v>3.2887734042919745E-3</v>
      </c>
      <c r="RI141" s="257">
        <f t="shared" si="792"/>
        <v>1.0142737996864488</v>
      </c>
      <c r="RJ141" s="254">
        <f t="shared" si="538"/>
        <v>6.2902146885729362</v>
      </c>
      <c r="RK141" s="255">
        <f t="shared" si="539"/>
        <v>7.0890719540216995</v>
      </c>
      <c r="RL141" s="255">
        <f t="shared" si="761"/>
        <v>0.19483567680834282</v>
      </c>
      <c r="RM141" s="255">
        <f t="shared" si="540"/>
        <v>0.24159623924234511</v>
      </c>
      <c r="RN141" s="255">
        <f t="shared" si="541"/>
        <v>59.242657628547725</v>
      </c>
      <c r="RO141" s="255">
        <f t="shared" si="793"/>
        <v>0.1061771186568413</v>
      </c>
      <c r="RP141" s="259">
        <f t="shared" si="794"/>
        <v>3.2887734042919745E-3</v>
      </c>
      <c r="RQ141" s="257">
        <f t="shared" si="795"/>
        <v>1.0142737996864488</v>
      </c>
      <c r="RR141" s="254">
        <f t="shared" si="542"/>
        <v>0</v>
      </c>
      <c r="RS141" s="255">
        <f t="shared" si="543"/>
        <v>0</v>
      </c>
      <c r="RT141" s="255">
        <f t="shared" si="762"/>
        <v>0</v>
      </c>
      <c r="RU141" s="255">
        <f t="shared" si="544"/>
        <v>0</v>
      </c>
      <c r="RV141" s="255">
        <f t="shared" si="545"/>
        <v>0</v>
      </c>
      <c r="RW141" s="255"/>
      <c r="RX141" s="259"/>
      <c r="RY141" s="257"/>
      <c r="RZ141" s="260"/>
      <c r="SA141" s="242" t="e">
        <f t="shared" si="546"/>
        <v>#REF!</v>
      </c>
      <c r="SB141" s="242">
        <f t="shared" si="547"/>
        <v>0</v>
      </c>
      <c r="SC141" s="242">
        <f t="shared" si="548"/>
        <v>0.59843699261884409</v>
      </c>
      <c r="SD141" s="242">
        <f t="shared" si="549"/>
        <v>0</v>
      </c>
      <c r="SE141" s="242">
        <f t="shared" si="550"/>
        <v>0</v>
      </c>
      <c r="SF141" s="262">
        <v>0</v>
      </c>
      <c r="SG141" s="242">
        <f t="shared" si="551"/>
        <v>0</v>
      </c>
      <c r="SH141" s="262">
        <v>0</v>
      </c>
      <c r="SI141" s="242">
        <f t="shared" si="552"/>
        <v>0.74035020873061108</v>
      </c>
      <c r="SJ141" s="242">
        <f t="shared" si="553"/>
        <v>0</v>
      </c>
      <c r="SK141" s="242">
        <f t="shared" si="554"/>
        <v>0</v>
      </c>
      <c r="SL141" s="242">
        <f t="shared" si="555"/>
        <v>0.23503042949354738</v>
      </c>
      <c r="SM141" s="242">
        <f t="shared" si="556"/>
        <v>0.11620481284914795</v>
      </c>
      <c r="SN141" s="242">
        <f t="shared" si="557"/>
        <v>0.92518332647961199</v>
      </c>
      <c r="SO141" s="242">
        <f t="shared" si="558"/>
        <v>0.27073086706180011</v>
      </c>
      <c r="SP141" s="242">
        <f t="shared" si="559"/>
        <v>1.9271202194042528E-3</v>
      </c>
      <c r="SQ141" s="242">
        <f t="shared" si="560"/>
        <v>0.19098775648095831</v>
      </c>
      <c r="SR141" s="242">
        <f t="shared" si="561"/>
        <v>0</v>
      </c>
      <c r="SS141" s="242" t="e">
        <f t="shared" si="562"/>
        <v>#REF!</v>
      </c>
      <c r="ST141" s="242" t="e">
        <f t="shared" si="563"/>
        <v>#REF!</v>
      </c>
      <c r="SU141" s="242" t="e">
        <f t="shared" si="796"/>
        <v>#REF!</v>
      </c>
      <c r="SV141" s="242" t="e">
        <f t="shared" si="797"/>
        <v>#REF!</v>
      </c>
      <c r="SW141" s="242" t="e">
        <f t="shared" si="564"/>
        <v>#REF!</v>
      </c>
      <c r="SX141" s="242" t="e">
        <f t="shared" si="564"/>
        <v>#REF!</v>
      </c>
      <c r="SY141" s="242" t="e">
        <f t="shared" si="564"/>
        <v>#REF!</v>
      </c>
      <c r="SZ141" s="263" t="e">
        <f t="shared" si="564"/>
        <v>#REF!</v>
      </c>
      <c r="TA141" s="264">
        <f t="shared" si="565"/>
        <v>248.5428</v>
      </c>
      <c r="TB141" s="264">
        <f t="shared" si="566"/>
        <v>0</v>
      </c>
      <c r="TC141" s="264">
        <f t="shared" si="567"/>
        <v>229.00027999999998</v>
      </c>
      <c r="TD141" s="264">
        <f t="shared" si="568"/>
        <v>0</v>
      </c>
      <c r="TE141" s="264">
        <f t="shared" si="569"/>
        <v>0</v>
      </c>
      <c r="TF141" s="264">
        <f t="shared" si="569"/>
        <v>0</v>
      </c>
      <c r="TG141" s="264">
        <f t="shared" si="570"/>
        <v>269.94839999999999</v>
      </c>
      <c r="TH141" s="264">
        <f t="shared" si="571"/>
        <v>0</v>
      </c>
      <c r="TI141" s="264">
        <f t="shared" si="572"/>
        <v>0</v>
      </c>
      <c r="TJ141" s="264">
        <f t="shared" si="573"/>
        <v>82.689039999999991</v>
      </c>
      <c r="TK141" s="264">
        <f t="shared" si="574"/>
        <v>40.908479999999997</v>
      </c>
      <c r="TL141" s="264">
        <f t="shared" si="575"/>
        <v>343.20312000000001</v>
      </c>
      <c r="TM141" s="264">
        <f t="shared" si="576"/>
        <v>95.770240000000001</v>
      </c>
      <c r="TN141" s="264">
        <f t="shared" si="577"/>
        <v>0.75315999999999994</v>
      </c>
      <c r="TO141" s="264">
        <f t="shared" si="578"/>
        <v>74.642119999999991</v>
      </c>
      <c r="TP141" s="264">
        <f t="shared" si="578"/>
        <v>0</v>
      </c>
      <c r="TQ141" s="264"/>
      <c r="TR141" s="264"/>
      <c r="TS141" s="264" t="e">
        <f t="shared" si="579"/>
        <v>#REF!</v>
      </c>
      <c r="TT141" s="264">
        <f t="shared" si="580"/>
        <v>0</v>
      </c>
      <c r="TU141" s="264">
        <f t="shared" si="581"/>
        <v>237.22042387410977</v>
      </c>
      <c r="TV141" s="264">
        <f t="shared" si="582"/>
        <v>0</v>
      </c>
      <c r="TW141" s="264">
        <f t="shared" si="582"/>
        <v>0</v>
      </c>
      <c r="TX141" s="264">
        <f t="shared" si="583"/>
        <v>0</v>
      </c>
      <c r="TY141" s="264">
        <f t="shared" si="584"/>
        <v>293.4748227408142</v>
      </c>
      <c r="TZ141" s="264">
        <f t="shared" si="585"/>
        <v>0</v>
      </c>
      <c r="UA141" s="264">
        <f t="shared" si="586"/>
        <v>0</v>
      </c>
      <c r="UB141" s="264">
        <f t="shared" si="587"/>
        <v>93.166062251242181</v>
      </c>
      <c r="UC141" s="264">
        <f t="shared" si="588"/>
        <v>46.063587813402243</v>
      </c>
      <c r="UD141" s="264">
        <f t="shared" si="589"/>
        <v>366.74267061651818</v>
      </c>
      <c r="UE141" s="264">
        <f t="shared" si="590"/>
        <v>107.31771570329755</v>
      </c>
      <c r="UF141" s="264">
        <f t="shared" si="591"/>
        <v>0.76391045497184573</v>
      </c>
      <c r="UG141" s="264">
        <f t="shared" si="592"/>
        <v>75.707546669051865</v>
      </c>
      <c r="UH141" s="264">
        <f t="shared" si="592"/>
        <v>0</v>
      </c>
      <c r="UI141" s="191"/>
      <c r="UJ141" s="191"/>
      <c r="UK141" s="191"/>
      <c r="UL141" s="191"/>
      <c r="UM141" s="189"/>
      <c r="UN141" s="191"/>
      <c r="UO141" s="191"/>
      <c r="UP141" s="191"/>
      <c r="UQ141" s="191"/>
      <c r="UR141" s="191"/>
      <c r="US141" s="191"/>
      <c r="UT141" s="191"/>
      <c r="UU141" s="191"/>
      <c r="UV141" s="192"/>
      <c r="UW141" s="191"/>
      <c r="UX141" s="191"/>
      <c r="UY141" s="191"/>
      <c r="UZ141" s="191"/>
      <c r="VA141" s="191"/>
      <c r="VB141" s="191"/>
      <c r="VC141" s="191"/>
      <c r="VD141" s="191"/>
      <c r="VE141" s="191"/>
      <c r="VF141" s="191"/>
      <c r="VG141" s="191"/>
      <c r="VH141" s="191"/>
      <c r="VI141" s="191"/>
      <c r="VJ141" s="191"/>
      <c r="VK141" s="191"/>
      <c r="VL141" s="191"/>
      <c r="VM141" s="191"/>
      <c r="VN141" s="219"/>
      <c r="VO141" s="191"/>
      <c r="VP141" s="191"/>
      <c r="VQ141" s="191"/>
      <c r="VR141" s="191"/>
      <c r="VS141" s="191"/>
      <c r="VT141" s="191"/>
      <c r="VU141" s="191"/>
      <c r="VV141" s="191"/>
    </row>
    <row r="142" spans="1:594" ht="23.1" hidden="1" customHeight="1" thickBot="1" x14ac:dyDescent="0.35">
      <c r="A142" s="265">
        <v>105</v>
      </c>
      <c r="B142" s="266" t="s">
        <v>186</v>
      </c>
      <c r="C142" s="265">
        <v>2</v>
      </c>
      <c r="D142" s="267">
        <v>353.5</v>
      </c>
      <c r="E142" s="239"/>
      <c r="F142" s="240">
        <f t="shared" si="593"/>
        <v>353.5</v>
      </c>
      <c r="G142" s="240"/>
      <c r="H142" s="268">
        <f>300</f>
        <v>300</v>
      </c>
      <c r="I142" s="269">
        <v>3.2921999999999998</v>
      </c>
      <c r="J142" s="269">
        <f t="shared" si="803"/>
        <v>3.2922000000000002</v>
      </c>
      <c r="K142" s="269">
        <f t="shared" si="798"/>
        <v>2.8757999999999999</v>
      </c>
      <c r="L142" s="269">
        <f t="shared" si="799"/>
        <v>2.8757999999999999</v>
      </c>
      <c r="M142" s="269">
        <v>0.62880000000000003</v>
      </c>
      <c r="N142" s="269">
        <v>0</v>
      </c>
      <c r="O142" s="269">
        <v>0.41639999999999999</v>
      </c>
      <c r="P142" s="269">
        <v>0</v>
      </c>
      <c r="Q142" s="269">
        <v>0</v>
      </c>
      <c r="R142" s="269">
        <v>0</v>
      </c>
      <c r="S142" s="269">
        <v>0.61370000000000002</v>
      </c>
      <c r="T142" s="269">
        <v>0</v>
      </c>
      <c r="U142" s="269">
        <v>0</v>
      </c>
      <c r="V142" s="269">
        <v>0.15909999999999999</v>
      </c>
      <c r="W142" s="269">
        <v>0.1164</v>
      </c>
      <c r="X142" s="269">
        <v>0.83420000000000005</v>
      </c>
      <c r="Y142" s="269">
        <v>0.29270000000000002</v>
      </c>
      <c r="Z142" s="269">
        <v>2.2000000000000001E-3</v>
      </c>
      <c r="AA142" s="269">
        <v>0.22869999999999999</v>
      </c>
      <c r="AB142" s="269">
        <v>0</v>
      </c>
      <c r="AC142" s="244">
        <v>2.77</v>
      </c>
      <c r="AD142" s="243">
        <f t="shared" si="802"/>
        <v>0.60940000000000005</v>
      </c>
      <c r="AE142" s="243">
        <f t="shared" si="390"/>
        <v>0</v>
      </c>
      <c r="AF142" s="243">
        <f t="shared" si="595"/>
        <v>0</v>
      </c>
      <c r="AG142" s="243">
        <f t="shared" si="596"/>
        <v>0</v>
      </c>
      <c r="AH142" s="244">
        <v>0.12229858125</v>
      </c>
      <c r="AI142" s="243">
        <f t="shared" si="391"/>
        <v>0.39786985917135687</v>
      </c>
      <c r="AJ142" s="243">
        <f t="shared" si="597"/>
        <v>1.282479697507409E-2</v>
      </c>
      <c r="AK142" s="243">
        <f t="shared" si="598"/>
        <v>0.33938109918778031</v>
      </c>
      <c r="AL142" s="243">
        <f t="shared" si="392"/>
        <v>0.19497842202106785</v>
      </c>
      <c r="AM142" s="243">
        <f t="shared" si="599"/>
        <v>4.9134562349309094</v>
      </c>
      <c r="AN142" s="244">
        <v>81.05</v>
      </c>
      <c r="AO142" s="244">
        <v>17.831</v>
      </c>
      <c r="AP142" s="243">
        <f t="shared" si="600"/>
        <v>0</v>
      </c>
      <c r="AQ142" s="243">
        <f t="shared" si="601"/>
        <v>0</v>
      </c>
      <c r="AR142" s="243">
        <f t="shared" si="602"/>
        <v>0</v>
      </c>
      <c r="AS142" s="244">
        <v>9.8163493500666696</v>
      </c>
      <c r="AT142" s="244" t="e">
        <f t="shared" si="393"/>
        <v>#REF!</v>
      </c>
      <c r="AU142" s="243">
        <f t="shared" si="394"/>
        <v>12.350405974340829</v>
      </c>
      <c r="AV142" s="243">
        <f t="shared" si="603"/>
        <v>0.39809863836015358</v>
      </c>
      <c r="AW142" s="243">
        <f t="shared" si="604"/>
        <v>10.534837606740908</v>
      </c>
      <c r="AX142" s="243">
        <f t="shared" si="395"/>
        <v>6.0523877662203756</v>
      </c>
      <c r="AY142" s="243">
        <f t="shared" si="605"/>
        <v>152.52017170875345</v>
      </c>
      <c r="AZ142" s="244">
        <v>18</v>
      </c>
      <c r="BA142" s="243">
        <f t="shared" si="606"/>
        <v>91.748999999999981</v>
      </c>
      <c r="BB142" s="243">
        <f t="shared" si="607"/>
        <v>9.568109999999999</v>
      </c>
      <c r="BC142" s="243">
        <f t="shared" si="608"/>
        <v>7.6544879999999997</v>
      </c>
      <c r="BD142" s="243">
        <f t="shared" si="609"/>
        <v>1.9136219999999993</v>
      </c>
      <c r="BE142" s="244">
        <v>3.5880412499999998</v>
      </c>
      <c r="BF142" s="243">
        <f t="shared" si="610"/>
        <v>2.8704330000000002</v>
      </c>
      <c r="BG142" s="243">
        <f t="shared" si="611"/>
        <v>0.71760824999999961</v>
      </c>
      <c r="BH142" s="243">
        <f t="shared" si="396"/>
        <v>11.919528990210225</v>
      </c>
      <c r="BI142" s="243">
        <f t="shared" si="612"/>
        <v>0.38420990133891747</v>
      </c>
      <c r="BJ142" s="243">
        <f t="shared" si="613"/>
        <v>10.167301586813396</v>
      </c>
      <c r="BK142" s="243">
        <f t="shared" si="397"/>
        <v>5.8412340120105108</v>
      </c>
      <c r="BL142" s="243">
        <f t="shared" si="614"/>
        <v>147.19909710266487</v>
      </c>
      <c r="BM142" s="244">
        <v>0</v>
      </c>
      <c r="BN142" s="243">
        <f t="shared" si="615"/>
        <v>0</v>
      </c>
      <c r="BO142" s="243">
        <f t="shared" si="398"/>
        <v>0</v>
      </c>
      <c r="BP142" s="243">
        <f t="shared" si="616"/>
        <v>0</v>
      </c>
      <c r="BQ142" s="243">
        <f t="shared" si="617"/>
        <v>0</v>
      </c>
      <c r="BR142" s="244">
        <v>0</v>
      </c>
      <c r="BS142" s="243">
        <f t="shared" si="399"/>
        <v>0</v>
      </c>
      <c r="BT142" s="243">
        <f t="shared" si="618"/>
        <v>0</v>
      </c>
      <c r="BU142" s="243">
        <f t="shared" si="619"/>
        <v>0</v>
      </c>
      <c r="BV142" s="243">
        <f t="shared" si="400"/>
        <v>0</v>
      </c>
      <c r="BW142" s="243">
        <f t="shared" si="620"/>
        <v>0</v>
      </c>
      <c r="BX142" s="244">
        <v>0</v>
      </c>
      <c r="BY142" s="243">
        <f t="shared" si="401"/>
        <v>0</v>
      </c>
      <c r="BZ142" s="243">
        <f t="shared" si="621"/>
        <v>0</v>
      </c>
      <c r="CA142" s="243">
        <f t="shared" si="622"/>
        <v>0</v>
      </c>
      <c r="CB142" s="243">
        <f t="shared" si="402"/>
        <v>0</v>
      </c>
      <c r="CC142" s="243">
        <f t="shared" si="623"/>
        <v>0</v>
      </c>
      <c r="CD142" s="245"/>
      <c r="CE142" s="243">
        <f t="shared" si="403"/>
        <v>0</v>
      </c>
      <c r="CF142" s="243">
        <f t="shared" si="624"/>
        <v>0</v>
      </c>
      <c r="CG142" s="243">
        <f t="shared" si="625"/>
        <v>0</v>
      </c>
      <c r="CH142" s="243">
        <f t="shared" si="404"/>
        <v>0</v>
      </c>
      <c r="CI142" s="243">
        <f t="shared" si="626"/>
        <v>0</v>
      </c>
      <c r="CJ142" s="245"/>
      <c r="CK142" s="243">
        <f t="shared" si="405"/>
        <v>0</v>
      </c>
      <c r="CL142" s="243">
        <f t="shared" si="627"/>
        <v>0</v>
      </c>
      <c r="CM142" s="243">
        <f t="shared" si="628"/>
        <v>0</v>
      </c>
      <c r="CN142" s="243">
        <f t="shared" si="406"/>
        <v>0</v>
      </c>
      <c r="CO142" s="243">
        <f t="shared" si="629"/>
        <v>0</v>
      </c>
      <c r="CP142" s="243">
        <v>0</v>
      </c>
      <c r="CQ142" s="243">
        <f t="shared" si="407"/>
        <v>0</v>
      </c>
      <c r="CR142" s="243">
        <f t="shared" si="763"/>
        <v>0</v>
      </c>
      <c r="CS142" s="243">
        <f t="shared" si="630"/>
        <v>0</v>
      </c>
      <c r="CT142" s="243">
        <f t="shared" si="408"/>
        <v>0</v>
      </c>
      <c r="CU142" s="243">
        <f t="shared" si="631"/>
        <v>0</v>
      </c>
      <c r="CV142" s="243"/>
      <c r="CW142" s="243">
        <f t="shared" si="409"/>
        <v>0</v>
      </c>
      <c r="CX142" s="243">
        <f t="shared" si="764"/>
        <v>0</v>
      </c>
      <c r="CY142" s="243">
        <f t="shared" si="632"/>
        <v>0</v>
      </c>
      <c r="CZ142" s="243">
        <f t="shared" si="410"/>
        <v>0</v>
      </c>
      <c r="DA142" s="243">
        <f t="shared" si="633"/>
        <v>0</v>
      </c>
      <c r="DB142" s="244">
        <v>0</v>
      </c>
      <c r="DC142" s="243">
        <f t="shared" si="634"/>
        <v>0</v>
      </c>
      <c r="DD142" s="243">
        <f t="shared" si="411"/>
        <v>0</v>
      </c>
      <c r="DE142" s="244">
        <v>0</v>
      </c>
      <c r="DF142" s="244">
        <v>0</v>
      </c>
      <c r="DG142" s="243">
        <f t="shared" si="412"/>
        <v>0</v>
      </c>
      <c r="DH142" s="243">
        <f t="shared" si="413"/>
        <v>0</v>
      </c>
      <c r="DI142" s="243">
        <f t="shared" si="635"/>
        <v>0</v>
      </c>
      <c r="DJ142" s="244">
        <v>36.1</v>
      </c>
      <c r="DK142" s="243">
        <f t="shared" si="636"/>
        <v>7.9420000000000002</v>
      </c>
      <c r="DL142" s="243">
        <f t="shared" si="414"/>
        <v>0</v>
      </c>
      <c r="DM142" s="244">
        <v>1.4806781744249999</v>
      </c>
      <c r="DN142" s="244">
        <v>2.709389754</v>
      </c>
      <c r="DO142" s="243">
        <f t="shared" si="415"/>
        <v>5.480222134760524</v>
      </c>
      <c r="DP142" s="243">
        <f t="shared" si="416"/>
        <v>2.6856145031592766</v>
      </c>
      <c r="DQ142" s="243">
        <f t="shared" si="637"/>
        <v>67.677485479613765</v>
      </c>
      <c r="DR142" s="244">
        <v>6.63</v>
      </c>
      <c r="DS142" s="243">
        <f t="shared" si="638"/>
        <v>1.4585999999999999</v>
      </c>
      <c r="DT142" s="243">
        <f t="shared" si="417"/>
        <v>0</v>
      </c>
      <c r="DU142" s="244">
        <v>0.280463774</v>
      </c>
      <c r="DV142" s="244">
        <v>0</v>
      </c>
      <c r="DW142" s="243">
        <f t="shared" si="418"/>
        <v>0.95090943663370564</v>
      </c>
      <c r="DX142" s="243">
        <f t="shared" si="419"/>
        <v>0.46599866053168526</v>
      </c>
      <c r="DY142" s="243">
        <f t="shared" si="420"/>
        <v>11.743166245398468</v>
      </c>
      <c r="DZ142" s="244">
        <v>16.420000000000002</v>
      </c>
      <c r="EA142" s="243">
        <f t="shared" si="639"/>
        <v>3.6124000000000005</v>
      </c>
      <c r="EB142" s="243">
        <f t="shared" si="421"/>
        <v>0</v>
      </c>
      <c r="EC142" s="244">
        <v>0.68327039427999903</v>
      </c>
      <c r="ED142" s="244">
        <v>1.470517025E-2</v>
      </c>
      <c r="EE142" s="243">
        <f t="shared" si="422"/>
        <v>2.3554259211781177</v>
      </c>
      <c r="EF142" s="243">
        <f t="shared" si="423"/>
        <v>1.1542900742854059</v>
      </c>
      <c r="EG142" s="243">
        <f t="shared" si="424"/>
        <v>29.088109871992227</v>
      </c>
      <c r="EH142" s="244">
        <v>0</v>
      </c>
      <c r="EI142" s="243">
        <f t="shared" si="640"/>
        <v>0</v>
      </c>
      <c r="EJ142" s="243">
        <f t="shared" si="425"/>
        <v>0</v>
      </c>
      <c r="EK142" s="244">
        <v>0</v>
      </c>
      <c r="EL142" s="244">
        <v>0</v>
      </c>
      <c r="EM142" s="243">
        <f t="shared" si="426"/>
        <v>0</v>
      </c>
      <c r="EN142" s="243">
        <f t="shared" si="427"/>
        <v>0</v>
      </c>
      <c r="EO142" s="243">
        <f t="shared" si="641"/>
        <v>0</v>
      </c>
      <c r="EP142" s="244">
        <v>0</v>
      </c>
      <c r="EQ142" s="244">
        <v>41.006</v>
      </c>
      <c r="ER142" s="244">
        <v>0</v>
      </c>
      <c r="ES142" s="244">
        <v>0</v>
      </c>
      <c r="ET142" s="244">
        <v>0</v>
      </c>
      <c r="EU142" s="243">
        <f t="shared" si="428"/>
        <v>4.6591821273653666</v>
      </c>
      <c r="EV142" s="243">
        <f t="shared" si="642"/>
        <v>0.15018243648262844</v>
      </c>
      <c r="EW142" s="243">
        <f t="shared" si="643"/>
        <v>3.9742602141176566</v>
      </c>
      <c r="EX142" s="243">
        <f t="shared" si="429"/>
        <v>2.2832591063682686</v>
      </c>
      <c r="EY142" s="243">
        <f t="shared" si="644"/>
        <v>57.538129480480364</v>
      </c>
      <c r="EZ142" s="245">
        <f t="shared" si="645"/>
        <v>59.150000000000006</v>
      </c>
      <c r="FA142" s="245">
        <f t="shared" si="645"/>
        <v>13.013000000000002</v>
      </c>
      <c r="FB142" s="245">
        <f t="shared" si="645"/>
        <v>0</v>
      </c>
      <c r="FC142" s="245">
        <f t="shared" si="646"/>
        <v>0</v>
      </c>
      <c r="FD142" s="245">
        <f t="shared" si="647"/>
        <v>0</v>
      </c>
      <c r="FE142" s="245">
        <f t="shared" si="648"/>
        <v>5.1685072669549994</v>
      </c>
      <c r="FF142" s="245">
        <f t="shared" si="649"/>
        <v>13.445739619937715</v>
      </c>
      <c r="FG142" s="245">
        <f t="shared" si="650"/>
        <v>0.43340523749285592</v>
      </c>
      <c r="FH142" s="245">
        <f t="shared" si="651"/>
        <v>11.46915200138805</v>
      </c>
      <c r="FI142" s="245">
        <f t="shared" si="652"/>
        <v>6.5891623443446363</v>
      </c>
      <c r="FJ142" s="245">
        <f t="shared" si="652"/>
        <v>166.04689107748482</v>
      </c>
      <c r="FK142" s="244">
        <f t="shared" si="430"/>
        <v>0</v>
      </c>
      <c r="FL142" s="244">
        <v>0</v>
      </c>
      <c r="FM142" s="243">
        <f t="shared" si="653"/>
        <v>0</v>
      </c>
      <c r="FN142" s="243">
        <f t="shared" si="654"/>
        <v>0</v>
      </c>
      <c r="FO142" s="244">
        <v>0</v>
      </c>
      <c r="FP142" s="244">
        <f t="shared" si="655"/>
        <v>0</v>
      </c>
      <c r="FQ142" s="244">
        <f t="shared" si="431"/>
        <v>0</v>
      </c>
      <c r="FR142" s="244">
        <v>0</v>
      </c>
      <c r="FS142" s="243">
        <f t="shared" si="656"/>
        <v>0</v>
      </c>
      <c r="FT142" s="243">
        <f t="shared" si="657"/>
        <v>0</v>
      </c>
      <c r="FU142" s="244">
        <v>0</v>
      </c>
      <c r="FV142" s="244">
        <f t="shared" si="658"/>
        <v>0</v>
      </c>
      <c r="FW142" s="270">
        <v>4.8669999999999998E-3</v>
      </c>
      <c r="FX142" s="243">
        <f t="shared" si="659"/>
        <v>21.660073593657302</v>
      </c>
      <c r="FY142" s="243">
        <f t="shared" si="660"/>
        <v>4.7652161906046064</v>
      </c>
      <c r="FZ142" s="243">
        <f t="shared" si="432"/>
        <v>0</v>
      </c>
      <c r="GA142" s="243">
        <f t="shared" si="661"/>
        <v>0</v>
      </c>
      <c r="GB142" s="243">
        <f t="shared" si="662"/>
        <v>0</v>
      </c>
      <c r="GC142" s="243">
        <f t="shared" si="663"/>
        <v>0.37898129590415269</v>
      </c>
      <c r="GD142" s="243">
        <f t="shared" si="433"/>
        <v>3.0455538397738398</v>
      </c>
      <c r="GE142" s="243">
        <f t="shared" si="664"/>
        <v>9.8169310319470154E-2</v>
      </c>
      <c r="GF142" s="243">
        <f t="shared" si="665"/>
        <v>2.5978429527954074</v>
      </c>
      <c r="GG142" s="243">
        <f t="shared" si="434"/>
        <v>1.492491245996995</v>
      </c>
      <c r="GH142" s="247">
        <f t="shared" si="666"/>
        <v>37.610779399124269</v>
      </c>
      <c r="GI142" s="244">
        <v>24</v>
      </c>
      <c r="GJ142" s="244">
        <v>4059.15</v>
      </c>
      <c r="GK142" s="244">
        <v>893.01300000000003</v>
      </c>
      <c r="GL142" s="244">
        <v>2489.7746698030301</v>
      </c>
      <c r="GM142" s="244">
        <v>71.022008333333304</v>
      </c>
      <c r="GN142" s="271">
        <v>15.78</v>
      </c>
      <c r="GO142" s="243">
        <f t="shared" si="667"/>
        <v>3.4716</v>
      </c>
      <c r="GP142" s="243">
        <f t="shared" si="435"/>
        <v>0</v>
      </c>
      <c r="GQ142" s="243">
        <f t="shared" si="668"/>
        <v>0</v>
      </c>
      <c r="GR142" s="243">
        <f t="shared" si="669"/>
        <v>0</v>
      </c>
      <c r="GS142" s="244">
        <v>0.32277313624999998</v>
      </c>
      <c r="GT142" s="244">
        <v>6.7438629375000003E-2</v>
      </c>
      <c r="GU142" s="245"/>
      <c r="GV142" s="243">
        <f t="shared" si="436"/>
        <v>2.2317411678162897</v>
      </c>
      <c r="GW142" s="243">
        <f t="shared" si="670"/>
        <v>7.1937159144874419E-2</v>
      </c>
      <c r="GX142" s="243">
        <f t="shared" si="671"/>
        <v>1.9036646108694222</v>
      </c>
      <c r="GY142" s="243">
        <f t="shared" si="437"/>
        <v>1.0936776466720646</v>
      </c>
      <c r="GZ142" s="243">
        <f t="shared" si="672"/>
        <v>27.560676696136021</v>
      </c>
      <c r="HA142" s="244">
        <v>0</v>
      </c>
      <c r="HB142" s="244">
        <v>44</v>
      </c>
      <c r="HC142" s="244">
        <v>0</v>
      </c>
      <c r="HD142" s="244">
        <v>0</v>
      </c>
      <c r="HE142" s="244">
        <v>0</v>
      </c>
      <c r="HF142" s="243">
        <f t="shared" si="673"/>
        <v>0</v>
      </c>
      <c r="HG142" s="243">
        <f t="shared" si="438"/>
        <v>0</v>
      </c>
      <c r="HH142" s="244">
        <v>0</v>
      </c>
      <c r="HI142" s="244">
        <v>0</v>
      </c>
      <c r="HJ142" s="243">
        <f t="shared" si="439"/>
        <v>0</v>
      </c>
      <c r="HK142" s="243">
        <f t="shared" si="440"/>
        <v>0</v>
      </c>
      <c r="HL142" s="243">
        <f t="shared" si="441"/>
        <v>0</v>
      </c>
      <c r="HM142" s="244">
        <v>21.15</v>
      </c>
      <c r="HN142" s="243">
        <f t="shared" si="674"/>
        <v>4.6529999999999996</v>
      </c>
      <c r="HO142" s="243">
        <f t="shared" si="442"/>
        <v>0</v>
      </c>
      <c r="HP142" s="244">
        <v>0.911564116265</v>
      </c>
      <c r="HQ142" s="244">
        <v>19.462126042144</v>
      </c>
      <c r="HR142" s="243">
        <f t="shared" si="443"/>
        <v>5.2466860822061996</v>
      </c>
      <c r="HS142" s="243">
        <f t="shared" si="444"/>
        <v>2.5711688120307601</v>
      </c>
      <c r="HT142" s="243">
        <f t="shared" si="445"/>
        <v>64.793454063175147</v>
      </c>
      <c r="HU142" s="244">
        <v>10.86</v>
      </c>
      <c r="HV142" s="243">
        <f t="shared" si="675"/>
        <v>2.3891999999999998</v>
      </c>
      <c r="HW142" s="243">
        <f t="shared" si="446"/>
        <v>0</v>
      </c>
      <c r="HX142" s="244">
        <v>0.443417016745</v>
      </c>
      <c r="HY142" s="244">
        <v>24.383018986924998</v>
      </c>
      <c r="HZ142" s="243">
        <f t="shared" si="447"/>
        <v>4.3262284240444941</v>
      </c>
      <c r="IA142" s="243">
        <f t="shared" si="448"/>
        <v>2.1200932213857246</v>
      </c>
      <c r="IB142" s="243">
        <f t="shared" si="449"/>
        <v>53.426349178920255</v>
      </c>
      <c r="IC142" s="244">
        <v>1.95</v>
      </c>
      <c r="ID142" s="243">
        <f t="shared" si="676"/>
        <v>0.42899999999999999</v>
      </c>
      <c r="IE142" s="243">
        <f t="shared" si="450"/>
        <v>0</v>
      </c>
      <c r="IF142" s="244">
        <v>8.5105595205000106E-2</v>
      </c>
      <c r="IG142" s="244">
        <v>0.38500877591900001</v>
      </c>
      <c r="IH142" s="243">
        <f t="shared" si="451"/>
        <v>0.32372196158515232</v>
      </c>
      <c r="II142" s="243">
        <f t="shared" si="452"/>
        <v>0.15864181663545762</v>
      </c>
      <c r="IJ142" s="243">
        <f t="shared" si="677"/>
        <v>3.9977737792135319</v>
      </c>
      <c r="IK142" s="244">
        <v>0</v>
      </c>
      <c r="IL142" s="243">
        <f t="shared" si="678"/>
        <v>0</v>
      </c>
      <c r="IM142" s="243">
        <f t="shared" si="453"/>
        <v>0</v>
      </c>
      <c r="IN142" s="244">
        <v>0</v>
      </c>
      <c r="IO142" s="244">
        <v>0</v>
      </c>
      <c r="IP142" s="243">
        <f t="shared" si="454"/>
        <v>0</v>
      </c>
      <c r="IQ142" s="243">
        <f t="shared" si="455"/>
        <v>0</v>
      </c>
      <c r="IR142" s="243">
        <f t="shared" si="679"/>
        <v>0</v>
      </c>
      <c r="IS142" s="244">
        <v>1.25</v>
      </c>
      <c r="IT142" s="243">
        <f t="shared" si="680"/>
        <v>0.27500000000000002</v>
      </c>
      <c r="IU142" s="243">
        <f t="shared" si="456"/>
        <v>0</v>
      </c>
      <c r="IV142" s="244">
        <v>5.4519883635000099E-2</v>
      </c>
      <c r="IW142" s="244">
        <v>0.12935267974751499</v>
      </c>
      <c r="IX142" s="243">
        <f t="shared" si="457"/>
        <v>0.19416545152555365</v>
      </c>
      <c r="IY142" s="243">
        <f t="shared" si="458"/>
        <v>9.5151900745403431E-2</v>
      </c>
      <c r="IZ142" s="243">
        <f t="shared" si="681"/>
        <v>2.3978278987841661</v>
      </c>
      <c r="JA142" s="244">
        <v>11.330555555555501</v>
      </c>
      <c r="JB142" s="243">
        <f t="shared" si="682"/>
        <v>2.4927222222222101</v>
      </c>
      <c r="JC142" s="244">
        <v>29.061111111111</v>
      </c>
      <c r="JD142" s="243">
        <f t="shared" si="459"/>
        <v>0</v>
      </c>
      <c r="JE142" s="243">
        <f t="shared" si="460"/>
        <v>4.8726083561941218</v>
      </c>
      <c r="JF142" s="243">
        <f t="shared" si="461"/>
        <v>2.3878498622541415</v>
      </c>
      <c r="JG142" s="243">
        <f t="shared" si="683"/>
        <v>60.173816528804366</v>
      </c>
      <c r="JH142" s="244">
        <v>0</v>
      </c>
      <c r="JI142" s="243">
        <f t="shared" si="684"/>
        <v>0</v>
      </c>
      <c r="JJ142" s="244">
        <v>0</v>
      </c>
      <c r="JK142" s="243">
        <f t="shared" si="462"/>
        <v>0</v>
      </c>
      <c r="JL142" s="243">
        <f t="shared" si="463"/>
        <v>0</v>
      </c>
      <c r="JM142" s="243">
        <f t="shared" si="464"/>
        <v>0</v>
      </c>
      <c r="JN142" s="243">
        <f t="shared" si="685"/>
        <v>0</v>
      </c>
      <c r="JO142" s="244">
        <v>0.51964285714285796</v>
      </c>
      <c r="JP142" s="243">
        <f t="shared" si="686"/>
        <v>0.11432142857142875</v>
      </c>
      <c r="JQ142" s="244">
        <v>0.63309523809523804</v>
      </c>
      <c r="JR142" s="243">
        <f t="shared" si="465"/>
        <v>0</v>
      </c>
      <c r="JS142" s="243">
        <f t="shared" si="466"/>
        <v>0.14396578763208823</v>
      </c>
      <c r="JT142" s="243">
        <f t="shared" si="467"/>
        <v>7.0551265572080649E-2</v>
      </c>
      <c r="JU142" s="243">
        <f t="shared" si="687"/>
        <v>1.7778918924164322</v>
      </c>
      <c r="JV142" s="244">
        <v>0.44809523809523699</v>
      </c>
      <c r="JW142" s="243">
        <f t="shared" si="688"/>
        <v>9.8580952380952144E-2</v>
      </c>
      <c r="JX142" s="244">
        <v>0.919333333333333</v>
      </c>
      <c r="JY142" s="243">
        <f t="shared" si="468"/>
        <v>0</v>
      </c>
      <c r="JZ142" s="243">
        <f t="shared" si="469"/>
        <v>0.16657087674683552</v>
      </c>
      <c r="KA142" s="243">
        <f t="shared" si="470"/>
        <v>8.1629020027817883E-2</v>
      </c>
      <c r="KB142" s="243">
        <f t="shared" si="689"/>
        <v>2.0570513047010102</v>
      </c>
      <c r="KC142" s="244">
        <v>17.399999999999999</v>
      </c>
      <c r="KD142" s="243">
        <f t="shared" si="690"/>
        <v>3.8279999999999998</v>
      </c>
      <c r="KE142" s="244">
        <v>9.3266666666666698</v>
      </c>
      <c r="KF142" s="243">
        <f t="shared" si="471"/>
        <v>0</v>
      </c>
      <c r="KG142" s="243">
        <f t="shared" si="472"/>
        <v>3.4716811403438439</v>
      </c>
      <c r="KH142" s="243">
        <f t="shared" si="473"/>
        <v>1.7013173903505259</v>
      </c>
      <c r="KI142" s="243">
        <f t="shared" si="691"/>
        <v>42.873198236833247</v>
      </c>
      <c r="KJ142" s="244">
        <v>1.9137500000000001</v>
      </c>
      <c r="KK142" s="243">
        <f t="shared" si="692"/>
        <v>0.42102500000000004</v>
      </c>
      <c r="KL142" s="244">
        <v>1.855</v>
      </c>
      <c r="KM142" s="243">
        <f t="shared" si="474"/>
        <v>0</v>
      </c>
      <c r="KN142" s="243">
        <f t="shared" si="475"/>
        <v>0.47605045109696698</v>
      </c>
      <c r="KO142" s="243">
        <f t="shared" si="476"/>
        <v>0.23329127255484836</v>
      </c>
      <c r="KP142" s="243">
        <f t="shared" si="693"/>
        <v>5.8789400683821782</v>
      </c>
      <c r="KQ142" s="243">
        <f t="shared" si="694"/>
        <v>66.822043650793574</v>
      </c>
      <c r="KR142" s="243">
        <f t="shared" si="694"/>
        <v>14.700849603174593</v>
      </c>
      <c r="KS142" s="243">
        <f t="shared" si="695"/>
        <v>87.649319445791747</v>
      </c>
      <c r="KT142" s="243">
        <f t="shared" si="696"/>
        <v>0</v>
      </c>
      <c r="KU142" s="243">
        <f t="shared" si="697"/>
        <v>0</v>
      </c>
      <c r="KV142" s="243">
        <f t="shared" si="698"/>
        <v>0</v>
      </c>
      <c r="KW142" s="243">
        <f t="shared" si="699"/>
        <v>19.221678531375257</v>
      </c>
      <c r="KX142" s="243">
        <f t="shared" si="700"/>
        <v>0.61958481901203244</v>
      </c>
      <c r="KY142" s="243">
        <f t="shared" si="701"/>
        <v>16.396000445469095</v>
      </c>
      <c r="KZ142" s="243">
        <f t="shared" si="702"/>
        <v>9.41969456155676</v>
      </c>
      <c r="LA142" s="243">
        <f t="shared" si="702"/>
        <v>237.37630295123034</v>
      </c>
      <c r="LB142" s="244">
        <v>38.299999999999997</v>
      </c>
      <c r="LC142" s="243">
        <f t="shared" si="703"/>
        <v>8.4260000000000002</v>
      </c>
      <c r="LD142" s="243">
        <f t="shared" si="477"/>
        <v>0</v>
      </c>
      <c r="LE142" s="243">
        <f t="shared" si="704"/>
        <v>0</v>
      </c>
      <c r="LF142" s="243">
        <f t="shared" si="705"/>
        <v>0</v>
      </c>
      <c r="LG142" s="244">
        <v>3.5027204627166699</v>
      </c>
      <c r="LH142" s="243">
        <f t="shared" si="478"/>
        <v>5.7070857108793964</v>
      </c>
      <c r="LI142" s="243">
        <f t="shared" si="706"/>
        <v>0.18396019169135355</v>
      </c>
      <c r="LJ142" s="243">
        <f t="shared" si="707"/>
        <v>4.8681169911967084</v>
      </c>
      <c r="LK142" s="243">
        <f t="shared" si="479"/>
        <v>2.7967903086798032</v>
      </c>
      <c r="LL142" s="243">
        <f t="shared" si="708"/>
        <v>70.479115778731042</v>
      </c>
      <c r="LM142" s="243">
        <f t="shared" si="480"/>
        <v>0.54166666784117723</v>
      </c>
      <c r="LN142" s="244">
        <v>6.1545228937110799E-2</v>
      </c>
      <c r="LO142" s="243">
        <f t="shared" si="709"/>
        <v>1.9838272432769494E-3</v>
      </c>
      <c r="LP142" s="243">
        <f t="shared" si="710"/>
        <v>5.2497787819218517E-2</v>
      </c>
      <c r="LQ142" s="243">
        <f t="shared" si="481"/>
        <v>3.0160594838914402E-2</v>
      </c>
      <c r="LR142" s="243">
        <f t="shared" si="711"/>
        <v>0.7600469899406429</v>
      </c>
      <c r="LS142" s="244">
        <v>57.624997499999999</v>
      </c>
      <c r="LT142" s="243">
        <f t="shared" si="482"/>
        <v>6.5474652109806835</v>
      </c>
      <c r="LU142" s="243">
        <f t="shared" si="712"/>
        <v>0.21104868865179172</v>
      </c>
      <c r="LV142" s="243">
        <f t="shared" si="713"/>
        <v>5.5849567112832128</v>
      </c>
      <c r="LW142" s="243">
        <f t="shared" si="483"/>
        <v>3.2086231355490344</v>
      </c>
      <c r="LX142" s="243">
        <f t="shared" si="714"/>
        <v>80.857303015835654</v>
      </c>
      <c r="LY142" s="245">
        <f t="shared" si="484"/>
        <v>0</v>
      </c>
      <c r="LZ142" s="244">
        <v>0</v>
      </c>
      <c r="MA142" s="249">
        <f t="shared" si="715"/>
        <v>0</v>
      </c>
      <c r="MB142" s="249">
        <f t="shared" si="716"/>
        <v>0</v>
      </c>
      <c r="MC142" s="249">
        <f t="shared" si="485"/>
        <v>0</v>
      </c>
      <c r="MD142" s="247">
        <f t="shared" si="717"/>
        <v>0</v>
      </c>
      <c r="ME142" s="250">
        <f t="shared" si="718"/>
        <v>925.32384095483201</v>
      </c>
      <c r="MF142" s="251">
        <f t="shared" si="765"/>
        <v>348.34918303823014</v>
      </c>
      <c r="MG142" s="252" t="e">
        <f t="shared" si="719"/>
        <v>#REF!</v>
      </c>
      <c r="MH142" s="252" t="e">
        <f t="shared" si="766"/>
        <v>#REF!</v>
      </c>
      <c r="MI142" s="252">
        <f t="shared" si="720"/>
        <v>57.624997499999999</v>
      </c>
      <c r="MJ142" s="252">
        <f t="shared" si="721"/>
        <v>0</v>
      </c>
      <c r="MK142" s="252">
        <f t="shared" si="767"/>
        <v>91.748999999999981</v>
      </c>
      <c r="ML142" s="252">
        <f t="shared" si="722"/>
        <v>0</v>
      </c>
      <c r="MM142" s="252">
        <f t="shared" si="723"/>
        <v>0</v>
      </c>
      <c r="MN142" s="252">
        <f t="shared" si="724"/>
        <v>41.006</v>
      </c>
      <c r="MO142" s="252">
        <f t="shared" si="725"/>
        <v>0</v>
      </c>
      <c r="MP142" s="253">
        <f t="shared" si="726"/>
        <v>0</v>
      </c>
      <c r="MQ142" s="254">
        <f t="shared" si="768"/>
        <v>0</v>
      </c>
      <c r="MR142" s="255">
        <f t="shared" si="727"/>
        <v>0</v>
      </c>
      <c r="MS142" s="255">
        <f t="shared" si="769"/>
        <v>0</v>
      </c>
      <c r="MT142" s="255">
        <f t="shared" si="770"/>
        <v>79.587796260788068</v>
      </c>
      <c r="MU142" s="255">
        <f t="shared" si="486"/>
        <v>2.5654050067124285</v>
      </c>
      <c r="MV142" s="255">
        <f t="shared" si="728"/>
        <v>82.823374649370649</v>
      </c>
      <c r="MW142" s="255" t="e">
        <f t="shared" si="487"/>
        <v>#REF!</v>
      </c>
      <c r="MX142" s="255" t="e">
        <f t="shared" si="488"/>
        <v>#REF!</v>
      </c>
      <c r="MY142" s="256" t="e">
        <f t="shared" si="729"/>
        <v>#REF!</v>
      </c>
      <c r="MZ142" s="254">
        <f t="shared" si="730"/>
        <v>3.793444941009092</v>
      </c>
      <c r="NA142" s="255">
        <f t="shared" si="489"/>
        <v>4.2752124485172471</v>
      </c>
      <c r="NB142" s="255">
        <f t="shared" si="731"/>
        <v>1.282479697507409E-2</v>
      </c>
      <c r="NC142" s="255">
        <f t="shared" si="490"/>
        <v>1.5902748249091873E-2</v>
      </c>
      <c r="ND142" s="255">
        <f t="shared" si="732"/>
        <v>3.8995684404213566</v>
      </c>
      <c r="NE142" s="255">
        <f t="shared" si="800"/>
        <v>0.97278583488566805</v>
      </c>
      <c r="NF142" s="256">
        <f t="shared" si="771"/>
        <v>3.2887734042919745E-3</v>
      </c>
      <c r="NG142" s="257">
        <f t="shared" si="772"/>
        <v>1.12433310664751</v>
      </c>
      <c r="NH142" s="254">
        <f t="shared" si="733"/>
        <v>111.73350188022391</v>
      </c>
      <c r="NI142" s="255">
        <f t="shared" si="491"/>
        <v>125.92365661901235</v>
      </c>
      <c r="NJ142" s="255" t="e">
        <f t="shared" si="734"/>
        <v>#REF!</v>
      </c>
      <c r="NK142" s="255" t="e">
        <f t="shared" si="492"/>
        <v>#REF!</v>
      </c>
      <c r="NL142" s="255">
        <f t="shared" si="735"/>
        <v>121.0477553244075</v>
      </c>
      <c r="NM142" s="255">
        <f t="shared" si="773"/>
        <v>0.92305306761598815</v>
      </c>
      <c r="NN142" s="256" t="e">
        <f t="shared" si="774"/>
        <v>#REF!</v>
      </c>
      <c r="NO142" s="257" t="e">
        <f t="shared" si="801"/>
        <v>#REF!</v>
      </c>
      <c r="NP142" s="254">
        <f t="shared" si="736"/>
        <v>12.404107935912343</v>
      </c>
      <c r="NQ142" s="255">
        <f t="shared" si="493"/>
        <v>13.97942964377321</v>
      </c>
      <c r="NR142" s="255">
        <f t="shared" si="737"/>
        <v>10.909130901338916</v>
      </c>
      <c r="NS142" s="255">
        <f t="shared" si="494"/>
        <v>13.527322317660255</v>
      </c>
      <c r="NT142" s="255">
        <f t="shared" si="738"/>
        <v>116.8246802402102</v>
      </c>
      <c r="NU142" s="255">
        <f t="shared" si="739"/>
        <v>0.10617711865684132</v>
      </c>
      <c r="NV142" s="256">
        <f t="shared" si="740"/>
        <v>9.3380361742981019E-2</v>
      </c>
      <c r="NW142" s="257">
        <f t="shared" si="495"/>
        <v>1.0358957808877343</v>
      </c>
      <c r="NX142" s="254">
        <f t="shared" si="741"/>
        <v>0</v>
      </c>
      <c r="NY142" s="255">
        <f t="shared" si="496"/>
        <v>0</v>
      </c>
      <c r="NZ142" s="255">
        <f t="shared" si="742"/>
        <v>0</v>
      </c>
      <c r="OA142" s="255">
        <f t="shared" si="497"/>
        <v>0</v>
      </c>
      <c r="OB142" s="255">
        <f t="shared" si="743"/>
        <v>0</v>
      </c>
      <c r="OC142" s="255"/>
      <c r="OD142" s="256"/>
      <c r="OE142" s="257"/>
      <c r="OF142" s="254">
        <f t="shared" si="744"/>
        <v>0</v>
      </c>
      <c r="OG142" s="255">
        <f t="shared" si="498"/>
        <v>0</v>
      </c>
      <c r="OH142" s="255">
        <f t="shared" si="745"/>
        <v>0</v>
      </c>
      <c r="OI142" s="255">
        <f t="shared" si="499"/>
        <v>0</v>
      </c>
      <c r="OJ142" s="255">
        <f t="shared" si="746"/>
        <v>0</v>
      </c>
      <c r="OK142" s="255"/>
      <c r="OL142" s="256"/>
      <c r="OM142" s="257"/>
      <c r="ON142" s="258"/>
      <c r="OO142" s="254">
        <f t="shared" si="747"/>
        <v>0</v>
      </c>
      <c r="OP142" s="255">
        <f t="shared" si="500"/>
        <v>0</v>
      </c>
      <c r="OQ142" s="255">
        <f t="shared" si="748"/>
        <v>0</v>
      </c>
      <c r="OR142" s="255">
        <f t="shared" si="501"/>
        <v>0</v>
      </c>
      <c r="OS142" s="255">
        <f t="shared" si="749"/>
        <v>0</v>
      </c>
      <c r="OT142" s="255"/>
      <c r="OU142" s="256"/>
      <c r="OV142" s="257"/>
      <c r="OW142" s="258"/>
      <c r="OX142" s="254">
        <f t="shared" si="750"/>
        <v>86.155365441693434</v>
      </c>
      <c r="OY142" s="255">
        <f t="shared" si="502"/>
        <v>97.097096852788496</v>
      </c>
      <c r="OZ142" s="255">
        <f t="shared" si="751"/>
        <v>0.43340523749285592</v>
      </c>
      <c r="PA142" s="255">
        <f t="shared" si="503"/>
        <v>0.53742249449114132</v>
      </c>
      <c r="PB142" s="255">
        <f t="shared" si="752"/>
        <v>131.7832468868927</v>
      </c>
      <c r="PC142" s="255">
        <f t="shared" si="804"/>
        <v>0.653765690836553</v>
      </c>
      <c r="PD142" s="259">
        <f t="shared" si="504"/>
        <v>3.2887734042919749E-3</v>
      </c>
      <c r="PE142" s="257">
        <f t="shared" si="805"/>
        <v>1.0838175483532724</v>
      </c>
      <c r="PF142" s="254">
        <f t="shared" si="505"/>
        <v>0</v>
      </c>
      <c r="PG142" s="255">
        <f t="shared" si="506"/>
        <v>0</v>
      </c>
      <c r="PH142" s="255">
        <f t="shared" si="753"/>
        <v>0</v>
      </c>
      <c r="PI142" s="255">
        <f t="shared" si="507"/>
        <v>0</v>
      </c>
      <c r="PJ142" s="255">
        <f t="shared" si="508"/>
        <v>0</v>
      </c>
      <c r="PK142" s="255"/>
      <c r="PL142" s="259"/>
      <c r="PM142" s="257"/>
      <c r="PN142" s="254">
        <f t="shared" si="509"/>
        <v>0</v>
      </c>
      <c r="PO142" s="255">
        <f t="shared" si="510"/>
        <v>0</v>
      </c>
      <c r="PP142" s="255">
        <f t="shared" si="754"/>
        <v>0</v>
      </c>
      <c r="PQ142" s="255">
        <f t="shared" si="511"/>
        <v>0</v>
      </c>
      <c r="PR142" s="255">
        <f t="shared" si="512"/>
        <v>0</v>
      </c>
      <c r="PS142" s="255"/>
      <c r="PT142" s="259"/>
      <c r="PU142" s="257"/>
      <c r="PV142" s="254">
        <f t="shared" si="513"/>
        <v>29.594658186672305</v>
      </c>
      <c r="PW142" s="255">
        <f t="shared" si="514"/>
        <v>33.35317977637969</v>
      </c>
      <c r="PX142" s="255">
        <f t="shared" si="515"/>
        <v>9.8169310319470154E-2</v>
      </c>
      <c r="PY142" s="255">
        <f t="shared" si="516"/>
        <v>0.12172994479614299</v>
      </c>
      <c r="PZ142" s="255">
        <f t="shared" si="517"/>
        <v>29.849824919939898</v>
      </c>
      <c r="QA142" s="255">
        <f t="shared" si="755"/>
        <v>0.99145165058917517</v>
      </c>
      <c r="QB142" s="259">
        <f t="shared" si="518"/>
        <v>3.2887734042919745E-3</v>
      </c>
      <c r="QC142" s="257">
        <f t="shared" si="756"/>
        <v>1.1267036652418554</v>
      </c>
      <c r="QD142" s="254">
        <f t="shared" si="519"/>
        <v>21.574070825260694</v>
      </c>
      <c r="QE142" s="255">
        <f t="shared" si="520"/>
        <v>24.313977820068803</v>
      </c>
      <c r="QF142" s="255">
        <f t="shared" si="521"/>
        <v>7.1937159144874419E-2</v>
      </c>
      <c r="QG142" s="255">
        <f t="shared" si="522"/>
        <v>8.9202077339644276E-2</v>
      </c>
      <c r="QH142" s="255">
        <f t="shared" si="523"/>
        <v>21.873552933441285</v>
      </c>
      <c r="QI142" s="255">
        <f t="shared" si="784"/>
        <v>0.98630848362440793</v>
      </c>
      <c r="QJ142" s="259">
        <f t="shared" si="785"/>
        <v>3.2887734042919754E-3</v>
      </c>
      <c r="QK142" s="257">
        <f t="shared" si="786"/>
        <v>1.1260504830373299</v>
      </c>
      <c r="QL142" s="254">
        <f t="shared" si="524"/>
        <v>101.52601379744046</v>
      </c>
      <c r="QM142" s="255">
        <f t="shared" si="525"/>
        <v>114.41981754971539</v>
      </c>
      <c r="QN142" s="255">
        <f t="shared" si="526"/>
        <v>0.61958481901203244</v>
      </c>
      <c r="QO142" s="255">
        <f t="shared" si="527"/>
        <v>0.76828517557492026</v>
      </c>
      <c r="QP142" s="255">
        <f t="shared" si="757"/>
        <v>188.39389123113517</v>
      </c>
      <c r="QQ142" s="255">
        <f t="shared" si="758"/>
        <v>0.53890289719044571</v>
      </c>
      <c r="QR142" s="259">
        <f t="shared" si="528"/>
        <v>3.2887734042919749E-3</v>
      </c>
      <c r="QS142" s="257">
        <f t="shared" si="759"/>
        <v>1.0692299735602167</v>
      </c>
      <c r="QT142" s="254">
        <f t="shared" si="529"/>
        <v>52.665102729259985</v>
      </c>
      <c r="QU142" s="255">
        <f t="shared" si="530"/>
        <v>59.353570775876001</v>
      </c>
      <c r="QV142" s="255">
        <f t="shared" si="531"/>
        <v>0.18396019169135355</v>
      </c>
      <c r="QW142" s="255">
        <f t="shared" si="532"/>
        <v>0.22811063769727841</v>
      </c>
      <c r="QX142" s="255">
        <f t="shared" si="533"/>
        <v>55.935806173596063</v>
      </c>
      <c r="QY142" s="255">
        <f t="shared" si="787"/>
        <v>0.94152755331378457</v>
      </c>
      <c r="QZ142" s="259">
        <f t="shared" si="788"/>
        <v>3.2887734042919741E-3</v>
      </c>
      <c r="RA142" s="257">
        <f t="shared" si="789"/>
        <v>1.1203633048878807</v>
      </c>
      <c r="RB142" s="254">
        <f t="shared" si="534"/>
        <v>6.4047301139446594E-2</v>
      </c>
      <c r="RC142" s="255">
        <f t="shared" si="535"/>
        <v>7.2181308384156317E-2</v>
      </c>
      <c r="RD142" s="255">
        <f t="shared" si="760"/>
        <v>1.9838272432769494E-3</v>
      </c>
      <c r="RE142" s="255">
        <f t="shared" si="536"/>
        <v>2.4599457816634174E-3</v>
      </c>
      <c r="RF142" s="255">
        <f t="shared" si="537"/>
        <v>0.60321189677828801</v>
      </c>
      <c r="RG142" s="255">
        <f t="shared" si="790"/>
        <v>0.1061771186568413</v>
      </c>
      <c r="RH142" s="259">
        <f t="shared" si="791"/>
        <v>3.2887734042919745E-3</v>
      </c>
      <c r="RI142" s="257">
        <f t="shared" si="792"/>
        <v>1.0142737996864488</v>
      </c>
      <c r="RJ142" s="254">
        <f t="shared" si="538"/>
        <v>6.8136471877655191</v>
      </c>
      <c r="RK142" s="255">
        <f t="shared" si="539"/>
        <v>7.6789803806117405</v>
      </c>
      <c r="RL142" s="255">
        <f t="shared" si="761"/>
        <v>0.21104868865179172</v>
      </c>
      <c r="RM142" s="255">
        <f t="shared" si="540"/>
        <v>0.26170037392822171</v>
      </c>
      <c r="RN142" s="255">
        <f t="shared" si="541"/>
        <v>64.172462710980682</v>
      </c>
      <c r="RO142" s="255">
        <f t="shared" si="793"/>
        <v>0.10617711865684129</v>
      </c>
      <c r="RP142" s="259">
        <f t="shared" si="794"/>
        <v>3.2887734042919745E-3</v>
      </c>
      <c r="RQ142" s="257">
        <f t="shared" si="795"/>
        <v>1.0142737996864488</v>
      </c>
      <c r="RR142" s="254">
        <f t="shared" si="542"/>
        <v>0</v>
      </c>
      <c r="RS142" s="255">
        <f t="shared" si="543"/>
        <v>0</v>
      </c>
      <c r="RT142" s="255">
        <f t="shared" si="762"/>
        <v>0</v>
      </c>
      <c r="RU142" s="255">
        <f t="shared" si="544"/>
        <v>0</v>
      </c>
      <c r="RV142" s="255">
        <f t="shared" si="545"/>
        <v>0</v>
      </c>
      <c r="RW142" s="255"/>
      <c r="RX142" s="259"/>
      <c r="RY142" s="257"/>
      <c r="RZ142" s="260"/>
      <c r="SA142" s="242" t="e">
        <f t="shared" si="546"/>
        <v>#REF!</v>
      </c>
      <c r="SB142" s="242">
        <f t="shared" si="547"/>
        <v>0</v>
      </c>
      <c r="SC142" s="242">
        <f t="shared" si="548"/>
        <v>0.43134700316165253</v>
      </c>
      <c r="SD142" s="242">
        <f t="shared" si="549"/>
        <v>0</v>
      </c>
      <c r="SE142" s="242">
        <f t="shared" si="550"/>
        <v>0</v>
      </c>
      <c r="SF142" s="262">
        <v>0</v>
      </c>
      <c r="SG142" s="242">
        <f t="shared" si="551"/>
        <v>0</v>
      </c>
      <c r="SH142" s="262">
        <v>0</v>
      </c>
      <c r="SI142" s="242">
        <f t="shared" si="552"/>
        <v>0.66513882942440328</v>
      </c>
      <c r="SJ142" s="242">
        <f t="shared" si="553"/>
        <v>0</v>
      </c>
      <c r="SK142" s="242">
        <f t="shared" si="554"/>
        <v>0</v>
      </c>
      <c r="SL142" s="242">
        <f t="shared" si="555"/>
        <v>0.17925855313997918</v>
      </c>
      <c r="SM142" s="242">
        <f t="shared" si="556"/>
        <v>0.13107227622554521</v>
      </c>
      <c r="SN142" s="242">
        <f t="shared" si="557"/>
        <v>0.89195164394393278</v>
      </c>
      <c r="SO142" s="242">
        <f t="shared" si="558"/>
        <v>0.32793033934068272</v>
      </c>
      <c r="SP142" s="242">
        <f t="shared" si="559"/>
        <v>2.2314023593101875E-3</v>
      </c>
      <c r="SQ142" s="242">
        <f t="shared" si="560"/>
        <v>0.23196441798829084</v>
      </c>
      <c r="SR142" s="242">
        <f t="shared" si="561"/>
        <v>0</v>
      </c>
      <c r="SS142" s="242" t="e">
        <f t="shared" si="562"/>
        <v>#REF!</v>
      </c>
      <c r="ST142" s="242" t="e">
        <f t="shared" si="563"/>
        <v>#REF!</v>
      </c>
      <c r="SU142" s="242" t="e">
        <f t="shared" si="796"/>
        <v>#REF!</v>
      </c>
      <c r="SV142" s="242" t="e">
        <f t="shared" si="797"/>
        <v>#REF!</v>
      </c>
      <c r="SW142" s="242" t="e">
        <f t="shared" si="564"/>
        <v>#REF!</v>
      </c>
      <c r="SX142" s="242" t="e">
        <f t="shared" si="564"/>
        <v>#REF!</v>
      </c>
      <c r="SY142" s="242" t="e">
        <f t="shared" si="564"/>
        <v>#REF!</v>
      </c>
      <c r="SZ142" s="263" t="e">
        <f t="shared" si="564"/>
        <v>#REF!</v>
      </c>
      <c r="TA142" s="264">
        <f t="shared" si="565"/>
        <v>222.2808</v>
      </c>
      <c r="TB142" s="264">
        <f t="shared" si="566"/>
        <v>0</v>
      </c>
      <c r="TC142" s="264">
        <f t="shared" si="567"/>
        <v>147.19739999999999</v>
      </c>
      <c r="TD142" s="264">
        <f t="shared" si="568"/>
        <v>0</v>
      </c>
      <c r="TE142" s="264">
        <f t="shared" si="569"/>
        <v>0</v>
      </c>
      <c r="TF142" s="264">
        <f t="shared" si="569"/>
        <v>0</v>
      </c>
      <c r="TG142" s="264">
        <f t="shared" si="570"/>
        <v>216.94295</v>
      </c>
      <c r="TH142" s="264">
        <f t="shared" si="571"/>
        <v>0</v>
      </c>
      <c r="TI142" s="264">
        <f t="shared" si="572"/>
        <v>0</v>
      </c>
      <c r="TJ142" s="264">
        <f t="shared" si="573"/>
        <v>56.241849999999999</v>
      </c>
      <c r="TK142" s="264">
        <f t="shared" si="574"/>
        <v>41.147400000000005</v>
      </c>
      <c r="TL142" s="264">
        <f t="shared" si="575"/>
        <v>294.8897</v>
      </c>
      <c r="TM142" s="264">
        <f t="shared" si="576"/>
        <v>103.46945000000001</v>
      </c>
      <c r="TN142" s="264">
        <f t="shared" si="577"/>
        <v>0.77770000000000006</v>
      </c>
      <c r="TO142" s="264">
        <f t="shared" si="578"/>
        <v>80.84545</v>
      </c>
      <c r="TP142" s="264">
        <f t="shared" si="578"/>
        <v>0</v>
      </c>
      <c r="TQ142" s="264"/>
      <c r="TR142" s="264"/>
      <c r="TS142" s="264" t="e">
        <f t="shared" si="579"/>
        <v>#REF!</v>
      </c>
      <c r="TT142" s="264">
        <f t="shared" si="580"/>
        <v>0</v>
      </c>
      <c r="TU142" s="264">
        <f t="shared" si="581"/>
        <v>152.48116561764417</v>
      </c>
      <c r="TV142" s="264">
        <f t="shared" si="582"/>
        <v>0</v>
      </c>
      <c r="TW142" s="264">
        <f t="shared" si="582"/>
        <v>0</v>
      </c>
      <c r="TX142" s="264">
        <f t="shared" si="583"/>
        <v>0</v>
      </c>
      <c r="TY142" s="264">
        <f t="shared" si="584"/>
        <v>235.12657620152655</v>
      </c>
      <c r="TZ142" s="264">
        <f t="shared" si="585"/>
        <v>0</v>
      </c>
      <c r="UA142" s="264">
        <f t="shared" si="586"/>
        <v>0</v>
      </c>
      <c r="UB142" s="264">
        <f t="shared" si="587"/>
        <v>63.367898534982643</v>
      </c>
      <c r="UC142" s="264">
        <f t="shared" si="588"/>
        <v>46.334049645730232</v>
      </c>
      <c r="UD142" s="264">
        <f t="shared" si="589"/>
        <v>315.30490613418021</v>
      </c>
      <c r="UE142" s="264">
        <f t="shared" si="590"/>
        <v>115.92337495693134</v>
      </c>
      <c r="UF142" s="264">
        <f t="shared" si="591"/>
        <v>0.78880073401615125</v>
      </c>
      <c r="UG142" s="264">
        <f t="shared" si="592"/>
        <v>81.999421758860819</v>
      </c>
      <c r="UH142" s="264">
        <f t="shared" si="592"/>
        <v>0</v>
      </c>
      <c r="UI142" s="191"/>
      <c r="UJ142" s="191"/>
      <c r="UK142" s="191"/>
      <c r="UL142" s="191"/>
      <c r="UM142" s="189"/>
      <c r="UN142" s="191"/>
      <c r="UO142" s="191"/>
      <c r="UP142" s="191"/>
      <c r="UQ142" s="191"/>
      <c r="UR142" s="191"/>
      <c r="US142" s="191"/>
      <c r="UT142" s="191"/>
      <c r="UU142" s="191"/>
      <c r="UV142" s="192"/>
      <c r="UW142" s="191"/>
      <c r="UX142" s="191"/>
      <c r="UY142" s="191"/>
      <c r="UZ142" s="191"/>
      <c r="VA142" s="191"/>
      <c r="VB142" s="191"/>
      <c r="VC142" s="191"/>
      <c r="VD142" s="191"/>
      <c r="VE142" s="191"/>
      <c r="VF142" s="191"/>
      <c r="VG142" s="191"/>
      <c r="VH142" s="191"/>
      <c r="VI142" s="191"/>
      <c r="VJ142" s="191"/>
      <c r="VK142" s="191"/>
      <c r="VL142" s="191"/>
      <c r="VM142" s="191"/>
      <c r="VN142" s="219"/>
      <c r="VO142" s="191"/>
      <c r="VP142" s="191"/>
      <c r="VQ142" s="191"/>
      <c r="VR142" s="191"/>
      <c r="VS142" s="191"/>
      <c r="VT142" s="191"/>
      <c r="VU142" s="191"/>
      <c r="VV142" s="191"/>
    </row>
    <row r="143" spans="1:594" ht="23.1" hidden="1" customHeight="1" thickBot="1" x14ac:dyDescent="0.35">
      <c r="A143" s="265">
        <v>106</v>
      </c>
      <c r="B143" s="266" t="s">
        <v>189</v>
      </c>
      <c r="C143" s="265">
        <v>2</v>
      </c>
      <c r="D143" s="267">
        <v>619.6</v>
      </c>
      <c r="E143" s="239"/>
      <c r="F143" s="240">
        <f t="shared" si="593"/>
        <v>619.6</v>
      </c>
      <c r="G143" s="240"/>
      <c r="H143" s="268">
        <f>274+99</f>
        <v>373</v>
      </c>
      <c r="I143" s="269">
        <v>3.4828999999999999</v>
      </c>
      <c r="J143" s="269">
        <f t="shared" si="803"/>
        <v>3.4828999999999994</v>
      </c>
      <c r="K143" s="269">
        <f t="shared" si="798"/>
        <v>3.0604999999999998</v>
      </c>
      <c r="L143" s="269">
        <f t="shared" si="799"/>
        <v>3.0604999999999998</v>
      </c>
      <c r="M143" s="269">
        <v>0.81830000000000003</v>
      </c>
      <c r="N143" s="269">
        <v>0</v>
      </c>
      <c r="O143" s="269">
        <v>0.4224</v>
      </c>
      <c r="P143" s="269">
        <v>5.4699999999999999E-2</v>
      </c>
      <c r="Q143" s="269">
        <v>0</v>
      </c>
      <c r="R143" s="269">
        <v>0</v>
      </c>
      <c r="S143" s="269">
        <v>0.4703</v>
      </c>
      <c r="T143" s="269">
        <v>0</v>
      </c>
      <c r="U143" s="269">
        <v>0</v>
      </c>
      <c r="V143" s="269">
        <v>0.17169999999999999</v>
      </c>
      <c r="W143" s="269">
        <v>0.2172</v>
      </c>
      <c r="X143" s="269">
        <v>0.88519999999999999</v>
      </c>
      <c r="Y143" s="269">
        <v>0.2064</v>
      </c>
      <c r="Z143" s="269">
        <v>1.1999999999999999E-3</v>
      </c>
      <c r="AA143" s="269">
        <v>0.23549999999999999</v>
      </c>
      <c r="AB143" s="269">
        <v>0</v>
      </c>
      <c r="AC143" s="244">
        <v>0</v>
      </c>
      <c r="AD143" s="243">
        <f t="shared" si="802"/>
        <v>0</v>
      </c>
      <c r="AE143" s="243">
        <f t="shared" si="390"/>
        <v>0</v>
      </c>
      <c r="AF143" s="243">
        <f t="shared" si="595"/>
        <v>0</v>
      </c>
      <c r="AG143" s="243">
        <f t="shared" si="596"/>
        <v>0</v>
      </c>
      <c r="AH143" s="244">
        <v>0</v>
      </c>
      <c r="AI143" s="243">
        <f t="shared" si="391"/>
        <v>0</v>
      </c>
      <c r="AJ143" s="243">
        <f t="shared" si="597"/>
        <v>0</v>
      </c>
      <c r="AK143" s="243">
        <f t="shared" si="598"/>
        <v>0</v>
      </c>
      <c r="AL143" s="243">
        <f t="shared" si="392"/>
        <v>0</v>
      </c>
      <c r="AM143" s="243">
        <f t="shared" si="599"/>
        <v>0</v>
      </c>
      <c r="AN143" s="244">
        <v>186.68</v>
      </c>
      <c r="AO143" s="244">
        <v>41.069600000000001</v>
      </c>
      <c r="AP143" s="243">
        <f t="shared" si="600"/>
        <v>0</v>
      </c>
      <c r="AQ143" s="243">
        <f t="shared" si="601"/>
        <v>0</v>
      </c>
      <c r="AR143" s="243">
        <f t="shared" si="602"/>
        <v>0</v>
      </c>
      <c r="AS143" s="244">
        <v>19.099219842899998</v>
      </c>
      <c r="AT143" s="244" t="e">
        <f t="shared" si="393"/>
        <v>#REF!</v>
      </c>
      <c r="AU143" s="243">
        <f t="shared" si="394"/>
        <v>28.047446948575157</v>
      </c>
      <c r="AV143" s="243">
        <f t="shared" si="603"/>
        <v>0.90407153116295458</v>
      </c>
      <c r="AW143" s="243">
        <f t="shared" si="604"/>
        <v>23.924338965115705</v>
      </c>
      <c r="AX143" s="243">
        <f t="shared" si="395"/>
        <v>13.74481333957376</v>
      </c>
      <c r="AY143" s="243">
        <f t="shared" si="605"/>
        <v>346.3692961572587</v>
      </c>
      <c r="AZ143" s="244">
        <v>32</v>
      </c>
      <c r="BA143" s="243">
        <f t="shared" si="606"/>
        <v>163.1093333333333</v>
      </c>
      <c r="BB143" s="243">
        <f t="shared" si="607"/>
        <v>17.009973333333331</v>
      </c>
      <c r="BC143" s="243">
        <f t="shared" si="608"/>
        <v>13.607978666666666</v>
      </c>
      <c r="BD143" s="243">
        <f t="shared" si="609"/>
        <v>3.4019946666666652</v>
      </c>
      <c r="BE143" s="244">
        <v>6.3787399999999996</v>
      </c>
      <c r="BF143" s="243">
        <f t="shared" si="610"/>
        <v>5.1029920000000004</v>
      </c>
      <c r="BG143" s="243">
        <f t="shared" si="611"/>
        <v>1.2757479999999992</v>
      </c>
      <c r="BH143" s="243">
        <f t="shared" si="396"/>
        <v>21.190273760373728</v>
      </c>
      <c r="BI143" s="243">
        <f t="shared" si="612"/>
        <v>0.68303982460251977</v>
      </c>
      <c r="BJ143" s="243">
        <f t="shared" si="613"/>
        <v>18.075202821001589</v>
      </c>
      <c r="BK143" s="243">
        <f t="shared" si="397"/>
        <v>10.384416021352019</v>
      </c>
      <c r="BL143" s="243">
        <f t="shared" si="614"/>
        <v>261.68728373807085</v>
      </c>
      <c r="BM143" s="244">
        <v>11.94</v>
      </c>
      <c r="BN143" s="243">
        <f t="shared" si="615"/>
        <v>2.6267999999999998</v>
      </c>
      <c r="BO143" s="243">
        <f t="shared" si="398"/>
        <v>0</v>
      </c>
      <c r="BP143" s="243">
        <f t="shared" si="616"/>
        <v>0</v>
      </c>
      <c r="BQ143" s="243">
        <f t="shared" si="617"/>
        <v>0</v>
      </c>
      <c r="BR143" s="244">
        <v>2.2721269392833299</v>
      </c>
      <c r="BS143" s="243">
        <f t="shared" si="399"/>
        <v>1.9132718977593541</v>
      </c>
      <c r="BT143" s="243">
        <f t="shared" si="618"/>
        <v>6.1671732807260862E-2</v>
      </c>
      <c r="BU143" s="243">
        <f t="shared" si="619"/>
        <v>1.6320118368830838</v>
      </c>
      <c r="BV143" s="243">
        <f t="shared" si="400"/>
        <v>0.9376099418521342</v>
      </c>
      <c r="BW143" s="243">
        <f t="shared" si="620"/>
        <v>23.627770534673783</v>
      </c>
      <c r="BX143" s="244">
        <v>0</v>
      </c>
      <c r="BY143" s="243">
        <f t="shared" si="401"/>
        <v>0</v>
      </c>
      <c r="BZ143" s="243">
        <f t="shared" si="621"/>
        <v>0</v>
      </c>
      <c r="CA143" s="243">
        <f t="shared" si="622"/>
        <v>0</v>
      </c>
      <c r="CB143" s="243">
        <f t="shared" si="402"/>
        <v>0</v>
      </c>
      <c r="CC143" s="243">
        <f t="shared" si="623"/>
        <v>0</v>
      </c>
      <c r="CD143" s="245"/>
      <c r="CE143" s="243">
        <f t="shared" si="403"/>
        <v>0</v>
      </c>
      <c r="CF143" s="243">
        <f t="shared" si="624"/>
        <v>0</v>
      </c>
      <c r="CG143" s="243">
        <f t="shared" si="625"/>
        <v>0</v>
      </c>
      <c r="CH143" s="243">
        <f t="shared" si="404"/>
        <v>0</v>
      </c>
      <c r="CI143" s="243">
        <f t="shared" si="626"/>
        <v>0</v>
      </c>
      <c r="CJ143" s="245"/>
      <c r="CK143" s="243">
        <f t="shared" si="405"/>
        <v>0</v>
      </c>
      <c r="CL143" s="243">
        <f t="shared" si="627"/>
        <v>0</v>
      </c>
      <c r="CM143" s="243">
        <f t="shared" si="628"/>
        <v>0</v>
      </c>
      <c r="CN143" s="243">
        <f t="shared" si="406"/>
        <v>0</v>
      </c>
      <c r="CO143" s="243">
        <f t="shared" si="629"/>
        <v>0</v>
      </c>
      <c r="CP143" s="243">
        <v>0</v>
      </c>
      <c r="CQ143" s="243">
        <f t="shared" si="407"/>
        <v>0</v>
      </c>
      <c r="CR143" s="243">
        <f t="shared" si="763"/>
        <v>0</v>
      </c>
      <c r="CS143" s="243">
        <f t="shared" si="630"/>
        <v>0</v>
      </c>
      <c r="CT143" s="243">
        <f t="shared" si="408"/>
        <v>0</v>
      </c>
      <c r="CU143" s="243">
        <f t="shared" si="631"/>
        <v>0</v>
      </c>
      <c r="CV143" s="243"/>
      <c r="CW143" s="243">
        <f t="shared" si="409"/>
        <v>0</v>
      </c>
      <c r="CX143" s="243">
        <f t="shared" si="764"/>
        <v>0</v>
      </c>
      <c r="CY143" s="243">
        <f t="shared" si="632"/>
        <v>0</v>
      </c>
      <c r="CZ143" s="243">
        <f t="shared" si="410"/>
        <v>0</v>
      </c>
      <c r="DA143" s="243">
        <f t="shared" si="633"/>
        <v>0</v>
      </c>
      <c r="DB143" s="244">
        <v>0</v>
      </c>
      <c r="DC143" s="243">
        <f t="shared" si="634"/>
        <v>0</v>
      </c>
      <c r="DD143" s="243">
        <f t="shared" si="411"/>
        <v>0</v>
      </c>
      <c r="DE143" s="244">
        <v>0</v>
      </c>
      <c r="DF143" s="244">
        <v>0</v>
      </c>
      <c r="DG143" s="243">
        <f t="shared" si="412"/>
        <v>0</v>
      </c>
      <c r="DH143" s="243">
        <f t="shared" si="413"/>
        <v>0</v>
      </c>
      <c r="DI143" s="243">
        <f t="shared" si="635"/>
        <v>0</v>
      </c>
      <c r="DJ143" s="244">
        <v>56.32</v>
      </c>
      <c r="DK143" s="243">
        <f t="shared" si="636"/>
        <v>12.3904</v>
      </c>
      <c r="DL143" s="243">
        <f t="shared" si="414"/>
        <v>0</v>
      </c>
      <c r="DM143" s="244">
        <v>2.3413229555050101</v>
      </c>
      <c r="DN143" s="244">
        <v>3.9515995080000001</v>
      </c>
      <c r="DO143" s="243">
        <f t="shared" si="415"/>
        <v>8.522024569940589</v>
      </c>
      <c r="DP143" s="243">
        <f t="shared" si="416"/>
        <v>4.176267351672279</v>
      </c>
      <c r="DQ143" s="243">
        <f t="shared" si="637"/>
        <v>105.24193726214143</v>
      </c>
      <c r="DR143" s="244">
        <v>14</v>
      </c>
      <c r="DS143" s="243">
        <f t="shared" si="638"/>
        <v>3.08</v>
      </c>
      <c r="DT143" s="243">
        <f t="shared" si="417"/>
        <v>0</v>
      </c>
      <c r="DU143" s="244">
        <v>0.59225231951499901</v>
      </c>
      <c r="DV143" s="244">
        <v>0</v>
      </c>
      <c r="DW143" s="243">
        <f t="shared" si="418"/>
        <v>2.0079559615025948</v>
      </c>
      <c r="DX143" s="243">
        <f t="shared" si="419"/>
        <v>0.98401041405087963</v>
      </c>
      <c r="DY143" s="243">
        <f t="shared" si="420"/>
        <v>24.797062434082164</v>
      </c>
      <c r="DZ143" s="244">
        <v>0</v>
      </c>
      <c r="EA143" s="243">
        <f t="shared" si="639"/>
        <v>0</v>
      </c>
      <c r="EB143" s="243">
        <f t="shared" si="421"/>
        <v>0</v>
      </c>
      <c r="EC143" s="244">
        <v>0</v>
      </c>
      <c r="ED143" s="244">
        <v>0</v>
      </c>
      <c r="EE143" s="243">
        <f t="shared" si="422"/>
        <v>0</v>
      </c>
      <c r="EF143" s="243">
        <f t="shared" si="423"/>
        <v>0</v>
      </c>
      <c r="EG143" s="243">
        <f t="shared" si="424"/>
        <v>0</v>
      </c>
      <c r="EH143" s="244">
        <v>0</v>
      </c>
      <c r="EI143" s="243">
        <f t="shared" si="640"/>
        <v>0</v>
      </c>
      <c r="EJ143" s="243">
        <f t="shared" si="425"/>
        <v>0</v>
      </c>
      <c r="EK143" s="244">
        <v>0</v>
      </c>
      <c r="EL143" s="244">
        <v>0</v>
      </c>
      <c r="EM143" s="243">
        <f t="shared" si="426"/>
        <v>0</v>
      </c>
      <c r="EN143" s="243">
        <f t="shared" si="427"/>
        <v>0</v>
      </c>
      <c r="EO143" s="243">
        <f t="shared" si="641"/>
        <v>0</v>
      </c>
      <c r="EP143" s="244">
        <v>0</v>
      </c>
      <c r="EQ143" s="244">
        <v>71.873599999999996</v>
      </c>
      <c r="ER143" s="244">
        <v>0</v>
      </c>
      <c r="ES143" s="244">
        <v>0</v>
      </c>
      <c r="ET143" s="244">
        <v>0</v>
      </c>
      <c r="EU143" s="243">
        <f t="shared" si="428"/>
        <v>8.1664193666635949</v>
      </c>
      <c r="EV143" s="243">
        <f t="shared" si="642"/>
        <v>0.26323348697209775</v>
      </c>
      <c r="EW143" s="243">
        <f t="shared" si="643"/>
        <v>6.9659169127787832</v>
      </c>
      <c r="EX143" s="243">
        <f t="shared" si="429"/>
        <v>4.0020009683331796</v>
      </c>
      <c r="EY143" s="243">
        <f t="shared" si="644"/>
        <v>100.85042440199611</v>
      </c>
      <c r="EZ143" s="245">
        <f t="shared" si="645"/>
        <v>70.319999999999993</v>
      </c>
      <c r="FA143" s="245">
        <f t="shared" si="645"/>
        <v>15.4704</v>
      </c>
      <c r="FB143" s="245">
        <f t="shared" si="645"/>
        <v>0</v>
      </c>
      <c r="FC143" s="245">
        <f t="shared" si="646"/>
        <v>0</v>
      </c>
      <c r="FD143" s="245">
        <f t="shared" si="647"/>
        <v>0</v>
      </c>
      <c r="FE143" s="245">
        <f t="shared" si="648"/>
        <v>6.885174783020009</v>
      </c>
      <c r="FF143" s="245">
        <f t="shared" si="649"/>
        <v>18.696399898106776</v>
      </c>
      <c r="FG143" s="245">
        <f t="shared" si="650"/>
        <v>0.60265317246548844</v>
      </c>
      <c r="FH143" s="245">
        <f t="shared" si="651"/>
        <v>15.947940267425464</v>
      </c>
      <c r="FI143" s="245">
        <f t="shared" si="652"/>
        <v>9.1622787340563381</v>
      </c>
      <c r="FJ143" s="245">
        <f t="shared" si="652"/>
        <v>230.88942409821971</v>
      </c>
      <c r="FK143" s="244">
        <f t="shared" si="430"/>
        <v>0</v>
      </c>
      <c r="FL143" s="244">
        <v>0</v>
      </c>
      <c r="FM143" s="243">
        <f t="shared" si="653"/>
        <v>0</v>
      </c>
      <c r="FN143" s="243">
        <f t="shared" si="654"/>
        <v>0</v>
      </c>
      <c r="FO143" s="244">
        <v>0</v>
      </c>
      <c r="FP143" s="244">
        <f t="shared" si="655"/>
        <v>0</v>
      </c>
      <c r="FQ143" s="244">
        <f t="shared" si="431"/>
        <v>0</v>
      </c>
      <c r="FR143" s="244">
        <v>0</v>
      </c>
      <c r="FS143" s="243">
        <f t="shared" si="656"/>
        <v>0</v>
      </c>
      <c r="FT143" s="243">
        <f t="shared" si="657"/>
        <v>0</v>
      </c>
      <c r="FU143" s="244">
        <v>0</v>
      </c>
      <c r="FV143" s="244">
        <f t="shared" si="658"/>
        <v>0</v>
      </c>
      <c r="FW143" s="270">
        <v>9.1959999999999993E-3</v>
      </c>
      <c r="FX143" s="243">
        <f t="shared" si="659"/>
        <v>40.957089886086003</v>
      </c>
      <c r="FY143" s="243">
        <f t="shared" si="660"/>
        <v>9.0105597749389208</v>
      </c>
      <c r="FZ143" s="243">
        <f t="shared" si="432"/>
        <v>0</v>
      </c>
      <c r="GA143" s="243">
        <f t="shared" si="661"/>
        <v>0</v>
      </c>
      <c r="GB143" s="243">
        <f t="shared" si="662"/>
        <v>0</v>
      </c>
      <c r="GC143" s="243">
        <f t="shared" si="663"/>
        <v>0.71606985764014552</v>
      </c>
      <c r="GD143" s="243">
        <f t="shared" si="433"/>
        <v>5.7587835958094775</v>
      </c>
      <c r="GE143" s="243">
        <f t="shared" si="664"/>
        <v>0.18562660311455079</v>
      </c>
      <c r="GF143" s="243">
        <f t="shared" si="665"/>
        <v>4.9122150413727033</v>
      </c>
      <c r="GG143" s="243">
        <f t="shared" si="434"/>
        <v>2.822125155723727</v>
      </c>
      <c r="GH143" s="247">
        <f t="shared" si="666"/>
        <v>71.11755392423791</v>
      </c>
      <c r="GI143" s="244">
        <v>48</v>
      </c>
      <c r="GJ143" s="244">
        <v>4062.25</v>
      </c>
      <c r="GK143" s="244">
        <v>893.69500000000005</v>
      </c>
      <c r="GL143" s="244">
        <v>2491.6761273683801</v>
      </c>
      <c r="GM143" s="244">
        <v>71.022008333333304</v>
      </c>
      <c r="GN143" s="271">
        <v>51.53</v>
      </c>
      <c r="GO143" s="243">
        <f t="shared" si="667"/>
        <v>11.336600000000001</v>
      </c>
      <c r="GP143" s="243">
        <f t="shared" si="435"/>
        <v>0</v>
      </c>
      <c r="GQ143" s="243">
        <f t="shared" si="668"/>
        <v>0</v>
      </c>
      <c r="GR143" s="243">
        <f t="shared" si="669"/>
        <v>0</v>
      </c>
      <c r="GS143" s="244">
        <v>1.0426472465000001</v>
      </c>
      <c r="GT143" s="244">
        <v>0.38934568692499999</v>
      </c>
      <c r="GU143" s="245"/>
      <c r="GV143" s="243">
        <f t="shared" si="436"/>
        <v>7.3057322101681423</v>
      </c>
      <c r="GW143" s="243">
        <f t="shared" si="670"/>
        <v>0.23549040016452427</v>
      </c>
      <c r="GX143" s="243">
        <f t="shared" si="671"/>
        <v>6.2317548582904383</v>
      </c>
      <c r="GY143" s="243">
        <f t="shared" si="437"/>
        <v>3.5802162571796581</v>
      </c>
      <c r="GZ143" s="243">
        <f t="shared" si="672"/>
        <v>90.221449680927378</v>
      </c>
      <c r="HA143" s="244">
        <v>0</v>
      </c>
      <c r="HB143" s="244">
        <v>44</v>
      </c>
      <c r="HC143" s="244">
        <v>0</v>
      </c>
      <c r="HD143" s="244">
        <v>0</v>
      </c>
      <c r="HE143" s="244">
        <v>0</v>
      </c>
      <c r="HF143" s="243">
        <f t="shared" si="673"/>
        <v>0</v>
      </c>
      <c r="HG143" s="243">
        <f t="shared" si="438"/>
        <v>0</v>
      </c>
      <c r="HH143" s="244">
        <v>0</v>
      </c>
      <c r="HI143" s="244">
        <v>0</v>
      </c>
      <c r="HJ143" s="243">
        <f t="shared" si="439"/>
        <v>0</v>
      </c>
      <c r="HK143" s="243">
        <f t="shared" si="440"/>
        <v>0</v>
      </c>
      <c r="HL143" s="243">
        <f t="shared" si="441"/>
        <v>0</v>
      </c>
      <c r="HM143" s="244">
        <v>28.75</v>
      </c>
      <c r="HN143" s="243">
        <f t="shared" si="674"/>
        <v>6.3250000000000002</v>
      </c>
      <c r="HO143" s="243">
        <f t="shared" si="442"/>
        <v>0</v>
      </c>
      <c r="HP143" s="244">
        <v>1.24025628924</v>
      </c>
      <c r="HQ143" s="244">
        <v>26.575309231687001</v>
      </c>
      <c r="HR143" s="243">
        <f t="shared" si="443"/>
        <v>7.1457493746038052</v>
      </c>
      <c r="HS143" s="243">
        <f t="shared" si="444"/>
        <v>3.5018157447765406</v>
      </c>
      <c r="HT143" s="243">
        <f t="shared" si="445"/>
        <v>88.245756768368807</v>
      </c>
      <c r="HU143" s="244">
        <v>22.94</v>
      </c>
      <c r="HV143" s="243">
        <f t="shared" si="675"/>
        <v>5.0468000000000002</v>
      </c>
      <c r="HW143" s="243">
        <f t="shared" si="446"/>
        <v>0</v>
      </c>
      <c r="HX143" s="244">
        <v>0.93686270669000005</v>
      </c>
      <c r="HY143" s="244">
        <v>51.568047305245003</v>
      </c>
      <c r="HZ143" s="243">
        <f t="shared" si="447"/>
        <v>9.1456259251983472</v>
      </c>
      <c r="IA143" s="243">
        <f t="shared" si="448"/>
        <v>4.481866796856667</v>
      </c>
      <c r="IB143" s="243">
        <f t="shared" si="449"/>
        <v>112.943043280788</v>
      </c>
      <c r="IC143" s="244">
        <v>0</v>
      </c>
      <c r="ID143" s="243">
        <f t="shared" si="676"/>
        <v>0</v>
      </c>
      <c r="IE143" s="243">
        <f t="shared" si="450"/>
        <v>0</v>
      </c>
      <c r="IF143" s="244">
        <v>0</v>
      </c>
      <c r="IG143" s="244">
        <v>0</v>
      </c>
      <c r="IH143" s="243">
        <f t="shared" si="451"/>
        <v>0</v>
      </c>
      <c r="II143" s="243">
        <f t="shared" si="452"/>
        <v>0</v>
      </c>
      <c r="IJ143" s="243">
        <f t="shared" si="677"/>
        <v>0</v>
      </c>
      <c r="IK143" s="244">
        <v>0</v>
      </c>
      <c r="IL143" s="243">
        <f t="shared" si="678"/>
        <v>0</v>
      </c>
      <c r="IM143" s="243">
        <f t="shared" si="453"/>
        <v>0</v>
      </c>
      <c r="IN143" s="244">
        <v>0</v>
      </c>
      <c r="IO143" s="244">
        <v>0</v>
      </c>
      <c r="IP143" s="243">
        <f t="shared" si="454"/>
        <v>0</v>
      </c>
      <c r="IQ143" s="243">
        <f t="shared" si="455"/>
        <v>0</v>
      </c>
      <c r="IR143" s="243">
        <f t="shared" si="679"/>
        <v>0</v>
      </c>
      <c r="IS143" s="244">
        <v>1.47</v>
      </c>
      <c r="IT143" s="243">
        <f t="shared" si="680"/>
        <v>0.32340000000000002</v>
      </c>
      <c r="IU143" s="243">
        <f t="shared" si="456"/>
        <v>0</v>
      </c>
      <c r="IV143" s="244">
        <v>6.4506668019999894E-2</v>
      </c>
      <c r="IW143" s="244">
        <v>0.15302883987987301</v>
      </c>
      <c r="IX143" s="243">
        <f t="shared" si="457"/>
        <v>0.22848643558726733</v>
      </c>
      <c r="IY143" s="243">
        <f t="shared" si="458"/>
        <v>0.11197109717435703</v>
      </c>
      <c r="IZ143" s="243">
        <f t="shared" si="681"/>
        <v>2.8216716487937972</v>
      </c>
      <c r="JA143" s="244">
        <v>21.537119999999899</v>
      </c>
      <c r="JB143" s="243">
        <f t="shared" si="682"/>
        <v>4.7381663999999777</v>
      </c>
      <c r="JC143" s="244">
        <v>55.239359999999799</v>
      </c>
      <c r="JD143" s="243">
        <f t="shared" si="459"/>
        <v>0</v>
      </c>
      <c r="JE143" s="243">
        <f t="shared" si="460"/>
        <v>9.26185396345379</v>
      </c>
      <c r="JF143" s="243">
        <f t="shared" si="461"/>
        <v>4.5388250181726733</v>
      </c>
      <c r="JG143" s="243">
        <f t="shared" si="683"/>
        <v>114.37839045795137</v>
      </c>
      <c r="JH143" s="244">
        <v>0</v>
      </c>
      <c r="JI143" s="243">
        <f t="shared" si="684"/>
        <v>0</v>
      </c>
      <c r="JJ143" s="244">
        <v>0</v>
      </c>
      <c r="JK143" s="243">
        <f t="shared" si="462"/>
        <v>0</v>
      </c>
      <c r="JL143" s="243">
        <f t="shared" si="463"/>
        <v>0</v>
      </c>
      <c r="JM143" s="243">
        <f t="shared" si="464"/>
        <v>0</v>
      </c>
      <c r="JN143" s="243">
        <f t="shared" si="685"/>
        <v>0</v>
      </c>
      <c r="JO143" s="244">
        <v>0.83142857142857296</v>
      </c>
      <c r="JP143" s="243">
        <f t="shared" si="686"/>
        <v>0.18291428571428606</v>
      </c>
      <c r="JQ143" s="244">
        <v>1.0129523809523799</v>
      </c>
      <c r="JR143" s="243">
        <f t="shared" si="465"/>
        <v>0</v>
      </c>
      <c r="JS143" s="243">
        <f t="shared" si="466"/>
        <v>0.23034526021134111</v>
      </c>
      <c r="JT143" s="243">
        <f t="shared" si="467"/>
        <v>0.11288202491532902</v>
      </c>
      <c r="JU143" s="243">
        <f t="shared" si="687"/>
        <v>2.8446270278662911</v>
      </c>
      <c r="JV143" s="244">
        <v>0.56011904761904796</v>
      </c>
      <c r="JW143" s="243">
        <f t="shared" si="688"/>
        <v>0.12322619047619056</v>
      </c>
      <c r="JX143" s="244">
        <v>1.14916666666667</v>
      </c>
      <c r="JY143" s="243">
        <f t="shared" si="468"/>
        <v>0</v>
      </c>
      <c r="JZ143" s="243">
        <f t="shared" si="469"/>
        <v>0.20821359593354505</v>
      </c>
      <c r="KA143" s="243">
        <f t="shared" si="470"/>
        <v>0.10203627503477269</v>
      </c>
      <c r="KB143" s="243">
        <f t="shared" si="689"/>
        <v>2.5713141308762717</v>
      </c>
      <c r="KC143" s="244">
        <v>34.799999999999997</v>
      </c>
      <c r="KD143" s="243">
        <f t="shared" si="690"/>
        <v>7.6559999999999997</v>
      </c>
      <c r="KE143" s="244">
        <v>18.6533333333333</v>
      </c>
      <c r="KF143" s="243">
        <f t="shared" si="471"/>
        <v>0</v>
      </c>
      <c r="KG143" s="243">
        <f t="shared" si="472"/>
        <v>6.9433622806876825</v>
      </c>
      <c r="KH143" s="243">
        <f t="shared" si="473"/>
        <v>3.4026347807010491</v>
      </c>
      <c r="KI143" s="243">
        <f t="shared" si="691"/>
        <v>85.746396473666422</v>
      </c>
      <c r="KJ143" s="244">
        <v>11.048716666666699</v>
      </c>
      <c r="KK143" s="243">
        <f t="shared" si="692"/>
        <v>2.4307176666666739</v>
      </c>
      <c r="KL143" s="244">
        <v>10.709533333333299</v>
      </c>
      <c r="KM143" s="243">
        <f t="shared" si="474"/>
        <v>0</v>
      </c>
      <c r="KN143" s="243">
        <f t="shared" si="475"/>
        <v>2.7483979376664895</v>
      </c>
      <c r="KO143" s="243">
        <f t="shared" si="476"/>
        <v>1.3468682802166581</v>
      </c>
      <c r="KP143" s="243">
        <f t="shared" si="693"/>
        <v>33.941080661459779</v>
      </c>
      <c r="KQ143" s="243">
        <f t="shared" si="694"/>
        <v>121.93738428571422</v>
      </c>
      <c r="KR143" s="243">
        <f t="shared" si="694"/>
        <v>26.826224542857126</v>
      </c>
      <c r="KS143" s="243">
        <f t="shared" si="695"/>
        <v>167.30235675504733</v>
      </c>
      <c r="KT143" s="243">
        <f t="shared" si="696"/>
        <v>0</v>
      </c>
      <c r="KU143" s="243">
        <f t="shared" si="697"/>
        <v>0</v>
      </c>
      <c r="KV143" s="243">
        <f t="shared" si="698"/>
        <v>0</v>
      </c>
      <c r="KW143" s="243">
        <f t="shared" si="699"/>
        <v>35.912034773342263</v>
      </c>
      <c r="KX143" s="243">
        <f t="shared" si="700"/>
        <v>1.157575886469844</v>
      </c>
      <c r="KY143" s="243">
        <f t="shared" si="701"/>
        <v>30.632795006966198</v>
      </c>
      <c r="KZ143" s="243">
        <f t="shared" si="702"/>
        <v>17.598900017848045</v>
      </c>
      <c r="LA143" s="243">
        <f t="shared" si="702"/>
        <v>443.49228044977076</v>
      </c>
      <c r="LB143" s="244">
        <v>47.42</v>
      </c>
      <c r="LC143" s="243">
        <f t="shared" si="703"/>
        <v>10.432400000000001</v>
      </c>
      <c r="LD143" s="243">
        <f t="shared" si="477"/>
        <v>0</v>
      </c>
      <c r="LE143" s="243">
        <f t="shared" si="704"/>
        <v>0</v>
      </c>
      <c r="LF143" s="243">
        <f t="shared" si="705"/>
        <v>0</v>
      </c>
      <c r="LG143" s="244">
        <v>4.1893603446250003</v>
      </c>
      <c r="LH143" s="243">
        <f t="shared" si="478"/>
        <v>7.049306466077212</v>
      </c>
      <c r="LI143" s="243">
        <f t="shared" si="706"/>
        <v>0.22722486300119737</v>
      </c>
      <c r="LJ143" s="243">
        <f t="shared" si="707"/>
        <v>6.0130249171210481</v>
      </c>
      <c r="LK143" s="243">
        <f t="shared" si="479"/>
        <v>3.454553340535111</v>
      </c>
      <c r="LL143" s="243">
        <f t="shared" si="708"/>
        <v>87.054744181484793</v>
      </c>
      <c r="LM143" s="243">
        <f t="shared" si="480"/>
        <v>0.54166666784117723</v>
      </c>
      <c r="LN143" s="244">
        <v>6.1545228937110799E-2</v>
      </c>
      <c r="LO143" s="243">
        <f t="shared" si="709"/>
        <v>1.9838272432769494E-3</v>
      </c>
      <c r="LP143" s="243">
        <f t="shared" si="710"/>
        <v>5.2497787819218517E-2</v>
      </c>
      <c r="LQ143" s="243">
        <f t="shared" si="481"/>
        <v>3.0160594838914402E-2</v>
      </c>
      <c r="LR143" s="243">
        <f t="shared" si="711"/>
        <v>0.7600469899406429</v>
      </c>
      <c r="LS143" s="244">
        <v>103.9794105</v>
      </c>
      <c r="LT143" s="243">
        <f t="shared" si="482"/>
        <v>11.814344510939538</v>
      </c>
      <c r="LU143" s="243">
        <f t="shared" si="712"/>
        <v>0.38081942186307849</v>
      </c>
      <c r="LV143" s="243">
        <f t="shared" si="713"/>
        <v>10.077579725834212</v>
      </c>
      <c r="LW143" s="243">
        <f t="shared" si="483"/>
        <v>5.7896877505469773</v>
      </c>
      <c r="LX143" s="243">
        <f t="shared" si="714"/>
        <v>145.90013131378382</v>
      </c>
      <c r="LY143" s="245">
        <f t="shared" si="484"/>
        <v>0</v>
      </c>
      <c r="LZ143" s="244">
        <v>0</v>
      </c>
      <c r="MA143" s="249">
        <f t="shared" si="715"/>
        <v>0</v>
      </c>
      <c r="MB143" s="249">
        <f t="shared" si="716"/>
        <v>0</v>
      </c>
      <c r="MC143" s="249">
        <f t="shared" si="485"/>
        <v>0</v>
      </c>
      <c r="MD143" s="247">
        <f t="shared" si="717"/>
        <v>0</v>
      </c>
      <c r="ME143" s="250">
        <f t="shared" si="718"/>
        <v>1701.1199810683684</v>
      </c>
      <c r="MF143" s="251">
        <f t="shared" si="765"/>
        <v>647.55705848959622</v>
      </c>
      <c r="MG143" s="252" t="e">
        <f t="shared" si="719"/>
        <v>#REF!</v>
      </c>
      <c r="MH143" s="252" t="e">
        <f t="shared" si="766"/>
        <v>#REF!</v>
      </c>
      <c r="MI143" s="252">
        <f t="shared" si="720"/>
        <v>103.9794105</v>
      </c>
      <c r="MJ143" s="252">
        <f t="shared" si="721"/>
        <v>0</v>
      </c>
      <c r="MK143" s="252">
        <f t="shared" si="767"/>
        <v>163.1093333333333</v>
      </c>
      <c r="ML143" s="252">
        <f t="shared" si="722"/>
        <v>0</v>
      </c>
      <c r="MM143" s="252">
        <f t="shared" si="723"/>
        <v>0</v>
      </c>
      <c r="MN143" s="252">
        <f t="shared" si="724"/>
        <v>71.873599999999996</v>
      </c>
      <c r="MO143" s="252">
        <f t="shared" si="725"/>
        <v>0</v>
      </c>
      <c r="MP143" s="253">
        <f t="shared" si="726"/>
        <v>0</v>
      </c>
      <c r="MQ143" s="254">
        <f t="shared" si="768"/>
        <v>0</v>
      </c>
      <c r="MR143" s="255">
        <f t="shared" si="727"/>
        <v>0</v>
      </c>
      <c r="MS143" s="255">
        <f t="shared" si="769"/>
        <v>0</v>
      </c>
      <c r="MT143" s="255">
        <f t="shared" si="770"/>
        <v>145.91555865675238</v>
      </c>
      <c r="MU143" s="255">
        <f t="shared" si="486"/>
        <v>4.7033907498667942</v>
      </c>
      <c r="MV143" s="255">
        <f t="shared" si="728"/>
        <v>151.84763933154233</v>
      </c>
      <c r="MW143" s="255" t="e">
        <f t="shared" si="487"/>
        <v>#REF!</v>
      </c>
      <c r="MX143" s="255" t="e">
        <f t="shared" si="488"/>
        <v>#REF!</v>
      </c>
      <c r="MY143" s="256" t="e">
        <f t="shared" si="729"/>
        <v>#REF!</v>
      </c>
      <c r="MZ143" s="254">
        <f t="shared" si="730"/>
        <v>0</v>
      </c>
      <c r="NA143" s="255">
        <f t="shared" si="489"/>
        <v>0</v>
      </c>
      <c r="NB143" s="255">
        <f t="shared" si="731"/>
        <v>0</v>
      </c>
      <c r="NC143" s="255">
        <f t="shared" si="490"/>
        <v>0</v>
      </c>
      <c r="ND143" s="255">
        <f t="shared" si="732"/>
        <v>0</v>
      </c>
      <c r="NE143" s="255"/>
      <c r="NF143" s="256"/>
      <c r="NG143" s="257"/>
      <c r="NH143" s="254">
        <f t="shared" si="733"/>
        <v>256.93729353744118</v>
      </c>
      <c r="NI143" s="255">
        <f t="shared" si="491"/>
        <v>289.56832981669623</v>
      </c>
      <c r="NJ143" s="255" t="e">
        <f t="shared" si="734"/>
        <v>#REF!</v>
      </c>
      <c r="NK143" s="255" t="e">
        <f t="shared" si="492"/>
        <v>#REF!</v>
      </c>
      <c r="NL143" s="255">
        <f t="shared" si="735"/>
        <v>274.89626679147517</v>
      </c>
      <c r="NM143" s="255">
        <f t="shared" si="773"/>
        <v>0.9346699994741765</v>
      </c>
      <c r="NN143" s="256" t="e">
        <f t="shared" si="774"/>
        <v>#REF!</v>
      </c>
      <c r="NO143" s="257" t="e">
        <f t="shared" si="801"/>
        <v>#REF!</v>
      </c>
      <c r="NP143" s="254">
        <f t="shared" si="736"/>
        <v>22.051747441621938</v>
      </c>
      <c r="NQ143" s="255">
        <f t="shared" si="493"/>
        <v>24.852319366707924</v>
      </c>
      <c r="NR143" s="255">
        <f t="shared" si="737"/>
        <v>19.394010491269189</v>
      </c>
      <c r="NS143" s="255">
        <f t="shared" si="494"/>
        <v>24.048573009173793</v>
      </c>
      <c r="NT143" s="255">
        <f t="shared" si="738"/>
        <v>207.68832042704034</v>
      </c>
      <c r="NU143" s="255">
        <f t="shared" si="739"/>
        <v>0.10617711865684129</v>
      </c>
      <c r="NV143" s="256">
        <f t="shared" si="740"/>
        <v>9.3380361742981061E-2</v>
      </c>
      <c r="NW143" s="257">
        <f t="shared" si="495"/>
        <v>1.0358957808877343</v>
      </c>
      <c r="NX143" s="254">
        <f t="shared" si="741"/>
        <v>16.55785444099736</v>
      </c>
      <c r="NY143" s="255">
        <f t="shared" si="496"/>
        <v>18.660701955004026</v>
      </c>
      <c r="NZ143" s="255">
        <f t="shared" si="742"/>
        <v>6.1671732807260862E-2</v>
      </c>
      <c r="OA143" s="255">
        <f t="shared" si="497"/>
        <v>7.6472948681003475E-2</v>
      </c>
      <c r="OB143" s="255">
        <f t="shared" si="743"/>
        <v>18.752198837042684</v>
      </c>
      <c r="OC143" s="255">
        <f t="shared" si="775"/>
        <v>0.88298202172906448</v>
      </c>
      <c r="OD143" s="256">
        <f t="shared" si="776"/>
        <v>3.2887734042919741E-3</v>
      </c>
      <c r="OE143" s="257">
        <f t="shared" si="777"/>
        <v>1.1129280223766214</v>
      </c>
      <c r="OF143" s="254">
        <f t="shared" si="744"/>
        <v>0</v>
      </c>
      <c r="OG143" s="255">
        <f t="shared" si="498"/>
        <v>0</v>
      </c>
      <c r="OH143" s="255">
        <f t="shared" si="745"/>
        <v>0</v>
      </c>
      <c r="OI143" s="255">
        <f t="shared" si="499"/>
        <v>0</v>
      </c>
      <c r="OJ143" s="255">
        <f t="shared" si="746"/>
        <v>0</v>
      </c>
      <c r="OK143" s="255"/>
      <c r="OL143" s="256"/>
      <c r="OM143" s="257"/>
      <c r="ON143" s="258"/>
      <c r="OO143" s="254">
        <f t="shared" si="747"/>
        <v>0</v>
      </c>
      <c r="OP143" s="255">
        <f t="shared" si="500"/>
        <v>0</v>
      </c>
      <c r="OQ143" s="255">
        <f t="shared" si="748"/>
        <v>0</v>
      </c>
      <c r="OR143" s="255">
        <f t="shared" si="501"/>
        <v>0</v>
      </c>
      <c r="OS143" s="255">
        <f t="shared" si="749"/>
        <v>0</v>
      </c>
      <c r="OT143" s="255"/>
      <c r="OU143" s="256"/>
      <c r="OV143" s="257"/>
      <c r="OW143" s="258"/>
      <c r="OX143" s="254">
        <f t="shared" si="750"/>
        <v>105.24688712625905</v>
      </c>
      <c r="OY143" s="255">
        <f t="shared" si="502"/>
        <v>118.61324179129396</v>
      </c>
      <c r="OZ143" s="255">
        <f t="shared" si="751"/>
        <v>0.60265317246548844</v>
      </c>
      <c r="PA143" s="255">
        <f t="shared" si="503"/>
        <v>0.74728993385720566</v>
      </c>
      <c r="PB143" s="255">
        <f t="shared" si="752"/>
        <v>183.24557468112675</v>
      </c>
      <c r="PC143" s="255">
        <f t="shared" si="804"/>
        <v>0.57434886113568384</v>
      </c>
      <c r="PD143" s="259">
        <f t="shared" si="504"/>
        <v>3.2887734042919741E-3</v>
      </c>
      <c r="PE143" s="257">
        <f t="shared" si="805"/>
        <v>1.073731610981262</v>
      </c>
      <c r="PF143" s="254">
        <f t="shared" si="505"/>
        <v>0</v>
      </c>
      <c r="PG143" s="255">
        <f t="shared" si="506"/>
        <v>0</v>
      </c>
      <c r="PH143" s="255">
        <f t="shared" si="753"/>
        <v>0</v>
      </c>
      <c r="PI143" s="255">
        <f t="shared" si="507"/>
        <v>0</v>
      </c>
      <c r="PJ143" s="255">
        <f t="shared" si="508"/>
        <v>0</v>
      </c>
      <c r="PK143" s="255"/>
      <c r="PL143" s="259"/>
      <c r="PM143" s="257"/>
      <c r="PN143" s="254">
        <f t="shared" si="509"/>
        <v>0</v>
      </c>
      <c r="PO143" s="255">
        <f t="shared" si="510"/>
        <v>0</v>
      </c>
      <c r="PP143" s="255">
        <f t="shared" si="754"/>
        <v>0</v>
      </c>
      <c r="PQ143" s="255">
        <f t="shared" si="511"/>
        <v>0</v>
      </c>
      <c r="PR143" s="255">
        <f t="shared" si="512"/>
        <v>0</v>
      </c>
      <c r="PS143" s="255"/>
      <c r="PT143" s="259"/>
      <c r="PU143" s="257"/>
      <c r="PV143" s="254">
        <f t="shared" si="513"/>
        <v>55.960552011499622</v>
      </c>
      <c r="PW143" s="255">
        <f t="shared" si="514"/>
        <v>63.067542116960077</v>
      </c>
      <c r="PX143" s="255">
        <f t="shared" si="515"/>
        <v>0.18562660311455079</v>
      </c>
      <c r="PY143" s="255">
        <f t="shared" si="516"/>
        <v>0.23017698786204296</v>
      </c>
      <c r="PZ143" s="255">
        <f t="shared" si="517"/>
        <v>56.442503114474533</v>
      </c>
      <c r="QA143" s="255">
        <f t="shared" si="755"/>
        <v>0.99146120252680081</v>
      </c>
      <c r="QB143" s="259">
        <f t="shared" si="518"/>
        <v>3.2887734042919745E-3</v>
      </c>
      <c r="QC143" s="257">
        <f t="shared" si="756"/>
        <v>1.1267048783379339</v>
      </c>
      <c r="QD143" s="254">
        <f t="shared" si="519"/>
        <v>70.469340927114345</v>
      </c>
      <c r="QE143" s="255">
        <f t="shared" si="520"/>
        <v>79.418947224857874</v>
      </c>
      <c r="QF143" s="255">
        <f t="shared" si="521"/>
        <v>0.23549040016452427</v>
      </c>
      <c r="QG143" s="255">
        <f t="shared" si="522"/>
        <v>0.29200809620401008</v>
      </c>
      <c r="QH143" s="255">
        <f t="shared" si="523"/>
        <v>71.604325143593158</v>
      </c>
      <c r="QI143" s="255">
        <f t="shared" si="784"/>
        <v>0.9841492226314158</v>
      </c>
      <c r="QJ143" s="259">
        <f t="shared" si="785"/>
        <v>3.2887734042919741E-3</v>
      </c>
      <c r="QK143" s="257">
        <f t="shared" si="786"/>
        <v>1.12577625689122</v>
      </c>
      <c r="QL143" s="254">
        <f t="shared" si="524"/>
        <v>186.1356187370701</v>
      </c>
      <c r="QM143" s="255">
        <f t="shared" si="525"/>
        <v>209.77484231667802</v>
      </c>
      <c r="QN143" s="255">
        <f t="shared" si="526"/>
        <v>1.157575886469844</v>
      </c>
      <c r="QO143" s="255">
        <f t="shared" si="527"/>
        <v>1.4353940992226066</v>
      </c>
      <c r="QP143" s="255">
        <f t="shared" si="757"/>
        <v>351.97800035696093</v>
      </c>
      <c r="QQ143" s="255">
        <f t="shared" si="758"/>
        <v>0.52882742258976234</v>
      </c>
      <c r="QR143" s="259">
        <f t="shared" si="528"/>
        <v>3.2887734042919736E-3</v>
      </c>
      <c r="QS143" s="257">
        <f t="shared" si="759"/>
        <v>1.0679503882859298</v>
      </c>
      <c r="QT143" s="254">
        <f t="shared" si="529"/>
        <v>65.188290398887688</v>
      </c>
      <c r="QU143" s="255">
        <f t="shared" si="530"/>
        <v>73.467203279546425</v>
      </c>
      <c r="QV143" s="255">
        <f t="shared" si="531"/>
        <v>0.22722486300119737</v>
      </c>
      <c r="QW143" s="255">
        <f t="shared" si="532"/>
        <v>0.28175883012148473</v>
      </c>
      <c r="QX143" s="255">
        <f t="shared" si="533"/>
        <v>69.091066810702216</v>
      </c>
      <c r="QY143" s="255">
        <f t="shared" si="787"/>
        <v>0.94351257561983415</v>
      </c>
      <c r="QZ143" s="259">
        <f t="shared" si="788"/>
        <v>3.2887734042919745E-3</v>
      </c>
      <c r="RA143" s="257">
        <f t="shared" si="789"/>
        <v>1.1206154027207491</v>
      </c>
      <c r="RB143" s="254">
        <f t="shared" si="534"/>
        <v>6.4047301139446594E-2</v>
      </c>
      <c r="RC143" s="255">
        <f t="shared" si="535"/>
        <v>7.2181308384156317E-2</v>
      </c>
      <c r="RD143" s="255">
        <f t="shared" si="760"/>
        <v>1.9838272432769494E-3</v>
      </c>
      <c r="RE143" s="255">
        <f t="shared" si="536"/>
        <v>2.4599457816634174E-3</v>
      </c>
      <c r="RF143" s="255">
        <f t="shared" si="537"/>
        <v>0.60321189677828801</v>
      </c>
      <c r="RG143" s="255">
        <f t="shared" si="790"/>
        <v>0.1061771186568413</v>
      </c>
      <c r="RH143" s="259">
        <f t="shared" si="791"/>
        <v>3.2887734042919745E-3</v>
      </c>
      <c r="RI143" s="257">
        <f t="shared" si="792"/>
        <v>1.0142737996864488</v>
      </c>
      <c r="RJ143" s="254">
        <f t="shared" si="538"/>
        <v>12.294647265517739</v>
      </c>
      <c r="RK143" s="255">
        <f t="shared" si="539"/>
        <v>13.856067468238491</v>
      </c>
      <c r="RL143" s="255">
        <f t="shared" si="761"/>
        <v>0.38081942186307849</v>
      </c>
      <c r="RM143" s="255">
        <f t="shared" si="540"/>
        <v>0.47221608311021734</v>
      </c>
      <c r="RN143" s="255">
        <f t="shared" si="541"/>
        <v>115.79375501093955</v>
      </c>
      <c r="RO143" s="255">
        <f t="shared" si="793"/>
        <v>0.10617711865684129</v>
      </c>
      <c r="RP143" s="259">
        <f t="shared" si="794"/>
        <v>3.2887734042919741E-3</v>
      </c>
      <c r="RQ143" s="257">
        <f t="shared" si="795"/>
        <v>1.0142737996864488</v>
      </c>
      <c r="RR143" s="254">
        <f t="shared" si="542"/>
        <v>0</v>
      </c>
      <c r="RS143" s="255">
        <f t="shared" si="543"/>
        <v>0</v>
      </c>
      <c r="RT143" s="255">
        <f t="shared" si="762"/>
        <v>0</v>
      </c>
      <c r="RU143" s="255">
        <f t="shared" si="544"/>
        <v>0</v>
      </c>
      <c r="RV143" s="255">
        <f t="shared" si="545"/>
        <v>0</v>
      </c>
      <c r="RW143" s="255"/>
      <c r="RX143" s="259"/>
      <c r="RY143" s="257"/>
      <c r="RZ143" s="260"/>
      <c r="SA143" s="242" t="e">
        <f t="shared" si="546"/>
        <v>#REF!</v>
      </c>
      <c r="SB143" s="242">
        <f t="shared" si="547"/>
        <v>0</v>
      </c>
      <c r="SC143" s="242">
        <f t="shared" si="548"/>
        <v>0.43756237784697893</v>
      </c>
      <c r="SD143" s="242">
        <f t="shared" si="549"/>
        <v>6.0877162824001185E-2</v>
      </c>
      <c r="SE143" s="242">
        <f t="shared" si="550"/>
        <v>0</v>
      </c>
      <c r="SF143" s="262">
        <v>0</v>
      </c>
      <c r="SG143" s="242">
        <f t="shared" si="551"/>
        <v>0</v>
      </c>
      <c r="SH143" s="262">
        <v>0</v>
      </c>
      <c r="SI143" s="242">
        <f t="shared" si="552"/>
        <v>0.50497597664448757</v>
      </c>
      <c r="SJ143" s="242">
        <f t="shared" si="553"/>
        <v>0</v>
      </c>
      <c r="SK143" s="242">
        <f t="shared" si="554"/>
        <v>0</v>
      </c>
      <c r="SL143" s="242">
        <f t="shared" si="555"/>
        <v>0.19345522761062323</v>
      </c>
      <c r="SM143" s="242">
        <f t="shared" si="556"/>
        <v>0.24451860299677297</v>
      </c>
      <c r="SN143" s="242">
        <f t="shared" si="557"/>
        <v>0.94534968371070505</v>
      </c>
      <c r="SO143" s="242">
        <f t="shared" si="558"/>
        <v>0.23129501912156261</v>
      </c>
      <c r="SP143" s="242">
        <f t="shared" si="559"/>
        <v>1.2171285596237385E-3</v>
      </c>
      <c r="SQ143" s="242">
        <f t="shared" si="560"/>
        <v>0.23886147982615868</v>
      </c>
      <c r="SR143" s="242">
        <f t="shared" si="561"/>
        <v>0</v>
      </c>
      <c r="SS143" s="242" t="e">
        <f t="shared" si="562"/>
        <v>#REF!</v>
      </c>
      <c r="ST143" s="242" t="e">
        <f t="shared" si="563"/>
        <v>#REF!</v>
      </c>
      <c r="SU143" s="242" t="e">
        <f t="shared" si="796"/>
        <v>#REF!</v>
      </c>
      <c r="SV143" s="242" t="e">
        <f t="shared" si="797"/>
        <v>#REF!</v>
      </c>
      <c r="SW143" s="242" t="e">
        <f t="shared" si="564"/>
        <v>#REF!</v>
      </c>
      <c r="SX143" s="242" t="e">
        <f t="shared" si="564"/>
        <v>#REF!</v>
      </c>
      <c r="SY143" s="242" t="e">
        <f t="shared" si="564"/>
        <v>#REF!</v>
      </c>
      <c r="SZ143" s="263" t="e">
        <f t="shared" si="564"/>
        <v>#REF!</v>
      </c>
      <c r="TA143" s="264">
        <f t="shared" si="565"/>
        <v>507.01868000000002</v>
      </c>
      <c r="TB143" s="264">
        <f t="shared" si="566"/>
        <v>0</v>
      </c>
      <c r="TC143" s="264">
        <f t="shared" si="567"/>
        <v>261.71904000000001</v>
      </c>
      <c r="TD143" s="264">
        <f t="shared" si="568"/>
        <v>33.892119999999998</v>
      </c>
      <c r="TE143" s="264">
        <f t="shared" si="569"/>
        <v>0</v>
      </c>
      <c r="TF143" s="264">
        <f t="shared" si="569"/>
        <v>0</v>
      </c>
      <c r="TG143" s="264">
        <f t="shared" si="570"/>
        <v>291.39787999999999</v>
      </c>
      <c r="TH143" s="264">
        <f t="shared" si="571"/>
        <v>0</v>
      </c>
      <c r="TI143" s="264">
        <f t="shared" si="572"/>
        <v>0</v>
      </c>
      <c r="TJ143" s="264">
        <f t="shared" si="573"/>
        <v>106.38531999999999</v>
      </c>
      <c r="TK143" s="264">
        <f t="shared" si="574"/>
        <v>134.57712000000001</v>
      </c>
      <c r="TL143" s="264">
        <f t="shared" si="575"/>
        <v>548.46992</v>
      </c>
      <c r="TM143" s="264">
        <f t="shared" si="576"/>
        <v>127.88544</v>
      </c>
      <c r="TN143" s="264">
        <f t="shared" si="577"/>
        <v>0.74351999999999996</v>
      </c>
      <c r="TO143" s="264">
        <f t="shared" si="578"/>
        <v>145.91579999999999</v>
      </c>
      <c r="TP143" s="264">
        <f t="shared" si="578"/>
        <v>0</v>
      </c>
      <c r="TQ143" s="264"/>
      <c r="TR143" s="264"/>
      <c r="TS143" s="264" t="e">
        <f t="shared" si="579"/>
        <v>#REF!</v>
      </c>
      <c r="TT143" s="264">
        <f t="shared" si="580"/>
        <v>0</v>
      </c>
      <c r="TU143" s="264">
        <f t="shared" si="581"/>
        <v>271.11364931398816</v>
      </c>
      <c r="TV143" s="264">
        <f t="shared" si="582"/>
        <v>37.719490085751133</v>
      </c>
      <c r="TW143" s="264">
        <f t="shared" si="582"/>
        <v>0</v>
      </c>
      <c r="TX143" s="264">
        <f t="shared" si="583"/>
        <v>0</v>
      </c>
      <c r="TY143" s="264">
        <f t="shared" si="584"/>
        <v>312.88311512892449</v>
      </c>
      <c r="TZ143" s="264">
        <f t="shared" si="585"/>
        <v>0</v>
      </c>
      <c r="UA143" s="264">
        <f t="shared" si="586"/>
        <v>0</v>
      </c>
      <c r="UB143" s="264">
        <f t="shared" si="587"/>
        <v>119.86485902754215</v>
      </c>
      <c r="UC143" s="264">
        <f t="shared" si="588"/>
        <v>151.50372641680053</v>
      </c>
      <c r="UD143" s="264">
        <f t="shared" si="589"/>
        <v>585.73866402715282</v>
      </c>
      <c r="UE143" s="264">
        <f t="shared" si="590"/>
        <v>143.31039384772021</v>
      </c>
      <c r="UF143" s="264">
        <f t="shared" si="591"/>
        <v>0.75413285554286835</v>
      </c>
      <c r="UG143" s="264">
        <f t="shared" si="592"/>
        <v>147.99857290028794</v>
      </c>
      <c r="UH143" s="264">
        <f t="shared" si="592"/>
        <v>0</v>
      </c>
      <c r="UI143" s="191"/>
      <c r="UJ143" s="191"/>
      <c r="UK143" s="191"/>
      <c r="UL143" s="191"/>
      <c r="UM143" s="189"/>
      <c r="UN143" s="191"/>
      <c r="UO143" s="191"/>
      <c r="UP143" s="191"/>
      <c r="UQ143" s="191"/>
      <c r="UR143" s="191"/>
      <c r="US143" s="191"/>
      <c r="UT143" s="191"/>
      <c r="UU143" s="191"/>
      <c r="UV143" s="192"/>
      <c r="UW143" s="191"/>
      <c r="UX143" s="191"/>
      <c r="UY143" s="191"/>
      <c r="UZ143" s="191"/>
      <c r="VA143" s="191"/>
      <c r="VB143" s="191"/>
      <c r="VC143" s="191"/>
      <c r="VD143" s="191"/>
      <c r="VE143" s="191"/>
      <c r="VF143" s="191"/>
      <c r="VG143" s="191"/>
      <c r="VH143" s="191"/>
      <c r="VI143" s="191"/>
      <c r="VJ143" s="191"/>
      <c r="VK143" s="191"/>
      <c r="VL143" s="191"/>
      <c r="VM143" s="191"/>
      <c r="VN143" s="219"/>
      <c r="VO143" s="191"/>
      <c r="VP143" s="191"/>
      <c r="VQ143" s="191"/>
      <c r="VR143" s="191"/>
      <c r="VS143" s="191"/>
      <c r="VT143" s="191"/>
      <c r="VU143" s="191"/>
      <c r="VV143" s="191"/>
    </row>
    <row r="144" spans="1:594" ht="23.1" hidden="1" customHeight="1" thickBot="1" x14ac:dyDescent="0.35">
      <c r="A144" s="265">
        <v>107</v>
      </c>
      <c r="B144" s="266" t="s">
        <v>189</v>
      </c>
      <c r="C144" s="265">
        <v>2</v>
      </c>
      <c r="D144" s="267">
        <v>378.64</v>
      </c>
      <c r="E144" s="239"/>
      <c r="F144" s="240">
        <f t="shared" si="593"/>
        <v>378.64</v>
      </c>
      <c r="G144" s="240"/>
      <c r="H144" s="268">
        <f>120</f>
        <v>120</v>
      </c>
      <c r="I144" s="269">
        <v>3.1366000000000001</v>
      </c>
      <c r="J144" s="269">
        <f t="shared" si="803"/>
        <v>3.1366000000000001</v>
      </c>
      <c r="K144" s="269">
        <f t="shared" si="798"/>
        <v>2.7478000000000002</v>
      </c>
      <c r="L144" s="269">
        <f t="shared" si="799"/>
        <v>2.7478000000000002</v>
      </c>
      <c r="M144" s="269">
        <v>0.56620000000000004</v>
      </c>
      <c r="N144" s="269">
        <v>0</v>
      </c>
      <c r="O144" s="269">
        <v>0.38879999999999998</v>
      </c>
      <c r="P144" s="269">
        <v>5.3800000000000001E-2</v>
      </c>
      <c r="Q144" s="269">
        <v>0</v>
      </c>
      <c r="R144" s="269">
        <v>0</v>
      </c>
      <c r="S144" s="269">
        <v>0.45660000000000001</v>
      </c>
      <c r="T144" s="269">
        <v>0</v>
      </c>
      <c r="U144" s="269">
        <v>0</v>
      </c>
      <c r="V144" s="269">
        <v>0.14499999999999999</v>
      </c>
      <c r="W144" s="269">
        <v>0.12379999999999999</v>
      </c>
      <c r="X144" s="269">
        <v>0.92269999999999996</v>
      </c>
      <c r="Y144" s="269">
        <v>0.21709999999999999</v>
      </c>
      <c r="Z144" s="269">
        <v>0</v>
      </c>
      <c r="AA144" s="269">
        <v>0.2626</v>
      </c>
      <c r="AB144" s="269">
        <v>0</v>
      </c>
      <c r="AC144" s="244">
        <v>0</v>
      </c>
      <c r="AD144" s="243">
        <f t="shared" si="802"/>
        <v>0</v>
      </c>
      <c r="AE144" s="243">
        <f t="shared" si="390"/>
        <v>0</v>
      </c>
      <c r="AF144" s="243">
        <f t="shared" si="595"/>
        <v>0</v>
      </c>
      <c r="AG144" s="243">
        <f t="shared" si="596"/>
        <v>0</v>
      </c>
      <c r="AH144" s="244">
        <v>0</v>
      </c>
      <c r="AI144" s="243">
        <f t="shared" si="391"/>
        <v>0</v>
      </c>
      <c r="AJ144" s="243">
        <f t="shared" si="597"/>
        <v>0</v>
      </c>
      <c r="AK144" s="243">
        <f t="shared" si="598"/>
        <v>0</v>
      </c>
      <c r="AL144" s="243">
        <f t="shared" si="392"/>
        <v>0</v>
      </c>
      <c r="AM144" s="243">
        <f t="shared" si="599"/>
        <v>0</v>
      </c>
      <c r="AN144" s="244">
        <v>79.150000000000006</v>
      </c>
      <c r="AO144" s="244">
        <v>17.413</v>
      </c>
      <c r="AP144" s="243">
        <f t="shared" si="600"/>
        <v>0</v>
      </c>
      <c r="AQ144" s="243">
        <f t="shared" si="601"/>
        <v>0</v>
      </c>
      <c r="AR144" s="243">
        <f t="shared" si="602"/>
        <v>0</v>
      </c>
      <c r="AS144" s="244">
        <v>7.6764969676000003</v>
      </c>
      <c r="AT144" s="244" t="e">
        <f t="shared" si="393"/>
        <v>#REF!</v>
      </c>
      <c r="AU144" s="243">
        <f t="shared" si="394"/>
        <v>11.843896045383559</v>
      </c>
      <c r="AV144" s="243">
        <f t="shared" si="603"/>
        <v>0.38177197562107312</v>
      </c>
      <c r="AW144" s="243">
        <f t="shared" si="604"/>
        <v>10.10278704428549</v>
      </c>
      <c r="AX144" s="243">
        <f t="shared" si="395"/>
        <v>5.8041696506491789</v>
      </c>
      <c r="AY144" s="243">
        <f t="shared" si="605"/>
        <v>146.26507519635928</v>
      </c>
      <c r="AZ144" s="244">
        <v>18</v>
      </c>
      <c r="BA144" s="243">
        <f t="shared" si="606"/>
        <v>91.748999999999981</v>
      </c>
      <c r="BB144" s="243">
        <f t="shared" si="607"/>
        <v>9.568109999999999</v>
      </c>
      <c r="BC144" s="243">
        <f t="shared" si="608"/>
        <v>7.6544879999999997</v>
      </c>
      <c r="BD144" s="243">
        <f t="shared" si="609"/>
        <v>1.9136219999999993</v>
      </c>
      <c r="BE144" s="244">
        <v>3.5880412499999998</v>
      </c>
      <c r="BF144" s="243">
        <f t="shared" si="610"/>
        <v>2.8704330000000002</v>
      </c>
      <c r="BG144" s="243">
        <f t="shared" si="611"/>
        <v>0.71760824999999961</v>
      </c>
      <c r="BH144" s="243">
        <f t="shared" si="396"/>
        <v>11.919528990210225</v>
      </c>
      <c r="BI144" s="243">
        <f t="shared" si="612"/>
        <v>0.38420990133891747</v>
      </c>
      <c r="BJ144" s="243">
        <f t="shared" si="613"/>
        <v>10.167301586813396</v>
      </c>
      <c r="BK144" s="243">
        <f t="shared" si="397"/>
        <v>5.8412340120105108</v>
      </c>
      <c r="BL144" s="243">
        <f t="shared" si="614"/>
        <v>147.19909710266487</v>
      </c>
      <c r="BM144" s="244">
        <v>7.17</v>
      </c>
      <c r="BN144" s="243">
        <f t="shared" si="615"/>
        <v>1.5773999999999999</v>
      </c>
      <c r="BO144" s="243">
        <f t="shared" si="398"/>
        <v>0</v>
      </c>
      <c r="BP144" s="243">
        <f t="shared" si="616"/>
        <v>0</v>
      </c>
      <c r="BQ144" s="243">
        <f t="shared" si="617"/>
        <v>0</v>
      </c>
      <c r="BR144" s="244">
        <v>1.36502151756667</v>
      </c>
      <c r="BS144" s="243">
        <f t="shared" si="399"/>
        <v>1.1489931619526796</v>
      </c>
      <c r="BT144" s="243">
        <f t="shared" si="618"/>
        <v>3.7036241092706465E-2</v>
      </c>
      <c r="BU144" s="243">
        <f t="shared" si="619"/>
        <v>0.9800857071075576</v>
      </c>
      <c r="BV144" s="243">
        <f t="shared" si="400"/>
        <v>0.56307073397596752</v>
      </c>
      <c r="BW144" s="243">
        <f t="shared" si="620"/>
        <v>14.18938249619438</v>
      </c>
      <c r="BX144" s="244">
        <v>0</v>
      </c>
      <c r="BY144" s="243">
        <f t="shared" si="401"/>
        <v>0</v>
      </c>
      <c r="BZ144" s="243">
        <f t="shared" si="621"/>
        <v>0</v>
      </c>
      <c r="CA144" s="243">
        <f t="shared" si="622"/>
        <v>0</v>
      </c>
      <c r="CB144" s="243">
        <f t="shared" si="402"/>
        <v>0</v>
      </c>
      <c r="CC144" s="243">
        <f t="shared" si="623"/>
        <v>0</v>
      </c>
      <c r="CD144" s="245"/>
      <c r="CE144" s="243">
        <f t="shared" si="403"/>
        <v>0</v>
      </c>
      <c r="CF144" s="243">
        <f t="shared" si="624"/>
        <v>0</v>
      </c>
      <c r="CG144" s="243">
        <f t="shared" si="625"/>
        <v>0</v>
      </c>
      <c r="CH144" s="243">
        <f t="shared" si="404"/>
        <v>0</v>
      </c>
      <c r="CI144" s="243">
        <f t="shared" si="626"/>
        <v>0</v>
      </c>
      <c r="CJ144" s="245"/>
      <c r="CK144" s="243">
        <f t="shared" si="405"/>
        <v>0</v>
      </c>
      <c r="CL144" s="243">
        <f t="shared" si="627"/>
        <v>0</v>
      </c>
      <c r="CM144" s="243">
        <f t="shared" si="628"/>
        <v>0</v>
      </c>
      <c r="CN144" s="243">
        <f t="shared" si="406"/>
        <v>0</v>
      </c>
      <c r="CO144" s="243">
        <f t="shared" si="629"/>
        <v>0</v>
      </c>
      <c r="CP144" s="243">
        <v>0</v>
      </c>
      <c r="CQ144" s="243">
        <f t="shared" si="407"/>
        <v>0</v>
      </c>
      <c r="CR144" s="243">
        <f t="shared" si="763"/>
        <v>0</v>
      </c>
      <c r="CS144" s="243">
        <f t="shared" si="630"/>
        <v>0</v>
      </c>
      <c r="CT144" s="243">
        <f t="shared" si="408"/>
        <v>0</v>
      </c>
      <c r="CU144" s="243">
        <f t="shared" si="631"/>
        <v>0</v>
      </c>
      <c r="CV144" s="243"/>
      <c r="CW144" s="243">
        <f t="shared" si="409"/>
        <v>0</v>
      </c>
      <c r="CX144" s="243">
        <f t="shared" si="764"/>
        <v>0</v>
      </c>
      <c r="CY144" s="243">
        <f t="shared" si="632"/>
        <v>0</v>
      </c>
      <c r="CZ144" s="243">
        <f t="shared" si="410"/>
        <v>0</v>
      </c>
      <c r="DA144" s="243">
        <f t="shared" si="633"/>
        <v>0</v>
      </c>
      <c r="DB144" s="244">
        <v>0</v>
      </c>
      <c r="DC144" s="243">
        <f t="shared" si="634"/>
        <v>0</v>
      </c>
      <c r="DD144" s="243">
        <f t="shared" si="411"/>
        <v>0</v>
      </c>
      <c r="DE144" s="244">
        <v>0</v>
      </c>
      <c r="DF144" s="244">
        <v>0</v>
      </c>
      <c r="DG144" s="243">
        <f t="shared" si="412"/>
        <v>0</v>
      </c>
      <c r="DH144" s="243">
        <f t="shared" si="413"/>
        <v>0</v>
      </c>
      <c r="DI144" s="243">
        <f t="shared" si="635"/>
        <v>0</v>
      </c>
      <c r="DJ144" s="244">
        <v>32.97</v>
      </c>
      <c r="DK144" s="243">
        <f t="shared" si="636"/>
        <v>7.2534000000000001</v>
      </c>
      <c r="DL144" s="243">
        <f t="shared" si="414"/>
        <v>0</v>
      </c>
      <c r="DM144" s="244">
        <v>1.357994223555</v>
      </c>
      <c r="DN144" s="244">
        <v>2.5791105540000001</v>
      </c>
      <c r="DO144" s="243">
        <f t="shared" si="415"/>
        <v>5.0176031457595744</v>
      </c>
      <c r="DP144" s="243">
        <f t="shared" si="416"/>
        <v>2.4589053961657288</v>
      </c>
      <c r="DQ144" s="243">
        <f t="shared" si="637"/>
        <v>61.964415983376355</v>
      </c>
      <c r="DR144" s="244">
        <v>7.95</v>
      </c>
      <c r="DS144" s="243">
        <f t="shared" si="638"/>
        <v>1.7490000000000001</v>
      </c>
      <c r="DT144" s="243">
        <f t="shared" si="417"/>
        <v>0</v>
      </c>
      <c r="DU144" s="244">
        <v>0.33617752369999898</v>
      </c>
      <c r="DV144" s="244">
        <v>0</v>
      </c>
      <c r="DW144" s="243">
        <f t="shared" si="418"/>
        <v>1.1402165479042496</v>
      </c>
      <c r="DX144" s="243">
        <f t="shared" si="419"/>
        <v>0.5587697035802125</v>
      </c>
      <c r="DY144" s="243">
        <f t="shared" si="420"/>
        <v>14.080996530221354</v>
      </c>
      <c r="DZ144" s="244">
        <v>0</v>
      </c>
      <c r="EA144" s="243">
        <f t="shared" si="639"/>
        <v>0</v>
      </c>
      <c r="EB144" s="243">
        <f t="shared" si="421"/>
        <v>0</v>
      </c>
      <c r="EC144" s="244">
        <v>0</v>
      </c>
      <c r="ED144" s="244">
        <v>0</v>
      </c>
      <c r="EE144" s="243">
        <f t="shared" si="422"/>
        <v>0</v>
      </c>
      <c r="EF144" s="243">
        <f t="shared" si="423"/>
        <v>0</v>
      </c>
      <c r="EG144" s="243">
        <f t="shared" si="424"/>
        <v>0</v>
      </c>
      <c r="EH144" s="244">
        <v>0</v>
      </c>
      <c r="EI144" s="243">
        <f t="shared" si="640"/>
        <v>0</v>
      </c>
      <c r="EJ144" s="243">
        <f t="shared" si="425"/>
        <v>0</v>
      </c>
      <c r="EK144" s="244">
        <v>0</v>
      </c>
      <c r="EL144" s="244">
        <v>0</v>
      </c>
      <c r="EM144" s="243">
        <f t="shared" si="426"/>
        <v>0</v>
      </c>
      <c r="EN144" s="243">
        <f t="shared" si="427"/>
        <v>0</v>
      </c>
      <c r="EO144" s="243">
        <f t="shared" si="641"/>
        <v>0</v>
      </c>
      <c r="EP144" s="244">
        <v>0</v>
      </c>
      <c r="EQ144" s="244">
        <v>43.922240000000002</v>
      </c>
      <c r="ER144" s="244">
        <v>0</v>
      </c>
      <c r="ES144" s="244">
        <v>0</v>
      </c>
      <c r="ET144" s="244">
        <v>0</v>
      </c>
      <c r="EU144" s="243">
        <f t="shared" si="428"/>
        <v>4.990531034527927</v>
      </c>
      <c r="EV144" s="243">
        <f t="shared" si="642"/>
        <v>0.16086302050857829</v>
      </c>
      <c r="EW144" s="243">
        <f t="shared" si="643"/>
        <v>4.2568992573508044</v>
      </c>
      <c r="EX144" s="243">
        <f t="shared" si="429"/>
        <v>2.4456385517263968</v>
      </c>
      <c r="EY144" s="243">
        <f t="shared" si="644"/>
        <v>61.630091503505184</v>
      </c>
      <c r="EZ144" s="245">
        <f t="shared" si="645"/>
        <v>40.92</v>
      </c>
      <c r="FA144" s="245">
        <f t="shared" si="645"/>
        <v>9.0023999999999997</v>
      </c>
      <c r="FB144" s="245">
        <f t="shared" si="645"/>
        <v>0</v>
      </c>
      <c r="FC144" s="245">
        <f t="shared" si="646"/>
        <v>0</v>
      </c>
      <c r="FD144" s="245">
        <f t="shared" si="647"/>
        <v>0</v>
      </c>
      <c r="FE144" s="245">
        <f t="shared" si="648"/>
        <v>4.2732823012549987</v>
      </c>
      <c r="FF144" s="245">
        <f t="shared" si="649"/>
        <v>11.148350728191751</v>
      </c>
      <c r="FG144" s="245">
        <f t="shared" si="650"/>
        <v>0.35935201272534989</v>
      </c>
      <c r="FH144" s="245">
        <f t="shared" si="651"/>
        <v>9.5094901939658882</v>
      </c>
      <c r="FI144" s="245">
        <f t="shared" si="652"/>
        <v>5.4633136514723386</v>
      </c>
      <c r="FJ144" s="245">
        <f t="shared" si="652"/>
        <v>137.6755040171029</v>
      </c>
      <c r="FK144" s="244">
        <f t="shared" si="430"/>
        <v>0</v>
      </c>
      <c r="FL144" s="244">
        <v>0</v>
      </c>
      <c r="FM144" s="243">
        <f t="shared" si="653"/>
        <v>0</v>
      </c>
      <c r="FN144" s="243">
        <f t="shared" si="654"/>
        <v>0</v>
      </c>
      <c r="FO144" s="244">
        <v>0</v>
      </c>
      <c r="FP144" s="244">
        <f t="shared" si="655"/>
        <v>0</v>
      </c>
      <c r="FQ144" s="244">
        <f t="shared" si="431"/>
        <v>0</v>
      </c>
      <c r="FR144" s="244">
        <v>0</v>
      </c>
      <c r="FS144" s="243">
        <f t="shared" si="656"/>
        <v>0</v>
      </c>
      <c r="FT144" s="243">
        <f t="shared" si="657"/>
        <v>0</v>
      </c>
      <c r="FU144" s="244">
        <v>0</v>
      </c>
      <c r="FV144" s="244">
        <f t="shared" si="658"/>
        <v>0</v>
      </c>
      <c r="FW144" s="270">
        <v>4.744E-3</v>
      </c>
      <c r="FX144" s="243">
        <f t="shared" si="659"/>
        <v>21.124013716434721</v>
      </c>
      <c r="FY144" s="243">
        <f t="shared" si="660"/>
        <v>4.6472830176156386</v>
      </c>
      <c r="FZ144" s="243">
        <f t="shared" si="432"/>
        <v>0</v>
      </c>
      <c r="GA144" s="243">
        <f t="shared" si="661"/>
        <v>0</v>
      </c>
      <c r="GB144" s="243">
        <f t="shared" si="662"/>
        <v>0</v>
      </c>
      <c r="GC144" s="243">
        <f t="shared" si="663"/>
        <v>0.36940358902184106</v>
      </c>
      <c r="GD144" s="243">
        <f t="shared" si="433"/>
        <v>2.970157629177975</v>
      </c>
      <c r="GE144" s="243">
        <f t="shared" si="664"/>
        <v>9.573901540948189E-2</v>
      </c>
      <c r="GF144" s="243">
        <f t="shared" si="665"/>
        <v>2.5335303434414085</v>
      </c>
      <c r="GG144" s="243">
        <f t="shared" si="434"/>
        <v>1.4555428976125089</v>
      </c>
      <c r="GH144" s="247">
        <f t="shared" si="666"/>
        <v>36.679681019835222</v>
      </c>
      <c r="GI144" s="244">
        <v>24</v>
      </c>
      <c r="GJ144" s="244">
        <v>4061.33</v>
      </c>
      <c r="GK144" s="244">
        <v>893.49260000000004</v>
      </c>
      <c r="GL144" s="244">
        <v>2491.11182383286</v>
      </c>
      <c r="GM144" s="244">
        <v>71.022008333333304</v>
      </c>
      <c r="GN144" s="271">
        <v>17.97</v>
      </c>
      <c r="GO144" s="243">
        <f t="shared" si="667"/>
        <v>3.9533999999999998</v>
      </c>
      <c r="GP144" s="243">
        <f t="shared" si="435"/>
        <v>0</v>
      </c>
      <c r="GQ144" s="243">
        <f t="shared" si="668"/>
        <v>0</v>
      </c>
      <c r="GR144" s="243">
        <f t="shared" si="669"/>
        <v>0</v>
      </c>
      <c r="GS144" s="244">
        <v>0.36503798516666702</v>
      </c>
      <c r="GT144" s="244">
        <v>0.10925057958749999</v>
      </c>
      <c r="GU144" s="245"/>
      <c r="GV144" s="243">
        <f t="shared" si="436"/>
        <v>2.5448692936447892</v>
      </c>
      <c r="GW144" s="243">
        <f t="shared" si="670"/>
        <v>8.2030420919716254E-2</v>
      </c>
      <c r="GX144" s="243">
        <f t="shared" si="671"/>
        <v>2.1707614142101268</v>
      </c>
      <c r="GY144" s="243">
        <f t="shared" si="437"/>
        <v>1.2471278929199476</v>
      </c>
      <c r="GZ144" s="243">
        <f t="shared" si="672"/>
        <v>31.42762290158268</v>
      </c>
      <c r="HA144" s="244">
        <v>0</v>
      </c>
      <c r="HB144" s="244">
        <v>44</v>
      </c>
      <c r="HC144" s="244">
        <v>0</v>
      </c>
      <c r="HD144" s="244">
        <v>0</v>
      </c>
      <c r="HE144" s="244">
        <v>0</v>
      </c>
      <c r="HF144" s="243">
        <f t="shared" si="673"/>
        <v>0</v>
      </c>
      <c r="HG144" s="243">
        <f t="shared" si="438"/>
        <v>0</v>
      </c>
      <c r="HH144" s="244">
        <v>0</v>
      </c>
      <c r="HI144" s="244">
        <v>0</v>
      </c>
      <c r="HJ144" s="243">
        <f t="shared" si="439"/>
        <v>0</v>
      </c>
      <c r="HK144" s="243">
        <f t="shared" si="440"/>
        <v>0</v>
      </c>
      <c r="HL144" s="243">
        <f t="shared" si="441"/>
        <v>0</v>
      </c>
      <c r="HM144" s="244">
        <v>18.25</v>
      </c>
      <c r="HN144" s="243">
        <f t="shared" si="674"/>
        <v>4.0149999999999997</v>
      </c>
      <c r="HO144" s="243">
        <f t="shared" si="442"/>
        <v>0</v>
      </c>
      <c r="HP144" s="244">
        <v>0.78738309525000005</v>
      </c>
      <c r="HQ144" s="244">
        <v>16.706159822065</v>
      </c>
      <c r="HR144" s="243">
        <f t="shared" si="443"/>
        <v>4.5174436075316518</v>
      </c>
      <c r="HS144" s="243">
        <f t="shared" si="444"/>
        <v>2.2137993262423326</v>
      </c>
      <c r="HT144" s="243">
        <f t="shared" si="445"/>
        <v>55.787743021306774</v>
      </c>
      <c r="HU144" s="244">
        <v>13.02</v>
      </c>
      <c r="HV144" s="243">
        <f t="shared" si="675"/>
        <v>2.8643999999999998</v>
      </c>
      <c r="HW144" s="243">
        <f t="shared" si="446"/>
        <v>0</v>
      </c>
      <c r="HX144" s="244">
        <v>0.53172520504499998</v>
      </c>
      <c r="HY144" s="244">
        <v>29.261823243569999</v>
      </c>
      <c r="HZ144" s="243">
        <f t="shared" si="447"/>
        <v>5.1900180711725978</v>
      </c>
      <c r="IA144" s="243">
        <f t="shared" si="448"/>
        <v>2.5433983259893798</v>
      </c>
      <c r="IB144" s="243">
        <f t="shared" si="449"/>
        <v>64.093637814932364</v>
      </c>
      <c r="IC144" s="244">
        <v>0</v>
      </c>
      <c r="ID144" s="243">
        <f t="shared" si="676"/>
        <v>0</v>
      </c>
      <c r="IE144" s="243">
        <f t="shared" si="450"/>
        <v>0</v>
      </c>
      <c r="IF144" s="244">
        <v>0</v>
      </c>
      <c r="IG144" s="244">
        <v>0</v>
      </c>
      <c r="IH144" s="243">
        <f t="shared" si="451"/>
        <v>0</v>
      </c>
      <c r="II144" s="243">
        <f t="shared" si="452"/>
        <v>0</v>
      </c>
      <c r="IJ144" s="243">
        <f t="shared" si="677"/>
        <v>0</v>
      </c>
      <c r="IK144" s="244">
        <v>0</v>
      </c>
      <c r="IL144" s="243">
        <f t="shared" si="678"/>
        <v>0</v>
      </c>
      <c r="IM144" s="243">
        <f t="shared" si="453"/>
        <v>0</v>
      </c>
      <c r="IN144" s="244">
        <v>0</v>
      </c>
      <c r="IO144" s="244">
        <v>0</v>
      </c>
      <c r="IP144" s="243">
        <f t="shared" si="454"/>
        <v>0</v>
      </c>
      <c r="IQ144" s="243">
        <f t="shared" si="455"/>
        <v>0</v>
      </c>
      <c r="IR144" s="243">
        <f t="shared" si="679"/>
        <v>0</v>
      </c>
      <c r="IS144" s="244">
        <v>0.83</v>
      </c>
      <c r="IT144" s="243">
        <f t="shared" si="680"/>
        <v>0.18259999999999998</v>
      </c>
      <c r="IU144" s="243">
        <f t="shared" si="456"/>
        <v>0</v>
      </c>
      <c r="IV144" s="244">
        <v>3.6517141384999903E-2</v>
      </c>
      <c r="IW144" s="244">
        <v>8.6620098045211702E-2</v>
      </c>
      <c r="IX144" s="243">
        <f t="shared" si="457"/>
        <v>0.12904469217520656</v>
      </c>
      <c r="IY144" s="243">
        <f t="shared" si="458"/>
        <v>6.3239096580270909E-2</v>
      </c>
      <c r="IZ144" s="243">
        <f t="shared" si="681"/>
        <v>1.5936252338228267</v>
      </c>
      <c r="JA144" s="244">
        <v>12.9757522222222</v>
      </c>
      <c r="JB144" s="243">
        <f t="shared" si="682"/>
        <v>2.8546654888888838</v>
      </c>
      <c r="JC144" s="244">
        <v>33.280784444444301</v>
      </c>
      <c r="JD144" s="243">
        <f t="shared" si="459"/>
        <v>0</v>
      </c>
      <c r="JE144" s="243">
        <f t="shared" si="460"/>
        <v>5.5801110895135126</v>
      </c>
      <c r="JF144" s="243">
        <f t="shared" si="461"/>
        <v>2.7345656622534449</v>
      </c>
      <c r="JG144" s="243">
        <f t="shared" si="683"/>
        <v>68.911054688786805</v>
      </c>
      <c r="JH144" s="244">
        <v>0</v>
      </c>
      <c r="JI144" s="243">
        <f t="shared" si="684"/>
        <v>0</v>
      </c>
      <c r="JJ144" s="244">
        <v>0</v>
      </c>
      <c r="JK144" s="243">
        <f t="shared" si="462"/>
        <v>0</v>
      </c>
      <c r="JL144" s="243">
        <f t="shared" si="463"/>
        <v>0</v>
      </c>
      <c r="JM144" s="243">
        <f t="shared" si="464"/>
        <v>0</v>
      </c>
      <c r="JN144" s="243">
        <f t="shared" si="685"/>
        <v>0</v>
      </c>
      <c r="JO144" s="244">
        <v>4.2974464285714298</v>
      </c>
      <c r="JP144" s="243">
        <f t="shared" si="686"/>
        <v>0.94543821428571451</v>
      </c>
      <c r="JQ144" s="244">
        <v>5.2356976190476203</v>
      </c>
      <c r="JR144" s="243">
        <f t="shared" si="465"/>
        <v>0</v>
      </c>
      <c r="JS144" s="243">
        <f t="shared" si="466"/>
        <v>1.1905970637173691</v>
      </c>
      <c r="JT144" s="243">
        <f t="shared" si="467"/>
        <v>0.58345896628110683</v>
      </c>
      <c r="JU144" s="243">
        <f t="shared" si="687"/>
        <v>14.703165950283889</v>
      </c>
      <c r="JV144" s="244">
        <v>5.8252380952381104</v>
      </c>
      <c r="JW144" s="243">
        <f t="shared" si="688"/>
        <v>1.2815523809523843</v>
      </c>
      <c r="JX144" s="244">
        <v>11.951333333333301</v>
      </c>
      <c r="JY144" s="243">
        <f t="shared" si="468"/>
        <v>0</v>
      </c>
      <c r="JZ144" s="243">
        <f t="shared" si="469"/>
        <v>2.1654213977088625</v>
      </c>
      <c r="KA144" s="243">
        <f t="shared" si="470"/>
        <v>1.061177260361633</v>
      </c>
      <c r="KB144" s="243">
        <f t="shared" si="689"/>
        <v>26.741666961113147</v>
      </c>
      <c r="KC144" s="244">
        <v>17.399999999999999</v>
      </c>
      <c r="KD144" s="243">
        <f t="shared" si="690"/>
        <v>3.8279999999999998</v>
      </c>
      <c r="KE144" s="244">
        <v>9.3266666666666698</v>
      </c>
      <c r="KF144" s="243">
        <f t="shared" si="471"/>
        <v>0</v>
      </c>
      <c r="KG144" s="243">
        <f t="shared" si="472"/>
        <v>3.4716811403438439</v>
      </c>
      <c r="KH144" s="243">
        <f t="shared" si="473"/>
        <v>1.7013173903505259</v>
      </c>
      <c r="KI144" s="243">
        <f t="shared" si="691"/>
        <v>42.873198236833247</v>
      </c>
      <c r="KJ144" s="244">
        <v>3.1002749999999999</v>
      </c>
      <c r="KK144" s="243">
        <f t="shared" si="692"/>
        <v>0.68206049999999996</v>
      </c>
      <c r="KL144" s="244">
        <v>3.0051000000000001</v>
      </c>
      <c r="KM144" s="243">
        <f t="shared" si="474"/>
        <v>0</v>
      </c>
      <c r="KN144" s="243">
        <f t="shared" si="475"/>
        <v>0.77120173077708642</v>
      </c>
      <c r="KO144" s="243">
        <f t="shared" si="476"/>
        <v>0.37793186153885433</v>
      </c>
      <c r="KP144" s="243">
        <f t="shared" si="693"/>
        <v>9.523882910779129</v>
      </c>
      <c r="KQ144" s="243">
        <f t="shared" si="694"/>
        <v>75.698711746031734</v>
      </c>
      <c r="KR144" s="243">
        <f t="shared" si="694"/>
        <v>16.653716584126979</v>
      </c>
      <c r="KS144" s="243">
        <f t="shared" si="695"/>
        <v>110.20981066885207</v>
      </c>
      <c r="KT144" s="243">
        <f t="shared" si="696"/>
        <v>0</v>
      </c>
      <c r="KU144" s="243">
        <f t="shared" si="697"/>
        <v>0</v>
      </c>
      <c r="KV144" s="243">
        <f t="shared" si="698"/>
        <v>0</v>
      </c>
      <c r="KW144" s="243">
        <f t="shared" si="699"/>
        <v>23.015518792940128</v>
      </c>
      <c r="KX144" s="243">
        <f t="shared" si="700"/>
        <v>0.74187413042598482</v>
      </c>
      <c r="KY144" s="243">
        <f t="shared" si="701"/>
        <v>19.632128160180475</v>
      </c>
      <c r="KZ144" s="243">
        <f t="shared" si="702"/>
        <v>11.278887889597549</v>
      </c>
      <c r="LA144" s="243">
        <f t="shared" si="702"/>
        <v>284.22797481785818</v>
      </c>
      <c r="LB144" s="244">
        <v>30.49</v>
      </c>
      <c r="LC144" s="243">
        <f t="shared" si="703"/>
        <v>6.7077999999999998</v>
      </c>
      <c r="LD144" s="243">
        <f t="shared" si="477"/>
        <v>0</v>
      </c>
      <c r="LE144" s="243">
        <f t="shared" si="704"/>
        <v>0</v>
      </c>
      <c r="LF144" s="243">
        <f t="shared" si="705"/>
        <v>0</v>
      </c>
      <c r="LG144" s="244">
        <v>2.6647980732250001</v>
      </c>
      <c r="LH144" s="243">
        <f t="shared" si="478"/>
        <v>4.5292665583846023</v>
      </c>
      <c r="LI144" s="243">
        <f t="shared" si="706"/>
        <v>0.14599478376736719</v>
      </c>
      <c r="LJ144" s="243">
        <f t="shared" si="707"/>
        <v>3.8634428511384007</v>
      </c>
      <c r="LK144" s="243">
        <f t="shared" si="479"/>
        <v>2.2195932315804803</v>
      </c>
      <c r="LL144" s="243">
        <f t="shared" si="708"/>
        <v>55.933749435828105</v>
      </c>
      <c r="LM144" s="243">
        <f t="shared" si="480"/>
        <v>0</v>
      </c>
      <c r="LN144" s="244">
        <v>0</v>
      </c>
      <c r="LO144" s="243">
        <f t="shared" si="709"/>
        <v>0</v>
      </c>
      <c r="LP144" s="243">
        <f t="shared" si="710"/>
        <v>0</v>
      </c>
      <c r="LQ144" s="243">
        <f t="shared" si="481"/>
        <v>0</v>
      </c>
      <c r="LR144" s="243">
        <f t="shared" si="711"/>
        <v>0</v>
      </c>
      <c r="LS144" s="244">
        <v>70.854577500000005</v>
      </c>
      <c r="LT144" s="243">
        <f t="shared" si="482"/>
        <v>8.0506360320446824</v>
      </c>
      <c r="LU144" s="243">
        <f t="shared" si="712"/>
        <v>0.25950136772416776</v>
      </c>
      <c r="LV144" s="243">
        <f t="shared" si="713"/>
        <v>6.8671542785535316</v>
      </c>
      <c r="LW144" s="243">
        <f t="shared" si="483"/>
        <v>3.9452606766022345</v>
      </c>
      <c r="LX144" s="243">
        <f t="shared" si="714"/>
        <v>99.420569050376301</v>
      </c>
      <c r="LY144" s="245">
        <f t="shared" si="484"/>
        <v>0</v>
      </c>
      <c r="LZ144" s="244">
        <v>0</v>
      </c>
      <c r="MA144" s="249">
        <f t="shared" si="715"/>
        <v>0</v>
      </c>
      <c r="MB144" s="249">
        <f t="shared" si="716"/>
        <v>0</v>
      </c>
      <c r="MC144" s="249">
        <f t="shared" si="485"/>
        <v>0</v>
      </c>
      <c r="MD144" s="247">
        <f t="shared" si="717"/>
        <v>0</v>
      </c>
      <c r="ME144" s="250">
        <f t="shared" si="718"/>
        <v>953.01865603780197</v>
      </c>
      <c r="MF144" s="251">
        <f t="shared" si="765"/>
        <v>332.4777250642091</v>
      </c>
      <c r="MG144" s="252" t="e">
        <f t="shared" si="719"/>
        <v>#REF!</v>
      </c>
      <c r="MH144" s="252" t="e">
        <f t="shared" si="766"/>
        <v>#REF!</v>
      </c>
      <c r="MI144" s="252">
        <f t="shared" si="720"/>
        <v>70.854577500000005</v>
      </c>
      <c r="MJ144" s="252">
        <f t="shared" si="721"/>
        <v>0</v>
      </c>
      <c r="MK144" s="252">
        <f t="shared" si="767"/>
        <v>91.748999999999981</v>
      </c>
      <c r="ML144" s="252">
        <f t="shared" si="722"/>
        <v>0</v>
      </c>
      <c r="MM144" s="252">
        <f t="shared" si="723"/>
        <v>0</v>
      </c>
      <c r="MN144" s="252">
        <f t="shared" si="724"/>
        <v>43.922240000000002</v>
      </c>
      <c r="MO144" s="252">
        <f t="shared" si="725"/>
        <v>0</v>
      </c>
      <c r="MP144" s="253">
        <f t="shared" si="726"/>
        <v>0</v>
      </c>
      <c r="MQ144" s="254">
        <f t="shared" si="768"/>
        <v>0</v>
      </c>
      <c r="MR144" s="255">
        <f t="shared" si="727"/>
        <v>0</v>
      </c>
      <c r="MS144" s="255">
        <f t="shared" si="769"/>
        <v>0</v>
      </c>
      <c r="MT144" s="255">
        <f t="shared" si="770"/>
        <v>82.161748266458318</v>
      </c>
      <c r="MU144" s="255">
        <f t="shared" si="486"/>
        <v>2.6483728695333433</v>
      </c>
      <c r="MV144" s="255">
        <f t="shared" si="728"/>
        <v>85.501968621197435</v>
      </c>
      <c r="MW144" s="255" t="e">
        <f t="shared" si="487"/>
        <v>#REF!</v>
      </c>
      <c r="MX144" s="255" t="e">
        <f t="shared" si="488"/>
        <v>#REF!</v>
      </c>
      <c r="MY144" s="256" t="e">
        <f t="shared" si="729"/>
        <v>#REF!</v>
      </c>
      <c r="MZ144" s="254">
        <f t="shared" si="730"/>
        <v>0</v>
      </c>
      <c r="NA144" s="255">
        <f t="shared" si="489"/>
        <v>0</v>
      </c>
      <c r="NB144" s="255">
        <f t="shared" si="731"/>
        <v>0</v>
      </c>
      <c r="NC144" s="255">
        <f t="shared" si="490"/>
        <v>0</v>
      </c>
      <c r="ND144" s="255">
        <f t="shared" si="732"/>
        <v>0</v>
      </c>
      <c r="NE144" s="255"/>
      <c r="NF144" s="256"/>
      <c r="NG144" s="257"/>
      <c r="NH144" s="254">
        <f t="shared" si="733"/>
        <v>108.88840019402829</v>
      </c>
      <c r="NI144" s="255">
        <f t="shared" si="491"/>
        <v>122.71722701866989</v>
      </c>
      <c r="NJ144" s="255" t="e">
        <f t="shared" si="734"/>
        <v>#REF!</v>
      </c>
      <c r="NK144" s="255" t="e">
        <f t="shared" si="492"/>
        <v>#REF!</v>
      </c>
      <c r="NL144" s="255">
        <f t="shared" si="735"/>
        <v>116.08339301298356</v>
      </c>
      <c r="NM144" s="255">
        <f t="shared" si="773"/>
        <v>0.93801875847865224</v>
      </c>
      <c r="NN144" s="256" t="e">
        <f t="shared" si="774"/>
        <v>#REF!</v>
      </c>
      <c r="NO144" s="257" t="e">
        <f t="shared" si="801"/>
        <v>#REF!</v>
      </c>
      <c r="NP144" s="254">
        <f t="shared" si="736"/>
        <v>12.404107935912343</v>
      </c>
      <c r="NQ144" s="255">
        <f t="shared" si="493"/>
        <v>13.97942964377321</v>
      </c>
      <c r="NR144" s="255">
        <f t="shared" si="737"/>
        <v>10.909130901338916</v>
      </c>
      <c r="NS144" s="255">
        <f t="shared" si="494"/>
        <v>13.527322317660255</v>
      </c>
      <c r="NT144" s="255">
        <f t="shared" si="738"/>
        <v>116.8246802402102</v>
      </c>
      <c r="NU144" s="255">
        <f t="shared" si="739"/>
        <v>0.10617711865684132</v>
      </c>
      <c r="NV144" s="256">
        <f t="shared" si="740"/>
        <v>9.3380361742981019E-2</v>
      </c>
      <c r="NW144" s="257">
        <f t="shared" si="495"/>
        <v>1.0358957808877343</v>
      </c>
      <c r="NX144" s="254">
        <f t="shared" si="741"/>
        <v>9.9431045626712198</v>
      </c>
      <c r="NY144" s="255">
        <f t="shared" si="496"/>
        <v>11.205878842130465</v>
      </c>
      <c r="NZ144" s="255">
        <f t="shared" si="742"/>
        <v>3.7036241092706465E-2</v>
      </c>
      <c r="OA144" s="255">
        <f t="shared" si="497"/>
        <v>4.5924938954956016E-2</v>
      </c>
      <c r="OB144" s="255">
        <f t="shared" si="743"/>
        <v>11.261414679519349</v>
      </c>
      <c r="OC144" s="255">
        <f t="shared" si="775"/>
        <v>0.88293565645480732</v>
      </c>
      <c r="OD144" s="256">
        <f t="shared" si="776"/>
        <v>3.2887734042919745E-3</v>
      </c>
      <c r="OE144" s="257">
        <f t="shared" si="777"/>
        <v>1.1129221339867907</v>
      </c>
      <c r="OF144" s="254">
        <f t="shared" si="744"/>
        <v>0</v>
      </c>
      <c r="OG144" s="255">
        <f t="shared" si="498"/>
        <v>0</v>
      </c>
      <c r="OH144" s="255">
        <f t="shared" si="745"/>
        <v>0</v>
      </c>
      <c r="OI144" s="255">
        <f t="shared" si="499"/>
        <v>0</v>
      </c>
      <c r="OJ144" s="255">
        <f t="shared" si="746"/>
        <v>0</v>
      </c>
      <c r="OK144" s="255"/>
      <c r="OL144" s="256"/>
      <c r="OM144" s="257"/>
      <c r="ON144" s="258"/>
      <c r="OO144" s="254">
        <f t="shared" si="747"/>
        <v>0</v>
      </c>
      <c r="OP144" s="255">
        <f t="shared" si="500"/>
        <v>0</v>
      </c>
      <c r="OQ144" s="255">
        <f t="shared" si="748"/>
        <v>0</v>
      </c>
      <c r="OR144" s="255">
        <f t="shared" si="501"/>
        <v>0</v>
      </c>
      <c r="OS144" s="255">
        <f t="shared" si="749"/>
        <v>0</v>
      </c>
      <c r="OT144" s="255"/>
      <c r="OU144" s="256"/>
      <c r="OV144" s="257"/>
      <c r="OW144" s="258"/>
      <c r="OX144" s="254">
        <f t="shared" si="750"/>
        <v>61.523978036638383</v>
      </c>
      <c r="OY144" s="255">
        <f t="shared" si="502"/>
        <v>69.337523247291458</v>
      </c>
      <c r="OZ144" s="255">
        <f t="shared" si="751"/>
        <v>0.35935201272534989</v>
      </c>
      <c r="PA144" s="255">
        <f t="shared" si="503"/>
        <v>0.44559649577943389</v>
      </c>
      <c r="PB144" s="255">
        <f t="shared" si="752"/>
        <v>109.26627302944674</v>
      </c>
      <c r="PC144" s="255">
        <f t="shared" si="804"/>
        <v>0.56306467065146415</v>
      </c>
      <c r="PD144" s="259">
        <f t="shared" si="504"/>
        <v>3.2887734042919745E-3</v>
      </c>
      <c r="PE144" s="257">
        <f t="shared" si="805"/>
        <v>1.072298518789766</v>
      </c>
      <c r="PF144" s="254">
        <f t="shared" si="505"/>
        <v>0</v>
      </c>
      <c r="PG144" s="255">
        <f t="shared" si="506"/>
        <v>0</v>
      </c>
      <c r="PH144" s="255">
        <f t="shared" si="753"/>
        <v>0</v>
      </c>
      <c r="PI144" s="255">
        <f t="shared" si="507"/>
        <v>0</v>
      </c>
      <c r="PJ144" s="255">
        <f t="shared" si="508"/>
        <v>0</v>
      </c>
      <c r="PK144" s="255"/>
      <c r="PL144" s="259"/>
      <c r="PM144" s="257"/>
      <c r="PN144" s="254">
        <f t="shared" si="509"/>
        <v>0</v>
      </c>
      <c r="PO144" s="255">
        <f t="shared" si="510"/>
        <v>0</v>
      </c>
      <c r="PP144" s="255">
        <f t="shared" si="754"/>
        <v>0</v>
      </c>
      <c r="PQ144" s="255">
        <f t="shared" si="511"/>
        <v>0</v>
      </c>
      <c r="PR144" s="255">
        <f t="shared" si="512"/>
        <v>0</v>
      </c>
      <c r="PS144" s="255"/>
      <c r="PT144" s="259"/>
      <c r="PU144" s="257"/>
      <c r="PV144" s="254">
        <f t="shared" si="513"/>
        <v>28.862203753048878</v>
      </c>
      <c r="PW144" s="255">
        <f t="shared" si="514"/>
        <v>32.527703629686087</v>
      </c>
      <c r="PX144" s="255">
        <f t="shared" si="515"/>
        <v>9.573901540948189E-2</v>
      </c>
      <c r="PY144" s="255">
        <f t="shared" si="516"/>
        <v>0.11871637910775754</v>
      </c>
      <c r="PZ144" s="255">
        <f t="shared" si="517"/>
        <v>29.110857952250178</v>
      </c>
      <c r="QA144" s="255">
        <f t="shared" si="755"/>
        <v>0.99145836925833097</v>
      </c>
      <c r="QB144" s="259">
        <f t="shared" si="518"/>
        <v>3.2887734042919736E-3</v>
      </c>
      <c r="QC144" s="257">
        <f t="shared" si="756"/>
        <v>1.1267045185128381</v>
      </c>
      <c r="QD144" s="254">
        <f t="shared" si="519"/>
        <v>24.571728925336352</v>
      </c>
      <c r="QE144" s="255">
        <f t="shared" si="520"/>
        <v>27.692338498854067</v>
      </c>
      <c r="QF144" s="255">
        <f t="shared" si="521"/>
        <v>8.2030420919716254E-2</v>
      </c>
      <c r="QG144" s="255">
        <f t="shared" si="522"/>
        <v>0.10171772194044816</v>
      </c>
      <c r="QH144" s="255">
        <f t="shared" si="523"/>
        <v>24.942557858398953</v>
      </c>
      <c r="QI144" s="255">
        <f t="shared" si="784"/>
        <v>0.98513268225464967</v>
      </c>
      <c r="QJ144" s="259">
        <f t="shared" si="785"/>
        <v>3.2887734042919741E-3</v>
      </c>
      <c r="QK144" s="257">
        <f t="shared" si="786"/>
        <v>1.1259011562633705</v>
      </c>
      <c r="QL144" s="254">
        <f t="shared" si="524"/>
        <v>116.3036246855789</v>
      </c>
      <c r="QM144" s="255">
        <f t="shared" si="525"/>
        <v>131.07418502064741</v>
      </c>
      <c r="QN144" s="255">
        <f t="shared" si="526"/>
        <v>0.74187413042598482</v>
      </c>
      <c r="QO144" s="255">
        <f t="shared" si="527"/>
        <v>0.91992392172822113</v>
      </c>
      <c r="QP144" s="255">
        <f t="shared" si="757"/>
        <v>225.57775779195094</v>
      </c>
      <c r="QQ144" s="255">
        <f t="shared" si="758"/>
        <v>0.51558108309971351</v>
      </c>
      <c r="QR144" s="259">
        <f t="shared" si="528"/>
        <v>3.2887734042919736E-3</v>
      </c>
      <c r="QS144" s="257">
        <f t="shared" si="759"/>
        <v>1.0662681031706935</v>
      </c>
      <c r="QT144" s="254">
        <f t="shared" si="529"/>
        <v>41.911200278388847</v>
      </c>
      <c r="QU144" s="255">
        <f t="shared" si="530"/>
        <v>47.233922713744228</v>
      </c>
      <c r="QV144" s="255">
        <f t="shared" si="531"/>
        <v>0.14599478376736719</v>
      </c>
      <c r="QW144" s="255">
        <f t="shared" si="532"/>
        <v>0.18103353187153531</v>
      </c>
      <c r="QX144" s="255">
        <f t="shared" si="533"/>
        <v>44.391864631609607</v>
      </c>
      <c r="QY144" s="255">
        <f t="shared" si="787"/>
        <v>0.94411894220243264</v>
      </c>
      <c r="QZ144" s="259">
        <f t="shared" si="788"/>
        <v>3.2887734042919736E-3</v>
      </c>
      <c r="RA144" s="257">
        <f t="shared" si="789"/>
        <v>1.1206924112767389</v>
      </c>
      <c r="RB144" s="254">
        <f t="shared" si="534"/>
        <v>0</v>
      </c>
      <c r="RC144" s="255">
        <f t="shared" si="535"/>
        <v>0</v>
      </c>
      <c r="RD144" s="255">
        <f t="shared" si="760"/>
        <v>0</v>
      </c>
      <c r="RE144" s="255">
        <f t="shared" si="536"/>
        <v>0</v>
      </c>
      <c r="RF144" s="255">
        <f t="shared" si="537"/>
        <v>0</v>
      </c>
      <c r="RG144" s="255"/>
      <c r="RH144" s="259"/>
      <c r="RI144" s="257"/>
      <c r="RJ144" s="254">
        <f t="shared" si="538"/>
        <v>8.377928219835308</v>
      </c>
      <c r="RK144" s="255">
        <f t="shared" si="539"/>
        <v>9.441925103754393</v>
      </c>
      <c r="RL144" s="255">
        <f t="shared" si="761"/>
        <v>0.25950136772416776</v>
      </c>
      <c r="RM144" s="255">
        <f t="shared" si="540"/>
        <v>0.32178169597796802</v>
      </c>
      <c r="RN144" s="255">
        <f t="shared" si="541"/>
        <v>78.905213532044684</v>
      </c>
      <c r="RO144" s="255">
        <f t="shared" si="793"/>
        <v>0.1061771186568413</v>
      </c>
      <c r="RP144" s="259">
        <f t="shared" si="794"/>
        <v>3.2887734042919745E-3</v>
      </c>
      <c r="RQ144" s="257">
        <f t="shared" si="795"/>
        <v>1.0142737996864488</v>
      </c>
      <c r="RR144" s="254">
        <f t="shared" si="542"/>
        <v>0</v>
      </c>
      <c r="RS144" s="255">
        <f t="shared" si="543"/>
        <v>0</v>
      </c>
      <c r="RT144" s="255">
        <f t="shared" si="762"/>
        <v>0</v>
      </c>
      <c r="RU144" s="255">
        <f t="shared" si="544"/>
        <v>0</v>
      </c>
      <c r="RV144" s="255">
        <f t="shared" si="545"/>
        <v>0</v>
      </c>
      <c r="RW144" s="255"/>
      <c r="RX144" s="259"/>
      <c r="RY144" s="257"/>
      <c r="RZ144" s="260"/>
      <c r="SA144" s="242" t="e">
        <f t="shared" si="546"/>
        <v>#REF!</v>
      </c>
      <c r="SB144" s="242">
        <f t="shared" si="547"/>
        <v>0</v>
      </c>
      <c r="SC144" s="242">
        <f t="shared" si="548"/>
        <v>0.40275627960915106</v>
      </c>
      <c r="SD144" s="242">
        <f t="shared" si="549"/>
        <v>5.9875210808489343E-2</v>
      </c>
      <c r="SE144" s="242">
        <f t="shared" si="550"/>
        <v>0</v>
      </c>
      <c r="SF144" s="262">
        <v>0</v>
      </c>
      <c r="SG144" s="242">
        <f t="shared" si="551"/>
        <v>0</v>
      </c>
      <c r="SH144" s="262">
        <v>0</v>
      </c>
      <c r="SI144" s="242">
        <f t="shared" si="552"/>
        <v>0.48961150367940715</v>
      </c>
      <c r="SJ144" s="242">
        <f t="shared" si="553"/>
        <v>0</v>
      </c>
      <c r="SK144" s="242">
        <f t="shared" si="554"/>
        <v>0</v>
      </c>
      <c r="SL144" s="242">
        <f t="shared" si="555"/>
        <v>0.16337215518436152</v>
      </c>
      <c r="SM144" s="242">
        <f t="shared" si="556"/>
        <v>0.13938656314540526</v>
      </c>
      <c r="SN144" s="242">
        <f t="shared" si="557"/>
        <v>0.98384557879559886</v>
      </c>
      <c r="SO144" s="242">
        <f t="shared" si="558"/>
        <v>0.24330232248818001</v>
      </c>
      <c r="SP144" s="242">
        <f t="shared" si="559"/>
        <v>0</v>
      </c>
      <c r="SQ144" s="242">
        <f t="shared" si="560"/>
        <v>0.26634829979766145</v>
      </c>
      <c r="SR144" s="242">
        <f t="shared" si="561"/>
        <v>0</v>
      </c>
      <c r="SS144" s="242" t="e">
        <f t="shared" si="562"/>
        <v>#REF!</v>
      </c>
      <c r="ST144" s="242" t="e">
        <f t="shared" si="563"/>
        <v>#REF!</v>
      </c>
      <c r="SU144" s="242" t="e">
        <f t="shared" si="796"/>
        <v>#REF!</v>
      </c>
      <c r="SV144" s="242" t="e">
        <f t="shared" si="797"/>
        <v>#REF!</v>
      </c>
      <c r="SW144" s="242" t="e">
        <f t="shared" si="564"/>
        <v>#REF!</v>
      </c>
      <c r="SX144" s="242" t="e">
        <f t="shared" si="564"/>
        <v>#REF!</v>
      </c>
      <c r="SY144" s="242" t="e">
        <f t="shared" si="564"/>
        <v>#REF!</v>
      </c>
      <c r="SZ144" s="263" t="e">
        <f t="shared" si="564"/>
        <v>#REF!</v>
      </c>
      <c r="TA144" s="264">
        <f t="shared" si="565"/>
        <v>214.38596800000002</v>
      </c>
      <c r="TB144" s="264">
        <f t="shared" si="566"/>
        <v>0</v>
      </c>
      <c r="TC144" s="264">
        <f t="shared" si="567"/>
        <v>147.21523199999999</v>
      </c>
      <c r="TD144" s="264">
        <f t="shared" si="568"/>
        <v>20.370832</v>
      </c>
      <c r="TE144" s="264">
        <f t="shared" si="569"/>
        <v>0</v>
      </c>
      <c r="TF144" s="264">
        <f t="shared" si="569"/>
        <v>0</v>
      </c>
      <c r="TG144" s="264">
        <f t="shared" si="570"/>
        <v>172.887024</v>
      </c>
      <c r="TH144" s="264">
        <f t="shared" si="571"/>
        <v>0</v>
      </c>
      <c r="TI144" s="264">
        <f t="shared" si="572"/>
        <v>0</v>
      </c>
      <c r="TJ144" s="264">
        <f t="shared" si="573"/>
        <v>54.902799999999992</v>
      </c>
      <c r="TK144" s="264">
        <f t="shared" si="574"/>
        <v>46.875631999999996</v>
      </c>
      <c r="TL144" s="264">
        <f t="shared" si="575"/>
        <v>349.371128</v>
      </c>
      <c r="TM144" s="264">
        <f t="shared" si="576"/>
        <v>82.202743999999996</v>
      </c>
      <c r="TN144" s="264">
        <f t="shared" si="577"/>
        <v>0</v>
      </c>
      <c r="TO144" s="264">
        <f t="shared" si="578"/>
        <v>99.430864</v>
      </c>
      <c r="TP144" s="264">
        <f t="shared" si="578"/>
        <v>0</v>
      </c>
      <c r="TQ144" s="264"/>
      <c r="TR144" s="264"/>
      <c r="TS144" s="264" t="e">
        <f t="shared" si="579"/>
        <v>#REF!</v>
      </c>
      <c r="TT144" s="264">
        <f t="shared" si="580"/>
        <v>0</v>
      </c>
      <c r="TU144" s="264">
        <f t="shared" si="581"/>
        <v>152.49963771120895</v>
      </c>
      <c r="TV144" s="264">
        <f t="shared" si="582"/>
        <v>22.671149820526406</v>
      </c>
      <c r="TW144" s="264">
        <f t="shared" si="582"/>
        <v>0</v>
      </c>
      <c r="TX144" s="264">
        <f t="shared" si="583"/>
        <v>0</v>
      </c>
      <c r="TY144" s="264">
        <f t="shared" si="584"/>
        <v>185.38649975317071</v>
      </c>
      <c r="TZ144" s="264">
        <f t="shared" si="585"/>
        <v>0</v>
      </c>
      <c r="UA144" s="264">
        <f t="shared" si="586"/>
        <v>0</v>
      </c>
      <c r="UB144" s="264">
        <f t="shared" si="587"/>
        <v>61.859232839006644</v>
      </c>
      <c r="UC144" s="264">
        <f t="shared" si="588"/>
        <v>52.777328269376248</v>
      </c>
      <c r="UD144" s="264">
        <f t="shared" si="589"/>
        <v>372.52328995516552</v>
      </c>
      <c r="UE144" s="264">
        <f t="shared" si="590"/>
        <v>92.123991386924473</v>
      </c>
      <c r="UF144" s="264">
        <f t="shared" si="591"/>
        <v>0</v>
      </c>
      <c r="UG144" s="264">
        <f t="shared" si="592"/>
        <v>100.85012023538653</v>
      </c>
      <c r="UH144" s="264">
        <f t="shared" si="592"/>
        <v>0</v>
      </c>
      <c r="UI144" s="191"/>
      <c r="UJ144" s="191"/>
      <c r="UK144" s="191"/>
      <c r="UL144" s="191"/>
      <c r="UM144" s="189"/>
      <c r="UN144" s="191"/>
      <c r="UO144" s="191"/>
      <c r="UP144" s="191"/>
      <c r="UQ144" s="191"/>
      <c r="UR144" s="191"/>
      <c r="US144" s="191"/>
      <c r="UT144" s="191"/>
      <c r="UU144" s="191"/>
      <c r="UV144" s="192"/>
      <c r="UW144" s="191"/>
      <c r="UX144" s="191"/>
      <c r="UY144" s="191"/>
      <c r="UZ144" s="191"/>
      <c r="VA144" s="191"/>
      <c r="VB144" s="191"/>
      <c r="VC144" s="191"/>
      <c r="VD144" s="191"/>
      <c r="VE144" s="191"/>
      <c r="VF144" s="191"/>
      <c r="VG144" s="191"/>
      <c r="VH144" s="191"/>
      <c r="VI144" s="191"/>
      <c r="VJ144" s="191"/>
      <c r="VK144" s="191"/>
      <c r="VL144" s="191"/>
      <c r="VM144" s="191"/>
      <c r="VN144" s="219"/>
      <c r="VO144" s="191"/>
      <c r="VP144" s="191"/>
      <c r="VQ144" s="191"/>
      <c r="VR144" s="191"/>
      <c r="VS144" s="191"/>
      <c r="VT144" s="191"/>
      <c r="VU144" s="191"/>
      <c r="VV144" s="191"/>
    </row>
    <row r="145" spans="1:594" ht="23.1" hidden="1" customHeight="1" thickBot="1" x14ac:dyDescent="0.35">
      <c r="A145" s="265">
        <v>108</v>
      </c>
      <c r="B145" s="266" t="s">
        <v>189</v>
      </c>
      <c r="C145" s="265">
        <v>2</v>
      </c>
      <c r="D145" s="267">
        <v>376.36</v>
      </c>
      <c r="E145" s="239"/>
      <c r="F145" s="240">
        <f t="shared" si="593"/>
        <v>376.36</v>
      </c>
      <c r="G145" s="240"/>
      <c r="H145" s="268">
        <f>30</f>
        <v>30</v>
      </c>
      <c r="I145" s="269">
        <v>3.5779000000000001</v>
      </c>
      <c r="J145" s="269">
        <v>3.5779000000000001</v>
      </c>
      <c r="K145" s="269">
        <f t="shared" si="798"/>
        <v>3.2520000000000002</v>
      </c>
      <c r="L145" s="269">
        <f t="shared" si="799"/>
        <v>3.2520000000000002</v>
      </c>
      <c r="M145" s="269">
        <v>1.1843999999999999</v>
      </c>
      <c r="N145" s="269">
        <v>0</v>
      </c>
      <c r="O145" s="269">
        <v>0.32590000000000002</v>
      </c>
      <c r="P145" s="269">
        <v>5.3999999999999999E-2</v>
      </c>
      <c r="Q145" s="269">
        <v>0</v>
      </c>
      <c r="R145" s="269">
        <v>0</v>
      </c>
      <c r="S145" s="269">
        <v>0.45810000000000001</v>
      </c>
      <c r="T145" s="269">
        <v>0</v>
      </c>
      <c r="U145" s="269">
        <v>0</v>
      </c>
      <c r="V145" s="269">
        <v>0.14580000000000001</v>
      </c>
      <c r="W145" s="269">
        <v>0.126</v>
      </c>
      <c r="X145" s="269">
        <v>0.80689999999999995</v>
      </c>
      <c r="Y145" s="269">
        <v>0.2155</v>
      </c>
      <c r="Z145" s="269">
        <v>0</v>
      </c>
      <c r="AA145" s="269">
        <v>0.26129999999999998</v>
      </c>
      <c r="AB145" s="269">
        <v>0</v>
      </c>
      <c r="AC145" s="244">
        <v>0</v>
      </c>
      <c r="AD145" s="243">
        <f t="shared" si="802"/>
        <v>0</v>
      </c>
      <c r="AE145" s="243">
        <f t="shared" si="390"/>
        <v>0</v>
      </c>
      <c r="AF145" s="243">
        <f t="shared" si="595"/>
        <v>0</v>
      </c>
      <c r="AG145" s="243">
        <f t="shared" si="596"/>
        <v>0</v>
      </c>
      <c r="AH145" s="244">
        <v>0</v>
      </c>
      <c r="AI145" s="243">
        <f t="shared" si="391"/>
        <v>0</v>
      </c>
      <c r="AJ145" s="243">
        <f t="shared" si="597"/>
        <v>0</v>
      </c>
      <c r="AK145" s="243">
        <f t="shared" si="598"/>
        <v>0</v>
      </c>
      <c r="AL145" s="243">
        <f t="shared" si="392"/>
        <v>0</v>
      </c>
      <c r="AM145" s="243">
        <f t="shared" si="599"/>
        <v>0</v>
      </c>
      <c r="AN145" s="244">
        <v>165.84</v>
      </c>
      <c r="AO145" s="244">
        <v>36.4848</v>
      </c>
      <c r="AP145" s="243">
        <f t="shared" si="600"/>
        <v>0</v>
      </c>
      <c r="AQ145" s="243">
        <f t="shared" si="601"/>
        <v>0</v>
      </c>
      <c r="AR145" s="243">
        <f t="shared" si="602"/>
        <v>0</v>
      </c>
      <c r="AS145" s="244">
        <v>13.640556199483299</v>
      </c>
      <c r="AT145" s="244" t="e">
        <f t="shared" si="393"/>
        <v>#REF!</v>
      </c>
      <c r="AU145" s="243">
        <f t="shared" si="394"/>
        <v>24.53840725100541</v>
      </c>
      <c r="AV145" s="243">
        <f t="shared" si="603"/>
        <v>0.79096238086809556</v>
      </c>
      <c r="AW145" s="243">
        <f t="shared" si="604"/>
        <v>20.931144778114287</v>
      </c>
      <c r="AX145" s="243">
        <f t="shared" si="395"/>
        <v>12.025188172524437</v>
      </c>
      <c r="AY145" s="243">
        <f t="shared" si="605"/>
        <v>303.03474194761583</v>
      </c>
      <c r="AZ145" s="244">
        <v>15</v>
      </c>
      <c r="BA145" s="243">
        <f t="shared" si="606"/>
        <v>76.457499999999982</v>
      </c>
      <c r="BB145" s="243">
        <f t="shared" si="607"/>
        <v>7.9734249999999989</v>
      </c>
      <c r="BC145" s="243">
        <f t="shared" si="608"/>
        <v>6.3787399999999996</v>
      </c>
      <c r="BD145" s="243">
        <f t="shared" si="609"/>
        <v>1.5946849999999992</v>
      </c>
      <c r="BE145" s="244">
        <v>2.990034375</v>
      </c>
      <c r="BF145" s="243">
        <f t="shared" si="610"/>
        <v>2.3920275000000002</v>
      </c>
      <c r="BG145" s="243">
        <f t="shared" si="611"/>
        <v>0.59800687499999983</v>
      </c>
      <c r="BH145" s="243">
        <f t="shared" si="396"/>
        <v>9.9329408251751836</v>
      </c>
      <c r="BI145" s="243">
        <f t="shared" si="612"/>
        <v>0.32017491778243112</v>
      </c>
      <c r="BJ145" s="243">
        <f t="shared" si="613"/>
        <v>8.472751322344493</v>
      </c>
      <c r="BK145" s="243">
        <f t="shared" si="397"/>
        <v>4.8676950100087577</v>
      </c>
      <c r="BL145" s="243">
        <f t="shared" si="614"/>
        <v>122.66591425222069</v>
      </c>
      <c r="BM145" s="244">
        <v>7.16</v>
      </c>
      <c r="BN145" s="243">
        <f t="shared" si="615"/>
        <v>1.5751999999999999</v>
      </c>
      <c r="BO145" s="243">
        <f t="shared" si="398"/>
        <v>0</v>
      </c>
      <c r="BP145" s="243">
        <f t="shared" si="616"/>
        <v>0</v>
      </c>
      <c r="BQ145" s="243">
        <f t="shared" si="617"/>
        <v>0</v>
      </c>
      <c r="BR145" s="244">
        <v>1.36230030233333</v>
      </c>
      <c r="BS145" s="243">
        <f t="shared" si="399"/>
        <v>1.1472977842193297</v>
      </c>
      <c r="BT145" s="243">
        <f t="shared" si="618"/>
        <v>3.6981592883687672E-2</v>
      </c>
      <c r="BU145" s="243">
        <f t="shared" si="619"/>
        <v>0.97863955795747848</v>
      </c>
      <c r="BV145" s="243">
        <f t="shared" si="400"/>
        <v>0.56223990432763304</v>
      </c>
      <c r="BW145" s="243">
        <f t="shared" si="620"/>
        <v>14.168445589056351</v>
      </c>
      <c r="BX145" s="244">
        <v>0</v>
      </c>
      <c r="BY145" s="243">
        <f t="shared" si="401"/>
        <v>0</v>
      </c>
      <c r="BZ145" s="243">
        <f t="shared" si="621"/>
        <v>0</v>
      </c>
      <c r="CA145" s="243">
        <f t="shared" si="622"/>
        <v>0</v>
      </c>
      <c r="CB145" s="243">
        <f t="shared" si="402"/>
        <v>0</v>
      </c>
      <c r="CC145" s="243">
        <f t="shared" si="623"/>
        <v>0</v>
      </c>
      <c r="CD145" s="245"/>
      <c r="CE145" s="243">
        <f t="shared" si="403"/>
        <v>0</v>
      </c>
      <c r="CF145" s="243">
        <f t="shared" si="624"/>
        <v>0</v>
      </c>
      <c r="CG145" s="243">
        <f t="shared" si="625"/>
        <v>0</v>
      </c>
      <c r="CH145" s="243">
        <f t="shared" si="404"/>
        <v>0</v>
      </c>
      <c r="CI145" s="243">
        <f t="shared" si="626"/>
        <v>0</v>
      </c>
      <c r="CJ145" s="245"/>
      <c r="CK145" s="243">
        <f t="shared" si="405"/>
        <v>0</v>
      </c>
      <c r="CL145" s="243">
        <f t="shared" si="627"/>
        <v>0</v>
      </c>
      <c r="CM145" s="243">
        <f t="shared" si="628"/>
        <v>0</v>
      </c>
      <c r="CN145" s="243">
        <f t="shared" si="406"/>
        <v>0</v>
      </c>
      <c r="CO145" s="243">
        <f t="shared" si="629"/>
        <v>0</v>
      </c>
      <c r="CP145" s="243">
        <v>0</v>
      </c>
      <c r="CQ145" s="243">
        <f t="shared" si="407"/>
        <v>0</v>
      </c>
      <c r="CR145" s="243">
        <f t="shared" si="763"/>
        <v>0</v>
      </c>
      <c r="CS145" s="243">
        <f t="shared" si="630"/>
        <v>0</v>
      </c>
      <c r="CT145" s="243">
        <f t="shared" si="408"/>
        <v>0</v>
      </c>
      <c r="CU145" s="243">
        <f t="shared" si="631"/>
        <v>0</v>
      </c>
      <c r="CV145" s="243"/>
      <c r="CW145" s="243">
        <f t="shared" si="409"/>
        <v>0</v>
      </c>
      <c r="CX145" s="243">
        <f t="shared" si="764"/>
        <v>0</v>
      </c>
      <c r="CY145" s="243">
        <f t="shared" si="632"/>
        <v>0</v>
      </c>
      <c r="CZ145" s="243">
        <f t="shared" si="410"/>
        <v>0</v>
      </c>
      <c r="DA145" s="243">
        <f t="shared" si="633"/>
        <v>0</v>
      </c>
      <c r="DB145" s="244">
        <v>0</v>
      </c>
      <c r="DC145" s="243">
        <f t="shared" si="634"/>
        <v>0</v>
      </c>
      <c r="DD145" s="243">
        <f t="shared" si="411"/>
        <v>0</v>
      </c>
      <c r="DE145" s="244">
        <v>0</v>
      </c>
      <c r="DF145" s="244">
        <v>0</v>
      </c>
      <c r="DG145" s="243">
        <f t="shared" si="412"/>
        <v>0</v>
      </c>
      <c r="DH145" s="243">
        <f t="shared" si="413"/>
        <v>0</v>
      </c>
      <c r="DI145" s="243">
        <f t="shared" si="635"/>
        <v>0</v>
      </c>
      <c r="DJ145" s="244">
        <v>32.94</v>
      </c>
      <c r="DK145" s="243">
        <f t="shared" si="636"/>
        <v>7.2467999999999995</v>
      </c>
      <c r="DL145" s="243">
        <f t="shared" si="414"/>
        <v>0</v>
      </c>
      <c r="DM145" s="244">
        <v>1.3569898600400001</v>
      </c>
      <c r="DN145" s="244">
        <v>2.5751585540000002</v>
      </c>
      <c r="DO145" s="243">
        <f t="shared" si="415"/>
        <v>5.0128814302504443</v>
      </c>
      <c r="DP145" s="243">
        <f t="shared" si="416"/>
        <v>2.4565914922145224</v>
      </c>
      <c r="DQ145" s="243">
        <f t="shared" si="637"/>
        <v>61.906105603805955</v>
      </c>
      <c r="DR145" s="244">
        <v>7.94</v>
      </c>
      <c r="DS145" s="243">
        <f t="shared" si="638"/>
        <v>1.7468000000000001</v>
      </c>
      <c r="DT145" s="243">
        <f t="shared" si="417"/>
        <v>0</v>
      </c>
      <c r="DU145" s="244">
        <v>0.33593117038499998</v>
      </c>
      <c r="DV145" s="244">
        <v>0</v>
      </c>
      <c r="DW145" s="243">
        <f t="shared" si="418"/>
        <v>1.13880236883494</v>
      </c>
      <c r="DX145" s="243">
        <f t="shared" si="419"/>
        <v>0.55807667696099705</v>
      </c>
      <c r="DY145" s="243">
        <f t="shared" si="420"/>
        <v>14.063532259417125</v>
      </c>
      <c r="DZ145" s="244">
        <v>0</v>
      </c>
      <c r="EA145" s="243">
        <f t="shared" si="639"/>
        <v>0</v>
      </c>
      <c r="EB145" s="243">
        <f t="shared" si="421"/>
        <v>0</v>
      </c>
      <c r="EC145" s="244">
        <v>0</v>
      </c>
      <c r="ED145" s="244">
        <v>0</v>
      </c>
      <c r="EE145" s="243">
        <f t="shared" si="422"/>
        <v>0</v>
      </c>
      <c r="EF145" s="243">
        <f t="shared" si="423"/>
        <v>0</v>
      </c>
      <c r="EG145" s="243">
        <f t="shared" si="424"/>
        <v>0</v>
      </c>
      <c r="EH145" s="244">
        <v>0</v>
      </c>
      <c r="EI145" s="243">
        <f t="shared" si="640"/>
        <v>0</v>
      </c>
      <c r="EJ145" s="243">
        <f t="shared" si="425"/>
        <v>0</v>
      </c>
      <c r="EK145" s="244">
        <v>0</v>
      </c>
      <c r="EL145" s="244">
        <v>0</v>
      </c>
      <c r="EM145" s="243">
        <f t="shared" si="426"/>
        <v>0</v>
      </c>
      <c r="EN145" s="243">
        <f t="shared" si="427"/>
        <v>0</v>
      </c>
      <c r="EO145" s="243">
        <f t="shared" si="641"/>
        <v>0</v>
      </c>
      <c r="EP145" s="244">
        <v>0</v>
      </c>
      <c r="EQ145" s="244">
        <v>43.657760000000003</v>
      </c>
      <c r="ER145" s="244">
        <v>0</v>
      </c>
      <c r="ES145" s="244">
        <v>0</v>
      </c>
      <c r="ET145" s="244">
        <v>0</v>
      </c>
      <c r="EU145" s="243">
        <f t="shared" si="428"/>
        <v>4.9604802983174805</v>
      </c>
      <c r="EV145" s="243">
        <f t="shared" si="642"/>
        <v>0.15989437565658285</v>
      </c>
      <c r="EW145" s="243">
        <f t="shared" si="643"/>
        <v>4.2312661221649819</v>
      </c>
      <c r="EX145" s="243">
        <f t="shared" si="429"/>
        <v>2.4309120149158741</v>
      </c>
      <c r="EY145" s="243">
        <f t="shared" si="644"/>
        <v>61.258982775880028</v>
      </c>
      <c r="EZ145" s="245">
        <f t="shared" si="645"/>
        <v>40.879999999999995</v>
      </c>
      <c r="FA145" s="245">
        <f t="shared" si="645"/>
        <v>8.9935999999999989</v>
      </c>
      <c r="FB145" s="245">
        <f t="shared" si="645"/>
        <v>0</v>
      </c>
      <c r="FC145" s="245">
        <f t="shared" si="646"/>
        <v>0</v>
      </c>
      <c r="FD145" s="245">
        <f t="shared" si="647"/>
        <v>0</v>
      </c>
      <c r="FE145" s="245">
        <f t="shared" si="648"/>
        <v>4.2680795844250001</v>
      </c>
      <c r="FF145" s="245">
        <f t="shared" si="649"/>
        <v>11.112164097402864</v>
      </c>
      <c r="FG145" s="245">
        <f t="shared" si="650"/>
        <v>0.35818558560758335</v>
      </c>
      <c r="FH145" s="245">
        <f t="shared" si="651"/>
        <v>9.4786231698625496</v>
      </c>
      <c r="FI145" s="245">
        <f t="shared" si="652"/>
        <v>5.4455801840913933</v>
      </c>
      <c r="FJ145" s="245">
        <f t="shared" si="652"/>
        <v>137.2286206391031</v>
      </c>
      <c r="FK145" s="244">
        <f t="shared" si="430"/>
        <v>0</v>
      </c>
      <c r="FL145" s="244">
        <v>0</v>
      </c>
      <c r="FM145" s="243">
        <f t="shared" si="653"/>
        <v>0</v>
      </c>
      <c r="FN145" s="243">
        <f t="shared" si="654"/>
        <v>0</v>
      </c>
      <c r="FO145" s="244">
        <v>0</v>
      </c>
      <c r="FP145" s="244">
        <f t="shared" si="655"/>
        <v>0</v>
      </c>
      <c r="FQ145" s="244">
        <f t="shared" si="431"/>
        <v>0</v>
      </c>
      <c r="FR145" s="244">
        <v>0</v>
      </c>
      <c r="FS145" s="243">
        <f t="shared" si="656"/>
        <v>0</v>
      </c>
      <c r="FT145" s="243">
        <f t="shared" si="657"/>
        <v>0</v>
      </c>
      <c r="FU145" s="244">
        <v>0</v>
      </c>
      <c r="FV145" s="244">
        <f t="shared" si="658"/>
        <v>0</v>
      </c>
      <c r="FW145" s="270">
        <v>4.744E-3</v>
      </c>
      <c r="FX145" s="243">
        <f t="shared" si="659"/>
        <v>21.124013716434721</v>
      </c>
      <c r="FY145" s="243">
        <f t="shared" si="660"/>
        <v>4.6472830176156386</v>
      </c>
      <c r="FZ145" s="243">
        <f t="shared" si="432"/>
        <v>0</v>
      </c>
      <c r="GA145" s="243">
        <f t="shared" si="661"/>
        <v>0</v>
      </c>
      <c r="GB145" s="243">
        <f t="shared" si="662"/>
        <v>0</v>
      </c>
      <c r="GC145" s="243">
        <f t="shared" si="663"/>
        <v>0.36940358902184106</v>
      </c>
      <c r="GD145" s="243">
        <f t="shared" si="433"/>
        <v>2.970157629177975</v>
      </c>
      <c r="GE145" s="243">
        <f t="shared" si="664"/>
        <v>9.573901540948189E-2</v>
      </c>
      <c r="GF145" s="243">
        <f t="shared" si="665"/>
        <v>2.5335303434414085</v>
      </c>
      <c r="GG145" s="243">
        <f t="shared" si="434"/>
        <v>1.4555428976125089</v>
      </c>
      <c r="GH145" s="247">
        <f t="shared" si="666"/>
        <v>36.679681019835222</v>
      </c>
      <c r="GI145" s="244">
        <v>24</v>
      </c>
      <c r="GJ145" s="244">
        <v>4061.33</v>
      </c>
      <c r="GK145" s="244">
        <v>893.49260000000004</v>
      </c>
      <c r="GL145" s="244">
        <v>2491.11182383286</v>
      </c>
      <c r="GM145" s="244">
        <v>71.022008333333304</v>
      </c>
      <c r="GN145" s="271">
        <v>18.18</v>
      </c>
      <c r="GO145" s="243">
        <f t="shared" si="667"/>
        <v>3.9996</v>
      </c>
      <c r="GP145" s="243">
        <f t="shared" si="435"/>
        <v>0</v>
      </c>
      <c r="GQ145" s="243">
        <f t="shared" si="668"/>
        <v>0</v>
      </c>
      <c r="GR145" s="243">
        <f t="shared" si="669"/>
        <v>0</v>
      </c>
      <c r="GS145" s="244">
        <v>0.36949594083333298</v>
      </c>
      <c r="GT145" s="244">
        <v>0.109100715966667</v>
      </c>
      <c r="GU145" s="245"/>
      <c r="GV145" s="243">
        <f t="shared" si="436"/>
        <v>2.5744687338850958</v>
      </c>
      <c r="GW145" s="243">
        <f t="shared" si="670"/>
        <v>8.298451885628369E-2</v>
      </c>
      <c r="GX145" s="243">
        <f t="shared" si="671"/>
        <v>2.1960095960779866</v>
      </c>
      <c r="GY145" s="243">
        <f t="shared" si="437"/>
        <v>1.2616332695342547</v>
      </c>
      <c r="GZ145" s="243">
        <f t="shared" si="672"/>
        <v>31.793158392263216</v>
      </c>
      <c r="HA145" s="244">
        <v>0</v>
      </c>
      <c r="HB145" s="244">
        <v>44</v>
      </c>
      <c r="HC145" s="244">
        <v>0</v>
      </c>
      <c r="HD145" s="244">
        <v>0</v>
      </c>
      <c r="HE145" s="244">
        <v>0</v>
      </c>
      <c r="HF145" s="243">
        <f t="shared" si="673"/>
        <v>0</v>
      </c>
      <c r="HG145" s="243">
        <f t="shared" si="438"/>
        <v>0</v>
      </c>
      <c r="HH145" s="244">
        <v>0</v>
      </c>
      <c r="HI145" s="244">
        <v>0</v>
      </c>
      <c r="HJ145" s="243">
        <f t="shared" si="439"/>
        <v>0</v>
      </c>
      <c r="HK145" s="243">
        <f t="shared" si="440"/>
        <v>0</v>
      </c>
      <c r="HL145" s="243">
        <f t="shared" si="441"/>
        <v>0</v>
      </c>
      <c r="HM145" s="244">
        <v>18.23</v>
      </c>
      <c r="HN145" s="243">
        <f t="shared" si="674"/>
        <v>4.0106000000000002</v>
      </c>
      <c r="HO145" s="243">
        <f t="shared" si="442"/>
        <v>0</v>
      </c>
      <c r="HP145" s="244">
        <v>0.78651138351999905</v>
      </c>
      <c r="HQ145" s="244">
        <v>16.688817706596001</v>
      </c>
      <c r="HR145" s="243">
        <f t="shared" si="443"/>
        <v>4.5126017409251995</v>
      </c>
      <c r="HS145" s="243">
        <f t="shared" si="444"/>
        <v>2.2114265415520604</v>
      </c>
      <c r="HT145" s="243">
        <f t="shared" si="445"/>
        <v>55.727948847111911</v>
      </c>
      <c r="HU145" s="244">
        <v>13.01</v>
      </c>
      <c r="HV145" s="243">
        <f t="shared" si="675"/>
        <v>2.8622000000000001</v>
      </c>
      <c r="HW145" s="243">
        <f t="shared" si="446"/>
        <v>0</v>
      </c>
      <c r="HX145" s="244">
        <v>0.53132724969</v>
      </c>
      <c r="HY145" s="244">
        <v>29.240485168109998</v>
      </c>
      <c r="HZ145" s="243">
        <f t="shared" si="447"/>
        <v>5.1861621928073109</v>
      </c>
      <c r="IA145" s="243">
        <f t="shared" si="448"/>
        <v>2.5415087305303654</v>
      </c>
      <c r="IB145" s="243">
        <f t="shared" si="449"/>
        <v>64.046020009365208</v>
      </c>
      <c r="IC145" s="244">
        <v>0</v>
      </c>
      <c r="ID145" s="243">
        <f t="shared" si="676"/>
        <v>0</v>
      </c>
      <c r="IE145" s="243">
        <f t="shared" si="450"/>
        <v>0</v>
      </c>
      <c r="IF145" s="244">
        <v>0</v>
      </c>
      <c r="IG145" s="244">
        <v>0</v>
      </c>
      <c r="IH145" s="243">
        <f t="shared" si="451"/>
        <v>0</v>
      </c>
      <c r="II145" s="243">
        <f t="shared" si="452"/>
        <v>0</v>
      </c>
      <c r="IJ145" s="243">
        <f t="shared" si="677"/>
        <v>0</v>
      </c>
      <c r="IK145" s="244">
        <v>0</v>
      </c>
      <c r="IL145" s="243">
        <f t="shared" si="678"/>
        <v>0</v>
      </c>
      <c r="IM145" s="243">
        <f t="shared" si="453"/>
        <v>0</v>
      </c>
      <c r="IN145" s="244">
        <v>0</v>
      </c>
      <c r="IO145" s="244">
        <v>0</v>
      </c>
      <c r="IP145" s="243">
        <f t="shared" si="454"/>
        <v>0</v>
      </c>
      <c r="IQ145" s="243">
        <f t="shared" si="455"/>
        <v>0</v>
      </c>
      <c r="IR145" s="243">
        <f t="shared" si="679"/>
        <v>0</v>
      </c>
      <c r="IS145" s="244">
        <v>0.83</v>
      </c>
      <c r="IT145" s="243">
        <f t="shared" si="680"/>
        <v>0.18259999999999998</v>
      </c>
      <c r="IU145" s="243">
        <f t="shared" si="456"/>
        <v>0</v>
      </c>
      <c r="IV145" s="244">
        <v>3.6517141384999903E-2</v>
      </c>
      <c r="IW145" s="244">
        <v>8.6620098045211702E-2</v>
      </c>
      <c r="IX145" s="243">
        <f t="shared" si="457"/>
        <v>0.12904469217520656</v>
      </c>
      <c r="IY145" s="243">
        <f t="shared" si="458"/>
        <v>6.3239096580270909E-2</v>
      </c>
      <c r="IZ145" s="243">
        <f t="shared" si="681"/>
        <v>1.5936252338228267</v>
      </c>
      <c r="JA145" s="244">
        <v>12.939494444444399</v>
      </c>
      <c r="JB145" s="243">
        <f t="shared" si="682"/>
        <v>2.8466887777777679</v>
      </c>
      <c r="JC145" s="244">
        <v>33.187788888888797</v>
      </c>
      <c r="JD145" s="243">
        <f t="shared" si="459"/>
        <v>0</v>
      </c>
      <c r="JE145" s="243">
        <f t="shared" si="460"/>
        <v>5.5645187427736946</v>
      </c>
      <c r="JF145" s="243">
        <f t="shared" si="461"/>
        <v>2.726924542694233</v>
      </c>
      <c r="JG145" s="243">
        <f t="shared" si="683"/>
        <v>68.718498475894677</v>
      </c>
      <c r="JH145" s="244">
        <v>0</v>
      </c>
      <c r="JI145" s="243">
        <f t="shared" si="684"/>
        <v>0</v>
      </c>
      <c r="JJ145" s="244">
        <v>0</v>
      </c>
      <c r="JK145" s="243">
        <f t="shared" si="462"/>
        <v>0</v>
      </c>
      <c r="JL145" s="243">
        <f t="shared" si="463"/>
        <v>0</v>
      </c>
      <c r="JM145" s="243">
        <f t="shared" si="464"/>
        <v>0</v>
      </c>
      <c r="JN145" s="243">
        <f t="shared" si="685"/>
        <v>0</v>
      </c>
      <c r="JO145" s="244">
        <v>0.41571428571428498</v>
      </c>
      <c r="JP145" s="243">
        <f t="shared" si="686"/>
        <v>9.1457142857142695E-2</v>
      </c>
      <c r="JQ145" s="244">
        <v>0.50647619047618897</v>
      </c>
      <c r="JR145" s="243">
        <f t="shared" si="465"/>
        <v>0</v>
      </c>
      <c r="JS145" s="243">
        <f t="shared" si="466"/>
        <v>0.11517263010567022</v>
      </c>
      <c r="JT145" s="243">
        <f t="shared" si="467"/>
        <v>5.6441012457664343E-2</v>
      </c>
      <c r="JU145" s="243">
        <f t="shared" si="687"/>
        <v>1.4223135139331415</v>
      </c>
      <c r="JV145" s="244">
        <v>0.56011904761904796</v>
      </c>
      <c r="JW145" s="243">
        <f t="shared" si="688"/>
        <v>0.12322619047619056</v>
      </c>
      <c r="JX145" s="244">
        <v>1.14916666666667</v>
      </c>
      <c r="JY145" s="243">
        <f t="shared" si="468"/>
        <v>0</v>
      </c>
      <c r="JZ145" s="243">
        <f t="shared" si="469"/>
        <v>0.20821359593354505</v>
      </c>
      <c r="KA145" s="243">
        <f t="shared" si="470"/>
        <v>0.10203627503477269</v>
      </c>
      <c r="KB145" s="243">
        <f t="shared" si="689"/>
        <v>2.5713141308762717</v>
      </c>
      <c r="KC145" s="244">
        <v>17.399999999999999</v>
      </c>
      <c r="KD145" s="243">
        <f t="shared" si="690"/>
        <v>3.8279999999999998</v>
      </c>
      <c r="KE145" s="244">
        <v>9.3266666666666698</v>
      </c>
      <c r="KF145" s="243">
        <f t="shared" si="471"/>
        <v>0</v>
      </c>
      <c r="KG145" s="243">
        <f t="shared" si="472"/>
        <v>3.4716811403438439</v>
      </c>
      <c r="KH145" s="243">
        <f t="shared" si="473"/>
        <v>1.7013173903505259</v>
      </c>
      <c r="KI145" s="243">
        <f t="shared" si="691"/>
        <v>42.873198236833247</v>
      </c>
      <c r="KJ145" s="244">
        <v>3.0960222222222198</v>
      </c>
      <c r="KK145" s="243">
        <f t="shared" si="692"/>
        <v>0.68112488888888834</v>
      </c>
      <c r="KL145" s="244">
        <v>3.00097777777777</v>
      </c>
      <c r="KM145" s="243">
        <f t="shared" si="474"/>
        <v>0</v>
      </c>
      <c r="KN145" s="243">
        <f t="shared" si="475"/>
        <v>0.7701438408857586</v>
      </c>
      <c r="KO145" s="243">
        <f t="shared" si="476"/>
        <v>0.37741343648873182</v>
      </c>
      <c r="KP145" s="243">
        <f t="shared" si="693"/>
        <v>9.5108185995160426</v>
      </c>
      <c r="KQ145" s="243">
        <f t="shared" si="694"/>
        <v>66.481349999999949</v>
      </c>
      <c r="KR145" s="243">
        <f t="shared" si="694"/>
        <v>14.625896999999988</v>
      </c>
      <c r="KS145" s="243">
        <f t="shared" si="695"/>
        <v>94.541354937822291</v>
      </c>
      <c r="KT145" s="243">
        <f t="shared" si="696"/>
        <v>0</v>
      </c>
      <c r="KU145" s="243">
        <f t="shared" si="697"/>
        <v>0</v>
      </c>
      <c r="KV145" s="243">
        <f t="shared" si="698"/>
        <v>0</v>
      </c>
      <c r="KW145" s="243">
        <f t="shared" si="699"/>
        <v>19.957538575950231</v>
      </c>
      <c r="KX145" s="243">
        <f t="shared" si="700"/>
        <v>0.64330427263789391</v>
      </c>
      <c r="KY145" s="243">
        <f t="shared" si="701"/>
        <v>17.02368556667016</v>
      </c>
      <c r="KZ145" s="243">
        <f t="shared" si="702"/>
        <v>9.7803070256886251</v>
      </c>
      <c r="LA145" s="243">
        <f t="shared" si="702"/>
        <v>246.46373704735333</v>
      </c>
      <c r="LB145" s="244">
        <v>30.09</v>
      </c>
      <c r="LC145" s="243">
        <f t="shared" si="703"/>
        <v>6.6197999999999997</v>
      </c>
      <c r="LD145" s="243">
        <f t="shared" si="477"/>
        <v>0</v>
      </c>
      <c r="LE145" s="243">
        <f t="shared" si="704"/>
        <v>0</v>
      </c>
      <c r="LF145" s="243">
        <f t="shared" si="705"/>
        <v>0</v>
      </c>
      <c r="LG145" s="244">
        <v>2.6532739890750001</v>
      </c>
      <c r="LH145" s="243">
        <f t="shared" si="478"/>
        <v>4.4725096524425396</v>
      </c>
      <c r="LI145" s="243">
        <f t="shared" si="706"/>
        <v>0.14416530164183922</v>
      </c>
      <c r="LJ145" s="243">
        <f t="shared" si="707"/>
        <v>3.8150294800797533</v>
      </c>
      <c r="LK145" s="243">
        <f t="shared" si="479"/>
        <v>2.1917791820758774</v>
      </c>
      <c r="LL145" s="243">
        <f t="shared" si="708"/>
        <v>55.232835388312104</v>
      </c>
      <c r="LM145" s="243">
        <f t="shared" si="480"/>
        <v>0</v>
      </c>
      <c r="LN145" s="244">
        <v>0</v>
      </c>
      <c r="LO145" s="243">
        <f t="shared" si="709"/>
        <v>0</v>
      </c>
      <c r="LP145" s="243">
        <f t="shared" si="710"/>
        <v>0</v>
      </c>
      <c r="LQ145" s="243">
        <f t="shared" si="481"/>
        <v>0</v>
      </c>
      <c r="LR145" s="243">
        <f t="shared" si="711"/>
        <v>0</v>
      </c>
      <c r="LS145" s="244">
        <v>70.091332499999993</v>
      </c>
      <c r="LT145" s="243">
        <f t="shared" si="482"/>
        <v>7.9639146385217581</v>
      </c>
      <c r="LU145" s="243">
        <f t="shared" si="712"/>
        <v>0.25670602085460759</v>
      </c>
      <c r="LV145" s="243">
        <f t="shared" si="713"/>
        <v>6.7931813419802429</v>
      </c>
      <c r="LW145" s="243">
        <f t="shared" si="483"/>
        <v>3.9027623569260879</v>
      </c>
      <c r="LX145" s="243">
        <f t="shared" si="714"/>
        <v>98.349611394537405</v>
      </c>
      <c r="LY145" s="245">
        <f t="shared" si="484"/>
        <v>0</v>
      </c>
      <c r="LZ145" s="244">
        <v>0</v>
      </c>
      <c r="MA145" s="249">
        <f t="shared" si="715"/>
        <v>0</v>
      </c>
      <c r="MB145" s="249">
        <f t="shared" si="716"/>
        <v>0</v>
      </c>
      <c r="MC145" s="249">
        <f t="shared" si="485"/>
        <v>0</v>
      </c>
      <c r="MD145" s="247">
        <f t="shared" si="717"/>
        <v>0</v>
      </c>
      <c r="ME145" s="250">
        <f t="shared" si="718"/>
        <v>1045.6167456702972</v>
      </c>
      <c r="MF145" s="251">
        <f t="shared" si="765"/>
        <v>426.70154373405029</v>
      </c>
      <c r="MG145" s="252" t="e">
        <f t="shared" si="719"/>
        <v>#REF!</v>
      </c>
      <c r="MH145" s="252" t="e">
        <f t="shared" si="766"/>
        <v>#REF!</v>
      </c>
      <c r="MI145" s="252">
        <f t="shared" si="720"/>
        <v>70.091332499999993</v>
      </c>
      <c r="MJ145" s="252">
        <f t="shared" si="721"/>
        <v>0</v>
      </c>
      <c r="MK145" s="252">
        <f t="shared" si="767"/>
        <v>76.457499999999982</v>
      </c>
      <c r="ML145" s="252">
        <f t="shared" si="722"/>
        <v>0</v>
      </c>
      <c r="MM145" s="252">
        <f t="shared" si="723"/>
        <v>0</v>
      </c>
      <c r="MN145" s="252">
        <f t="shared" si="724"/>
        <v>43.657760000000003</v>
      </c>
      <c r="MO145" s="252">
        <f t="shared" si="725"/>
        <v>0</v>
      </c>
      <c r="MP145" s="253">
        <f t="shared" si="726"/>
        <v>0</v>
      </c>
      <c r="MQ145" s="254">
        <f t="shared" si="768"/>
        <v>0</v>
      </c>
      <c r="MR145" s="255">
        <f t="shared" si="727"/>
        <v>0</v>
      </c>
      <c r="MS145" s="255">
        <f t="shared" si="769"/>
        <v>0</v>
      </c>
      <c r="MT145" s="255">
        <f t="shared" si="770"/>
        <v>89.629879486097863</v>
      </c>
      <c r="MU145" s="255">
        <f t="shared" si="486"/>
        <v>2.8890979821984866</v>
      </c>
      <c r="MV145" s="255">
        <f t="shared" si="728"/>
        <v>93.273710760005869</v>
      </c>
      <c r="MW145" s="255" t="e">
        <f t="shared" si="487"/>
        <v>#REF!</v>
      </c>
      <c r="MX145" s="255" t="e">
        <f t="shared" si="488"/>
        <v>#REF!</v>
      </c>
      <c r="MY145" s="256" t="e">
        <f t="shared" si="729"/>
        <v>#REF!</v>
      </c>
      <c r="MZ145" s="254">
        <f t="shared" si="730"/>
        <v>0</v>
      </c>
      <c r="NA145" s="255">
        <f t="shared" si="489"/>
        <v>0</v>
      </c>
      <c r="NB145" s="255">
        <f t="shared" si="731"/>
        <v>0</v>
      </c>
      <c r="NC145" s="255">
        <f t="shared" si="490"/>
        <v>0</v>
      </c>
      <c r="ND145" s="255">
        <f t="shared" si="732"/>
        <v>0</v>
      </c>
      <c r="NE145" s="255"/>
      <c r="NF145" s="256"/>
      <c r="NG145" s="257"/>
      <c r="NH145" s="254">
        <f t="shared" si="733"/>
        <v>227.86079662929944</v>
      </c>
      <c r="NI145" s="255">
        <f t="shared" si="491"/>
        <v>256.79911780122046</v>
      </c>
      <c r="NJ145" s="255" t="e">
        <f t="shared" si="734"/>
        <v>#REF!</v>
      </c>
      <c r="NK145" s="255" t="e">
        <f t="shared" si="492"/>
        <v>#REF!</v>
      </c>
      <c r="NL145" s="255">
        <f t="shared" si="735"/>
        <v>240.50376345048875</v>
      </c>
      <c r="NM145" s="255">
        <f t="shared" si="773"/>
        <v>0.94743131400606106</v>
      </c>
      <c r="NN145" s="256" t="e">
        <f t="shared" si="774"/>
        <v>#REF!</v>
      </c>
      <c r="NO145" s="257" t="e">
        <f t="shared" si="801"/>
        <v>#REF!</v>
      </c>
      <c r="NP145" s="254">
        <f t="shared" si="736"/>
        <v>10.336756613260281</v>
      </c>
      <c r="NQ145" s="255">
        <f t="shared" si="493"/>
        <v>11.649524703144337</v>
      </c>
      <c r="NR145" s="255">
        <f t="shared" si="737"/>
        <v>9.090942417782431</v>
      </c>
      <c r="NS145" s="255">
        <f t="shared" si="494"/>
        <v>11.272768598050215</v>
      </c>
      <c r="NT145" s="255">
        <f t="shared" si="738"/>
        <v>97.353900200175147</v>
      </c>
      <c r="NU145" s="255">
        <f t="shared" si="739"/>
        <v>0.10617711865684129</v>
      </c>
      <c r="NV145" s="256">
        <f t="shared" si="740"/>
        <v>9.3380361742981061E-2</v>
      </c>
      <c r="NW145" s="257">
        <f t="shared" si="495"/>
        <v>1.0358957808877343</v>
      </c>
      <c r="NX145" s="254">
        <f t="shared" si="741"/>
        <v>9.9291402607081238</v>
      </c>
      <c r="NY145" s="255">
        <f t="shared" si="496"/>
        <v>11.190141073818056</v>
      </c>
      <c r="NZ145" s="255">
        <f t="shared" si="742"/>
        <v>3.6981592883687672E-2</v>
      </c>
      <c r="OA145" s="255">
        <f t="shared" si="497"/>
        <v>4.5857175175772716E-2</v>
      </c>
      <c r="OB145" s="255">
        <f t="shared" si="743"/>
        <v>11.24479808655266</v>
      </c>
      <c r="OC145" s="255">
        <f t="shared" si="775"/>
        <v>0.88299853712643406</v>
      </c>
      <c r="OD145" s="256">
        <f t="shared" si="776"/>
        <v>3.2887734042919745E-3</v>
      </c>
      <c r="OE145" s="257">
        <f t="shared" si="777"/>
        <v>1.1129301198320873</v>
      </c>
      <c r="OF145" s="254">
        <f t="shared" si="744"/>
        <v>0</v>
      </c>
      <c r="OG145" s="255">
        <f t="shared" si="498"/>
        <v>0</v>
      </c>
      <c r="OH145" s="255">
        <f t="shared" si="745"/>
        <v>0</v>
      </c>
      <c r="OI145" s="255">
        <f t="shared" si="499"/>
        <v>0</v>
      </c>
      <c r="OJ145" s="255">
        <f t="shared" si="746"/>
        <v>0</v>
      </c>
      <c r="OK145" s="255"/>
      <c r="OL145" s="256"/>
      <c r="OM145" s="257"/>
      <c r="ON145" s="258"/>
      <c r="OO145" s="254">
        <f t="shared" si="747"/>
        <v>0</v>
      </c>
      <c r="OP145" s="255">
        <f t="shared" si="500"/>
        <v>0</v>
      </c>
      <c r="OQ145" s="255">
        <f t="shared" si="748"/>
        <v>0</v>
      </c>
      <c r="OR145" s="255">
        <f t="shared" si="501"/>
        <v>0</v>
      </c>
      <c r="OS145" s="255">
        <f t="shared" si="749"/>
        <v>0</v>
      </c>
      <c r="OT145" s="255"/>
      <c r="OU145" s="256"/>
      <c r="OV145" s="257"/>
      <c r="OW145" s="258"/>
      <c r="OX145" s="254">
        <f t="shared" si="750"/>
        <v>61.437520267232308</v>
      </c>
      <c r="OY145" s="255">
        <f t="shared" si="502"/>
        <v>69.240085341170811</v>
      </c>
      <c r="OZ145" s="255">
        <f t="shared" si="751"/>
        <v>0.35818558560758335</v>
      </c>
      <c r="PA145" s="255">
        <f t="shared" si="503"/>
        <v>0.44415012615340332</v>
      </c>
      <c r="PB145" s="255">
        <f t="shared" si="752"/>
        <v>108.91160368182787</v>
      </c>
      <c r="PC145" s="255">
        <f t="shared" si="804"/>
        <v>0.56410444975830698</v>
      </c>
      <c r="PD145" s="259">
        <f t="shared" si="504"/>
        <v>3.2887734042919741E-3</v>
      </c>
      <c r="PE145" s="257">
        <f t="shared" si="805"/>
        <v>1.0724305707363351</v>
      </c>
      <c r="PF145" s="254">
        <f t="shared" si="505"/>
        <v>0</v>
      </c>
      <c r="PG145" s="255">
        <f t="shared" si="506"/>
        <v>0</v>
      </c>
      <c r="PH145" s="255">
        <f t="shared" si="753"/>
        <v>0</v>
      </c>
      <c r="PI145" s="255">
        <f t="shared" si="507"/>
        <v>0</v>
      </c>
      <c r="PJ145" s="255">
        <f t="shared" si="508"/>
        <v>0</v>
      </c>
      <c r="PK145" s="255"/>
      <c r="PL145" s="259"/>
      <c r="PM145" s="257"/>
      <c r="PN145" s="254">
        <f t="shared" si="509"/>
        <v>0</v>
      </c>
      <c r="PO145" s="255">
        <f t="shared" si="510"/>
        <v>0</v>
      </c>
      <c r="PP145" s="255">
        <f t="shared" si="754"/>
        <v>0</v>
      </c>
      <c r="PQ145" s="255">
        <f t="shared" si="511"/>
        <v>0</v>
      </c>
      <c r="PR145" s="255">
        <f t="shared" si="512"/>
        <v>0</v>
      </c>
      <c r="PS145" s="255"/>
      <c r="PT145" s="259"/>
      <c r="PU145" s="257"/>
      <c r="PV145" s="254">
        <f t="shared" si="513"/>
        <v>28.862203753048878</v>
      </c>
      <c r="PW145" s="255">
        <f t="shared" si="514"/>
        <v>32.527703629686087</v>
      </c>
      <c r="PX145" s="255">
        <f t="shared" si="515"/>
        <v>9.573901540948189E-2</v>
      </c>
      <c r="PY145" s="255">
        <f t="shared" si="516"/>
        <v>0.11871637910775754</v>
      </c>
      <c r="PZ145" s="255">
        <f t="shared" si="517"/>
        <v>29.110857952250178</v>
      </c>
      <c r="QA145" s="255">
        <f t="shared" si="755"/>
        <v>0.99145836925833097</v>
      </c>
      <c r="QB145" s="259">
        <f t="shared" si="518"/>
        <v>3.2887734042919736E-3</v>
      </c>
      <c r="QC145" s="257">
        <f t="shared" si="756"/>
        <v>1.1267045185128381</v>
      </c>
      <c r="QD145" s="254">
        <f t="shared" si="519"/>
        <v>24.858731707215146</v>
      </c>
      <c r="QE145" s="255">
        <f t="shared" si="520"/>
        <v>28.015790634031468</v>
      </c>
      <c r="QF145" s="255">
        <f t="shared" si="521"/>
        <v>8.298451885628369E-2</v>
      </c>
      <c r="QG145" s="255">
        <f t="shared" si="522"/>
        <v>0.10290080338179178</v>
      </c>
      <c r="QH145" s="255">
        <f t="shared" si="523"/>
        <v>25.232665390685092</v>
      </c>
      <c r="QI145" s="255">
        <f t="shared" si="784"/>
        <v>0.98518057138712001</v>
      </c>
      <c r="QJ145" s="259">
        <f t="shared" si="785"/>
        <v>3.2887734042919741E-3</v>
      </c>
      <c r="QK145" s="257">
        <f t="shared" si="786"/>
        <v>1.1259072381831943</v>
      </c>
      <c r="QL145" s="254">
        <f t="shared" si="524"/>
        <v>101.87614339133754</v>
      </c>
      <c r="QM145" s="255">
        <f t="shared" si="525"/>
        <v>114.8144136020374</v>
      </c>
      <c r="QN145" s="255">
        <f t="shared" si="526"/>
        <v>0.64330427263789391</v>
      </c>
      <c r="QO145" s="255">
        <f t="shared" si="527"/>
        <v>0.79769729807098844</v>
      </c>
      <c r="QP145" s="255">
        <f t="shared" si="757"/>
        <v>195.60614051377249</v>
      </c>
      <c r="QQ145" s="255">
        <f t="shared" si="758"/>
        <v>0.52082282858683826</v>
      </c>
      <c r="QR145" s="259">
        <f t="shared" si="528"/>
        <v>3.2887734042919749E-3</v>
      </c>
      <c r="QS145" s="257">
        <f t="shared" si="759"/>
        <v>1.0669338048475585</v>
      </c>
      <c r="QT145" s="254">
        <f t="shared" si="529"/>
        <v>41.364135965697301</v>
      </c>
      <c r="QU145" s="255">
        <f t="shared" si="530"/>
        <v>46.617381233340858</v>
      </c>
      <c r="QV145" s="255">
        <f t="shared" si="531"/>
        <v>0.14416530164183922</v>
      </c>
      <c r="QW145" s="255">
        <f t="shared" si="532"/>
        <v>0.17876497403588062</v>
      </c>
      <c r="QX145" s="255">
        <f t="shared" si="533"/>
        <v>43.835583641517545</v>
      </c>
      <c r="QY145" s="255">
        <f t="shared" si="787"/>
        <v>0.94362005771312496</v>
      </c>
      <c r="QZ145" s="259">
        <f t="shared" si="788"/>
        <v>3.2887734042919741E-3</v>
      </c>
      <c r="RA145" s="257">
        <f t="shared" si="789"/>
        <v>1.120629052946597</v>
      </c>
      <c r="RB145" s="254">
        <f t="shared" si="534"/>
        <v>0</v>
      </c>
      <c r="RC145" s="255">
        <f t="shared" si="535"/>
        <v>0</v>
      </c>
      <c r="RD145" s="255">
        <f t="shared" si="760"/>
        <v>0</v>
      </c>
      <c r="RE145" s="255">
        <f t="shared" si="536"/>
        <v>0</v>
      </c>
      <c r="RF145" s="255">
        <f t="shared" si="537"/>
        <v>0</v>
      </c>
      <c r="RG145" s="255"/>
      <c r="RH145" s="259"/>
      <c r="RI145" s="257"/>
      <c r="RJ145" s="254">
        <f t="shared" si="538"/>
        <v>8.2876812372158959</v>
      </c>
      <c r="RK145" s="255">
        <f t="shared" si="539"/>
        <v>9.3402167543423147</v>
      </c>
      <c r="RL145" s="255">
        <f t="shared" si="761"/>
        <v>0.25670602085460759</v>
      </c>
      <c r="RM145" s="255">
        <f t="shared" si="540"/>
        <v>0.31831546585971343</v>
      </c>
      <c r="RN145" s="255">
        <f t="shared" si="541"/>
        <v>78.05524713852175</v>
      </c>
      <c r="RO145" s="255">
        <f t="shared" si="793"/>
        <v>0.10617711865684129</v>
      </c>
      <c r="RP145" s="259">
        <f t="shared" si="794"/>
        <v>3.2887734042919745E-3</v>
      </c>
      <c r="RQ145" s="257">
        <f t="shared" si="795"/>
        <v>1.0142737996864488</v>
      </c>
      <c r="RR145" s="254">
        <f t="shared" si="542"/>
        <v>0</v>
      </c>
      <c r="RS145" s="255">
        <f t="shared" si="543"/>
        <v>0</v>
      </c>
      <c r="RT145" s="255">
        <f t="shared" si="762"/>
        <v>0</v>
      </c>
      <c r="RU145" s="255">
        <f t="shared" si="544"/>
        <v>0</v>
      </c>
      <c r="RV145" s="255">
        <f t="shared" si="545"/>
        <v>0</v>
      </c>
      <c r="RW145" s="255"/>
      <c r="RX145" s="259"/>
      <c r="RY145" s="257"/>
      <c r="RZ145" s="260"/>
      <c r="SA145" s="242" t="e">
        <f t="shared" si="546"/>
        <v>#REF!</v>
      </c>
      <c r="SB145" s="242">
        <f t="shared" si="547"/>
        <v>0</v>
      </c>
      <c r="SC145" s="242">
        <f t="shared" si="548"/>
        <v>0.33759843499131265</v>
      </c>
      <c r="SD145" s="242">
        <f t="shared" si="549"/>
        <v>6.0098226470932714E-2</v>
      </c>
      <c r="SE145" s="242">
        <f t="shared" si="550"/>
        <v>0</v>
      </c>
      <c r="SF145" s="262">
        <v>0</v>
      </c>
      <c r="SG145" s="242">
        <f t="shared" si="551"/>
        <v>0</v>
      </c>
      <c r="SH145" s="262">
        <v>0</v>
      </c>
      <c r="SI145" s="242">
        <f t="shared" si="552"/>
        <v>0.49128044445431512</v>
      </c>
      <c r="SJ145" s="242">
        <f t="shared" si="553"/>
        <v>0</v>
      </c>
      <c r="SK145" s="242">
        <f t="shared" si="554"/>
        <v>0</v>
      </c>
      <c r="SL145" s="242">
        <f t="shared" si="555"/>
        <v>0.16427351879917182</v>
      </c>
      <c r="SM145" s="242">
        <f t="shared" si="556"/>
        <v>0.14186431201108249</v>
      </c>
      <c r="SN145" s="242">
        <f t="shared" si="557"/>
        <v>0.86090888713149494</v>
      </c>
      <c r="SO145" s="242">
        <f t="shared" si="558"/>
        <v>0.24149556090999164</v>
      </c>
      <c r="SP145" s="242">
        <f t="shared" si="559"/>
        <v>0</v>
      </c>
      <c r="SQ145" s="242">
        <f t="shared" si="560"/>
        <v>0.26502974385806904</v>
      </c>
      <c r="SR145" s="242">
        <f t="shared" si="561"/>
        <v>0</v>
      </c>
      <c r="SS145" s="242" t="e">
        <f t="shared" si="562"/>
        <v>#REF!</v>
      </c>
      <c r="ST145" s="242" t="e">
        <f t="shared" si="563"/>
        <v>#REF!</v>
      </c>
      <c r="SU145" s="242" t="e">
        <f t="shared" si="796"/>
        <v>#REF!</v>
      </c>
      <c r="SV145" s="242" t="e">
        <f t="shared" si="797"/>
        <v>#REF!</v>
      </c>
      <c r="SW145" s="242" t="e">
        <f t="shared" si="564"/>
        <v>#REF!</v>
      </c>
      <c r="SX145" s="242" t="e">
        <f t="shared" si="564"/>
        <v>#REF!</v>
      </c>
      <c r="SY145" s="242" t="e">
        <f t="shared" si="564"/>
        <v>#REF!</v>
      </c>
      <c r="SZ145" s="263" t="e">
        <f t="shared" si="564"/>
        <v>#REF!</v>
      </c>
      <c r="TA145" s="264">
        <f t="shared" si="565"/>
        <v>445.760784</v>
      </c>
      <c r="TB145" s="264">
        <f t="shared" si="566"/>
        <v>0</v>
      </c>
      <c r="TC145" s="264">
        <f t="shared" si="567"/>
        <v>122.65572400000001</v>
      </c>
      <c r="TD145" s="264">
        <f t="shared" si="568"/>
        <v>20.323440000000002</v>
      </c>
      <c r="TE145" s="264">
        <f t="shared" si="569"/>
        <v>0</v>
      </c>
      <c r="TF145" s="264">
        <f t="shared" si="569"/>
        <v>0</v>
      </c>
      <c r="TG145" s="264">
        <f t="shared" si="570"/>
        <v>172.410516</v>
      </c>
      <c r="TH145" s="264">
        <f t="shared" si="571"/>
        <v>0</v>
      </c>
      <c r="TI145" s="264">
        <f t="shared" si="572"/>
        <v>0</v>
      </c>
      <c r="TJ145" s="264">
        <f t="shared" si="573"/>
        <v>54.873288000000009</v>
      </c>
      <c r="TK145" s="264">
        <f t="shared" si="574"/>
        <v>47.42136</v>
      </c>
      <c r="TL145" s="264">
        <f t="shared" si="575"/>
        <v>303.68488400000001</v>
      </c>
      <c r="TM145" s="264">
        <f t="shared" si="576"/>
        <v>81.105580000000003</v>
      </c>
      <c r="TN145" s="264">
        <f t="shared" si="577"/>
        <v>0</v>
      </c>
      <c r="TO145" s="264">
        <f t="shared" si="578"/>
        <v>98.342867999999996</v>
      </c>
      <c r="TP145" s="264">
        <f t="shared" si="578"/>
        <v>0</v>
      </c>
      <c r="TQ145" s="264"/>
      <c r="TR145" s="264"/>
      <c r="TS145" s="264" t="e">
        <f t="shared" si="579"/>
        <v>#REF!</v>
      </c>
      <c r="TT145" s="264">
        <f t="shared" si="580"/>
        <v>0</v>
      </c>
      <c r="TU145" s="264">
        <f t="shared" si="581"/>
        <v>127.05854699333044</v>
      </c>
      <c r="TV145" s="264">
        <f t="shared" si="582"/>
        <v>22.618568514600238</v>
      </c>
      <c r="TW145" s="264">
        <f t="shared" si="582"/>
        <v>0</v>
      </c>
      <c r="TX145" s="264">
        <f t="shared" si="583"/>
        <v>0</v>
      </c>
      <c r="TY145" s="264">
        <f t="shared" si="584"/>
        <v>184.89830807482605</v>
      </c>
      <c r="TZ145" s="264">
        <f t="shared" si="585"/>
        <v>0</v>
      </c>
      <c r="UA145" s="264">
        <f t="shared" si="586"/>
        <v>0</v>
      </c>
      <c r="UB145" s="264">
        <f t="shared" si="587"/>
        <v>61.825981535256311</v>
      </c>
      <c r="UC145" s="264">
        <f t="shared" si="588"/>
        <v>53.392052468491009</v>
      </c>
      <c r="UD145" s="264">
        <f t="shared" si="589"/>
        <v>324.01166876080947</v>
      </c>
      <c r="UE145" s="264">
        <f t="shared" si="590"/>
        <v>90.889269304084451</v>
      </c>
      <c r="UF145" s="264">
        <f t="shared" si="591"/>
        <v>0</v>
      </c>
      <c r="UG145" s="264">
        <f t="shared" si="592"/>
        <v>99.746594398422872</v>
      </c>
      <c r="UH145" s="264">
        <f t="shared" si="592"/>
        <v>0</v>
      </c>
      <c r="UI145" s="191"/>
      <c r="UJ145" s="191"/>
      <c r="UK145" s="191"/>
      <c r="UL145" s="191"/>
      <c r="UM145" s="189"/>
      <c r="UN145" s="191"/>
      <c r="UO145" s="191"/>
      <c r="UP145" s="191"/>
      <c r="UQ145" s="191"/>
      <c r="UR145" s="191"/>
      <c r="US145" s="191"/>
      <c r="UT145" s="191"/>
      <c r="UU145" s="191"/>
      <c r="UV145" s="192"/>
      <c r="UW145" s="191"/>
      <c r="UX145" s="191"/>
      <c r="UY145" s="191"/>
      <c r="UZ145" s="191"/>
      <c r="VA145" s="191"/>
      <c r="VB145" s="191"/>
      <c r="VC145" s="191"/>
      <c r="VD145" s="191"/>
      <c r="VE145" s="191"/>
      <c r="VF145" s="191"/>
      <c r="VG145" s="191"/>
      <c r="VH145" s="191"/>
      <c r="VI145" s="191"/>
      <c r="VJ145" s="191"/>
      <c r="VK145" s="191"/>
      <c r="VL145" s="191"/>
      <c r="VM145" s="191"/>
      <c r="VN145" s="219"/>
      <c r="VO145" s="191"/>
      <c r="VP145" s="191"/>
      <c r="VQ145" s="191"/>
      <c r="VR145" s="191"/>
      <c r="VS145" s="191"/>
      <c r="VT145" s="191"/>
      <c r="VU145" s="191"/>
      <c r="VV145" s="191"/>
    </row>
    <row r="146" spans="1:594" ht="23.1" hidden="1" customHeight="1" thickBot="1" x14ac:dyDescent="0.35">
      <c r="A146" s="265">
        <v>109</v>
      </c>
      <c r="B146" s="266" t="s">
        <v>189</v>
      </c>
      <c r="C146" s="265">
        <v>2</v>
      </c>
      <c r="D146" s="267">
        <v>638.66</v>
      </c>
      <c r="E146" s="239"/>
      <c r="F146" s="240">
        <f t="shared" si="593"/>
        <v>638.66</v>
      </c>
      <c r="G146" s="240"/>
      <c r="H146" s="268">
        <f>196</f>
        <v>196</v>
      </c>
      <c r="I146" s="269">
        <v>3.3094000000000001</v>
      </c>
      <c r="J146" s="269">
        <v>3.3094000000000001</v>
      </c>
      <c r="K146" s="269">
        <f t="shared" si="798"/>
        <v>2.8612000000000002</v>
      </c>
      <c r="L146" s="269">
        <f t="shared" si="799"/>
        <v>2.8612000000000002</v>
      </c>
      <c r="M146" s="269">
        <v>0.65039999999999998</v>
      </c>
      <c r="N146" s="269">
        <v>0</v>
      </c>
      <c r="O146" s="269">
        <v>0.44819999999999999</v>
      </c>
      <c r="P146" s="269">
        <v>5.3699999999999998E-2</v>
      </c>
      <c r="Q146" s="269">
        <v>0</v>
      </c>
      <c r="R146" s="269">
        <v>0</v>
      </c>
      <c r="S146" s="269">
        <v>0.4718</v>
      </c>
      <c r="T146" s="269">
        <v>0</v>
      </c>
      <c r="U146" s="269">
        <v>0</v>
      </c>
      <c r="V146" s="269">
        <v>0.1666</v>
      </c>
      <c r="W146" s="269">
        <v>0.21049999999999999</v>
      </c>
      <c r="X146" s="269">
        <v>0.87190000000000001</v>
      </c>
      <c r="Y146" s="269">
        <v>0.2069</v>
      </c>
      <c r="Z146" s="269">
        <v>1.1999999999999999E-3</v>
      </c>
      <c r="AA146" s="269">
        <v>0.22819999999999999</v>
      </c>
      <c r="AB146" s="269">
        <v>0</v>
      </c>
      <c r="AC146" s="244">
        <v>0</v>
      </c>
      <c r="AD146" s="243">
        <f t="shared" si="802"/>
        <v>0</v>
      </c>
      <c r="AE146" s="243">
        <f t="shared" si="390"/>
        <v>0</v>
      </c>
      <c r="AF146" s="243">
        <f t="shared" si="595"/>
        <v>0</v>
      </c>
      <c r="AG146" s="243">
        <f t="shared" si="596"/>
        <v>0</v>
      </c>
      <c r="AH146" s="244">
        <v>0</v>
      </c>
      <c r="AI146" s="243">
        <f t="shared" si="391"/>
        <v>0</v>
      </c>
      <c r="AJ146" s="243">
        <f t="shared" si="597"/>
        <v>0</v>
      </c>
      <c r="AK146" s="243">
        <f t="shared" si="598"/>
        <v>0</v>
      </c>
      <c r="AL146" s="243">
        <f t="shared" si="392"/>
        <v>0</v>
      </c>
      <c r="AM146" s="243">
        <f t="shared" si="599"/>
        <v>0</v>
      </c>
      <c r="AN146" s="244">
        <v>153.56</v>
      </c>
      <c r="AO146" s="244">
        <v>33.783200000000001</v>
      </c>
      <c r="AP146" s="243">
        <f t="shared" si="600"/>
        <v>0</v>
      </c>
      <c r="AQ146" s="243">
        <f t="shared" si="601"/>
        <v>0</v>
      </c>
      <c r="AR146" s="243">
        <f t="shared" si="602"/>
        <v>0</v>
      </c>
      <c r="AS146" s="244">
        <v>14.4873078374583</v>
      </c>
      <c r="AT146" s="244" t="e">
        <f t="shared" si="393"/>
        <v>#REF!</v>
      </c>
      <c r="AU146" s="243">
        <f t="shared" si="394"/>
        <v>22.932378063536095</v>
      </c>
      <c r="AV146" s="243">
        <f t="shared" si="603"/>
        <v>0.73919420142310188</v>
      </c>
      <c r="AW146" s="243">
        <f t="shared" si="604"/>
        <v>19.561209513085213</v>
      </c>
      <c r="AX146" s="243">
        <f t="shared" si="395"/>
        <v>11.238144295049722</v>
      </c>
      <c r="AY146" s="243">
        <f t="shared" si="605"/>
        <v>283.20123623525296</v>
      </c>
      <c r="AZ146" s="244">
        <v>35</v>
      </c>
      <c r="BA146" s="243">
        <f t="shared" si="606"/>
        <v>178.40083333333328</v>
      </c>
      <c r="BB146" s="243">
        <f t="shared" si="607"/>
        <v>18.60465833333333</v>
      </c>
      <c r="BC146" s="243">
        <f t="shared" si="608"/>
        <v>14.883726666666664</v>
      </c>
      <c r="BD146" s="243">
        <f t="shared" si="609"/>
        <v>3.7209316666666652</v>
      </c>
      <c r="BE146" s="244">
        <v>6.9767468749999999</v>
      </c>
      <c r="BF146" s="243">
        <f t="shared" si="610"/>
        <v>5.5813975000000005</v>
      </c>
      <c r="BG146" s="243">
        <f t="shared" si="611"/>
        <v>1.3953493749999994</v>
      </c>
      <c r="BH146" s="243">
        <f t="shared" si="396"/>
        <v>23.176861925408765</v>
      </c>
      <c r="BI146" s="243">
        <f t="shared" si="612"/>
        <v>0.74707480815900607</v>
      </c>
      <c r="BJ146" s="243">
        <f t="shared" si="613"/>
        <v>19.769753085470487</v>
      </c>
      <c r="BK146" s="243">
        <f t="shared" si="397"/>
        <v>11.357955023353769</v>
      </c>
      <c r="BL146" s="243">
        <f t="shared" si="614"/>
        <v>286.22046658851497</v>
      </c>
      <c r="BM146" s="244">
        <v>12.07</v>
      </c>
      <c r="BN146" s="243">
        <f t="shared" si="615"/>
        <v>2.6554000000000002</v>
      </c>
      <c r="BO146" s="243">
        <f t="shared" si="398"/>
        <v>0</v>
      </c>
      <c r="BP146" s="243">
        <f t="shared" si="616"/>
        <v>0</v>
      </c>
      <c r="BQ146" s="243">
        <f t="shared" si="617"/>
        <v>0</v>
      </c>
      <c r="BR146" s="244">
        <v>2.2968994385250001</v>
      </c>
      <c r="BS146" s="243">
        <f t="shared" si="399"/>
        <v>1.9341070406925129</v>
      </c>
      <c r="BT146" s="243">
        <f t="shared" si="618"/>
        <v>6.2343325469798615E-2</v>
      </c>
      <c r="BU146" s="243">
        <f t="shared" si="619"/>
        <v>1.6497841147960597</v>
      </c>
      <c r="BV146" s="243">
        <f t="shared" si="400"/>
        <v>0.94782032396087568</v>
      </c>
      <c r="BW146" s="243">
        <f t="shared" si="620"/>
        <v>23.885072163814066</v>
      </c>
      <c r="BX146" s="244">
        <v>0</v>
      </c>
      <c r="BY146" s="243">
        <f t="shared" si="401"/>
        <v>0</v>
      </c>
      <c r="BZ146" s="243">
        <f t="shared" si="621"/>
        <v>0</v>
      </c>
      <c r="CA146" s="243">
        <f t="shared" si="622"/>
        <v>0</v>
      </c>
      <c r="CB146" s="243">
        <f t="shared" si="402"/>
        <v>0</v>
      </c>
      <c r="CC146" s="243">
        <f t="shared" si="623"/>
        <v>0</v>
      </c>
      <c r="CD146" s="245"/>
      <c r="CE146" s="243">
        <f t="shared" si="403"/>
        <v>0</v>
      </c>
      <c r="CF146" s="243">
        <f t="shared" si="624"/>
        <v>0</v>
      </c>
      <c r="CG146" s="243">
        <f t="shared" si="625"/>
        <v>0</v>
      </c>
      <c r="CH146" s="243">
        <f t="shared" si="404"/>
        <v>0</v>
      </c>
      <c r="CI146" s="243">
        <f t="shared" si="626"/>
        <v>0</v>
      </c>
      <c r="CJ146" s="245"/>
      <c r="CK146" s="243">
        <f t="shared" si="405"/>
        <v>0</v>
      </c>
      <c r="CL146" s="243">
        <f t="shared" si="627"/>
        <v>0</v>
      </c>
      <c r="CM146" s="243">
        <f t="shared" si="628"/>
        <v>0</v>
      </c>
      <c r="CN146" s="243">
        <f t="shared" si="406"/>
        <v>0</v>
      </c>
      <c r="CO146" s="243">
        <f t="shared" si="629"/>
        <v>0</v>
      </c>
      <c r="CP146" s="243">
        <v>0</v>
      </c>
      <c r="CQ146" s="243">
        <f t="shared" si="407"/>
        <v>0</v>
      </c>
      <c r="CR146" s="243">
        <f t="shared" si="763"/>
        <v>0</v>
      </c>
      <c r="CS146" s="243">
        <f t="shared" si="630"/>
        <v>0</v>
      </c>
      <c r="CT146" s="243">
        <f t="shared" si="408"/>
        <v>0</v>
      </c>
      <c r="CU146" s="243">
        <f t="shared" si="631"/>
        <v>0</v>
      </c>
      <c r="CV146" s="243"/>
      <c r="CW146" s="243">
        <f t="shared" si="409"/>
        <v>0</v>
      </c>
      <c r="CX146" s="243">
        <f t="shared" si="764"/>
        <v>0</v>
      </c>
      <c r="CY146" s="243">
        <f t="shared" si="632"/>
        <v>0</v>
      </c>
      <c r="CZ146" s="243">
        <f t="shared" si="410"/>
        <v>0</v>
      </c>
      <c r="DA146" s="243">
        <f t="shared" si="633"/>
        <v>0</v>
      </c>
      <c r="DB146" s="244">
        <v>0</v>
      </c>
      <c r="DC146" s="243">
        <f t="shared" si="634"/>
        <v>0</v>
      </c>
      <c r="DD146" s="243">
        <f t="shared" si="411"/>
        <v>0</v>
      </c>
      <c r="DE146" s="244">
        <v>0</v>
      </c>
      <c r="DF146" s="244">
        <v>0</v>
      </c>
      <c r="DG146" s="243">
        <f t="shared" si="412"/>
        <v>0</v>
      </c>
      <c r="DH146" s="243">
        <f t="shared" si="413"/>
        <v>0</v>
      </c>
      <c r="DI146" s="243">
        <f t="shared" si="635"/>
        <v>0</v>
      </c>
      <c r="DJ146" s="244">
        <v>58.87</v>
      </c>
      <c r="DK146" s="243">
        <f t="shared" si="636"/>
        <v>12.9514</v>
      </c>
      <c r="DL146" s="243">
        <f t="shared" si="414"/>
        <v>0</v>
      </c>
      <c r="DM146" s="244">
        <v>2.4410770978250098</v>
      </c>
      <c r="DN146" s="244">
        <v>4.0612877746666696</v>
      </c>
      <c r="DO146" s="243">
        <f t="shared" si="415"/>
        <v>8.8992997473999047</v>
      </c>
      <c r="DP146" s="243">
        <f t="shared" si="416"/>
        <v>4.3611532309945797</v>
      </c>
      <c r="DQ146" s="243">
        <f t="shared" si="637"/>
        <v>109.90106142106339</v>
      </c>
      <c r="DR146" s="244">
        <v>13.99</v>
      </c>
      <c r="DS146" s="243">
        <f t="shared" si="638"/>
        <v>3.0777999999999999</v>
      </c>
      <c r="DT146" s="243">
        <f t="shared" si="417"/>
        <v>0</v>
      </c>
      <c r="DU146" s="244">
        <v>0.59194911543500095</v>
      </c>
      <c r="DV146" s="244">
        <v>0</v>
      </c>
      <c r="DW146" s="243">
        <f t="shared" si="418"/>
        <v>2.0065353229378893</v>
      </c>
      <c r="DX146" s="243">
        <f t="shared" si="419"/>
        <v>0.98331422191864437</v>
      </c>
      <c r="DY146" s="243">
        <f t="shared" si="420"/>
        <v>24.779518392349836</v>
      </c>
      <c r="DZ146" s="244">
        <v>0</v>
      </c>
      <c r="EA146" s="243">
        <f t="shared" si="639"/>
        <v>0</v>
      </c>
      <c r="EB146" s="243">
        <f t="shared" si="421"/>
        <v>0</v>
      </c>
      <c r="EC146" s="244">
        <v>0</v>
      </c>
      <c r="ED146" s="244">
        <v>0</v>
      </c>
      <c r="EE146" s="243">
        <f t="shared" si="422"/>
        <v>0</v>
      </c>
      <c r="EF146" s="243">
        <f t="shared" si="423"/>
        <v>0</v>
      </c>
      <c r="EG146" s="243">
        <f t="shared" si="424"/>
        <v>0</v>
      </c>
      <c r="EH146" s="244">
        <v>0</v>
      </c>
      <c r="EI146" s="243">
        <f t="shared" si="640"/>
        <v>0</v>
      </c>
      <c r="EJ146" s="243">
        <f t="shared" si="425"/>
        <v>0</v>
      </c>
      <c r="EK146" s="244">
        <v>0</v>
      </c>
      <c r="EL146" s="244">
        <v>0</v>
      </c>
      <c r="EM146" s="243">
        <f t="shared" si="426"/>
        <v>0</v>
      </c>
      <c r="EN146" s="243">
        <f t="shared" si="427"/>
        <v>0</v>
      </c>
      <c r="EO146" s="243">
        <f t="shared" si="641"/>
        <v>0</v>
      </c>
      <c r="EP146" s="244">
        <v>0</v>
      </c>
      <c r="EQ146" s="244">
        <v>74.084559999999996</v>
      </c>
      <c r="ER146" s="244">
        <v>0</v>
      </c>
      <c r="ES146" s="244">
        <v>0</v>
      </c>
      <c r="ET146" s="244">
        <v>0</v>
      </c>
      <c r="EU146" s="243">
        <f t="shared" si="428"/>
        <v>8.4176329772649634</v>
      </c>
      <c r="EV146" s="243">
        <f t="shared" si="642"/>
        <v>0.27133101805939308</v>
      </c>
      <c r="EW146" s="243">
        <f t="shared" si="643"/>
        <v>7.1802009288497377</v>
      </c>
      <c r="EX146" s="243">
        <f t="shared" si="429"/>
        <v>4.1251096488632477</v>
      </c>
      <c r="EY146" s="243">
        <f t="shared" si="644"/>
        <v>103.95276315135384</v>
      </c>
      <c r="EZ146" s="245">
        <f t="shared" si="645"/>
        <v>72.86</v>
      </c>
      <c r="FA146" s="245">
        <f t="shared" si="645"/>
        <v>16.029199999999999</v>
      </c>
      <c r="FB146" s="245">
        <f t="shared" si="645"/>
        <v>0</v>
      </c>
      <c r="FC146" s="245">
        <f t="shared" si="646"/>
        <v>0</v>
      </c>
      <c r="FD146" s="245">
        <f t="shared" si="647"/>
        <v>0</v>
      </c>
      <c r="FE146" s="245">
        <f t="shared" si="648"/>
        <v>7.0943139879266797</v>
      </c>
      <c r="FF146" s="245">
        <f t="shared" si="649"/>
        <v>19.323468047602759</v>
      </c>
      <c r="FG146" s="245">
        <f t="shared" si="650"/>
        <v>0.62286586644429465</v>
      </c>
      <c r="FH146" s="245">
        <f t="shared" si="651"/>
        <v>16.482826419105372</v>
      </c>
      <c r="FI146" s="245">
        <f t="shared" si="652"/>
        <v>9.4695771017764727</v>
      </c>
      <c r="FJ146" s="245">
        <f t="shared" si="652"/>
        <v>238.63334296476705</v>
      </c>
      <c r="FK146" s="244">
        <f t="shared" si="430"/>
        <v>0</v>
      </c>
      <c r="FL146" s="244">
        <v>0</v>
      </c>
      <c r="FM146" s="243">
        <f t="shared" si="653"/>
        <v>0</v>
      </c>
      <c r="FN146" s="243">
        <f t="shared" si="654"/>
        <v>0</v>
      </c>
      <c r="FO146" s="244">
        <v>0</v>
      </c>
      <c r="FP146" s="244">
        <f t="shared" si="655"/>
        <v>0</v>
      </c>
      <c r="FQ146" s="244">
        <f t="shared" si="431"/>
        <v>0</v>
      </c>
      <c r="FR146" s="244">
        <v>0</v>
      </c>
      <c r="FS146" s="243">
        <f t="shared" si="656"/>
        <v>0</v>
      </c>
      <c r="FT146" s="243">
        <f t="shared" si="657"/>
        <v>0</v>
      </c>
      <c r="FU146" s="244">
        <v>0</v>
      </c>
      <c r="FV146" s="244">
        <f t="shared" si="658"/>
        <v>0</v>
      </c>
      <c r="FW146" s="270">
        <v>9.1959999999999993E-3</v>
      </c>
      <c r="FX146" s="243">
        <f t="shared" si="659"/>
        <v>40.957089886086003</v>
      </c>
      <c r="FY146" s="243">
        <f t="shared" si="660"/>
        <v>9.0105597749389208</v>
      </c>
      <c r="FZ146" s="243">
        <f t="shared" si="432"/>
        <v>0</v>
      </c>
      <c r="GA146" s="243">
        <f t="shared" si="661"/>
        <v>0</v>
      </c>
      <c r="GB146" s="243">
        <f t="shared" si="662"/>
        <v>0</v>
      </c>
      <c r="GC146" s="243">
        <f t="shared" si="663"/>
        <v>0.71606985764014552</v>
      </c>
      <c r="GD146" s="243">
        <f t="shared" si="433"/>
        <v>5.7587835958094775</v>
      </c>
      <c r="GE146" s="243">
        <f t="shared" si="664"/>
        <v>0.18562660311455079</v>
      </c>
      <c r="GF146" s="243">
        <f t="shared" si="665"/>
        <v>4.9122150413727033</v>
      </c>
      <c r="GG146" s="243">
        <f t="shared" si="434"/>
        <v>2.822125155723727</v>
      </c>
      <c r="GH146" s="247">
        <f t="shared" si="666"/>
        <v>71.11755392423791</v>
      </c>
      <c r="GI146" s="244">
        <v>48</v>
      </c>
      <c r="GJ146" s="244">
        <v>4062.25</v>
      </c>
      <c r="GK146" s="244">
        <v>893.69500000000005</v>
      </c>
      <c r="GL146" s="244">
        <v>2491.6761273683801</v>
      </c>
      <c r="GM146" s="244">
        <v>71.022008333333304</v>
      </c>
      <c r="GN146" s="271">
        <v>51.47</v>
      </c>
      <c r="GO146" s="243">
        <f t="shared" si="667"/>
        <v>11.323399999999999</v>
      </c>
      <c r="GP146" s="243">
        <f t="shared" si="435"/>
        <v>0</v>
      </c>
      <c r="GQ146" s="243">
        <f t="shared" si="668"/>
        <v>0</v>
      </c>
      <c r="GR146" s="243">
        <f t="shared" si="669"/>
        <v>0</v>
      </c>
      <c r="GS146" s="244">
        <v>1.04187567725</v>
      </c>
      <c r="GT146" s="244">
        <v>0.38874623244166701</v>
      </c>
      <c r="GU146" s="245"/>
      <c r="GV146" s="243">
        <f t="shared" si="436"/>
        <v>7.2972593042276026</v>
      </c>
      <c r="GW146" s="243">
        <f t="shared" si="670"/>
        <v>0.23521728749722487</v>
      </c>
      <c r="GX146" s="243">
        <f t="shared" si="671"/>
        <v>6.2245275097865731</v>
      </c>
      <c r="GY146" s="243">
        <f t="shared" si="437"/>
        <v>3.5760640606959635</v>
      </c>
      <c r="GZ146" s="243">
        <f t="shared" si="672"/>
        <v>90.116814329538286</v>
      </c>
      <c r="HA146" s="244">
        <v>0</v>
      </c>
      <c r="HB146" s="244">
        <v>44</v>
      </c>
      <c r="HC146" s="244">
        <v>0</v>
      </c>
      <c r="HD146" s="244">
        <v>0</v>
      </c>
      <c r="HE146" s="244">
        <v>0</v>
      </c>
      <c r="HF146" s="243">
        <f t="shared" si="673"/>
        <v>0</v>
      </c>
      <c r="HG146" s="243">
        <f t="shared" si="438"/>
        <v>0</v>
      </c>
      <c r="HH146" s="244">
        <v>0</v>
      </c>
      <c r="HI146" s="244">
        <v>0</v>
      </c>
      <c r="HJ146" s="243">
        <f t="shared" si="439"/>
        <v>0</v>
      </c>
      <c r="HK146" s="243">
        <f t="shared" si="440"/>
        <v>0</v>
      </c>
      <c r="HL146" s="243">
        <f t="shared" si="441"/>
        <v>0</v>
      </c>
      <c r="HM146" s="244">
        <v>30.69</v>
      </c>
      <c r="HN146" s="243">
        <f t="shared" si="674"/>
        <v>6.7518000000000002</v>
      </c>
      <c r="HO146" s="243">
        <f t="shared" si="442"/>
        <v>0</v>
      </c>
      <c r="HP146" s="244">
        <v>1.324300670165</v>
      </c>
      <c r="HQ146" s="244">
        <v>28.5898016757933</v>
      </c>
      <c r="HR146" s="243">
        <f t="shared" si="443"/>
        <v>7.6531097006012745</v>
      </c>
      <c r="HS146" s="243">
        <f t="shared" si="444"/>
        <v>3.7504506023279789</v>
      </c>
      <c r="HT146" s="243">
        <f t="shared" si="445"/>
        <v>94.511355178665056</v>
      </c>
      <c r="HU146" s="244">
        <v>22.93</v>
      </c>
      <c r="HV146" s="243">
        <f t="shared" si="675"/>
        <v>5.0446</v>
      </c>
      <c r="HW146" s="243">
        <f t="shared" si="446"/>
        <v>0</v>
      </c>
      <c r="HX146" s="244">
        <v>0.93637000006000004</v>
      </c>
      <c r="HY146" s="244">
        <v>51.541374710920003</v>
      </c>
      <c r="HZ146" s="243">
        <f t="shared" si="447"/>
        <v>9.141153162513671</v>
      </c>
      <c r="IA146" s="243">
        <f t="shared" si="448"/>
        <v>4.4796748936746837</v>
      </c>
      <c r="IB146" s="243">
        <f t="shared" si="449"/>
        <v>112.88780732060202</v>
      </c>
      <c r="IC146" s="244">
        <v>0</v>
      </c>
      <c r="ID146" s="243">
        <f t="shared" si="676"/>
        <v>0</v>
      </c>
      <c r="IE146" s="243">
        <f t="shared" si="450"/>
        <v>0</v>
      </c>
      <c r="IF146" s="244">
        <v>0</v>
      </c>
      <c r="IG146" s="244">
        <v>0</v>
      </c>
      <c r="IH146" s="243">
        <f t="shared" si="451"/>
        <v>0</v>
      </c>
      <c r="II146" s="243">
        <f t="shared" si="452"/>
        <v>0</v>
      </c>
      <c r="IJ146" s="243">
        <f t="shared" si="677"/>
        <v>0</v>
      </c>
      <c r="IK146" s="244">
        <v>0</v>
      </c>
      <c r="IL146" s="243">
        <f t="shared" si="678"/>
        <v>0</v>
      </c>
      <c r="IM146" s="243">
        <f t="shared" si="453"/>
        <v>0</v>
      </c>
      <c r="IN146" s="244">
        <v>0</v>
      </c>
      <c r="IO146" s="244">
        <v>0</v>
      </c>
      <c r="IP146" s="243">
        <f t="shared" si="454"/>
        <v>0</v>
      </c>
      <c r="IQ146" s="243">
        <f t="shared" si="455"/>
        <v>0</v>
      </c>
      <c r="IR146" s="243">
        <f t="shared" si="679"/>
        <v>0</v>
      </c>
      <c r="IS146" s="244">
        <v>1.47</v>
      </c>
      <c r="IT146" s="243">
        <f t="shared" si="680"/>
        <v>0.32340000000000002</v>
      </c>
      <c r="IU146" s="243">
        <f t="shared" si="456"/>
        <v>0</v>
      </c>
      <c r="IV146" s="244">
        <v>6.4506668019999894E-2</v>
      </c>
      <c r="IW146" s="244">
        <v>0.15302883987987301</v>
      </c>
      <c r="IX146" s="243">
        <f t="shared" si="457"/>
        <v>0.22848643558726733</v>
      </c>
      <c r="IY146" s="243">
        <f t="shared" si="458"/>
        <v>0.11197109717435703</v>
      </c>
      <c r="IZ146" s="243">
        <f t="shared" si="681"/>
        <v>2.8216716487937972</v>
      </c>
      <c r="JA146" s="244">
        <v>21.632296666666601</v>
      </c>
      <c r="JB146" s="243">
        <f t="shared" si="682"/>
        <v>4.7591052666666522</v>
      </c>
      <c r="JC146" s="244">
        <v>55.483473333333201</v>
      </c>
      <c r="JD146" s="243">
        <f t="shared" si="459"/>
        <v>0</v>
      </c>
      <c r="JE146" s="243">
        <f t="shared" si="460"/>
        <v>9.3027838736458328</v>
      </c>
      <c r="JF146" s="243">
        <f t="shared" si="461"/>
        <v>4.5588829570156149</v>
      </c>
      <c r="JG146" s="243">
        <f t="shared" si="683"/>
        <v>114.88385051679347</v>
      </c>
      <c r="JH146" s="244">
        <v>0</v>
      </c>
      <c r="JI146" s="243">
        <f t="shared" si="684"/>
        <v>0</v>
      </c>
      <c r="JJ146" s="244">
        <v>0</v>
      </c>
      <c r="JK146" s="243">
        <f t="shared" si="462"/>
        <v>0</v>
      </c>
      <c r="JL146" s="243">
        <f t="shared" si="463"/>
        <v>0</v>
      </c>
      <c r="JM146" s="243">
        <f t="shared" si="464"/>
        <v>0</v>
      </c>
      <c r="JN146" s="243">
        <f t="shared" si="685"/>
        <v>0</v>
      </c>
      <c r="JO146" s="244">
        <v>0.83142857142857296</v>
      </c>
      <c r="JP146" s="243">
        <f t="shared" si="686"/>
        <v>0.18291428571428606</v>
      </c>
      <c r="JQ146" s="244">
        <v>1.0129523809523799</v>
      </c>
      <c r="JR146" s="243">
        <f t="shared" si="465"/>
        <v>0</v>
      </c>
      <c r="JS146" s="243">
        <f t="shared" si="466"/>
        <v>0.23034526021134111</v>
      </c>
      <c r="JT146" s="243">
        <f t="shared" si="467"/>
        <v>0.11288202491532902</v>
      </c>
      <c r="JU146" s="243">
        <f t="shared" si="687"/>
        <v>2.8446270278662911</v>
      </c>
      <c r="JV146" s="244">
        <v>0.56011904761904796</v>
      </c>
      <c r="JW146" s="243">
        <f t="shared" si="688"/>
        <v>0.12322619047619056</v>
      </c>
      <c r="JX146" s="244">
        <v>1.14916666666667</v>
      </c>
      <c r="JY146" s="243">
        <f t="shared" si="468"/>
        <v>0</v>
      </c>
      <c r="JZ146" s="243">
        <f t="shared" si="469"/>
        <v>0.20821359593354505</v>
      </c>
      <c r="KA146" s="243">
        <f t="shared" si="470"/>
        <v>0.10203627503477269</v>
      </c>
      <c r="KB146" s="243">
        <f t="shared" si="689"/>
        <v>2.5713141308762717</v>
      </c>
      <c r="KC146" s="244">
        <v>34.799999999999997</v>
      </c>
      <c r="KD146" s="243">
        <f t="shared" si="690"/>
        <v>7.6559999999999997</v>
      </c>
      <c r="KE146" s="244">
        <v>18.6533333333333</v>
      </c>
      <c r="KF146" s="243">
        <f t="shared" si="471"/>
        <v>0</v>
      </c>
      <c r="KG146" s="243">
        <f t="shared" si="472"/>
        <v>6.9433622806876825</v>
      </c>
      <c r="KH146" s="243">
        <f t="shared" si="473"/>
        <v>3.4026347807010491</v>
      </c>
      <c r="KI146" s="243">
        <f t="shared" si="691"/>
        <v>85.746396473666422</v>
      </c>
      <c r="KJ146" s="244">
        <v>11.0317055555556</v>
      </c>
      <c r="KK146" s="243">
        <f t="shared" si="692"/>
        <v>2.4269752222222323</v>
      </c>
      <c r="KL146" s="244">
        <v>10.6930444444444</v>
      </c>
      <c r="KM146" s="243">
        <f t="shared" si="474"/>
        <v>0</v>
      </c>
      <c r="KN146" s="243">
        <f t="shared" si="475"/>
        <v>2.744166378101184</v>
      </c>
      <c r="KO146" s="243">
        <f t="shared" si="476"/>
        <v>1.3447945800161709</v>
      </c>
      <c r="KP146" s="243">
        <f t="shared" si="693"/>
        <v>33.888823416407504</v>
      </c>
      <c r="KQ146" s="243">
        <f t="shared" si="694"/>
        <v>123.94554984126984</v>
      </c>
      <c r="KR146" s="243">
        <f t="shared" si="694"/>
        <v>27.268020965079362</v>
      </c>
      <c r="KS146" s="243">
        <f t="shared" si="695"/>
        <v>169.60135272356814</v>
      </c>
      <c r="KT146" s="243">
        <f t="shared" si="696"/>
        <v>0</v>
      </c>
      <c r="KU146" s="243">
        <f t="shared" si="697"/>
        <v>0</v>
      </c>
      <c r="KV146" s="243">
        <f t="shared" si="698"/>
        <v>0</v>
      </c>
      <c r="KW146" s="243">
        <f t="shared" si="699"/>
        <v>36.451620687281796</v>
      </c>
      <c r="KX146" s="243">
        <f t="shared" si="700"/>
        <v>1.1749687088648271</v>
      </c>
      <c r="KY146" s="243">
        <f t="shared" si="701"/>
        <v>31.093059227433756</v>
      </c>
      <c r="KZ146" s="243">
        <f t="shared" si="702"/>
        <v>17.863327210859953</v>
      </c>
      <c r="LA146" s="243">
        <f t="shared" si="702"/>
        <v>450.15584571367083</v>
      </c>
      <c r="LB146" s="244">
        <v>49</v>
      </c>
      <c r="LC146" s="243">
        <f t="shared" si="703"/>
        <v>10.78</v>
      </c>
      <c r="LD146" s="243">
        <f t="shared" si="477"/>
        <v>0</v>
      </c>
      <c r="LE146" s="243">
        <f t="shared" si="704"/>
        <v>0</v>
      </c>
      <c r="LF146" s="243">
        <f t="shared" si="705"/>
        <v>0</v>
      </c>
      <c r="LG146" s="244">
        <v>4.34405843265833</v>
      </c>
      <c r="LH146" s="243">
        <f t="shared" si="478"/>
        <v>7.2859012579518625</v>
      </c>
      <c r="LI146" s="243">
        <f t="shared" si="706"/>
        <v>0.23485117623204071</v>
      </c>
      <c r="LJ146" s="243">
        <f t="shared" si="707"/>
        <v>6.2148391502870259</v>
      </c>
      <c r="LK146" s="243">
        <f t="shared" si="479"/>
        <v>3.57049798453051</v>
      </c>
      <c r="LL146" s="243">
        <f t="shared" si="708"/>
        <v>89.976549210168841</v>
      </c>
      <c r="LM146" s="243">
        <f t="shared" si="480"/>
        <v>0.54166666784117723</v>
      </c>
      <c r="LN146" s="244">
        <v>6.1545228937110799E-2</v>
      </c>
      <c r="LO146" s="243">
        <f t="shared" si="709"/>
        <v>1.9838272432769494E-3</v>
      </c>
      <c r="LP146" s="243">
        <f t="shared" si="710"/>
        <v>5.2497787819218517E-2</v>
      </c>
      <c r="LQ146" s="243">
        <f t="shared" si="481"/>
        <v>3.0160594838914402E-2</v>
      </c>
      <c r="LR146" s="243">
        <f t="shared" si="711"/>
        <v>0.7600469899406429</v>
      </c>
      <c r="LS146" s="244">
        <v>103.852203</v>
      </c>
      <c r="LT146" s="243">
        <f t="shared" si="482"/>
        <v>11.799890945352384</v>
      </c>
      <c r="LU146" s="243">
        <f t="shared" si="712"/>
        <v>0.38035353071815181</v>
      </c>
      <c r="LV146" s="243">
        <f t="shared" si="713"/>
        <v>10.065250903071997</v>
      </c>
      <c r="LW146" s="243">
        <f t="shared" si="483"/>
        <v>5.7826046972676197</v>
      </c>
      <c r="LX146" s="243">
        <f t="shared" si="714"/>
        <v>145.721638371144</v>
      </c>
      <c r="LY146" s="245">
        <f t="shared" si="484"/>
        <v>0</v>
      </c>
      <c r="LZ146" s="244">
        <v>0</v>
      </c>
      <c r="MA146" s="249">
        <f t="shared" si="715"/>
        <v>0</v>
      </c>
      <c r="MB146" s="249">
        <f t="shared" si="716"/>
        <v>0</v>
      </c>
      <c r="MC146" s="249">
        <f t="shared" si="485"/>
        <v>0</v>
      </c>
      <c r="MD146" s="247">
        <f t="shared" si="717"/>
        <v>0</v>
      </c>
      <c r="ME146" s="250">
        <f t="shared" si="718"/>
        <v>1679.7885664910496</v>
      </c>
      <c r="MF146" s="251">
        <f t="shared" si="765"/>
        <v>614.71242046737416</v>
      </c>
      <c r="MG146" s="252" t="e">
        <f t="shared" si="719"/>
        <v>#REF!</v>
      </c>
      <c r="MH146" s="252" t="e">
        <f t="shared" si="766"/>
        <v>#REF!</v>
      </c>
      <c r="MI146" s="252">
        <f t="shared" si="720"/>
        <v>103.852203</v>
      </c>
      <c r="MJ146" s="252">
        <f t="shared" si="721"/>
        <v>0</v>
      </c>
      <c r="MK146" s="252">
        <f t="shared" si="767"/>
        <v>178.40083333333328</v>
      </c>
      <c r="ML146" s="252">
        <f t="shared" si="722"/>
        <v>0</v>
      </c>
      <c r="MM146" s="252">
        <f t="shared" si="723"/>
        <v>0</v>
      </c>
      <c r="MN146" s="252">
        <f t="shared" si="724"/>
        <v>74.084559999999996</v>
      </c>
      <c r="MO146" s="252">
        <f t="shared" si="725"/>
        <v>0</v>
      </c>
      <c r="MP146" s="253">
        <f t="shared" si="726"/>
        <v>0</v>
      </c>
      <c r="MQ146" s="254">
        <f t="shared" si="768"/>
        <v>0</v>
      </c>
      <c r="MR146" s="255">
        <f t="shared" si="727"/>
        <v>0</v>
      </c>
      <c r="MS146" s="255">
        <f t="shared" si="769"/>
        <v>0</v>
      </c>
      <c r="MT146" s="255">
        <f t="shared" si="770"/>
        <v>144.43944907406535</v>
      </c>
      <c r="MU146" s="255">
        <f t="shared" si="486"/>
        <v>4.6558103532256672</v>
      </c>
      <c r="MV146" s="255">
        <f t="shared" si="728"/>
        <v>150.31151969091536</v>
      </c>
      <c r="MW146" s="255" t="e">
        <f t="shared" si="487"/>
        <v>#REF!</v>
      </c>
      <c r="MX146" s="255" t="e">
        <f t="shared" si="488"/>
        <v>#REF!</v>
      </c>
      <c r="MY146" s="256" t="e">
        <f t="shared" si="729"/>
        <v>#REF!</v>
      </c>
      <c r="MZ146" s="254">
        <f t="shared" si="730"/>
        <v>0</v>
      </c>
      <c r="NA146" s="255">
        <f t="shared" si="489"/>
        <v>0</v>
      </c>
      <c r="NB146" s="255">
        <f t="shared" si="731"/>
        <v>0</v>
      </c>
      <c r="NC146" s="255">
        <f t="shared" si="490"/>
        <v>0</v>
      </c>
      <c r="ND146" s="255">
        <f t="shared" si="732"/>
        <v>0</v>
      </c>
      <c r="NE146" s="255"/>
      <c r="NF146" s="256"/>
      <c r="NG146" s="257"/>
      <c r="NH146" s="254">
        <f t="shared" si="733"/>
        <v>211.20787560596395</v>
      </c>
      <c r="NI146" s="255">
        <f t="shared" si="491"/>
        <v>238.03127580792136</v>
      </c>
      <c r="NJ146" s="255" t="e">
        <f t="shared" si="734"/>
        <v>#REF!</v>
      </c>
      <c r="NK146" s="255" t="e">
        <f t="shared" si="492"/>
        <v>#REF!</v>
      </c>
      <c r="NL146" s="255">
        <f t="shared" si="735"/>
        <v>224.76288590099441</v>
      </c>
      <c r="NM146" s="255">
        <f t="shared" si="773"/>
        <v>0.93969195474291389</v>
      </c>
      <c r="NN146" s="256" t="e">
        <f t="shared" si="774"/>
        <v>#REF!</v>
      </c>
      <c r="NO146" s="257" t="e">
        <f t="shared" si="801"/>
        <v>#REF!</v>
      </c>
      <c r="NP146" s="254">
        <f t="shared" si="736"/>
        <v>24.119098764273993</v>
      </c>
      <c r="NQ146" s="255">
        <f t="shared" si="493"/>
        <v>27.182224307336789</v>
      </c>
      <c r="NR146" s="255">
        <f t="shared" si="737"/>
        <v>21.212198974825672</v>
      </c>
      <c r="NS146" s="255">
        <f t="shared" si="494"/>
        <v>26.303126728783834</v>
      </c>
      <c r="NT146" s="255">
        <f t="shared" si="738"/>
        <v>227.15910046707535</v>
      </c>
      <c r="NU146" s="255">
        <f t="shared" si="739"/>
        <v>0.1061771186568413</v>
      </c>
      <c r="NV146" s="256">
        <f t="shared" si="740"/>
        <v>9.3380361742981047E-2</v>
      </c>
      <c r="NW146" s="257">
        <f t="shared" si="495"/>
        <v>1.0358957808877343</v>
      </c>
      <c r="NX146" s="254">
        <f t="shared" si="741"/>
        <v>16.738136620051193</v>
      </c>
      <c r="NY146" s="255">
        <f t="shared" si="496"/>
        <v>18.863879970797694</v>
      </c>
      <c r="NZ146" s="255">
        <f t="shared" si="742"/>
        <v>6.2343325469798615E-2</v>
      </c>
      <c r="OA146" s="255">
        <f t="shared" si="497"/>
        <v>7.7305723582550279E-2</v>
      </c>
      <c r="OB146" s="255">
        <f t="shared" si="743"/>
        <v>18.956406479217513</v>
      </c>
      <c r="OC146" s="255">
        <f t="shared" si="775"/>
        <v>0.88298046564899968</v>
      </c>
      <c r="OD146" s="256">
        <f t="shared" si="776"/>
        <v>3.2887734042919741E-3</v>
      </c>
      <c r="OE146" s="257">
        <f t="shared" si="777"/>
        <v>1.112927824754453</v>
      </c>
      <c r="OF146" s="254">
        <f t="shared" si="744"/>
        <v>0</v>
      </c>
      <c r="OG146" s="255">
        <f t="shared" si="498"/>
        <v>0</v>
      </c>
      <c r="OH146" s="255">
        <f t="shared" si="745"/>
        <v>0</v>
      </c>
      <c r="OI146" s="255">
        <f t="shared" si="499"/>
        <v>0</v>
      </c>
      <c r="OJ146" s="255">
        <f t="shared" si="746"/>
        <v>0</v>
      </c>
      <c r="OK146" s="255"/>
      <c r="OL146" s="256"/>
      <c r="OM146" s="257"/>
      <c r="ON146" s="258"/>
      <c r="OO146" s="254">
        <f t="shared" si="747"/>
        <v>0</v>
      </c>
      <c r="OP146" s="255">
        <f t="shared" si="500"/>
        <v>0</v>
      </c>
      <c r="OQ146" s="255">
        <f t="shared" si="748"/>
        <v>0</v>
      </c>
      <c r="OR146" s="255">
        <f t="shared" si="501"/>
        <v>0</v>
      </c>
      <c r="OS146" s="255">
        <f t="shared" si="749"/>
        <v>0</v>
      </c>
      <c r="OT146" s="255"/>
      <c r="OU146" s="256"/>
      <c r="OV146" s="257"/>
      <c r="OW146" s="258"/>
      <c r="OX146" s="254">
        <f t="shared" si="750"/>
        <v>108.99824823130855</v>
      </c>
      <c r="OY146" s="255">
        <f t="shared" si="502"/>
        <v>122.84102575668474</v>
      </c>
      <c r="OZ146" s="255">
        <f t="shared" si="751"/>
        <v>0.62286586644429465</v>
      </c>
      <c r="PA146" s="255">
        <f t="shared" si="503"/>
        <v>0.77235367439092539</v>
      </c>
      <c r="PB146" s="255">
        <f t="shared" si="752"/>
        <v>189.39154203552943</v>
      </c>
      <c r="PC146" s="255">
        <f t="shared" si="804"/>
        <v>0.57551803559876358</v>
      </c>
      <c r="PD146" s="259">
        <f t="shared" si="504"/>
        <v>3.2887734042919741E-3</v>
      </c>
      <c r="PE146" s="257">
        <f t="shared" si="805"/>
        <v>1.073880096138073</v>
      </c>
      <c r="PF146" s="254">
        <f t="shared" si="505"/>
        <v>0</v>
      </c>
      <c r="PG146" s="255">
        <f t="shared" si="506"/>
        <v>0</v>
      </c>
      <c r="PH146" s="255">
        <f t="shared" si="753"/>
        <v>0</v>
      </c>
      <c r="PI146" s="255">
        <f t="shared" si="507"/>
        <v>0</v>
      </c>
      <c r="PJ146" s="255">
        <f t="shared" si="508"/>
        <v>0</v>
      </c>
      <c r="PK146" s="255"/>
      <c r="PL146" s="259"/>
      <c r="PM146" s="257"/>
      <c r="PN146" s="254">
        <f t="shared" si="509"/>
        <v>0</v>
      </c>
      <c r="PO146" s="255">
        <f t="shared" si="510"/>
        <v>0</v>
      </c>
      <c r="PP146" s="255">
        <f t="shared" si="754"/>
        <v>0</v>
      </c>
      <c r="PQ146" s="255">
        <f t="shared" si="511"/>
        <v>0</v>
      </c>
      <c r="PR146" s="255">
        <f t="shared" si="512"/>
        <v>0</v>
      </c>
      <c r="PS146" s="255"/>
      <c r="PT146" s="259"/>
      <c r="PU146" s="257"/>
      <c r="PV146" s="254">
        <f t="shared" si="513"/>
        <v>55.960552011499622</v>
      </c>
      <c r="PW146" s="255">
        <f t="shared" si="514"/>
        <v>63.067542116960077</v>
      </c>
      <c r="PX146" s="255">
        <f t="shared" si="515"/>
        <v>0.18562660311455079</v>
      </c>
      <c r="PY146" s="255">
        <f t="shared" si="516"/>
        <v>0.23017698786204296</v>
      </c>
      <c r="PZ146" s="255">
        <f t="shared" si="517"/>
        <v>56.442503114474533</v>
      </c>
      <c r="QA146" s="255">
        <f t="shared" si="755"/>
        <v>0.99146120252680081</v>
      </c>
      <c r="QB146" s="259">
        <f t="shared" si="518"/>
        <v>3.2887734042919745E-3</v>
      </c>
      <c r="QC146" s="257">
        <f t="shared" si="756"/>
        <v>1.1267048783379339</v>
      </c>
      <c r="QD146" s="254">
        <f t="shared" si="519"/>
        <v>70.38732356193961</v>
      </c>
      <c r="QE146" s="255">
        <f t="shared" si="520"/>
        <v>79.326513654305941</v>
      </c>
      <c r="QF146" s="255">
        <f t="shared" si="521"/>
        <v>0.23521728749722487</v>
      </c>
      <c r="QG146" s="255">
        <f t="shared" si="522"/>
        <v>0.29166943649655885</v>
      </c>
      <c r="QH146" s="255">
        <f t="shared" si="523"/>
        <v>71.521281213919281</v>
      </c>
      <c r="QI146" s="255">
        <f t="shared" si="784"/>
        <v>0.98414517144081892</v>
      </c>
      <c r="QJ146" s="259">
        <f t="shared" si="785"/>
        <v>3.2887734042919732E-3</v>
      </c>
      <c r="QK146" s="257">
        <f t="shared" si="786"/>
        <v>1.1257757423900141</v>
      </c>
      <c r="QL146" s="254">
        <f t="shared" si="524"/>
        <v>189.14710306381838</v>
      </c>
      <c r="QM146" s="255">
        <f t="shared" si="525"/>
        <v>213.16878515292331</v>
      </c>
      <c r="QN146" s="255">
        <f t="shared" si="526"/>
        <v>1.1749687088648271</v>
      </c>
      <c r="QO146" s="255">
        <f t="shared" si="527"/>
        <v>1.4569611989923856</v>
      </c>
      <c r="QP146" s="255">
        <f t="shared" si="757"/>
        <v>357.26654421719905</v>
      </c>
      <c r="QQ146" s="255">
        <f t="shared" si="758"/>
        <v>0.52942853487234731</v>
      </c>
      <c r="QR146" s="259">
        <f t="shared" si="528"/>
        <v>3.2887734042919749E-3</v>
      </c>
      <c r="QS146" s="257">
        <f t="shared" si="759"/>
        <v>1.0680267295458181</v>
      </c>
      <c r="QT146" s="254">
        <f t="shared" si="529"/>
        <v>67.362103763350177</v>
      </c>
      <c r="QU146" s="255">
        <f t="shared" si="530"/>
        <v>75.917090941295655</v>
      </c>
      <c r="QV146" s="255">
        <f t="shared" si="531"/>
        <v>0.23485117623204071</v>
      </c>
      <c r="QW146" s="255">
        <f t="shared" si="532"/>
        <v>0.29121545852773051</v>
      </c>
      <c r="QX146" s="255">
        <f t="shared" si="533"/>
        <v>71.409959690610194</v>
      </c>
      <c r="QY146" s="255">
        <f t="shared" si="787"/>
        <v>0.94331524699358882</v>
      </c>
      <c r="QZ146" s="259">
        <f t="shared" si="788"/>
        <v>3.2887734042919736E-3</v>
      </c>
      <c r="RA146" s="257">
        <f t="shared" si="789"/>
        <v>1.1205903419852159</v>
      </c>
      <c r="RB146" s="254">
        <f t="shared" si="534"/>
        <v>6.4047301139446594E-2</v>
      </c>
      <c r="RC146" s="255">
        <f t="shared" si="535"/>
        <v>7.2181308384156317E-2</v>
      </c>
      <c r="RD146" s="255">
        <f t="shared" si="760"/>
        <v>1.9838272432769494E-3</v>
      </c>
      <c r="RE146" s="255">
        <f t="shared" si="536"/>
        <v>2.4599457816634174E-3</v>
      </c>
      <c r="RF146" s="255">
        <f t="shared" si="537"/>
        <v>0.60321189677828801</v>
      </c>
      <c r="RG146" s="255">
        <f t="shared" si="790"/>
        <v>0.1061771186568413</v>
      </c>
      <c r="RH146" s="259">
        <f t="shared" si="791"/>
        <v>3.2887734042919745E-3</v>
      </c>
      <c r="RI146" s="257">
        <f t="shared" si="792"/>
        <v>1.0142737996864488</v>
      </c>
      <c r="RJ146" s="254">
        <f t="shared" si="538"/>
        <v>12.279606101747836</v>
      </c>
      <c r="RK146" s="255">
        <f t="shared" si="539"/>
        <v>13.839116076669811</v>
      </c>
      <c r="RL146" s="255">
        <f t="shared" si="761"/>
        <v>0.38035353071815181</v>
      </c>
      <c r="RM146" s="255">
        <f t="shared" si="540"/>
        <v>0.47163837809050824</v>
      </c>
      <c r="RN146" s="255">
        <f t="shared" si="541"/>
        <v>115.65209394535238</v>
      </c>
      <c r="RO146" s="255">
        <f t="shared" si="793"/>
        <v>0.10617711865684129</v>
      </c>
      <c r="RP146" s="259">
        <f t="shared" si="794"/>
        <v>3.2887734042919745E-3</v>
      </c>
      <c r="RQ146" s="257">
        <f t="shared" si="795"/>
        <v>1.0142737996864488</v>
      </c>
      <c r="RR146" s="254">
        <f t="shared" si="542"/>
        <v>0</v>
      </c>
      <c r="RS146" s="255">
        <f t="shared" si="543"/>
        <v>0</v>
      </c>
      <c r="RT146" s="255">
        <f t="shared" si="762"/>
        <v>0</v>
      </c>
      <c r="RU146" s="255">
        <f t="shared" si="544"/>
        <v>0</v>
      </c>
      <c r="RV146" s="255">
        <f t="shared" si="545"/>
        <v>0</v>
      </c>
      <c r="RW146" s="255"/>
      <c r="RX146" s="259"/>
      <c r="RY146" s="257"/>
      <c r="RZ146" s="260"/>
      <c r="SA146" s="242" t="e">
        <f t="shared" si="546"/>
        <v>#REF!</v>
      </c>
      <c r="SB146" s="242">
        <f t="shared" si="547"/>
        <v>0</v>
      </c>
      <c r="SC146" s="242">
        <f t="shared" si="548"/>
        <v>0.46428848899388248</v>
      </c>
      <c r="SD146" s="242">
        <f t="shared" si="549"/>
        <v>5.9764224189314118E-2</v>
      </c>
      <c r="SE146" s="242">
        <f t="shared" si="550"/>
        <v>0</v>
      </c>
      <c r="SF146" s="262">
        <v>0</v>
      </c>
      <c r="SG146" s="242">
        <f t="shared" si="551"/>
        <v>0</v>
      </c>
      <c r="SH146" s="262">
        <v>0</v>
      </c>
      <c r="SI146" s="242">
        <f t="shared" si="552"/>
        <v>0.50665662935794287</v>
      </c>
      <c r="SJ146" s="242">
        <f t="shared" si="553"/>
        <v>0</v>
      </c>
      <c r="SK146" s="242">
        <f t="shared" si="554"/>
        <v>0</v>
      </c>
      <c r="SL146" s="242">
        <f t="shared" si="555"/>
        <v>0.18770903273109979</v>
      </c>
      <c r="SM146" s="242">
        <f t="shared" si="556"/>
        <v>0.23697579377309796</v>
      </c>
      <c r="SN146" s="242">
        <f t="shared" si="557"/>
        <v>0.93121250549099888</v>
      </c>
      <c r="SO146" s="242">
        <f t="shared" si="558"/>
        <v>0.23185014175674118</v>
      </c>
      <c r="SP146" s="242">
        <f t="shared" si="559"/>
        <v>1.2171285596237385E-3</v>
      </c>
      <c r="SQ146" s="242">
        <f t="shared" si="560"/>
        <v>0.2314572810884476</v>
      </c>
      <c r="SR146" s="242">
        <f t="shared" si="561"/>
        <v>0</v>
      </c>
      <c r="SS146" s="242" t="e">
        <f t="shared" si="562"/>
        <v>#REF!</v>
      </c>
      <c r="ST146" s="242" t="e">
        <f t="shared" si="563"/>
        <v>#REF!</v>
      </c>
      <c r="SU146" s="242" t="e">
        <f t="shared" si="796"/>
        <v>#REF!</v>
      </c>
      <c r="SV146" s="242" t="e">
        <f t="shared" si="797"/>
        <v>#REF!</v>
      </c>
      <c r="SW146" s="242" t="e">
        <f t="shared" si="564"/>
        <v>#REF!</v>
      </c>
      <c r="SX146" s="242" t="e">
        <f t="shared" si="564"/>
        <v>#REF!</v>
      </c>
      <c r="SY146" s="242" t="e">
        <f t="shared" si="564"/>
        <v>#REF!</v>
      </c>
      <c r="SZ146" s="263" t="e">
        <f t="shared" si="564"/>
        <v>#REF!</v>
      </c>
      <c r="TA146" s="264">
        <f t="shared" si="565"/>
        <v>415.38446399999998</v>
      </c>
      <c r="TB146" s="264">
        <f t="shared" si="566"/>
        <v>0</v>
      </c>
      <c r="TC146" s="264">
        <f t="shared" si="567"/>
        <v>286.247412</v>
      </c>
      <c r="TD146" s="264">
        <f t="shared" si="568"/>
        <v>34.296042</v>
      </c>
      <c r="TE146" s="264">
        <f t="shared" si="569"/>
        <v>0</v>
      </c>
      <c r="TF146" s="264">
        <f t="shared" si="569"/>
        <v>0</v>
      </c>
      <c r="TG146" s="264">
        <f t="shared" si="570"/>
        <v>301.31978799999996</v>
      </c>
      <c r="TH146" s="264">
        <f t="shared" si="571"/>
        <v>0</v>
      </c>
      <c r="TI146" s="264">
        <f t="shared" si="572"/>
        <v>0</v>
      </c>
      <c r="TJ146" s="264">
        <f t="shared" si="573"/>
        <v>106.40075599999999</v>
      </c>
      <c r="TK146" s="264">
        <f t="shared" si="574"/>
        <v>134.43792999999999</v>
      </c>
      <c r="TL146" s="264">
        <f t="shared" si="575"/>
        <v>556.84765400000003</v>
      </c>
      <c r="TM146" s="264">
        <f t="shared" si="576"/>
        <v>132.13875400000001</v>
      </c>
      <c r="TN146" s="264">
        <f t="shared" si="577"/>
        <v>0.76639199999999985</v>
      </c>
      <c r="TO146" s="264">
        <f t="shared" si="578"/>
        <v>145.74221199999999</v>
      </c>
      <c r="TP146" s="264">
        <f t="shared" si="578"/>
        <v>0</v>
      </c>
      <c r="TQ146" s="264"/>
      <c r="TR146" s="264"/>
      <c r="TS146" s="264" t="e">
        <f t="shared" si="579"/>
        <v>#REF!</v>
      </c>
      <c r="TT146" s="264">
        <f t="shared" si="580"/>
        <v>0</v>
      </c>
      <c r="TU146" s="264">
        <f t="shared" si="581"/>
        <v>296.52248638083296</v>
      </c>
      <c r="TV146" s="264">
        <f t="shared" si="582"/>
        <v>38.169019420747354</v>
      </c>
      <c r="TW146" s="264">
        <f t="shared" si="582"/>
        <v>0</v>
      </c>
      <c r="TX146" s="264">
        <f t="shared" si="583"/>
        <v>0</v>
      </c>
      <c r="TY146" s="264">
        <f t="shared" si="584"/>
        <v>323.58132290574378</v>
      </c>
      <c r="TZ146" s="264">
        <f t="shared" si="585"/>
        <v>0</v>
      </c>
      <c r="UA146" s="264">
        <f t="shared" si="586"/>
        <v>0</v>
      </c>
      <c r="UB146" s="264">
        <f t="shared" si="587"/>
        <v>119.88225084404418</v>
      </c>
      <c r="UC146" s="264">
        <f t="shared" si="588"/>
        <v>151.34696045112673</v>
      </c>
      <c r="UD146" s="264">
        <f t="shared" si="589"/>
        <v>594.72817875688133</v>
      </c>
      <c r="UE146" s="264">
        <f t="shared" si="590"/>
        <v>148.0734115343603</v>
      </c>
      <c r="UF146" s="264">
        <f t="shared" si="591"/>
        <v>0.77733132588929676</v>
      </c>
      <c r="UG146" s="264">
        <f t="shared" si="592"/>
        <v>147.82250713994793</v>
      </c>
      <c r="UH146" s="264">
        <f t="shared" si="592"/>
        <v>0</v>
      </c>
      <c r="UI146" s="191"/>
      <c r="UJ146" s="191"/>
      <c r="UK146" s="191"/>
      <c r="UL146" s="191"/>
      <c r="UM146" s="189"/>
      <c r="UN146" s="191"/>
      <c r="UO146" s="191"/>
      <c r="UP146" s="191"/>
      <c r="UQ146" s="191"/>
      <c r="UR146" s="191"/>
      <c r="US146" s="191"/>
      <c r="UT146" s="191"/>
      <c r="UU146" s="191"/>
      <c r="UV146" s="192"/>
      <c r="UW146" s="191"/>
      <c r="UX146" s="191"/>
      <c r="UY146" s="191"/>
      <c r="UZ146" s="191"/>
      <c r="VA146" s="191"/>
      <c r="VB146" s="191"/>
      <c r="VC146" s="191"/>
      <c r="VD146" s="191"/>
      <c r="VE146" s="191"/>
      <c r="VF146" s="191"/>
      <c r="VG146" s="191"/>
      <c r="VH146" s="191"/>
      <c r="VI146" s="191"/>
      <c r="VJ146" s="191"/>
      <c r="VK146" s="191"/>
      <c r="VL146" s="191"/>
      <c r="VM146" s="191"/>
      <c r="VN146" s="219"/>
      <c r="VO146" s="191"/>
      <c r="VP146" s="191"/>
      <c r="VQ146" s="191"/>
      <c r="VR146" s="191"/>
      <c r="VS146" s="191"/>
      <c r="VT146" s="191"/>
      <c r="VU146" s="191"/>
      <c r="VV146" s="191"/>
    </row>
    <row r="147" spans="1:594" ht="23.1" hidden="1" customHeight="1" thickBot="1" x14ac:dyDescent="0.35">
      <c r="A147" s="265">
        <v>110</v>
      </c>
      <c r="B147" s="266" t="s">
        <v>190</v>
      </c>
      <c r="C147" s="265">
        <v>2</v>
      </c>
      <c r="D147" s="267">
        <v>732.6</v>
      </c>
      <c r="E147" s="239"/>
      <c r="F147" s="240">
        <f t="shared" si="593"/>
        <v>732.6</v>
      </c>
      <c r="G147" s="240"/>
      <c r="H147" s="268">
        <f>220</f>
        <v>220</v>
      </c>
      <c r="I147" s="269">
        <v>3.2959999999999998</v>
      </c>
      <c r="J147" s="269">
        <v>3.2959999999999998</v>
      </c>
      <c r="K147" s="269">
        <f t="shared" si="798"/>
        <v>2.6262999999999996</v>
      </c>
      <c r="L147" s="269">
        <f t="shared" si="799"/>
        <v>2.6262999999999996</v>
      </c>
      <c r="M147" s="269">
        <v>0.62580000000000002</v>
      </c>
      <c r="N147" s="269">
        <v>0</v>
      </c>
      <c r="O147" s="269">
        <v>0.66969999999999996</v>
      </c>
      <c r="P147" s="269">
        <v>3.0200000000000001E-2</v>
      </c>
      <c r="Q147" s="269">
        <v>0</v>
      </c>
      <c r="R147" s="269">
        <v>0</v>
      </c>
      <c r="S147" s="269">
        <v>0.44269999999999998</v>
      </c>
      <c r="T147" s="269">
        <v>4.2700000000000002E-2</v>
      </c>
      <c r="U147" s="269">
        <v>1.1000000000000001E-3</v>
      </c>
      <c r="V147" s="269">
        <v>0.1409</v>
      </c>
      <c r="W147" s="269">
        <v>0.18079999999999999</v>
      </c>
      <c r="X147" s="269">
        <v>0.80389999999999995</v>
      </c>
      <c r="Y147" s="269">
        <v>0.1201</v>
      </c>
      <c r="Z147" s="269">
        <v>1.1000000000000001E-3</v>
      </c>
      <c r="AA147" s="269">
        <v>0.23699999999999999</v>
      </c>
      <c r="AB147" s="269">
        <v>0</v>
      </c>
      <c r="AC147" s="244">
        <v>2.71</v>
      </c>
      <c r="AD147" s="243">
        <f t="shared" si="802"/>
        <v>0.59619999999999995</v>
      </c>
      <c r="AE147" s="243">
        <f t="shared" si="390"/>
        <v>0</v>
      </c>
      <c r="AF147" s="243">
        <f t="shared" si="595"/>
        <v>0</v>
      </c>
      <c r="AG147" s="243">
        <f t="shared" si="596"/>
        <v>0</v>
      </c>
      <c r="AH147" s="244">
        <v>0.1232489725</v>
      </c>
      <c r="AI147" s="243">
        <f t="shared" si="391"/>
        <v>0.38966071695321464</v>
      </c>
      <c r="AJ147" s="243">
        <f t="shared" si="597"/>
        <v>1.2560186374747513E-2</v>
      </c>
      <c r="AK147" s="243">
        <f t="shared" si="598"/>
        <v>0.33237873988571004</v>
      </c>
      <c r="AL147" s="243">
        <f t="shared" si="392"/>
        <v>0.19095548447266075</v>
      </c>
      <c r="AM147" s="243">
        <f t="shared" si="599"/>
        <v>4.8120782087110507</v>
      </c>
      <c r="AN147" s="244">
        <v>169.47</v>
      </c>
      <c r="AO147" s="244">
        <v>37.2834</v>
      </c>
      <c r="AP147" s="243">
        <f t="shared" si="600"/>
        <v>0</v>
      </c>
      <c r="AQ147" s="243">
        <f t="shared" si="601"/>
        <v>0</v>
      </c>
      <c r="AR147" s="243">
        <f t="shared" si="602"/>
        <v>0</v>
      </c>
      <c r="AS147" s="244">
        <v>16.0290268478083</v>
      </c>
      <c r="AT147" s="244" t="e">
        <f t="shared" si="393"/>
        <v>#REF!</v>
      </c>
      <c r="AU147" s="243">
        <f t="shared" si="394"/>
        <v>25.312976185445802</v>
      </c>
      <c r="AV147" s="243">
        <f t="shared" si="603"/>
        <v>0.81592956322286447</v>
      </c>
      <c r="AW147" s="243">
        <f t="shared" si="604"/>
        <v>21.591848398425149</v>
      </c>
      <c r="AX147" s="243">
        <f t="shared" si="395"/>
        <v>12.404770151662705</v>
      </c>
      <c r="AY147" s="243">
        <f t="shared" si="605"/>
        <v>312.60020782190014</v>
      </c>
      <c r="AZ147" s="244">
        <v>60</v>
      </c>
      <c r="BA147" s="243">
        <f t="shared" si="606"/>
        <v>305.82999999999993</v>
      </c>
      <c r="BB147" s="243">
        <f t="shared" si="607"/>
        <v>31.893699999999995</v>
      </c>
      <c r="BC147" s="243">
        <f t="shared" si="608"/>
        <v>25.514959999999999</v>
      </c>
      <c r="BD147" s="243">
        <f t="shared" si="609"/>
        <v>6.378739999999997</v>
      </c>
      <c r="BE147" s="244">
        <v>11.9601375</v>
      </c>
      <c r="BF147" s="243">
        <f t="shared" si="610"/>
        <v>9.5681100000000008</v>
      </c>
      <c r="BG147" s="243">
        <f t="shared" si="611"/>
        <v>2.3920274999999993</v>
      </c>
      <c r="BH147" s="243">
        <f t="shared" si="396"/>
        <v>39.731763300700734</v>
      </c>
      <c r="BI147" s="243">
        <f t="shared" si="612"/>
        <v>1.2806996711297245</v>
      </c>
      <c r="BJ147" s="243">
        <f t="shared" si="613"/>
        <v>33.891005289377972</v>
      </c>
      <c r="BK147" s="243">
        <f t="shared" si="397"/>
        <v>19.470780040035031</v>
      </c>
      <c r="BL147" s="243">
        <f t="shared" si="614"/>
        <v>490.66365700888275</v>
      </c>
      <c r="BM147" s="244">
        <v>7.79</v>
      </c>
      <c r="BN147" s="243">
        <f t="shared" si="615"/>
        <v>1.7138</v>
      </c>
      <c r="BO147" s="243">
        <f t="shared" si="398"/>
        <v>0</v>
      </c>
      <c r="BP147" s="243">
        <f t="shared" si="616"/>
        <v>0</v>
      </c>
      <c r="BQ147" s="243">
        <f t="shared" si="617"/>
        <v>0</v>
      </c>
      <c r="BR147" s="244">
        <v>1.4834415833083301</v>
      </c>
      <c r="BS147" s="243">
        <f t="shared" si="399"/>
        <v>1.2483919332291793</v>
      </c>
      <c r="BT147" s="243">
        <f t="shared" si="618"/>
        <v>4.0240226093852048E-2</v>
      </c>
      <c r="BU147" s="243">
        <f t="shared" si="619"/>
        <v>1.064872386661498</v>
      </c>
      <c r="BV147" s="243">
        <f t="shared" si="400"/>
        <v>0.61178167582687548</v>
      </c>
      <c r="BW147" s="243">
        <f t="shared" si="620"/>
        <v>15.416898230837262</v>
      </c>
      <c r="BX147" s="244">
        <v>0</v>
      </c>
      <c r="BY147" s="243">
        <f t="shared" si="401"/>
        <v>0</v>
      </c>
      <c r="BZ147" s="243">
        <f t="shared" si="621"/>
        <v>0</v>
      </c>
      <c r="CA147" s="243">
        <f t="shared" si="622"/>
        <v>0</v>
      </c>
      <c r="CB147" s="243">
        <f t="shared" si="402"/>
        <v>0</v>
      </c>
      <c r="CC147" s="243">
        <f t="shared" si="623"/>
        <v>0</v>
      </c>
      <c r="CD147" s="245"/>
      <c r="CE147" s="243">
        <f t="shared" si="403"/>
        <v>0</v>
      </c>
      <c r="CF147" s="243">
        <f t="shared" si="624"/>
        <v>0</v>
      </c>
      <c r="CG147" s="243">
        <f t="shared" si="625"/>
        <v>0</v>
      </c>
      <c r="CH147" s="243">
        <f t="shared" si="404"/>
        <v>0</v>
      </c>
      <c r="CI147" s="243">
        <f t="shared" si="626"/>
        <v>0</v>
      </c>
      <c r="CJ147" s="245"/>
      <c r="CK147" s="243">
        <f t="shared" si="405"/>
        <v>0</v>
      </c>
      <c r="CL147" s="243">
        <f t="shared" si="627"/>
        <v>0</v>
      </c>
      <c r="CM147" s="243">
        <f t="shared" si="628"/>
        <v>0</v>
      </c>
      <c r="CN147" s="243">
        <f t="shared" si="406"/>
        <v>0</v>
      </c>
      <c r="CO147" s="243">
        <f t="shared" si="629"/>
        <v>0</v>
      </c>
      <c r="CP147" s="243">
        <v>0</v>
      </c>
      <c r="CQ147" s="243">
        <f t="shared" si="407"/>
        <v>0</v>
      </c>
      <c r="CR147" s="243">
        <f t="shared" si="763"/>
        <v>0</v>
      </c>
      <c r="CS147" s="243">
        <f t="shared" si="630"/>
        <v>0</v>
      </c>
      <c r="CT147" s="243">
        <f t="shared" si="408"/>
        <v>0</v>
      </c>
      <c r="CU147" s="243">
        <f t="shared" si="631"/>
        <v>0</v>
      </c>
      <c r="CV147" s="243"/>
      <c r="CW147" s="243">
        <f t="shared" si="409"/>
        <v>0</v>
      </c>
      <c r="CX147" s="243">
        <f t="shared" si="764"/>
        <v>0</v>
      </c>
      <c r="CY147" s="243">
        <f t="shared" si="632"/>
        <v>0</v>
      </c>
      <c r="CZ147" s="243">
        <f t="shared" si="410"/>
        <v>0</v>
      </c>
      <c r="DA147" s="243">
        <f t="shared" si="633"/>
        <v>0</v>
      </c>
      <c r="DB147" s="244">
        <v>0</v>
      </c>
      <c r="DC147" s="243">
        <f t="shared" si="634"/>
        <v>0</v>
      </c>
      <c r="DD147" s="243">
        <f t="shared" si="411"/>
        <v>0</v>
      </c>
      <c r="DE147" s="244">
        <v>0</v>
      </c>
      <c r="DF147" s="244">
        <v>0</v>
      </c>
      <c r="DG147" s="243">
        <f t="shared" si="412"/>
        <v>0</v>
      </c>
      <c r="DH147" s="243">
        <f t="shared" si="413"/>
        <v>0</v>
      </c>
      <c r="DI147" s="243">
        <f t="shared" si="635"/>
        <v>0</v>
      </c>
      <c r="DJ147" s="244">
        <v>64.34</v>
      </c>
      <c r="DK147" s="243">
        <f t="shared" si="636"/>
        <v>14.154800000000002</v>
      </c>
      <c r="DL147" s="243">
        <f t="shared" si="414"/>
        <v>0</v>
      </c>
      <c r="DM147" s="244">
        <v>2.6739378312650102</v>
      </c>
      <c r="DN147" s="244">
        <v>4.2425132207500003</v>
      </c>
      <c r="DO147" s="243">
        <f t="shared" si="415"/>
        <v>9.7045938247442969</v>
      </c>
      <c r="DP147" s="243">
        <f t="shared" si="416"/>
        <v>4.7557922438379654</v>
      </c>
      <c r="DQ147" s="243">
        <f t="shared" si="637"/>
        <v>119.84596454471671</v>
      </c>
      <c r="DR147" s="244">
        <v>11.34</v>
      </c>
      <c r="DS147" s="243">
        <f t="shared" si="638"/>
        <v>2.4948000000000001</v>
      </c>
      <c r="DT147" s="243">
        <f t="shared" si="417"/>
        <v>0</v>
      </c>
      <c r="DU147" s="244">
        <v>0.47980150634500002</v>
      </c>
      <c r="DV147" s="244">
        <v>0</v>
      </c>
      <c r="DW147" s="243">
        <f t="shared" si="418"/>
        <v>1.6264530921991895</v>
      </c>
      <c r="DX147" s="243">
        <f t="shared" si="419"/>
        <v>0.79705272992720955</v>
      </c>
      <c r="DY147" s="243">
        <f t="shared" si="420"/>
        <v>20.085728794165679</v>
      </c>
      <c r="DZ147" s="244">
        <v>0</v>
      </c>
      <c r="EA147" s="243">
        <f t="shared" si="639"/>
        <v>0</v>
      </c>
      <c r="EB147" s="243">
        <f t="shared" si="421"/>
        <v>0</v>
      </c>
      <c r="EC147" s="244">
        <v>0</v>
      </c>
      <c r="ED147" s="244">
        <v>0</v>
      </c>
      <c r="EE147" s="243">
        <f t="shared" si="422"/>
        <v>0</v>
      </c>
      <c r="EF147" s="243">
        <f t="shared" si="423"/>
        <v>0</v>
      </c>
      <c r="EG147" s="243">
        <f t="shared" si="424"/>
        <v>0</v>
      </c>
      <c r="EH147" s="244">
        <v>0</v>
      </c>
      <c r="EI147" s="243">
        <f t="shared" si="640"/>
        <v>0</v>
      </c>
      <c r="EJ147" s="243">
        <f t="shared" si="425"/>
        <v>0</v>
      </c>
      <c r="EK147" s="244">
        <v>0</v>
      </c>
      <c r="EL147" s="244">
        <v>0</v>
      </c>
      <c r="EM147" s="243">
        <f t="shared" si="426"/>
        <v>0</v>
      </c>
      <c r="EN147" s="243">
        <f t="shared" si="427"/>
        <v>0</v>
      </c>
      <c r="EO147" s="243">
        <f t="shared" si="641"/>
        <v>0</v>
      </c>
      <c r="EP147" s="244">
        <v>0</v>
      </c>
      <c r="EQ147" s="244">
        <v>84.9816</v>
      </c>
      <c r="ER147" s="244">
        <v>0</v>
      </c>
      <c r="ES147" s="244">
        <v>0</v>
      </c>
      <c r="ET147" s="244">
        <v>0</v>
      </c>
      <c r="EU147" s="243">
        <f t="shared" si="428"/>
        <v>9.6557760297252262</v>
      </c>
      <c r="EV147" s="243">
        <f t="shared" si="642"/>
        <v>0.31124088533853911</v>
      </c>
      <c r="EW147" s="243">
        <f t="shared" si="643"/>
        <v>8.2363310689182327</v>
      </c>
      <c r="EX147" s="243">
        <f t="shared" si="429"/>
        <v>4.7318688014862618</v>
      </c>
      <c r="EY147" s="243">
        <f t="shared" si="644"/>
        <v>119.24309379745378</v>
      </c>
      <c r="EZ147" s="245">
        <f t="shared" si="645"/>
        <v>75.680000000000007</v>
      </c>
      <c r="FA147" s="245">
        <f t="shared" si="645"/>
        <v>16.649600000000003</v>
      </c>
      <c r="FB147" s="245">
        <f t="shared" si="645"/>
        <v>0</v>
      </c>
      <c r="FC147" s="245">
        <f t="shared" si="646"/>
        <v>0</v>
      </c>
      <c r="FD147" s="245">
        <f t="shared" si="647"/>
        <v>0</v>
      </c>
      <c r="FE147" s="245">
        <f t="shared" si="648"/>
        <v>7.3962525583600103</v>
      </c>
      <c r="FF147" s="245">
        <f t="shared" si="649"/>
        <v>20.986822946668713</v>
      </c>
      <c r="FG147" s="245">
        <f t="shared" si="650"/>
        <v>0.6764818626960446</v>
      </c>
      <c r="FH147" s="245">
        <f t="shared" si="651"/>
        <v>17.901660243713472</v>
      </c>
      <c r="FI147" s="245">
        <f t="shared" si="652"/>
        <v>10.284713775251436</v>
      </c>
      <c r="FJ147" s="245">
        <f t="shared" si="652"/>
        <v>259.17478713633614</v>
      </c>
      <c r="FK147" s="244">
        <f t="shared" si="430"/>
        <v>22.321000048399217</v>
      </c>
      <c r="FL147" s="244">
        <v>2.53615579404046</v>
      </c>
      <c r="FM147" s="243">
        <f t="shared" si="653"/>
        <v>8.1749553040956463E-2</v>
      </c>
      <c r="FN147" s="243">
        <f t="shared" si="654"/>
        <v>2.1633288404543549</v>
      </c>
      <c r="FO147" s="244">
        <v>1.2428577897020201</v>
      </c>
      <c r="FP147" s="244">
        <f t="shared" si="655"/>
        <v>31.320016358570033</v>
      </c>
      <c r="FQ147" s="244">
        <f t="shared" si="431"/>
        <v>0.57200000124028316</v>
      </c>
      <c r="FR147" s="244">
        <v>6.4991761757589001E-2</v>
      </c>
      <c r="FS147" s="243">
        <f t="shared" si="656"/>
        <v>2.0949215689004584E-3</v>
      </c>
      <c r="FT147" s="243">
        <f t="shared" si="657"/>
        <v>5.5437663937094754E-2</v>
      </c>
      <c r="FU147" s="244">
        <v>3.18495880878795E-2</v>
      </c>
      <c r="FV147" s="244">
        <f t="shared" si="658"/>
        <v>0.80260962130290203</v>
      </c>
      <c r="FW147" s="270">
        <v>8.8979999999999997E-3</v>
      </c>
      <c r="FX147" s="243">
        <f t="shared" si="659"/>
        <v>39.729366820398596</v>
      </c>
      <c r="FY147" s="243">
        <f t="shared" si="660"/>
        <v>8.7404607004876915</v>
      </c>
      <c r="FZ147" s="243">
        <f t="shared" si="432"/>
        <v>0</v>
      </c>
      <c r="GA147" s="243">
        <f t="shared" si="661"/>
        <v>0</v>
      </c>
      <c r="GB147" s="243">
        <f t="shared" si="662"/>
        <v>0</v>
      </c>
      <c r="GC147" s="243">
        <f t="shared" si="663"/>
        <v>0.69286533202283762</v>
      </c>
      <c r="GD147" s="243">
        <f t="shared" si="433"/>
        <v>5.5859615635133206</v>
      </c>
      <c r="GE147" s="243">
        <f t="shared" si="664"/>
        <v>0.18005591856550249</v>
      </c>
      <c r="GF147" s="243">
        <f t="shared" si="665"/>
        <v>4.7647986690777735</v>
      </c>
      <c r="GG147" s="243">
        <f t="shared" si="434"/>
        <v>2.7374327208211224</v>
      </c>
      <c r="GH147" s="247">
        <f t="shared" si="666"/>
        <v>68.98330456469229</v>
      </c>
      <c r="GI147" s="244">
        <v>54</v>
      </c>
      <c r="GJ147" s="244">
        <v>4072.45</v>
      </c>
      <c r="GK147" s="244">
        <v>895.93899999999996</v>
      </c>
      <c r="GL147" s="244">
        <v>2497.9325361317901</v>
      </c>
      <c r="GM147" s="244">
        <v>71.022008333333304</v>
      </c>
      <c r="GN147" s="271">
        <v>50.73</v>
      </c>
      <c r="GO147" s="243">
        <f t="shared" si="667"/>
        <v>11.160599999999999</v>
      </c>
      <c r="GP147" s="243">
        <f t="shared" si="435"/>
        <v>0</v>
      </c>
      <c r="GQ147" s="243">
        <f t="shared" si="668"/>
        <v>0</v>
      </c>
      <c r="GR147" s="243">
        <f t="shared" si="669"/>
        <v>0</v>
      </c>
      <c r="GS147" s="244">
        <v>1.0255869930833299</v>
      </c>
      <c r="GT147" s="244">
        <v>0.39489064089583298</v>
      </c>
      <c r="GU147" s="245"/>
      <c r="GV147" s="243">
        <f t="shared" si="436"/>
        <v>7.1935287854576613</v>
      </c>
      <c r="GW147" s="243">
        <f t="shared" si="670"/>
        <v>0.23187367447231699</v>
      </c>
      <c r="GX147" s="243">
        <f t="shared" si="671"/>
        <v>6.136045870205276</v>
      </c>
      <c r="GY147" s="243">
        <f t="shared" si="437"/>
        <v>3.5252303209718407</v>
      </c>
      <c r="GZ147" s="243">
        <f t="shared" si="672"/>
        <v>88.835804088490377</v>
      </c>
      <c r="HA147" s="244">
        <v>0</v>
      </c>
      <c r="HB147" s="244">
        <v>44</v>
      </c>
      <c r="HC147" s="244">
        <v>0</v>
      </c>
      <c r="HD147" s="244">
        <v>0</v>
      </c>
      <c r="HE147" s="244">
        <v>0</v>
      </c>
      <c r="HF147" s="243">
        <f t="shared" si="673"/>
        <v>0</v>
      </c>
      <c r="HG147" s="243">
        <f t="shared" si="438"/>
        <v>0</v>
      </c>
      <c r="HH147" s="244">
        <v>0</v>
      </c>
      <c r="HI147" s="244">
        <v>0</v>
      </c>
      <c r="HJ147" s="243">
        <f t="shared" si="439"/>
        <v>0</v>
      </c>
      <c r="HK147" s="243">
        <f t="shared" si="440"/>
        <v>0</v>
      </c>
      <c r="HL147" s="243">
        <f t="shared" si="441"/>
        <v>0</v>
      </c>
      <c r="HM147" s="244">
        <v>33.43</v>
      </c>
      <c r="HN147" s="243">
        <f t="shared" si="674"/>
        <v>7.3545999999999996</v>
      </c>
      <c r="HO147" s="243">
        <f t="shared" si="442"/>
        <v>0</v>
      </c>
      <c r="HP147" s="244">
        <v>1.441147942495</v>
      </c>
      <c r="HQ147" s="244">
        <v>31.114461472816998</v>
      </c>
      <c r="HR147" s="243">
        <f t="shared" si="443"/>
        <v>8.3330584042592495</v>
      </c>
      <c r="HS147" s="243">
        <f t="shared" si="444"/>
        <v>4.083663390978562</v>
      </c>
      <c r="HT147" s="243">
        <f t="shared" si="445"/>
        <v>102.90831745265974</v>
      </c>
      <c r="HU147" s="244">
        <v>18.57</v>
      </c>
      <c r="HV147" s="243">
        <f t="shared" si="675"/>
        <v>4.0853999999999999</v>
      </c>
      <c r="HW147" s="243">
        <f t="shared" si="446"/>
        <v>0</v>
      </c>
      <c r="HX147" s="244">
        <v>0.75855975739500003</v>
      </c>
      <c r="HY147" s="244">
        <v>41.708349447099998</v>
      </c>
      <c r="HZ147" s="243">
        <f t="shared" si="447"/>
        <v>7.3993244680862356</v>
      </c>
      <c r="IA147" s="243">
        <f t="shared" si="448"/>
        <v>3.6260816836290619</v>
      </c>
      <c r="IB147" s="243">
        <f t="shared" si="449"/>
        <v>91.377258427452361</v>
      </c>
      <c r="IC147" s="244">
        <v>0</v>
      </c>
      <c r="ID147" s="243">
        <f t="shared" si="676"/>
        <v>0</v>
      </c>
      <c r="IE147" s="243">
        <f t="shared" si="450"/>
        <v>0</v>
      </c>
      <c r="IF147" s="244">
        <v>0</v>
      </c>
      <c r="IG147" s="244">
        <v>0</v>
      </c>
      <c r="IH147" s="243">
        <f t="shared" si="451"/>
        <v>0</v>
      </c>
      <c r="II147" s="243">
        <f t="shared" si="452"/>
        <v>0</v>
      </c>
      <c r="IJ147" s="243">
        <f t="shared" si="677"/>
        <v>0</v>
      </c>
      <c r="IK147" s="244">
        <v>0</v>
      </c>
      <c r="IL147" s="243">
        <f t="shared" si="678"/>
        <v>0</v>
      </c>
      <c r="IM147" s="243">
        <f t="shared" si="453"/>
        <v>0</v>
      </c>
      <c r="IN147" s="244">
        <v>0</v>
      </c>
      <c r="IO147" s="244">
        <v>0</v>
      </c>
      <c r="IP147" s="243">
        <f t="shared" si="454"/>
        <v>0</v>
      </c>
      <c r="IQ147" s="243">
        <f t="shared" si="455"/>
        <v>0</v>
      </c>
      <c r="IR147" s="243">
        <f t="shared" si="679"/>
        <v>0</v>
      </c>
      <c r="IS147" s="244">
        <v>3.2</v>
      </c>
      <c r="IT147" s="243">
        <f t="shared" si="680"/>
        <v>0.70400000000000007</v>
      </c>
      <c r="IU147" s="243">
        <f t="shared" si="456"/>
        <v>0</v>
      </c>
      <c r="IV147" s="244">
        <v>0.139947633175</v>
      </c>
      <c r="IW147" s="244">
        <v>0.33204370917331</v>
      </c>
      <c r="IX147" s="243">
        <f t="shared" si="457"/>
        <v>0.49720871706030401</v>
      </c>
      <c r="IY147" s="243">
        <f t="shared" si="458"/>
        <v>0.24366000297043075</v>
      </c>
      <c r="IZ147" s="243">
        <f t="shared" si="681"/>
        <v>6.140232074854854</v>
      </c>
      <c r="JA147" s="244">
        <v>28.0997777777777</v>
      </c>
      <c r="JB147" s="243">
        <f t="shared" si="682"/>
        <v>6.1819511111110943</v>
      </c>
      <c r="JC147" s="244">
        <v>72.071555555555406</v>
      </c>
      <c r="JD147" s="243">
        <f t="shared" si="459"/>
        <v>0</v>
      </c>
      <c r="JE147" s="243">
        <f t="shared" si="460"/>
        <v>12.084068723361446</v>
      </c>
      <c r="JF147" s="243">
        <f t="shared" si="461"/>
        <v>5.9218676583902825</v>
      </c>
      <c r="JG147" s="243">
        <f t="shared" si="683"/>
        <v>149.23106499143509</v>
      </c>
      <c r="JH147" s="244">
        <v>0</v>
      </c>
      <c r="JI147" s="243">
        <f t="shared" si="684"/>
        <v>0</v>
      </c>
      <c r="JJ147" s="244">
        <v>0</v>
      </c>
      <c r="JK147" s="243">
        <f t="shared" si="462"/>
        <v>0</v>
      </c>
      <c r="JL147" s="243">
        <f t="shared" si="463"/>
        <v>0</v>
      </c>
      <c r="JM147" s="243">
        <f t="shared" si="464"/>
        <v>0</v>
      </c>
      <c r="JN147" s="243">
        <f t="shared" si="685"/>
        <v>0</v>
      </c>
      <c r="JO147" s="244">
        <v>0.83142857142857296</v>
      </c>
      <c r="JP147" s="243">
        <f t="shared" si="686"/>
        <v>0.18291428571428606</v>
      </c>
      <c r="JQ147" s="244">
        <v>1.0129523809523799</v>
      </c>
      <c r="JR147" s="243">
        <f t="shared" si="465"/>
        <v>0</v>
      </c>
      <c r="JS147" s="243">
        <f t="shared" si="466"/>
        <v>0.23034526021134111</v>
      </c>
      <c r="JT147" s="243">
        <f t="shared" si="467"/>
        <v>0.11288202491532902</v>
      </c>
      <c r="JU147" s="243">
        <f t="shared" si="687"/>
        <v>2.8446270278662911</v>
      </c>
      <c r="JV147" s="244">
        <v>0.78416666666666701</v>
      </c>
      <c r="JW147" s="243">
        <f t="shared" si="688"/>
        <v>0.17251666666666673</v>
      </c>
      <c r="JX147" s="244">
        <v>1.60883333333333</v>
      </c>
      <c r="JY147" s="243">
        <f t="shared" si="468"/>
        <v>0</v>
      </c>
      <c r="JZ147" s="243">
        <f t="shared" si="469"/>
        <v>0.29149903430696217</v>
      </c>
      <c r="KA147" s="243">
        <f t="shared" si="470"/>
        <v>0.14285078504868129</v>
      </c>
      <c r="KB147" s="243">
        <f t="shared" si="689"/>
        <v>3.5998397832267686</v>
      </c>
      <c r="KC147" s="244">
        <v>34.799999999999997</v>
      </c>
      <c r="KD147" s="243">
        <f t="shared" si="690"/>
        <v>7.6559999999999997</v>
      </c>
      <c r="KE147" s="244">
        <v>18.6533333333333</v>
      </c>
      <c r="KF147" s="243">
        <f t="shared" si="471"/>
        <v>0</v>
      </c>
      <c r="KG147" s="243">
        <f t="shared" si="472"/>
        <v>6.9433622806876825</v>
      </c>
      <c r="KH147" s="243">
        <f t="shared" si="473"/>
        <v>3.4026347807010491</v>
      </c>
      <c r="KI147" s="243">
        <f t="shared" si="691"/>
        <v>85.746396473666422</v>
      </c>
      <c r="KJ147" s="244">
        <v>11.206069444444401</v>
      </c>
      <c r="KK147" s="243">
        <f t="shared" si="692"/>
        <v>2.465335277777768</v>
      </c>
      <c r="KL147" s="244">
        <v>10.8620555555556</v>
      </c>
      <c r="KM147" s="243">
        <f t="shared" si="474"/>
        <v>0</v>
      </c>
      <c r="KN147" s="243">
        <f t="shared" si="475"/>
        <v>2.7875398636455722</v>
      </c>
      <c r="KO147" s="243">
        <f t="shared" si="476"/>
        <v>1.3660500070711672</v>
      </c>
      <c r="KP147" s="243">
        <f t="shared" si="693"/>
        <v>34.424460178193414</v>
      </c>
      <c r="KQ147" s="243">
        <f t="shared" si="694"/>
        <v>130.92144246031734</v>
      </c>
      <c r="KR147" s="243">
        <f t="shared" si="694"/>
        <v>28.802717341269815</v>
      </c>
      <c r="KS147" s="243">
        <f t="shared" si="695"/>
        <v>179.70324012088531</v>
      </c>
      <c r="KT147" s="243">
        <f t="shared" si="696"/>
        <v>0</v>
      </c>
      <c r="KU147" s="243">
        <f t="shared" si="697"/>
        <v>0</v>
      </c>
      <c r="KV147" s="243">
        <f t="shared" si="698"/>
        <v>0</v>
      </c>
      <c r="KW147" s="243">
        <f t="shared" si="699"/>
        <v>38.566406751618786</v>
      </c>
      <c r="KX147" s="243">
        <f t="shared" si="700"/>
        <v>1.2431359783768332</v>
      </c>
      <c r="KY147" s="243">
        <f t="shared" si="701"/>
        <v>32.896961690808283</v>
      </c>
      <c r="KZ147" s="243">
        <f t="shared" si="702"/>
        <v>18.899690333704562</v>
      </c>
      <c r="LA147" s="243">
        <f t="shared" si="702"/>
        <v>476.27219640935493</v>
      </c>
      <c r="LB147" s="244">
        <v>32.630000000000003</v>
      </c>
      <c r="LC147" s="243">
        <f t="shared" si="703"/>
        <v>7.1786000000000003</v>
      </c>
      <c r="LD147" s="243">
        <f t="shared" si="477"/>
        <v>0</v>
      </c>
      <c r="LE147" s="243">
        <f t="shared" si="704"/>
        <v>0</v>
      </c>
      <c r="LF147" s="243">
        <f t="shared" si="705"/>
        <v>0</v>
      </c>
      <c r="LG147" s="244">
        <v>2.9154179796416702</v>
      </c>
      <c r="LH147" s="243">
        <f t="shared" si="478"/>
        <v>4.8543866990192424</v>
      </c>
      <c r="LI147" s="243">
        <f t="shared" si="706"/>
        <v>0.15647459192582086</v>
      </c>
      <c r="LJ147" s="243">
        <f t="shared" si="707"/>
        <v>4.1407687861224529</v>
      </c>
      <c r="LK147" s="243">
        <f t="shared" si="479"/>
        <v>2.3789202339330457</v>
      </c>
      <c r="LL147" s="243">
        <f t="shared" si="708"/>
        <v>59.948789895112753</v>
      </c>
      <c r="LM147" s="243">
        <f t="shared" si="480"/>
        <v>0.54166666784117723</v>
      </c>
      <c r="LN147" s="244">
        <v>6.1545228937110799E-2</v>
      </c>
      <c r="LO147" s="243">
        <f t="shared" si="709"/>
        <v>1.9838272432769494E-3</v>
      </c>
      <c r="LP147" s="243">
        <f t="shared" si="710"/>
        <v>5.2497787819218517E-2</v>
      </c>
      <c r="LQ147" s="243">
        <f t="shared" si="481"/>
        <v>3.0160594838914402E-2</v>
      </c>
      <c r="LR147" s="243">
        <f t="shared" si="711"/>
        <v>0.7600469899406429</v>
      </c>
      <c r="LS147" s="244">
        <v>123.7220145</v>
      </c>
      <c r="LT147" s="243">
        <f t="shared" si="482"/>
        <v>14.057537890065811</v>
      </c>
      <c r="LU147" s="243">
        <f t="shared" si="712"/>
        <v>0.45312572755570113</v>
      </c>
      <c r="LV147" s="243">
        <f t="shared" si="713"/>
        <v>11.991013018529916</v>
      </c>
      <c r="LW147" s="243">
        <f t="shared" si="483"/>
        <v>6.888977619503291</v>
      </c>
      <c r="LX147" s="243">
        <f t="shared" si="714"/>
        <v>173.60223601148292</v>
      </c>
      <c r="LY147" s="245">
        <f t="shared" si="484"/>
        <v>0</v>
      </c>
      <c r="LZ147" s="244">
        <v>0</v>
      </c>
      <c r="MA147" s="249">
        <f t="shared" si="715"/>
        <v>0</v>
      </c>
      <c r="MB147" s="249">
        <f t="shared" si="716"/>
        <v>0</v>
      </c>
      <c r="MC147" s="249">
        <f t="shared" si="485"/>
        <v>0</v>
      </c>
      <c r="MD147" s="247">
        <f t="shared" si="717"/>
        <v>0</v>
      </c>
      <c r="ME147" s="250">
        <f t="shared" si="718"/>
        <v>1983.1926323456144</v>
      </c>
      <c r="MF147" s="251">
        <f t="shared" si="765"/>
        <v>621.78618732247332</v>
      </c>
      <c r="MG147" s="252" t="e">
        <f t="shared" si="719"/>
        <v>#REF!</v>
      </c>
      <c r="MH147" s="252" t="e">
        <f t="shared" si="766"/>
        <v>#REF!</v>
      </c>
      <c r="MI147" s="252">
        <f t="shared" si="720"/>
        <v>123.7220145</v>
      </c>
      <c r="MJ147" s="252">
        <f t="shared" si="721"/>
        <v>0</v>
      </c>
      <c r="MK147" s="252">
        <f t="shared" si="767"/>
        <v>305.82999999999993</v>
      </c>
      <c r="ML147" s="252">
        <f t="shared" si="722"/>
        <v>0</v>
      </c>
      <c r="MM147" s="252">
        <f t="shared" si="723"/>
        <v>0</v>
      </c>
      <c r="MN147" s="252">
        <f t="shared" si="724"/>
        <v>84.9816</v>
      </c>
      <c r="MO147" s="252">
        <f t="shared" si="725"/>
        <v>22.321000048399217</v>
      </c>
      <c r="MP147" s="253">
        <f t="shared" si="726"/>
        <v>0.57200000124028316</v>
      </c>
      <c r="MQ147" s="254">
        <f t="shared" si="768"/>
        <v>0</v>
      </c>
      <c r="MR147" s="255">
        <f t="shared" si="727"/>
        <v>0</v>
      </c>
      <c r="MS147" s="255">
        <f t="shared" si="769"/>
        <v>0</v>
      </c>
      <c r="MT147" s="255">
        <f t="shared" si="770"/>
        <v>170.24590558713288</v>
      </c>
      <c r="MU147" s="255">
        <f t="shared" si="486"/>
        <v>5.4876465876050817</v>
      </c>
      <c r="MV147" s="255">
        <f t="shared" si="728"/>
        <v>177.16711711380245</v>
      </c>
      <c r="MW147" s="255" t="e">
        <f t="shared" si="487"/>
        <v>#REF!</v>
      </c>
      <c r="MX147" s="255" t="e">
        <f t="shared" si="488"/>
        <v>#REF!</v>
      </c>
      <c r="MY147" s="256" t="e">
        <f t="shared" si="729"/>
        <v>#REF!</v>
      </c>
      <c r="MZ147" s="254">
        <f t="shared" si="730"/>
        <v>3.7117020626605663</v>
      </c>
      <c r="NA147" s="255">
        <f t="shared" si="489"/>
        <v>4.1830882246184586</v>
      </c>
      <c r="NB147" s="255">
        <f t="shared" si="731"/>
        <v>1.2560186374747513E-2</v>
      </c>
      <c r="NC147" s="255">
        <f t="shared" si="490"/>
        <v>1.5574631104686917E-2</v>
      </c>
      <c r="ND147" s="255">
        <f t="shared" si="732"/>
        <v>3.8191096894532151</v>
      </c>
      <c r="NE147" s="255">
        <f t="shared" si="800"/>
        <v>0.97187626553663442</v>
      </c>
      <c r="NF147" s="256">
        <f t="shared" si="771"/>
        <v>3.2887734042919741E-3</v>
      </c>
      <c r="NG147" s="257">
        <f t="shared" si="772"/>
        <v>1.1242175913401826</v>
      </c>
      <c r="NH147" s="254">
        <f t="shared" si="733"/>
        <v>233.09545504607868</v>
      </c>
      <c r="NI147" s="255">
        <f t="shared" si="491"/>
        <v>262.69857783693067</v>
      </c>
      <c r="NJ147" s="255" t="e">
        <f t="shared" si="734"/>
        <v>#REF!</v>
      </c>
      <c r="NK147" s="255" t="e">
        <f t="shared" si="492"/>
        <v>#REF!</v>
      </c>
      <c r="NL147" s="255">
        <f t="shared" si="735"/>
        <v>248.09540303325406</v>
      </c>
      <c r="NM147" s="255">
        <f t="shared" si="773"/>
        <v>0.93953959725257452</v>
      </c>
      <c r="NN147" s="256" t="e">
        <f t="shared" si="774"/>
        <v>#REF!</v>
      </c>
      <c r="NO147" s="257" t="e">
        <f t="shared" si="801"/>
        <v>#REF!</v>
      </c>
      <c r="NP147" s="254">
        <f t="shared" si="736"/>
        <v>41.347026453041124</v>
      </c>
      <c r="NQ147" s="255">
        <f t="shared" si="493"/>
        <v>46.598098812577348</v>
      </c>
      <c r="NR147" s="255">
        <f t="shared" si="737"/>
        <v>36.363769671129724</v>
      </c>
      <c r="NS147" s="255">
        <f t="shared" si="494"/>
        <v>45.091074392200859</v>
      </c>
      <c r="NT147" s="255">
        <f t="shared" si="738"/>
        <v>389.41560080070059</v>
      </c>
      <c r="NU147" s="255">
        <f t="shared" si="739"/>
        <v>0.10617711865684129</v>
      </c>
      <c r="NV147" s="256">
        <f t="shared" si="740"/>
        <v>9.3380361742981061E-2</v>
      </c>
      <c r="NW147" s="257">
        <f t="shared" si="495"/>
        <v>1.0358957808877343</v>
      </c>
      <c r="NX147" s="254">
        <f t="shared" si="741"/>
        <v>10.802944311727028</v>
      </c>
      <c r="NY147" s="255">
        <f t="shared" si="496"/>
        <v>12.17491823931636</v>
      </c>
      <c r="NZ147" s="255">
        <f t="shared" si="742"/>
        <v>4.0240226093852048E-2</v>
      </c>
      <c r="OA147" s="255">
        <f t="shared" si="497"/>
        <v>4.9897880356376538E-2</v>
      </c>
      <c r="OB147" s="255">
        <f t="shared" si="743"/>
        <v>12.23563351653751</v>
      </c>
      <c r="OC147" s="255">
        <f t="shared" si="775"/>
        <v>0.88290845726344458</v>
      </c>
      <c r="OD147" s="256">
        <f t="shared" si="776"/>
        <v>3.2887734042919745E-3</v>
      </c>
      <c r="OE147" s="257">
        <f t="shared" si="777"/>
        <v>1.1129186796894874</v>
      </c>
      <c r="OF147" s="254">
        <f t="shared" si="744"/>
        <v>0</v>
      </c>
      <c r="OG147" s="255">
        <f t="shared" si="498"/>
        <v>0</v>
      </c>
      <c r="OH147" s="255">
        <f t="shared" si="745"/>
        <v>0</v>
      </c>
      <c r="OI147" s="255">
        <f t="shared" si="499"/>
        <v>0</v>
      </c>
      <c r="OJ147" s="255">
        <f t="shared" si="746"/>
        <v>0</v>
      </c>
      <c r="OK147" s="255"/>
      <c r="OL147" s="256"/>
      <c r="OM147" s="257"/>
      <c r="ON147" s="258"/>
      <c r="OO147" s="254">
        <f t="shared" si="747"/>
        <v>0</v>
      </c>
      <c r="OP147" s="255">
        <f t="shared" si="500"/>
        <v>0</v>
      </c>
      <c r="OQ147" s="255">
        <f t="shared" si="748"/>
        <v>0</v>
      </c>
      <c r="OR147" s="255">
        <f t="shared" si="501"/>
        <v>0</v>
      </c>
      <c r="OS147" s="255">
        <f t="shared" si="749"/>
        <v>0</v>
      </c>
      <c r="OT147" s="255"/>
      <c r="OU147" s="256"/>
      <c r="OV147" s="257"/>
      <c r="OW147" s="258"/>
      <c r="OX147" s="254">
        <f t="shared" si="750"/>
        <v>114.16962549733046</v>
      </c>
      <c r="OY147" s="255">
        <f t="shared" si="502"/>
        <v>128.66916793549143</v>
      </c>
      <c r="OZ147" s="255">
        <f t="shared" si="751"/>
        <v>0.6764818626960446</v>
      </c>
      <c r="PA147" s="255">
        <f t="shared" si="503"/>
        <v>0.83883750974309534</v>
      </c>
      <c r="PB147" s="255">
        <f t="shared" si="752"/>
        <v>205.69427550502868</v>
      </c>
      <c r="PC147" s="255">
        <f t="shared" si="804"/>
        <v>0.55504522533267731</v>
      </c>
      <c r="PD147" s="259">
        <f t="shared" si="504"/>
        <v>3.2887734042919749E-3</v>
      </c>
      <c r="PE147" s="257">
        <f t="shared" si="805"/>
        <v>1.07128004923428</v>
      </c>
      <c r="PF147" s="254">
        <f t="shared" si="505"/>
        <v>2.6392611853543131</v>
      </c>
      <c r="PG147" s="255">
        <f t="shared" si="506"/>
        <v>2.974447355894311</v>
      </c>
      <c r="PH147" s="255">
        <f t="shared" si="753"/>
        <v>8.1749553040956463E-2</v>
      </c>
      <c r="PI147" s="255">
        <f t="shared" si="507"/>
        <v>0.10136944577078601</v>
      </c>
      <c r="PJ147" s="255">
        <f t="shared" si="508"/>
        <v>24.857155840134947</v>
      </c>
      <c r="PK147" s="255">
        <f t="shared" si="778"/>
        <v>0.10617711866668592</v>
      </c>
      <c r="PL147" s="259">
        <f t="shared" si="779"/>
        <v>3.2887734045969055E-3</v>
      </c>
      <c r="PM147" s="257">
        <f t="shared" si="780"/>
        <v>1.0142737996877724</v>
      </c>
      <c r="PN147" s="254">
        <f t="shared" si="509"/>
        <v>6.7633950003255602E-2</v>
      </c>
      <c r="PO147" s="255">
        <f t="shared" si="510"/>
        <v>7.622346165366907E-2</v>
      </c>
      <c r="PP147" s="255">
        <f t="shared" si="754"/>
        <v>2.0949215689004584E-3</v>
      </c>
      <c r="PQ147" s="255">
        <f t="shared" si="511"/>
        <v>2.5977027454365683E-3</v>
      </c>
      <c r="PR147" s="255">
        <f t="shared" si="512"/>
        <v>0.6369917629388111</v>
      </c>
      <c r="PS147" s="255">
        <f t="shared" si="781"/>
        <v>0.1061771186666859</v>
      </c>
      <c r="PT147" s="259">
        <f t="shared" si="782"/>
        <v>3.2887734045969051E-3</v>
      </c>
      <c r="PU147" s="257">
        <f t="shared" si="783"/>
        <v>1.0142737996877724</v>
      </c>
      <c r="PV147" s="254">
        <f t="shared" si="513"/>
        <v>54.282881897161168</v>
      </c>
      <c r="PW147" s="255">
        <f t="shared" si="514"/>
        <v>61.176807898100634</v>
      </c>
      <c r="PX147" s="255">
        <f t="shared" si="515"/>
        <v>0.18005591856550249</v>
      </c>
      <c r="PY147" s="255">
        <f t="shared" si="516"/>
        <v>0.22326933902122309</v>
      </c>
      <c r="PZ147" s="255">
        <f t="shared" si="517"/>
        <v>54.748654416422454</v>
      </c>
      <c r="QA147" s="255">
        <f t="shared" si="755"/>
        <v>0.99149253028725448</v>
      </c>
      <c r="QB147" s="259">
        <f t="shared" si="518"/>
        <v>3.2887734042919741E-3</v>
      </c>
      <c r="QC147" s="257">
        <f t="shared" si="756"/>
        <v>1.1267088569635113</v>
      </c>
      <c r="QD147" s="254">
        <f t="shared" si="519"/>
        <v>69.376575961650431</v>
      </c>
      <c r="QE147" s="255">
        <f t="shared" si="520"/>
        <v>78.187401108780037</v>
      </c>
      <c r="QF147" s="255">
        <f t="shared" si="521"/>
        <v>0.23187367447231699</v>
      </c>
      <c r="QG147" s="255">
        <f t="shared" si="522"/>
        <v>0.28752335634567305</v>
      </c>
      <c r="QH147" s="255">
        <f t="shared" si="523"/>
        <v>70.504606419436811</v>
      </c>
      <c r="QI147" s="255">
        <f t="shared" si="784"/>
        <v>0.98400061336310929</v>
      </c>
      <c r="QJ147" s="259">
        <f t="shared" si="785"/>
        <v>3.2887734042919745E-3</v>
      </c>
      <c r="QK147" s="257">
        <f t="shared" si="786"/>
        <v>1.125757383514145</v>
      </c>
      <c r="QL147" s="254">
        <f t="shared" si="524"/>
        <v>199.85845306437324</v>
      </c>
      <c r="QM147" s="255">
        <f t="shared" si="525"/>
        <v>225.24047660354864</v>
      </c>
      <c r="QN147" s="255">
        <f t="shared" si="526"/>
        <v>1.2431359783768332</v>
      </c>
      <c r="QO147" s="255">
        <f t="shared" si="527"/>
        <v>1.5414886131872731</v>
      </c>
      <c r="QP147" s="255">
        <f t="shared" si="757"/>
        <v>377.99380667409122</v>
      </c>
      <c r="QQ147" s="255">
        <f t="shared" si="758"/>
        <v>0.52873472934092947</v>
      </c>
      <c r="QR147" s="259">
        <f t="shared" si="528"/>
        <v>3.2887734042919741E-3</v>
      </c>
      <c r="QS147" s="257">
        <f t="shared" si="759"/>
        <v>1.0679386162433282</v>
      </c>
      <c r="QT147" s="254">
        <f t="shared" si="529"/>
        <v>44.860337919069394</v>
      </c>
      <c r="QU147" s="255">
        <f t="shared" si="530"/>
        <v>50.557600834791209</v>
      </c>
      <c r="QV147" s="255">
        <f t="shared" si="531"/>
        <v>0.15647459192582086</v>
      </c>
      <c r="QW147" s="255">
        <f t="shared" si="532"/>
        <v>0.19402849398801786</v>
      </c>
      <c r="QX147" s="255">
        <f t="shared" si="533"/>
        <v>47.578404678660917</v>
      </c>
      <c r="QY147" s="255">
        <f t="shared" si="787"/>
        <v>0.9428718390633517</v>
      </c>
      <c r="QZ147" s="259">
        <f t="shared" si="788"/>
        <v>3.2887734042919745E-3</v>
      </c>
      <c r="RA147" s="257">
        <f t="shared" si="789"/>
        <v>1.1205340291780757</v>
      </c>
      <c r="RB147" s="254">
        <f t="shared" si="534"/>
        <v>6.4047301139446594E-2</v>
      </c>
      <c r="RC147" s="255">
        <f t="shared" si="535"/>
        <v>7.2181308384156317E-2</v>
      </c>
      <c r="RD147" s="255">
        <f t="shared" si="760"/>
        <v>1.9838272432769494E-3</v>
      </c>
      <c r="RE147" s="255">
        <f t="shared" si="536"/>
        <v>2.4599457816634174E-3</v>
      </c>
      <c r="RF147" s="255">
        <f t="shared" si="537"/>
        <v>0.60321189677828801</v>
      </c>
      <c r="RG147" s="255">
        <f t="shared" si="790"/>
        <v>0.1061771186568413</v>
      </c>
      <c r="RH147" s="259">
        <f t="shared" si="791"/>
        <v>3.2887734042919745E-3</v>
      </c>
      <c r="RI147" s="257">
        <f t="shared" si="792"/>
        <v>1.0142737996864488</v>
      </c>
      <c r="RJ147" s="254">
        <f t="shared" si="538"/>
        <v>14.629035882606496</v>
      </c>
      <c r="RK147" s="255">
        <f t="shared" si="539"/>
        <v>16.48692343969752</v>
      </c>
      <c r="RL147" s="255">
        <f t="shared" si="761"/>
        <v>0.45312572755570113</v>
      </c>
      <c r="RM147" s="255">
        <f t="shared" si="540"/>
        <v>0.56187590216906935</v>
      </c>
      <c r="RN147" s="255">
        <f t="shared" si="541"/>
        <v>137.77955239006582</v>
      </c>
      <c r="RO147" s="255">
        <f t="shared" si="793"/>
        <v>0.10617711865684126</v>
      </c>
      <c r="RP147" s="259">
        <f t="shared" si="794"/>
        <v>3.2887734042919741E-3</v>
      </c>
      <c r="RQ147" s="257">
        <f t="shared" si="795"/>
        <v>1.0142737996864488</v>
      </c>
      <c r="RR147" s="254">
        <f t="shared" si="542"/>
        <v>0</v>
      </c>
      <c r="RS147" s="255">
        <f t="shared" si="543"/>
        <v>0</v>
      </c>
      <c r="RT147" s="255">
        <f t="shared" si="762"/>
        <v>0</v>
      </c>
      <c r="RU147" s="255">
        <f t="shared" si="544"/>
        <v>0</v>
      </c>
      <c r="RV147" s="255">
        <f t="shared" si="545"/>
        <v>0</v>
      </c>
      <c r="RW147" s="255"/>
      <c r="RX147" s="259"/>
      <c r="RY147" s="257"/>
      <c r="RZ147" s="260"/>
      <c r="SA147" s="242" t="e">
        <f t="shared" si="546"/>
        <v>#REF!</v>
      </c>
      <c r="SB147" s="242">
        <f t="shared" si="547"/>
        <v>0</v>
      </c>
      <c r="SC147" s="242">
        <f t="shared" si="548"/>
        <v>0.69373940446051563</v>
      </c>
      <c r="SD147" s="242">
        <f t="shared" si="549"/>
        <v>3.361014412662252E-2</v>
      </c>
      <c r="SE147" s="242">
        <f t="shared" si="550"/>
        <v>0</v>
      </c>
      <c r="SF147" s="262">
        <v>0</v>
      </c>
      <c r="SG147" s="242">
        <f t="shared" si="551"/>
        <v>0</v>
      </c>
      <c r="SH147" s="262">
        <v>0</v>
      </c>
      <c r="SI147" s="242">
        <f t="shared" si="552"/>
        <v>0.47425567779601574</v>
      </c>
      <c r="SJ147" s="242">
        <f t="shared" si="553"/>
        <v>4.3309491246667886E-2</v>
      </c>
      <c r="SK147" s="242">
        <f t="shared" si="554"/>
        <v>1.1157011796565498E-3</v>
      </c>
      <c r="SL147" s="242">
        <f t="shared" si="555"/>
        <v>0.15875327794615873</v>
      </c>
      <c r="SM147" s="242">
        <f t="shared" si="556"/>
        <v>0.2035369349393574</v>
      </c>
      <c r="SN147" s="242">
        <f t="shared" si="557"/>
        <v>0.85851585359801152</v>
      </c>
      <c r="SO147" s="242">
        <f t="shared" si="558"/>
        <v>0.13457613690428688</v>
      </c>
      <c r="SP147" s="242">
        <f t="shared" si="559"/>
        <v>1.1157011796550937E-3</v>
      </c>
      <c r="SQ147" s="242">
        <f t="shared" si="560"/>
        <v>0.24038289052568837</v>
      </c>
      <c r="SR147" s="242">
        <f t="shared" si="561"/>
        <v>0</v>
      </c>
      <c r="SS147" s="242" t="e">
        <f t="shared" si="562"/>
        <v>#REF!</v>
      </c>
      <c r="ST147" s="242" t="e">
        <f t="shared" si="563"/>
        <v>#REF!</v>
      </c>
      <c r="SU147" s="242" t="e">
        <f t="shared" si="796"/>
        <v>#REF!</v>
      </c>
      <c r="SV147" s="242" t="e">
        <f t="shared" si="797"/>
        <v>#REF!</v>
      </c>
      <c r="SW147" s="242" t="e">
        <f t="shared" si="564"/>
        <v>#REF!</v>
      </c>
      <c r="SX147" s="242" t="e">
        <f t="shared" si="564"/>
        <v>#REF!</v>
      </c>
      <c r="SY147" s="242" t="e">
        <f t="shared" si="564"/>
        <v>#REF!</v>
      </c>
      <c r="SZ147" s="263" t="e">
        <f t="shared" si="564"/>
        <v>#REF!</v>
      </c>
      <c r="TA147" s="264">
        <f t="shared" si="565"/>
        <v>458.46108000000004</v>
      </c>
      <c r="TB147" s="264">
        <f t="shared" si="566"/>
        <v>0</v>
      </c>
      <c r="TC147" s="264">
        <f t="shared" si="567"/>
        <v>490.62221999999997</v>
      </c>
      <c r="TD147" s="264">
        <f t="shared" si="568"/>
        <v>22.12452</v>
      </c>
      <c r="TE147" s="264">
        <f t="shared" si="569"/>
        <v>0</v>
      </c>
      <c r="TF147" s="264">
        <f t="shared" si="569"/>
        <v>0</v>
      </c>
      <c r="TG147" s="264">
        <f t="shared" si="570"/>
        <v>324.32202000000001</v>
      </c>
      <c r="TH147" s="264">
        <f t="shared" si="571"/>
        <v>31.282020000000003</v>
      </c>
      <c r="TI147" s="264">
        <f t="shared" si="572"/>
        <v>0.80586000000000002</v>
      </c>
      <c r="TJ147" s="264">
        <f t="shared" si="573"/>
        <v>103.22334000000001</v>
      </c>
      <c r="TK147" s="264">
        <f t="shared" si="574"/>
        <v>132.45408</v>
      </c>
      <c r="TL147" s="264">
        <f t="shared" si="575"/>
        <v>588.93714</v>
      </c>
      <c r="TM147" s="264">
        <f t="shared" si="576"/>
        <v>87.985259999999997</v>
      </c>
      <c r="TN147" s="264">
        <f t="shared" si="577"/>
        <v>0.80586000000000002</v>
      </c>
      <c r="TO147" s="264">
        <f t="shared" si="578"/>
        <v>173.62619999999998</v>
      </c>
      <c r="TP147" s="264">
        <f t="shared" si="578"/>
        <v>0</v>
      </c>
      <c r="TQ147" s="264"/>
      <c r="TR147" s="264"/>
      <c r="TS147" s="264" t="e">
        <f t="shared" si="579"/>
        <v>#REF!</v>
      </c>
      <c r="TT147" s="264">
        <f t="shared" si="580"/>
        <v>0</v>
      </c>
      <c r="TU147" s="264">
        <f t="shared" si="581"/>
        <v>508.23348770777375</v>
      </c>
      <c r="TV147" s="264">
        <f t="shared" si="582"/>
        <v>24.622791587163658</v>
      </c>
      <c r="TW147" s="264">
        <f t="shared" si="582"/>
        <v>0</v>
      </c>
      <c r="TX147" s="264">
        <f t="shared" si="583"/>
        <v>0</v>
      </c>
      <c r="TY147" s="264">
        <f t="shared" si="584"/>
        <v>347.43970955336113</v>
      </c>
      <c r="TZ147" s="264">
        <f t="shared" si="585"/>
        <v>31.728533287308895</v>
      </c>
      <c r="UA147" s="264">
        <f t="shared" si="586"/>
        <v>0.81736268421638847</v>
      </c>
      <c r="UB147" s="264">
        <f t="shared" si="587"/>
        <v>116.3026514233559</v>
      </c>
      <c r="UC147" s="264">
        <f t="shared" si="588"/>
        <v>149.11115853657324</v>
      </c>
      <c r="UD147" s="264">
        <f t="shared" si="589"/>
        <v>628.94871434590323</v>
      </c>
      <c r="UE147" s="264">
        <f t="shared" si="590"/>
        <v>98.590477896080571</v>
      </c>
      <c r="UF147" s="264">
        <f t="shared" si="591"/>
        <v>0.81736268421532166</v>
      </c>
      <c r="UG147" s="264">
        <f t="shared" si="592"/>
        <v>176.10450559911931</v>
      </c>
      <c r="UH147" s="264">
        <f t="shared" si="592"/>
        <v>0</v>
      </c>
      <c r="UI147" s="191"/>
      <c r="UJ147" s="191"/>
      <c r="UK147" s="191"/>
      <c r="UL147" s="191"/>
      <c r="UM147" s="189"/>
      <c r="UN147" s="191"/>
      <c r="UO147" s="191"/>
      <c r="UP147" s="191"/>
      <c r="UQ147" s="191"/>
      <c r="UR147" s="191"/>
      <c r="US147" s="191"/>
      <c r="UT147" s="191"/>
      <c r="UU147" s="191"/>
      <c r="UV147" s="192"/>
      <c r="UW147" s="191"/>
      <c r="UX147" s="191"/>
      <c r="UY147" s="191"/>
      <c r="UZ147" s="191"/>
      <c r="VA147" s="191"/>
      <c r="VB147" s="191"/>
      <c r="VC147" s="191"/>
      <c r="VD147" s="191"/>
      <c r="VE147" s="191"/>
      <c r="VF147" s="191"/>
      <c r="VG147" s="191"/>
      <c r="VH147" s="191"/>
      <c r="VI147" s="191"/>
      <c r="VJ147" s="191"/>
      <c r="VK147" s="191"/>
      <c r="VL147" s="191"/>
      <c r="VM147" s="191"/>
      <c r="VN147" s="219"/>
      <c r="VO147" s="191"/>
      <c r="VP147" s="191"/>
      <c r="VQ147" s="191"/>
      <c r="VR147" s="191"/>
      <c r="VS147" s="191"/>
      <c r="VT147" s="191"/>
      <c r="VU147" s="191"/>
      <c r="VV147" s="191"/>
    </row>
    <row r="148" spans="1:594" ht="23.1" hidden="1" customHeight="1" thickBot="1" x14ac:dyDescent="0.35">
      <c r="A148" s="265">
        <v>111</v>
      </c>
      <c r="B148" s="266" t="s">
        <v>190</v>
      </c>
      <c r="C148" s="265">
        <v>2</v>
      </c>
      <c r="D148" s="267">
        <v>698.17</v>
      </c>
      <c r="E148" s="239"/>
      <c r="F148" s="240">
        <f t="shared" si="593"/>
        <v>698.17</v>
      </c>
      <c r="G148" s="240"/>
      <c r="H148" s="268">
        <f>200</f>
        <v>200</v>
      </c>
      <c r="I148" s="269">
        <v>3.4754999999999998</v>
      </c>
      <c r="J148" s="269">
        <v>3.4754999999999998</v>
      </c>
      <c r="K148" s="269">
        <f t="shared" si="798"/>
        <v>2.7375999999999996</v>
      </c>
      <c r="L148" s="269">
        <f t="shared" si="799"/>
        <v>2.7375999999999996</v>
      </c>
      <c r="M148" s="269">
        <v>0.50270000000000004</v>
      </c>
      <c r="N148" s="269">
        <v>0</v>
      </c>
      <c r="O148" s="269">
        <v>0.7379</v>
      </c>
      <c r="P148" s="269">
        <v>5.6300000000000003E-2</v>
      </c>
      <c r="Q148" s="269">
        <v>0</v>
      </c>
      <c r="R148" s="269">
        <v>0</v>
      </c>
      <c r="S148" s="269">
        <v>0.66969999999999996</v>
      </c>
      <c r="T148" s="269">
        <v>0.15140000000000001</v>
      </c>
      <c r="U148" s="269">
        <v>3.8E-3</v>
      </c>
      <c r="V148" s="269">
        <v>1.14E-2</v>
      </c>
      <c r="W148" s="269">
        <v>8.0500000000000002E-2</v>
      </c>
      <c r="X148" s="269">
        <v>0.8054</v>
      </c>
      <c r="Y148" s="269">
        <v>0.17760000000000001</v>
      </c>
      <c r="Z148" s="269">
        <v>0</v>
      </c>
      <c r="AA148" s="269">
        <v>0.27879999999999999</v>
      </c>
      <c r="AB148" s="269">
        <v>0</v>
      </c>
      <c r="AC148" s="244">
        <v>2.4300000000000002</v>
      </c>
      <c r="AD148" s="243">
        <f t="shared" si="802"/>
        <v>0.53460000000000008</v>
      </c>
      <c r="AE148" s="243">
        <f t="shared" si="390"/>
        <v>0</v>
      </c>
      <c r="AF148" s="243">
        <f t="shared" si="595"/>
        <v>0</v>
      </c>
      <c r="AG148" s="243">
        <f t="shared" si="596"/>
        <v>0</v>
      </c>
      <c r="AH148" s="244">
        <v>0.104315574791667</v>
      </c>
      <c r="AI148" s="243">
        <f t="shared" si="391"/>
        <v>0.34869620534708445</v>
      </c>
      <c r="AJ148" s="243">
        <f t="shared" si="597"/>
        <v>1.1239750728715275E-2</v>
      </c>
      <c r="AK148" s="243">
        <f t="shared" si="598"/>
        <v>0.29743620614984495</v>
      </c>
      <c r="AL148" s="243">
        <f t="shared" si="392"/>
        <v>0.17088058900693759</v>
      </c>
      <c r="AM148" s="243">
        <f t="shared" si="599"/>
        <v>4.3061908429748277</v>
      </c>
      <c r="AN148" s="244">
        <v>129.55000000000001</v>
      </c>
      <c r="AO148" s="244">
        <v>28.501000000000001</v>
      </c>
      <c r="AP148" s="243">
        <f t="shared" si="600"/>
        <v>0</v>
      </c>
      <c r="AQ148" s="243">
        <f t="shared" si="601"/>
        <v>0</v>
      </c>
      <c r="AR148" s="243">
        <f t="shared" si="602"/>
        <v>0</v>
      </c>
      <c r="AS148" s="244">
        <v>12.6049518534667</v>
      </c>
      <c r="AT148" s="244" t="e">
        <f t="shared" si="393"/>
        <v>#REF!</v>
      </c>
      <c r="AU148" s="243">
        <f t="shared" si="394"/>
        <v>19.390263883436486</v>
      </c>
      <c r="AV148" s="243">
        <f t="shared" si="603"/>
        <v>0.62501893990186208</v>
      </c>
      <c r="AW148" s="243">
        <f t="shared" si="604"/>
        <v>16.539802949656419</v>
      </c>
      <c r="AX148" s="243">
        <f t="shared" si="395"/>
        <v>9.5023107868451611</v>
      </c>
      <c r="AY148" s="243">
        <f t="shared" si="605"/>
        <v>239.45823182849801</v>
      </c>
      <c r="AZ148" s="244">
        <v>63</v>
      </c>
      <c r="BA148" s="243">
        <f t="shared" si="606"/>
        <v>321.12149999999997</v>
      </c>
      <c r="BB148" s="243">
        <f t="shared" si="607"/>
        <v>33.488384999999994</v>
      </c>
      <c r="BC148" s="243">
        <f t="shared" si="608"/>
        <v>26.790707999999995</v>
      </c>
      <c r="BD148" s="243">
        <f t="shared" si="609"/>
        <v>6.6976769999999988</v>
      </c>
      <c r="BE148" s="244">
        <v>12.558144374999999</v>
      </c>
      <c r="BF148" s="243">
        <f t="shared" si="610"/>
        <v>10.0465155</v>
      </c>
      <c r="BG148" s="243">
        <f t="shared" si="611"/>
        <v>2.5116288749999995</v>
      </c>
      <c r="BH148" s="243">
        <f t="shared" si="396"/>
        <v>41.718351465735786</v>
      </c>
      <c r="BI148" s="243">
        <f t="shared" si="612"/>
        <v>1.3447346546862111</v>
      </c>
      <c r="BJ148" s="243">
        <f t="shared" si="613"/>
        <v>35.585555553846881</v>
      </c>
      <c r="BK148" s="243">
        <f t="shared" si="397"/>
        <v>20.444319042036788</v>
      </c>
      <c r="BL148" s="243">
        <f t="shared" si="614"/>
        <v>515.19683985932704</v>
      </c>
      <c r="BM148" s="244">
        <v>13.83</v>
      </c>
      <c r="BN148" s="243">
        <f t="shared" si="615"/>
        <v>3.0426000000000002</v>
      </c>
      <c r="BO148" s="243">
        <f t="shared" si="398"/>
        <v>0</v>
      </c>
      <c r="BP148" s="243">
        <f t="shared" si="616"/>
        <v>0</v>
      </c>
      <c r="BQ148" s="243">
        <f t="shared" si="617"/>
        <v>0</v>
      </c>
      <c r="BR148" s="244">
        <v>2.6333926912583401</v>
      </c>
      <c r="BS148" s="243">
        <f t="shared" si="399"/>
        <v>2.2163091382634326</v>
      </c>
      <c r="BT148" s="243">
        <f t="shared" si="618"/>
        <v>7.1439728536934102E-2</v>
      </c>
      <c r="BU148" s="243">
        <f t="shared" si="619"/>
        <v>1.8905011629941426</v>
      </c>
      <c r="BV148" s="243">
        <f t="shared" si="400"/>
        <v>1.0861150914760886</v>
      </c>
      <c r="BW148" s="243">
        <f t="shared" si="620"/>
        <v>27.370100305197433</v>
      </c>
      <c r="BX148" s="244">
        <v>0</v>
      </c>
      <c r="BY148" s="243">
        <f t="shared" si="401"/>
        <v>0</v>
      </c>
      <c r="BZ148" s="243">
        <f t="shared" si="621"/>
        <v>0</v>
      </c>
      <c r="CA148" s="243">
        <f t="shared" si="622"/>
        <v>0</v>
      </c>
      <c r="CB148" s="243">
        <f t="shared" si="402"/>
        <v>0</v>
      </c>
      <c r="CC148" s="243">
        <f t="shared" si="623"/>
        <v>0</v>
      </c>
      <c r="CD148" s="245"/>
      <c r="CE148" s="243">
        <f t="shared" si="403"/>
        <v>0</v>
      </c>
      <c r="CF148" s="243">
        <f t="shared" si="624"/>
        <v>0</v>
      </c>
      <c r="CG148" s="243">
        <f t="shared" si="625"/>
        <v>0</v>
      </c>
      <c r="CH148" s="243">
        <f t="shared" si="404"/>
        <v>0</v>
      </c>
      <c r="CI148" s="243">
        <f t="shared" si="626"/>
        <v>0</v>
      </c>
      <c r="CJ148" s="245"/>
      <c r="CK148" s="243">
        <f t="shared" si="405"/>
        <v>0</v>
      </c>
      <c r="CL148" s="243">
        <f t="shared" si="627"/>
        <v>0</v>
      </c>
      <c r="CM148" s="243">
        <f t="shared" si="628"/>
        <v>0</v>
      </c>
      <c r="CN148" s="243">
        <f t="shared" si="406"/>
        <v>0</v>
      </c>
      <c r="CO148" s="243">
        <f t="shared" si="629"/>
        <v>0</v>
      </c>
      <c r="CP148" s="243">
        <v>0</v>
      </c>
      <c r="CQ148" s="243">
        <f t="shared" si="407"/>
        <v>0</v>
      </c>
      <c r="CR148" s="243">
        <f t="shared" si="763"/>
        <v>0</v>
      </c>
      <c r="CS148" s="243">
        <f t="shared" si="630"/>
        <v>0</v>
      </c>
      <c r="CT148" s="243">
        <f t="shared" si="408"/>
        <v>0</v>
      </c>
      <c r="CU148" s="243">
        <f t="shared" si="631"/>
        <v>0</v>
      </c>
      <c r="CV148" s="243"/>
      <c r="CW148" s="243">
        <f t="shared" si="409"/>
        <v>0</v>
      </c>
      <c r="CX148" s="243">
        <f t="shared" si="764"/>
        <v>0</v>
      </c>
      <c r="CY148" s="243">
        <f t="shared" si="632"/>
        <v>0</v>
      </c>
      <c r="CZ148" s="243">
        <f t="shared" si="410"/>
        <v>0</v>
      </c>
      <c r="DA148" s="243">
        <f t="shared" si="633"/>
        <v>0</v>
      </c>
      <c r="DB148" s="244">
        <v>0</v>
      </c>
      <c r="DC148" s="243">
        <f t="shared" si="634"/>
        <v>0</v>
      </c>
      <c r="DD148" s="243">
        <f t="shared" si="411"/>
        <v>0</v>
      </c>
      <c r="DE148" s="244">
        <v>0</v>
      </c>
      <c r="DF148" s="244">
        <v>0</v>
      </c>
      <c r="DG148" s="243">
        <f t="shared" si="412"/>
        <v>0</v>
      </c>
      <c r="DH148" s="243">
        <f t="shared" si="413"/>
        <v>0</v>
      </c>
      <c r="DI148" s="243">
        <f t="shared" si="635"/>
        <v>0</v>
      </c>
      <c r="DJ148" s="244">
        <v>81.260000000000005</v>
      </c>
      <c r="DK148" s="243">
        <f t="shared" si="636"/>
        <v>17.877200000000002</v>
      </c>
      <c r="DL148" s="243">
        <f t="shared" si="414"/>
        <v>0</v>
      </c>
      <c r="DM148" s="244">
        <v>3.4400966409149998</v>
      </c>
      <c r="DN148" s="244">
        <v>4.8034085774999999</v>
      </c>
      <c r="DO148" s="243">
        <f t="shared" si="415"/>
        <v>12.200806286336832</v>
      </c>
      <c r="DP148" s="243">
        <f t="shared" si="416"/>
        <v>5.9790755752375917</v>
      </c>
      <c r="DQ148" s="243">
        <f t="shared" si="637"/>
        <v>150.67270449598729</v>
      </c>
      <c r="DR148" s="244">
        <v>13.6</v>
      </c>
      <c r="DS148" s="243">
        <f t="shared" si="638"/>
        <v>2.992</v>
      </c>
      <c r="DT148" s="243">
        <f t="shared" si="417"/>
        <v>0</v>
      </c>
      <c r="DU148" s="244">
        <v>0.57542449307499999</v>
      </c>
      <c r="DV148" s="244">
        <v>0</v>
      </c>
      <c r="DW148" s="243">
        <f t="shared" si="418"/>
        <v>1.9505964339616024</v>
      </c>
      <c r="DX148" s="243">
        <f t="shared" si="419"/>
        <v>0.95590104635183026</v>
      </c>
      <c r="DY148" s="243">
        <f t="shared" si="420"/>
        <v>24.08870636806612</v>
      </c>
      <c r="DZ148" s="244">
        <v>37.06</v>
      </c>
      <c r="EA148" s="243">
        <f t="shared" si="639"/>
        <v>8.1532</v>
      </c>
      <c r="EB148" s="243">
        <f t="shared" si="421"/>
        <v>0</v>
      </c>
      <c r="EC148" s="244">
        <v>1.536808829735</v>
      </c>
      <c r="ED148" s="244">
        <v>2.329403075E-2</v>
      </c>
      <c r="EE148" s="243">
        <f t="shared" si="422"/>
        <v>5.3144743872950073</v>
      </c>
      <c r="EF148" s="243">
        <f t="shared" si="423"/>
        <v>2.6043888623890008</v>
      </c>
      <c r="EG148" s="243">
        <f t="shared" si="424"/>
        <v>65.630599332202806</v>
      </c>
      <c r="EH148" s="244">
        <v>0</v>
      </c>
      <c r="EI148" s="243">
        <f t="shared" si="640"/>
        <v>0</v>
      </c>
      <c r="EJ148" s="243">
        <f t="shared" si="425"/>
        <v>0</v>
      </c>
      <c r="EK148" s="244">
        <v>0</v>
      </c>
      <c r="EL148" s="244">
        <v>0</v>
      </c>
      <c r="EM148" s="243">
        <f t="shared" si="426"/>
        <v>0</v>
      </c>
      <c r="EN148" s="243">
        <f t="shared" si="427"/>
        <v>0</v>
      </c>
      <c r="EO148" s="243">
        <f t="shared" si="641"/>
        <v>0</v>
      </c>
      <c r="EP148" s="244">
        <v>0</v>
      </c>
      <c r="EQ148" s="244">
        <v>80.987719999999996</v>
      </c>
      <c r="ER148" s="244">
        <v>0</v>
      </c>
      <c r="ES148" s="244">
        <v>0</v>
      </c>
      <c r="ET148" s="244">
        <v>0</v>
      </c>
      <c r="EU148" s="243">
        <f t="shared" si="428"/>
        <v>9.2019835526525533</v>
      </c>
      <c r="EV148" s="243">
        <f t="shared" si="642"/>
        <v>0.29661349838494111</v>
      </c>
      <c r="EW148" s="243">
        <f t="shared" si="643"/>
        <v>7.8492482424060084</v>
      </c>
      <c r="EX148" s="243">
        <f t="shared" si="429"/>
        <v>4.5094851776326275</v>
      </c>
      <c r="EY148" s="243">
        <f t="shared" si="644"/>
        <v>113.63902647634221</v>
      </c>
      <c r="EZ148" s="245">
        <f t="shared" si="645"/>
        <v>131.92000000000002</v>
      </c>
      <c r="FA148" s="245">
        <f t="shared" si="645"/>
        <v>29.022400000000005</v>
      </c>
      <c r="FB148" s="245">
        <f t="shared" si="645"/>
        <v>0</v>
      </c>
      <c r="FC148" s="245">
        <f t="shared" si="646"/>
        <v>0</v>
      </c>
      <c r="FD148" s="245">
        <f t="shared" si="647"/>
        <v>0</v>
      </c>
      <c r="FE148" s="245">
        <f t="shared" si="648"/>
        <v>10.379032571974998</v>
      </c>
      <c r="FF148" s="245">
        <f t="shared" si="649"/>
        <v>28.667860660245996</v>
      </c>
      <c r="FG148" s="245">
        <f t="shared" si="650"/>
        <v>0.92406972833552259</v>
      </c>
      <c r="FH148" s="245">
        <f t="shared" si="651"/>
        <v>24.453548912952783</v>
      </c>
      <c r="FI148" s="245">
        <f t="shared" si="652"/>
        <v>14.048850661611052</v>
      </c>
      <c r="FJ148" s="245">
        <f t="shared" si="652"/>
        <v>354.03103667259842</v>
      </c>
      <c r="FK148" s="244">
        <f t="shared" si="430"/>
        <v>75.376300163440433</v>
      </c>
      <c r="FL148" s="244">
        <v>8.5644030275673995</v>
      </c>
      <c r="FM148" s="243">
        <f t="shared" si="653"/>
        <v>0.27606195219215302</v>
      </c>
      <c r="FN148" s="243">
        <f t="shared" si="654"/>
        <v>7.3053950843035533</v>
      </c>
      <c r="FO148" s="244">
        <v>4.1970351513783699</v>
      </c>
      <c r="FP148" s="244">
        <f t="shared" si="655"/>
        <v>105.76528601086343</v>
      </c>
      <c r="FQ148" s="244">
        <f t="shared" si="431"/>
        <v>1.9316000041883408</v>
      </c>
      <c r="FR148" s="244">
        <v>0.219472180089089</v>
      </c>
      <c r="FS148" s="243">
        <f t="shared" si="656"/>
        <v>7.0743889903638552E-3</v>
      </c>
      <c r="FT148" s="243">
        <f t="shared" si="657"/>
        <v>0.1872087266798815</v>
      </c>
      <c r="FU148" s="244">
        <v>0.107553609004454</v>
      </c>
      <c r="FV148" s="244">
        <f t="shared" si="658"/>
        <v>2.7103509519382607</v>
      </c>
      <c r="FW148" s="270">
        <v>6.87E-4</v>
      </c>
      <c r="FX148" s="243">
        <f t="shared" si="659"/>
        <v>3.0807260639263805</v>
      </c>
      <c r="FY148" s="243">
        <f t="shared" si="660"/>
        <v>0.67775973406380374</v>
      </c>
      <c r="FZ148" s="243">
        <f t="shared" si="432"/>
        <v>0</v>
      </c>
      <c r="GA148" s="243">
        <f t="shared" si="661"/>
        <v>0</v>
      </c>
      <c r="GB148" s="243">
        <f t="shared" si="662"/>
        <v>0</v>
      </c>
      <c r="GC148" s="243">
        <f t="shared" si="663"/>
        <v>5.3494996976813827E-2</v>
      </c>
      <c r="GD148" s="243">
        <f t="shared" si="433"/>
        <v>0.43312473271643803</v>
      </c>
      <c r="GE148" s="243">
        <f t="shared" si="664"/>
        <v>1.3961190157858131E-2</v>
      </c>
      <c r="GF148" s="243">
        <f t="shared" si="665"/>
        <v>0.36945333878988285</v>
      </c>
      <c r="GG148" s="243">
        <f t="shared" si="434"/>
        <v>0.21225527638417183</v>
      </c>
      <c r="GH148" s="247">
        <f t="shared" si="666"/>
        <v>5.3488329648811286</v>
      </c>
      <c r="GI148" s="244">
        <v>6</v>
      </c>
      <c r="GJ148" s="244">
        <v>4090.09</v>
      </c>
      <c r="GK148" s="244">
        <v>899.81979999999999</v>
      </c>
      <c r="GL148" s="244">
        <v>2508.7524430520398</v>
      </c>
      <c r="GM148" s="244">
        <v>71.022008333333304</v>
      </c>
      <c r="GN148" s="271">
        <v>21.53</v>
      </c>
      <c r="GO148" s="243">
        <f t="shared" si="667"/>
        <v>4.7366000000000001</v>
      </c>
      <c r="GP148" s="243">
        <f t="shared" si="435"/>
        <v>0</v>
      </c>
      <c r="GQ148" s="243">
        <f t="shared" si="668"/>
        <v>0</v>
      </c>
      <c r="GR148" s="243">
        <f t="shared" si="669"/>
        <v>0</v>
      </c>
      <c r="GS148" s="244">
        <v>0.43422202791666697</v>
      </c>
      <c r="GT148" s="244">
        <v>0.17534043637499999</v>
      </c>
      <c r="GU148" s="245"/>
      <c r="GV148" s="243">
        <f t="shared" si="436"/>
        <v>3.0537222798077268</v>
      </c>
      <c r="GW148" s="243">
        <f t="shared" si="670"/>
        <v>9.8432608939918176E-2</v>
      </c>
      <c r="GX148" s="243">
        <f t="shared" si="671"/>
        <v>2.6048105933277257</v>
      </c>
      <c r="GY148" s="243">
        <f t="shared" si="437"/>
        <v>1.4964942372049697</v>
      </c>
      <c r="GZ148" s="243">
        <f t="shared" si="672"/>
        <v>37.711654777565236</v>
      </c>
      <c r="HA148" s="244">
        <v>0</v>
      </c>
      <c r="HB148" s="244">
        <v>44</v>
      </c>
      <c r="HC148" s="244">
        <v>0</v>
      </c>
      <c r="HD148" s="244">
        <v>0</v>
      </c>
      <c r="HE148" s="244">
        <v>0</v>
      </c>
      <c r="HF148" s="243">
        <f t="shared" si="673"/>
        <v>0</v>
      </c>
      <c r="HG148" s="243">
        <f t="shared" si="438"/>
        <v>0</v>
      </c>
      <c r="HH148" s="244">
        <v>0</v>
      </c>
      <c r="HI148" s="244">
        <v>0</v>
      </c>
      <c r="HJ148" s="243">
        <f t="shared" si="439"/>
        <v>0</v>
      </c>
      <c r="HK148" s="243">
        <f t="shared" si="440"/>
        <v>0</v>
      </c>
      <c r="HL148" s="243">
        <f t="shared" si="441"/>
        <v>0</v>
      </c>
      <c r="HM148" s="244">
        <v>35.22</v>
      </c>
      <c r="HN148" s="243">
        <f t="shared" si="674"/>
        <v>7.7484000000000002</v>
      </c>
      <c r="HO148" s="243">
        <f t="shared" si="442"/>
        <v>0</v>
      </c>
      <c r="HP148" s="244">
        <v>1.5176122214200001</v>
      </c>
      <c r="HQ148" s="244">
        <v>32.368018363377999</v>
      </c>
      <c r="HR148" s="243">
        <f t="shared" si="443"/>
        <v>8.7323056556767824</v>
      </c>
      <c r="HS148" s="243">
        <f t="shared" si="444"/>
        <v>4.2793168120237395</v>
      </c>
      <c r="HT148" s="243">
        <f t="shared" si="445"/>
        <v>107.83878366299824</v>
      </c>
      <c r="HU148" s="244">
        <v>22.27</v>
      </c>
      <c r="HV148" s="243">
        <f t="shared" si="675"/>
        <v>4.8994</v>
      </c>
      <c r="HW148" s="243">
        <f t="shared" si="446"/>
        <v>0</v>
      </c>
      <c r="HX148" s="244">
        <v>0.90966909076500002</v>
      </c>
      <c r="HY148" s="244">
        <v>50.008287405760001</v>
      </c>
      <c r="HZ148" s="243">
        <f t="shared" si="447"/>
        <v>8.8724385641568819</v>
      </c>
      <c r="IA148" s="243">
        <f t="shared" si="448"/>
        <v>4.3479897530340947</v>
      </c>
      <c r="IB148" s="243">
        <f t="shared" si="449"/>
        <v>109.56934177645918</v>
      </c>
      <c r="IC148" s="244">
        <v>4.92</v>
      </c>
      <c r="ID148" s="243">
        <f t="shared" si="676"/>
        <v>1.0824</v>
      </c>
      <c r="IE148" s="243">
        <f t="shared" si="450"/>
        <v>0</v>
      </c>
      <c r="IF148" s="244">
        <v>0.216961469494999</v>
      </c>
      <c r="IG148" s="244">
        <v>0.49829767380250001</v>
      </c>
      <c r="IH148" s="243">
        <f t="shared" si="451"/>
        <v>0.76327360430630253</v>
      </c>
      <c r="II148" s="243">
        <f t="shared" si="452"/>
        <v>0.37404663738019006</v>
      </c>
      <c r="IJ148" s="243">
        <f t="shared" si="677"/>
        <v>9.4259752619807902</v>
      </c>
      <c r="IK148" s="244">
        <v>0</v>
      </c>
      <c r="IL148" s="243">
        <f t="shared" si="678"/>
        <v>0</v>
      </c>
      <c r="IM148" s="243">
        <f t="shared" si="453"/>
        <v>0</v>
      </c>
      <c r="IN148" s="244">
        <v>0</v>
      </c>
      <c r="IO148" s="244">
        <v>0</v>
      </c>
      <c r="IP148" s="243">
        <f t="shared" si="454"/>
        <v>0</v>
      </c>
      <c r="IQ148" s="243">
        <f t="shared" si="455"/>
        <v>0</v>
      </c>
      <c r="IR148" s="243">
        <f t="shared" si="679"/>
        <v>0</v>
      </c>
      <c r="IS148" s="244">
        <v>0</v>
      </c>
      <c r="IT148" s="243">
        <f t="shared" si="680"/>
        <v>0</v>
      </c>
      <c r="IU148" s="243">
        <f t="shared" si="456"/>
        <v>0</v>
      </c>
      <c r="IV148" s="244">
        <v>0</v>
      </c>
      <c r="IW148" s="244">
        <v>0</v>
      </c>
      <c r="IX148" s="243">
        <f t="shared" si="457"/>
        <v>0</v>
      </c>
      <c r="IY148" s="243">
        <f t="shared" si="458"/>
        <v>0</v>
      </c>
      <c r="IZ148" s="243">
        <f t="shared" si="681"/>
        <v>0</v>
      </c>
      <c r="JA148" s="244">
        <v>32.2240999999999</v>
      </c>
      <c r="JB148" s="243">
        <f t="shared" si="682"/>
        <v>7.0893019999999778</v>
      </c>
      <c r="JC148" s="244">
        <v>82.6497999999998</v>
      </c>
      <c r="JD148" s="243">
        <f t="shared" si="459"/>
        <v>0</v>
      </c>
      <c r="JE148" s="243">
        <f t="shared" si="460"/>
        <v>13.857698165016105</v>
      </c>
      <c r="JF148" s="243">
        <f t="shared" si="461"/>
        <v>6.7910450082507898</v>
      </c>
      <c r="JG148" s="243">
        <f t="shared" si="683"/>
        <v>171.13433420791989</v>
      </c>
      <c r="JH148" s="244">
        <v>0</v>
      </c>
      <c r="JI148" s="243">
        <f t="shared" si="684"/>
        <v>0</v>
      </c>
      <c r="JJ148" s="244">
        <v>0</v>
      </c>
      <c r="JK148" s="243">
        <f t="shared" si="462"/>
        <v>0</v>
      </c>
      <c r="JL148" s="243">
        <f t="shared" si="463"/>
        <v>0</v>
      </c>
      <c r="JM148" s="243">
        <f t="shared" si="464"/>
        <v>0</v>
      </c>
      <c r="JN148" s="243">
        <f t="shared" si="685"/>
        <v>0</v>
      </c>
      <c r="JO148" s="244">
        <v>0.20785714285714299</v>
      </c>
      <c r="JP148" s="243">
        <f t="shared" si="686"/>
        <v>4.5728571428571459E-2</v>
      </c>
      <c r="JQ148" s="244">
        <v>0.25323809523809598</v>
      </c>
      <c r="JR148" s="243">
        <f t="shared" si="465"/>
        <v>0</v>
      </c>
      <c r="JS148" s="243">
        <f t="shared" si="466"/>
        <v>5.7586315052835346E-2</v>
      </c>
      <c r="JT148" s="243">
        <f t="shared" si="467"/>
        <v>2.8220506228832289E-2</v>
      </c>
      <c r="JU148" s="243">
        <f t="shared" si="687"/>
        <v>0.71115675696657366</v>
      </c>
      <c r="JV148" s="244">
        <v>0.224047619047619</v>
      </c>
      <c r="JW148" s="243">
        <f t="shared" si="688"/>
        <v>4.9290476190476176E-2</v>
      </c>
      <c r="JX148" s="244">
        <v>0.459666666666668</v>
      </c>
      <c r="JY148" s="243">
        <f t="shared" si="468"/>
        <v>0</v>
      </c>
      <c r="JZ148" s="243">
        <f t="shared" si="469"/>
        <v>8.3285438373417994E-2</v>
      </c>
      <c r="KA148" s="243">
        <f t="shared" si="470"/>
        <v>4.081451001390906E-2</v>
      </c>
      <c r="KB148" s="243">
        <f t="shared" si="689"/>
        <v>1.0285256523505082</v>
      </c>
      <c r="KC148" s="244">
        <v>18.816666666666698</v>
      </c>
      <c r="KD148" s="243">
        <f t="shared" si="690"/>
        <v>4.1396666666666739</v>
      </c>
      <c r="KE148" s="244">
        <v>9.1433333333333309</v>
      </c>
      <c r="KF148" s="243">
        <f t="shared" si="471"/>
        <v>0</v>
      </c>
      <c r="KG148" s="243">
        <f t="shared" si="472"/>
        <v>3.6472270698853659</v>
      </c>
      <c r="KH148" s="243">
        <f t="shared" si="473"/>
        <v>1.7873446868276037</v>
      </c>
      <c r="KI148" s="243">
        <f t="shared" si="691"/>
        <v>45.041086108055609</v>
      </c>
      <c r="KJ148" s="244">
        <v>4.9757499999999899</v>
      </c>
      <c r="KK148" s="243">
        <f t="shared" si="692"/>
        <v>1.0946649999999978</v>
      </c>
      <c r="KL148" s="244">
        <v>4.8229999999999897</v>
      </c>
      <c r="KM148" s="243">
        <f t="shared" si="474"/>
        <v>0</v>
      </c>
      <c r="KN148" s="243">
        <f t="shared" si="475"/>
        <v>1.2377311728521116</v>
      </c>
      <c r="KO148" s="243">
        <f t="shared" si="476"/>
        <v>0.60655730864260449</v>
      </c>
      <c r="KP148" s="243">
        <f t="shared" si="693"/>
        <v>15.285244177793633</v>
      </c>
      <c r="KQ148" s="243">
        <f t="shared" si="694"/>
        <v>118.85842142857136</v>
      </c>
      <c r="KR148" s="243">
        <f t="shared" si="694"/>
        <v>26.148852714285699</v>
      </c>
      <c r="KS148" s="243">
        <f t="shared" si="695"/>
        <v>182.84788431985839</v>
      </c>
      <c r="KT148" s="243">
        <f t="shared" si="696"/>
        <v>0</v>
      </c>
      <c r="KU148" s="243">
        <f t="shared" si="697"/>
        <v>0</v>
      </c>
      <c r="KV148" s="243">
        <f t="shared" si="698"/>
        <v>0</v>
      </c>
      <c r="KW148" s="243">
        <f t="shared" si="699"/>
        <v>37.251545985319808</v>
      </c>
      <c r="KX148" s="243">
        <f t="shared" si="700"/>
        <v>1.2007532193173887</v>
      </c>
      <c r="KY148" s="243">
        <f t="shared" si="701"/>
        <v>31.77539170539945</v>
      </c>
      <c r="KZ148" s="243">
        <f t="shared" si="702"/>
        <v>18.255335222401762</v>
      </c>
      <c r="LA148" s="243">
        <f t="shared" si="702"/>
        <v>460.03444760452436</v>
      </c>
      <c r="LB148" s="244">
        <v>45.9</v>
      </c>
      <c r="LC148" s="243">
        <f t="shared" si="703"/>
        <v>10.097999999999999</v>
      </c>
      <c r="LD148" s="243">
        <f t="shared" si="477"/>
        <v>0</v>
      </c>
      <c r="LE148" s="243">
        <f t="shared" si="704"/>
        <v>0</v>
      </c>
      <c r="LF148" s="243">
        <f t="shared" si="705"/>
        <v>0</v>
      </c>
      <c r="LG148" s="244">
        <v>4.1960314372833301</v>
      </c>
      <c r="LH148" s="243">
        <f t="shared" si="478"/>
        <v>6.8393638844720153</v>
      </c>
      <c r="LI148" s="243">
        <f t="shared" si="706"/>
        <v>0.22045764773357901</v>
      </c>
      <c r="LJ148" s="243">
        <f t="shared" si="707"/>
        <v>5.8339448926630872</v>
      </c>
      <c r="LK148" s="243">
        <f t="shared" si="479"/>
        <v>3.3516697660877677</v>
      </c>
      <c r="LL148" s="243">
        <f t="shared" si="708"/>
        <v>84.462078105411734</v>
      </c>
      <c r="LM148" s="243">
        <f t="shared" si="480"/>
        <v>0</v>
      </c>
      <c r="LN148" s="244">
        <v>0</v>
      </c>
      <c r="LO148" s="243">
        <f t="shared" si="709"/>
        <v>0</v>
      </c>
      <c r="LP148" s="243">
        <f t="shared" si="710"/>
        <v>0</v>
      </c>
      <c r="LQ148" s="243">
        <f t="shared" si="481"/>
        <v>0</v>
      </c>
      <c r="LR148" s="243">
        <f t="shared" si="711"/>
        <v>0</v>
      </c>
      <c r="LS148" s="244">
        <v>138.70705799999999</v>
      </c>
      <c r="LT148" s="243">
        <f t="shared" si="482"/>
        <v>15.760167916232531</v>
      </c>
      <c r="LU148" s="243">
        <f t="shared" si="712"/>
        <v>0.50800770442806542</v>
      </c>
      <c r="LV148" s="243">
        <f t="shared" si="713"/>
        <v>13.443348339918796</v>
      </c>
      <c r="LW148" s="243">
        <f t="shared" si="483"/>
        <v>7.7233612958116256</v>
      </c>
      <c r="LX148" s="243">
        <f t="shared" si="714"/>
        <v>194.62870465445295</v>
      </c>
      <c r="LY148" s="245">
        <f t="shared" si="484"/>
        <v>0</v>
      </c>
      <c r="LZ148" s="244">
        <v>0</v>
      </c>
      <c r="MA148" s="249">
        <f t="shared" si="715"/>
        <v>0</v>
      </c>
      <c r="MB148" s="249">
        <f t="shared" si="716"/>
        <v>0</v>
      </c>
      <c r="MC148" s="249">
        <f t="shared" si="485"/>
        <v>0</v>
      </c>
      <c r="MD148" s="247">
        <f t="shared" si="717"/>
        <v>0</v>
      </c>
      <c r="ME148" s="250">
        <f t="shared" si="718"/>
        <v>2031.0237545782329</v>
      </c>
      <c r="MF148" s="251">
        <f t="shared" si="765"/>
        <v>569.86095994084724</v>
      </c>
      <c r="MG148" s="252" t="e">
        <f t="shared" si="719"/>
        <v>#REF!</v>
      </c>
      <c r="MH148" s="252" t="e">
        <f t="shared" si="766"/>
        <v>#REF!</v>
      </c>
      <c r="MI148" s="252">
        <f t="shared" si="720"/>
        <v>138.70705799999999</v>
      </c>
      <c r="MJ148" s="252">
        <f t="shared" si="721"/>
        <v>0</v>
      </c>
      <c r="MK148" s="252">
        <f t="shared" si="767"/>
        <v>321.12149999999997</v>
      </c>
      <c r="ML148" s="252">
        <f t="shared" si="722"/>
        <v>0</v>
      </c>
      <c r="MM148" s="252">
        <f t="shared" si="723"/>
        <v>0</v>
      </c>
      <c r="MN148" s="252">
        <f t="shared" si="724"/>
        <v>80.987719999999996</v>
      </c>
      <c r="MO148" s="252">
        <f t="shared" si="725"/>
        <v>75.376300163440433</v>
      </c>
      <c r="MP148" s="253">
        <f t="shared" si="726"/>
        <v>1.9316000041883408</v>
      </c>
      <c r="MQ148" s="254">
        <f t="shared" si="768"/>
        <v>0</v>
      </c>
      <c r="MR148" s="255">
        <f t="shared" si="727"/>
        <v>0</v>
      </c>
      <c r="MS148" s="255">
        <f t="shared" si="769"/>
        <v>0</v>
      </c>
      <c r="MT148" s="255">
        <f t="shared" si="770"/>
        <v>173.66526491188631</v>
      </c>
      <c r="MU148" s="255">
        <f t="shared" si="486"/>
        <v>5.5978650123335116</v>
      </c>
      <c r="MV148" s="255">
        <f t="shared" si="728"/>
        <v>180.72548776508788</v>
      </c>
      <c r="MW148" s="255" t="e">
        <f t="shared" si="487"/>
        <v>#REF!</v>
      </c>
      <c r="MX148" s="255" t="e">
        <f t="shared" si="488"/>
        <v>#REF!</v>
      </c>
      <c r="MY148" s="256" t="e">
        <f t="shared" si="729"/>
        <v>#REF!</v>
      </c>
      <c r="MZ148" s="254">
        <f t="shared" si="730"/>
        <v>3.3274721715028113</v>
      </c>
      <c r="NA148" s="255">
        <f t="shared" si="489"/>
        <v>3.7500611372836685</v>
      </c>
      <c r="NB148" s="255">
        <f t="shared" si="731"/>
        <v>1.1239750728715275E-2</v>
      </c>
      <c r="NC148" s="255">
        <f t="shared" si="490"/>
        <v>1.3937290903606941E-2</v>
      </c>
      <c r="ND148" s="255">
        <f t="shared" si="732"/>
        <v>3.4176117801387518</v>
      </c>
      <c r="NE148" s="255">
        <f t="shared" si="800"/>
        <v>0.97362497134408843</v>
      </c>
      <c r="NF148" s="256">
        <f t="shared" si="771"/>
        <v>3.2887734042919736E-3</v>
      </c>
      <c r="NG148" s="257">
        <f t="shared" si="772"/>
        <v>1.1244396769777294</v>
      </c>
      <c r="NH148" s="254">
        <f t="shared" si="733"/>
        <v>178.22955959858083</v>
      </c>
      <c r="NI148" s="255">
        <f t="shared" si="491"/>
        <v>200.8647136676006</v>
      </c>
      <c r="NJ148" s="255" t="e">
        <f t="shared" si="734"/>
        <v>#REF!</v>
      </c>
      <c r="NK148" s="255" t="e">
        <f t="shared" si="492"/>
        <v>#REF!</v>
      </c>
      <c r="NL148" s="255">
        <f t="shared" si="735"/>
        <v>190.04621573690318</v>
      </c>
      <c r="NM148" s="255">
        <f t="shared" si="773"/>
        <v>0.93782219712977011</v>
      </c>
      <c r="NN148" s="256" t="e">
        <f t="shared" si="774"/>
        <v>#REF!</v>
      </c>
      <c r="NO148" s="257" t="e">
        <f t="shared" si="801"/>
        <v>#REF!</v>
      </c>
      <c r="NP148" s="254">
        <f t="shared" si="736"/>
        <v>43.414377775693197</v>
      </c>
      <c r="NQ148" s="255">
        <f t="shared" si="493"/>
        <v>48.928003753206234</v>
      </c>
      <c r="NR148" s="255">
        <f t="shared" si="737"/>
        <v>38.181958154686207</v>
      </c>
      <c r="NS148" s="255">
        <f t="shared" si="494"/>
        <v>47.345628111810896</v>
      </c>
      <c r="NT148" s="255">
        <f t="shared" si="738"/>
        <v>408.88638084073574</v>
      </c>
      <c r="NU148" s="255">
        <f t="shared" si="739"/>
        <v>0.10617711865684129</v>
      </c>
      <c r="NV148" s="256">
        <f t="shared" si="740"/>
        <v>9.3380361742981019E-2</v>
      </c>
      <c r="NW148" s="257">
        <f t="shared" si="495"/>
        <v>1.0358957808877343</v>
      </c>
      <c r="NX148" s="254">
        <f t="shared" si="741"/>
        <v>19.179011418852852</v>
      </c>
      <c r="NY148" s="255">
        <f t="shared" si="496"/>
        <v>21.614745869047166</v>
      </c>
      <c r="NZ148" s="255">
        <f t="shared" si="742"/>
        <v>7.1439728536934102E-2</v>
      </c>
      <c r="OA148" s="255">
        <f t="shared" si="497"/>
        <v>8.858526338579828E-2</v>
      </c>
      <c r="OB148" s="255">
        <f t="shared" si="743"/>
        <v>21.722301829521772</v>
      </c>
      <c r="OC148" s="255">
        <f t="shared" si="775"/>
        <v>0.8829180060829257</v>
      </c>
      <c r="OD148" s="256">
        <f t="shared" si="776"/>
        <v>3.2887734042919745E-3</v>
      </c>
      <c r="OE148" s="257">
        <f t="shared" si="777"/>
        <v>1.1129198923895616</v>
      </c>
      <c r="OF148" s="254">
        <f t="shared" si="744"/>
        <v>0</v>
      </c>
      <c r="OG148" s="255">
        <f t="shared" si="498"/>
        <v>0</v>
      </c>
      <c r="OH148" s="255">
        <f t="shared" si="745"/>
        <v>0</v>
      </c>
      <c r="OI148" s="255">
        <f t="shared" si="499"/>
        <v>0</v>
      </c>
      <c r="OJ148" s="255">
        <f t="shared" si="746"/>
        <v>0</v>
      </c>
      <c r="OK148" s="255"/>
      <c r="OL148" s="256"/>
      <c r="OM148" s="257"/>
      <c r="ON148" s="258"/>
      <c r="OO148" s="254">
        <f t="shared" si="747"/>
        <v>0</v>
      </c>
      <c r="OP148" s="255">
        <f t="shared" si="500"/>
        <v>0</v>
      </c>
      <c r="OQ148" s="255">
        <f t="shared" si="748"/>
        <v>0</v>
      </c>
      <c r="OR148" s="255">
        <f t="shared" si="501"/>
        <v>0</v>
      </c>
      <c r="OS148" s="255">
        <f t="shared" si="749"/>
        <v>0</v>
      </c>
      <c r="OT148" s="255"/>
      <c r="OU148" s="256"/>
      <c r="OV148" s="257"/>
      <c r="OW148" s="258"/>
      <c r="OX148" s="254">
        <f t="shared" si="750"/>
        <v>190.7757296738024</v>
      </c>
      <c r="OY148" s="255">
        <f t="shared" si="502"/>
        <v>215.00424734237529</v>
      </c>
      <c r="OZ148" s="255">
        <f t="shared" si="751"/>
        <v>0.92406972833552259</v>
      </c>
      <c r="PA148" s="255">
        <f t="shared" si="503"/>
        <v>1.1458464631360481</v>
      </c>
      <c r="PB148" s="255">
        <f t="shared" si="752"/>
        <v>280.977013232221</v>
      </c>
      <c r="PC148" s="255">
        <f t="shared" si="804"/>
        <v>0.67897272975896672</v>
      </c>
      <c r="PD148" s="259">
        <f t="shared" si="504"/>
        <v>3.2887734042919745E-3</v>
      </c>
      <c r="PE148" s="257">
        <f t="shared" si="805"/>
        <v>1.0870188422964189</v>
      </c>
      <c r="PF148" s="254">
        <f t="shared" si="505"/>
        <v>8.9125820028503355</v>
      </c>
      <c r="PG148" s="255">
        <f t="shared" si="506"/>
        <v>10.044479917212328</v>
      </c>
      <c r="PH148" s="255">
        <f t="shared" si="753"/>
        <v>0.27606195219215302</v>
      </c>
      <c r="PI148" s="255">
        <f t="shared" si="507"/>
        <v>0.34231682071826974</v>
      </c>
      <c r="PJ148" s="255">
        <f t="shared" si="508"/>
        <v>83.940703183224954</v>
      </c>
      <c r="PK148" s="255">
        <f t="shared" si="778"/>
        <v>0.1061771186666859</v>
      </c>
      <c r="PL148" s="259">
        <f t="shared" si="779"/>
        <v>3.2887734045969051E-3</v>
      </c>
      <c r="PM148" s="257">
        <f t="shared" si="780"/>
        <v>1.0142737996877724</v>
      </c>
      <c r="PN148" s="254">
        <f t="shared" si="509"/>
        <v>0.22839464654945543</v>
      </c>
      <c r="PO148" s="255">
        <f t="shared" si="510"/>
        <v>0.25740076666123629</v>
      </c>
      <c r="PP148" s="255">
        <f t="shared" si="754"/>
        <v>7.0743889903638552E-3</v>
      </c>
      <c r="PQ148" s="255">
        <f t="shared" si="511"/>
        <v>8.7722423480511812E-3</v>
      </c>
      <c r="PR148" s="255">
        <f t="shared" si="512"/>
        <v>2.1510721840779845</v>
      </c>
      <c r="PS148" s="255">
        <f t="shared" si="781"/>
        <v>0.10617711866668593</v>
      </c>
      <c r="PT148" s="259">
        <f t="shared" si="782"/>
        <v>3.2887734045969059E-3</v>
      </c>
      <c r="PU148" s="257">
        <f t="shared" si="783"/>
        <v>1.0142737996877724</v>
      </c>
      <c r="PV148" s="254">
        <f t="shared" si="513"/>
        <v>4.2092188713138414</v>
      </c>
      <c r="PW148" s="255">
        <f t="shared" si="514"/>
        <v>4.7437896679706997</v>
      </c>
      <c r="PX148" s="255">
        <f t="shared" si="515"/>
        <v>1.3961190157858131E-2</v>
      </c>
      <c r="PY148" s="255">
        <f t="shared" si="516"/>
        <v>1.7311875795744083E-2</v>
      </c>
      <c r="PZ148" s="255">
        <f t="shared" si="517"/>
        <v>4.2451055276834353</v>
      </c>
      <c r="QA148" s="255">
        <f t="shared" si="755"/>
        <v>0.9915463452826867</v>
      </c>
      <c r="QB148" s="259">
        <f t="shared" si="518"/>
        <v>3.2887734042919745E-3</v>
      </c>
      <c r="QC148" s="257">
        <f t="shared" si="756"/>
        <v>1.1267156914679313</v>
      </c>
      <c r="QD148" s="254">
        <f t="shared" si="519"/>
        <v>29.444468923859827</v>
      </c>
      <c r="QE148" s="255">
        <f t="shared" si="520"/>
        <v>33.183916477190024</v>
      </c>
      <c r="QF148" s="255">
        <f t="shared" si="521"/>
        <v>9.8432608939918176E-2</v>
      </c>
      <c r="QG148" s="255">
        <f t="shared" si="522"/>
        <v>0.12205643508549854</v>
      </c>
      <c r="QH148" s="255">
        <f t="shared" si="523"/>
        <v>29.929884744099393</v>
      </c>
      <c r="QI148" s="255">
        <f t="shared" si="784"/>
        <v>0.98378156734013933</v>
      </c>
      <c r="QJ148" s="259">
        <f t="shared" si="785"/>
        <v>3.2887734042919741E-3</v>
      </c>
      <c r="QK148" s="257">
        <f t="shared" si="786"/>
        <v>1.1257295646692278</v>
      </c>
      <c r="QL148" s="254">
        <f t="shared" si="524"/>
        <v>183.7732520234444</v>
      </c>
      <c r="QM148" s="255">
        <f t="shared" si="525"/>
        <v>207.11245503042184</v>
      </c>
      <c r="QN148" s="255">
        <f t="shared" si="526"/>
        <v>1.2007532193173887</v>
      </c>
      <c r="QO148" s="255">
        <f t="shared" si="527"/>
        <v>1.488933991953562</v>
      </c>
      <c r="QP148" s="255">
        <f t="shared" si="757"/>
        <v>365.1067044480352</v>
      </c>
      <c r="QQ148" s="255">
        <f t="shared" si="758"/>
        <v>0.50334121445748592</v>
      </c>
      <c r="QR148" s="259">
        <f t="shared" si="528"/>
        <v>3.2887734042919749E-3</v>
      </c>
      <c r="QS148" s="257">
        <f t="shared" si="759"/>
        <v>1.0647136398531307</v>
      </c>
      <c r="QT148" s="254">
        <f t="shared" si="529"/>
        <v>63.115412769048966</v>
      </c>
      <c r="QU148" s="255">
        <f t="shared" si="530"/>
        <v>71.131070190718191</v>
      </c>
      <c r="QV148" s="255">
        <f t="shared" si="531"/>
        <v>0.22045764773357901</v>
      </c>
      <c r="QW148" s="255">
        <f t="shared" si="532"/>
        <v>0.27336748318963799</v>
      </c>
      <c r="QX148" s="255">
        <f t="shared" si="533"/>
        <v>67.03339532175535</v>
      </c>
      <c r="QY148" s="255">
        <f t="shared" si="787"/>
        <v>0.94155178125917149</v>
      </c>
      <c r="QZ148" s="259">
        <f t="shared" si="788"/>
        <v>3.2887734042919736E-3</v>
      </c>
      <c r="RA148" s="257">
        <f t="shared" si="789"/>
        <v>1.1203663818369449</v>
      </c>
      <c r="RB148" s="254">
        <f t="shared" si="534"/>
        <v>0</v>
      </c>
      <c r="RC148" s="255">
        <f t="shared" si="535"/>
        <v>0</v>
      </c>
      <c r="RD148" s="255">
        <f t="shared" si="760"/>
        <v>0</v>
      </c>
      <c r="RE148" s="255">
        <f t="shared" si="536"/>
        <v>0</v>
      </c>
      <c r="RF148" s="255">
        <f t="shared" si="537"/>
        <v>0</v>
      </c>
      <c r="RG148" s="255"/>
      <c r="RH148" s="259"/>
      <c r="RI148" s="257"/>
      <c r="RJ148" s="254">
        <f t="shared" si="538"/>
        <v>16.400884974700929</v>
      </c>
      <c r="RK148" s="255">
        <f t="shared" si="539"/>
        <v>18.483797366487948</v>
      </c>
      <c r="RL148" s="255">
        <f t="shared" si="761"/>
        <v>0.50800770442806542</v>
      </c>
      <c r="RM148" s="255">
        <f t="shared" si="540"/>
        <v>0.62992955349080115</v>
      </c>
      <c r="RN148" s="255">
        <f t="shared" si="541"/>
        <v>154.46722591623251</v>
      </c>
      <c r="RO148" s="255">
        <f t="shared" si="793"/>
        <v>0.10617711865684129</v>
      </c>
      <c r="RP148" s="259">
        <f t="shared" si="794"/>
        <v>3.2887734042919741E-3</v>
      </c>
      <c r="RQ148" s="257">
        <f t="shared" si="795"/>
        <v>1.0142737996864488</v>
      </c>
      <c r="RR148" s="254">
        <f t="shared" si="542"/>
        <v>0</v>
      </c>
      <c r="RS148" s="255">
        <f t="shared" si="543"/>
        <v>0</v>
      </c>
      <c r="RT148" s="255">
        <f t="shared" si="762"/>
        <v>0</v>
      </c>
      <c r="RU148" s="255">
        <f t="shared" si="544"/>
        <v>0</v>
      </c>
      <c r="RV148" s="255">
        <f t="shared" si="545"/>
        <v>0</v>
      </c>
      <c r="RW148" s="255"/>
      <c r="RX148" s="259"/>
      <c r="RY148" s="257"/>
      <c r="RZ148" s="260"/>
      <c r="SA148" s="242" t="e">
        <f t="shared" si="546"/>
        <v>#REF!</v>
      </c>
      <c r="SB148" s="242">
        <f t="shared" si="547"/>
        <v>0</v>
      </c>
      <c r="SC148" s="242">
        <f t="shared" si="548"/>
        <v>0.76438749671705908</v>
      </c>
      <c r="SD148" s="242">
        <f t="shared" si="549"/>
        <v>6.2657389941532318E-2</v>
      </c>
      <c r="SE148" s="242">
        <f t="shared" si="550"/>
        <v>0</v>
      </c>
      <c r="SF148" s="262">
        <v>0</v>
      </c>
      <c r="SG148" s="242">
        <f t="shared" si="551"/>
        <v>0</v>
      </c>
      <c r="SH148" s="262">
        <v>0</v>
      </c>
      <c r="SI148" s="242">
        <f t="shared" si="552"/>
        <v>0.72797651868591173</v>
      </c>
      <c r="SJ148" s="242">
        <f t="shared" si="553"/>
        <v>0.15356105327272876</v>
      </c>
      <c r="SK148" s="242">
        <f t="shared" si="554"/>
        <v>3.8542404388135351E-3</v>
      </c>
      <c r="SL148" s="242">
        <f t="shared" si="555"/>
        <v>1.2844558882734418E-2</v>
      </c>
      <c r="SM148" s="242">
        <f t="shared" si="556"/>
        <v>9.0621229955872837E-2</v>
      </c>
      <c r="SN148" s="242">
        <f t="shared" si="557"/>
        <v>0.85752036553771149</v>
      </c>
      <c r="SO148" s="242">
        <f t="shared" si="558"/>
        <v>0.19897706941424143</v>
      </c>
      <c r="SP148" s="242">
        <f t="shared" si="559"/>
        <v>0</v>
      </c>
      <c r="SQ148" s="242">
        <f t="shared" si="560"/>
        <v>0.28277953535258193</v>
      </c>
      <c r="SR148" s="242">
        <f t="shared" si="561"/>
        <v>0</v>
      </c>
      <c r="SS148" s="242" t="e">
        <f t="shared" si="562"/>
        <v>#REF!</v>
      </c>
      <c r="ST148" s="242" t="e">
        <f t="shared" si="563"/>
        <v>#REF!</v>
      </c>
      <c r="SU148" s="242" t="e">
        <f t="shared" si="796"/>
        <v>#REF!</v>
      </c>
      <c r="SV148" s="242" t="e">
        <f t="shared" si="797"/>
        <v>#REF!</v>
      </c>
      <c r="SW148" s="242" t="e">
        <f t="shared" si="564"/>
        <v>#REF!</v>
      </c>
      <c r="SX148" s="242" t="e">
        <f t="shared" si="564"/>
        <v>#REF!</v>
      </c>
      <c r="SY148" s="242" t="e">
        <f t="shared" si="564"/>
        <v>#REF!</v>
      </c>
      <c r="SZ148" s="263" t="e">
        <f t="shared" si="564"/>
        <v>#REF!</v>
      </c>
      <c r="TA148" s="264">
        <f t="shared" si="565"/>
        <v>350.97005899999999</v>
      </c>
      <c r="TB148" s="264">
        <f t="shared" si="566"/>
        <v>0</v>
      </c>
      <c r="TC148" s="264">
        <f t="shared" si="567"/>
        <v>515.17964299999994</v>
      </c>
      <c r="TD148" s="264">
        <f t="shared" si="568"/>
        <v>39.306970999999997</v>
      </c>
      <c r="TE148" s="264">
        <f t="shared" si="569"/>
        <v>0</v>
      </c>
      <c r="TF148" s="264">
        <f t="shared" si="569"/>
        <v>0</v>
      </c>
      <c r="TG148" s="264">
        <f t="shared" si="570"/>
        <v>467.56444899999997</v>
      </c>
      <c r="TH148" s="264">
        <f t="shared" si="571"/>
        <v>105.702938</v>
      </c>
      <c r="TI148" s="264">
        <f t="shared" si="572"/>
        <v>2.6530459999999998</v>
      </c>
      <c r="TJ148" s="264">
        <f t="shared" si="573"/>
        <v>7.9591379999999994</v>
      </c>
      <c r="TK148" s="264">
        <f t="shared" si="574"/>
        <v>56.202684999999995</v>
      </c>
      <c r="TL148" s="264">
        <f t="shared" si="575"/>
        <v>562.30611799999997</v>
      </c>
      <c r="TM148" s="264">
        <f t="shared" si="576"/>
        <v>123.994992</v>
      </c>
      <c r="TN148" s="264">
        <f t="shared" si="577"/>
        <v>0</v>
      </c>
      <c r="TO148" s="264">
        <f t="shared" si="578"/>
        <v>194.64979599999998</v>
      </c>
      <c r="TP148" s="264">
        <f t="shared" si="578"/>
        <v>0</v>
      </c>
      <c r="TQ148" s="264"/>
      <c r="TR148" s="264"/>
      <c r="TS148" s="264" t="e">
        <f t="shared" si="579"/>
        <v>#REF!</v>
      </c>
      <c r="TT148" s="264">
        <f t="shared" si="580"/>
        <v>0</v>
      </c>
      <c r="TU148" s="264">
        <f t="shared" si="581"/>
        <v>533.67241858294915</v>
      </c>
      <c r="TV148" s="264">
        <f t="shared" si="582"/>
        <v>43.745509935479618</v>
      </c>
      <c r="TW148" s="264">
        <f t="shared" si="582"/>
        <v>0</v>
      </c>
      <c r="TX148" s="264">
        <f t="shared" si="583"/>
        <v>0</v>
      </c>
      <c r="TY148" s="264">
        <f t="shared" si="584"/>
        <v>508.25136605094298</v>
      </c>
      <c r="TZ148" s="264">
        <f t="shared" si="585"/>
        <v>107.21172056342103</v>
      </c>
      <c r="UA148" s="264">
        <f t="shared" si="586"/>
        <v>2.6909150471664458</v>
      </c>
      <c r="UB148" s="264">
        <f t="shared" si="587"/>
        <v>8.9676856751586875</v>
      </c>
      <c r="UC148" s="264">
        <f t="shared" si="588"/>
        <v>63.269024118291732</v>
      </c>
      <c r="UD148" s="264">
        <f t="shared" si="589"/>
        <v>598.69499360746397</v>
      </c>
      <c r="UE148" s="264">
        <f t="shared" si="590"/>
        <v>138.91982055294093</v>
      </c>
      <c r="UF148" s="264">
        <f t="shared" si="591"/>
        <v>0</v>
      </c>
      <c r="UG148" s="264">
        <f t="shared" si="592"/>
        <v>197.42818819711212</v>
      </c>
      <c r="UH148" s="264">
        <f t="shared" si="592"/>
        <v>0</v>
      </c>
      <c r="UI148" s="191"/>
      <c r="UJ148" s="191"/>
      <c r="UK148" s="191"/>
      <c r="UL148" s="191"/>
      <c r="UM148" s="189"/>
      <c r="UN148" s="191"/>
      <c r="UO148" s="191"/>
      <c r="UP148" s="191"/>
      <c r="UQ148" s="191"/>
      <c r="UR148" s="191"/>
      <c r="US148" s="191"/>
      <c r="UT148" s="191"/>
      <c r="UU148" s="191"/>
      <c r="UV148" s="192"/>
      <c r="UW148" s="191"/>
      <c r="UX148" s="191"/>
      <c r="UY148" s="191"/>
      <c r="UZ148" s="191"/>
      <c r="VA148" s="191"/>
      <c r="VB148" s="191"/>
      <c r="VC148" s="191"/>
      <c r="VD148" s="191"/>
      <c r="VE148" s="191"/>
      <c r="VF148" s="191"/>
      <c r="VG148" s="191"/>
      <c r="VH148" s="191"/>
      <c r="VI148" s="191"/>
      <c r="VJ148" s="191"/>
      <c r="VK148" s="191"/>
      <c r="VL148" s="191"/>
      <c r="VM148" s="191"/>
      <c r="VN148" s="219"/>
      <c r="VO148" s="191"/>
      <c r="VP148" s="191"/>
      <c r="VQ148" s="191"/>
      <c r="VR148" s="191"/>
      <c r="VS148" s="191"/>
      <c r="VT148" s="191"/>
      <c r="VU148" s="191"/>
      <c r="VV148" s="191"/>
    </row>
    <row r="149" spans="1:594" ht="23.1" hidden="1" customHeight="1" thickBot="1" x14ac:dyDescent="0.35">
      <c r="A149" s="265">
        <v>112</v>
      </c>
      <c r="B149" s="266" t="s">
        <v>190</v>
      </c>
      <c r="C149" s="265">
        <v>2</v>
      </c>
      <c r="D149" s="267">
        <v>1003.04</v>
      </c>
      <c r="E149" s="239"/>
      <c r="F149" s="240">
        <f t="shared" si="593"/>
        <v>1003.04</v>
      </c>
      <c r="G149" s="240"/>
      <c r="H149" s="268">
        <f>299</f>
        <v>299</v>
      </c>
      <c r="I149" s="269">
        <v>2.9485999999999999</v>
      </c>
      <c r="J149" s="269">
        <v>2.9485999999999999</v>
      </c>
      <c r="K149" s="269">
        <f t="shared" si="798"/>
        <v>2.2801</v>
      </c>
      <c r="L149" s="269">
        <f t="shared" si="799"/>
        <v>2.2801</v>
      </c>
      <c r="M149" s="269">
        <v>0.52500000000000002</v>
      </c>
      <c r="N149" s="269">
        <v>0</v>
      </c>
      <c r="O149" s="269">
        <v>0.66849999999999998</v>
      </c>
      <c r="P149" s="269">
        <v>4.9200000000000001E-2</v>
      </c>
      <c r="Q149" s="269">
        <v>0</v>
      </c>
      <c r="R149" s="269">
        <v>0</v>
      </c>
      <c r="S149" s="269">
        <v>0.58789999999999998</v>
      </c>
      <c r="T149" s="269">
        <v>0.1081</v>
      </c>
      <c r="U149" s="269">
        <v>2.8E-3</v>
      </c>
      <c r="V149" s="269">
        <v>3.3000000000000002E-2</v>
      </c>
      <c r="W149" s="269">
        <v>6.2399999999999997E-2</v>
      </c>
      <c r="X149" s="269">
        <v>0.75380000000000003</v>
      </c>
      <c r="Y149" s="269">
        <v>0.15720000000000001</v>
      </c>
      <c r="Z149" s="269">
        <v>6.9999999999999999E-4</v>
      </c>
      <c r="AA149" s="269">
        <v>0</v>
      </c>
      <c r="AB149" s="269">
        <v>0</v>
      </c>
      <c r="AC149" s="244">
        <v>0</v>
      </c>
      <c r="AD149" s="243">
        <f t="shared" si="802"/>
        <v>0</v>
      </c>
      <c r="AE149" s="243">
        <f t="shared" si="390"/>
        <v>0</v>
      </c>
      <c r="AF149" s="243">
        <f t="shared" si="595"/>
        <v>0</v>
      </c>
      <c r="AG149" s="243">
        <f t="shared" si="596"/>
        <v>0</v>
      </c>
      <c r="AH149" s="244">
        <v>0</v>
      </c>
      <c r="AI149" s="243">
        <f t="shared" si="391"/>
        <v>0</v>
      </c>
      <c r="AJ149" s="243">
        <f t="shared" si="597"/>
        <v>0</v>
      </c>
      <c r="AK149" s="243">
        <f t="shared" si="598"/>
        <v>0</v>
      </c>
      <c r="AL149" s="243">
        <f t="shared" si="392"/>
        <v>0</v>
      </c>
      <c r="AM149" s="243">
        <f t="shared" si="599"/>
        <v>0</v>
      </c>
      <c r="AN149" s="244">
        <v>194.38</v>
      </c>
      <c r="AO149" s="244">
        <v>42.763599999999997</v>
      </c>
      <c r="AP149" s="243">
        <f t="shared" si="600"/>
        <v>0</v>
      </c>
      <c r="AQ149" s="243">
        <f t="shared" si="601"/>
        <v>0</v>
      </c>
      <c r="AR149" s="243">
        <f t="shared" si="602"/>
        <v>0</v>
      </c>
      <c r="AS149" s="244">
        <v>18.900557774466701</v>
      </c>
      <c r="AT149" s="244" t="e">
        <f t="shared" si="393"/>
        <v>#REF!</v>
      </c>
      <c r="AU149" s="243">
        <f t="shared" si="394"/>
        <v>29.092239275206385</v>
      </c>
      <c r="AV149" s="243">
        <f t="shared" si="603"/>
        <v>0.93774899921260124</v>
      </c>
      <c r="AW149" s="243">
        <f t="shared" si="604"/>
        <v>24.815541854858481</v>
      </c>
      <c r="AX149" s="243">
        <f t="shared" si="395"/>
        <v>14.256819852483654</v>
      </c>
      <c r="AY149" s="243">
        <f t="shared" si="605"/>
        <v>359.27186028258808</v>
      </c>
      <c r="AZ149" s="244">
        <v>82</v>
      </c>
      <c r="BA149" s="243">
        <f t="shared" si="606"/>
        <v>417.96766666666662</v>
      </c>
      <c r="BB149" s="243">
        <f t="shared" si="607"/>
        <v>43.58805666666666</v>
      </c>
      <c r="BC149" s="243">
        <f t="shared" si="608"/>
        <v>34.870445333333329</v>
      </c>
      <c r="BD149" s="243">
        <f t="shared" si="609"/>
        <v>8.7176113333333305</v>
      </c>
      <c r="BE149" s="244">
        <v>16.345521250000001</v>
      </c>
      <c r="BF149" s="243">
        <f t="shared" si="610"/>
        <v>13.076417000000001</v>
      </c>
      <c r="BG149" s="243">
        <f t="shared" si="611"/>
        <v>3.2691042499999998</v>
      </c>
      <c r="BH149" s="243">
        <f t="shared" si="396"/>
        <v>54.300076510957688</v>
      </c>
      <c r="BI149" s="243">
        <f t="shared" si="612"/>
        <v>1.7502895505439573</v>
      </c>
      <c r="BJ149" s="243">
        <f t="shared" si="613"/>
        <v>46.31770722881658</v>
      </c>
      <c r="BK149" s="243">
        <f t="shared" si="397"/>
        <v>26.610066054714551</v>
      </c>
      <c r="BL149" s="243">
        <f t="shared" si="614"/>
        <v>670.57366457880664</v>
      </c>
      <c r="BM149" s="244">
        <v>17.38</v>
      </c>
      <c r="BN149" s="243">
        <f t="shared" si="615"/>
        <v>3.8235999999999999</v>
      </c>
      <c r="BO149" s="243">
        <f t="shared" si="398"/>
        <v>0</v>
      </c>
      <c r="BP149" s="243">
        <f t="shared" si="616"/>
        <v>0</v>
      </c>
      <c r="BQ149" s="243">
        <f t="shared" si="617"/>
        <v>0</v>
      </c>
      <c r="BR149" s="244">
        <v>3.30910041195833</v>
      </c>
      <c r="BS149" s="243">
        <f t="shared" si="399"/>
        <v>2.7851810869838047</v>
      </c>
      <c r="BT149" s="243">
        <f t="shared" si="618"/>
        <v>8.9776546667234822E-2</v>
      </c>
      <c r="BU149" s="243">
        <f t="shared" si="619"/>
        <v>2.3757462319619438</v>
      </c>
      <c r="BV149" s="243">
        <f t="shared" si="400"/>
        <v>1.3648940749471068</v>
      </c>
      <c r="BW149" s="243">
        <f t="shared" si="620"/>
        <v>34.395330688667087</v>
      </c>
      <c r="BX149" s="244">
        <v>0</v>
      </c>
      <c r="BY149" s="243">
        <f t="shared" si="401"/>
        <v>0</v>
      </c>
      <c r="BZ149" s="243">
        <f t="shared" si="621"/>
        <v>0</v>
      </c>
      <c r="CA149" s="243">
        <f t="shared" si="622"/>
        <v>0</v>
      </c>
      <c r="CB149" s="243">
        <f t="shared" si="402"/>
        <v>0</v>
      </c>
      <c r="CC149" s="243">
        <f t="shared" si="623"/>
        <v>0</v>
      </c>
      <c r="CD149" s="245"/>
      <c r="CE149" s="243">
        <f t="shared" si="403"/>
        <v>0</v>
      </c>
      <c r="CF149" s="243">
        <f t="shared" si="624"/>
        <v>0</v>
      </c>
      <c r="CG149" s="243">
        <f t="shared" si="625"/>
        <v>0</v>
      </c>
      <c r="CH149" s="243">
        <f t="shared" si="404"/>
        <v>0</v>
      </c>
      <c r="CI149" s="243">
        <f t="shared" si="626"/>
        <v>0</v>
      </c>
      <c r="CJ149" s="245"/>
      <c r="CK149" s="243">
        <f t="shared" si="405"/>
        <v>0</v>
      </c>
      <c r="CL149" s="243">
        <f t="shared" si="627"/>
        <v>0</v>
      </c>
      <c r="CM149" s="243">
        <f t="shared" si="628"/>
        <v>0</v>
      </c>
      <c r="CN149" s="243">
        <f t="shared" si="406"/>
        <v>0</v>
      </c>
      <c r="CO149" s="243">
        <f t="shared" si="629"/>
        <v>0</v>
      </c>
      <c r="CP149" s="243">
        <v>0</v>
      </c>
      <c r="CQ149" s="243">
        <f t="shared" si="407"/>
        <v>0</v>
      </c>
      <c r="CR149" s="243">
        <f t="shared" si="763"/>
        <v>0</v>
      </c>
      <c r="CS149" s="243">
        <f t="shared" si="630"/>
        <v>0</v>
      </c>
      <c r="CT149" s="243">
        <f t="shared" si="408"/>
        <v>0</v>
      </c>
      <c r="CU149" s="243">
        <f t="shared" si="631"/>
        <v>0</v>
      </c>
      <c r="CV149" s="243"/>
      <c r="CW149" s="243">
        <f t="shared" si="409"/>
        <v>0</v>
      </c>
      <c r="CX149" s="243">
        <f t="shared" si="764"/>
        <v>0</v>
      </c>
      <c r="CY149" s="243">
        <f t="shared" si="632"/>
        <v>0</v>
      </c>
      <c r="CZ149" s="243">
        <f t="shared" si="410"/>
        <v>0</v>
      </c>
      <c r="DA149" s="243">
        <f t="shared" si="633"/>
        <v>0</v>
      </c>
      <c r="DB149" s="244">
        <v>0</v>
      </c>
      <c r="DC149" s="243">
        <f t="shared" si="634"/>
        <v>0</v>
      </c>
      <c r="DD149" s="243">
        <f t="shared" si="411"/>
        <v>0</v>
      </c>
      <c r="DE149" s="244">
        <v>0</v>
      </c>
      <c r="DF149" s="244">
        <v>0</v>
      </c>
      <c r="DG149" s="243">
        <f t="shared" si="412"/>
        <v>0</v>
      </c>
      <c r="DH149" s="243">
        <f t="shared" si="413"/>
        <v>0</v>
      </c>
      <c r="DI149" s="243">
        <f t="shared" si="635"/>
        <v>0</v>
      </c>
      <c r="DJ149" s="244">
        <v>88.7</v>
      </c>
      <c r="DK149" s="243">
        <f t="shared" si="636"/>
        <v>19.513999999999999</v>
      </c>
      <c r="DL149" s="243">
        <f t="shared" si="414"/>
        <v>0</v>
      </c>
      <c r="DM149" s="244">
        <v>3.6863552046399999</v>
      </c>
      <c r="DN149" s="244">
        <v>5.8413362145833299</v>
      </c>
      <c r="DO149" s="243">
        <f t="shared" si="415"/>
        <v>13.378041855002035</v>
      </c>
      <c r="DP149" s="243">
        <f t="shared" si="416"/>
        <v>6.555986663711268</v>
      </c>
      <c r="DQ149" s="243">
        <f t="shared" si="637"/>
        <v>165.21086392552397</v>
      </c>
      <c r="DR149" s="244">
        <v>20.55</v>
      </c>
      <c r="DS149" s="243">
        <f t="shared" si="638"/>
        <v>4.5209999999999999</v>
      </c>
      <c r="DT149" s="243">
        <f t="shared" si="417"/>
        <v>0</v>
      </c>
      <c r="DU149" s="244">
        <v>0.86926714710500097</v>
      </c>
      <c r="DV149" s="244">
        <v>0</v>
      </c>
      <c r="DW149" s="243">
        <f t="shared" si="418"/>
        <v>2.9473840187015221</v>
      </c>
      <c r="DX149" s="243">
        <f t="shared" si="419"/>
        <v>1.4443825582903265</v>
      </c>
      <c r="DY149" s="243">
        <f t="shared" si="420"/>
        <v>36.39844046891622</v>
      </c>
      <c r="DZ149" s="244">
        <v>49.71</v>
      </c>
      <c r="EA149" s="243">
        <f t="shared" si="639"/>
        <v>10.936199999999999</v>
      </c>
      <c r="EB149" s="243">
        <f t="shared" si="421"/>
        <v>0</v>
      </c>
      <c r="EC149" s="244">
        <v>2.0615603409399901</v>
      </c>
      <c r="ED149" s="244">
        <v>2.329403075E-2</v>
      </c>
      <c r="EE149" s="243">
        <f t="shared" si="422"/>
        <v>7.1276254050471399</v>
      </c>
      <c r="EF149" s="243">
        <f t="shared" si="423"/>
        <v>3.4929339888368567</v>
      </c>
      <c r="EG149" s="243">
        <f t="shared" si="424"/>
        <v>88.021936518688776</v>
      </c>
      <c r="EH149" s="244">
        <v>0</v>
      </c>
      <c r="EI149" s="243">
        <f t="shared" si="640"/>
        <v>0</v>
      </c>
      <c r="EJ149" s="243">
        <f t="shared" si="425"/>
        <v>0</v>
      </c>
      <c r="EK149" s="244">
        <v>0</v>
      </c>
      <c r="EL149" s="244">
        <v>0</v>
      </c>
      <c r="EM149" s="243">
        <f t="shared" si="426"/>
        <v>0</v>
      </c>
      <c r="EN149" s="243">
        <f t="shared" si="427"/>
        <v>0</v>
      </c>
      <c r="EO149" s="243">
        <f t="shared" si="641"/>
        <v>0</v>
      </c>
      <c r="EP149" s="244">
        <v>0</v>
      </c>
      <c r="EQ149" s="244">
        <v>116.35263999999999</v>
      </c>
      <c r="ER149" s="244">
        <v>0</v>
      </c>
      <c r="ES149" s="244">
        <v>0</v>
      </c>
      <c r="ET149" s="244">
        <v>0</v>
      </c>
      <c r="EU149" s="243">
        <f t="shared" si="428"/>
        <v>13.220215109002989</v>
      </c>
      <c r="EV149" s="243">
        <f t="shared" si="642"/>
        <v>0.42613575980066648</v>
      </c>
      <c r="EW149" s="243">
        <f t="shared" si="643"/>
        <v>11.276780665257634</v>
      </c>
      <c r="EX149" s="243">
        <f t="shared" si="429"/>
        <v>6.4786427554501493</v>
      </c>
      <c r="EY149" s="243">
        <f t="shared" si="644"/>
        <v>163.26179743734374</v>
      </c>
      <c r="EZ149" s="245">
        <f t="shared" si="645"/>
        <v>158.96</v>
      </c>
      <c r="FA149" s="245">
        <f t="shared" si="645"/>
        <v>34.971199999999996</v>
      </c>
      <c r="FB149" s="245">
        <f t="shared" si="645"/>
        <v>0</v>
      </c>
      <c r="FC149" s="245">
        <f t="shared" si="646"/>
        <v>0</v>
      </c>
      <c r="FD149" s="245">
        <f t="shared" si="647"/>
        <v>0</v>
      </c>
      <c r="FE149" s="245">
        <f t="shared" si="648"/>
        <v>12.48181293801832</v>
      </c>
      <c r="FF149" s="245">
        <f t="shared" si="649"/>
        <v>36.673266387753685</v>
      </c>
      <c r="FG149" s="245">
        <f t="shared" si="650"/>
        <v>1.1821131583460474</v>
      </c>
      <c r="FH149" s="245">
        <f t="shared" si="651"/>
        <v>31.282121956671556</v>
      </c>
      <c r="FI149" s="245">
        <f t="shared" si="652"/>
        <v>17.971945966288601</v>
      </c>
      <c r="FJ149" s="245">
        <f t="shared" si="652"/>
        <v>452.89303835047269</v>
      </c>
      <c r="FK149" s="244">
        <f t="shared" si="430"/>
        <v>77.26500016753576</v>
      </c>
      <c r="FL149" s="244">
        <v>8.7790008255246708</v>
      </c>
      <c r="FM149" s="243">
        <f t="shared" si="653"/>
        <v>0.28297922206484938</v>
      </c>
      <c r="FN149" s="243">
        <f t="shared" si="654"/>
        <v>7.4884459861881538</v>
      </c>
      <c r="FO149" s="244">
        <v>4.3022000412762296</v>
      </c>
      <c r="FP149" s="244">
        <f t="shared" si="655"/>
        <v>108.41544124120401</v>
      </c>
      <c r="FQ149" s="244">
        <f t="shared" si="431"/>
        <v>1.9800000042932893</v>
      </c>
      <c r="FR149" s="244">
        <v>0.22497148300703901</v>
      </c>
      <c r="FS149" s="243">
        <f t="shared" si="656"/>
        <v>7.2516515846554382E-3</v>
      </c>
      <c r="FT149" s="243">
        <f t="shared" si="657"/>
        <v>0.19189960593609737</v>
      </c>
      <c r="FU149" s="244">
        <v>0.110248574150352</v>
      </c>
      <c r="FV149" s="244">
        <f t="shared" si="658"/>
        <v>2.7782640737408162</v>
      </c>
      <c r="FW149" s="270">
        <v>2.8600000000000001E-3</v>
      </c>
      <c r="FX149" s="243">
        <f t="shared" si="659"/>
        <v>12.756163199036402</v>
      </c>
      <c r="FY149" s="243">
        <f t="shared" si="660"/>
        <v>2.8063559037880084</v>
      </c>
      <c r="FZ149" s="243">
        <f t="shared" si="432"/>
        <v>0</v>
      </c>
      <c r="GA149" s="243">
        <f t="shared" si="661"/>
        <v>0</v>
      </c>
      <c r="GB149" s="243">
        <f t="shared" si="662"/>
        <v>0</v>
      </c>
      <c r="GC149" s="243">
        <f t="shared" si="663"/>
        <v>0.22270115189765294</v>
      </c>
      <c r="GD149" s="243">
        <f t="shared" si="433"/>
        <v>1.7935476780794715</v>
      </c>
      <c r="GE149" s="243">
        <f t="shared" si="664"/>
        <v>5.7812584457618291E-2</v>
      </c>
      <c r="GF149" s="243">
        <f t="shared" si="665"/>
        <v>1.5298876464279878</v>
      </c>
      <c r="GG149" s="243">
        <f t="shared" si="434"/>
        <v>0.87893839664007667</v>
      </c>
      <c r="GH149" s="247">
        <f t="shared" si="666"/>
        <v>22.149247595329932</v>
      </c>
      <c r="GI149" s="244">
        <v>16</v>
      </c>
      <c r="GJ149" s="244">
        <v>4068.09</v>
      </c>
      <c r="GK149" s="244">
        <v>894.97979999999995</v>
      </c>
      <c r="GL149" s="244">
        <v>2495.2582280721399</v>
      </c>
      <c r="GM149" s="244">
        <v>71.022008333333304</v>
      </c>
      <c r="GN149" s="271">
        <v>23.98</v>
      </c>
      <c r="GO149" s="243">
        <f t="shared" si="667"/>
        <v>5.2755999999999998</v>
      </c>
      <c r="GP149" s="243">
        <f t="shared" si="435"/>
        <v>0</v>
      </c>
      <c r="GQ149" s="243">
        <f t="shared" si="668"/>
        <v>0</v>
      </c>
      <c r="GR149" s="243">
        <f t="shared" si="669"/>
        <v>0</v>
      </c>
      <c r="GS149" s="244">
        <v>0.484374029166667</v>
      </c>
      <c r="GT149" s="244">
        <v>0.19407338897916701</v>
      </c>
      <c r="GU149" s="245"/>
      <c r="GV149" s="243">
        <f t="shared" si="436"/>
        <v>3.4011651643742979</v>
      </c>
      <c r="GW149" s="243">
        <f t="shared" si="670"/>
        <v>0.1096319605678114</v>
      </c>
      <c r="GX149" s="243">
        <f t="shared" si="671"/>
        <v>2.9011777228075974</v>
      </c>
      <c r="GY149" s="243">
        <f t="shared" si="437"/>
        <v>1.6667606291260064</v>
      </c>
      <c r="GZ149" s="243">
        <f t="shared" si="672"/>
        <v>42.002367853975358</v>
      </c>
      <c r="HA149" s="244">
        <v>0</v>
      </c>
      <c r="HB149" s="244">
        <v>44</v>
      </c>
      <c r="HC149" s="244">
        <v>0</v>
      </c>
      <c r="HD149" s="244">
        <v>0</v>
      </c>
      <c r="HE149" s="244">
        <v>0</v>
      </c>
      <c r="HF149" s="243">
        <f t="shared" si="673"/>
        <v>0</v>
      </c>
      <c r="HG149" s="243">
        <f t="shared" si="438"/>
        <v>0</v>
      </c>
      <c r="HH149" s="244">
        <v>0</v>
      </c>
      <c r="HI149" s="244">
        <v>0</v>
      </c>
      <c r="HJ149" s="243">
        <f t="shared" si="439"/>
        <v>0</v>
      </c>
      <c r="HK149" s="243">
        <f t="shared" si="440"/>
        <v>0</v>
      </c>
      <c r="HL149" s="243">
        <f t="shared" si="441"/>
        <v>0</v>
      </c>
      <c r="HM149" s="244">
        <v>45.74</v>
      </c>
      <c r="HN149" s="243">
        <f t="shared" si="674"/>
        <v>10.062800000000001</v>
      </c>
      <c r="HO149" s="243">
        <f t="shared" si="442"/>
        <v>0</v>
      </c>
      <c r="HP149" s="244">
        <v>1.9724751921849999</v>
      </c>
      <c r="HQ149" s="244">
        <v>42.675444551916698</v>
      </c>
      <c r="HR149" s="243">
        <f t="shared" si="443"/>
        <v>11.413407747956542</v>
      </c>
      <c r="HS149" s="243">
        <f t="shared" si="444"/>
        <v>5.5932063746029126</v>
      </c>
      <c r="HT149" s="243">
        <f t="shared" si="445"/>
        <v>140.94880063999338</v>
      </c>
      <c r="HU149" s="244">
        <v>33.67</v>
      </c>
      <c r="HV149" s="243">
        <f t="shared" si="675"/>
        <v>7.4074</v>
      </c>
      <c r="HW149" s="243">
        <f t="shared" si="446"/>
        <v>0</v>
      </c>
      <c r="HX149" s="244">
        <v>1.3750305028000001</v>
      </c>
      <c r="HY149" s="244">
        <v>75.679699293690007</v>
      </c>
      <c r="HZ149" s="243">
        <f t="shared" si="447"/>
        <v>13.422404229025311</v>
      </c>
      <c r="IA149" s="243">
        <f t="shared" si="448"/>
        <v>6.5777267012757665</v>
      </c>
      <c r="IB149" s="243">
        <f t="shared" si="449"/>
        <v>165.75871287214929</v>
      </c>
      <c r="IC149" s="244">
        <v>8.43</v>
      </c>
      <c r="ID149" s="243">
        <f t="shared" si="676"/>
        <v>1.8546</v>
      </c>
      <c r="IE149" s="243">
        <f t="shared" si="450"/>
        <v>0</v>
      </c>
      <c r="IF149" s="244">
        <v>0.37146289850999997</v>
      </c>
      <c r="IG149" s="244">
        <v>0.870947232842333</v>
      </c>
      <c r="IH149" s="243">
        <f t="shared" si="451"/>
        <v>1.309721494072972</v>
      </c>
      <c r="II149" s="243">
        <f t="shared" si="452"/>
        <v>0.64183658127126531</v>
      </c>
      <c r="IJ149" s="243">
        <f t="shared" si="677"/>
        <v>16.174281848035882</v>
      </c>
      <c r="IK149" s="244">
        <v>0</v>
      </c>
      <c r="IL149" s="243">
        <f t="shared" si="678"/>
        <v>0</v>
      </c>
      <c r="IM149" s="243">
        <f t="shared" si="453"/>
        <v>0</v>
      </c>
      <c r="IN149" s="244">
        <v>0</v>
      </c>
      <c r="IO149" s="244">
        <v>0</v>
      </c>
      <c r="IP149" s="243">
        <f t="shared" si="454"/>
        <v>0</v>
      </c>
      <c r="IQ149" s="243">
        <f t="shared" si="455"/>
        <v>0</v>
      </c>
      <c r="IR149" s="243">
        <f t="shared" si="679"/>
        <v>0</v>
      </c>
      <c r="IS149" s="244">
        <v>0</v>
      </c>
      <c r="IT149" s="243">
        <f t="shared" si="680"/>
        <v>0</v>
      </c>
      <c r="IU149" s="243">
        <f t="shared" si="456"/>
        <v>0</v>
      </c>
      <c r="IV149" s="244">
        <v>0</v>
      </c>
      <c r="IW149" s="244">
        <v>0</v>
      </c>
      <c r="IX149" s="243">
        <f t="shared" si="457"/>
        <v>0</v>
      </c>
      <c r="IY149" s="243">
        <f t="shared" si="458"/>
        <v>0</v>
      </c>
      <c r="IZ149" s="243">
        <f t="shared" si="681"/>
        <v>0</v>
      </c>
      <c r="JA149" s="244">
        <v>38.832079999999998</v>
      </c>
      <c r="JB149" s="243">
        <f t="shared" si="682"/>
        <v>8.5430575999999991</v>
      </c>
      <c r="JC149" s="244">
        <v>99.598240000000004</v>
      </c>
      <c r="JD149" s="243">
        <f t="shared" si="459"/>
        <v>0</v>
      </c>
      <c r="JE149" s="243">
        <f t="shared" si="460"/>
        <v>16.699403358348565</v>
      </c>
      <c r="JF149" s="243">
        <f t="shared" si="461"/>
        <v>8.1836390479174295</v>
      </c>
      <c r="JG149" s="243">
        <f t="shared" si="683"/>
        <v>206.22770400751921</v>
      </c>
      <c r="JH149" s="244">
        <v>0</v>
      </c>
      <c r="JI149" s="243">
        <f t="shared" si="684"/>
        <v>0</v>
      </c>
      <c r="JJ149" s="244">
        <v>0</v>
      </c>
      <c r="JK149" s="243">
        <f t="shared" si="462"/>
        <v>0</v>
      </c>
      <c r="JL149" s="243">
        <f t="shared" si="463"/>
        <v>0</v>
      </c>
      <c r="JM149" s="243">
        <f t="shared" si="464"/>
        <v>0</v>
      </c>
      <c r="JN149" s="243">
        <f t="shared" si="685"/>
        <v>0</v>
      </c>
      <c r="JO149" s="244">
        <v>9.2496428571429199</v>
      </c>
      <c r="JP149" s="243">
        <f t="shared" si="686"/>
        <v>2.0349214285714425</v>
      </c>
      <c r="JQ149" s="244">
        <v>11.269095238095201</v>
      </c>
      <c r="JR149" s="243">
        <f t="shared" si="465"/>
        <v>0</v>
      </c>
      <c r="JS149" s="243">
        <f t="shared" si="466"/>
        <v>2.562591019851173</v>
      </c>
      <c r="JT149" s="243">
        <f t="shared" si="467"/>
        <v>1.2558125271830369</v>
      </c>
      <c r="JU149" s="243">
        <f t="shared" si="687"/>
        <v>31.646475685012526</v>
      </c>
      <c r="JV149" s="244">
        <v>10.395809523809501</v>
      </c>
      <c r="JW149" s="243">
        <f t="shared" si="688"/>
        <v>2.28707809523809</v>
      </c>
      <c r="JX149" s="244">
        <v>21.328533333333301</v>
      </c>
      <c r="JY149" s="243">
        <f t="shared" si="468"/>
        <v>0</v>
      </c>
      <c r="JZ149" s="243">
        <f t="shared" si="469"/>
        <v>3.8644443405265809</v>
      </c>
      <c r="KA149" s="243">
        <f t="shared" si="470"/>
        <v>1.8937932646453737</v>
      </c>
      <c r="KB149" s="243">
        <f t="shared" si="689"/>
        <v>47.723590269063415</v>
      </c>
      <c r="KC149" s="244">
        <v>0</v>
      </c>
      <c r="KD149" s="243">
        <f t="shared" si="690"/>
        <v>0</v>
      </c>
      <c r="KE149" s="244">
        <v>0</v>
      </c>
      <c r="KF149" s="243">
        <f t="shared" si="471"/>
        <v>0</v>
      </c>
      <c r="KG149" s="243">
        <f t="shared" si="472"/>
        <v>0</v>
      </c>
      <c r="KH149" s="243">
        <f t="shared" si="473"/>
        <v>0</v>
      </c>
      <c r="KI149" s="243">
        <f t="shared" si="691"/>
        <v>0</v>
      </c>
      <c r="KJ149" s="244">
        <v>5.5073472222222204</v>
      </c>
      <c r="KK149" s="243">
        <f t="shared" si="692"/>
        <v>1.2116163888888885</v>
      </c>
      <c r="KL149" s="244">
        <v>5.3382777777777797</v>
      </c>
      <c r="KM149" s="243">
        <f t="shared" si="474"/>
        <v>0</v>
      </c>
      <c r="KN149" s="243">
        <f t="shared" si="475"/>
        <v>1.3699674092679381</v>
      </c>
      <c r="KO149" s="243">
        <f t="shared" si="476"/>
        <v>0.67136043990784133</v>
      </c>
      <c r="KP149" s="243">
        <f t="shared" si="693"/>
        <v>16.918283085677601</v>
      </c>
      <c r="KQ149" s="243">
        <f t="shared" si="694"/>
        <v>151.82487960317465</v>
      </c>
      <c r="KR149" s="243">
        <f t="shared" si="694"/>
        <v>33.401473512698416</v>
      </c>
      <c r="KS149" s="243">
        <f t="shared" si="695"/>
        <v>260.47920602115033</v>
      </c>
      <c r="KT149" s="243">
        <f t="shared" si="696"/>
        <v>0</v>
      </c>
      <c r="KU149" s="243">
        <f t="shared" si="697"/>
        <v>0</v>
      </c>
      <c r="KV149" s="243">
        <f t="shared" si="698"/>
        <v>0</v>
      </c>
      <c r="KW149" s="243">
        <f t="shared" si="699"/>
        <v>50.641939599049081</v>
      </c>
      <c r="KX149" s="243">
        <f t="shared" si="700"/>
        <v>1.6323744531300395</v>
      </c>
      <c r="KY149" s="243">
        <f t="shared" si="701"/>
        <v>43.197333826497008</v>
      </c>
      <c r="KZ149" s="243">
        <f t="shared" si="702"/>
        <v>24.817374936803624</v>
      </c>
      <c r="LA149" s="243">
        <f t="shared" si="702"/>
        <v>625.39784840745119</v>
      </c>
      <c r="LB149" s="244">
        <v>58.42</v>
      </c>
      <c r="LC149" s="243">
        <f t="shared" si="703"/>
        <v>12.852400000000001</v>
      </c>
      <c r="LD149" s="243">
        <f t="shared" si="477"/>
        <v>0</v>
      </c>
      <c r="LE149" s="243">
        <f t="shared" si="704"/>
        <v>0</v>
      </c>
      <c r="LF149" s="243">
        <f t="shared" si="705"/>
        <v>0</v>
      </c>
      <c r="LG149" s="244">
        <v>5.2869332830333304</v>
      </c>
      <c r="LH149" s="243">
        <f t="shared" si="478"/>
        <v>8.6988215703876843</v>
      </c>
      <c r="LI149" s="243">
        <f t="shared" si="706"/>
        <v>0.28039475218093779</v>
      </c>
      <c r="LJ149" s="243">
        <f t="shared" si="707"/>
        <v>7.4200534625697001</v>
      </c>
      <c r="LK149" s="243">
        <f t="shared" si="479"/>
        <v>4.2629077426710511</v>
      </c>
      <c r="LL149" s="243">
        <f t="shared" si="708"/>
        <v>107.42527511531047</v>
      </c>
      <c r="LM149" s="243">
        <f t="shared" si="480"/>
        <v>0.54166666784117723</v>
      </c>
      <c r="LN149" s="244">
        <v>6.1545228937110799E-2</v>
      </c>
      <c r="LO149" s="243">
        <f t="shared" si="709"/>
        <v>1.9838272432769494E-3</v>
      </c>
      <c r="LP149" s="243">
        <f t="shared" si="710"/>
        <v>5.2497787819218517E-2</v>
      </c>
      <c r="LQ149" s="243">
        <f t="shared" si="481"/>
        <v>3.0160594838914402E-2</v>
      </c>
      <c r="LR149" s="243">
        <f t="shared" si="711"/>
        <v>0.7600469899406429</v>
      </c>
      <c r="LS149" s="244">
        <v>0</v>
      </c>
      <c r="LT149" s="243">
        <f t="shared" si="482"/>
        <v>0</v>
      </c>
      <c r="LU149" s="243">
        <f t="shared" si="712"/>
        <v>0</v>
      </c>
      <c r="LV149" s="243">
        <f t="shared" si="713"/>
        <v>0</v>
      </c>
      <c r="LW149" s="243">
        <f t="shared" si="483"/>
        <v>0</v>
      </c>
      <c r="LX149" s="243">
        <f t="shared" si="714"/>
        <v>0</v>
      </c>
      <c r="LY149" s="245">
        <f t="shared" si="484"/>
        <v>0</v>
      </c>
      <c r="LZ149" s="244">
        <v>0</v>
      </c>
      <c r="MA149" s="249">
        <f t="shared" si="715"/>
        <v>0</v>
      </c>
      <c r="MB149" s="249">
        <f t="shared" si="716"/>
        <v>0</v>
      </c>
      <c r="MC149" s="249">
        <f t="shared" si="485"/>
        <v>0</v>
      </c>
      <c r="MD149" s="247">
        <f t="shared" si="717"/>
        <v>0</v>
      </c>
      <c r="ME149" s="250">
        <f t="shared" si="718"/>
        <v>2426.0623851774867</v>
      </c>
      <c r="MF149" s="251">
        <f t="shared" si="765"/>
        <v>753.59527221869746</v>
      </c>
      <c r="MG149" s="252" t="e">
        <f t="shared" si="719"/>
        <v>#REF!</v>
      </c>
      <c r="MH149" s="252" t="e">
        <f t="shared" si="766"/>
        <v>#REF!</v>
      </c>
      <c r="MI149" s="252">
        <f t="shared" si="720"/>
        <v>0</v>
      </c>
      <c r="MJ149" s="252">
        <f t="shared" si="721"/>
        <v>0</v>
      </c>
      <c r="MK149" s="252">
        <f t="shared" si="767"/>
        <v>417.96766666666662</v>
      </c>
      <c r="ML149" s="252">
        <f t="shared" si="722"/>
        <v>0</v>
      </c>
      <c r="MM149" s="252">
        <f t="shared" si="723"/>
        <v>0</v>
      </c>
      <c r="MN149" s="252">
        <f t="shared" si="724"/>
        <v>116.35263999999999</v>
      </c>
      <c r="MO149" s="252">
        <f t="shared" si="725"/>
        <v>77.26500016753576</v>
      </c>
      <c r="MP149" s="253">
        <f t="shared" si="726"/>
        <v>1.9800000042932893</v>
      </c>
      <c r="MQ149" s="254">
        <f t="shared" si="768"/>
        <v>0</v>
      </c>
      <c r="MR149" s="255">
        <f t="shared" si="727"/>
        <v>0</v>
      </c>
      <c r="MS149" s="255">
        <f t="shared" si="769"/>
        <v>0</v>
      </c>
      <c r="MT149" s="255">
        <f t="shared" si="770"/>
        <v>209.67196991926392</v>
      </c>
      <c r="MU149" s="255">
        <f t="shared" si="486"/>
        <v>6.7584924657996961</v>
      </c>
      <c r="MV149" s="255">
        <f t="shared" si="728"/>
        <v>218.19601665049061</v>
      </c>
      <c r="MW149" s="255" t="e">
        <f t="shared" si="487"/>
        <v>#REF!</v>
      </c>
      <c r="MX149" s="255" t="e">
        <f t="shared" si="488"/>
        <v>#REF!</v>
      </c>
      <c r="MY149" s="256" t="e">
        <f t="shared" si="729"/>
        <v>#REF!</v>
      </c>
      <c r="MZ149" s="254">
        <f t="shared" si="730"/>
        <v>0</v>
      </c>
      <c r="NA149" s="255">
        <f t="shared" si="489"/>
        <v>0</v>
      </c>
      <c r="NB149" s="255">
        <f t="shared" si="731"/>
        <v>0</v>
      </c>
      <c r="NC149" s="255">
        <f t="shared" si="490"/>
        <v>0</v>
      </c>
      <c r="ND149" s="255">
        <f t="shared" si="732"/>
        <v>0</v>
      </c>
      <c r="NE149" s="255"/>
      <c r="NF149" s="256"/>
      <c r="NG149" s="257"/>
      <c r="NH149" s="254">
        <f t="shared" si="733"/>
        <v>267.41856106292732</v>
      </c>
      <c r="NI149" s="255">
        <f t="shared" si="491"/>
        <v>301.3807183179191</v>
      </c>
      <c r="NJ149" s="255" t="e">
        <f t="shared" si="734"/>
        <v>#REF!</v>
      </c>
      <c r="NK149" s="255" t="e">
        <f t="shared" si="492"/>
        <v>#REF!</v>
      </c>
      <c r="NL149" s="255">
        <f t="shared" si="735"/>
        <v>285.13639704967312</v>
      </c>
      <c r="NM149" s="255">
        <f t="shared" si="773"/>
        <v>0.93786189286926003</v>
      </c>
      <c r="NN149" s="256" t="e">
        <f t="shared" si="774"/>
        <v>#REF!</v>
      </c>
      <c r="NO149" s="257" t="e">
        <f t="shared" si="801"/>
        <v>#REF!</v>
      </c>
      <c r="NP149" s="254">
        <f t="shared" si="736"/>
        <v>56.507602819156226</v>
      </c>
      <c r="NQ149" s="255">
        <f t="shared" si="493"/>
        <v>63.684068377189064</v>
      </c>
      <c r="NR149" s="255">
        <f t="shared" si="737"/>
        <v>49.697151883877282</v>
      </c>
      <c r="NS149" s="255">
        <f t="shared" si="494"/>
        <v>61.62446833600783</v>
      </c>
      <c r="NT149" s="255">
        <f t="shared" si="738"/>
        <v>532.20132109429096</v>
      </c>
      <c r="NU149" s="255">
        <f t="shared" si="739"/>
        <v>0.10617711865684129</v>
      </c>
      <c r="NV149" s="256">
        <f t="shared" si="740"/>
        <v>9.3380361742981019E-2</v>
      </c>
      <c r="NW149" s="257">
        <f t="shared" si="495"/>
        <v>1.0358957808877343</v>
      </c>
      <c r="NX149" s="254">
        <f t="shared" si="741"/>
        <v>24.102010402993571</v>
      </c>
      <c r="NY149" s="255">
        <f t="shared" si="496"/>
        <v>27.162965724173755</v>
      </c>
      <c r="NZ149" s="255">
        <f t="shared" si="742"/>
        <v>8.9776546667234822E-2</v>
      </c>
      <c r="OA149" s="255">
        <f t="shared" si="497"/>
        <v>0.11132291786737118</v>
      </c>
      <c r="OB149" s="255">
        <f t="shared" si="743"/>
        <v>27.297881498942132</v>
      </c>
      <c r="OC149" s="255">
        <f t="shared" si="775"/>
        <v>0.88292603966090155</v>
      </c>
      <c r="OD149" s="256">
        <f t="shared" si="776"/>
        <v>3.2887734042919745E-3</v>
      </c>
      <c r="OE149" s="257">
        <f t="shared" si="777"/>
        <v>1.1129209126539645</v>
      </c>
      <c r="OF149" s="254">
        <f t="shared" si="744"/>
        <v>0</v>
      </c>
      <c r="OG149" s="255">
        <f t="shared" si="498"/>
        <v>0</v>
      </c>
      <c r="OH149" s="255">
        <f t="shared" si="745"/>
        <v>0</v>
      </c>
      <c r="OI149" s="255">
        <f t="shared" si="499"/>
        <v>0</v>
      </c>
      <c r="OJ149" s="255">
        <f t="shared" si="746"/>
        <v>0</v>
      </c>
      <c r="OK149" s="255"/>
      <c r="OL149" s="256"/>
      <c r="OM149" s="257"/>
      <c r="ON149" s="258"/>
      <c r="OO149" s="254">
        <f t="shared" si="747"/>
        <v>0</v>
      </c>
      <c r="OP149" s="255">
        <f t="shared" si="500"/>
        <v>0</v>
      </c>
      <c r="OQ149" s="255">
        <f t="shared" si="748"/>
        <v>0</v>
      </c>
      <c r="OR149" s="255">
        <f t="shared" si="501"/>
        <v>0</v>
      </c>
      <c r="OS149" s="255">
        <f t="shared" si="749"/>
        <v>0</v>
      </c>
      <c r="OT149" s="255"/>
      <c r="OU149" s="256"/>
      <c r="OV149" s="257"/>
      <c r="OW149" s="258"/>
      <c r="OX149" s="254">
        <f t="shared" si="750"/>
        <v>232.09538878713929</v>
      </c>
      <c r="OY149" s="255">
        <f t="shared" si="502"/>
        <v>261.571503163106</v>
      </c>
      <c r="OZ149" s="255">
        <f t="shared" si="751"/>
        <v>1.1821131583460474</v>
      </c>
      <c r="PA149" s="255">
        <f t="shared" si="503"/>
        <v>1.4658203163490988</v>
      </c>
      <c r="PB149" s="255">
        <f t="shared" si="752"/>
        <v>359.43891932577196</v>
      </c>
      <c r="PC149" s="255">
        <f t="shared" si="804"/>
        <v>0.64571579845192884</v>
      </c>
      <c r="PD149" s="259">
        <f t="shared" si="504"/>
        <v>3.2887734042919741E-3</v>
      </c>
      <c r="PE149" s="257">
        <f t="shared" si="805"/>
        <v>1.0827952120204252</v>
      </c>
      <c r="PF149" s="254">
        <f t="shared" si="505"/>
        <v>9.1359041031495476</v>
      </c>
      <c r="PG149" s="255">
        <f t="shared" si="506"/>
        <v>10.296163924249541</v>
      </c>
      <c r="PH149" s="255">
        <f t="shared" si="753"/>
        <v>0.28297922206484938</v>
      </c>
      <c r="PI149" s="255">
        <f t="shared" si="507"/>
        <v>0.35089423536041325</v>
      </c>
      <c r="PJ149" s="255">
        <f t="shared" si="508"/>
        <v>86.044000985082548</v>
      </c>
      <c r="PK149" s="255">
        <f t="shared" si="778"/>
        <v>0.10617711866668589</v>
      </c>
      <c r="PL149" s="259">
        <f t="shared" si="779"/>
        <v>3.2887734045969051E-3</v>
      </c>
      <c r="PM149" s="257">
        <f t="shared" si="780"/>
        <v>1.0142737996877724</v>
      </c>
      <c r="PN149" s="254">
        <f t="shared" si="509"/>
        <v>0.23411751924203877</v>
      </c>
      <c r="PO149" s="255">
        <f t="shared" si="510"/>
        <v>0.26385044418577769</v>
      </c>
      <c r="PP149" s="255">
        <f t="shared" si="754"/>
        <v>7.2516515846554382E-3</v>
      </c>
      <c r="PQ149" s="255">
        <f t="shared" si="511"/>
        <v>8.9920479649727436E-3</v>
      </c>
      <c r="PR149" s="255">
        <f t="shared" si="512"/>
        <v>2.2049714870958859</v>
      </c>
      <c r="PS149" s="255">
        <f t="shared" si="781"/>
        <v>0.10617711866668592</v>
      </c>
      <c r="PT149" s="259">
        <f t="shared" si="782"/>
        <v>3.2887734045969055E-3</v>
      </c>
      <c r="PU149" s="257">
        <f t="shared" si="783"/>
        <v>1.0142737996877724</v>
      </c>
      <c r="PV149" s="254">
        <f t="shared" si="513"/>
        <v>17.428982031466557</v>
      </c>
      <c r="PW149" s="255">
        <f t="shared" si="514"/>
        <v>19.642462749462808</v>
      </c>
      <c r="PX149" s="255">
        <f t="shared" si="515"/>
        <v>5.7812584457618291E-2</v>
      </c>
      <c r="PY149" s="255">
        <f t="shared" si="516"/>
        <v>7.1687604727446674E-2</v>
      </c>
      <c r="PZ149" s="255">
        <f t="shared" si="517"/>
        <v>17.578767932801533</v>
      </c>
      <c r="QA149" s="255">
        <f t="shared" si="755"/>
        <v>0.99147915815786614</v>
      </c>
      <c r="QB149" s="259">
        <f t="shared" si="518"/>
        <v>3.2887734042919745E-3</v>
      </c>
      <c r="QC149" s="257">
        <f t="shared" si="756"/>
        <v>1.126707158703079</v>
      </c>
      <c r="QD149" s="254">
        <f t="shared" si="519"/>
        <v>32.795036821825271</v>
      </c>
      <c r="QE149" s="255">
        <f t="shared" si="520"/>
        <v>36.960006498197082</v>
      </c>
      <c r="QF149" s="255">
        <f t="shared" si="521"/>
        <v>0.1096319605678114</v>
      </c>
      <c r="QG149" s="255">
        <f t="shared" si="522"/>
        <v>0.13594363110408614</v>
      </c>
      <c r="QH149" s="255">
        <f t="shared" si="523"/>
        <v>33.335212582520121</v>
      </c>
      <c r="QI149" s="255">
        <f t="shared" si="784"/>
        <v>0.98379564074002335</v>
      </c>
      <c r="QJ149" s="259">
        <f t="shared" si="785"/>
        <v>3.2887734042919754E-3</v>
      </c>
      <c r="QK149" s="257">
        <f t="shared" si="786"/>
        <v>1.125731351991013</v>
      </c>
      <c r="QL149" s="254">
        <f t="shared" si="524"/>
        <v>237.92710038419941</v>
      </c>
      <c r="QM149" s="255">
        <f t="shared" si="525"/>
        <v>268.14384213299275</v>
      </c>
      <c r="QN149" s="255">
        <f t="shared" si="526"/>
        <v>1.6323744531300395</v>
      </c>
      <c r="QO149" s="255">
        <f t="shared" si="527"/>
        <v>2.0241443218812489</v>
      </c>
      <c r="QP149" s="255">
        <f t="shared" si="757"/>
        <v>496.34749873607234</v>
      </c>
      <c r="QQ149" s="255">
        <f t="shared" si="758"/>
        <v>0.47935589680631124</v>
      </c>
      <c r="QR149" s="259">
        <f t="shared" si="528"/>
        <v>3.2887734042919754E-3</v>
      </c>
      <c r="QS149" s="257">
        <f t="shared" si="759"/>
        <v>1.0616675045114317</v>
      </c>
      <c r="QT149" s="254">
        <f t="shared" si="529"/>
        <v>80.324865224335042</v>
      </c>
      <c r="QU149" s="255">
        <f t="shared" si="530"/>
        <v>90.526123107825597</v>
      </c>
      <c r="QV149" s="255">
        <f t="shared" si="531"/>
        <v>0.28039475218093779</v>
      </c>
      <c r="QW149" s="255">
        <f t="shared" si="532"/>
        <v>0.34768949270436283</v>
      </c>
      <c r="QX149" s="255">
        <f t="shared" si="533"/>
        <v>85.258154853421004</v>
      </c>
      <c r="QY149" s="255">
        <f t="shared" si="787"/>
        <v>0.94213703501363055</v>
      </c>
      <c r="QZ149" s="259">
        <f t="shared" si="788"/>
        <v>3.2887734042919754E-3</v>
      </c>
      <c r="RA149" s="257">
        <f t="shared" si="789"/>
        <v>1.1204407090637611</v>
      </c>
      <c r="RB149" s="254">
        <f t="shared" si="534"/>
        <v>6.4047301139446594E-2</v>
      </c>
      <c r="RC149" s="255">
        <f t="shared" si="535"/>
        <v>7.2181308384156317E-2</v>
      </c>
      <c r="RD149" s="255">
        <f t="shared" si="760"/>
        <v>1.9838272432769494E-3</v>
      </c>
      <c r="RE149" s="255">
        <f t="shared" si="536"/>
        <v>2.4599457816634174E-3</v>
      </c>
      <c r="RF149" s="255">
        <f t="shared" si="537"/>
        <v>0.60321189677828801</v>
      </c>
      <c r="RG149" s="255">
        <f t="shared" si="790"/>
        <v>0.1061771186568413</v>
      </c>
      <c r="RH149" s="259">
        <f t="shared" si="791"/>
        <v>3.2887734042919745E-3</v>
      </c>
      <c r="RI149" s="257">
        <f t="shared" si="792"/>
        <v>1.0142737996864488</v>
      </c>
      <c r="RJ149" s="254">
        <f t="shared" si="538"/>
        <v>0</v>
      </c>
      <c r="RK149" s="255">
        <f t="shared" si="539"/>
        <v>0</v>
      </c>
      <c r="RL149" s="255">
        <f t="shared" si="761"/>
        <v>0</v>
      </c>
      <c r="RM149" s="255">
        <f t="shared" si="540"/>
        <v>0</v>
      </c>
      <c r="RN149" s="255">
        <f t="shared" si="541"/>
        <v>0</v>
      </c>
      <c r="RO149" s="255"/>
      <c r="RP149" s="259"/>
      <c r="RQ149" s="257"/>
      <c r="RR149" s="254">
        <f t="shared" si="542"/>
        <v>0</v>
      </c>
      <c r="RS149" s="255">
        <f t="shared" si="543"/>
        <v>0</v>
      </c>
      <c r="RT149" s="255">
        <f t="shared" si="762"/>
        <v>0</v>
      </c>
      <c r="RU149" s="255">
        <f t="shared" si="544"/>
        <v>0</v>
      </c>
      <c r="RV149" s="255">
        <f t="shared" si="545"/>
        <v>0</v>
      </c>
      <c r="RW149" s="255"/>
      <c r="RX149" s="259"/>
      <c r="RY149" s="257"/>
      <c r="RZ149" s="260"/>
      <c r="SA149" s="242" t="e">
        <f t="shared" si="546"/>
        <v>#REF!</v>
      </c>
      <c r="SB149" s="242">
        <f t="shared" si="547"/>
        <v>0</v>
      </c>
      <c r="SC149" s="242">
        <f t="shared" si="548"/>
        <v>0.6924963295234503</v>
      </c>
      <c r="SD149" s="242">
        <f t="shared" si="549"/>
        <v>5.4755708902575057E-2</v>
      </c>
      <c r="SE149" s="242">
        <f t="shared" si="550"/>
        <v>0</v>
      </c>
      <c r="SF149" s="262">
        <v>0</v>
      </c>
      <c r="SG149" s="242">
        <f t="shared" si="551"/>
        <v>0</v>
      </c>
      <c r="SH149" s="262">
        <v>0</v>
      </c>
      <c r="SI149" s="242">
        <f t="shared" si="552"/>
        <v>0.63657530514680793</v>
      </c>
      <c r="SJ149" s="242">
        <f t="shared" si="553"/>
        <v>0.10964299774624819</v>
      </c>
      <c r="SK149" s="242">
        <f t="shared" si="554"/>
        <v>2.8399666391257629E-3</v>
      </c>
      <c r="SL149" s="242">
        <f t="shared" si="555"/>
        <v>3.7181336237201608E-2</v>
      </c>
      <c r="SM149" s="242">
        <f t="shared" si="556"/>
        <v>7.0245636364239208E-2</v>
      </c>
      <c r="SN149" s="242">
        <f t="shared" si="557"/>
        <v>0.80028496490071721</v>
      </c>
      <c r="SO149" s="242">
        <f t="shared" si="558"/>
        <v>0.17613327946482327</v>
      </c>
      <c r="SP149" s="242">
        <f t="shared" si="559"/>
        <v>7.0999165978051417E-4</v>
      </c>
      <c r="SQ149" s="242">
        <f t="shared" si="560"/>
        <v>0</v>
      </c>
      <c r="SR149" s="242">
        <f t="shared" si="561"/>
        <v>0</v>
      </c>
      <c r="SS149" s="242" t="e">
        <f t="shared" si="562"/>
        <v>#REF!</v>
      </c>
      <c r="ST149" s="242" t="e">
        <f t="shared" si="563"/>
        <v>#REF!</v>
      </c>
      <c r="SU149" s="242" t="e">
        <f t="shared" si="796"/>
        <v>#REF!</v>
      </c>
      <c r="SV149" s="242" t="e">
        <f t="shared" si="797"/>
        <v>#REF!</v>
      </c>
      <c r="SW149" s="242" t="e">
        <f t="shared" si="564"/>
        <v>#REF!</v>
      </c>
      <c r="SX149" s="242" t="e">
        <f t="shared" si="564"/>
        <v>#REF!</v>
      </c>
      <c r="SY149" s="242" t="e">
        <f t="shared" si="564"/>
        <v>#REF!</v>
      </c>
      <c r="SZ149" s="263" t="e">
        <f t="shared" si="564"/>
        <v>#REF!</v>
      </c>
      <c r="TA149" s="264">
        <f t="shared" si="565"/>
        <v>526.596</v>
      </c>
      <c r="TB149" s="264">
        <f t="shared" si="566"/>
        <v>0</v>
      </c>
      <c r="TC149" s="264">
        <f t="shared" si="567"/>
        <v>670.53224</v>
      </c>
      <c r="TD149" s="264">
        <f t="shared" si="568"/>
        <v>49.349567999999998</v>
      </c>
      <c r="TE149" s="264">
        <f t="shared" si="569"/>
        <v>0</v>
      </c>
      <c r="TF149" s="264">
        <f t="shared" si="569"/>
        <v>0</v>
      </c>
      <c r="TG149" s="264">
        <f t="shared" si="570"/>
        <v>589.68721599999992</v>
      </c>
      <c r="TH149" s="264">
        <f t="shared" si="571"/>
        <v>108.428624</v>
      </c>
      <c r="TI149" s="264">
        <f t="shared" si="572"/>
        <v>2.8085119999999999</v>
      </c>
      <c r="TJ149" s="264">
        <f t="shared" si="573"/>
        <v>33.100320000000004</v>
      </c>
      <c r="TK149" s="264">
        <f t="shared" si="574"/>
        <v>62.589695999999996</v>
      </c>
      <c r="TL149" s="264">
        <f t="shared" si="575"/>
        <v>756.09155199999998</v>
      </c>
      <c r="TM149" s="264">
        <f t="shared" si="576"/>
        <v>157.677888</v>
      </c>
      <c r="TN149" s="264">
        <f t="shared" si="577"/>
        <v>0.70212799999999997</v>
      </c>
      <c r="TO149" s="264">
        <f t="shared" si="578"/>
        <v>0</v>
      </c>
      <c r="TP149" s="264">
        <f t="shared" si="578"/>
        <v>0</v>
      </c>
      <c r="TQ149" s="264"/>
      <c r="TR149" s="264"/>
      <c r="TS149" s="264" t="e">
        <f t="shared" si="579"/>
        <v>#REF!</v>
      </c>
      <c r="TT149" s="264">
        <f t="shared" si="580"/>
        <v>0</v>
      </c>
      <c r="TU149" s="264">
        <f t="shared" si="581"/>
        <v>694.60151836520151</v>
      </c>
      <c r="TV149" s="264">
        <f t="shared" si="582"/>
        <v>54.922166257638885</v>
      </c>
      <c r="TW149" s="264">
        <f t="shared" si="582"/>
        <v>0</v>
      </c>
      <c r="TX149" s="264">
        <f t="shared" si="583"/>
        <v>0</v>
      </c>
      <c r="TY149" s="264">
        <f t="shared" si="584"/>
        <v>638.51049407445419</v>
      </c>
      <c r="TZ149" s="264">
        <f t="shared" si="585"/>
        <v>109.97631245939678</v>
      </c>
      <c r="UA149" s="264">
        <f t="shared" si="586"/>
        <v>2.8486001377087051</v>
      </c>
      <c r="UB149" s="264">
        <f t="shared" si="587"/>
        <v>37.2943674993627</v>
      </c>
      <c r="UC149" s="264">
        <f t="shared" si="588"/>
        <v>70.459183098786497</v>
      </c>
      <c r="UD149" s="264">
        <f t="shared" si="589"/>
        <v>802.71783119401539</v>
      </c>
      <c r="UE149" s="264">
        <f t="shared" si="590"/>
        <v>176.66872463439631</v>
      </c>
      <c r="UF149" s="264">
        <f t="shared" si="591"/>
        <v>0.71215003442624691</v>
      </c>
      <c r="UG149" s="264">
        <f t="shared" si="592"/>
        <v>0</v>
      </c>
      <c r="UH149" s="264">
        <f t="shared" si="592"/>
        <v>0</v>
      </c>
      <c r="UI149" s="191"/>
      <c r="UJ149" s="191"/>
      <c r="UK149" s="191"/>
      <c r="UL149" s="191"/>
      <c r="UM149" s="189"/>
      <c r="UN149" s="191"/>
      <c r="UO149" s="191"/>
      <c r="UP149" s="191"/>
      <c r="UQ149" s="191"/>
      <c r="UR149" s="191"/>
      <c r="US149" s="191"/>
      <c r="UT149" s="191"/>
      <c r="UU149" s="191"/>
      <c r="UV149" s="192"/>
      <c r="UW149" s="191"/>
      <c r="UX149" s="191"/>
      <c r="UY149" s="191"/>
      <c r="UZ149" s="191"/>
      <c r="VA149" s="191"/>
      <c r="VB149" s="191"/>
      <c r="VC149" s="191"/>
      <c r="VD149" s="191"/>
      <c r="VE149" s="191"/>
      <c r="VF149" s="191"/>
      <c r="VG149" s="191"/>
      <c r="VH149" s="191"/>
      <c r="VI149" s="191"/>
      <c r="VJ149" s="191"/>
      <c r="VK149" s="191"/>
      <c r="VL149" s="191"/>
      <c r="VM149" s="191"/>
      <c r="VN149" s="219"/>
      <c r="VO149" s="191"/>
      <c r="VP149" s="191"/>
      <c r="VQ149" s="191"/>
      <c r="VR149" s="191"/>
      <c r="VS149" s="191"/>
      <c r="VT149" s="191"/>
      <c r="VU149" s="191"/>
      <c r="VV149" s="191"/>
    </row>
    <row r="150" spans="1:594" ht="23.1" hidden="1" customHeight="1" thickBot="1" x14ac:dyDescent="0.35">
      <c r="A150" s="265">
        <v>113</v>
      </c>
      <c r="B150" s="266" t="s">
        <v>202</v>
      </c>
      <c r="C150" s="265">
        <v>3</v>
      </c>
      <c r="D150" s="267">
        <v>5038</v>
      </c>
      <c r="E150" s="239">
        <v>314</v>
      </c>
      <c r="F150" s="240">
        <f t="shared" si="593"/>
        <v>4724</v>
      </c>
      <c r="G150" s="240"/>
      <c r="H150" s="268">
        <f>594+1192</f>
        <v>1786</v>
      </c>
      <c r="I150" s="269">
        <v>3.4699</v>
      </c>
      <c r="J150" s="269">
        <v>3.4699</v>
      </c>
      <c r="K150" s="269">
        <f>I150-N150-O150-Q150-R150-AB150</f>
        <v>2.8277999999999999</v>
      </c>
      <c r="L150" s="269">
        <f t="shared" si="799"/>
        <v>3.1478999999999999</v>
      </c>
      <c r="M150" s="274">
        <v>0.50070000000000003</v>
      </c>
      <c r="N150" s="269">
        <v>0.3201</v>
      </c>
      <c r="O150" s="269">
        <v>0.32200000000000001</v>
      </c>
      <c r="P150" s="274">
        <v>5.7000000000000002E-3</v>
      </c>
      <c r="Q150" s="269">
        <v>0</v>
      </c>
      <c r="R150" s="269">
        <v>0</v>
      </c>
      <c r="S150" s="274">
        <v>0.56259999999999999</v>
      </c>
      <c r="T150" s="274">
        <v>3.3500000000000002E-2</v>
      </c>
      <c r="U150" s="274">
        <v>8.0000000000000004E-4</v>
      </c>
      <c r="V150" s="274">
        <v>4.9799999999999997E-2</v>
      </c>
      <c r="W150" s="274">
        <v>0.31040000000000001</v>
      </c>
      <c r="X150" s="274">
        <v>1.0649999999999999</v>
      </c>
      <c r="Y150" s="274">
        <v>6.9199999999999998E-2</v>
      </c>
      <c r="Z150" s="269">
        <v>4.0000000000000002E-4</v>
      </c>
      <c r="AA150" s="274">
        <v>0.22969999999999999</v>
      </c>
      <c r="AB150" s="269">
        <v>0</v>
      </c>
      <c r="AC150" s="244">
        <v>575.65</v>
      </c>
      <c r="AD150" s="243">
        <f t="shared" si="802"/>
        <v>126.643</v>
      </c>
      <c r="AE150" s="243">
        <f t="shared" si="390"/>
        <v>0</v>
      </c>
      <c r="AF150" s="243">
        <f t="shared" si="595"/>
        <v>0</v>
      </c>
      <c r="AG150" s="243">
        <f t="shared" si="596"/>
        <v>0</v>
      </c>
      <c r="AH150" s="244">
        <v>22.370037981875001</v>
      </c>
      <c r="AI150" s="243">
        <f t="shared" si="391"/>
        <v>82.337635344277473</v>
      </c>
      <c r="AJ150" s="243">
        <f t="shared" si="597"/>
        <v>2.6540423516807663</v>
      </c>
      <c r="AK150" s="243">
        <f t="shared" si="598"/>
        <v>70.233611678607971</v>
      </c>
      <c r="AL150" s="243">
        <f t="shared" si="392"/>
        <v>40.350033666307631</v>
      </c>
      <c r="AM150" s="243">
        <f t="shared" si="599"/>
        <v>1016.8208483909521</v>
      </c>
      <c r="AN150" s="244">
        <v>929.16</v>
      </c>
      <c r="AO150" s="244">
        <v>204.4152</v>
      </c>
      <c r="AP150" s="243">
        <f t="shared" si="600"/>
        <v>0</v>
      </c>
      <c r="AQ150" s="243">
        <f t="shared" si="601"/>
        <v>0</v>
      </c>
      <c r="AR150" s="243">
        <f t="shared" si="602"/>
        <v>0</v>
      </c>
      <c r="AS150" s="244">
        <v>94.284658675108304</v>
      </c>
      <c r="AT150" s="244" t="e">
        <f t="shared" si="393"/>
        <v>#REF!</v>
      </c>
      <c r="AU150" s="243">
        <f t="shared" si="394"/>
        <v>139.51184481413523</v>
      </c>
      <c r="AV150" s="243">
        <f t="shared" si="603"/>
        <v>4.4969756922168358</v>
      </c>
      <c r="AW150" s="243">
        <f t="shared" si="604"/>
        <v>119.00294066343002</v>
      </c>
      <c r="AX150" s="243">
        <f t="shared" si="395"/>
        <v>68.368585174462183</v>
      </c>
      <c r="AY150" s="243">
        <f t="shared" si="605"/>
        <v>1722.8883463964469</v>
      </c>
      <c r="AZ150" s="244">
        <v>186</v>
      </c>
      <c r="BA150" s="243">
        <f t="shared" si="606"/>
        <v>948.07299999999987</v>
      </c>
      <c r="BB150" s="243">
        <f t="shared" si="607"/>
        <v>98.870469999999997</v>
      </c>
      <c r="BC150" s="243">
        <f t="shared" si="608"/>
        <v>79.096376000000006</v>
      </c>
      <c r="BD150" s="243">
        <f t="shared" si="609"/>
        <v>19.774093999999991</v>
      </c>
      <c r="BE150" s="244">
        <v>37.076426249999997</v>
      </c>
      <c r="BF150" s="243">
        <f t="shared" si="610"/>
        <v>29.661141000000001</v>
      </c>
      <c r="BG150" s="243">
        <f t="shared" si="611"/>
        <v>7.4152852499999966</v>
      </c>
      <c r="BH150" s="243">
        <f t="shared" si="396"/>
        <v>123.16846623217232</v>
      </c>
      <c r="BI150" s="243">
        <f t="shared" si="612"/>
        <v>3.9701689805021472</v>
      </c>
      <c r="BJ150" s="243">
        <f t="shared" si="613"/>
        <v>105.06211639707175</v>
      </c>
      <c r="BK150" s="243">
        <f t="shared" si="397"/>
        <v>60.359418124108608</v>
      </c>
      <c r="BL150" s="243">
        <f t="shared" si="614"/>
        <v>1521.0573367275367</v>
      </c>
      <c r="BM150" s="244">
        <v>10.14</v>
      </c>
      <c r="BN150" s="243">
        <f t="shared" si="615"/>
        <v>2.2308000000000003</v>
      </c>
      <c r="BO150" s="243">
        <f t="shared" si="398"/>
        <v>0</v>
      </c>
      <c r="BP150" s="243">
        <f t="shared" si="616"/>
        <v>0</v>
      </c>
      <c r="BQ150" s="243">
        <f t="shared" si="617"/>
        <v>0</v>
      </c>
      <c r="BR150" s="244">
        <v>1.9301912560833401</v>
      </c>
      <c r="BS150" s="243">
        <f t="shared" si="399"/>
        <v>1.6249066688765517</v>
      </c>
      <c r="BT150" s="243">
        <f t="shared" si="618"/>
        <v>5.2376669535076831E-2</v>
      </c>
      <c r="BU150" s="243">
        <f t="shared" si="619"/>
        <v>1.3860376669632861</v>
      </c>
      <c r="BV150" s="243">
        <f t="shared" si="400"/>
        <v>0.79629489624799465</v>
      </c>
      <c r="BW150" s="243">
        <f t="shared" si="620"/>
        <v>20.066631385449465</v>
      </c>
      <c r="BX150" s="244">
        <v>0</v>
      </c>
      <c r="BY150" s="243">
        <f t="shared" si="401"/>
        <v>0</v>
      </c>
      <c r="BZ150" s="243">
        <f t="shared" si="621"/>
        <v>0</v>
      </c>
      <c r="CA150" s="243">
        <f t="shared" si="622"/>
        <v>0</v>
      </c>
      <c r="CB150" s="243">
        <f t="shared" si="402"/>
        <v>0</v>
      </c>
      <c r="CC150" s="243">
        <f t="shared" si="623"/>
        <v>0</v>
      </c>
      <c r="CD150" s="245"/>
      <c r="CE150" s="243">
        <f t="shared" si="403"/>
        <v>0</v>
      </c>
      <c r="CF150" s="243">
        <f t="shared" si="624"/>
        <v>0</v>
      </c>
      <c r="CG150" s="243">
        <f t="shared" si="625"/>
        <v>0</v>
      </c>
      <c r="CH150" s="243">
        <f t="shared" si="404"/>
        <v>0</v>
      </c>
      <c r="CI150" s="243">
        <f t="shared" si="626"/>
        <v>0</v>
      </c>
      <c r="CJ150" s="245"/>
      <c r="CK150" s="243">
        <f t="shared" si="405"/>
        <v>0</v>
      </c>
      <c r="CL150" s="243">
        <f t="shared" si="627"/>
        <v>0</v>
      </c>
      <c r="CM150" s="243">
        <f t="shared" si="628"/>
        <v>0</v>
      </c>
      <c r="CN150" s="243">
        <f t="shared" si="406"/>
        <v>0</v>
      </c>
      <c r="CO150" s="243">
        <f t="shared" si="629"/>
        <v>0</v>
      </c>
      <c r="CP150" s="243">
        <v>0</v>
      </c>
      <c r="CQ150" s="243">
        <f t="shared" si="407"/>
        <v>0</v>
      </c>
      <c r="CR150" s="243">
        <f t="shared" si="763"/>
        <v>0</v>
      </c>
      <c r="CS150" s="243">
        <f t="shared" si="630"/>
        <v>0</v>
      </c>
      <c r="CT150" s="243">
        <f t="shared" si="408"/>
        <v>0</v>
      </c>
      <c r="CU150" s="243">
        <f t="shared" si="631"/>
        <v>0</v>
      </c>
      <c r="CV150" s="243"/>
      <c r="CW150" s="243">
        <f t="shared" si="409"/>
        <v>0</v>
      </c>
      <c r="CX150" s="243">
        <f t="shared" si="764"/>
        <v>0</v>
      </c>
      <c r="CY150" s="243">
        <f t="shared" si="632"/>
        <v>0</v>
      </c>
      <c r="CZ150" s="243">
        <f t="shared" si="410"/>
        <v>0</v>
      </c>
      <c r="DA150" s="243">
        <f t="shared" si="633"/>
        <v>0</v>
      </c>
      <c r="DB150" s="244">
        <v>50.59</v>
      </c>
      <c r="DC150" s="243">
        <f t="shared" si="634"/>
        <v>11.129800000000001</v>
      </c>
      <c r="DD150" s="243">
        <f t="shared" si="411"/>
        <v>0</v>
      </c>
      <c r="DE150" s="244">
        <v>2.0871810857000099</v>
      </c>
      <c r="DF150" s="244">
        <v>8.7515283124999996E-2</v>
      </c>
      <c r="DG150" s="243">
        <f t="shared" si="412"/>
        <v>7.259817966118149</v>
      </c>
      <c r="DH150" s="243">
        <f t="shared" si="413"/>
        <v>3.5577157167471585</v>
      </c>
      <c r="DI150" s="243">
        <f t="shared" si="635"/>
        <v>89.654436062028381</v>
      </c>
      <c r="DJ150" s="244">
        <v>361.17</v>
      </c>
      <c r="DK150" s="243">
        <f t="shared" si="636"/>
        <v>79.457400000000007</v>
      </c>
      <c r="DL150" s="243">
        <f t="shared" si="414"/>
        <v>0</v>
      </c>
      <c r="DM150" s="244">
        <v>14.811576158765</v>
      </c>
      <c r="DN150" s="244">
        <v>19.083956720749999</v>
      </c>
      <c r="DO150" s="243">
        <f t="shared" si="415"/>
        <v>53.916226110745541</v>
      </c>
      <c r="DP150" s="243">
        <f t="shared" si="416"/>
        <v>26.421957949513029</v>
      </c>
      <c r="DQ150" s="243">
        <f t="shared" si="637"/>
        <v>665.83334032772837</v>
      </c>
      <c r="DR150" s="244">
        <v>50.22</v>
      </c>
      <c r="DS150" s="243">
        <f t="shared" si="638"/>
        <v>11.048399999999999</v>
      </c>
      <c r="DT150" s="243">
        <f t="shared" si="417"/>
        <v>0</v>
      </c>
      <c r="DU150" s="244">
        <v>2.12415303320499</v>
      </c>
      <c r="DV150" s="244">
        <v>0</v>
      </c>
      <c r="DW150" s="243">
        <f t="shared" si="418"/>
        <v>7.2027861800802278</v>
      </c>
      <c r="DX150" s="243">
        <f t="shared" si="419"/>
        <v>3.529766960664261</v>
      </c>
      <c r="DY150" s="243">
        <f t="shared" si="420"/>
        <v>88.950127408739363</v>
      </c>
      <c r="DZ150" s="244">
        <v>264.47000000000003</v>
      </c>
      <c r="EA150" s="243">
        <f t="shared" si="639"/>
        <v>58.183400000000006</v>
      </c>
      <c r="EB150" s="243">
        <f t="shared" si="421"/>
        <v>0</v>
      </c>
      <c r="EC150" s="244">
        <v>10.943090053320001</v>
      </c>
      <c r="ED150" s="244">
        <v>0.141520996875</v>
      </c>
      <c r="EE150" s="243">
        <f t="shared" si="422"/>
        <v>37.919967231808364</v>
      </c>
      <c r="EF150" s="243">
        <f t="shared" si="423"/>
        <v>18.58289891410017</v>
      </c>
      <c r="EG150" s="243">
        <f t="shared" si="424"/>
        <v>468.28905263532425</v>
      </c>
      <c r="EH150" s="244">
        <v>48.5</v>
      </c>
      <c r="EI150" s="243">
        <f t="shared" si="640"/>
        <v>10.67</v>
      </c>
      <c r="EJ150" s="243">
        <f t="shared" si="425"/>
        <v>0</v>
      </c>
      <c r="EK150" s="244">
        <v>2.0454905247000101</v>
      </c>
      <c r="EL150" s="244">
        <v>0</v>
      </c>
      <c r="EM150" s="243">
        <f t="shared" si="426"/>
        <v>6.9554240689310394</v>
      </c>
      <c r="EN150" s="243">
        <f t="shared" si="427"/>
        <v>3.4085457296815527</v>
      </c>
      <c r="EO150" s="243">
        <f t="shared" si="641"/>
        <v>85.895352387975123</v>
      </c>
      <c r="EP150" s="244">
        <v>0</v>
      </c>
      <c r="EQ150" s="244">
        <v>547.98400000000004</v>
      </c>
      <c r="ER150" s="244">
        <v>0</v>
      </c>
      <c r="ES150" s="244">
        <v>0</v>
      </c>
      <c r="ET150" s="244">
        <v>0</v>
      </c>
      <c r="EU150" s="243">
        <f t="shared" si="428"/>
        <v>62.263016604452595</v>
      </c>
      <c r="EV150" s="243">
        <f t="shared" si="642"/>
        <v>2.0069641582572468</v>
      </c>
      <c r="EW150" s="243">
        <f t="shared" si="643"/>
        <v>53.110057288519975</v>
      </c>
      <c r="EX150" s="243">
        <f t="shared" si="429"/>
        <v>30.51235083022263</v>
      </c>
      <c r="EY150" s="243">
        <f t="shared" si="644"/>
        <v>768.91124092161033</v>
      </c>
      <c r="EZ150" s="245">
        <f t="shared" si="645"/>
        <v>774.95</v>
      </c>
      <c r="FA150" s="245">
        <f t="shared" si="645"/>
        <v>170.489</v>
      </c>
      <c r="FB150" s="245">
        <f t="shared" si="645"/>
        <v>0</v>
      </c>
      <c r="FC150" s="245">
        <f t="shared" si="646"/>
        <v>0</v>
      </c>
      <c r="FD150" s="245">
        <f t="shared" si="647"/>
        <v>0</v>
      </c>
      <c r="FE150" s="245">
        <f t="shared" si="648"/>
        <v>51.324483856440011</v>
      </c>
      <c r="FF150" s="245">
        <f t="shared" si="649"/>
        <v>175.51723816213592</v>
      </c>
      <c r="FG150" s="245">
        <f t="shared" si="650"/>
        <v>5.6575608661164196</v>
      </c>
      <c r="FH150" s="245">
        <f t="shared" si="651"/>
        <v>149.71537009093808</v>
      </c>
      <c r="FI150" s="245">
        <f t="shared" si="652"/>
        <v>86.013236100928793</v>
      </c>
      <c r="FJ150" s="245">
        <f t="shared" si="652"/>
        <v>2167.5335497434057</v>
      </c>
      <c r="FK150" s="244">
        <f t="shared" si="430"/>
        <v>120.1900002606111</v>
      </c>
      <c r="FL150" s="244">
        <v>13.656223506371701</v>
      </c>
      <c r="FM150" s="243">
        <f t="shared" si="653"/>
        <v>0.4401899009897654</v>
      </c>
      <c r="FN150" s="243">
        <f t="shared" si="654"/>
        <v>11.648693756292676</v>
      </c>
      <c r="FO150" s="244">
        <v>6.6923111753185802</v>
      </c>
      <c r="FP150" s="244">
        <f t="shared" si="655"/>
        <v>168.64624193076168</v>
      </c>
      <c r="FQ150" s="244">
        <f t="shared" si="431"/>
        <v>3.0800000066784428</v>
      </c>
      <c r="FR150" s="244">
        <v>0.34995564023317099</v>
      </c>
      <c r="FS150" s="243">
        <f t="shared" si="656"/>
        <v>1.1280346909463989E-2</v>
      </c>
      <c r="FT150" s="243">
        <f t="shared" si="657"/>
        <v>0.29851049812281744</v>
      </c>
      <c r="FU150" s="244">
        <v>0.17149778201165899</v>
      </c>
      <c r="FV150" s="244">
        <f t="shared" si="658"/>
        <v>4.3217441147079274</v>
      </c>
      <c r="FW150" s="270">
        <v>2.1819000000000002E-2</v>
      </c>
      <c r="FX150" s="243">
        <f t="shared" si="659"/>
        <v>96.628081728604869</v>
      </c>
      <c r="FY150" s="243">
        <f t="shared" si="660"/>
        <v>21.25817798029307</v>
      </c>
      <c r="FZ150" s="243">
        <f t="shared" si="432"/>
        <v>0</v>
      </c>
      <c r="GA150" s="243">
        <f t="shared" si="661"/>
        <v>0</v>
      </c>
      <c r="GB150" s="243">
        <f t="shared" si="662"/>
        <v>0</v>
      </c>
      <c r="GC150" s="243">
        <f t="shared" si="663"/>
        <v>1.6989917598793318</v>
      </c>
      <c r="GD150" s="243">
        <f t="shared" si="433"/>
        <v>13.587510762810808</v>
      </c>
      <c r="GE150" s="243">
        <f t="shared" si="664"/>
        <v>0.43797503860334558</v>
      </c>
      <c r="GF150" s="243">
        <f t="shared" si="665"/>
        <v>11.590082112559541</v>
      </c>
      <c r="GG150" s="243">
        <f t="shared" si="434"/>
        <v>6.6586381115794042</v>
      </c>
      <c r="GH150" s="247">
        <f t="shared" si="666"/>
        <v>167.79768041180097</v>
      </c>
      <c r="GI150" s="244">
        <v>158</v>
      </c>
      <c r="GJ150" s="244">
        <v>4039.29</v>
      </c>
      <c r="GK150" s="244">
        <v>888.64380000000006</v>
      </c>
      <c r="GL150" s="244">
        <v>2477.5930739166301</v>
      </c>
      <c r="GM150" s="244">
        <v>71.022008333333304</v>
      </c>
      <c r="GN150" s="271">
        <v>598.39</v>
      </c>
      <c r="GO150" s="243">
        <f t="shared" si="667"/>
        <v>131.64580000000001</v>
      </c>
      <c r="GP150" s="243">
        <f t="shared" si="435"/>
        <v>0</v>
      </c>
      <c r="GQ150" s="243">
        <f t="shared" si="668"/>
        <v>0</v>
      </c>
      <c r="GR150" s="243">
        <f t="shared" si="669"/>
        <v>0</v>
      </c>
      <c r="GS150" s="244">
        <v>12.097177081</v>
      </c>
      <c r="GT150" s="244">
        <v>5.3129650857833299</v>
      </c>
      <c r="GU150" s="245"/>
      <c r="GV150" s="243">
        <f t="shared" si="436"/>
        <v>84.926273592041255</v>
      </c>
      <c r="GW150" s="243">
        <f t="shared" si="670"/>
        <v>2.7374836056592029</v>
      </c>
      <c r="GX150" s="243">
        <f t="shared" si="671"/>
        <v>72.441707802690658</v>
      </c>
      <c r="GY150" s="243">
        <f t="shared" si="437"/>
        <v>41.618610787941236</v>
      </c>
      <c r="GZ150" s="243">
        <f t="shared" si="672"/>
        <v>1048.7889918561191</v>
      </c>
      <c r="HA150" s="244">
        <v>0</v>
      </c>
      <c r="HB150" s="244">
        <v>44</v>
      </c>
      <c r="HC150" s="244">
        <v>0</v>
      </c>
      <c r="HD150" s="244">
        <v>0</v>
      </c>
      <c r="HE150" s="244">
        <v>170.97</v>
      </c>
      <c r="HF150" s="243">
        <f t="shared" si="673"/>
        <v>37.613399999999999</v>
      </c>
      <c r="HG150" s="243">
        <f t="shared" si="438"/>
        <v>0</v>
      </c>
      <c r="HH150" s="244">
        <v>7.34394392219001</v>
      </c>
      <c r="HI150" s="244">
        <v>177.3792385632</v>
      </c>
      <c r="HJ150" s="243">
        <f t="shared" si="439"/>
        <v>44.688265124398413</v>
      </c>
      <c r="HK150" s="243">
        <f t="shared" si="440"/>
        <v>21.899742380489421</v>
      </c>
      <c r="HL150" s="243">
        <f t="shared" si="441"/>
        <v>551.87350798833336</v>
      </c>
      <c r="HM150" s="244">
        <v>203.67</v>
      </c>
      <c r="HN150" s="243">
        <f t="shared" si="674"/>
        <v>44.807399999999994</v>
      </c>
      <c r="HO150" s="243">
        <f t="shared" si="442"/>
        <v>0</v>
      </c>
      <c r="HP150" s="244">
        <v>8.7953439526399908</v>
      </c>
      <c r="HQ150" s="244">
        <v>200.71888505013999</v>
      </c>
      <c r="HR150" s="243">
        <f t="shared" si="443"/>
        <v>52.037906948561236</v>
      </c>
      <c r="HS150" s="243">
        <f t="shared" si="444"/>
        <v>25.501476797567062</v>
      </c>
      <c r="HT150" s="243">
        <f t="shared" si="445"/>
        <v>642.63721529868985</v>
      </c>
      <c r="HU150" s="244">
        <v>82.27</v>
      </c>
      <c r="HV150" s="243">
        <f t="shared" si="675"/>
        <v>18.099399999999999</v>
      </c>
      <c r="HW150" s="243">
        <f t="shared" si="446"/>
        <v>0</v>
      </c>
      <c r="HX150" s="244">
        <v>3.3600697140500002</v>
      </c>
      <c r="HY150" s="244">
        <v>184.94144862517999</v>
      </c>
      <c r="HZ150" s="243">
        <f t="shared" si="447"/>
        <v>32.799355787355204</v>
      </c>
      <c r="IA150" s="243">
        <f t="shared" si="448"/>
        <v>16.073513706329258</v>
      </c>
      <c r="IB150" s="243">
        <f t="shared" si="449"/>
        <v>405.05254539949726</v>
      </c>
      <c r="IC150" s="244">
        <v>44.39</v>
      </c>
      <c r="ID150" s="243">
        <f t="shared" si="676"/>
        <v>9.7658000000000005</v>
      </c>
      <c r="IE150" s="243">
        <f t="shared" si="450"/>
        <v>0</v>
      </c>
      <c r="IF150" s="244">
        <v>1.95676543079</v>
      </c>
      <c r="IG150" s="244">
        <v>4.0521482963416702</v>
      </c>
      <c r="IH150" s="243">
        <f t="shared" si="451"/>
        <v>6.8360327487564154</v>
      </c>
      <c r="II150" s="243">
        <f t="shared" si="452"/>
        <v>3.3500373237944041</v>
      </c>
      <c r="IJ150" s="243">
        <f t="shared" si="677"/>
        <v>84.420940559618984</v>
      </c>
      <c r="IK150" s="244">
        <v>121.67</v>
      </c>
      <c r="IL150" s="243">
        <f t="shared" si="678"/>
        <v>26.767400000000002</v>
      </c>
      <c r="IM150" s="243">
        <f t="shared" si="453"/>
        <v>0</v>
      </c>
      <c r="IN150" s="244">
        <v>5.5892071599549897</v>
      </c>
      <c r="IO150" s="244">
        <v>247.78388978361599</v>
      </c>
      <c r="IP150" s="243">
        <f t="shared" si="454"/>
        <v>45.654496560193188</v>
      </c>
      <c r="IQ150" s="243">
        <f t="shared" si="455"/>
        <v>22.373249675188209</v>
      </c>
      <c r="IR150" s="243">
        <f t="shared" si="679"/>
        <v>563.80589181474284</v>
      </c>
      <c r="IS150" s="244">
        <v>19.170000000000002</v>
      </c>
      <c r="IT150" s="243">
        <f t="shared" si="680"/>
        <v>4.2174000000000005</v>
      </c>
      <c r="IU150" s="243">
        <f t="shared" si="456"/>
        <v>0</v>
      </c>
      <c r="IV150" s="244">
        <v>0.83839718170999999</v>
      </c>
      <c r="IW150" s="244">
        <v>1.9891824293315901</v>
      </c>
      <c r="IX150" s="243">
        <f t="shared" si="457"/>
        <v>2.9785973875289584</v>
      </c>
      <c r="IY150" s="243">
        <f t="shared" si="458"/>
        <v>1.4596788499285276</v>
      </c>
      <c r="IZ150" s="243">
        <f t="shared" si="681"/>
        <v>36.783907018198889</v>
      </c>
      <c r="JA150" s="244">
        <v>85.761499999999998</v>
      </c>
      <c r="JB150" s="243">
        <f t="shared" si="682"/>
        <v>18.867529999999999</v>
      </c>
      <c r="JC150" s="244">
        <v>623.29116666666698</v>
      </c>
      <c r="JD150" s="243">
        <f t="shared" si="459"/>
        <v>0</v>
      </c>
      <c r="JE150" s="243">
        <f t="shared" si="460"/>
        <v>82.707720100902719</v>
      </c>
      <c r="JF150" s="243">
        <f t="shared" si="461"/>
        <v>40.531395838378486</v>
      </c>
      <c r="JG150" s="243">
        <f t="shared" si="683"/>
        <v>1021.3911751271377</v>
      </c>
      <c r="JH150" s="244">
        <v>0</v>
      </c>
      <c r="JI150" s="243">
        <f t="shared" si="684"/>
        <v>0</v>
      </c>
      <c r="JJ150" s="244">
        <v>0</v>
      </c>
      <c r="JK150" s="243">
        <f t="shared" si="462"/>
        <v>0</v>
      </c>
      <c r="JL150" s="243">
        <f t="shared" si="463"/>
        <v>0</v>
      </c>
      <c r="JM150" s="243">
        <f t="shared" si="464"/>
        <v>0</v>
      </c>
      <c r="JN150" s="243">
        <f t="shared" si="685"/>
        <v>0</v>
      </c>
      <c r="JO150" s="244">
        <v>26.844750000000001</v>
      </c>
      <c r="JP150" s="243">
        <f t="shared" si="686"/>
        <v>5.9058450000000002</v>
      </c>
      <c r="JQ150" s="244">
        <v>32.7057</v>
      </c>
      <c r="JR150" s="243">
        <f t="shared" si="465"/>
        <v>0</v>
      </c>
      <c r="JS150" s="243">
        <f t="shared" si="466"/>
        <v>7.4372725890736726</v>
      </c>
      <c r="JT150" s="243">
        <f t="shared" si="467"/>
        <v>3.6446783794536843</v>
      </c>
      <c r="JU150" s="243">
        <f t="shared" si="687"/>
        <v>91.845895162232836</v>
      </c>
      <c r="JV150" s="244">
        <v>22.068690476190501</v>
      </c>
      <c r="JW150" s="243">
        <f t="shared" si="688"/>
        <v>4.8551119047619098</v>
      </c>
      <c r="JX150" s="244">
        <v>45.277166666666702</v>
      </c>
      <c r="JY150" s="243">
        <f t="shared" si="468"/>
        <v>0</v>
      </c>
      <c r="JZ150" s="243">
        <f t="shared" si="469"/>
        <v>8.2036156797816648</v>
      </c>
      <c r="KA150" s="243">
        <f t="shared" si="470"/>
        <v>4.0202292363700387</v>
      </c>
      <c r="KB150" s="243">
        <f t="shared" si="689"/>
        <v>101.30977675652498</v>
      </c>
      <c r="KC150" s="244">
        <v>182.67666666666699</v>
      </c>
      <c r="KD150" s="243">
        <f t="shared" si="690"/>
        <v>40.18886666666674</v>
      </c>
      <c r="KE150" s="244">
        <v>96.273333333333298</v>
      </c>
      <c r="KF150" s="243">
        <f t="shared" si="471"/>
        <v>0</v>
      </c>
      <c r="KG150" s="243">
        <f t="shared" si="472"/>
        <v>36.261183819952535</v>
      </c>
      <c r="KH150" s="243">
        <f t="shared" si="473"/>
        <v>17.770002524330977</v>
      </c>
      <c r="KI150" s="243">
        <f t="shared" si="691"/>
        <v>447.80406361314056</v>
      </c>
      <c r="KJ150" s="244">
        <v>150.76947777777701</v>
      </c>
      <c r="KK150" s="243">
        <f t="shared" si="692"/>
        <v>33.169285111110945</v>
      </c>
      <c r="KL150" s="244">
        <v>146.14102222222201</v>
      </c>
      <c r="KM150" s="243">
        <f t="shared" si="474"/>
        <v>0</v>
      </c>
      <c r="KN150" s="243">
        <f t="shared" si="475"/>
        <v>37.504312427310253</v>
      </c>
      <c r="KO150" s="243">
        <f t="shared" si="476"/>
        <v>18.379204876921012</v>
      </c>
      <c r="KP150" s="243">
        <f t="shared" si="693"/>
        <v>463.15596289840943</v>
      </c>
      <c r="KQ150" s="243">
        <f t="shared" si="694"/>
        <v>1110.2610849206342</v>
      </c>
      <c r="KR150" s="243">
        <f t="shared" si="694"/>
        <v>244.25743868253957</v>
      </c>
      <c r="KS150" s="243">
        <f t="shared" si="695"/>
        <v>1788.4369089980332</v>
      </c>
      <c r="KT150" s="243">
        <f t="shared" si="696"/>
        <v>0</v>
      </c>
      <c r="KU150" s="243">
        <f t="shared" si="697"/>
        <v>0</v>
      </c>
      <c r="KV150" s="243">
        <f t="shared" si="698"/>
        <v>0</v>
      </c>
      <c r="KW150" s="243">
        <f t="shared" si="699"/>
        <v>357.10875917381429</v>
      </c>
      <c r="KX150" s="243">
        <f t="shared" si="700"/>
        <v>11.510918027224376</v>
      </c>
      <c r="KY150" s="243">
        <f t="shared" si="701"/>
        <v>304.61207458742444</v>
      </c>
      <c r="KZ150" s="243">
        <f t="shared" si="702"/>
        <v>175.00320958875108</v>
      </c>
      <c r="LA150" s="243">
        <f t="shared" si="702"/>
        <v>4410.0808816365261</v>
      </c>
      <c r="LB150" s="244">
        <v>129.29</v>
      </c>
      <c r="LC150" s="243">
        <f t="shared" si="703"/>
        <v>28.4438</v>
      </c>
      <c r="LD150" s="243">
        <f t="shared" si="477"/>
        <v>0</v>
      </c>
      <c r="LE150" s="243">
        <f t="shared" si="704"/>
        <v>0</v>
      </c>
      <c r="LF150" s="243">
        <f t="shared" si="705"/>
        <v>0</v>
      </c>
      <c r="LG150" s="244">
        <v>11.3945410447</v>
      </c>
      <c r="LH150" s="243">
        <f t="shared" si="478"/>
        <v>19.216693747900806</v>
      </c>
      <c r="LI150" s="243">
        <f t="shared" si="706"/>
        <v>0.61942414125635203</v>
      </c>
      <c r="LJ150" s="243">
        <f t="shared" si="707"/>
        <v>16.391748448853175</v>
      </c>
      <c r="LK150" s="243">
        <f t="shared" si="479"/>
        <v>9.417251739630041</v>
      </c>
      <c r="LL150" s="243">
        <f t="shared" si="708"/>
        <v>237.31474383867703</v>
      </c>
      <c r="LM150" s="243">
        <f t="shared" si="480"/>
        <v>1.0833333356823494</v>
      </c>
      <c r="LN150" s="244">
        <v>0.123090457874221</v>
      </c>
      <c r="LO150" s="243">
        <f t="shared" si="709"/>
        <v>3.9676544865538798E-3</v>
      </c>
      <c r="LP150" s="243">
        <f t="shared" si="710"/>
        <v>0.10499557563843652</v>
      </c>
      <c r="LQ150" s="243">
        <f t="shared" si="481"/>
        <v>6.0321189677828513E-2</v>
      </c>
      <c r="LR150" s="243">
        <f t="shared" si="711"/>
        <v>1.5200939798812787</v>
      </c>
      <c r="LS150" s="244">
        <v>824.55934049999996</v>
      </c>
      <c r="LT150" s="243">
        <f t="shared" si="482"/>
        <v>93.688049119879366</v>
      </c>
      <c r="LU150" s="243">
        <f t="shared" si="712"/>
        <v>3.0199075935423894</v>
      </c>
      <c r="LV150" s="243">
        <f t="shared" si="713"/>
        <v>79.915460691807141</v>
      </c>
      <c r="LW150" s="243">
        <f t="shared" si="483"/>
        <v>45.912369480993966</v>
      </c>
      <c r="LX150" s="243">
        <f t="shared" si="714"/>
        <v>1156.991710921048</v>
      </c>
      <c r="LY150" s="245">
        <f t="shared" si="484"/>
        <v>0</v>
      </c>
      <c r="LZ150" s="244">
        <v>0</v>
      </c>
      <c r="MA150" s="249">
        <f t="shared" si="715"/>
        <v>0</v>
      </c>
      <c r="MB150" s="249">
        <f t="shared" si="716"/>
        <v>0</v>
      </c>
      <c r="MC150" s="249">
        <f t="shared" si="485"/>
        <v>0</v>
      </c>
      <c r="MD150" s="247">
        <f t="shared" si="717"/>
        <v>0</v>
      </c>
      <c r="ME150" s="250">
        <f t="shared" si="718"/>
        <v>13643.828801333311</v>
      </c>
      <c r="MF150" s="251">
        <f t="shared" si="765"/>
        <v>5153.8523833120717</v>
      </c>
      <c r="MG150" s="252" t="e">
        <f t="shared" si="719"/>
        <v>#REF!</v>
      </c>
      <c r="MH150" s="252" t="e">
        <f t="shared" si="766"/>
        <v>#REF!</v>
      </c>
      <c r="MI150" s="252">
        <f t="shared" si="720"/>
        <v>824.55934049999996</v>
      </c>
      <c r="MJ150" s="252">
        <f t="shared" si="721"/>
        <v>0</v>
      </c>
      <c r="MK150" s="252">
        <f t="shared" si="767"/>
        <v>948.07299999999987</v>
      </c>
      <c r="ML150" s="252">
        <f t="shared" si="722"/>
        <v>0</v>
      </c>
      <c r="MM150" s="252">
        <f t="shared" si="723"/>
        <v>0</v>
      </c>
      <c r="MN150" s="252">
        <f t="shared" si="724"/>
        <v>547.98400000000004</v>
      </c>
      <c r="MO150" s="252">
        <f t="shared" si="725"/>
        <v>120.1900002606111</v>
      </c>
      <c r="MP150" s="253">
        <f t="shared" si="726"/>
        <v>3.0800000066784428</v>
      </c>
      <c r="MQ150" s="254">
        <f t="shared" si="768"/>
        <v>0</v>
      </c>
      <c r="MR150" s="255">
        <f t="shared" si="727"/>
        <v>0</v>
      </c>
      <c r="MS150" s="255">
        <f t="shared" si="769"/>
        <v>0</v>
      </c>
      <c r="MT150" s="255">
        <f t="shared" si="770"/>
        <v>1167.0796638269758</v>
      </c>
      <c r="MU150" s="255">
        <f t="shared" si="486"/>
        <v>37.619235026979943</v>
      </c>
      <c r="MV150" s="255">
        <f t="shared" si="728"/>
        <v>1214.5263568558823</v>
      </c>
      <c r="MW150" s="255" t="e">
        <f t="shared" si="487"/>
        <v>#REF!</v>
      </c>
      <c r="MX150" s="255" t="e">
        <f t="shared" si="488"/>
        <v>#REF!</v>
      </c>
      <c r="MY150" s="256" t="e">
        <f t="shared" si="729"/>
        <v>#REF!</v>
      </c>
      <c r="MZ150" s="254">
        <f t="shared" si="730"/>
        <v>787.9780062479017</v>
      </c>
      <c r="NA150" s="255">
        <f t="shared" si="489"/>
        <v>888.05121304138527</v>
      </c>
      <c r="NB150" s="255">
        <f t="shared" si="731"/>
        <v>2.6540423516807663</v>
      </c>
      <c r="NC150" s="255">
        <f t="shared" si="490"/>
        <v>3.2910125160841504</v>
      </c>
      <c r="ND150" s="255">
        <f t="shared" si="732"/>
        <v>807.00067332615242</v>
      </c>
      <c r="NE150" s="255">
        <f t="shared" si="800"/>
        <v>0.9764279415036341</v>
      </c>
      <c r="NF150" s="256">
        <f t="shared" si="771"/>
        <v>3.2887734042919749E-3</v>
      </c>
      <c r="NG150" s="257">
        <f t="shared" si="772"/>
        <v>1.1247956541879915</v>
      </c>
      <c r="NH150" s="254">
        <f t="shared" si="733"/>
        <v>1278.7587876093846</v>
      </c>
      <c r="NI150" s="255">
        <f t="shared" si="491"/>
        <v>1441.1611536357764</v>
      </c>
      <c r="NJ150" s="255" t="e">
        <f t="shared" si="734"/>
        <v>#REF!</v>
      </c>
      <c r="NK150" s="255" t="e">
        <f t="shared" si="492"/>
        <v>#REF!</v>
      </c>
      <c r="NL150" s="255">
        <f t="shared" si="735"/>
        <v>1367.3717034892436</v>
      </c>
      <c r="NM150" s="255">
        <f t="shared" si="773"/>
        <v>0.93519471285405609</v>
      </c>
      <c r="NN150" s="256" t="e">
        <f t="shared" si="774"/>
        <v>#REF!</v>
      </c>
      <c r="NO150" s="257" t="e">
        <f t="shared" si="801"/>
        <v>#REF!</v>
      </c>
      <c r="NP150" s="254">
        <f t="shared" si="736"/>
        <v>128.17578200442753</v>
      </c>
      <c r="NQ150" s="255">
        <f t="shared" si="493"/>
        <v>144.45410631898983</v>
      </c>
      <c r="NR150" s="255">
        <f t="shared" si="737"/>
        <v>112.72768598050216</v>
      </c>
      <c r="NS150" s="255">
        <f t="shared" si="494"/>
        <v>139.78233061582267</v>
      </c>
      <c r="NT150" s="255">
        <f t="shared" si="738"/>
        <v>1207.1883624821721</v>
      </c>
      <c r="NU150" s="255">
        <f t="shared" si="739"/>
        <v>0.10617711865684129</v>
      </c>
      <c r="NV150" s="256">
        <f t="shared" si="740"/>
        <v>9.3380361742981047E-2</v>
      </c>
      <c r="NW150" s="257">
        <f t="shared" si="495"/>
        <v>1.0358957808877343</v>
      </c>
      <c r="NX150" s="254">
        <f t="shared" si="741"/>
        <v>14.061765953695209</v>
      </c>
      <c r="NY150" s="255">
        <f t="shared" si="496"/>
        <v>15.847610229814501</v>
      </c>
      <c r="NZ150" s="255">
        <f t="shared" si="742"/>
        <v>5.2376669535076831E-2</v>
      </c>
      <c r="OA150" s="255">
        <f t="shared" si="497"/>
        <v>6.4947070223495273E-2</v>
      </c>
      <c r="OB150" s="255">
        <f t="shared" si="743"/>
        <v>15.925897924959894</v>
      </c>
      <c r="OC150" s="255">
        <f t="shared" si="775"/>
        <v>0.88294964716914826</v>
      </c>
      <c r="OD150" s="256">
        <f t="shared" si="776"/>
        <v>3.2887734042919736E-3</v>
      </c>
      <c r="OE150" s="257">
        <f t="shared" si="777"/>
        <v>1.112923910807512</v>
      </c>
      <c r="OF150" s="254">
        <f t="shared" si="744"/>
        <v>0</v>
      </c>
      <c r="OG150" s="255">
        <f t="shared" si="498"/>
        <v>0</v>
      </c>
      <c r="OH150" s="255">
        <f t="shared" si="745"/>
        <v>0</v>
      </c>
      <c r="OI150" s="255">
        <f t="shared" si="499"/>
        <v>0</v>
      </c>
      <c r="OJ150" s="255">
        <f t="shared" si="746"/>
        <v>0</v>
      </c>
      <c r="OK150" s="255"/>
      <c r="OL150" s="256"/>
      <c r="OM150" s="257"/>
      <c r="ON150" s="258"/>
      <c r="OO150" s="254">
        <f t="shared" si="747"/>
        <v>0</v>
      </c>
      <c r="OP150" s="255">
        <f t="shared" si="500"/>
        <v>0</v>
      </c>
      <c r="OQ150" s="255">
        <f t="shared" si="748"/>
        <v>0</v>
      </c>
      <c r="OR150" s="255">
        <f t="shared" si="501"/>
        <v>0</v>
      </c>
      <c r="OS150" s="255">
        <f t="shared" si="749"/>
        <v>0</v>
      </c>
      <c r="OT150" s="255"/>
      <c r="OU150" s="256"/>
      <c r="OV150" s="257"/>
      <c r="OW150" s="258"/>
      <c r="OX150" s="254">
        <f t="shared" si="750"/>
        <v>1128.0917515109445</v>
      </c>
      <c r="OY150" s="255">
        <f t="shared" si="502"/>
        <v>1271.3594039528346</v>
      </c>
      <c r="OZ150" s="255">
        <f t="shared" si="751"/>
        <v>5.6575608661164196</v>
      </c>
      <c r="PA150" s="255">
        <f t="shared" si="503"/>
        <v>7.0153754739843599</v>
      </c>
      <c r="PB150" s="255">
        <f t="shared" si="752"/>
        <v>1720.2647220185759</v>
      </c>
      <c r="PC150" s="255">
        <f t="shared" si="804"/>
        <v>0.65576636960108692</v>
      </c>
      <c r="PD150" s="259">
        <f t="shared" si="504"/>
        <v>3.2887734042919749E-3</v>
      </c>
      <c r="PE150" s="257">
        <f t="shared" si="805"/>
        <v>1.0840716345563681</v>
      </c>
      <c r="PF150" s="254">
        <f t="shared" si="505"/>
        <v>14.211406382677065</v>
      </c>
      <c r="PG150" s="255">
        <f t="shared" si="506"/>
        <v>16.016254993277052</v>
      </c>
      <c r="PH150" s="255">
        <f t="shared" si="753"/>
        <v>0.4401899009897654</v>
      </c>
      <c r="PI150" s="255">
        <f t="shared" si="507"/>
        <v>0.54583547722730907</v>
      </c>
      <c r="PJ150" s="255">
        <f t="shared" si="508"/>
        <v>133.84622375457278</v>
      </c>
      <c r="PK150" s="255">
        <f t="shared" si="778"/>
        <v>0.10617711866668589</v>
      </c>
      <c r="PL150" s="259">
        <f t="shared" si="779"/>
        <v>3.2887734045969046E-3</v>
      </c>
      <c r="PM150" s="257">
        <f t="shared" si="780"/>
        <v>1.0142737996877724</v>
      </c>
      <c r="PN150" s="254">
        <f t="shared" si="509"/>
        <v>0.36418280770983724</v>
      </c>
      <c r="PO150" s="255">
        <f t="shared" si="510"/>
        <v>0.41043402428898657</v>
      </c>
      <c r="PP150" s="255">
        <f t="shared" si="754"/>
        <v>1.1280346909463989E-2</v>
      </c>
      <c r="PQ150" s="255">
        <f t="shared" si="511"/>
        <v>1.3987630167735346E-2</v>
      </c>
      <c r="PR150" s="255">
        <f t="shared" si="512"/>
        <v>3.429955646593593</v>
      </c>
      <c r="PS150" s="255">
        <f t="shared" si="781"/>
        <v>0.10617711866668589</v>
      </c>
      <c r="PT150" s="259">
        <f t="shared" si="782"/>
        <v>3.2887734045969046E-3</v>
      </c>
      <c r="PU150" s="257">
        <f t="shared" si="783"/>
        <v>1.0142737996877724</v>
      </c>
      <c r="PV150" s="254">
        <f t="shared" si="513"/>
        <v>132.02615988622057</v>
      </c>
      <c r="PW150" s="255">
        <f t="shared" si="514"/>
        <v>148.79348219177058</v>
      </c>
      <c r="PX150" s="255">
        <f t="shared" si="515"/>
        <v>0.43797503860334558</v>
      </c>
      <c r="PY150" s="255">
        <f t="shared" si="516"/>
        <v>0.54308904786814849</v>
      </c>
      <c r="PZ150" s="255">
        <f t="shared" si="517"/>
        <v>133.17276223158808</v>
      </c>
      <c r="QA150" s="255">
        <f t="shared" si="755"/>
        <v>0.99139011366773666</v>
      </c>
      <c r="QB150" s="259">
        <f t="shared" si="518"/>
        <v>3.2887734042919741E-3</v>
      </c>
      <c r="QC150" s="257">
        <f t="shared" si="756"/>
        <v>1.1266958500528326</v>
      </c>
      <c r="QD150" s="254">
        <f t="shared" si="519"/>
        <v>818.41468351928256</v>
      </c>
      <c r="QE150" s="255">
        <f t="shared" si="520"/>
        <v>922.35334832623141</v>
      </c>
      <c r="QF150" s="255">
        <f t="shared" si="521"/>
        <v>2.7374836056592029</v>
      </c>
      <c r="QG150" s="255">
        <f t="shared" si="522"/>
        <v>3.3944796710174114</v>
      </c>
      <c r="QH150" s="255">
        <f t="shared" si="523"/>
        <v>832.37221575882461</v>
      </c>
      <c r="QI150" s="255">
        <f t="shared" si="784"/>
        <v>0.98323162165279898</v>
      </c>
      <c r="QJ150" s="259">
        <f t="shared" si="785"/>
        <v>3.2887734042919736E-3</v>
      </c>
      <c r="QK150" s="257">
        <f t="shared" si="786"/>
        <v>1.1256597215669355</v>
      </c>
      <c r="QL150" s="254">
        <f t="shared" si="524"/>
        <v>1726.1452545998316</v>
      </c>
      <c r="QM150" s="255">
        <f t="shared" si="525"/>
        <v>1945.3657019340101</v>
      </c>
      <c r="QN150" s="255">
        <f t="shared" si="526"/>
        <v>11.510918027224376</v>
      </c>
      <c r="QO150" s="255">
        <f t="shared" si="527"/>
        <v>14.273538353758227</v>
      </c>
      <c r="QP150" s="255">
        <f t="shared" si="757"/>
        <v>3500.0641917750204</v>
      </c>
      <c r="QQ150" s="255">
        <f t="shared" si="758"/>
        <v>0.49317531337173426</v>
      </c>
      <c r="QR150" s="259">
        <f t="shared" si="528"/>
        <v>3.2887734042919754E-3</v>
      </c>
      <c r="QS150" s="257">
        <f t="shared" si="759"/>
        <v>1.0634225704152402</v>
      </c>
      <c r="QT150" s="254">
        <f t="shared" si="529"/>
        <v>177.73173310760086</v>
      </c>
      <c r="QU150" s="255">
        <f t="shared" si="530"/>
        <v>200.30366321226617</v>
      </c>
      <c r="QV150" s="255">
        <f t="shared" si="531"/>
        <v>0.61942414125635203</v>
      </c>
      <c r="QW150" s="255">
        <f t="shared" si="532"/>
        <v>0.76808593515787649</v>
      </c>
      <c r="QX150" s="255">
        <f t="shared" si="533"/>
        <v>188.34503479260081</v>
      </c>
      <c r="QY150" s="255">
        <f t="shared" si="787"/>
        <v>0.9436496868808516</v>
      </c>
      <c r="QZ150" s="259">
        <f t="shared" si="788"/>
        <v>3.2887734042919736E-3</v>
      </c>
      <c r="RA150" s="257">
        <f t="shared" si="789"/>
        <v>1.1206328158508982</v>
      </c>
      <c r="RB150" s="254">
        <f t="shared" si="534"/>
        <v>0.12809460227889255</v>
      </c>
      <c r="RC150" s="255">
        <f t="shared" si="535"/>
        <v>0.14436261676831191</v>
      </c>
      <c r="RD150" s="255">
        <f t="shared" si="760"/>
        <v>3.9676544865538798E-3</v>
      </c>
      <c r="RE150" s="255">
        <f t="shared" si="536"/>
        <v>4.9198915633268106E-3</v>
      </c>
      <c r="RF150" s="255">
        <f t="shared" si="537"/>
        <v>1.2064237935565703</v>
      </c>
      <c r="RG150" s="255">
        <f t="shared" si="790"/>
        <v>0.10617711865684128</v>
      </c>
      <c r="RH150" s="259">
        <f t="shared" si="791"/>
        <v>3.2887734042919745E-3</v>
      </c>
      <c r="RI150" s="257">
        <f t="shared" si="792"/>
        <v>1.0142737996864488</v>
      </c>
      <c r="RJ150" s="254">
        <f t="shared" si="538"/>
        <v>97.496862044004715</v>
      </c>
      <c r="RK150" s="255">
        <f t="shared" si="539"/>
        <v>109.87896352359331</v>
      </c>
      <c r="RL150" s="255">
        <f t="shared" si="761"/>
        <v>3.0199075935423894</v>
      </c>
      <c r="RM150" s="255">
        <f t="shared" si="540"/>
        <v>3.7446854159925627</v>
      </c>
      <c r="RN150" s="255">
        <f t="shared" si="541"/>
        <v>918.24738961987941</v>
      </c>
      <c r="RO150" s="255">
        <f t="shared" si="793"/>
        <v>0.10617711865684129</v>
      </c>
      <c r="RP150" s="259">
        <f t="shared" si="794"/>
        <v>3.2887734042919741E-3</v>
      </c>
      <c r="RQ150" s="257">
        <f t="shared" si="795"/>
        <v>1.0142737996864488</v>
      </c>
      <c r="RR150" s="254">
        <f t="shared" si="542"/>
        <v>0</v>
      </c>
      <c r="RS150" s="255">
        <f t="shared" si="543"/>
        <v>0</v>
      </c>
      <c r="RT150" s="255">
        <f t="shared" si="762"/>
        <v>0</v>
      </c>
      <c r="RU150" s="255">
        <f t="shared" si="544"/>
        <v>0</v>
      </c>
      <c r="RV150" s="255">
        <f t="shared" si="545"/>
        <v>0</v>
      </c>
      <c r="RW150" s="255"/>
      <c r="RX150" s="259"/>
      <c r="RY150" s="257"/>
      <c r="RZ150" s="260"/>
      <c r="SA150" s="242" t="e">
        <f t="shared" si="546"/>
        <v>#REF!</v>
      </c>
      <c r="SB150" s="242">
        <f t="shared" si="547"/>
        <v>0.36004708890557607</v>
      </c>
      <c r="SC150" s="242">
        <f t="shared" si="548"/>
        <v>0.33355844144585045</v>
      </c>
      <c r="SD150" s="242">
        <f t="shared" si="549"/>
        <v>6.3436662916028187E-3</v>
      </c>
      <c r="SE150" s="242">
        <f t="shared" si="550"/>
        <v>0</v>
      </c>
      <c r="SF150" s="262">
        <v>0</v>
      </c>
      <c r="SG150" s="242">
        <f t="shared" si="551"/>
        <v>0</v>
      </c>
      <c r="SH150" s="262">
        <v>0</v>
      </c>
      <c r="SI150" s="242">
        <f t="shared" si="552"/>
        <v>0.60989870160141268</v>
      </c>
      <c r="SJ150" s="242">
        <f t="shared" si="553"/>
        <v>3.3978172289540379E-2</v>
      </c>
      <c r="SK150" s="242">
        <f t="shared" si="554"/>
        <v>8.1141903975021795E-4</v>
      </c>
      <c r="SL150" s="242">
        <f t="shared" si="555"/>
        <v>5.6109453332631058E-2</v>
      </c>
      <c r="SM150" s="242">
        <f t="shared" si="556"/>
        <v>0.34940477757437677</v>
      </c>
      <c r="SN150" s="242">
        <f t="shared" si="557"/>
        <v>1.1325450374922308</v>
      </c>
      <c r="SO150" s="242">
        <f t="shared" si="558"/>
        <v>7.7547790856882154E-2</v>
      </c>
      <c r="SP150" s="242">
        <f t="shared" si="559"/>
        <v>4.0570951987457956E-4</v>
      </c>
      <c r="SQ150" s="242">
        <f t="shared" si="560"/>
        <v>0.23297869178797728</v>
      </c>
      <c r="SR150" s="242">
        <f t="shared" si="561"/>
        <v>0</v>
      </c>
      <c r="SS150" s="242" t="e">
        <f t="shared" si="562"/>
        <v>#REF!</v>
      </c>
      <c r="ST150" s="242" t="e">
        <f t="shared" si="563"/>
        <v>#REF!</v>
      </c>
      <c r="SU150" s="242" t="e">
        <f t="shared" si="796"/>
        <v>#REF!</v>
      </c>
      <c r="SV150" s="242" t="e">
        <f t="shared" si="797"/>
        <v>#REF!</v>
      </c>
      <c r="SW150" s="242" t="e">
        <f t="shared" si="564"/>
        <v>#REF!</v>
      </c>
      <c r="SX150" s="242" t="e">
        <f t="shared" si="564"/>
        <v>#REF!</v>
      </c>
      <c r="SY150" s="242" t="e">
        <f t="shared" si="564"/>
        <v>#REF!</v>
      </c>
      <c r="SZ150" s="263" t="e">
        <f t="shared" si="564"/>
        <v>#REF!</v>
      </c>
      <c r="TA150" s="264">
        <f t="shared" si="565"/>
        <v>2365.3068000000003</v>
      </c>
      <c r="TB150" s="264">
        <f t="shared" si="566"/>
        <v>1512.1523999999999</v>
      </c>
      <c r="TC150" s="264">
        <f t="shared" si="567"/>
        <v>1521.1279999999999</v>
      </c>
      <c r="TD150" s="264">
        <f t="shared" si="568"/>
        <v>26.9268</v>
      </c>
      <c r="TE150" s="264">
        <f t="shared" si="569"/>
        <v>0</v>
      </c>
      <c r="TF150" s="264">
        <f t="shared" si="569"/>
        <v>0</v>
      </c>
      <c r="TG150" s="264">
        <f t="shared" si="570"/>
        <v>2657.7224000000001</v>
      </c>
      <c r="TH150" s="264">
        <f t="shared" si="571"/>
        <v>158.25400000000002</v>
      </c>
      <c r="TI150" s="264">
        <f t="shared" si="572"/>
        <v>3.7792000000000003</v>
      </c>
      <c r="TJ150" s="264">
        <f t="shared" si="573"/>
        <v>235.25519999999997</v>
      </c>
      <c r="TK150" s="264">
        <f t="shared" si="574"/>
        <v>1466.3296</v>
      </c>
      <c r="TL150" s="264">
        <f t="shared" si="575"/>
        <v>5031.0599999999995</v>
      </c>
      <c r="TM150" s="264">
        <f t="shared" si="576"/>
        <v>326.9008</v>
      </c>
      <c r="TN150" s="264">
        <f t="shared" si="577"/>
        <v>1.8896000000000002</v>
      </c>
      <c r="TO150" s="264">
        <f t="shared" si="578"/>
        <v>1085.1027999999999</v>
      </c>
      <c r="TP150" s="264">
        <f t="shared" si="578"/>
        <v>0</v>
      </c>
      <c r="TQ150" s="264"/>
      <c r="TR150" s="264"/>
      <c r="TS150" s="264" t="e">
        <f t="shared" si="579"/>
        <v>#REF!</v>
      </c>
      <c r="TT150" s="264">
        <f t="shared" si="580"/>
        <v>1700.8624479899413</v>
      </c>
      <c r="TU150" s="264">
        <f t="shared" si="581"/>
        <v>1575.7300773901975</v>
      </c>
      <c r="TV150" s="264">
        <f t="shared" si="582"/>
        <v>29.967479561531714</v>
      </c>
      <c r="TW150" s="264">
        <f t="shared" si="582"/>
        <v>0</v>
      </c>
      <c r="TX150" s="264">
        <f t="shared" si="583"/>
        <v>0</v>
      </c>
      <c r="TY150" s="264">
        <f t="shared" si="584"/>
        <v>2881.1614663650735</v>
      </c>
      <c r="TZ150" s="264">
        <f t="shared" si="585"/>
        <v>160.51288589578874</v>
      </c>
      <c r="UA150" s="264">
        <f t="shared" si="586"/>
        <v>3.8331435437800296</v>
      </c>
      <c r="UB150" s="264">
        <f t="shared" si="587"/>
        <v>265.06105754334914</v>
      </c>
      <c r="UC150" s="264">
        <f t="shared" si="588"/>
        <v>1650.5881692613559</v>
      </c>
      <c r="UD150" s="264">
        <f t="shared" si="589"/>
        <v>5350.1427571132981</v>
      </c>
      <c r="UE150" s="264">
        <f t="shared" si="590"/>
        <v>366.33576400791128</v>
      </c>
      <c r="UF150" s="264">
        <f t="shared" si="591"/>
        <v>1.9165717718875139</v>
      </c>
      <c r="UG150" s="264">
        <f t="shared" si="592"/>
        <v>1100.5913400064046</v>
      </c>
      <c r="UH150" s="264">
        <f t="shared" si="592"/>
        <v>0</v>
      </c>
      <c r="UI150" s="191"/>
      <c r="UJ150" s="191"/>
      <c r="UK150" s="191"/>
      <c r="UL150" s="191"/>
      <c r="UM150" s="189"/>
      <c r="UN150" s="191"/>
      <c r="UO150" s="191"/>
      <c r="UP150" s="191"/>
      <c r="UQ150" s="191"/>
      <c r="UR150" s="191"/>
      <c r="US150" s="191"/>
      <c r="UT150" s="191"/>
      <c r="UU150" s="191"/>
      <c r="UV150" s="192"/>
      <c r="UW150" s="191"/>
      <c r="UX150" s="191"/>
      <c r="UY150" s="191"/>
      <c r="UZ150" s="191"/>
      <c r="VA150" s="191"/>
      <c r="VB150" s="191"/>
      <c r="VC150" s="191"/>
      <c r="VD150" s="191"/>
      <c r="VE150" s="191"/>
      <c r="VF150" s="191"/>
      <c r="VG150" s="191"/>
      <c r="VH150" s="191"/>
      <c r="VI150" s="191"/>
      <c r="VJ150" s="191"/>
      <c r="VK150" s="191"/>
      <c r="VL150" s="191"/>
      <c r="VM150" s="191"/>
      <c r="VN150" s="219"/>
      <c r="VO150" s="191"/>
      <c r="VP150" s="191"/>
      <c r="VQ150" s="191"/>
      <c r="VR150" s="191"/>
      <c r="VS150" s="191"/>
      <c r="VT150" s="191"/>
      <c r="VU150" s="191"/>
      <c r="VV150" s="191"/>
    </row>
    <row r="151" spans="1:594" ht="23.1" hidden="1" customHeight="1" thickBot="1" x14ac:dyDescent="0.35">
      <c r="A151" s="265">
        <v>114</v>
      </c>
      <c r="B151" s="266" t="s">
        <v>181</v>
      </c>
      <c r="C151" s="265">
        <v>3</v>
      </c>
      <c r="D151" s="267">
        <v>700.8</v>
      </c>
      <c r="E151" s="239"/>
      <c r="F151" s="240">
        <f t="shared" si="593"/>
        <v>700.8</v>
      </c>
      <c r="G151" s="240"/>
      <c r="H151" s="268">
        <f>50</f>
        <v>50</v>
      </c>
      <c r="I151" s="269">
        <v>3.4045000000000001</v>
      </c>
      <c r="J151" s="269">
        <v>3.4045000000000001</v>
      </c>
      <c r="K151" s="269">
        <f t="shared" si="798"/>
        <v>2.3626</v>
      </c>
      <c r="L151" s="269">
        <f t="shared" si="799"/>
        <v>2.6343000000000001</v>
      </c>
      <c r="M151" s="269">
        <v>0.28589999999999999</v>
      </c>
      <c r="N151" s="269">
        <v>0.2717</v>
      </c>
      <c r="O151" s="269">
        <v>0.7702</v>
      </c>
      <c r="P151" s="269">
        <v>1.17E-2</v>
      </c>
      <c r="Q151" s="269">
        <v>0</v>
      </c>
      <c r="R151" s="269">
        <v>0</v>
      </c>
      <c r="S151" s="269">
        <v>0.50670000000000004</v>
      </c>
      <c r="T151" s="269">
        <v>6.88E-2</v>
      </c>
      <c r="U151" s="269">
        <v>1.8E-3</v>
      </c>
      <c r="V151" s="269">
        <v>0.2077</v>
      </c>
      <c r="W151" s="269">
        <v>8.8300000000000003E-2</v>
      </c>
      <c r="X151" s="269">
        <v>0.78100000000000003</v>
      </c>
      <c r="Y151" s="269">
        <v>0.1178</v>
      </c>
      <c r="Z151" s="269">
        <v>1.1000000000000001E-3</v>
      </c>
      <c r="AA151" s="269">
        <v>0.2918</v>
      </c>
      <c r="AB151" s="269">
        <v>0</v>
      </c>
      <c r="AC151" s="244">
        <v>72.42</v>
      </c>
      <c r="AD151" s="243">
        <f t="shared" si="802"/>
        <v>15.932400000000001</v>
      </c>
      <c r="AE151" s="243">
        <f t="shared" si="390"/>
        <v>0</v>
      </c>
      <c r="AF151" s="243">
        <f t="shared" si="595"/>
        <v>0</v>
      </c>
      <c r="AG151" s="243">
        <f t="shared" si="596"/>
        <v>0</v>
      </c>
      <c r="AH151" s="244">
        <v>2.9064728343750001</v>
      </c>
      <c r="AI151" s="243">
        <f t="shared" si="391"/>
        <v>10.369012078072203</v>
      </c>
      <c r="AJ151" s="243">
        <f t="shared" si="597"/>
        <v>0.33423108503450194</v>
      </c>
      <c r="AK151" s="243">
        <f t="shared" si="598"/>
        <v>8.8447180288464899</v>
      </c>
      <c r="AL151" s="243">
        <f t="shared" si="392"/>
        <v>5.0813942456223602</v>
      </c>
      <c r="AM151" s="243">
        <f t="shared" si="599"/>
        <v>128.05113498968348</v>
      </c>
      <c r="AN151" s="244">
        <v>74.319999999999993</v>
      </c>
      <c r="AO151" s="244">
        <v>16.3504</v>
      </c>
      <c r="AP151" s="243">
        <f t="shared" si="600"/>
        <v>0</v>
      </c>
      <c r="AQ151" s="243">
        <f t="shared" si="601"/>
        <v>0</v>
      </c>
      <c r="AR151" s="243">
        <f t="shared" si="602"/>
        <v>0</v>
      </c>
      <c r="AS151" s="244">
        <v>6.516187118425</v>
      </c>
      <c r="AT151" s="244" t="e">
        <f t="shared" si="393"/>
        <v>#REF!</v>
      </c>
      <c r="AU151" s="243">
        <f t="shared" si="394"/>
        <v>11.042530598492974</v>
      </c>
      <c r="AV151" s="243">
        <f t="shared" si="603"/>
        <v>0.35594104391738512</v>
      </c>
      <c r="AW151" s="243">
        <f t="shared" si="604"/>
        <v>9.4192261261921661</v>
      </c>
      <c r="AX151" s="243">
        <f t="shared" si="395"/>
        <v>5.411455885845899</v>
      </c>
      <c r="AY151" s="243">
        <f t="shared" si="605"/>
        <v>136.36868832331663</v>
      </c>
      <c r="AZ151" s="244">
        <v>66</v>
      </c>
      <c r="BA151" s="243">
        <f t="shared" si="606"/>
        <v>336.41299999999995</v>
      </c>
      <c r="BB151" s="243">
        <f t="shared" si="607"/>
        <v>35.083069999999999</v>
      </c>
      <c r="BC151" s="243">
        <f t="shared" si="608"/>
        <v>28.066456000000002</v>
      </c>
      <c r="BD151" s="243">
        <f t="shared" si="609"/>
        <v>7.016613999999997</v>
      </c>
      <c r="BE151" s="244">
        <v>13.156151250000001</v>
      </c>
      <c r="BF151" s="243">
        <f t="shared" si="610"/>
        <v>10.524921000000001</v>
      </c>
      <c r="BG151" s="243">
        <f t="shared" si="611"/>
        <v>2.6312302499999998</v>
      </c>
      <c r="BH151" s="243">
        <f t="shared" si="396"/>
        <v>43.704939630770824</v>
      </c>
      <c r="BI151" s="243">
        <f t="shared" si="612"/>
        <v>1.4087696382426975</v>
      </c>
      <c r="BJ151" s="243">
        <f t="shared" si="613"/>
        <v>37.280105818315782</v>
      </c>
      <c r="BK151" s="243">
        <f t="shared" si="397"/>
        <v>21.417858044038539</v>
      </c>
      <c r="BL151" s="243">
        <f t="shared" si="614"/>
        <v>539.73002270977122</v>
      </c>
      <c r="BM151" s="244">
        <v>2.9</v>
      </c>
      <c r="BN151" s="243">
        <f t="shared" si="615"/>
        <v>0.63800000000000001</v>
      </c>
      <c r="BO151" s="243">
        <f t="shared" si="398"/>
        <v>0</v>
      </c>
      <c r="BP151" s="243">
        <f t="shared" si="616"/>
        <v>0</v>
      </c>
      <c r="BQ151" s="243">
        <f t="shared" si="617"/>
        <v>0</v>
      </c>
      <c r="BR151" s="244">
        <v>0.55156366234999998</v>
      </c>
      <c r="BS151" s="243">
        <f t="shared" si="399"/>
        <v>0.46466424241193899</v>
      </c>
      <c r="BT151" s="243">
        <f t="shared" si="618"/>
        <v>1.4977823610265426E-2</v>
      </c>
      <c r="BU151" s="243">
        <f t="shared" si="619"/>
        <v>0.39635639068377548</v>
      </c>
      <c r="BV151" s="243">
        <f t="shared" si="400"/>
        <v>0.22771139523809697</v>
      </c>
      <c r="BW151" s="243">
        <f t="shared" si="620"/>
        <v>5.7383271600000425</v>
      </c>
      <c r="BX151" s="244">
        <v>0</v>
      </c>
      <c r="BY151" s="243">
        <f t="shared" si="401"/>
        <v>0</v>
      </c>
      <c r="BZ151" s="243">
        <f t="shared" si="621"/>
        <v>0</v>
      </c>
      <c r="CA151" s="243">
        <f t="shared" si="622"/>
        <v>0</v>
      </c>
      <c r="CB151" s="243">
        <f t="shared" si="402"/>
        <v>0</v>
      </c>
      <c r="CC151" s="243">
        <f t="shared" si="623"/>
        <v>0</v>
      </c>
      <c r="CD151" s="245"/>
      <c r="CE151" s="243">
        <f t="shared" si="403"/>
        <v>0</v>
      </c>
      <c r="CF151" s="243">
        <f t="shared" si="624"/>
        <v>0</v>
      </c>
      <c r="CG151" s="243">
        <f t="shared" si="625"/>
        <v>0</v>
      </c>
      <c r="CH151" s="243">
        <f t="shared" si="404"/>
        <v>0</v>
      </c>
      <c r="CI151" s="243">
        <f t="shared" si="626"/>
        <v>0</v>
      </c>
      <c r="CJ151" s="245"/>
      <c r="CK151" s="243">
        <f t="shared" si="405"/>
        <v>0</v>
      </c>
      <c r="CL151" s="243">
        <f t="shared" si="627"/>
        <v>0</v>
      </c>
      <c r="CM151" s="243">
        <f t="shared" si="628"/>
        <v>0</v>
      </c>
      <c r="CN151" s="243">
        <f t="shared" si="406"/>
        <v>0</v>
      </c>
      <c r="CO151" s="243">
        <f t="shared" si="629"/>
        <v>0</v>
      </c>
      <c r="CP151" s="243">
        <v>0</v>
      </c>
      <c r="CQ151" s="243">
        <f t="shared" si="407"/>
        <v>0</v>
      </c>
      <c r="CR151" s="243">
        <f t="shared" si="763"/>
        <v>0</v>
      </c>
      <c r="CS151" s="243">
        <f t="shared" si="630"/>
        <v>0</v>
      </c>
      <c r="CT151" s="243">
        <f t="shared" si="408"/>
        <v>0</v>
      </c>
      <c r="CU151" s="243">
        <f t="shared" si="631"/>
        <v>0</v>
      </c>
      <c r="CV151" s="243"/>
      <c r="CW151" s="243">
        <f t="shared" si="409"/>
        <v>0</v>
      </c>
      <c r="CX151" s="243">
        <f t="shared" si="764"/>
        <v>0</v>
      </c>
      <c r="CY151" s="243">
        <f t="shared" si="632"/>
        <v>0</v>
      </c>
      <c r="CZ151" s="243">
        <f t="shared" si="410"/>
        <v>0</v>
      </c>
      <c r="DA151" s="243">
        <f t="shared" si="633"/>
        <v>0</v>
      </c>
      <c r="DB151" s="244">
        <v>0</v>
      </c>
      <c r="DC151" s="243">
        <f t="shared" si="634"/>
        <v>0</v>
      </c>
      <c r="DD151" s="243">
        <f t="shared" si="411"/>
        <v>0</v>
      </c>
      <c r="DE151" s="244">
        <v>0</v>
      </c>
      <c r="DF151" s="244">
        <v>0</v>
      </c>
      <c r="DG151" s="243">
        <f t="shared" si="412"/>
        <v>0</v>
      </c>
      <c r="DH151" s="243">
        <f t="shared" si="413"/>
        <v>0</v>
      </c>
      <c r="DI151" s="243">
        <f t="shared" si="635"/>
        <v>0</v>
      </c>
      <c r="DJ151" s="244">
        <v>62.31</v>
      </c>
      <c r="DK151" s="243">
        <f t="shared" si="636"/>
        <v>13.7082</v>
      </c>
      <c r="DL151" s="243">
        <f t="shared" si="414"/>
        <v>0</v>
      </c>
      <c r="DM151" s="244">
        <v>2.647862280385</v>
      </c>
      <c r="DN151" s="244">
        <v>3.38373752866667</v>
      </c>
      <c r="DO151" s="243">
        <f t="shared" si="415"/>
        <v>9.3226591431556312</v>
      </c>
      <c r="DP151" s="243">
        <f t="shared" si="416"/>
        <v>4.5686229476103657</v>
      </c>
      <c r="DQ151" s="243">
        <f t="shared" si="637"/>
        <v>115.12929827978121</v>
      </c>
      <c r="DR151" s="244">
        <v>19.670000000000002</v>
      </c>
      <c r="DS151" s="243">
        <f t="shared" si="638"/>
        <v>4.3274000000000008</v>
      </c>
      <c r="DT151" s="243">
        <f t="shared" si="417"/>
        <v>0</v>
      </c>
      <c r="DU151" s="244">
        <v>0.83204884628499898</v>
      </c>
      <c r="DV151" s="244">
        <v>0</v>
      </c>
      <c r="DW151" s="243">
        <f t="shared" si="418"/>
        <v>2.8211706651939639</v>
      </c>
      <c r="DX151" s="243">
        <f t="shared" si="419"/>
        <v>1.3825309755739483</v>
      </c>
      <c r="DY151" s="243">
        <f t="shared" si="420"/>
        <v>34.839780584463497</v>
      </c>
      <c r="DZ151" s="244">
        <v>0</v>
      </c>
      <c r="EA151" s="243">
        <f t="shared" si="639"/>
        <v>0</v>
      </c>
      <c r="EB151" s="243">
        <f t="shared" si="421"/>
        <v>0</v>
      </c>
      <c r="EC151" s="244">
        <v>0</v>
      </c>
      <c r="ED151" s="244">
        <v>0</v>
      </c>
      <c r="EE151" s="243">
        <f t="shared" si="422"/>
        <v>0</v>
      </c>
      <c r="EF151" s="243">
        <f t="shared" si="423"/>
        <v>0</v>
      </c>
      <c r="EG151" s="243">
        <f t="shared" si="424"/>
        <v>0</v>
      </c>
      <c r="EH151" s="244">
        <v>7.8</v>
      </c>
      <c r="EI151" s="243">
        <f t="shared" si="640"/>
        <v>1.716</v>
      </c>
      <c r="EJ151" s="243">
        <f t="shared" si="425"/>
        <v>0</v>
      </c>
      <c r="EK151" s="244">
        <v>0.329165929350001</v>
      </c>
      <c r="EL151" s="244">
        <v>0</v>
      </c>
      <c r="EM151" s="243">
        <f t="shared" si="426"/>
        <v>1.1186270579664916</v>
      </c>
      <c r="EN151" s="243">
        <f t="shared" si="427"/>
        <v>0.5481896493658247</v>
      </c>
      <c r="EO151" s="243">
        <f t="shared" si="641"/>
        <v>13.81437916401878</v>
      </c>
      <c r="EP151" s="244">
        <v>0</v>
      </c>
      <c r="EQ151" s="244">
        <v>81.2928</v>
      </c>
      <c r="ER151" s="244">
        <v>0</v>
      </c>
      <c r="ES151" s="244">
        <v>0</v>
      </c>
      <c r="ET151" s="244">
        <v>0</v>
      </c>
      <c r="EU151" s="243">
        <f t="shared" si="428"/>
        <v>9.2366473404742528</v>
      </c>
      <c r="EV151" s="243">
        <f t="shared" si="642"/>
        <v>0.29773083871860251</v>
      </c>
      <c r="EW151" s="243">
        <f t="shared" si="643"/>
        <v>7.8788162886949173</v>
      </c>
      <c r="EX151" s="243">
        <f t="shared" si="429"/>
        <v>4.5264723670237128</v>
      </c>
      <c r="EY151" s="243">
        <f t="shared" si="644"/>
        <v>114.06710364899756</v>
      </c>
      <c r="EZ151" s="245">
        <f t="shared" si="645"/>
        <v>89.78</v>
      </c>
      <c r="FA151" s="245">
        <f t="shared" si="645"/>
        <v>19.751600000000003</v>
      </c>
      <c r="FB151" s="245">
        <f t="shared" si="645"/>
        <v>0</v>
      </c>
      <c r="FC151" s="245">
        <f t="shared" si="646"/>
        <v>0</v>
      </c>
      <c r="FD151" s="245">
        <f t="shared" si="647"/>
        <v>0</v>
      </c>
      <c r="FE151" s="245">
        <f t="shared" si="648"/>
        <v>7.19281458468667</v>
      </c>
      <c r="FF151" s="245">
        <f t="shared" si="649"/>
        <v>22.499104206790342</v>
      </c>
      <c r="FG151" s="245">
        <f t="shared" si="650"/>
        <v>0.72522820445378022</v>
      </c>
      <c r="FH151" s="245">
        <f t="shared" si="651"/>
        <v>19.191628972206967</v>
      </c>
      <c r="FI151" s="245">
        <f t="shared" si="652"/>
        <v>11.025815939573853</v>
      </c>
      <c r="FJ151" s="245">
        <f t="shared" si="652"/>
        <v>277.85056167726106</v>
      </c>
      <c r="FK151" s="244">
        <f t="shared" si="430"/>
        <v>34.340000074460328</v>
      </c>
      <c r="FL151" s="244">
        <v>3.9017781446776301</v>
      </c>
      <c r="FM151" s="243">
        <f t="shared" si="653"/>
        <v>0.12576854313993302</v>
      </c>
      <c r="FN151" s="243">
        <f t="shared" si="654"/>
        <v>3.3281982160836225</v>
      </c>
      <c r="FO151" s="244">
        <v>1.91208890723388</v>
      </c>
      <c r="FP151" s="244">
        <f t="shared" si="655"/>
        <v>48.184640551646204</v>
      </c>
      <c r="FQ151" s="244">
        <f t="shared" si="431"/>
        <v>0.88000000190812744</v>
      </c>
      <c r="FR151" s="244">
        <v>9.9987325780906106E-2</v>
      </c>
      <c r="FS151" s="243">
        <f t="shared" si="656"/>
        <v>3.2229562598468575E-3</v>
      </c>
      <c r="FT151" s="243">
        <f t="shared" si="657"/>
        <v>8.5288713749376494E-2</v>
      </c>
      <c r="FU151" s="244">
        <v>4.8999366289045297E-2</v>
      </c>
      <c r="FV151" s="244">
        <f t="shared" si="658"/>
        <v>1.2347840327736945</v>
      </c>
      <c r="FW151" s="270">
        <v>1.2569E-2</v>
      </c>
      <c r="FX151" s="243">
        <f t="shared" si="659"/>
        <v>56.042989527376569</v>
      </c>
      <c r="FY151" s="243">
        <f t="shared" si="660"/>
        <v>12.329457696022846</v>
      </c>
      <c r="FZ151" s="243">
        <f t="shared" si="432"/>
        <v>0</v>
      </c>
      <c r="GA151" s="243">
        <f t="shared" si="661"/>
        <v>0</v>
      </c>
      <c r="GB151" s="243">
        <f t="shared" si="662"/>
        <v>0</v>
      </c>
      <c r="GC151" s="243">
        <f t="shared" si="663"/>
        <v>0.97871705531524467</v>
      </c>
      <c r="GD151" s="243">
        <f t="shared" si="433"/>
        <v>7.8798152738469192</v>
      </c>
      <c r="GE151" s="243">
        <f t="shared" si="664"/>
        <v>0.25399519153988181</v>
      </c>
      <c r="GF151" s="243">
        <f t="shared" si="665"/>
        <v>6.7214449835544379</v>
      </c>
      <c r="GG151" s="243">
        <f t="shared" si="434"/>
        <v>3.8615489776280789</v>
      </c>
      <c r="GH151" s="247">
        <f t="shared" si="666"/>
        <v>97.311034236227584</v>
      </c>
      <c r="GI151" s="244">
        <v>72</v>
      </c>
      <c r="GJ151" s="244">
        <v>4066.84</v>
      </c>
      <c r="GK151" s="244">
        <v>894.70479999999998</v>
      </c>
      <c r="GL151" s="244">
        <v>2494.49151131192</v>
      </c>
      <c r="GM151" s="244">
        <v>71.022008333333304</v>
      </c>
      <c r="GN151" s="271">
        <v>23.72</v>
      </c>
      <c r="GO151" s="243">
        <f t="shared" si="667"/>
        <v>5.2183999999999999</v>
      </c>
      <c r="GP151" s="243">
        <f t="shared" si="435"/>
        <v>0</v>
      </c>
      <c r="GQ151" s="243">
        <f t="shared" si="668"/>
        <v>0</v>
      </c>
      <c r="GR151" s="243">
        <f t="shared" si="669"/>
        <v>0</v>
      </c>
      <c r="GS151" s="244">
        <v>0.47931596408333299</v>
      </c>
      <c r="GT151" s="244">
        <v>0.16020421067083301</v>
      </c>
      <c r="GU151" s="245"/>
      <c r="GV151" s="243">
        <f t="shared" si="436"/>
        <v>3.3607012886615153</v>
      </c>
      <c r="GW151" s="243">
        <f t="shared" si="670"/>
        <v>0.10832766224292227</v>
      </c>
      <c r="GX151" s="243">
        <f t="shared" si="671"/>
        <v>2.8666622291097261</v>
      </c>
      <c r="GY151" s="243">
        <f t="shared" si="437"/>
        <v>1.646931073170784</v>
      </c>
      <c r="GZ151" s="243">
        <f t="shared" si="672"/>
        <v>41.502663043903752</v>
      </c>
      <c r="HA151" s="244">
        <v>0</v>
      </c>
      <c r="HB151" s="244">
        <v>44</v>
      </c>
      <c r="HC151" s="244">
        <v>0</v>
      </c>
      <c r="HD151" s="244">
        <v>0</v>
      </c>
      <c r="HE151" s="244">
        <v>0</v>
      </c>
      <c r="HF151" s="243">
        <f t="shared" si="673"/>
        <v>0</v>
      </c>
      <c r="HG151" s="243">
        <f t="shared" si="438"/>
        <v>0</v>
      </c>
      <c r="HH151" s="244">
        <v>0</v>
      </c>
      <c r="HI151" s="244">
        <v>0</v>
      </c>
      <c r="HJ151" s="243">
        <f t="shared" si="439"/>
        <v>0</v>
      </c>
      <c r="HK151" s="243">
        <f t="shared" si="440"/>
        <v>0</v>
      </c>
      <c r="HL151" s="243">
        <f t="shared" si="441"/>
        <v>0</v>
      </c>
      <c r="HM151" s="244">
        <v>26.26</v>
      </c>
      <c r="HN151" s="243">
        <f t="shared" si="674"/>
        <v>5.7772000000000006</v>
      </c>
      <c r="HO151" s="243">
        <f t="shared" si="442"/>
        <v>0</v>
      </c>
      <c r="HP151" s="244">
        <v>1.1305343127900001</v>
      </c>
      <c r="HQ151" s="244">
        <v>24.331495430206299</v>
      </c>
      <c r="HR151" s="243">
        <f t="shared" si="443"/>
        <v>6.5331752318159149</v>
      </c>
      <c r="HS151" s="243">
        <f t="shared" si="444"/>
        <v>3.2016202487406105</v>
      </c>
      <c r="HT151" s="243">
        <f t="shared" si="445"/>
        <v>80.680830268263378</v>
      </c>
      <c r="HU151" s="244">
        <v>32.26</v>
      </c>
      <c r="HV151" s="243">
        <f t="shared" si="675"/>
        <v>7.0972</v>
      </c>
      <c r="HW151" s="243">
        <f t="shared" si="446"/>
        <v>0</v>
      </c>
      <c r="HX151" s="244">
        <v>1.3174596281099999</v>
      </c>
      <c r="HY151" s="244">
        <v>72.649905768585</v>
      </c>
      <c r="HZ151" s="243">
        <f t="shared" si="447"/>
        <v>12.876159334919986</v>
      </c>
      <c r="IA151" s="243">
        <f t="shared" si="448"/>
        <v>6.3100362365807499</v>
      </c>
      <c r="IB151" s="243">
        <f t="shared" si="449"/>
        <v>159.01291316183489</v>
      </c>
      <c r="IC151" s="244">
        <v>0</v>
      </c>
      <c r="ID151" s="243">
        <f t="shared" si="676"/>
        <v>0</v>
      </c>
      <c r="IE151" s="243">
        <f t="shared" si="450"/>
        <v>0</v>
      </c>
      <c r="IF151" s="244">
        <v>0</v>
      </c>
      <c r="IG151" s="244">
        <v>0</v>
      </c>
      <c r="IH151" s="243">
        <f t="shared" si="451"/>
        <v>0</v>
      </c>
      <c r="II151" s="243">
        <f t="shared" si="452"/>
        <v>0</v>
      </c>
      <c r="IJ151" s="243">
        <f t="shared" si="677"/>
        <v>0</v>
      </c>
      <c r="IK151" s="244">
        <v>19.579999999999998</v>
      </c>
      <c r="IL151" s="243">
        <f t="shared" si="678"/>
        <v>4.3075999999999999</v>
      </c>
      <c r="IM151" s="243">
        <f t="shared" si="453"/>
        <v>0</v>
      </c>
      <c r="IN151" s="244">
        <v>0.89941700281000103</v>
      </c>
      <c r="IO151" s="244">
        <v>39.873269620351998</v>
      </c>
      <c r="IP151" s="243">
        <f t="shared" si="454"/>
        <v>7.346828556429748</v>
      </c>
      <c r="IQ151" s="243">
        <f t="shared" si="455"/>
        <v>3.6003557589795872</v>
      </c>
      <c r="IR151" s="243">
        <f t="shared" si="679"/>
        <v>90.728965126285587</v>
      </c>
      <c r="IS151" s="244">
        <v>1.89</v>
      </c>
      <c r="IT151" s="243">
        <f t="shared" si="680"/>
        <v>0.4158</v>
      </c>
      <c r="IU151" s="243">
        <f t="shared" si="456"/>
        <v>0</v>
      </c>
      <c r="IV151" s="244">
        <v>8.2755763585000003E-2</v>
      </c>
      <c r="IW151" s="244">
        <v>0.196338888902479</v>
      </c>
      <c r="IX151" s="243">
        <f t="shared" si="457"/>
        <v>0.29370079905360119</v>
      </c>
      <c r="IY151" s="243">
        <f t="shared" si="458"/>
        <v>0.14392977257705403</v>
      </c>
      <c r="IZ151" s="243">
        <f t="shared" si="681"/>
        <v>3.6270302689417608</v>
      </c>
      <c r="JA151" s="244">
        <v>3.1437499999999998</v>
      </c>
      <c r="JB151" s="243">
        <f t="shared" si="682"/>
        <v>0.69162499999999993</v>
      </c>
      <c r="JC151" s="244">
        <v>22.847916666666698</v>
      </c>
      <c r="JD151" s="243">
        <f t="shared" si="459"/>
        <v>0</v>
      </c>
      <c r="JE151" s="243">
        <f t="shared" si="460"/>
        <v>3.0318079215873457</v>
      </c>
      <c r="JF151" s="243">
        <f t="shared" si="461"/>
        <v>1.4857549794127021</v>
      </c>
      <c r="JG151" s="243">
        <f t="shared" si="683"/>
        <v>37.441025481200093</v>
      </c>
      <c r="JH151" s="244">
        <v>0</v>
      </c>
      <c r="JI151" s="243">
        <f t="shared" si="684"/>
        <v>0</v>
      </c>
      <c r="JJ151" s="244">
        <v>0</v>
      </c>
      <c r="JK151" s="243">
        <f t="shared" si="462"/>
        <v>0</v>
      </c>
      <c r="JL151" s="243">
        <f t="shared" si="463"/>
        <v>0</v>
      </c>
      <c r="JM151" s="243">
        <f t="shared" si="464"/>
        <v>0</v>
      </c>
      <c r="JN151" s="243">
        <f t="shared" si="685"/>
        <v>0</v>
      </c>
      <c r="JO151" s="244">
        <v>0</v>
      </c>
      <c r="JP151" s="243">
        <f t="shared" si="686"/>
        <v>0</v>
      </c>
      <c r="JQ151" s="244">
        <v>0</v>
      </c>
      <c r="JR151" s="243">
        <f t="shared" si="465"/>
        <v>0</v>
      </c>
      <c r="JS151" s="243">
        <f t="shared" si="466"/>
        <v>0</v>
      </c>
      <c r="JT151" s="243">
        <f t="shared" si="467"/>
        <v>0</v>
      </c>
      <c r="JU151" s="243">
        <f t="shared" si="687"/>
        <v>0</v>
      </c>
      <c r="JV151" s="244">
        <v>0</v>
      </c>
      <c r="JW151" s="243">
        <f t="shared" si="688"/>
        <v>0</v>
      </c>
      <c r="JX151" s="244">
        <v>0</v>
      </c>
      <c r="JY151" s="243">
        <f t="shared" si="468"/>
        <v>0</v>
      </c>
      <c r="JZ151" s="243">
        <f t="shared" si="469"/>
        <v>0</v>
      </c>
      <c r="KA151" s="243">
        <f t="shared" si="470"/>
        <v>0</v>
      </c>
      <c r="KB151" s="243">
        <f t="shared" si="689"/>
        <v>0</v>
      </c>
      <c r="KC151" s="244">
        <v>26.0966666666667</v>
      </c>
      <c r="KD151" s="243">
        <f t="shared" si="690"/>
        <v>5.7412666666666743</v>
      </c>
      <c r="KE151" s="244">
        <v>13.7533333333333</v>
      </c>
      <c r="KF151" s="243">
        <f t="shared" si="471"/>
        <v>0</v>
      </c>
      <c r="KG151" s="243">
        <f t="shared" si="472"/>
        <v>5.1801691171360718</v>
      </c>
      <c r="KH151" s="243">
        <f t="shared" si="473"/>
        <v>2.5385717891901378</v>
      </c>
      <c r="KI151" s="243">
        <f t="shared" si="691"/>
        <v>63.972009087591459</v>
      </c>
      <c r="KJ151" s="244">
        <v>4.5462194444444401</v>
      </c>
      <c r="KK151" s="243">
        <f t="shared" si="692"/>
        <v>1.0001682777777769</v>
      </c>
      <c r="KL151" s="244">
        <v>4.4066555555555498</v>
      </c>
      <c r="KM151" s="243">
        <f t="shared" si="474"/>
        <v>0</v>
      </c>
      <c r="KN151" s="243">
        <f t="shared" si="475"/>
        <v>1.1308842938281269</v>
      </c>
      <c r="KO151" s="243">
        <f t="shared" si="476"/>
        <v>0.55419637858029469</v>
      </c>
      <c r="KP151" s="243">
        <f t="shared" si="693"/>
        <v>13.965748740223425</v>
      </c>
      <c r="KQ151" s="243">
        <f t="shared" si="694"/>
        <v>113.77663611111113</v>
      </c>
      <c r="KR151" s="243">
        <f t="shared" si="694"/>
        <v>25.030859944444455</v>
      </c>
      <c r="KS151" s="243">
        <f t="shared" si="695"/>
        <v>181.48908197089634</v>
      </c>
      <c r="KT151" s="243">
        <f t="shared" si="696"/>
        <v>0</v>
      </c>
      <c r="KU151" s="243">
        <f t="shared" si="697"/>
        <v>0</v>
      </c>
      <c r="KV151" s="243">
        <f t="shared" si="698"/>
        <v>0</v>
      </c>
      <c r="KW151" s="243">
        <f t="shared" si="699"/>
        <v>36.392725254770795</v>
      </c>
      <c r="KX151" s="243">
        <f t="shared" si="700"/>
        <v>1.1730702942267193</v>
      </c>
      <c r="KY151" s="243">
        <f t="shared" si="701"/>
        <v>31.042821703374127</v>
      </c>
      <c r="KZ151" s="243">
        <f t="shared" si="702"/>
        <v>17.834465164061136</v>
      </c>
      <c r="LA151" s="243">
        <f t="shared" si="702"/>
        <v>449.4285221343406</v>
      </c>
      <c r="LB151" s="244">
        <v>30.58</v>
      </c>
      <c r="LC151" s="243">
        <f t="shared" si="703"/>
        <v>6.7275999999999998</v>
      </c>
      <c r="LD151" s="243">
        <f t="shared" si="477"/>
        <v>0</v>
      </c>
      <c r="LE151" s="243">
        <f t="shared" si="704"/>
        <v>0</v>
      </c>
      <c r="LF151" s="243">
        <f t="shared" si="705"/>
        <v>0</v>
      </c>
      <c r="LG151" s="244">
        <v>2.78356118890833</v>
      </c>
      <c r="LH151" s="243">
        <f t="shared" si="478"/>
        <v>4.5552363477707098</v>
      </c>
      <c r="LI151" s="243">
        <f t="shared" si="706"/>
        <v>0.14683188481607676</v>
      </c>
      <c r="LJ151" s="243">
        <f t="shared" si="707"/>
        <v>3.8855949580758011</v>
      </c>
      <c r="LK151" s="243">
        <f t="shared" si="479"/>
        <v>2.2323198768339521</v>
      </c>
      <c r="LL151" s="243">
        <f t="shared" si="708"/>
        <v>56.254460896215591</v>
      </c>
      <c r="LM151" s="243">
        <f t="shared" si="480"/>
        <v>0.54166666784117723</v>
      </c>
      <c r="LN151" s="244">
        <v>6.1545228937110799E-2</v>
      </c>
      <c r="LO151" s="243">
        <f t="shared" si="709"/>
        <v>1.9838272432769494E-3</v>
      </c>
      <c r="LP151" s="243">
        <f t="shared" si="710"/>
        <v>5.2497787819218517E-2</v>
      </c>
      <c r="LQ151" s="243">
        <f t="shared" si="481"/>
        <v>3.0160594838914402E-2</v>
      </c>
      <c r="LR151" s="243">
        <f t="shared" si="711"/>
        <v>0.7600469899406429</v>
      </c>
      <c r="LS151" s="244">
        <v>145.72734750000001</v>
      </c>
      <c r="LT151" s="243">
        <f t="shared" si="482"/>
        <v>16.557826975085646</v>
      </c>
      <c r="LU151" s="243">
        <f t="shared" si="712"/>
        <v>0.53371916572454448</v>
      </c>
      <c r="LV151" s="243">
        <f t="shared" si="713"/>
        <v>14.123747726628984</v>
      </c>
      <c r="LW151" s="243">
        <f t="shared" si="483"/>
        <v>8.1142587237542827</v>
      </c>
      <c r="LX151" s="243">
        <f t="shared" si="714"/>
        <v>204.47931983860792</v>
      </c>
      <c r="LY151" s="245">
        <f t="shared" si="484"/>
        <v>0</v>
      </c>
      <c r="LZ151" s="244">
        <v>0</v>
      </c>
      <c r="MA151" s="249">
        <f t="shared" si="715"/>
        <v>0</v>
      </c>
      <c r="MB151" s="249">
        <f t="shared" si="716"/>
        <v>0</v>
      </c>
      <c r="MC151" s="249">
        <f t="shared" si="485"/>
        <v>0</v>
      </c>
      <c r="MD151" s="247">
        <f t="shared" si="717"/>
        <v>0</v>
      </c>
      <c r="ME151" s="250">
        <f t="shared" si="718"/>
        <v>1986.8942065836886</v>
      </c>
      <c r="MF151" s="251">
        <f t="shared" si="765"/>
        <v>565.51834327895506</v>
      </c>
      <c r="MG151" s="252" t="e">
        <f t="shared" si="719"/>
        <v>#REF!</v>
      </c>
      <c r="MH151" s="252" t="e">
        <f t="shared" si="766"/>
        <v>#REF!</v>
      </c>
      <c r="MI151" s="252">
        <f t="shared" si="720"/>
        <v>145.72734750000001</v>
      </c>
      <c r="MJ151" s="252">
        <f t="shared" si="721"/>
        <v>0</v>
      </c>
      <c r="MK151" s="252">
        <f t="shared" si="767"/>
        <v>336.41299999999995</v>
      </c>
      <c r="ML151" s="252">
        <f t="shared" si="722"/>
        <v>0</v>
      </c>
      <c r="MM151" s="252">
        <f t="shared" si="723"/>
        <v>0</v>
      </c>
      <c r="MN151" s="252">
        <f t="shared" si="724"/>
        <v>81.2928</v>
      </c>
      <c r="MO151" s="252">
        <f t="shared" si="725"/>
        <v>34.340000074460328</v>
      </c>
      <c r="MP151" s="253">
        <f t="shared" si="726"/>
        <v>0.88000000190812744</v>
      </c>
      <c r="MQ151" s="254">
        <f t="shared" si="768"/>
        <v>0</v>
      </c>
      <c r="MR151" s="255">
        <f t="shared" si="727"/>
        <v>0</v>
      </c>
      <c r="MS151" s="255">
        <f t="shared" si="769"/>
        <v>0</v>
      </c>
      <c r="MT151" s="255">
        <f t="shared" si="770"/>
        <v>170.1265139365438</v>
      </c>
      <c r="MU151" s="255">
        <f t="shared" si="486"/>
        <v>5.4837981591704352</v>
      </c>
      <c r="MV151" s="255">
        <f t="shared" si="728"/>
        <v>177.04287169086919</v>
      </c>
      <c r="MW151" s="255" t="e">
        <f t="shared" si="487"/>
        <v>#REF!</v>
      </c>
      <c r="MX151" s="255" t="e">
        <f t="shared" si="488"/>
        <v>#REF!</v>
      </c>
      <c r="MY151" s="256" t="e">
        <f t="shared" si="729"/>
        <v>#REF!</v>
      </c>
      <c r="MZ151" s="254">
        <f t="shared" si="730"/>
        <v>99.142955995192722</v>
      </c>
      <c r="NA151" s="255">
        <f t="shared" si="489"/>
        <v>111.7341114065822</v>
      </c>
      <c r="NB151" s="255">
        <f t="shared" si="731"/>
        <v>0.33423108503450194</v>
      </c>
      <c r="NC151" s="255">
        <f t="shared" si="490"/>
        <v>0.41444654544278242</v>
      </c>
      <c r="ND151" s="255">
        <f t="shared" si="732"/>
        <v>101.6278849124472</v>
      </c>
      <c r="NE151" s="255">
        <f t="shared" si="800"/>
        <v>0.97554874905253364</v>
      </c>
      <c r="NF151" s="256">
        <f t="shared" si="771"/>
        <v>3.2887734042919741E-3</v>
      </c>
      <c r="NG151" s="257">
        <f t="shared" si="772"/>
        <v>1.1246839967467019</v>
      </c>
      <c r="NH151" s="254">
        <f t="shared" si="733"/>
        <v>102.16185587395444</v>
      </c>
      <c r="NI151" s="255">
        <f t="shared" si="491"/>
        <v>115.13641156994665</v>
      </c>
      <c r="NJ151" s="255" t="e">
        <f t="shared" si="734"/>
        <v>#REF!</v>
      </c>
      <c r="NK151" s="255" t="e">
        <f t="shared" si="492"/>
        <v>#REF!</v>
      </c>
      <c r="NL151" s="255">
        <f t="shared" si="735"/>
        <v>108.22911771691795</v>
      </c>
      <c r="NM151" s="255">
        <f t="shared" si="773"/>
        <v>0.94394057744392845</v>
      </c>
      <c r="NN151" s="256" t="e">
        <f t="shared" si="774"/>
        <v>#REF!</v>
      </c>
      <c r="NO151" s="257" t="e">
        <f t="shared" si="801"/>
        <v>#REF!</v>
      </c>
      <c r="NP151" s="254">
        <f t="shared" si="736"/>
        <v>45.481729098345255</v>
      </c>
      <c r="NQ151" s="255">
        <f t="shared" si="493"/>
        <v>51.257908693835105</v>
      </c>
      <c r="NR151" s="255">
        <f t="shared" si="737"/>
        <v>40.000146638242697</v>
      </c>
      <c r="NS151" s="255">
        <f t="shared" si="494"/>
        <v>49.600181831420947</v>
      </c>
      <c r="NT151" s="255">
        <f t="shared" si="738"/>
        <v>428.35716088077078</v>
      </c>
      <c r="NU151" s="255">
        <f t="shared" si="739"/>
        <v>0.10617711865684129</v>
      </c>
      <c r="NV151" s="256">
        <f t="shared" si="740"/>
        <v>9.3380361742981033E-2</v>
      </c>
      <c r="NW151" s="257">
        <f t="shared" si="495"/>
        <v>1.0358957808877343</v>
      </c>
      <c r="NX151" s="254">
        <f t="shared" si="741"/>
        <v>4.0215547966342058</v>
      </c>
      <c r="NY151" s="255">
        <f t="shared" si="496"/>
        <v>4.53229225580675</v>
      </c>
      <c r="NZ151" s="255">
        <f t="shared" si="742"/>
        <v>1.4977823610265426E-2</v>
      </c>
      <c r="OA151" s="255">
        <f t="shared" si="497"/>
        <v>1.8572501276729127E-2</v>
      </c>
      <c r="OB151" s="255">
        <f t="shared" si="743"/>
        <v>4.5542279047619383</v>
      </c>
      <c r="OC151" s="255">
        <f t="shared" si="775"/>
        <v>0.88303766977257214</v>
      </c>
      <c r="OD151" s="256">
        <f t="shared" si="776"/>
        <v>3.2887734042919745E-3</v>
      </c>
      <c r="OE151" s="257">
        <f t="shared" si="777"/>
        <v>1.1129350896781467</v>
      </c>
      <c r="OF151" s="254">
        <f t="shared" si="744"/>
        <v>0</v>
      </c>
      <c r="OG151" s="255">
        <f t="shared" si="498"/>
        <v>0</v>
      </c>
      <c r="OH151" s="255">
        <f t="shared" si="745"/>
        <v>0</v>
      </c>
      <c r="OI151" s="255">
        <f t="shared" si="499"/>
        <v>0</v>
      </c>
      <c r="OJ151" s="255">
        <f t="shared" si="746"/>
        <v>0</v>
      </c>
      <c r="OK151" s="255"/>
      <c r="OL151" s="256"/>
      <c r="OM151" s="257"/>
      <c r="ON151" s="258"/>
      <c r="OO151" s="254">
        <f t="shared" si="747"/>
        <v>0</v>
      </c>
      <c r="OP151" s="255">
        <f t="shared" si="500"/>
        <v>0</v>
      </c>
      <c r="OQ151" s="255">
        <f t="shared" si="748"/>
        <v>0</v>
      </c>
      <c r="OR151" s="255">
        <f t="shared" si="501"/>
        <v>0</v>
      </c>
      <c r="OS151" s="255">
        <f t="shared" si="749"/>
        <v>0</v>
      </c>
      <c r="OT151" s="255"/>
      <c r="OU151" s="256"/>
      <c r="OV151" s="257"/>
      <c r="OW151" s="258"/>
      <c r="OX151" s="254">
        <f t="shared" si="750"/>
        <v>132.9453873460925</v>
      </c>
      <c r="OY151" s="255">
        <f t="shared" si="502"/>
        <v>149.82945153904626</v>
      </c>
      <c r="OZ151" s="255">
        <f t="shared" si="751"/>
        <v>0.72522820445378022</v>
      </c>
      <c r="PA151" s="255">
        <f t="shared" si="503"/>
        <v>0.89928297352268749</v>
      </c>
      <c r="PB151" s="255">
        <f t="shared" si="752"/>
        <v>220.51631879147703</v>
      </c>
      <c r="PC151" s="255">
        <f t="shared" si="804"/>
        <v>0.60288230855063074</v>
      </c>
      <c r="PD151" s="259">
        <f t="shared" si="504"/>
        <v>3.2887734042919745E-3</v>
      </c>
      <c r="PE151" s="257">
        <f t="shared" si="805"/>
        <v>1.0773553588029603</v>
      </c>
      <c r="PF151" s="254">
        <f t="shared" si="505"/>
        <v>4.0604018236220192</v>
      </c>
      <c r="PG151" s="255">
        <f t="shared" si="506"/>
        <v>4.5760728552220158</v>
      </c>
      <c r="PH151" s="255">
        <f t="shared" si="753"/>
        <v>0.12576854313993302</v>
      </c>
      <c r="PI151" s="255">
        <f t="shared" si="507"/>
        <v>0.15595299349351693</v>
      </c>
      <c r="PJ151" s="255">
        <f t="shared" si="508"/>
        <v>38.241778215592227</v>
      </c>
      <c r="PK151" s="255">
        <f t="shared" si="778"/>
        <v>0.10617711866668589</v>
      </c>
      <c r="PL151" s="259">
        <f t="shared" si="779"/>
        <v>3.2887734045969055E-3</v>
      </c>
      <c r="PM151" s="257">
        <f t="shared" si="780"/>
        <v>1.0142737996877724</v>
      </c>
      <c r="PN151" s="254">
        <f t="shared" si="509"/>
        <v>0.10405223077423932</v>
      </c>
      <c r="PO151" s="255">
        <f t="shared" si="510"/>
        <v>0.11726686408256771</v>
      </c>
      <c r="PP151" s="255">
        <f t="shared" si="754"/>
        <v>3.2229562598468575E-3</v>
      </c>
      <c r="PQ151" s="255">
        <f t="shared" si="511"/>
        <v>3.9964657622101035E-3</v>
      </c>
      <c r="PR151" s="255">
        <f t="shared" si="512"/>
        <v>0.9799873275981702</v>
      </c>
      <c r="PS151" s="255">
        <f t="shared" si="781"/>
        <v>0.10617711866668592</v>
      </c>
      <c r="PT151" s="259">
        <f t="shared" si="782"/>
        <v>3.2887734045969059E-3</v>
      </c>
      <c r="PU151" s="257">
        <f t="shared" si="783"/>
        <v>1.0142737996877724</v>
      </c>
      <c r="PV151" s="254">
        <f t="shared" si="513"/>
        <v>76.572610103335833</v>
      </c>
      <c r="PW151" s="255">
        <f t="shared" si="514"/>
        <v>86.297331586459478</v>
      </c>
      <c r="PX151" s="255">
        <f t="shared" si="515"/>
        <v>0.25399519153988181</v>
      </c>
      <c r="PY151" s="255">
        <f t="shared" si="516"/>
        <v>0.31495403750945344</v>
      </c>
      <c r="PZ151" s="255">
        <f t="shared" si="517"/>
        <v>77.230979552561564</v>
      </c>
      <c r="QA151" s="255">
        <f t="shared" si="755"/>
        <v>0.99147531919134002</v>
      </c>
      <c r="QB151" s="259">
        <f t="shared" si="518"/>
        <v>3.2887734042919749E-3</v>
      </c>
      <c r="QC151" s="257">
        <f t="shared" si="756"/>
        <v>1.1267066711543301</v>
      </c>
      <c r="QD151" s="254">
        <f t="shared" si="519"/>
        <v>32.435727919513866</v>
      </c>
      <c r="QE151" s="255">
        <f t="shared" si="520"/>
        <v>36.55506536529213</v>
      </c>
      <c r="QF151" s="255">
        <f t="shared" si="521"/>
        <v>0.10832766224292227</v>
      </c>
      <c r="QG151" s="255">
        <f t="shared" si="522"/>
        <v>0.13432630118122363</v>
      </c>
      <c r="QH151" s="255">
        <f t="shared" si="523"/>
        <v>32.938621463415679</v>
      </c>
      <c r="QI151" s="255">
        <f t="shared" si="784"/>
        <v>0.98473240464964917</v>
      </c>
      <c r="QJ151" s="259">
        <f t="shared" si="785"/>
        <v>3.2887734042919741E-3</v>
      </c>
      <c r="QK151" s="257">
        <f t="shared" si="786"/>
        <v>1.1258503210075357</v>
      </c>
      <c r="QL151" s="254">
        <f t="shared" si="524"/>
        <v>176.67973853367204</v>
      </c>
      <c r="QM151" s="255">
        <f t="shared" si="525"/>
        <v>199.11806532744839</v>
      </c>
      <c r="QN151" s="255">
        <f t="shared" si="526"/>
        <v>1.1730702942267193</v>
      </c>
      <c r="QO151" s="255">
        <f t="shared" si="527"/>
        <v>1.4546071648411318</v>
      </c>
      <c r="QP151" s="255">
        <f t="shared" si="757"/>
        <v>356.68930328122269</v>
      </c>
      <c r="QQ151" s="255">
        <f t="shared" si="758"/>
        <v>0.49533231557093638</v>
      </c>
      <c r="QR151" s="259">
        <f t="shared" si="528"/>
        <v>3.2887734042919745E-3</v>
      </c>
      <c r="QS151" s="257">
        <f t="shared" si="759"/>
        <v>1.063696509694539</v>
      </c>
      <c r="QT151" s="254">
        <f t="shared" si="529"/>
        <v>42.048025848852475</v>
      </c>
      <c r="QU151" s="255">
        <f t="shared" si="530"/>
        <v>47.388125131656743</v>
      </c>
      <c r="QV151" s="255">
        <f t="shared" si="531"/>
        <v>0.14683188481607676</v>
      </c>
      <c r="QW151" s="255">
        <f t="shared" si="532"/>
        <v>0.18207153717193517</v>
      </c>
      <c r="QX151" s="255">
        <f t="shared" si="533"/>
        <v>44.646397536679039</v>
      </c>
      <c r="QY151" s="255">
        <f t="shared" si="787"/>
        <v>0.94180108964688847</v>
      </c>
      <c r="QZ151" s="259">
        <f t="shared" si="788"/>
        <v>3.2887734042919745E-3</v>
      </c>
      <c r="RA151" s="257">
        <f t="shared" si="789"/>
        <v>1.120398044002185</v>
      </c>
      <c r="RB151" s="254">
        <f t="shared" si="534"/>
        <v>6.4047301139446594E-2</v>
      </c>
      <c r="RC151" s="255">
        <f t="shared" si="535"/>
        <v>7.2181308384156317E-2</v>
      </c>
      <c r="RD151" s="255">
        <f t="shared" si="760"/>
        <v>1.9838272432769494E-3</v>
      </c>
      <c r="RE151" s="255">
        <f t="shared" si="536"/>
        <v>2.4599457816634174E-3</v>
      </c>
      <c r="RF151" s="255">
        <f t="shared" si="537"/>
        <v>0.60321189677828801</v>
      </c>
      <c r="RG151" s="255">
        <f t="shared" si="790"/>
        <v>0.1061771186568413</v>
      </c>
      <c r="RH151" s="259">
        <f t="shared" si="791"/>
        <v>3.2887734042919745E-3</v>
      </c>
      <c r="RI151" s="257">
        <f t="shared" si="792"/>
        <v>1.0142737996864488</v>
      </c>
      <c r="RJ151" s="254">
        <f t="shared" si="538"/>
        <v>17.23097222648736</v>
      </c>
      <c r="RK151" s="255">
        <f t="shared" si="539"/>
        <v>19.419305699251254</v>
      </c>
      <c r="RL151" s="255">
        <f t="shared" si="761"/>
        <v>0.53371916572454448</v>
      </c>
      <c r="RM151" s="255">
        <f t="shared" si="540"/>
        <v>0.66181176549843512</v>
      </c>
      <c r="RN151" s="255">
        <f t="shared" si="541"/>
        <v>162.28517447508565</v>
      </c>
      <c r="RO151" s="255">
        <f t="shared" si="793"/>
        <v>0.10617711865684129</v>
      </c>
      <c r="RP151" s="259">
        <f t="shared" si="794"/>
        <v>3.2887734042919745E-3</v>
      </c>
      <c r="RQ151" s="257">
        <f t="shared" si="795"/>
        <v>1.0142737996864488</v>
      </c>
      <c r="RR151" s="254">
        <f t="shared" si="542"/>
        <v>0</v>
      </c>
      <c r="RS151" s="255">
        <f t="shared" si="543"/>
        <v>0</v>
      </c>
      <c r="RT151" s="255">
        <f t="shared" si="762"/>
        <v>0</v>
      </c>
      <c r="RU151" s="255">
        <f t="shared" si="544"/>
        <v>0</v>
      </c>
      <c r="RV151" s="255">
        <f t="shared" si="545"/>
        <v>0</v>
      </c>
      <c r="RW151" s="255"/>
      <c r="RX151" s="259"/>
      <c r="RY151" s="257"/>
      <c r="RZ151" s="260"/>
      <c r="SA151" s="242" t="e">
        <f t="shared" si="546"/>
        <v>#REF!</v>
      </c>
      <c r="SB151" s="242">
        <f t="shared" si="547"/>
        <v>0.30557664191607892</v>
      </c>
      <c r="SC151" s="242">
        <f t="shared" si="548"/>
        <v>0.79784693043973287</v>
      </c>
      <c r="SD151" s="242">
        <f t="shared" si="549"/>
        <v>1.3021340549234317E-2</v>
      </c>
      <c r="SE151" s="242">
        <f t="shared" si="550"/>
        <v>0</v>
      </c>
      <c r="SF151" s="262">
        <v>0</v>
      </c>
      <c r="SG151" s="242">
        <f t="shared" si="551"/>
        <v>0</v>
      </c>
      <c r="SH151" s="262">
        <v>0</v>
      </c>
      <c r="SI151" s="242">
        <f t="shared" si="552"/>
        <v>0.54589596030546006</v>
      </c>
      <c r="SJ151" s="242">
        <f t="shared" si="553"/>
        <v>6.9782037418518739E-2</v>
      </c>
      <c r="SK151" s="242">
        <f t="shared" si="554"/>
        <v>1.8256928394379903E-3</v>
      </c>
      <c r="SL151" s="242">
        <f t="shared" si="555"/>
        <v>0.23401697559875437</v>
      </c>
      <c r="SM151" s="242">
        <f t="shared" si="556"/>
        <v>9.9412583344965402E-2</v>
      </c>
      <c r="SN151" s="242">
        <f t="shared" si="557"/>
        <v>0.83074697407143494</v>
      </c>
      <c r="SO151" s="242">
        <f t="shared" si="558"/>
        <v>0.13198288958345739</v>
      </c>
      <c r="SP151" s="242">
        <f t="shared" si="559"/>
        <v>1.1157011796550937E-3</v>
      </c>
      <c r="SQ151" s="242">
        <f t="shared" si="560"/>
        <v>0.29596509474850574</v>
      </c>
      <c r="SR151" s="242">
        <f t="shared" si="561"/>
        <v>0</v>
      </c>
      <c r="SS151" s="242" t="e">
        <f t="shared" si="562"/>
        <v>#REF!</v>
      </c>
      <c r="ST151" s="242" t="e">
        <f t="shared" si="563"/>
        <v>#REF!</v>
      </c>
      <c r="SU151" s="242" t="e">
        <f t="shared" si="796"/>
        <v>#REF!</v>
      </c>
      <c r="SV151" s="242" t="e">
        <f t="shared" si="797"/>
        <v>#REF!</v>
      </c>
      <c r="SW151" s="242" t="e">
        <f t="shared" si="564"/>
        <v>#REF!</v>
      </c>
      <c r="SX151" s="242" t="e">
        <f t="shared" si="564"/>
        <v>#REF!</v>
      </c>
      <c r="SY151" s="242" t="e">
        <f t="shared" si="564"/>
        <v>#REF!</v>
      </c>
      <c r="SZ151" s="263" t="e">
        <f t="shared" si="564"/>
        <v>#REF!</v>
      </c>
      <c r="TA151" s="264">
        <f t="shared" si="565"/>
        <v>200.35871999999998</v>
      </c>
      <c r="TB151" s="264">
        <f t="shared" si="566"/>
        <v>190.40735999999998</v>
      </c>
      <c r="TC151" s="264">
        <f t="shared" si="567"/>
        <v>539.75615999999991</v>
      </c>
      <c r="TD151" s="264">
        <f t="shared" si="568"/>
        <v>8.1993600000000004</v>
      </c>
      <c r="TE151" s="264">
        <f t="shared" si="569"/>
        <v>0</v>
      </c>
      <c r="TF151" s="264">
        <f t="shared" si="569"/>
        <v>0</v>
      </c>
      <c r="TG151" s="264">
        <f t="shared" si="570"/>
        <v>355.09536000000003</v>
      </c>
      <c r="TH151" s="264">
        <f t="shared" si="571"/>
        <v>48.215039999999995</v>
      </c>
      <c r="TI151" s="264">
        <f t="shared" si="572"/>
        <v>1.2614399999999999</v>
      </c>
      <c r="TJ151" s="264">
        <f t="shared" si="573"/>
        <v>145.55615999999998</v>
      </c>
      <c r="TK151" s="264">
        <f t="shared" si="574"/>
        <v>61.88064</v>
      </c>
      <c r="TL151" s="264">
        <f t="shared" si="575"/>
        <v>547.32479999999998</v>
      </c>
      <c r="TM151" s="264">
        <f t="shared" si="576"/>
        <v>82.554239999999993</v>
      </c>
      <c r="TN151" s="264">
        <f t="shared" si="577"/>
        <v>0.77088000000000001</v>
      </c>
      <c r="TO151" s="264">
        <f t="shared" si="578"/>
        <v>204.49343999999999</v>
      </c>
      <c r="TP151" s="264">
        <f t="shared" si="578"/>
        <v>0</v>
      </c>
      <c r="TQ151" s="264"/>
      <c r="TR151" s="264"/>
      <c r="TS151" s="264" t="e">
        <f t="shared" si="579"/>
        <v>#REF!</v>
      </c>
      <c r="TT151" s="264">
        <f t="shared" si="580"/>
        <v>214.1481106547881</v>
      </c>
      <c r="TU151" s="264">
        <f t="shared" si="581"/>
        <v>559.13112885216481</v>
      </c>
      <c r="TV151" s="264">
        <f t="shared" si="582"/>
        <v>9.1253554569034083</v>
      </c>
      <c r="TW151" s="264">
        <f t="shared" si="582"/>
        <v>0</v>
      </c>
      <c r="TX151" s="264">
        <f t="shared" si="583"/>
        <v>0</v>
      </c>
      <c r="TY151" s="264">
        <f t="shared" si="584"/>
        <v>382.56388898206637</v>
      </c>
      <c r="TZ151" s="264">
        <f t="shared" si="585"/>
        <v>48.903251822897928</v>
      </c>
      <c r="UA151" s="264">
        <f t="shared" si="586"/>
        <v>1.2794455418781436</v>
      </c>
      <c r="UB151" s="264">
        <f t="shared" si="587"/>
        <v>163.99909649960705</v>
      </c>
      <c r="UC151" s="264">
        <f t="shared" si="588"/>
        <v>69.668338408151754</v>
      </c>
      <c r="UD151" s="264">
        <f t="shared" si="589"/>
        <v>582.18747942926154</v>
      </c>
      <c r="UE151" s="264">
        <f t="shared" si="590"/>
        <v>92.493609020086936</v>
      </c>
      <c r="UF151" s="264">
        <f t="shared" si="591"/>
        <v>0.78188338670228963</v>
      </c>
      <c r="UG151" s="264">
        <f t="shared" si="592"/>
        <v>207.4123383997528</v>
      </c>
      <c r="UH151" s="264">
        <f t="shared" si="592"/>
        <v>0</v>
      </c>
      <c r="UI151" s="191"/>
      <c r="UJ151" s="191"/>
      <c r="UK151" s="191"/>
      <c r="UL151" s="191"/>
      <c r="UM151" s="189"/>
      <c r="UN151" s="191"/>
      <c r="UO151" s="191"/>
      <c r="UP151" s="191"/>
      <c r="UQ151" s="191"/>
      <c r="UR151" s="191"/>
      <c r="US151" s="191"/>
      <c r="UT151" s="191"/>
      <c r="UU151" s="191"/>
      <c r="UV151" s="192"/>
      <c r="UW151" s="191"/>
      <c r="UX151" s="191"/>
      <c r="UY151" s="191"/>
      <c r="UZ151" s="191"/>
      <c r="VA151" s="191"/>
      <c r="VB151" s="191"/>
      <c r="VC151" s="191"/>
      <c r="VD151" s="191"/>
      <c r="VE151" s="191"/>
      <c r="VF151" s="191"/>
      <c r="VG151" s="191"/>
      <c r="VH151" s="191"/>
      <c r="VI151" s="191"/>
      <c r="VJ151" s="191"/>
      <c r="VK151" s="191"/>
      <c r="VL151" s="191"/>
      <c r="VM151" s="191"/>
      <c r="VN151" s="219"/>
      <c r="VO151" s="191"/>
      <c r="VP151" s="191"/>
      <c r="VQ151" s="191"/>
      <c r="VR151" s="191"/>
      <c r="VS151" s="191"/>
      <c r="VT151" s="191"/>
      <c r="VU151" s="191"/>
      <c r="VV151" s="191"/>
    </row>
    <row r="152" spans="1:594" ht="23.1" hidden="1" customHeight="1" thickBot="1" x14ac:dyDescent="0.35">
      <c r="A152" s="265">
        <v>115</v>
      </c>
      <c r="B152" s="266" t="s">
        <v>183</v>
      </c>
      <c r="C152" s="265">
        <v>3</v>
      </c>
      <c r="D152" s="267">
        <v>1377.76</v>
      </c>
      <c r="E152" s="239">
        <v>36.200000000000003</v>
      </c>
      <c r="F152" s="240">
        <f t="shared" si="593"/>
        <v>1341.56</v>
      </c>
      <c r="G152" s="240"/>
      <c r="H152" s="268">
        <f>150+250</f>
        <v>400</v>
      </c>
      <c r="I152" s="269">
        <v>3.8256999999999999</v>
      </c>
      <c r="J152" s="269">
        <v>3.8256999999999999</v>
      </c>
      <c r="K152" s="269">
        <f t="shared" si="798"/>
        <v>3.0617999999999999</v>
      </c>
      <c r="L152" s="269">
        <f t="shared" si="799"/>
        <v>3.4782999999999999</v>
      </c>
      <c r="M152" s="269">
        <v>0.42959999999999998</v>
      </c>
      <c r="N152" s="269">
        <v>0.41649999999999998</v>
      </c>
      <c r="O152" s="269">
        <v>0.34739999999999999</v>
      </c>
      <c r="P152" s="269">
        <v>2.3400000000000001E-2</v>
      </c>
      <c r="Q152" s="269">
        <v>0</v>
      </c>
      <c r="R152" s="269">
        <v>0</v>
      </c>
      <c r="S152" s="269">
        <v>0.60970000000000002</v>
      </c>
      <c r="T152" s="269">
        <v>0</v>
      </c>
      <c r="U152" s="269">
        <v>0</v>
      </c>
      <c r="V152" s="269">
        <v>0.13619999999999999</v>
      </c>
      <c r="W152" s="269">
        <v>0.42099999999999999</v>
      </c>
      <c r="X152" s="269">
        <v>1.0388999999999999</v>
      </c>
      <c r="Y152" s="269">
        <v>0.16900000000000001</v>
      </c>
      <c r="Z152" s="269">
        <v>1.1000000000000001E-3</v>
      </c>
      <c r="AA152" s="269">
        <v>0.2329</v>
      </c>
      <c r="AB152" s="269">
        <v>0</v>
      </c>
      <c r="AC152" s="244">
        <v>218.3</v>
      </c>
      <c r="AD152" s="243">
        <f t="shared" si="802"/>
        <v>48.026000000000003</v>
      </c>
      <c r="AE152" s="243">
        <f t="shared" si="390"/>
        <v>0</v>
      </c>
      <c r="AF152" s="243">
        <f t="shared" si="595"/>
        <v>0</v>
      </c>
      <c r="AG152" s="243">
        <f t="shared" si="596"/>
        <v>0</v>
      </c>
      <c r="AH152" s="244">
        <v>8.6993273665833293</v>
      </c>
      <c r="AI152" s="243">
        <f t="shared" si="391"/>
        <v>31.248916983836363</v>
      </c>
      <c r="AJ152" s="243">
        <f t="shared" si="597"/>
        <v>1.0072665892392816</v>
      </c>
      <c r="AK152" s="243">
        <f t="shared" si="598"/>
        <v>26.65517769174501</v>
      </c>
      <c r="AL152" s="243">
        <f t="shared" si="392"/>
        <v>15.313712217520985</v>
      </c>
      <c r="AM152" s="243">
        <f t="shared" si="599"/>
        <v>385.90554788152878</v>
      </c>
      <c r="AN152" s="244">
        <v>218.1</v>
      </c>
      <c r="AO152" s="244">
        <v>47.981999999999999</v>
      </c>
      <c r="AP152" s="243">
        <f t="shared" si="600"/>
        <v>0</v>
      </c>
      <c r="AQ152" s="243">
        <f t="shared" si="601"/>
        <v>0</v>
      </c>
      <c r="AR152" s="243">
        <f t="shared" si="602"/>
        <v>0</v>
      </c>
      <c r="AS152" s="244">
        <v>21.919005395133301</v>
      </c>
      <c r="AT152" s="244" t="e">
        <f t="shared" si="393"/>
        <v>#REF!</v>
      </c>
      <c r="AU152" s="243">
        <f t="shared" si="394"/>
        <v>32.723238965035883</v>
      </c>
      <c r="AV152" s="243">
        <f t="shared" si="603"/>
        <v>1.0547893649633646</v>
      </c>
      <c r="AW152" s="243">
        <f t="shared" si="604"/>
        <v>27.912767335701183</v>
      </c>
      <c r="AX152" s="243">
        <f t="shared" si="395"/>
        <v>16.036212218008458</v>
      </c>
      <c r="AY152" s="243">
        <f t="shared" si="605"/>
        <v>404.11254789381314</v>
      </c>
      <c r="AZ152" s="244">
        <v>57</v>
      </c>
      <c r="BA152" s="243">
        <f t="shared" si="606"/>
        <v>290.53849999999994</v>
      </c>
      <c r="BB152" s="243">
        <f t="shared" si="607"/>
        <v>30.299014999999997</v>
      </c>
      <c r="BC152" s="243">
        <f t="shared" si="608"/>
        <v>24.239211999999998</v>
      </c>
      <c r="BD152" s="243">
        <f t="shared" si="609"/>
        <v>6.0598029999999987</v>
      </c>
      <c r="BE152" s="244">
        <v>11.362130625000001</v>
      </c>
      <c r="BF152" s="243">
        <f t="shared" si="610"/>
        <v>9.0897045000000016</v>
      </c>
      <c r="BG152" s="243">
        <f t="shared" si="611"/>
        <v>2.2724261249999991</v>
      </c>
      <c r="BH152" s="243">
        <f t="shared" si="396"/>
        <v>37.745175135665711</v>
      </c>
      <c r="BI152" s="243">
        <f t="shared" si="612"/>
        <v>1.2166646875732388</v>
      </c>
      <c r="BJ152" s="243">
        <f t="shared" si="613"/>
        <v>32.196455024909085</v>
      </c>
      <c r="BK152" s="243">
        <f t="shared" si="397"/>
        <v>18.497241038033284</v>
      </c>
      <c r="BL152" s="243">
        <f t="shared" si="614"/>
        <v>466.13047415843869</v>
      </c>
      <c r="BM152" s="244">
        <v>11.34</v>
      </c>
      <c r="BN152" s="243">
        <f t="shared" si="615"/>
        <v>2.4948000000000001</v>
      </c>
      <c r="BO152" s="243">
        <f t="shared" si="398"/>
        <v>0</v>
      </c>
      <c r="BP152" s="243">
        <f t="shared" si="616"/>
        <v>0</v>
      </c>
      <c r="BQ152" s="243">
        <f t="shared" si="617"/>
        <v>0</v>
      </c>
      <c r="BR152" s="244">
        <v>2.1591493040083298</v>
      </c>
      <c r="BS152" s="243">
        <f t="shared" si="399"/>
        <v>1.8172638819495524</v>
      </c>
      <c r="BT152" s="243">
        <f t="shared" si="618"/>
        <v>5.8577044224152802E-2</v>
      </c>
      <c r="BU152" s="243">
        <f t="shared" si="619"/>
        <v>1.5501174556293</v>
      </c>
      <c r="BV152" s="243">
        <f t="shared" si="400"/>
        <v>0.89056065929789419</v>
      </c>
      <c r="BW152" s="243">
        <f t="shared" si="620"/>
        <v>22.442128614306931</v>
      </c>
      <c r="BX152" s="244">
        <v>0</v>
      </c>
      <c r="BY152" s="243">
        <f t="shared" si="401"/>
        <v>0</v>
      </c>
      <c r="BZ152" s="243">
        <f t="shared" si="621"/>
        <v>0</v>
      </c>
      <c r="CA152" s="243">
        <f t="shared" si="622"/>
        <v>0</v>
      </c>
      <c r="CB152" s="243">
        <f t="shared" si="402"/>
        <v>0</v>
      </c>
      <c r="CC152" s="243">
        <f t="shared" si="623"/>
        <v>0</v>
      </c>
      <c r="CD152" s="245"/>
      <c r="CE152" s="243">
        <f t="shared" si="403"/>
        <v>0</v>
      </c>
      <c r="CF152" s="243">
        <f t="shared" si="624"/>
        <v>0</v>
      </c>
      <c r="CG152" s="243">
        <f t="shared" si="625"/>
        <v>0</v>
      </c>
      <c r="CH152" s="243">
        <f t="shared" si="404"/>
        <v>0</v>
      </c>
      <c r="CI152" s="243">
        <f t="shared" si="626"/>
        <v>0</v>
      </c>
      <c r="CJ152" s="245"/>
      <c r="CK152" s="243">
        <f t="shared" si="405"/>
        <v>0</v>
      </c>
      <c r="CL152" s="243">
        <f t="shared" si="627"/>
        <v>0</v>
      </c>
      <c r="CM152" s="243">
        <f t="shared" si="628"/>
        <v>0</v>
      </c>
      <c r="CN152" s="243">
        <f t="shared" si="406"/>
        <v>0</v>
      </c>
      <c r="CO152" s="243">
        <f t="shared" si="629"/>
        <v>0</v>
      </c>
      <c r="CP152" s="243">
        <v>0</v>
      </c>
      <c r="CQ152" s="243">
        <f t="shared" si="407"/>
        <v>0</v>
      </c>
      <c r="CR152" s="243">
        <f t="shared" si="763"/>
        <v>0</v>
      </c>
      <c r="CS152" s="243">
        <f t="shared" si="630"/>
        <v>0</v>
      </c>
      <c r="CT152" s="243">
        <f t="shared" si="408"/>
        <v>0</v>
      </c>
      <c r="CU152" s="243">
        <f t="shared" si="631"/>
        <v>0</v>
      </c>
      <c r="CV152" s="243"/>
      <c r="CW152" s="243">
        <f t="shared" si="409"/>
        <v>0</v>
      </c>
      <c r="CX152" s="243">
        <f t="shared" si="764"/>
        <v>0</v>
      </c>
      <c r="CY152" s="243">
        <f t="shared" si="632"/>
        <v>0</v>
      </c>
      <c r="CZ152" s="243">
        <f t="shared" si="410"/>
        <v>0</v>
      </c>
      <c r="DA152" s="243">
        <f t="shared" si="633"/>
        <v>0</v>
      </c>
      <c r="DB152" s="244">
        <v>0</v>
      </c>
      <c r="DC152" s="243">
        <f t="shared" si="634"/>
        <v>0</v>
      </c>
      <c r="DD152" s="243">
        <f t="shared" si="411"/>
        <v>0</v>
      </c>
      <c r="DE152" s="244">
        <v>0</v>
      </c>
      <c r="DF152" s="244">
        <v>0</v>
      </c>
      <c r="DG152" s="243">
        <f t="shared" si="412"/>
        <v>0</v>
      </c>
      <c r="DH152" s="243">
        <f t="shared" si="413"/>
        <v>0</v>
      </c>
      <c r="DI152" s="243">
        <f t="shared" si="635"/>
        <v>0</v>
      </c>
      <c r="DJ152" s="244">
        <v>132.83000000000001</v>
      </c>
      <c r="DK152" s="243">
        <f t="shared" si="636"/>
        <v>29.222600000000003</v>
      </c>
      <c r="DL152" s="243">
        <f t="shared" si="414"/>
        <v>0</v>
      </c>
      <c r="DM152" s="244">
        <v>5.4460758839400096</v>
      </c>
      <c r="DN152" s="244">
        <v>7.9625797582500004</v>
      </c>
      <c r="DO152" s="243">
        <f t="shared" si="415"/>
        <v>19.936251922479084</v>
      </c>
      <c r="DP152" s="243">
        <f t="shared" si="416"/>
        <v>9.769875378233456</v>
      </c>
      <c r="DQ152" s="243">
        <f t="shared" si="637"/>
        <v>246.20085953148305</v>
      </c>
      <c r="DR152" s="244">
        <v>22.76</v>
      </c>
      <c r="DS152" s="243">
        <f t="shared" si="638"/>
        <v>5.0072000000000001</v>
      </c>
      <c r="DT152" s="243">
        <f t="shared" si="417"/>
        <v>0</v>
      </c>
      <c r="DU152" s="244">
        <v>0.96271085451000105</v>
      </c>
      <c r="DV152" s="244">
        <v>0</v>
      </c>
      <c r="DW152" s="243">
        <f t="shared" si="418"/>
        <v>3.2643488068607822</v>
      </c>
      <c r="DX152" s="243">
        <f t="shared" si="419"/>
        <v>1.5997129830685393</v>
      </c>
      <c r="DY152" s="243">
        <f t="shared" si="420"/>
        <v>40.312767173327188</v>
      </c>
      <c r="DZ152" s="244">
        <v>66.72</v>
      </c>
      <c r="EA152" s="243">
        <f t="shared" si="639"/>
        <v>14.6784</v>
      </c>
      <c r="EB152" s="243">
        <f t="shared" si="421"/>
        <v>0</v>
      </c>
      <c r="EC152" s="244">
        <v>2.7564661917899902</v>
      </c>
      <c r="ED152" s="244">
        <v>7.1964240250000006E-2</v>
      </c>
      <c r="EE152" s="243">
        <f t="shared" si="422"/>
        <v>9.5700176314098915</v>
      </c>
      <c r="EF152" s="243">
        <f t="shared" si="423"/>
        <v>4.6898424031724941</v>
      </c>
      <c r="EG152" s="243">
        <f t="shared" si="424"/>
        <v>118.18402855994685</v>
      </c>
      <c r="EH152" s="244">
        <v>9.75</v>
      </c>
      <c r="EI152" s="243">
        <f t="shared" si="640"/>
        <v>2.145</v>
      </c>
      <c r="EJ152" s="243">
        <f t="shared" si="425"/>
        <v>0</v>
      </c>
      <c r="EK152" s="244">
        <v>0.41144793656</v>
      </c>
      <c r="EL152" s="244">
        <v>0</v>
      </c>
      <c r="EM152" s="243">
        <f t="shared" si="426"/>
        <v>1.3982827458755485</v>
      </c>
      <c r="EN152" s="243">
        <f t="shared" si="427"/>
        <v>0.68523653412177743</v>
      </c>
      <c r="EO152" s="243">
        <f t="shared" si="641"/>
        <v>17.267960659868791</v>
      </c>
      <c r="EP152" s="244">
        <v>0</v>
      </c>
      <c r="EQ152" s="244">
        <v>155.62096</v>
      </c>
      <c r="ER152" s="244">
        <v>0</v>
      </c>
      <c r="ES152" s="244">
        <v>0</v>
      </c>
      <c r="ET152" s="244">
        <v>0</v>
      </c>
      <c r="EU152" s="243">
        <f t="shared" si="428"/>
        <v>17.681958627406733</v>
      </c>
      <c r="EV152" s="243">
        <f t="shared" si="642"/>
        <v>0.56995402966799136</v>
      </c>
      <c r="EW152" s="243">
        <f t="shared" si="643"/>
        <v>15.082626684163175</v>
      </c>
      <c r="EX152" s="243">
        <f t="shared" si="429"/>
        <v>8.6651459313703381</v>
      </c>
      <c r="EY152" s="243">
        <f t="shared" si="644"/>
        <v>218.3616774705325</v>
      </c>
      <c r="EZ152" s="245">
        <f t="shared" si="645"/>
        <v>232.06</v>
      </c>
      <c r="FA152" s="245">
        <f t="shared" si="645"/>
        <v>51.053200000000011</v>
      </c>
      <c r="FB152" s="245">
        <f t="shared" si="645"/>
        <v>0</v>
      </c>
      <c r="FC152" s="245">
        <f t="shared" si="646"/>
        <v>0</v>
      </c>
      <c r="FD152" s="245">
        <f t="shared" si="647"/>
        <v>0</v>
      </c>
      <c r="FE152" s="245">
        <f t="shared" si="648"/>
        <v>17.611244865300002</v>
      </c>
      <c r="FF152" s="245">
        <f t="shared" si="649"/>
        <v>51.850859734032042</v>
      </c>
      <c r="FG152" s="245">
        <f t="shared" si="650"/>
        <v>1.6713423591748102</v>
      </c>
      <c r="FH152" s="245">
        <f t="shared" si="651"/>
        <v>44.228536956825245</v>
      </c>
      <c r="FI152" s="245">
        <f t="shared" si="652"/>
        <v>25.409813229966602</v>
      </c>
      <c r="FJ152" s="245">
        <f t="shared" si="652"/>
        <v>640.32729339515834</v>
      </c>
      <c r="FK152" s="244">
        <f t="shared" si="430"/>
        <v>0</v>
      </c>
      <c r="FL152" s="244">
        <v>0</v>
      </c>
      <c r="FM152" s="243">
        <f t="shared" si="653"/>
        <v>0</v>
      </c>
      <c r="FN152" s="243">
        <f t="shared" si="654"/>
        <v>0</v>
      </c>
      <c r="FO152" s="244">
        <v>0</v>
      </c>
      <c r="FP152" s="244">
        <f t="shared" si="655"/>
        <v>0</v>
      </c>
      <c r="FQ152" s="244">
        <f t="shared" si="431"/>
        <v>0</v>
      </c>
      <c r="FR152" s="244">
        <v>0</v>
      </c>
      <c r="FS152" s="243">
        <f t="shared" si="656"/>
        <v>0</v>
      </c>
      <c r="FT152" s="243">
        <f t="shared" si="657"/>
        <v>0</v>
      </c>
      <c r="FU152" s="244">
        <v>0</v>
      </c>
      <c r="FV152" s="244">
        <f t="shared" si="658"/>
        <v>0</v>
      </c>
      <c r="FW152" s="270">
        <v>1.6216999999999999E-2</v>
      </c>
      <c r="FX152" s="243">
        <f t="shared" si="659"/>
        <v>72.269849980413298</v>
      </c>
      <c r="FY152" s="243">
        <f t="shared" si="660"/>
        <v>15.899366995690926</v>
      </c>
      <c r="FZ152" s="243">
        <f t="shared" si="432"/>
        <v>0</v>
      </c>
      <c r="GA152" s="243">
        <f t="shared" si="661"/>
        <v>0</v>
      </c>
      <c r="GB152" s="243">
        <f t="shared" si="662"/>
        <v>0</v>
      </c>
      <c r="GC152" s="243">
        <f t="shared" si="663"/>
        <v>1.2627778252881947</v>
      </c>
      <c r="GD152" s="243">
        <f t="shared" si="433"/>
        <v>10.161438613697506</v>
      </c>
      <c r="GE152" s="243">
        <f t="shared" si="664"/>
        <v>0.32754023505767138</v>
      </c>
      <c r="GF152" s="243">
        <f t="shared" si="665"/>
        <v>8.6676588501280545</v>
      </c>
      <c r="GG152" s="243">
        <f t="shared" si="434"/>
        <v>4.9796716707544961</v>
      </c>
      <c r="GH152" s="247">
        <f t="shared" si="666"/>
        <v>125.4877261030133</v>
      </c>
      <c r="GI152" s="244">
        <v>87</v>
      </c>
      <c r="GJ152" s="244">
        <v>4064.65</v>
      </c>
      <c r="GK152" s="244">
        <v>894.22299999999996</v>
      </c>
      <c r="GL152" s="244">
        <v>2493.1482235480098</v>
      </c>
      <c r="GM152" s="244">
        <v>71.022008333333304</v>
      </c>
      <c r="GN152" s="271">
        <v>222.03</v>
      </c>
      <c r="GO152" s="243">
        <f t="shared" si="667"/>
        <v>48.846600000000002</v>
      </c>
      <c r="GP152" s="243">
        <f t="shared" si="435"/>
        <v>0</v>
      </c>
      <c r="GQ152" s="243">
        <f t="shared" si="668"/>
        <v>0</v>
      </c>
      <c r="GR152" s="243">
        <f t="shared" si="669"/>
        <v>0</v>
      </c>
      <c r="GS152" s="244">
        <v>4.4896757358333304</v>
      </c>
      <c r="GT152" s="244">
        <v>1.7734860889416699</v>
      </c>
      <c r="GU152" s="245"/>
      <c r="GV152" s="243">
        <f t="shared" si="436"/>
        <v>31.489163173103599</v>
      </c>
      <c r="GW152" s="243">
        <f t="shared" si="670"/>
        <v>1.0150106003282455</v>
      </c>
      <c r="GX152" s="243">
        <f t="shared" si="671"/>
        <v>26.860106549535352</v>
      </c>
      <c r="GY152" s="243">
        <f t="shared" si="437"/>
        <v>15.431446249893931</v>
      </c>
      <c r="GZ152" s="243">
        <f t="shared" si="672"/>
        <v>388.87244549732702</v>
      </c>
      <c r="HA152" s="244">
        <v>0</v>
      </c>
      <c r="HB152" s="244">
        <v>44</v>
      </c>
      <c r="HC152" s="244">
        <v>0</v>
      </c>
      <c r="HD152" s="244">
        <v>0</v>
      </c>
      <c r="HE152" s="244">
        <v>0</v>
      </c>
      <c r="HF152" s="243">
        <f t="shared" si="673"/>
        <v>0</v>
      </c>
      <c r="HG152" s="243">
        <f t="shared" si="438"/>
        <v>0</v>
      </c>
      <c r="HH152" s="244">
        <v>0</v>
      </c>
      <c r="HI152" s="244">
        <v>0</v>
      </c>
      <c r="HJ152" s="243">
        <f t="shared" si="439"/>
        <v>0</v>
      </c>
      <c r="HK152" s="243">
        <f t="shared" si="440"/>
        <v>0</v>
      </c>
      <c r="HL152" s="243">
        <f t="shared" si="441"/>
        <v>0</v>
      </c>
      <c r="HM152" s="244">
        <v>75.7</v>
      </c>
      <c r="HN152" s="243">
        <f t="shared" si="674"/>
        <v>16.654</v>
      </c>
      <c r="HO152" s="243">
        <f t="shared" si="442"/>
        <v>0</v>
      </c>
      <c r="HP152" s="244">
        <v>3.2674977183750098</v>
      </c>
      <c r="HQ152" s="244">
        <v>73.161680508198003</v>
      </c>
      <c r="HR152" s="243">
        <f t="shared" si="443"/>
        <v>19.177475671686391</v>
      </c>
      <c r="HS152" s="243">
        <f t="shared" si="444"/>
        <v>9.3980326949129687</v>
      </c>
      <c r="HT152" s="243">
        <f t="shared" si="445"/>
        <v>236.8304239118068</v>
      </c>
      <c r="HU152" s="244">
        <v>37.28</v>
      </c>
      <c r="HV152" s="243">
        <f t="shared" si="675"/>
        <v>8.2016000000000009</v>
      </c>
      <c r="HW152" s="243">
        <f t="shared" si="446"/>
        <v>0</v>
      </c>
      <c r="HX152" s="244">
        <v>1.5227477405250001</v>
      </c>
      <c r="HY152" s="244">
        <v>83.803558107019995</v>
      </c>
      <c r="HZ152" s="243">
        <f t="shared" si="447"/>
        <v>14.862650759473569</v>
      </c>
      <c r="IA152" s="243">
        <f t="shared" si="448"/>
        <v>7.2835278303509288</v>
      </c>
      <c r="IB152" s="243">
        <f t="shared" si="449"/>
        <v>183.54490132484338</v>
      </c>
      <c r="IC152" s="244">
        <v>5.7</v>
      </c>
      <c r="ID152" s="243">
        <f t="shared" si="676"/>
        <v>1.254</v>
      </c>
      <c r="IE152" s="243">
        <f t="shared" si="450"/>
        <v>0</v>
      </c>
      <c r="IF152" s="244">
        <v>0.24966960962500001</v>
      </c>
      <c r="IG152" s="244">
        <v>1.0530207483675</v>
      </c>
      <c r="IH152" s="243">
        <f t="shared" si="451"/>
        <v>0.93814134875746491</v>
      </c>
      <c r="II152" s="243">
        <f t="shared" si="452"/>
        <v>0.45974158533749832</v>
      </c>
      <c r="IJ152" s="243">
        <f t="shared" si="677"/>
        <v>11.585487950504957</v>
      </c>
      <c r="IK152" s="244">
        <v>24.47</v>
      </c>
      <c r="IL152" s="243">
        <f t="shared" si="678"/>
        <v>5.3834</v>
      </c>
      <c r="IM152" s="243">
        <f t="shared" si="453"/>
        <v>0</v>
      </c>
      <c r="IN152" s="244">
        <v>1.124261778385</v>
      </c>
      <c r="IO152" s="244">
        <v>49.841587025439999</v>
      </c>
      <c r="IP152" s="243">
        <f t="shared" si="454"/>
        <v>9.1828415249933233</v>
      </c>
      <c r="IQ152" s="243">
        <f t="shared" si="455"/>
        <v>4.5001045164409161</v>
      </c>
      <c r="IR152" s="243">
        <f t="shared" si="679"/>
        <v>113.40263381431109</v>
      </c>
      <c r="IS152" s="244">
        <v>2.4500000000000002</v>
      </c>
      <c r="IT152" s="243">
        <f t="shared" si="680"/>
        <v>0.53900000000000003</v>
      </c>
      <c r="IU152" s="243">
        <f t="shared" si="456"/>
        <v>0</v>
      </c>
      <c r="IV152" s="244">
        <v>0.107087891005</v>
      </c>
      <c r="IW152" s="244">
        <v>0.25408562093261999</v>
      </c>
      <c r="IX152" s="243">
        <f t="shared" si="457"/>
        <v>0.38065328367537971</v>
      </c>
      <c r="IY152" s="243">
        <f t="shared" si="458"/>
        <v>0.18654133978065002</v>
      </c>
      <c r="IZ152" s="243">
        <f t="shared" si="681"/>
        <v>4.7008417624723799</v>
      </c>
      <c r="JA152" s="244">
        <v>20.3949999999999</v>
      </c>
      <c r="JB152" s="243">
        <f t="shared" si="682"/>
        <v>4.4868999999999781</v>
      </c>
      <c r="JC152" s="244">
        <v>52.309999999999803</v>
      </c>
      <c r="JD152" s="243">
        <f t="shared" si="459"/>
        <v>0</v>
      </c>
      <c r="JE152" s="243">
        <f t="shared" si="460"/>
        <v>8.7706950411494198</v>
      </c>
      <c r="JF152" s="243">
        <f t="shared" si="461"/>
        <v>4.2981297520574548</v>
      </c>
      <c r="JG152" s="243">
        <f t="shared" si="683"/>
        <v>108.31286975184786</v>
      </c>
      <c r="JH152" s="244">
        <v>0</v>
      </c>
      <c r="JI152" s="243">
        <f t="shared" si="684"/>
        <v>0</v>
      </c>
      <c r="JJ152" s="244">
        <v>0</v>
      </c>
      <c r="JK152" s="243">
        <f t="shared" si="462"/>
        <v>0</v>
      </c>
      <c r="JL152" s="243">
        <f t="shared" si="463"/>
        <v>0</v>
      </c>
      <c r="JM152" s="243">
        <f t="shared" si="464"/>
        <v>0</v>
      </c>
      <c r="JN152" s="243">
        <f t="shared" si="685"/>
        <v>0</v>
      </c>
      <c r="JO152" s="244">
        <v>0</v>
      </c>
      <c r="JP152" s="243">
        <f t="shared" si="686"/>
        <v>0</v>
      </c>
      <c r="JQ152" s="244">
        <v>0</v>
      </c>
      <c r="JR152" s="243">
        <f t="shared" si="465"/>
        <v>0</v>
      </c>
      <c r="JS152" s="243">
        <f t="shared" si="466"/>
        <v>0</v>
      </c>
      <c r="JT152" s="243">
        <f t="shared" si="467"/>
        <v>0</v>
      </c>
      <c r="JU152" s="243">
        <f t="shared" si="687"/>
        <v>0</v>
      </c>
      <c r="JV152" s="244">
        <v>0</v>
      </c>
      <c r="JW152" s="243">
        <f t="shared" si="688"/>
        <v>0</v>
      </c>
      <c r="JX152" s="244">
        <v>0</v>
      </c>
      <c r="JY152" s="243">
        <f t="shared" si="468"/>
        <v>0</v>
      </c>
      <c r="JZ152" s="243">
        <f t="shared" si="469"/>
        <v>0</v>
      </c>
      <c r="KA152" s="243">
        <f t="shared" si="470"/>
        <v>0</v>
      </c>
      <c r="KB152" s="243">
        <f t="shared" si="689"/>
        <v>0</v>
      </c>
      <c r="KC152" s="244">
        <v>130.48333333333301</v>
      </c>
      <c r="KD152" s="243">
        <f t="shared" si="690"/>
        <v>28.706333333333262</v>
      </c>
      <c r="KE152" s="244">
        <v>68.766666666666694</v>
      </c>
      <c r="KF152" s="243">
        <f t="shared" si="471"/>
        <v>0</v>
      </c>
      <c r="KG152" s="243">
        <f t="shared" si="472"/>
        <v>25.900845585680312</v>
      </c>
      <c r="KH152" s="243">
        <f t="shared" si="473"/>
        <v>12.692858945950665</v>
      </c>
      <c r="KI152" s="243">
        <f t="shared" si="691"/>
        <v>319.86004543795673</v>
      </c>
      <c r="KJ152" s="244">
        <v>50.327372222222202</v>
      </c>
      <c r="KK152" s="243">
        <f t="shared" si="692"/>
        <v>11.072021888888884</v>
      </c>
      <c r="KL152" s="244">
        <v>48.782377777777803</v>
      </c>
      <c r="KM152" s="243">
        <f t="shared" si="474"/>
        <v>0</v>
      </c>
      <c r="KN152" s="243">
        <f t="shared" si="475"/>
        <v>12.519068973958904</v>
      </c>
      <c r="KO152" s="243">
        <f t="shared" si="476"/>
        <v>6.1350420431423904</v>
      </c>
      <c r="KP152" s="243">
        <f t="shared" si="693"/>
        <v>154.60305948718823</v>
      </c>
      <c r="KQ152" s="243">
        <f t="shared" si="694"/>
        <v>346.80570555555511</v>
      </c>
      <c r="KR152" s="243">
        <f t="shared" si="694"/>
        <v>76.297255222222134</v>
      </c>
      <c r="KS152" s="243">
        <f t="shared" si="695"/>
        <v>384.24424119231742</v>
      </c>
      <c r="KT152" s="243">
        <f t="shared" si="696"/>
        <v>0</v>
      </c>
      <c r="KU152" s="243">
        <f t="shared" si="697"/>
        <v>0</v>
      </c>
      <c r="KV152" s="243">
        <f t="shared" si="698"/>
        <v>0</v>
      </c>
      <c r="KW152" s="243">
        <f t="shared" si="699"/>
        <v>91.732372189374772</v>
      </c>
      <c r="KX152" s="243">
        <f t="shared" si="700"/>
        <v>2.9568689918378168</v>
      </c>
      <c r="KY152" s="243">
        <f t="shared" si="701"/>
        <v>78.24727756350191</v>
      </c>
      <c r="KZ152" s="243">
        <f t="shared" si="702"/>
        <v>44.953978707973477</v>
      </c>
      <c r="LA152" s="243">
        <f t="shared" si="702"/>
        <v>1132.8402634409313</v>
      </c>
      <c r="LB152" s="244">
        <v>86.32</v>
      </c>
      <c r="LC152" s="243">
        <f t="shared" si="703"/>
        <v>18.990399999999998</v>
      </c>
      <c r="LD152" s="243">
        <f t="shared" si="477"/>
        <v>0</v>
      </c>
      <c r="LE152" s="243">
        <f t="shared" si="704"/>
        <v>0</v>
      </c>
      <c r="LF152" s="243">
        <f t="shared" si="705"/>
        <v>0</v>
      </c>
      <c r="LG152" s="244">
        <v>7.6819349335666702</v>
      </c>
      <c r="LH152" s="243">
        <f t="shared" si="478"/>
        <v>12.838410658239162</v>
      </c>
      <c r="LI152" s="243">
        <f t="shared" si="706"/>
        <v>0.41382880954456058</v>
      </c>
      <c r="LJ152" s="243">
        <f t="shared" si="707"/>
        <v>10.951103283098341</v>
      </c>
      <c r="LK152" s="243">
        <f t="shared" si="479"/>
        <v>6.2915372795902913</v>
      </c>
      <c r="LL152" s="243">
        <f t="shared" si="708"/>
        <v>158.54673944567534</v>
      </c>
      <c r="LM152" s="243">
        <f t="shared" si="480"/>
        <v>1.0833333356823494</v>
      </c>
      <c r="LN152" s="244">
        <v>0.123090457874221</v>
      </c>
      <c r="LO152" s="243">
        <f t="shared" si="709"/>
        <v>3.9676544865538798E-3</v>
      </c>
      <c r="LP152" s="243">
        <f t="shared" si="710"/>
        <v>0.10499557563843652</v>
      </c>
      <c r="LQ152" s="243">
        <f t="shared" si="481"/>
        <v>6.0321189677828513E-2</v>
      </c>
      <c r="LR152" s="243">
        <f t="shared" si="711"/>
        <v>1.5200939798812787</v>
      </c>
      <c r="LS152" s="244">
        <v>228.650499</v>
      </c>
      <c r="LT152" s="243">
        <f t="shared" si="482"/>
        <v>25.979718049894466</v>
      </c>
      <c r="LU152" s="243">
        <f t="shared" si="712"/>
        <v>0.83742108576278562</v>
      </c>
      <c r="LV152" s="243">
        <f t="shared" si="713"/>
        <v>22.160576040429422</v>
      </c>
      <c r="LW152" s="243">
        <f t="shared" si="483"/>
        <v>12.731510852494724</v>
      </c>
      <c r="LX152" s="243">
        <f t="shared" si="714"/>
        <v>320.83407348286704</v>
      </c>
      <c r="LY152" s="245">
        <f t="shared" si="484"/>
        <v>0</v>
      </c>
      <c r="LZ152" s="244">
        <v>0</v>
      </c>
      <c r="MA152" s="249">
        <f t="shared" si="715"/>
        <v>0</v>
      </c>
      <c r="MB152" s="249">
        <f t="shared" si="716"/>
        <v>0</v>
      </c>
      <c r="MC152" s="249">
        <f t="shared" si="485"/>
        <v>0</v>
      </c>
      <c r="MD152" s="247">
        <f t="shared" si="717"/>
        <v>0</v>
      </c>
      <c r="ME152" s="250">
        <f t="shared" si="718"/>
        <v>4047.0193338929416</v>
      </c>
      <c r="MF152" s="251">
        <f t="shared" si="765"/>
        <v>1716.8151777538815</v>
      </c>
      <c r="MG152" s="252" t="e">
        <f t="shared" si="719"/>
        <v>#REF!</v>
      </c>
      <c r="MH152" s="252" t="e">
        <f t="shared" si="766"/>
        <v>#REF!</v>
      </c>
      <c r="MI152" s="252">
        <f t="shared" si="720"/>
        <v>228.650499</v>
      </c>
      <c r="MJ152" s="252">
        <f t="shared" si="721"/>
        <v>0</v>
      </c>
      <c r="MK152" s="252">
        <f t="shared" si="767"/>
        <v>290.53849999999994</v>
      </c>
      <c r="ML152" s="252">
        <f t="shared" si="722"/>
        <v>0</v>
      </c>
      <c r="MM152" s="252">
        <f t="shared" si="723"/>
        <v>0</v>
      </c>
      <c r="MN152" s="252">
        <f t="shared" si="724"/>
        <v>155.62096</v>
      </c>
      <c r="MO152" s="252">
        <f t="shared" si="725"/>
        <v>0</v>
      </c>
      <c r="MP152" s="253">
        <f t="shared" si="726"/>
        <v>0</v>
      </c>
      <c r="MQ152" s="254">
        <f t="shared" si="768"/>
        <v>0</v>
      </c>
      <c r="MR152" s="255">
        <f t="shared" si="727"/>
        <v>0</v>
      </c>
      <c r="MS152" s="255">
        <f t="shared" si="769"/>
        <v>0</v>
      </c>
      <c r="MT152" s="255">
        <f t="shared" si="770"/>
        <v>345.39160647011005</v>
      </c>
      <c r="MU152" s="255">
        <f t="shared" si="486"/>
        <v>11.133231451860475</v>
      </c>
      <c r="MV152" s="255">
        <f t="shared" si="728"/>
        <v>359.43322679379156</v>
      </c>
      <c r="MW152" s="255" t="e">
        <f t="shared" si="487"/>
        <v>#REF!</v>
      </c>
      <c r="MX152" s="255" t="e">
        <f t="shared" si="488"/>
        <v>#REF!</v>
      </c>
      <c r="MY152" s="256" t="e">
        <f t="shared" si="729"/>
        <v>#REF!</v>
      </c>
      <c r="MZ152" s="254">
        <f t="shared" si="730"/>
        <v>298.84531678392892</v>
      </c>
      <c r="NA152" s="255">
        <f t="shared" si="489"/>
        <v>336.79867201548791</v>
      </c>
      <c r="NB152" s="255">
        <f t="shared" si="731"/>
        <v>1.0072665892392816</v>
      </c>
      <c r="NC152" s="255">
        <f t="shared" si="490"/>
        <v>1.2490105706567092</v>
      </c>
      <c r="ND152" s="255">
        <f t="shared" si="732"/>
        <v>306.27424435041968</v>
      </c>
      <c r="NE152" s="255">
        <f t="shared" si="800"/>
        <v>0.97574419754998709</v>
      </c>
      <c r="NF152" s="256">
        <f t="shared" si="771"/>
        <v>3.2887734042919741E-3</v>
      </c>
      <c r="NG152" s="257">
        <f t="shared" si="772"/>
        <v>1.1247088187058785</v>
      </c>
      <c r="NH152" s="254">
        <f t="shared" si="733"/>
        <v>300.13557614955545</v>
      </c>
      <c r="NI152" s="255">
        <f t="shared" si="491"/>
        <v>338.25279432054901</v>
      </c>
      <c r="NJ152" s="255" t="e">
        <f t="shared" si="734"/>
        <v>#REF!</v>
      </c>
      <c r="NK152" s="255" t="e">
        <f t="shared" si="492"/>
        <v>#REF!</v>
      </c>
      <c r="NL152" s="255">
        <f t="shared" si="735"/>
        <v>320.72424436016917</v>
      </c>
      <c r="NM152" s="255">
        <f t="shared" si="773"/>
        <v>0.93580570046493616</v>
      </c>
      <c r="NN152" s="256" t="e">
        <f t="shared" si="774"/>
        <v>#REF!</v>
      </c>
      <c r="NO152" s="257" t="e">
        <f t="shared" si="801"/>
        <v>#REF!</v>
      </c>
      <c r="NP152" s="254">
        <f t="shared" si="736"/>
        <v>39.27967513038908</v>
      </c>
      <c r="NQ152" s="255">
        <f t="shared" si="493"/>
        <v>44.26819387194849</v>
      </c>
      <c r="NR152" s="255">
        <f t="shared" si="737"/>
        <v>34.545581187573234</v>
      </c>
      <c r="NS152" s="255">
        <f t="shared" si="494"/>
        <v>42.836520672590808</v>
      </c>
      <c r="NT152" s="255">
        <f t="shared" si="738"/>
        <v>369.94482076066561</v>
      </c>
      <c r="NU152" s="255">
        <f t="shared" si="739"/>
        <v>0.1061771186568413</v>
      </c>
      <c r="NV152" s="256">
        <f t="shared" si="740"/>
        <v>9.3380361742981033E-2</v>
      </c>
      <c r="NW152" s="257">
        <f t="shared" si="495"/>
        <v>1.0358957808877343</v>
      </c>
      <c r="NX152" s="254">
        <f t="shared" si="741"/>
        <v>15.725943295867745</v>
      </c>
      <c r="NY152" s="255">
        <f t="shared" si="496"/>
        <v>17.723138094442948</v>
      </c>
      <c r="NZ152" s="255">
        <f t="shared" si="742"/>
        <v>5.8577044224152802E-2</v>
      </c>
      <c r="OA152" s="255">
        <f t="shared" si="497"/>
        <v>7.2635534837949475E-2</v>
      </c>
      <c r="OB152" s="255">
        <f t="shared" si="743"/>
        <v>17.811213185957882</v>
      </c>
      <c r="OC152" s="255">
        <f t="shared" si="775"/>
        <v>0.88292375885242136</v>
      </c>
      <c r="OD152" s="256">
        <f t="shared" si="776"/>
        <v>3.2887734042919741E-3</v>
      </c>
      <c r="OE152" s="257">
        <f t="shared" si="777"/>
        <v>1.1129206229912876</v>
      </c>
      <c r="OF152" s="254">
        <f t="shared" si="744"/>
        <v>0</v>
      </c>
      <c r="OG152" s="255">
        <f t="shared" si="498"/>
        <v>0</v>
      </c>
      <c r="OH152" s="255">
        <f t="shared" si="745"/>
        <v>0</v>
      </c>
      <c r="OI152" s="255">
        <f t="shared" si="499"/>
        <v>0</v>
      </c>
      <c r="OJ152" s="255">
        <f t="shared" si="746"/>
        <v>0</v>
      </c>
      <c r="OK152" s="255"/>
      <c r="OL152" s="256"/>
      <c r="OM152" s="257"/>
      <c r="ON152" s="258"/>
      <c r="OO152" s="254">
        <f t="shared" si="747"/>
        <v>0</v>
      </c>
      <c r="OP152" s="255">
        <f t="shared" si="500"/>
        <v>0</v>
      </c>
      <c r="OQ152" s="255">
        <f t="shared" si="748"/>
        <v>0</v>
      </c>
      <c r="OR152" s="255">
        <f t="shared" si="501"/>
        <v>0</v>
      </c>
      <c r="OS152" s="255">
        <f t="shared" si="749"/>
        <v>0</v>
      </c>
      <c r="OT152" s="255"/>
      <c r="OU152" s="256"/>
      <c r="OV152" s="257"/>
      <c r="OW152" s="258"/>
      <c r="OX152" s="254">
        <f t="shared" si="750"/>
        <v>337.0720150873268</v>
      </c>
      <c r="OY152" s="255">
        <f t="shared" si="502"/>
        <v>379.8801610034173</v>
      </c>
      <c r="OZ152" s="255">
        <f t="shared" si="751"/>
        <v>1.6713423591748102</v>
      </c>
      <c r="PA152" s="255">
        <f t="shared" si="503"/>
        <v>2.0724645253767648</v>
      </c>
      <c r="PB152" s="255">
        <f t="shared" si="752"/>
        <v>508.19626459933198</v>
      </c>
      <c r="PC152" s="255">
        <f t="shared" si="804"/>
        <v>0.66327133544178729</v>
      </c>
      <c r="PD152" s="259">
        <f t="shared" si="504"/>
        <v>3.2887734042919749E-3</v>
      </c>
      <c r="PE152" s="257">
        <f t="shared" si="805"/>
        <v>1.0850247652181371</v>
      </c>
      <c r="PF152" s="254">
        <f t="shared" si="505"/>
        <v>0</v>
      </c>
      <c r="PG152" s="255">
        <f t="shared" si="506"/>
        <v>0</v>
      </c>
      <c r="PH152" s="255">
        <f t="shared" si="753"/>
        <v>0</v>
      </c>
      <c r="PI152" s="255">
        <f t="shared" si="507"/>
        <v>0</v>
      </c>
      <c r="PJ152" s="255">
        <f t="shared" si="508"/>
        <v>0</v>
      </c>
      <c r="PK152" s="255"/>
      <c r="PL152" s="259"/>
      <c r="PM152" s="257"/>
      <c r="PN152" s="254">
        <f t="shared" si="509"/>
        <v>0</v>
      </c>
      <c r="PO152" s="255">
        <f t="shared" si="510"/>
        <v>0</v>
      </c>
      <c r="PP152" s="255">
        <f t="shared" si="754"/>
        <v>0</v>
      </c>
      <c r="PQ152" s="255">
        <f t="shared" si="511"/>
        <v>0</v>
      </c>
      <c r="PR152" s="255">
        <f t="shared" si="512"/>
        <v>0</v>
      </c>
      <c r="PS152" s="255"/>
      <c r="PT152" s="259"/>
      <c r="PU152" s="257"/>
      <c r="PV152" s="254">
        <f t="shared" si="513"/>
        <v>98.743760773260448</v>
      </c>
      <c r="PW152" s="255">
        <f t="shared" si="514"/>
        <v>111.28421839146452</v>
      </c>
      <c r="PX152" s="255">
        <f t="shared" si="515"/>
        <v>0.32754023505767138</v>
      </c>
      <c r="PY152" s="255">
        <f t="shared" si="516"/>
        <v>0.40614989147151254</v>
      </c>
      <c r="PZ152" s="255">
        <f t="shared" si="517"/>
        <v>99.593433415089919</v>
      </c>
      <c r="QA152" s="255">
        <f t="shared" si="755"/>
        <v>0.9914685877101137</v>
      </c>
      <c r="QB152" s="259">
        <f t="shared" si="518"/>
        <v>3.2887734042919745E-3</v>
      </c>
      <c r="QC152" s="257">
        <f t="shared" si="756"/>
        <v>1.1267058162562145</v>
      </c>
      <c r="QD152" s="254">
        <f t="shared" si="519"/>
        <v>303.6459299904331</v>
      </c>
      <c r="QE152" s="255">
        <f t="shared" si="520"/>
        <v>342.20896309921812</v>
      </c>
      <c r="QF152" s="255">
        <f t="shared" si="521"/>
        <v>1.0150106003282455</v>
      </c>
      <c r="QG152" s="255">
        <f t="shared" si="522"/>
        <v>1.2586131444070245</v>
      </c>
      <c r="QH152" s="255">
        <f t="shared" si="523"/>
        <v>308.62892499787858</v>
      </c>
      <c r="QI152" s="255">
        <f t="shared" si="784"/>
        <v>0.98385441349193137</v>
      </c>
      <c r="QJ152" s="259">
        <f t="shared" si="785"/>
        <v>3.2887734042919741E-3</v>
      </c>
      <c r="QK152" s="257">
        <f t="shared" si="786"/>
        <v>1.1257388161305053</v>
      </c>
      <c r="QL152" s="254">
        <f t="shared" si="524"/>
        <v>518.56463940524952</v>
      </c>
      <c r="QM152" s="255">
        <f t="shared" si="525"/>
        <v>584.42234860971621</v>
      </c>
      <c r="QN152" s="255">
        <f t="shared" si="526"/>
        <v>2.9568689918378168</v>
      </c>
      <c r="QO152" s="255">
        <f t="shared" si="527"/>
        <v>3.6665175498788929</v>
      </c>
      <c r="QP152" s="255">
        <f t="shared" si="757"/>
        <v>899.07957415946919</v>
      </c>
      <c r="QQ152" s="255">
        <f t="shared" si="758"/>
        <v>0.57677279554487138</v>
      </c>
      <c r="QR152" s="259">
        <f t="shared" si="528"/>
        <v>3.2887734042919749E-3</v>
      </c>
      <c r="QS152" s="257">
        <f t="shared" si="759"/>
        <v>1.0740394506512287</v>
      </c>
      <c r="QT152" s="254">
        <f t="shared" si="529"/>
        <v>118.67074600537997</v>
      </c>
      <c r="QU152" s="255">
        <f t="shared" si="530"/>
        <v>133.74193074806323</v>
      </c>
      <c r="QV152" s="255">
        <f t="shared" si="531"/>
        <v>0.41382880954456058</v>
      </c>
      <c r="QW152" s="255">
        <f t="shared" si="532"/>
        <v>0.51314772383525509</v>
      </c>
      <c r="QX152" s="255">
        <f t="shared" si="533"/>
        <v>125.83074559180584</v>
      </c>
      <c r="QY152" s="255">
        <f t="shared" si="787"/>
        <v>0.94309817085839365</v>
      </c>
      <c r="QZ152" s="259">
        <f t="shared" si="788"/>
        <v>3.2887734042919741E-3</v>
      </c>
      <c r="RA152" s="257">
        <f t="shared" si="789"/>
        <v>1.1205627733160461</v>
      </c>
      <c r="RB152" s="254">
        <f t="shared" si="534"/>
        <v>0.12809460227889255</v>
      </c>
      <c r="RC152" s="255">
        <f t="shared" si="535"/>
        <v>0.14436261676831191</v>
      </c>
      <c r="RD152" s="255">
        <f t="shared" si="760"/>
        <v>3.9676544865538798E-3</v>
      </c>
      <c r="RE152" s="255">
        <f t="shared" si="536"/>
        <v>4.9198915633268106E-3</v>
      </c>
      <c r="RF152" s="255">
        <f t="shared" si="537"/>
        <v>1.2064237935565703</v>
      </c>
      <c r="RG152" s="255">
        <f t="shared" si="790"/>
        <v>0.10617711865684128</v>
      </c>
      <c r="RH152" s="259">
        <f t="shared" si="791"/>
        <v>3.2887734042919745E-3</v>
      </c>
      <c r="RI152" s="257">
        <f t="shared" si="792"/>
        <v>1.0142737996864488</v>
      </c>
      <c r="RJ152" s="254">
        <f t="shared" si="538"/>
        <v>27.035902769323894</v>
      </c>
      <c r="RK152" s="255">
        <f t="shared" si="539"/>
        <v>30.469462421028027</v>
      </c>
      <c r="RL152" s="255">
        <f t="shared" si="761"/>
        <v>0.83742108576278562</v>
      </c>
      <c r="RM152" s="255">
        <f t="shared" si="540"/>
        <v>1.0384021463458541</v>
      </c>
      <c r="RN152" s="255">
        <f t="shared" si="541"/>
        <v>254.6302170498945</v>
      </c>
      <c r="RO152" s="255">
        <f t="shared" si="793"/>
        <v>0.10617711865684126</v>
      </c>
      <c r="RP152" s="259">
        <f t="shared" si="794"/>
        <v>3.2887734042919736E-3</v>
      </c>
      <c r="RQ152" s="257">
        <f t="shared" si="795"/>
        <v>1.0142737996864488</v>
      </c>
      <c r="RR152" s="254">
        <f t="shared" si="542"/>
        <v>0</v>
      </c>
      <c r="RS152" s="255">
        <f t="shared" si="543"/>
        <v>0</v>
      </c>
      <c r="RT152" s="255">
        <f t="shared" si="762"/>
        <v>0</v>
      </c>
      <c r="RU152" s="255">
        <f t="shared" si="544"/>
        <v>0</v>
      </c>
      <c r="RV152" s="255">
        <f t="shared" si="545"/>
        <v>0</v>
      </c>
      <c r="RW152" s="255"/>
      <c r="RX152" s="259"/>
      <c r="RY152" s="257"/>
      <c r="RZ152" s="260"/>
      <c r="SA152" s="242" t="e">
        <f t="shared" si="546"/>
        <v>#REF!</v>
      </c>
      <c r="SB152" s="242">
        <f t="shared" si="547"/>
        <v>0.46844122299099838</v>
      </c>
      <c r="SC152" s="242">
        <f t="shared" si="548"/>
        <v>0.35987019428039885</v>
      </c>
      <c r="SD152" s="242">
        <f t="shared" si="549"/>
        <v>2.604234257799613E-2</v>
      </c>
      <c r="SE152" s="242">
        <f t="shared" si="550"/>
        <v>0</v>
      </c>
      <c r="SF152" s="262">
        <v>0</v>
      </c>
      <c r="SG152" s="242">
        <f t="shared" si="551"/>
        <v>0</v>
      </c>
      <c r="SH152" s="262">
        <v>0</v>
      </c>
      <c r="SI152" s="242">
        <f t="shared" si="552"/>
        <v>0.66153959935349815</v>
      </c>
      <c r="SJ152" s="242">
        <f t="shared" si="553"/>
        <v>0</v>
      </c>
      <c r="SK152" s="242">
        <f t="shared" si="554"/>
        <v>0</v>
      </c>
      <c r="SL152" s="242">
        <f t="shared" si="555"/>
        <v>0.15345733217409641</v>
      </c>
      <c r="SM152" s="242">
        <f t="shared" si="556"/>
        <v>0.47393604159094271</v>
      </c>
      <c r="SN152" s="242">
        <f t="shared" si="557"/>
        <v>1.1158195852815616</v>
      </c>
      <c r="SO152" s="242">
        <f t="shared" si="558"/>
        <v>0.1893751086904118</v>
      </c>
      <c r="SP152" s="242">
        <f t="shared" si="559"/>
        <v>1.1157011796550937E-3</v>
      </c>
      <c r="SQ152" s="242">
        <f t="shared" si="560"/>
        <v>0.23622436794697393</v>
      </c>
      <c r="SR152" s="242">
        <f t="shared" si="561"/>
        <v>0</v>
      </c>
      <c r="SS152" s="242" t="e">
        <f t="shared" si="562"/>
        <v>#REF!</v>
      </c>
      <c r="ST152" s="242" t="e">
        <f t="shared" si="563"/>
        <v>#REF!</v>
      </c>
      <c r="SU152" s="242" t="e">
        <f t="shared" si="796"/>
        <v>#REF!</v>
      </c>
      <c r="SV152" s="242" t="e">
        <f t="shared" si="797"/>
        <v>#REF!</v>
      </c>
      <c r="SW152" s="242" t="e">
        <f t="shared" si="564"/>
        <v>#REF!</v>
      </c>
      <c r="SX152" s="242" t="e">
        <f t="shared" si="564"/>
        <v>#REF!</v>
      </c>
      <c r="SY152" s="242" t="e">
        <f t="shared" si="564"/>
        <v>#REF!</v>
      </c>
      <c r="SZ152" s="263" t="e">
        <f t="shared" si="564"/>
        <v>#REF!</v>
      </c>
      <c r="TA152" s="264">
        <f t="shared" si="565"/>
        <v>576.33417599999996</v>
      </c>
      <c r="TB152" s="264">
        <f t="shared" si="566"/>
        <v>558.75973999999997</v>
      </c>
      <c r="TC152" s="264">
        <f t="shared" si="567"/>
        <v>466.05794399999996</v>
      </c>
      <c r="TD152" s="264">
        <f t="shared" si="568"/>
        <v>31.392503999999999</v>
      </c>
      <c r="TE152" s="264">
        <f t="shared" si="569"/>
        <v>0</v>
      </c>
      <c r="TF152" s="264">
        <f t="shared" si="569"/>
        <v>0</v>
      </c>
      <c r="TG152" s="264">
        <f t="shared" si="570"/>
        <v>817.94913199999996</v>
      </c>
      <c r="TH152" s="264">
        <f t="shared" si="571"/>
        <v>0</v>
      </c>
      <c r="TI152" s="264">
        <f t="shared" si="572"/>
        <v>0</v>
      </c>
      <c r="TJ152" s="264">
        <f t="shared" si="573"/>
        <v>182.72047199999997</v>
      </c>
      <c r="TK152" s="264">
        <f t="shared" si="574"/>
        <v>564.79675999999995</v>
      </c>
      <c r="TL152" s="264">
        <f t="shared" si="575"/>
        <v>1393.746684</v>
      </c>
      <c r="TM152" s="264">
        <f t="shared" si="576"/>
        <v>226.72364000000002</v>
      </c>
      <c r="TN152" s="264">
        <f t="shared" si="577"/>
        <v>1.475716</v>
      </c>
      <c r="TO152" s="264">
        <f t="shared" si="578"/>
        <v>312.44932399999999</v>
      </c>
      <c r="TP152" s="264">
        <f t="shared" si="578"/>
        <v>0</v>
      </c>
      <c r="TQ152" s="264"/>
      <c r="TR152" s="264"/>
      <c r="TS152" s="264" t="e">
        <f t="shared" si="579"/>
        <v>#REF!</v>
      </c>
      <c r="TT152" s="264">
        <f t="shared" si="580"/>
        <v>628.44200711580379</v>
      </c>
      <c r="TU152" s="264">
        <f t="shared" si="581"/>
        <v>482.78745783881186</v>
      </c>
      <c r="TV152" s="264">
        <f t="shared" si="582"/>
        <v>34.93736510893649</v>
      </c>
      <c r="TW152" s="264">
        <f t="shared" si="582"/>
        <v>0</v>
      </c>
      <c r="TX152" s="264">
        <f t="shared" si="583"/>
        <v>0</v>
      </c>
      <c r="TY152" s="264">
        <f t="shared" si="584"/>
        <v>887.49506490867896</v>
      </c>
      <c r="TZ152" s="264">
        <f t="shared" si="585"/>
        <v>0</v>
      </c>
      <c r="UA152" s="264">
        <f t="shared" si="586"/>
        <v>0</v>
      </c>
      <c r="UB152" s="264">
        <f t="shared" si="587"/>
        <v>205.87221855148076</v>
      </c>
      <c r="UC152" s="264">
        <f t="shared" si="588"/>
        <v>635.81363595674509</v>
      </c>
      <c r="UD152" s="264">
        <f t="shared" si="589"/>
        <v>1496.9389228303316</v>
      </c>
      <c r="UE152" s="264">
        <f t="shared" si="590"/>
        <v>254.05807081470883</v>
      </c>
      <c r="UF152" s="264">
        <f t="shared" si="591"/>
        <v>1.4967800745780875</v>
      </c>
      <c r="UG152" s="264">
        <f t="shared" si="592"/>
        <v>316.90916306294235</v>
      </c>
      <c r="UH152" s="264">
        <f t="shared" si="592"/>
        <v>0</v>
      </c>
      <c r="UI152" s="191"/>
      <c r="UJ152" s="191"/>
      <c r="UK152" s="191"/>
      <c r="UL152" s="191"/>
      <c r="UM152" s="189"/>
      <c r="UN152" s="191"/>
      <c r="UO152" s="191"/>
      <c r="UP152" s="191"/>
      <c r="UQ152" s="191"/>
      <c r="UR152" s="191"/>
      <c r="US152" s="191"/>
      <c r="UT152" s="191"/>
      <c r="UU152" s="191"/>
      <c r="UV152" s="192"/>
      <c r="UW152" s="191"/>
      <c r="UX152" s="191"/>
      <c r="UY152" s="191"/>
      <c r="UZ152" s="191"/>
      <c r="VA152" s="191"/>
      <c r="VB152" s="191"/>
      <c r="VC152" s="191"/>
      <c r="VD152" s="191"/>
      <c r="VE152" s="191"/>
      <c r="VF152" s="191"/>
      <c r="VG152" s="191"/>
      <c r="VH152" s="191"/>
      <c r="VI152" s="191"/>
      <c r="VJ152" s="191"/>
      <c r="VK152" s="191"/>
      <c r="VL152" s="191"/>
      <c r="VM152" s="191"/>
      <c r="VN152" s="219"/>
      <c r="VO152" s="191"/>
      <c r="VP152" s="191"/>
      <c r="VQ152" s="191"/>
      <c r="VR152" s="191"/>
      <c r="VS152" s="191"/>
      <c r="VT152" s="191"/>
      <c r="VU152" s="191"/>
      <c r="VV152" s="191"/>
    </row>
    <row r="153" spans="1:594" ht="23.1" hidden="1" customHeight="1" thickBot="1" x14ac:dyDescent="0.35">
      <c r="A153" s="265">
        <v>116</v>
      </c>
      <c r="B153" s="266" t="s">
        <v>183</v>
      </c>
      <c r="C153" s="265">
        <v>3</v>
      </c>
      <c r="D153" s="267">
        <v>1066.1099999999999</v>
      </c>
      <c r="E153" s="239"/>
      <c r="F153" s="240">
        <f t="shared" si="593"/>
        <v>1066.1099999999999</v>
      </c>
      <c r="G153" s="240"/>
      <c r="H153" s="268">
        <f>300+50</f>
        <v>350</v>
      </c>
      <c r="I153" s="269">
        <v>3.7328000000000001</v>
      </c>
      <c r="J153" s="269">
        <v>3.7328000000000001</v>
      </c>
      <c r="K153" s="269">
        <f t="shared" si="798"/>
        <v>3.2198000000000002</v>
      </c>
      <c r="L153" s="269">
        <f t="shared" si="799"/>
        <v>3.5257000000000001</v>
      </c>
      <c r="M153" s="269">
        <v>0.50600000000000001</v>
      </c>
      <c r="N153" s="269">
        <v>0.30590000000000001</v>
      </c>
      <c r="O153" s="269">
        <v>0.20710000000000001</v>
      </c>
      <c r="P153" s="269">
        <v>2.7E-2</v>
      </c>
      <c r="Q153" s="269">
        <v>0</v>
      </c>
      <c r="R153" s="269">
        <v>0</v>
      </c>
      <c r="S153" s="269">
        <v>0.56140000000000001</v>
      </c>
      <c r="T153" s="269">
        <v>0</v>
      </c>
      <c r="U153" s="269">
        <v>0</v>
      </c>
      <c r="V153" s="269">
        <v>0.13980000000000001</v>
      </c>
      <c r="W153" s="269">
        <v>0.45250000000000001</v>
      </c>
      <c r="X153" s="269">
        <v>1.0963000000000001</v>
      </c>
      <c r="Y153" s="269">
        <v>0.17199999999999999</v>
      </c>
      <c r="Z153" s="269">
        <v>1.4E-3</v>
      </c>
      <c r="AA153" s="269">
        <v>0.26340000000000002</v>
      </c>
      <c r="AB153" s="269">
        <v>0</v>
      </c>
      <c r="AC153" s="244">
        <v>124.11</v>
      </c>
      <c r="AD153" s="243">
        <f t="shared" si="802"/>
        <v>27.304200000000002</v>
      </c>
      <c r="AE153" s="243">
        <f t="shared" si="390"/>
        <v>0</v>
      </c>
      <c r="AF153" s="243">
        <f t="shared" si="595"/>
        <v>0</v>
      </c>
      <c r="AG153" s="243">
        <f t="shared" si="596"/>
        <v>0</v>
      </c>
      <c r="AH153" s="244">
        <v>4.8910852758333299</v>
      </c>
      <c r="AI153" s="243">
        <f t="shared" si="391"/>
        <v>17.759713007118652</v>
      </c>
      <c r="AJ153" s="243">
        <f t="shared" si="597"/>
        <v>0.57246033697110055</v>
      </c>
      <c r="AK153" s="243">
        <f t="shared" si="598"/>
        <v>15.148950800567102</v>
      </c>
      <c r="AL153" s="243">
        <f t="shared" si="392"/>
        <v>8.7032499141475981</v>
      </c>
      <c r="AM153" s="243">
        <f t="shared" si="599"/>
        <v>219.32189783651947</v>
      </c>
      <c r="AN153" s="244">
        <v>198.87</v>
      </c>
      <c r="AO153" s="244">
        <v>43.751399999999997</v>
      </c>
      <c r="AP153" s="243">
        <f t="shared" si="600"/>
        <v>0</v>
      </c>
      <c r="AQ153" s="243">
        <f t="shared" si="601"/>
        <v>0</v>
      </c>
      <c r="AR153" s="243">
        <f t="shared" si="602"/>
        <v>0</v>
      </c>
      <c r="AS153" s="244">
        <v>19.8236254630167</v>
      </c>
      <c r="AT153" s="244" t="e">
        <f t="shared" si="393"/>
        <v>#REF!</v>
      </c>
      <c r="AU153" s="243">
        <f t="shared" si="394"/>
        <v>29.819518413237962</v>
      </c>
      <c r="AV153" s="243">
        <f t="shared" si="603"/>
        <v>0.96119185891775105</v>
      </c>
      <c r="AW153" s="243">
        <f t="shared" si="604"/>
        <v>25.435907503554663</v>
      </c>
      <c r="AX153" s="243">
        <f t="shared" si="395"/>
        <v>14.613227193812733</v>
      </c>
      <c r="AY153" s="243">
        <f t="shared" si="605"/>
        <v>368.25332528408086</v>
      </c>
      <c r="AZ153" s="244">
        <v>27</v>
      </c>
      <c r="BA153" s="243">
        <f t="shared" si="606"/>
        <v>137.62349999999998</v>
      </c>
      <c r="BB153" s="243">
        <f t="shared" si="607"/>
        <v>14.352164999999998</v>
      </c>
      <c r="BC153" s="243">
        <f t="shared" si="608"/>
        <v>11.481731999999999</v>
      </c>
      <c r="BD153" s="243">
        <f t="shared" si="609"/>
        <v>2.8704329999999985</v>
      </c>
      <c r="BE153" s="244">
        <v>5.3820618749999998</v>
      </c>
      <c r="BF153" s="243">
        <f t="shared" si="610"/>
        <v>4.3056495000000004</v>
      </c>
      <c r="BG153" s="243">
        <f t="shared" si="611"/>
        <v>1.0764123749999994</v>
      </c>
      <c r="BH153" s="243">
        <f t="shared" si="396"/>
        <v>17.879293485315333</v>
      </c>
      <c r="BI153" s="243">
        <f t="shared" si="612"/>
        <v>0.57631485200837607</v>
      </c>
      <c r="BJ153" s="243">
        <f t="shared" si="613"/>
        <v>15.25095238022009</v>
      </c>
      <c r="BK153" s="243">
        <f t="shared" si="397"/>
        <v>8.7618510180157667</v>
      </c>
      <c r="BL153" s="243">
        <f t="shared" si="614"/>
        <v>220.79864565399728</v>
      </c>
      <c r="BM153" s="244">
        <v>10.119999999999999</v>
      </c>
      <c r="BN153" s="243">
        <f t="shared" si="615"/>
        <v>2.2263999999999999</v>
      </c>
      <c r="BO153" s="243">
        <f t="shared" si="398"/>
        <v>0</v>
      </c>
      <c r="BP153" s="243">
        <f t="shared" si="616"/>
        <v>0</v>
      </c>
      <c r="BQ153" s="243">
        <f t="shared" si="617"/>
        <v>0</v>
      </c>
      <c r="BR153" s="244">
        <v>1.92550887775833</v>
      </c>
      <c r="BS153" s="243">
        <f t="shared" si="399"/>
        <v>1.6216022720245504</v>
      </c>
      <c r="BT153" s="243">
        <f t="shared" si="618"/>
        <v>5.2270156770223897E-2</v>
      </c>
      <c r="BU153" s="243">
        <f t="shared" si="619"/>
        <v>1.3832190321510878</v>
      </c>
      <c r="BV153" s="243">
        <f t="shared" si="400"/>
        <v>0.79467555748914398</v>
      </c>
      <c r="BW153" s="243">
        <f t="shared" si="620"/>
        <v>20.025824048726427</v>
      </c>
      <c r="BX153" s="244">
        <v>0</v>
      </c>
      <c r="BY153" s="243">
        <f t="shared" si="401"/>
        <v>0</v>
      </c>
      <c r="BZ153" s="243">
        <f t="shared" si="621"/>
        <v>0</v>
      </c>
      <c r="CA153" s="243">
        <f t="shared" si="622"/>
        <v>0</v>
      </c>
      <c r="CB153" s="243">
        <f t="shared" si="402"/>
        <v>0</v>
      </c>
      <c r="CC153" s="243">
        <f t="shared" si="623"/>
        <v>0</v>
      </c>
      <c r="CD153" s="245"/>
      <c r="CE153" s="243">
        <f t="shared" si="403"/>
        <v>0</v>
      </c>
      <c r="CF153" s="243">
        <f t="shared" si="624"/>
        <v>0</v>
      </c>
      <c r="CG153" s="243">
        <f t="shared" si="625"/>
        <v>0</v>
      </c>
      <c r="CH153" s="243">
        <f t="shared" si="404"/>
        <v>0</v>
      </c>
      <c r="CI153" s="243">
        <f t="shared" si="626"/>
        <v>0</v>
      </c>
      <c r="CJ153" s="245"/>
      <c r="CK153" s="243">
        <f t="shared" si="405"/>
        <v>0</v>
      </c>
      <c r="CL153" s="243">
        <f t="shared" si="627"/>
        <v>0</v>
      </c>
      <c r="CM153" s="243">
        <f t="shared" si="628"/>
        <v>0</v>
      </c>
      <c r="CN153" s="243">
        <f t="shared" si="406"/>
        <v>0</v>
      </c>
      <c r="CO153" s="243">
        <f t="shared" si="629"/>
        <v>0</v>
      </c>
      <c r="CP153" s="243">
        <v>0</v>
      </c>
      <c r="CQ153" s="243">
        <f t="shared" si="407"/>
        <v>0</v>
      </c>
      <c r="CR153" s="243">
        <f t="shared" si="763"/>
        <v>0</v>
      </c>
      <c r="CS153" s="243">
        <f t="shared" si="630"/>
        <v>0</v>
      </c>
      <c r="CT153" s="243">
        <f t="shared" si="408"/>
        <v>0</v>
      </c>
      <c r="CU153" s="243">
        <f t="shared" si="631"/>
        <v>0</v>
      </c>
      <c r="CV153" s="243"/>
      <c r="CW153" s="243">
        <f t="shared" si="409"/>
        <v>0</v>
      </c>
      <c r="CX153" s="243">
        <f t="shared" si="764"/>
        <v>0</v>
      </c>
      <c r="CY153" s="243">
        <f t="shared" si="632"/>
        <v>0</v>
      </c>
      <c r="CZ153" s="243">
        <f t="shared" si="410"/>
        <v>0</v>
      </c>
      <c r="DA153" s="243">
        <f t="shared" si="633"/>
        <v>0</v>
      </c>
      <c r="DB153" s="244">
        <v>0</v>
      </c>
      <c r="DC153" s="243">
        <f t="shared" si="634"/>
        <v>0</v>
      </c>
      <c r="DD153" s="243">
        <f t="shared" si="411"/>
        <v>0</v>
      </c>
      <c r="DE153" s="244">
        <v>0</v>
      </c>
      <c r="DF153" s="244">
        <v>0</v>
      </c>
      <c r="DG153" s="243">
        <f t="shared" si="412"/>
        <v>0</v>
      </c>
      <c r="DH153" s="243">
        <f t="shared" si="413"/>
        <v>0</v>
      </c>
      <c r="DI153" s="243">
        <f t="shared" si="635"/>
        <v>0</v>
      </c>
      <c r="DJ153" s="244">
        <v>76.02</v>
      </c>
      <c r="DK153" s="243">
        <f t="shared" si="636"/>
        <v>16.724399999999999</v>
      </c>
      <c r="DL153" s="243">
        <f t="shared" si="414"/>
        <v>0</v>
      </c>
      <c r="DM153" s="244">
        <v>3.1018724896750101</v>
      </c>
      <c r="DN153" s="244">
        <v>5.8687001554166702</v>
      </c>
      <c r="DO153" s="243">
        <f t="shared" si="415"/>
        <v>11.557054641600457</v>
      </c>
      <c r="DP153" s="243">
        <f t="shared" si="416"/>
        <v>5.6636013643346077</v>
      </c>
      <c r="DQ153" s="243">
        <f t="shared" si="637"/>
        <v>142.72275438123211</v>
      </c>
      <c r="DR153" s="244">
        <v>18.489999999999998</v>
      </c>
      <c r="DS153" s="243">
        <f t="shared" si="638"/>
        <v>4.0678000000000001</v>
      </c>
      <c r="DT153" s="243">
        <f t="shared" si="417"/>
        <v>0</v>
      </c>
      <c r="DU153" s="244">
        <v>0.78203912334000103</v>
      </c>
      <c r="DV153" s="244">
        <v>0</v>
      </c>
      <c r="DW153" s="243">
        <f t="shared" si="418"/>
        <v>2.6519182875444733</v>
      </c>
      <c r="DX153" s="243">
        <f t="shared" si="419"/>
        <v>1.2995878705442239</v>
      </c>
      <c r="DY153" s="243">
        <f t="shared" si="420"/>
        <v>32.749614337714434</v>
      </c>
      <c r="DZ153" s="244">
        <v>54.13</v>
      </c>
      <c r="EA153" s="243">
        <f t="shared" si="639"/>
        <v>11.9086</v>
      </c>
      <c r="EB153" s="243">
        <f t="shared" si="421"/>
        <v>0</v>
      </c>
      <c r="EC153" s="244">
        <v>2.23459511934501</v>
      </c>
      <c r="ED153" s="244">
        <v>7.1964240250000006E-2</v>
      </c>
      <c r="EE153" s="243">
        <f t="shared" si="422"/>
        <v>7.765511022293393</v>
      </c>
      <c r="EF153" s="243">
        <f t="shared" si="423"/>
        <v>3.8055335190944208</v>
      </c>
      <c r="EG153" s="243">
        <f t="shared" si="424"/>
        <v>95.899444681179403</v>
      </c>
      <c r="EH153" s="244">
        <v>9.75</v>
      </c>
      <c r="EI153" s="243">
        <f t="shared" si="640"/>
        <v>2.145</v>
      </c>
      <c r="EJ153" s="243">
        <f t="shared" si="425"/>
        <v>0</v>
      </c>
      <c r="EK153" s="244">
        <v>0.41144793656</v>
      </c>
      <c r="EL153" s="244">
        <v>0</v>
      </c>
      <c r="EM153" s="243">
        <f t="shared" si="426"/>
        <v>1.3982827458755485</v>
      </c>
      <c r="EN153" s="243">
        <f t="shared" si="427"/>
        <v>0.68523653412177743</v>
      </c>
      <c r="EO153" s="243">
        <f t="shared" si="641"/>
        <v>17.267960659868791</v>
      </c>
      <c r="EP153" s="244">
        <v>0</v>
      </c>
      <c r="EQ153" s="244">
        <v>123.66876000000001</v>
      </c>
      <c r="ER153" s="244">
        <v>0</v>
      </c>
      <c r="ES153" s="244">
        <v>0</v>
      </c>
      <c r="ET153" s="244">
        <v>0</v>
      </c>
      <c r="EU153" s="243">
        <f t="shared" si="428"/>
        <v>14.051487009350751</v>
      </c>
      <c r="EV153" s="243">
        <f t="shared" si="642"/>
        <v>0.45293068559687405</v>
      </c>
      <c r="EW153" s="243">
        <f t="shared" si="643"/>
        <v>11.985851646033874</v>
      </c>
      <c r="EX153" s="243">
        <f t="shared" si="429"/>
        <v>6.8860123504675386</v>
      </c>
      <c r="EY153" s="243">
        <f t="shared" si="644"/>
        <v>173.52751123178194</v>
      </c>
      <c r="EZ153" s="245">
        <f t="shared" si="645"/>
        <v>158.38999999999999</v>
      </c>
      <c r="FA153" s="245">
        <f t="shared" si="645"/>
        <v>34.845800000000004</v>
      </c>
      <c r="FB153" s="245">
        <f t="shared" si="645"/>
        <v>0</v>
      </c>
      <c r="FC153" s="245">
        <f t="shared" si="646"/>
        <v>0</v>
      </c>
      <c r="FD153" s="245">
        <f t="shared" si="647"/>
        <v>0</v>
      </c>
      <c r="FE153" s="245">
        <f t="shared" si="648"/>
        <v>12.470619064586691</v>
      </c>
      <c r="FF153" s="245">
        <f t="shared" si="649"/>
        <v>37.424253706664622</v>
      </c>
      <c r="FG153" s="245">
        <f t="shared" si="650"/>
        <v>1.2063202192074733</v>
      </c>
      <c r="FH153" s="245">
        <f t="shared" si="651"/>
        <v>31.922710570996092</v>
      </c>
      <c r="FI153" s="245">
        <f t="shared" si="652"/>
        <v>18.339971638562567</v>
      </c>
      <c r="FJ153" s="245">
        <f t="shared" si="652"/>
        <v>462.16728529177664</v>
      </c>
      <c r="FK153" s="244">
        <f t="shared" si="430"/>
        <v>0</v>
      </c>
      <c r="FL153" s="244">
        <v>0</v>
      </c>
      <c r="FM153" s="243">
        <f t="shared" si="653"/>
        <v>0</v>
      </c>
      <c r="FN153" s="243">
        <f t="shared" si="654"/>
        <v>0</v>
      </c>
      <c r="FO153" s="244">
        <v>0</v>
      </c>
      <c r="FP153" s="244">
        <f t="shared" si="655"/>
        <v>0</v>
      </c>
      <c r="FQ153" s="244">
        <f t="shared" si="431"/>
        <v>0</v>
      </c>
      <c r="FR153" s="244">
        <v>0</v>
      </c>
      <c r="FS153" s="243">
        <f t="shared" si="656"/>
        <v>0</v>
      </c>
      <c r="FT153" s="243">
        <f t="shared" si="657"/>
        <v>0</v>
      </c>
      <c r="FU153" s="244">
        <v>0</v>
      </c>
      <c r="FV153" s="244">
        <f t="shared" si="658"/>
        <v>0</v>
      </c>
      <c r="FW153" s="270">
        <v>1.2867E-2</v>
      </c>
      <c r="FX153" s="243">
        <f t="shared" si="659"/>
        <v>57.368193006902587</v>
      </c>
      <c r="FY153" s="243">
        <f t="shared" si="660"/>
        <v>12.62100246151857</v>
      </c>
      <c r="FZ153" s="243">
        <f t="shared" si="432"/>
        <v>0</v>
      </c>
      <c r="GA153" s="243">
        <f t="shared" si="661"/>
        <v>0</v>
      </c>
      <c r="GB153" s="243">
        <f t="shared" si="662"/>
        <v>0</v>
      </c>
      <c r="GC153" s="243">
        <f t="shared" si="663"/>
        <v>1.0019215809325526</v>
      </c>
      <c r="GD153" s="243">
        <f t="shared" si="433"/>
        <v>8.0661499233783225</v>
      </c>
      <c r="GE153" s="243">
        <f t="shared" si="664"/>
        <v>0.26000143703593137</v>
      </c>
      <c r="GF153" s="243">
        <f t="shared" si="665"/>
        <v>6.8803875541388102</v>
      </c>
      <c r="GG153" s="243">
        <f t="shared" si="434"/>
        <v>3.9528633486366012</v>
      </c>
      <c r="GH153" s="247">
        <f t="shared" si="666"/>
        <v>99.612156385642336</v>
      </c>
      <c r="GI153" s="244">
        <v>72</v>
      </c>
      <c r="GJ153" s="244">
        <v>4066.59</v>
      </c>
      <c r="GK153" s="244">
        <v>894.64980000000003</v>
      </c>
      <c r="GL153" s="244">
        <v>2494.3381679598701</v>
      </c>
      <c r="GM153" s="244">
        <v>71.022008333333304</v>
      </c>
      <c r="GN153" s="271">
        <v>184.84</v>
      </c>
      <c r="GO153" s="243">
        <f t="shared" si="667"/>
        <v>40.6648</v>
      </c>
      <c r="GP153" s="243">
        <f t="shared" si="435"/>
        <v>0</v>
      </c>
      <c r="GQ153" s="243">
        <f t="shared" si="668"/>
        <v>0</v>
      </c>
      <c r="GR153" s="243">
        <f t="shared" si="669"/>
        <v>0</v>
      </c>
      <c r="GS153" s="244">
        <v>3.7569421380833301</v>
      </c>
      <c r="GT153" s="244">
        <v>1.1989089666666699</v>
      </c>
      <c r="GU153" s="245"/>
      <c r="GV153" s="243">
        <f t="shared" si="436"/>
        <v>26.185391081506037</v>
      </c>
      <c r="GW153" s="243">
        <f t="shared" si="670"/>
        <v>0.84405067785895493</v>
      </c>
      <c r="GX153" s="243">
        <f t="shared" si="671"/>
        <v>22.336014159031805</v>
      </c>
      <c r="GY153" s="243">
        <f t="shared" si="437"/>
        <v>12.832302109312801</v>
      </c>
      <c r="GZ153" s="243">
        <f t="shared" si="672"/>
        <v>323.37401315468259</v>
      </c>
      <c r="HA153" s="244">
        <v>0</v>
      </c>
      <c r="HB153" s="244">
        <v>44</v>
      </c>
      <c r="HC153" s="244">
        <v>0</v>
      </c>
      <c r="HD153" s="244">
        <v>0</v>
      </c>
      <c r="HE153" s="244">
        <v>0</v>
      </c>
      <c r="HF153" s="243">
        <f t="shared" si="673"/>
        <v>0</v>
      </c>
      <c r="HG153" s="243">
        <f t="shared" si="438"/>
        <v>0</v>
      </c>
      <c r="HH153" s="244">
        <v>0</v>
      </c>
      <c r="HI153" s="244">
        <v>0</v>
      </c>
      <c r="HJ153" s="243">
        <f t="shared" si="439"/>
        <v>0</v>
      </c>
      <c r="HK153" s="243">
        <f t="shared" si="440"/>
        <v>0</v>
      </c>
      <c r="HL153" s="243">
        <f t="shared" si="441"/>
        <v>0</v>
      </c>
      <c r="HM153" s="244">
        <v>45.49</v>
      </c>
      <c r="HN153" s="243">
        <f t="shared" si="674"/>
        <v>10.007800000000001</v>
      </c>
      <c r="HO153" s="243">
        <f t="shared" si="442"/>
        <v>0</v>
      </c>
      <c r="HP153" s="244">
        <v>1.9626400098400001</v>
      </c>
      <c r="HQ153" s="244">
        <v>42.333076790197303</v>
      </c>
      <c r="HR153" s="243">
        <f t="shared" si="443"/>
        <v>11.338735060763529</v>
      </c>
      <c r="HS153" s="243">
        <f t="shared" si="444"/>
        <v>5.5566125930400423</v>
      </c>
      <c r="HT153" s="243">
        <f t="shared" si="445"/>
        <v>140.02663734460904</v>
      </c>
      <c r="HU153" s="244">
        <v>30.28</v>
      </c>
      <c r="HV153" s="243">
        <f t="shared" si="675"/>
        <v>6.6616</v>
      </c>
      <c r="HW153" s="243">
        <f t="shared" si="446"/>
        <v>0</v>
      </c>
      <c r="HX153" s="244">
        <v>1.2366936413</v>
      </c>
      <c r="HY153" s="244">
        <v>68.028492245655002</v>
      </c>
      <c r="HZ153" s="243">
        <f t="shared" si="447"/>
        <v>12.067423269995146</v>
      </c>
      <c r="IA153" s="243">
        <f t="shared" si="448"/>
        <v>5.9137104578475075</v>
      </c>
      <c r="IB153" s="243">
        <f t="shared" si="449"/>
        <v>149.0255035377572</v>
      </c>
      <c r="IC153" s="244">
        <v>3.01</v>
      </c>
      <c r="ID153" s="243">
        <f t="shared" si="676"/>
        <v>0.66220000000000001</v>
      </c>
      <c r="IE153" s="243">
        <f t="shared" si="450"/>
        <v>0</v>
      </c>
      <c r="IF153" s="244">
        <v>0.130396704655</v>
      </c>
      <c r="IG153" s="244">
        <v>0.93765628568666703</v>
      </c>
      <c r="IH153" s="243">
        <f t="shared" si="451"/>
        <v>0.53859683977442629</v>
      </c>
      <c r="II153" s="243">
        <f t="shared" si="452"/>
        <v>0.26394249150580462</v>
      </c>
      <c r="IJ153" s="243">
        <f t="shared" si="677"/>
        <v>6.6513507859462768</v>
      </c>
      <c r="IK153" s="244">
        <v>24.47</v>
      </c>
      <c r="IL153" s="243">
        <f t="shared" si="678"/>
        <v>5.3834</v>
      </c>
      <c r="IM153" s="243">
        <f t="shared" si="453"/>
        <v>0</v>
      </c>
      <c r="IN153" s="244">
        <v>1.124261778385</v>
      </c>
      <c r="IO153" s="244">
        <v>49.841587025439999</v>
      </c>
      <c r="IP153" s="243">
        <f t="shared" si="454"/>
        <v>9.1828415249933233</v>
      </c>
      <c r="IQ153" s="243">
        <f t="shared" si="455"/>
        <v>4.5001045164409161</v>
      </c>
      <c r="IR153" s="243">
        <f t="shared" si="679"/>
        <v>113.40263381431109</v>
      </c>
      <c r="IS153" s="244">
        <v>2.5</v>
      </c>
      <c r="IT153" s="243">
        <f t="shared" si="680"/>
        <v>0.55000000000000004</v>
      </c>
      <c r="IU153" s="243">
        <f t="shared" si="456"/>
        <v>0</v>
      </c>
      <c r="IV153" s="244">
        <v>0.1095324739</v>
      </c>
      <c r="IW153" s="244">
        <v>0.259860294135634</v>
      </c>
      <c r="IX153" s="243">
        <f t="shared" si="457"/>
        <v>0.38851811128308078</v>
      </c>
      <c r="IY153" s="243">
        <f t="shared" si="458"/>
        <v>0.19039554396593572</v>
      </c>
      <c r="IZ153" s="243">
        <f t="shared" si="681"/>
        <v>4.7979677079415799</v>
      </c>
      <c r="JA153" s="244">
        <v>15.862777777777801</v>
      </c>
      <c r="JB153" s="243">
        <f t="shared" si="682"/>
        <v>3.4898111111111163</v>
      </c>
      <c r="JC153" s="244">
        <v>40.685555555555403</v>
      </c>
      <c r="JD153" s="243">
        <f t="shared" si="459"/>
        <v>0</v>
      </c>
      <c r="JE153" s="243">
        <f t="shared" si="460"/>
        <v>6.8216516986717854</v>
      </c>
      <c r="JF153" s="243">
        <f t="shared" si="461"/>
        <v>3.3429898071558051</v>
      </c>
      <c r="JG153" s="243">
        <f t="shared" si="683"/>
        <v>84.243343140326274</v>
      </c>
      <c r="JH153" s="244">
        <v>0</v>
      </c>
      <c r="JI153" s="243">
        <f t="shared" si="684"/>
        <v>0</v>
      </c>
      <c r="JJ153" s="244">
        <v>0</v>
      </c>
      <c r="JK153" s="243">
        <f t="shared" si="462"/>
        <v>0</v>
      </c>
      <c r="JL153" s="243">
        <f t="shared" si="463"/>
        <v>0</v>
      </c>
      <c r="JM153" s="243">
        <f t="shared" si="464"/>
        <v>0</v>
      </c>
      <c r="JN153" s="243">
        <f t="shared" si="685"/>
        <v>0</v>
      </c>
      <c r="JO153" s="244">
        <v>0</v>
      </c>
      <c r="JP153" s="243">
        <f t="shared" si="686"/>
        <v>0</v>
      </c>
      <c r="JQ153" s="244">
        <v>0</v>
      </c>
      <c r="JR153" s="243">
        <f t="shared" si="465"/>
        <v>0</v>
      </c>
      <c r="JS153" s="243">
        <f t="shared" si="466"/>
        <v>0</v>
      </c>
      <c r="JT153" s="243">
        <f t="shared" si="467"/>
        <v>0</v>
      </c>
      <c r="JU153" s="243">
        <f t="shared" si="687"/>
        <v>0</v>
      </c>
      <c r="JV153" s="244">
        <v>0</v>
      </c>
      <c r="JW153" s="243">
        <f t="shared" si="688"/>
        <v>0</v>
      </c>
      <c r="JX153" s="244">
        <v>0</v>
      </c>
      <c r="JY153" s="243">
        <f t="shared" si="468"/>
        <v>0</v>
      </c>
      <c r="JZ153" s="243">
        <f t="shared" si="469"/>
        <v>0</v>
      </c>
      <c r="KA153" s="243">
        <f t="shared" si="470"/>
        <v>0</v>
      </c>
      <c r="KB153" s="243">
        <f t="shared" si="689"/>
        <v>0</v>
      </c>
      <c r="KC153" s="244">
        <v>130.48333333333301</v>
      </c>
      <c r="KD153" s="243">
        <f t="shared" si="690"/>
        <v>28.706333333333262</v>
      </c>
      <c r="KE153" s="244">
        <v>68.766666666666694</v>
      </c>
      <c r="KF153" s="243">
        <f t="shared" si="471"/>
        <v>0</v>
      </c>
      <c r="KG153" s="243">
        <f t="shared" si="472"/>
        <v>25.900845585680312</v>
      </c>
      <c r="KH153" s="243">
        <f t="shared" si="473"/>
        <v>12.692858945950665</v>
      </c>
      <c r="KI153" s="243">
        <f t="shared" si="691"/>
        <v>319.86004543795673</v>
      </c>
      <c r="KJ153" s="244">
        <v>34.022222222222197</v>
      </c>
      <c r="KK153" s="243">
        <f t="shared" si="692"/>
        <v>7.4848888888888832</v>
      </c>
      <c r="KL153" s="244">
        <v>32.977777777777803</v>
      </c>
      <c r="KM153" s="243">
        <f t="shared" si="474"/>
        <v>0</v>
      </c>
      <c r="KN153" s="243">
        <f t="shared" si="475"/>
        <v>8.4631191306127462</v>
      </c>
      <c r="KO153" s="243">
        <f t="shared" si="476"/>
        <v>4.1474004009750818</v>
      </c>
      <c r="KP153" s="243">
        <f t="shared" si="693"/>
        <v>104.51449010457206</v>
      </c>
      <c r="KQ153" s="243">
        <f t="shared" si="694"/>
        <v>286.118333333333</v>
      </c>
      <c r="KR153" s="243">
        <f t="shared" si="694"/>
        <v>62.946033333333268</v>
      </c>
      <c r="KS153" s="243">
        <f t="shared" si="695"/>
        <v>308.39419724919452</v>
      </c>
      <c r="KT153" s="243">
        <f t="shared" si="696"/>
        <v>0</v>
      </c>
      <c r="KU153" s="243">
        <f t="shared" si="697"/>
        <v>0</v>
      </c>
      <c r="KV153" s="243">
        <f t="shared" si="698"/>
        <v>0</v>
      </c>
      <c r="KW153" s="243">
        <f t="shared" si="699"/>
        <v>74.701731221774367</v>
      </c>
      <c r="KX153" s="243">
        <f t="shared" si="700"/>
        <v>2.4079093063272174</v>
      </c>
      <c r="KY153" s="243">
        <f t="shared" si="701"/>
        <v>63.720221748079219</v>
      </c>
      <c r="KZ153" s="243">
        <f t="shared" si="702"/>
        <v>36.608014756881758</v>
      </c>
      <c r="LA153" s="243">
        <f t="shared" si="702"/>
        <v>922.52197187342017</v>
      </c>
      <c r="LB153" s="244">
        <v>67.88</v>
      </c>
      <c r="LC153" s="243">
        <f t="shared" si="703"/>
        <v>14.933599999999998</v>
      </c>
      <c r="LD153" s="243">
        <f t="shared" si="477"/>
        <v>0</v>
      </c>
      <c r="LE153" s="243">
        <f t="shared" si="704"/>
        <v>0</v>
      </c>
      <c r="LF153" s="243">
        <f t="shared" si="705"/>
        <v>0</v>
      </c>
      <c r="LG153" s="244">
        <v>6.1623292548249999</v>
      </c>
      <c r="LH153" s="243">
        <f t="shared" si="478"/>
        <v>10.109619552012042</v>
      </c>
      <c r="LI153" s="243">
        <f t="shared" si="706"/>
        <v>0.32586991766559997</v>
      </c>
      <c r="LJ153" s="243">
        <f t="shared" si="707"/>
        <v>8.6234574367555528</v>
      </c>
      <c r="LK153" s="243">
        <f t="shared" si="479"/>
        <v>4.9542774403418521</v>
      </c>
      <c r="LL153" s="243">
        <f t="shared" si="708"/>
        <v>124.84779149661466</v>
      </c>
      <c r="LM153" s="243">
        <f t="shared" si="480"/>
        <v>1.0833333356823494</v>
      </c>
      <c r="LN153" s="244">
        <v>0.123090457874221</v>
      </c>
      <c r="LO153" s="243">
        <f t="shared" si="709"/>
        <v>3.9676544865538798E-3</v>
      </c>
      <c r="LP153" s="243">
        <f t="shared" si="710"/>
        <v>0.10499557563843652</v>
      </c>
      <c r="LQ153" s="243">
        <f t="shared" si="481"/>
        <v>6.0321189677828513E-2</v>
      </c>
      <c r="LR153" s="243">
        <f t="shared" si="711"/>
        <v>1.5200939798812787</v>
      </c>
      <c r="LS153" s="244">
        <v>200.14069950000001</v>
      </c>
      <c r="LT153" s="243">
        <f t="shared" si="482"/>
        <v>22.740378726742488</v>
      </c>
      <c r="LU153" s="243">
        <f t="shared" si="712"/>
        <v>0.73300536239202974</v>
      </c>
      <c r="LV153" s="243">
        <f t="shared" si="713"/>
        <v>19.397434991184888</v>
      </c>
      <c r="LW153" s="243">
        <f t="shared" si="483"/>
        <v>11.144053911337124</v>
      </c>
      <c r="LX153" s="243">
        <f t="shared" si="714"/>
        <v>280.83015856569551</v>
      </c>
      <c r="LY153" s="245">
        <f t="shared" si="484"/>
        <v>0</v>
      </c>
      <c r="LZ153" s="244">
        <v>0</v>
      </c>
      <c r="MA153" s="249">
        <f t="shared" si="715"/>
        <v>0</v>
      </c>
      <c r="MB153" s="249">
        <f t="shared" si="716"/>
        <v>0</v>
      </c>
      <c r="MC153" s="249">
        <f t="shared" si="485"/>
        <v>0</v>
      </c>
      <c r="MD153" s="247">
        <f t="shared" si="717"/>
        <v>0</v>
      </c>
      <c r="ME153" s="250">
        <f t="shared" si="718"/>
        <v>3043.2731635710375</v>
      </c>
      <c r="MF153" s="251">
        <f t="shared" si="765"/>
        <v>1326.9897621350876</v>
      </c>
      <c r="MG153" s="252" t="e">
        <f t="shared" si="719"/>
        <v>#REF!</v>
      </c>
      <c r="MH153" s="252" t="e">
        <f t="shared" si="766"/>
        <v>#REF!</v>
      </c>
      <c r="MI153" s="252">
        <f t="shared" si="720"/>
        <v>200.14069950000001</v>
      </c>
      <c r="MJ153" s="252">
        <f t="shared" si="721"/>
        <v>0</v>
      </c>
      <c r="MK153" s="252">
        <f t="shared" si="767"/>
        <v>137.62349999999998</v>
      </c>
      <c r="ML153" s="252">
        <f t="shared" si="722"/>
        <v>0</v>
      </c>
      <c r="MM153" s="252">
        <f t="shared" si="723"/>
        <v>0</v>
      </c>
      <c r="MN153" s="252">
        <f t="shared" si="724"/>
        <v>123.66876000000001</v>
      </c>
      <c r="MO153" s="252">
        <f t="shared" si="725"/>
        <v>0</v>
      </c>
      <c r="MP153" s="253">
        <f t="shared" si="726"/>
        <v>0</v>
      </c>
      <c r="MQ153" s="254">
        <f t="shared" si="768"/>
        <v>0</v>
      </c>
      <c r="MR153" s="255">
        <f t="shared" si="727"/>
        <v>0</v>
      </c>
      <c r="MS153" s="255">
        <f t="shared" si="769"/>
        <v>0</v>
      </c>
      <c r="MT153" s="255">
        <f t="shared" si="770"/>
        <v>260.48222885699937</v>
      </c>
      <c r="MU153" s="255">
        <f t="shared" si="486"/>
        <v>8.396292465238087</v>
      </c>
      <c r="MV153" s="255">
        <f t="shared" si="728"/>
        <v>271.07192614598898</v>
      </c>
      <c r="MW153" s="255" t="e">
        <f t="shared" si="487"/>
        <v>#REF!</v>
      </c>
      <c r="MX153" s="255" t="e">
        <f t="shared" si="488"/>
        <v>#REF!</v>
      </c>
      <c r="MY153" s="256" t="e">
        <f t="shared" si="729"/>
        <v>#REF!</v>
      </c>
      <c r="MZ153" s="254">
        <f t="shared" si="730"/>
        <v>169.89591997669186</v>
      </c>
      <c r="NA153" s="255">
        <f t="shared" si="489"/>
        <v>191.47270181373173</v>
      </c>
      <c r="NB153" s="255">
        <f t="shared" si="731"/>
        <v>0.57246033697110055</v>
      </c>
      <c r="NC153" s="255">
        <f t="shared" si="490"/>
        <v>0.70985081784416471</v>
      </c>
      <c r="ND153" s="255">
        <f t="shared" si="732"/>
        <v>174.06499828295196</v>
      </c>
      <c r="NE153" s="255">
        <f t="shared" si="800"/>
        <v>0.97604872692738009</v>
      </c>
      <c r="NF153" s="256">
        <f t="shared" si="771"/>
        <v>3.2887734042919741E-3</v>
      </c>
      <c r="NG153" s="257">
        <f t="shared" si="772"/>
        <v>1.1247474939368074</v>
      </c>
      <c r="NH153" s="254">
        <f t="shared" si="733"/>
        <v>273.65320715433666</v>
      </c>
      <c r="NI153" s="255">
        <f t="shared" si="491"/>
        <v>308.40716446293743</v>
      </c>
      <c r="NJ153" s="255" t="e">
        <f t="shared" si="734"/>
        <v>#REF!</v>
      </c>
      <c r="NK153" s="255" t="e">
        <f t="shared" si="492"/>
        <v>#REF!</v>
      </c>
      <c r="NL153" s="255">
        <f t="shared" si="735"/>
        <v>292.26454387625461</v>
      </c>
      <c r="NM153" s="255">
        <f t="shared" si="773"/>
        <v>0.93632023756601135</v>
      </c>
      <c r="NN153" s="256" t="e">
        <f t="shared" si="774"/>
        <v>#REF!</v>
      </c>
      <c r="NO153" s="257" t="e">
        <f t="shared" si="801"/>
        <v>#REF!</v>
      </c>
      <c r="NP153" s="254">
        <f t="shared" si="736"/>
        <v>18.606161903868511</v>
      </c>
      <c r="NQ153" s="255">
        <f t="shared" si="493"/>
        <v>20.969144465659813</v>
      </c>
      <c r="NR153" s="255">
        <f t="shared" si="737"/>
        <v>16.363696352008375</v>
      </c>
      <c r="NS153" s="255">
        <f t="shared" si="494"/>
        <v>20.290983476490386</v>
      </c>
      <c r="NT153" s="255">
        <f t="shared" si="738"/>
        <v>175.23702036031531</v>
      </c>
      <c r="NU153" s="255">
        <f t="shared" si="739"/>
        <v>0.10617711865684128</v>
      </c>
      <c r="NV153" s="256">
        <f t="shared" si="740"/>
        <v>9.3380361742981033E-2</v>
      </c>
      <c r="NW153" s="257">
        <f t="shared" si="495"/>
        <v>1.0358957808877343</v>
      </c>
      <c r="NX153" s="254">
        <f t="shared" si="741"/>
        <v>14.033927219224326</v>
      </c>
      <c r="NY153" s="255">
        <f t="shared" si="496"/>
        <v>15.816235976065816</v>
      </c>
      <c r="NZ153" s="255">
        <f t="shared" si="742"/>
        <v>5.2270156770223897E-2</v>
      </c>
      <c r="OA153" s="255">
        <f t="shared" si="497"/>
        <v>6.4814994395077638E-2</v>
      </c>
      <c r="OB153" s="255">
        <f t="shared" si="743"/>
        <v>15.89351114978288</v>
      </c>
      <c r="OC153" s="255">
        <f t="shared" si="775"/>
        <v>0.88299728656345666</v>
      </c>
      <c r="OD153" s="256">
        <f t="shared" si="776"/>
        <v>3.2887734042919745E-3</v>
      </c>
      <c r="OE153" s="257">
        <f t="shared" si="777"/>
        <v>1.1129299610105892</v>
      </c>
      <c r="OF153" s="254">
        <f t="shared" si="744"/>
        <v>0</v>
      </c>
      <c r="OG153" s="255">
        <f t="shared" si="498"/>
        <v>0</v>
      </c>
      <c r="OH153" s="255">
        <f t="shared" si="745"/>
        <v>0</v>
      </c>
      <c r="OI153" s="255">
        <f t="shared" si="499"/>
        <v>0</v>
      </c>
      <c r="OJ153" s="255">
        <f t="shared" si="746"/>
        <v>0</v>
      </c>
      <c r="OK153" s="255"/>
      <c r="OL153" s="256"/>
      <c r="OM153" s="257"/>
      <c r="ON153" s="258"/>
      <c r="OO153" s="254">
        <f t="shared" si="747"/>
        <v>0</v>
      </c>
      <c r="OP153" s="255">
        <f t="shared" si="500"/>
        <v>0</v>
      </c>
      <c r="OQ153" s="255">
        <f t="shared" si="748"/>
        <v>0</v>
      </c>
      <c r="OR153" s="255">
        <f t="shared" si="501"/>
        <v>0</v>
      </c>
      <c r="OS153" s="255">
        <f t="shared" si="749"/>
        <v>0</v>
      </c>
      <c r="OT153" s="255"/>
      <c r="OU153" s="256"/>
      <c r="OV153" s="257"/>
      <c r="OW153" s="258"/>
      <c r="OX153" s="254">
        <f t="shared" si="750"/>
        <v>232.18150689661522</v>
      </c>
      <c r="OY153" s="255">
        <f t="shared" si="502"/>
        <v>261.66855827248537</v>
      </c>
      <c r="OZ153" s="255">
        <f t="shared" si="751"/>
        <v>1.2063202192074733</v>
      </c>
      <c r="PA153" s="255">
        <f t="shared" si="503"/>
        <v>1.4958370718172669</v>
      </c>
      <c r="PB153" s="255">
        <f t="shared" si="752"/>
        <v>366.7994327712513</v>
      </c>
      <c r="PC153" s="255">
        <f t="shared" si="804"/>
        <v>0.63299309146263472</v>
      </c>
      <c r="PD153" s="259">
        <f t="shared" si="504"/>
        <v>3.2887734042919745E-3</v>
      </c>
      <c r="PE153" s="257">
        <f t="shared" si="805"/>
        <v>1.0811794282327847</v>
      </c>
      <c r="PF153" s="254">
        <f t="shared" si="505"/>
        <v>0</v>
      </c>
      <c r="PG153" s="255">
        <f t="shared" si="506"/>
        <v>0</v>
      </c>
      <c r="PH153" s="255">
        <f t="shared" si="753"/>
        <v>0</v>
      </c>
      <c r="PI153" s="255">
        <f t="shared" si="507"/>
        <v>0</v>
      </c>
      <c r="PJ153" s="255">
        <f t="shared" si="508"/>
        <v>0</v>
      </c>
      <c r="PK153" s="255"/>
      <c r="PL153" s="259"/>
      <c r="PM153" s="257"/>
      <c r="PN153" s="254">
        <f t="shared" si="509"/>
        <v>0</v>
      </c>
      <c r="PO153" s="255">
        <f t="shared" si="510"/>
        <v>0</v>
      </c>
      <c r="PP153" s="255">
        <f t="shared" si="754"/>
        <v>0</v>
      </c>
      <c r="PQ153" s="255">
        <f t="shared" si="511"/>
        <v>0</v>
      </c>
      <c r="PR153" s="255">
        <f t="shared" si="512"/>
        <v>0</v>
      </c>
      <c r="PS153" s="255"/>
      <c r="PT153" s="259"/>
      <c r="PU153" s="257"/>
      <c r="PV153" s="254">
        <f t="shared" si="513"/>
        <v>78.383268284470503</v>
      </c>
      <c r="PW153" s="255">
        <f t="shared" si="514"/>
        <v>88.337943356598259</v>
      </c>
      <c r="PX153" s="255">
        <f t="shared" si="515"/>
        <v>0.26000143703593137</v>
      </c>
      <c r="PY153" s="255">
        <f t="shared" si="516"/>
        <v>0.32240178192455488</v>
      </c>
      <c r="PZ153" s="255">
        <f t="shared" si="517"/>
        <v>79.057266972732009</v>
      </c>
      <c r="QA153" s="255">
        <f t="shared" si="755"/>
        <v>0.9914745511188241</v>
      </c>
      <c r="QB153" s="259">
        <f t="shared" si="518"/>
        <v>3.2887734042919749E-3</v>
      </c>
      <c r="QC153" s="257">
        <f t="shared" si="756"/>
        <v>1.1267065736091206</v>
      </c>
      <c r="QD153" s="254">
        <f t="shared" si="519"/>
        <v>252.75473727401879</v>
      </c>
      <c r="QE153" s="255">
        <f t="shared" si="520"/>
        <v>284.85458890781916</v>
      </c>
      <c r="QF153" s="255">
        <f t="shared" si="521"/>
        <v>0.84405067785895493</v>
      </c>
      <c r="QG153" s="255">
        <f t="shared" si="522"/>
        <v>1.0466228405451041</v>
      </c>
      <c r="QH153" s="255">
        <f t="shared" si="523"/>
        <v>256.64604218625607</v>
      </c>
      <c r="QI153" s="255">
        <f t="shared" si="784"/>
        <v>0.98483785341441876</v>
      </c>
      <c r="QJ153" s="259">
        <f t="shared" si="785"/>
        <v>3.2887734042919741E-3</v>
      </c>
      <c r="QK153" s="257">
        <f t="shared" si="786"/>
        <v>1.1258637130006612</v>
      </c>
      <c r="QL153" s="254">
        <f t="shared" si="524"/>
        <v>426.80303719932294</v>
      </c>
      <c r="QM153" s="255">
        <f t="shared" si="525"/>
        <v>481.00702292363695</v>
      </c>
      <c r="QN153" s="255">
        <f t="shared" si="526"/>
        <v>2.4079093063272174</v>
      </c>
      <c r="QO153" s="255">
        <f t="shared" si="527"/>
        <v>2.9858075398457498</v>
      </c>
      <c r="QP153" s="255">
        <f t="shared" si="757"/>
        <v>732.1602951376351</v>
      </c>
      <c r="QQ153" s="255">
        <f t="shared" si="758"/>
        <v>0.58293660559548699</v>
      </c>
      <c r="QR153" s="259">
        <f t="shared" si="528"/>
        <v>3.2887734042919749E-3</v>
      </c>
      <c r="QS153" s="257">
        <f t="shared" si="759"/>
        <v>1.0748222545276569</v>
      </c>
      <c r="QT153" s="254">
        <f t="shared" si="529"/>
        <v>93.334218072841765</v>
      </c>
      <c r="QU153" s="255">
        <f t="shared" si="530"/>
        <v>105.18766376809266</v>
      </c>
      <c r="QV153" s="255">
        <f t="shared" si="531"/>
        <v>0.32586991766559997</v>
      </c>
      <c r="QW153" s="255">
        <f t="shared" si="532"/>
        <v>0.40407869790534395</v>
      </c>
      <c r="QX153" s="255">
        <f t="shared" si="533"/>
        <v>99.085548806837025</v>
      </c>
      <c r="QY153" s="255">
        <f t="shared" si="787"/>
        <v>0.94195590776605342</v>
      </c>
      <c r="QZ153" s="259">
        <f t="shared" si="788"/>
        <v>3.2887734042919741E-3</v>
      </c>
      <c r="RA153" s="257">
        <f t="shared" si="789"/>
        <v>1.1204177059033187</v>
      </c>
      <c r="RB153" s="254">
        <f t="shared" si="534"/>
        <v>0.12809460227889255</v>
      </c>
      <c r="RC153" s="255">
        <f t="shared" si="535"/>
        <v>0.14436261676831191</v>
      </c>
      <c r="RD153" s="255">
        <f t="shared" si="760"/>
        <v>3.9676544865538798E-3</v>
      </c>
      <c r="RE153" s="255">
        <f t="shared" si="536"/>
        <v>4.9198915633268106E-3</v>
      </c>
      <c r="RF153" s="255">
        <f t="shared" si="537"/>
        <v>1.2064237935565703</v>
      </c>
      <c r="RG153" s="255">
        <f t="shared" si="790"/>
        <v>0.10617711865684128</v>
      </c>
      <c r="RH153" s="259">
        <f t="shared" si="791"/>
        <v>3.2887734042919745E-3</v>
      </c>
      <c r="RI153" s="257">
        <f t="shared" si="792"/>
        <v>1.0142737996864488</v>
      </c>
      <c r="RJ153" s="254">
        <f t="shared" si="538"/>
        <v>23.664870689245561</v>
      </c>
      <c r="RK153" s="255">
        <f t="shared" si="539"/>
        <v>26.670309266779746</v>
      </c>
      <c r="RL153" s="255">
        <f t="shared" si="761"/>
        <v>0.73300536239202974</v>
      </c>
      <c r="RM153" s="255">
        <f t="shared" si="540"/>
        <v>0.90892664936611689</v>
      </c>
      <c r="RN153" s="255">
        <f t="shared" si="541"/>
        <v>222.88107822674246</v>
      </c>
      <c r="RO153" s="255">
        <f t="shared" si="793"/>
        <v>0.10617711865684129</v>
      </c>
      <c r="RP153" s="259">
        <f t="shared" si="794"/>
        <v>3.2887734042919749E-3</v>
      </c>
      <c r="RQ153" s="257">
        <f t="shared" si="795"/>
        <v>1.0142737996864488</v>
      </c>
      <c r="RR153" s="254">
        <f t="shared" si="542"/>
        <v>0</v>
      </c>
      <c r="RS153" s="255">
        <f t="shared" si="543"/>
        <v>0</v>
      </c>
      <c r="RT153" s="255">
        <f t="shared" si="762"/>
        <v>0</v>
      </c>
      <c r="RU153" s="255">
        <f t="shared" si="544"/>
        <v>0</v>
      </c>
      <c r="RV153" s="255">
        <f t="shared" si="545"/>
        <v>0</v>
      </c>
      <c r="RW153" s="255"/>
      <c r="RX153" s="259"/>
      <c r="RY153" s="257"/>
      <c r="RZ153" s="260"/>
      <c r="SA153" s="242" t="e">
        <f t="shared" si="546"/>
        <v>#REF!</v>
      </c>
      <c r="SB153" s="242">
        <f t="shared" si="547"/>
        <v>0.34406025839526938</v>
      </c>
      <c r="SC153" s="242">
        <f t="shared" si="548"/>
        <v>0.21453401622184978</v>
      </c>
      <c r="SD153" s="242">
        <f t="shared" si="549"/>
        <v>3.0049108947285907E-2</v>
      </c>
      <c r="SE153" s="242">
        <f t="shared" si="550"/>
        <v>0</v>
      </c>
      <c r="SF153" s="262">
        <v>0</v>
      </c>
      <c r="SG153" s="242">
        <f t="shared" si="551"/>
        <v>0</v>
      </c>
      <c r="SH153" s="262">
        <v>0</v>
      </c>
      <c r="SI153" s="242">
        <f t="shared" si="552"/>
        <v>0.60697413100988529</v>
      </c>
      <c r="SJ153" s="242">
        <f t="shared" si="553"/>
        <v>0</v>
      </c>
      <c r="SK153" s="242">
        <f t="shared" si="554"/>
        <v>0</v>
      </c>
      <c r="SL153" s="242">
        <f t="shared" si="555"/>
        <v>0.15751357899055507</v>
      </c>
      <c r="SM153" s="242">
        <f t="shared" si="556"/>
        <v>0.50945333013279925</v>
      </c>
      <c r="SN153" s="242">
        <f t="shared" si="557"/>
        <v>1.1783276376386702</v>
      </c>
      <c r="SO153" s="242">
        <f t="shared" si="558"/>
        <v>0.19271184541537079</v>
      </c>
      <c r="SP153" s="242">
        <f t="shared" si="559"/>
        <v>1.4199833195610283E-3</v>
      </c>
      <c r="SQ153" s="242">
        <f t="shared" si="560"/>
        <v>0.26715971883741063</v>
      </c>
      <c r="SR153" s="242">
        <f t="shared" si="561"/>
        <v>0</v>
      </c>
      <c r="SS153" s="242" t="e">
        <f t="shared" si="562"/>
        <v>#REF!</v>
      </c>
      <c r="ST153" s="242" t="e">
        <f t="shared" si="563"/>
        <v>#REF!</v>
      </c>
      <c r="SU153" s="242" t="e">
        <f t="shared" si="796"/>
        <v>#REF!</v>
      </c>
      <c r="SV153" s="242" t="e">
        <f t="shared" si="797"/>
        <v>#REF!</v>
      </c>
      <c r="SW153" s="242" t="e">
        <f t="shared" si="564"/>
        <v>#REF!</v>
      </c>
      <c r="SX153" s="242" t="e">
        <f t="shared" si="564"/>
        <v>#REF!</v>
      </c>
      <c r="SY153" s="242" t="e">
        <f t="shared" si="564"/>
        <v>#REF!</v>
      </c>
      <c r="SZ153" s="263" t="e">
        <f t="shared" si="564"/>
        <v>#REF!</v>
      </c>
      <c r="TA153" s="264">
        <f t="shared" si="565"/>
        <v>539.45165999999995</v>
      </c>
      <c r="TB153" s="264">
        <f t="shared" si="566"/>
        <v>326.12304899999998</v>
      </c>
      <c r="TC153" s="264">
        <f t="shared" si="567"/>
        <v>220.79138099999997</v>
      </c>
      <c r="TD153" s="264">
        <f t="shared" si="568"/>
        <v>28.784969999999998</v>
      </c>
      <c r="TE153" s="264">
        <f t="shared" si="569"/>
        <v>0</v>
      </c>
      <c r="TF153" s="264">
        <f t="shared" si="569"/>
        <v>0</v>
      </c>
      <c r="TG153" s="264">
        <f t="shared" si="570"/>
        <v>598.51415399999996</v>
      </c>
      <c r="TH153" s="264">
        <f t="shared" si="571"/>
        <v>0</v>
      </c>
      <c r="TI153" s="264">
        <f t="shared" si="572"/>
        <v>0</v>
      </c>
      <c r="TJ153" s="264">
        <f t="shared" si="573"/>
        <v>149.04217800000001</v>
      </c>
      <c r="TK153" s="264">
        <f t="shared" si="574"/>
        <v>482.41477499999996</v>
      </c>
      <c r="TL153" s="264">
        <f t="shared" si="575"/>
        <v>1168.7763929999999</v>
      </c>
      <c r="TM153" s="264">
        <f t="shared" si="576"/>
        <v>183.37091999999996</v>
      </c>
      <c r="TN153" s="264">
        <f t="shared" si="577"/>
        <v>1.4925539999999999</v>
      </c>
      <c r="TO153" s="264">
        <f t="shared" si="578"/>
        <v>280.81337400000001</v>
      </c>
      <c r="TP153" s="264">
        <f t="shared" si="578"/>
        <v>0</v>
      </c>
      <c r="TQ153" s="264"/>
      <c r="TR153" s="264"/>
      <c r="TS153" s="264" t="e">
        <f t="shared" si="579"/>
        <v>#REF!</v>
      </c>
      <c r="TT153" s="264">
        <f t="shared" si="580"/>
        <v>366.80608207778062</v>
      </c>
      <c r="TU153" s="264">
        <f t="shared" si="581"/>
        <v>228.71686003427624</v>
      </c>
      <c r="TV153" s="264">
        <f t="shared" si="582"/>
        <v>32.035655539790973</v>
      </c>
      <c r="TW153" s="264">
        <f t="shared" si="582"/>
        <v>0</v>
      </c>
      <c r="TX153" s="264">
        <f t="shared" si="583"/>
        <v>0</v>
      </c>
      <c r="TY153" s="264">
        <f t="shared" si="584"/>
        <v>647.10119081094876</v>
      </c>
      <c r="TZ153" s="264">
        <f t="shared" si="585"/>
        <v>0</v>
      </c>
      <c r="UA153" s="264">
        <f t="shared" si="586"/>
        <v>0</v>
      </c>
      <c r="UB153" s="264">
        <f t="shared" si="587"/>
        <v>167.92680169762065</v>
      </c>
      <c r="UC153" s="264">
        <f t="shared" si="588"/>
        <v>543.13328978787854</v>
      </c>
      <c r="UD153" s="264">
        <f t="shared" si="589"/>
        <v>1256.2268777629627</v>
      </c>
      <c r="UE153" s="264">
        <f t="shared" si="590"/>
        <v>205.45202551578092</v>
      </c>
      <c r="UF153" s="264">
        <f t="shared" si="591"/>
        <v>1.5138584168172078</v>
      </c>
      <c r="UG153" s="264">
        <f t="shared" si="592"/>
        <v>284.8216478497518</v>
      </c>
      <c r="UH153" s="264">
        <f t="shared" si="592"/>
        <v>0</v>
      </c>
      <c r="UI153" s="191"/>
      <c r="UJ153" s="191"/>
      <c r="UK153" s="191"/>
      <c r="UL153" s="191"/>
      <c r="UM153" s="189"/>
      <c r="UN153" s="191"/>
      <c r="UO153" s="191"/>
      <c r="UP153" s="191"/>
      <c r="UQ153" s="191"/>
      <c r="UR153" s="191"/>
      <c r="US153" s="191"/>
      <c r="UT153" s="191"/>
      <c r="UU153" s="191"/>
      <c r="UV153" s="192"/>
      <c r="UW153" s="191"/>
      <c r="UX153" s="191"/>
      <c r="UY153" s="191"/>
      <c r="UZ153" s="191"/>
      <c r="VA153" s="191"/>
      <c r="VB153" s="191"/>
      <c r="VC153" s="191"/>
      <c r="VD153" s="191"/>
      <c r="VE153" s="191"/>
      <c r="VF153" s="191"/>
      <c r="VG153" s="191"/>
      <c r="VH153" s="191"/>
      <c r="VI153" s="191"/>
      <c r="VJ153" s="191"/>
      <c r="VK153" s="191"/>
      <c r="VL153" s="191"/>
      <c r="VM153" s="191"/>
      <c r="VN153" s="219"/>
      <c r="VO153" s="191"/>
      <c r="VP153" s="191"/>
      <c r="VQ153" s="191"/>
      <c r="VR153" s="191"/>
      <c r="VS153" s="191"/>
      <c r="VT153" s="191"/>
      <c r="VU153" s="191"/>
      <c r="VV153" s="191"/>
    </row>
    <row r="154" spans="1:594" ht="23.1" hidden="1" customHeight="1" thickBot="1" x14ac:dyDescent="0.35">
      <c r="A154" s="265">
        <v>117</v>
      </c>
      <c r="B154" s="266" t="s">
        <v>183</v>
      </c>
      <c r="C154" s="265">
        <v>3</v>
      </c>
      <c r="D154" s="267">
        <v>937.3</v>
      </c>
      <c r="E154" s="239"/>
      <c r="F154" s="240">
        <f t="shared" si="593"/>
        <v>937.3</v>
      </c>
      <c r="G154" s="240"/>
      <c r="H154" s="268">
        <f>300</f>
        <v>300</v>
      </c>
      <c r="I154" s="269">
        <v>3.6556000000000002</v>
      </c>
      <c r="J154" s="269">
        <v>3.6556000000000002</v>
      </c>
      <c r="K154" s="269">
        <f t="shared" si="798"/>
        <v>2.8437999999999999</v>
      </c>
      <c r="L154" s="269">
        <f t="shared" si="799"/>
        <v>3.3415999999999997</v>
      </c>
      <c r="M154" s="269">
        <v>0.63090000000000002</v>
      </c>
      <c r="N154" s="269">
        <v>0.49780000000000002</v>
      </c>
      <c r="O154" s="269">
        <v>0.314</v>
      </c>
      <c r="P154" s="269">
        <v>2.1299999999999999E-2</v>
      </c>
      <c r="Q154" s="269">
        <v>0</v>
      </c>
      <c r="R154" s="269">
        <v>0</v>
      </c>
      <c r="S154" s="269">
        <v>0.52729999999999999</v>
      </c>
      <c r="T154" s="269">
        <v>0</v>
      </c>
      <c r="U154" s="269">
        <v>0</v>
      </c>
      <c r="V154" s="269">
        <v>0.121</v>
      </c>
      <c r="W154" s="269">
        <v>0.2384</v>
      </c>
      <c r="X154" s="269">
        <v>0.80520000000000003</v>
      </c>
      <c r="Y154" s="269">
        <v>0.22059999999999999</v>
      </c>
      <c r="Z154" s="269">
        <v>8.0000000000000004E-4</v>
      </c>
      <c r="AA154" s="269">
        <v>0.27829999999999999</v>
      </c>
      <c r="AB154" s="269">
        <v>0</v>
      </c>
      <c r="AC154" s="244">
        <v>177.51</v>
      </c>
      <c r="AD154" s="243">
        <f t="shared" si="802"/>
        <v>39.052199999999999</v>
      </c>
      <c r="AE154" s="243">
        <f t="shared" si="390"/>
        <v>0</v>
      </c>
      <c r="AF154" s="243">
        <f t="shared" si="595"/>
        <v>0</v>
      </c>
      <c r="AG154" s="243">
        <f t="shared" si="596"/>
        <v>0</v>
      </c>
      <c r="AH154" s="244">
        <v>7.0635661058750001</v>
      </c>
      <c r="AI154" s="243">
        <f t="shared" si="391"/>
        <v>25.408798045624554</v>
      </c>
      <c r="AJ154" s="243">
        <f t="shared" si="597"/>
        <v>0.81901825133089523</v>
      </c>
      <c r="AK154" s="243">
        <f t="shared" si="598"/>
        <v>21.673583989810265</v>
      </c>
      <c r="AL154" s="243">
        <f t="shared" si="392"/>
        <v>12.451728207574979</v>
      </c>
      <c r="AM154" s="243">
        <f t="shared" si="599"/>
        <v>313.7835508308894</v>
      </c>
      <c r="AN154" s="244">
        <v>218.49</v>
      </c>
      <c r="AO154" s="244">
        <v>48.067799999999998</v>
      </c>
      <c r="AP154" s="243">
        <f t="shared" si="600"/>
        <v>0</v>
      </c>
      <c r="AQ154" s="243">
        <f t="shared" si="601"/>
        <v>0</v>
      </c>
      <c r="AR154" s="243">
        <f t="shared" si="602"/>
        <v>0</v>
      </c>
      <c r="AS154" s="244">
        <v>20.846264687716701</v>
      </c>
      <c r="AT154" s="244" t="e">
        <f t="shared" si="393"/>
        <v>#REF!</v>
      </c>
      <c r="AU154" s="243">
        <f t="shared" si="394"/>
        <v>32.655413391337099</v>
      </c>
      <c r="AV154" s="243">
        <f t="shared" si="603"/>
        <v>1.0526030992979623</v>
      </c>
      <c r="AW154" s="243">
        <f t="shared" si="604"/>
        <v>27.854912443644579</v>
      </c>
      <c r="AX154" s="243">
        <f t="shared" si="395"/>
        <v>16.002973903952689</v>
      </c>
      <c r="AY154" s="243">
        <f t="shared" si="605"/>
        <v>403.27494237960781</v>
      </c>
      <c r="AZ154" s="244">
        <v>36</v>
      </c>
      <c r="BA154" s="243">
        <f t="shared" si="606"/>
        <v>183.49799999999996</v>
      </c>
      <c r="BB154" s="243">
        <f t="shared" si="607"/>
        <v>19.136219999999998</v>
      </c>
      <c r="BC154" s="243">
        <f t="shared" si="608"/>
        <v>15.308975999999999</v>
      </c>
      <c r="BD154" s="243">
        <f t="shared" si="609"/>
        <v>3.8272439999999985</v>
      </c>
      <c r="BE154" s="244">
        <v>7.1760824999999997</v>
      </c>
      <c r="BF154" s="243">
        <f t="shared" si="610"/>
        <v>5.7408660000000005</v>
      </c>
      <c r="BG154" s="243">
        <f t="shared" si="611"/>
        <v>1.4352164999999992</v>
      </c>
      <c r="BH154" s="243">
        <f t="shared" si="396"/>
        <v>23.839057980420449</v>
      </c>
      <c r="BI154" s="243">
        <f t="shared" si="612"/>
        <v>0.76841980267783494</v>
      </c>
      <c r="BJ154" s="243">
        <f t="shared" si="613"/>
        <v>20.334603173626792</v>
      </c>
      <c r="BK154" s="243">
        <f t="shared" si="397"/>
        <v>11.682468024021022</v>
      </c>
      <c r="BL154" s="243">
        <f t="shared" si="614"/>
        <v>294.39819420532973</v>
      </c>
      <c r="BM154" s="244">
        <v>7.02</v>
      </c>
      <c r="BN154" s="243">
        <f t="shared" si="615"/>
        <v>1.5444</v>
      </c>
      <c r="BO154" s="243">
        <f t="shared" si="398"/>
        <v>0</v>
      </c>
      <c r="BP154" s="243">
        <f t="shared" si="616"/>
        <v>0</v>
      </c>
      <c r="BQ154" s="243">
        <f t="shared" si="617"/>
        <v>0</v>
      </c>
      <c r="BR154" s="244">
        <v>1.3364861888083299</v>
      </c>
      <c r="BS154" s="243">
        <f t="shared" si="399"/>
        <v>1.1249581031062372</v>
      </c>
      <c r="BT154" s="243">
        <f t="shared" si="618"/>
        <v>3.6261503467113099E-2</v>
      </c>
      <c r="BU154" s="243">
        <f t="shared" si="619"/>
        <v>0.95958391612661409</v>
      </c>
      <c r="BV154" s="243">
        <f t="shared" si="400"/>
        <v>0.5512922145957283</v>
      </c>
      <c r="BW154" s="243">
        <f t="shared" si="620"/>
        <v>13.892563807812353</v>
      </c>
      <c r="BX154" s="244">
        <v>0</v>
      </c>
      <c r="BY154" s="243">
        <f t="shared" si="401"/>
        <v>0</v>
      </c>
      <c r="BZ154" s="243">
        <f t="shared" si="621"/>
        <v>0</v>
      </c>
      <c r="CA154" s="243">
        <f t="shared" si="622"/>
        <v>0</v>
      </c>
      <c r="CB154" s="243">
        <f t="shared" si="402"/>
        <v>0</v>
      </c>
      <c r="CC154" s="243">
        <f t="shared" si="623"/>
        <v>0</v>
      </c>
      <c r="CD154" s="245"/>
      <c r="CE154" s="243">
        <f t="shared" si="403"/>
        <v>0</v>
      </c>
      <c r="CF154" s="243">
        <f t="shared" si="624"/>
        <v>0</v>
      </c>
      <c r="CG154" s="243">
        <f t="shared" si="625"/>
        <v>0</v>
      </c>
      <c r="CH154" s="243">
        <f t="shared" si="404"/>
        <v>0</v>
      </c>
      <c r="CI154" s="243">
        <f t="shared" si="626"/>
        <v>0</v>
      </c>
      <c r="CJ154" s="245"/>
      <c r="CK154" s="243">
        <f t="shared" si="405"/>
        <v>0</v>
      </c>
      <c r="CL154" s="243">
        <f t="shared" si="627"/>
        <v>0</v>
      </c>
      <c r="CM154" s="243">
        <f t="shared" si="628"/>
        <v>0</v>
      </c>
      <c r="CN154" s="243">
        <f t="shared" si="406"/>
        <v>0</v>
      </c>
      <c r="CO154" s="243">
        <f t="shared" si="629"/>
        <v>0</v>
      </c>
      <c r="CP154" s="243">
        <v>0</v>
      </c>
      <c r="CQ154" s="243">
        <f t="shared" si="407"/>
        <v>0</v>
      </c>
      <c r="CR154" s="243">
        <f t="shared" si="763"/>
        <v>0</v>
      </c>
      <c r="CS154" s="243">
        <f t="shared" si="630"/>
        <v>0</v>
      </c>
      <c r="CT154" s="243">
        <f t="shared" si="408"/>
        <v>0</v>
      </c>
      <c r="CU154" s="243">
        <f t="shared" si="631"/>
        <v>0</v>
      </c>
      <c r="CV154" s="243"/>
      <c r="CW154" s="243">
        <f t="shared" si="409"/>
        <v>0</v>
      </c>
      <c r="CX154" s="243">
        <f t="shared" si="764"/>
        <v>0</v>
      </c>
      <c r="CY154" s="243">
        <f t="shared" si="632"/>
        <v>0</v>
      </c>
      <c r="CZ154" s="243">
        <f t="shared" si="410"/>
        <v>0</v>
      </c>
      <c r="DA154" s="243">
        <f t="shared" si="633"/>
        <v>0</v>
      </c>
      <c r="DB154" s="244">
        <v>0</v>
      </c>
      <c r="DC154" s="243">
        <f t="shared" si="634"/>
        <v>0</v>
      </c>
      <c r="DD154" s="243">
        <f t="shared" si="411"/>
        <v>0</v>
      </c>
      <c r="DE154" s="244">
        <v>0</v>
      </c>
      <c r="DF154" s="244">
        <v>0</v>
      </c>
      <c r="DG154" s="243">
        <f t="shared" si="412"/>
        <v>0</v>
      </c>
      <c r="DH154" s="243">
        <f t="shared" si="413"/>
        <v>0</v>
      </c>
      <c r="DI154" s="243">
        <f t="shared" si="635"/>
        <v>0</v>
      </c>
      <c r="DJ154" s="244">
        <v>68.16</v>
      </c>
      <c r="DK154" s="243">
        <f t="shared" si="636"/>
        <v>14.995199999999999</v>
      </c>
      <c r="DL154" s="243">
        <f t="shared" si="414"/>
        <v>0</v>
      </c>
      <c r="DM154" s="244">
        <v>2.8223562284249999</v>
      </c>
      <c r="DN154" s="244">
        <v>4.1793347465000004</v>
      </c>
      <c r="DO154" s="243">
        <f t="shared" si="415"/>
        <v>10.243802738360202</v>
      </c>
      <c r="DP154" s="243">
        <f t="shared" si="416"/>
        <v>5.0200346856642604</v>
      </c>
      <c r="DQ154" s="243">
        <f t="shared" si="637"/>
        <v>126.50487407873933</v>
      </c>
      <c r="DR154" s="244">
        <v>13.61</v>
      </c>
      <c r="DS154" s="243">
        <f t="shared" si="638"/>
        <v>2.9941999999999998</v>
      </c>
      <c r="DT154" s="243">
        <f t="shared" si="417"/>
        <v>0</v>
      </c>
      <c r="DU154" s="244">
        <v>0.57559504536999995</v>
      </c>
      <c r="DV154" s="244">
        <v>0</v>
      </c>
      <c r="DW154" s="243">
        <f t="shared" si="418"/>
        <v>1.9520020003703842</v>
      </c>
      <c r="DX154" s="243">
        <f t="shared" si="419"/>
        <v>0.95658985228701932</v>
      </c>
      <c r="DY154" s="243">
        <f t="shared" si="420"/>
        <v>24.106064277632886</v>
      </c>
      <c r="DZ154" s="244">
        <v>45.84</v>
      </c>
      <c r="EA154" s="243">
        <f t="shared" si="639"/>
        <v>10.084800000000001</v>
      </c>
      <c r="EB154" s="243">
        <f t="shared" si="421"/>
        <v>0</v>
      </c>
      <c r="EC154" s="244">
        <v>1.896181465555</v>
      </c>
      <c r="ED154" s="244">
        <v>4.6197658750000002E-2</v>
      </c>
      <c r="EE154" s="243">
        <f t="shared" si="422"/>
        <v>6.5749823620204877</v>
      </c>
      <c r="EF154" s="243">
        <f t="shared" si="423"/>
        <v>3.2221080743162753</v>
      </c>
      <c r="EG154" s="243">
        <f t="shared" si="424"/>
        <v>81.197123472770144</v>
      </c>
      <c r="EH154" s="244">
        <v>0</v>
      </c>
      <c r="EI154" s="243">
        <f t="shared" si="640"/>
        <v>0</v>
      </c>
      <c r="EJ154" s="243">
        <f t="shared" si="425"/>
        <v>0</v>
      </c>
      <c r="EK154" s="244">
        <v>0</v>
      </c>
      <c r="EL154" s="244">
        <v>0</v>
      </c>
      <c r="EM154" s="243">
        <f t="shared" si="426"/>
        <v>0</v>
      </c>
      <c r="EN154" s="243">
        <f t="shared" si="427"/>
        <v>0</v>
      </c>
      <c r="EO154" s="243">
        <f t="shared" si="641"/>
        <v>0</v>
      </c>
      <c r="EP154" s="244">
        <v>0</v>
      </c>
      <c r="EQ154" s="244">
        <v>108.7268</v>
      </c>
      <c r="ER154" s="244">
        <v>0</v>
      </c>
      <c r="ES154" s="244">
        <v>0</v>
      </c>
      <c r="ET154" s="244">
        <v>0</v>
      </c>
      <c r="EU154" s="243">
        <f t="shared" si="428"/>
        <v>12.353752214935099</v>
      </c>
      <c r="EV154" s="243">
        <f t="shared" si="642"/>
        <v>0.39820649990146423</v>
      </c>
      <c r="EW154" s="243">
        <f t="shared" si="643"/>
        <v>10.537691934066419</v>
      </c>
      <c r="EX154" s="243">
        <f t="shared" si="429"/>
        <v>6.054027610746755</v>
      </c>
      <c r="EY154" s="243">
        <f t="shared" si="644"/>
        <v>152.56149579081821</v>
      </c>
      <c r="EZ154" s="245">
        <f t="shared" si="645"/>
        <v>127.61</v>
      </c>
      <c r="FA154" s="245">
        <f t="shared" si="645"/>
        <v>28.074200000000001</v>
      </c>
      <c r="FB154" s="245">
        <f t="shared" si="645"/>
        <v>0</v>
      </c>
      <c r="FC154" s="245">
        <f t="shared" si="646"/>
        <v>0</v>
      </c>
      <c r="FD154" s="245">
        <f t="shared" si="647"/>
        <v>0</v>
      </c>
      <c r="FE154" s="245">
        <f t="shared" si="648"/>
        <v>9.5196651445999994</v>
      </c>
      <c r="FF154" s="245">
        <f t="shared" si="649"/>
        <v>31.124539315686174</v>
      </c>
      <c r="FG154" s="245">
        <f t="shared" si="650"/>
        <v>1.0032574432698396</v>
      </c>
      <c r="FH154" s="245">
        <f t="shared" si="651"/>
        <v>26.549084131858024</v>
      </c>
      <c r="FI154" s="245">
        <f t="shared" si="652"/>
        <v>15.25276022301431</v>
      </c>
      <c r="FJ154" s="245">
        <f t="shared" si="652"/>
        <v>384.36955761996057</v>
      </c>
      <c r="FK154" s="244">
        <f t="shared" si="430"/>
        <v>0</v>
      </c>
      <c r="FL154" s="244">
        <v>0</v>
      </c>
      <c r="FM154" s="243">
        <f t="shared" si="653"/>
        <v>0</v>
      </c>
      <c r="FN154" s="243">
        <f t="shared" si="654"/>
        <v>0</v>
      </c>
      <c r="FO154" s="244">
        <v>0</v>
      </c>
      <c r="FP154" s="244">
        <f t="shared" si="655"/>
        <v>0</v>
      </c>
      <c r="FQ154" s="244">
        <f t="shared" si="431"/>
        <v>0</v>
      </c>
      <c r="FR154" s="244">
        <v>0</v>
      </c>
      <c r="FS154" s="243">
        <f t="shared" si="656"/>
        <v>0</v>
      </c>
      <c r="FT154" s="243">
        <f t="shared" si="657"/>
        <v>0</v>
      </c>
      <c r="FU154" s="244">
        <v>0</v>
      </c>
      <c r="FV154" s="244">
        <f t="shared" si="658"/>
        <v>0</v>
      </c>
      <c r="FW154" s="270">
        <v>9.7949999999999999E-3</v>
      </c>
      <c r="FX154" s="243">
        <f t="shared" si="659"/>
        <v>43.660244151019803</v>
      </c>
      <c r="FY154" s="243">
        <f t="shared" si="660"/>
        <v>9.6052537132243572</v>
      </c>
      <c r="FZ154" s="243">
        <f t="shared" si="432"/>
        <v>0</v>
      </c>
      <c r="GA154" s="243">
        <f t="shared" si="661"/>
        <v>0</v>
      </c>
      <c r="GB154" s="243">
        <f t="shared" si="662"/>
        <v>0</v>
      </c>
      <c r="GC154" s="243">
        <f t="shared" si="663"/>
        <v>0.76271251148164698</v>
      </c>
      <c r="GD154" s="243">
        <f t="shared" si="433"/>
        <v>6.1387912050948081</v>
      </c>
      <c r="GE154" s="243">
        <f t="shared" si="664"/>
        <v>0.19787563461499599</v>
      </c>
      <c r="GF154" s="243">
        <f t="shared" si="665"/>
        <v>5.2363597262894652</v>
      </c>
      <c r="GG154" s="243">
        <f t="shared" si="434"/>
        <v>3.0083500790410307</v>
      </c>
      <c r="GH154" s="247">
        <f t="shared" si="666"/>
        <v>75.810421991833962</v>
      </c>
      <c r="GI154" s="244">
        <v>54</v>
      </c>
      <c r="GJ154" s="244">
        <v>4065.54</v>
      </c>
      <c r="GK154" s="244">
        <v>894.41880000000003</v>
      </c>
      <c r="GL154" s="244">
        <v>2493.6941258812899</v>
      </c>
      <c r="GM154" s="244">
        <v>71.022008333333304</v>
      </c>
      <c r="GN154" s="271">
        <v>85.59</v>
      </c>
      <c r="GO154" s="243">
        <f t="shared" si="667"/>
        <v>18.829800000000002</v>
      </c>
      <c r="GP154" s="243">
        <f t="shared" si="435"/>
        <v>0</v>
      </c>
      <c r="GQ154" s="243">
        <f t="shared" si="668"/>
        <v>0</v>
      </c>
      <c r="GR154" s="243">
        <f t="shared" si="669"/>
        <v>0</v>
      </c>
      <c r="GS154" s="244">
        <v>1.7313156670833301</v>
      </c>
      <c r="GT154" s="244">
        <v>0.597656119883333</v>
      </c>
      <c r="GU154" s="245"/>
      <c r="GV154" s="243">
        <f t="shared" si="436"/>
        <v>12.129004770717442</v>
      </c>
      <c r="GW154" s="243">
        <f t="shared" si="670"/>
        <v>0.39096206990427546</v>
      </c>
      <c r="GX154" s="243">
        <f t="shared" si="671"/>
        <v>10.345983432153028</v>
      </c>
      <c r="GY154" s="243">
        <f t="shared" si="437"/>
        <v>5.9438888278842068</v>
      </c>
      <c r="GZ154" s="243">
        <f t="shared" si="672"/>
        <v>149.78599846268199</v>
      </c>
      <c r="HA154" s="244">
        <v>0</v>
      </c>
      <c r="HB154" s="244">
        <v>44</v>
      </c>
      <c r="HC154" s="244">
        <v>0</v>
      </c>
      <c r="HD154" s="244">
        <v>0</v>
      </c>
      <c r="HE154" s="244">
        <v>0</v>
      </c>
      <c r="HF154" s="243">
        <f t="shared" si="673"/>
        <v>0</v>
      </c>
      <c r="HG154" s="243">
        <f t="shared" si="438"/>
        <v>0</v>
      </c>
      <c r="HH154" s="244">
        <v>0</v>
      </c>
      <c r="HI154" s="244">
        <v>0</v>
      </c>
      <c r="HJ154" s="243">
        <f t="shared" si="439"/>
        <v>0</v>
      </c>
      <c r="HK154" s="243">
        <f t="shared" si="440"/>
        <v>0</v>
      </c>
      <c r="HL154" s="243">
        <f t="shared" si="441"/>
        <v>0</v>
      </c>
      <c r="HM154" s="244">
        <v>36.36</v>
      </c>
      <c r="HN154" s="243">
        <f t="shared" si="674"/>
        <v>7.9992000000000001</v>
      </c>
      <c r="HO154" s="243">
        <f t="shared" si="442"/>
        <v>0</v>
      </c>
      <c r="HP154" s="244">
        <v>1.56817150176</v>
      </c>
      <c r="HQ154" s="244">
        <v>34.456595484117003</v>
      </c>
      <c r="HR154" s="243">
        <f t="shared" si="443"/>
        <v>9.1333839513077546</v>
      </c>
      <c r="HS154" s="243">
        <f t="shared" si="444"/>
        <v>4.4758675468592379</v>
      </c>
      <c r="HT154" s="243">
        <f t="shared" si="445"/>
        <v>112.79186218085279</v>
      </c>
      <c r="HU154" s="244">
        <v>22.3</v>
      </c>
      <c r="HV154" s="243">
        <f t="shared" si="675"/>
        <v>4.9060000000000006</v>
      </c>
      <c r="HW154" s="243">
        <f t="shared" si="446"/>
        <v>0</v>
      </c>
      <c r="HX154" s="244">
        <v>0.91067345427999902</v>
      </c>
      <c r="HY154" s="244">
        <v>50.14137021789</v>
      </c>
      <c r="HZ154" s="243">
        <f t="shared" si="447"/>
        <v>8.8918323757487379</v>
      </c>
      <c r="IA154" s="243">
        <f t="shared" si="448"/>
        <v>4.3574938023959371</v>
      </c>
      <c r="IB154" s="243">
        <f t="shared" si="449"/>
        <v>109.8088438203776</v>
      </c>
      <c r="IC154" s="244">
        <v>4.55</v>
      </c>
      <c r="ID154" s="243">
        <f t="shared" si="676"/>
        <v>1.0009999999999999</v>
      </c>
      <c r="IE154" s="243">
        <f t="shared" si="450"/>
        <v>0</v>
      </c>
      <c r="IF154" s="244">
        <v>0.19899662775499999</v>
      </c>
      <c r="IG154" s="244">
        <v>0.82525227312500005</v>
      </c>
      <c r="IH154" s="243">
        <f t="shared" si="451"/>
        <v>0.74709267331509699</v>
      </c>
      <c r="II154" s="243">
        <f t="shared" si="452"/>
        <v>0.36611707870975491</v>
      </c>
      <c r="IJ154" s="243">
        <f t="shared" si="677"/>
        <v>9.2261503834858232</v>
      </c>
      <c r="IK154" s="244">
        <v>0</v>
      </c>
      <c r="IL154" s="243">
        <f t="shared" si="678"/>
        <v>0</v>
      </c>
      <c r="IM154" s="243">
        <f t="shared" si="453"/>
        <v>0</v>
      </c>
      <c r="IN154" s="244">
        <v>0</v>
      </c>
      <c r="IO154" s="244">
        <v>0</v>
      </c>
      <c r="IP154" s="243">
        <f t="shared" si="454"/>
        <v>0</v>
      </c>
      <c r="IQ154" s="243">
        <f t="shared" si="455"/>
        <v>0</v>
      </c>
      <c r="IR154" s="243">
        <f t="shared" si="679"/>
        <v>0</v>
      </c>
      <c r="IS154" s="244">
        <v>2.95</v>
      </c>
      <c r="IT154" s="243">
        <f t="shared" si="680"/>
        <v>0.64900000000000002</v>
      </c>
      <c r="IU154" s="243">
        <f t="shared" si="456"/>
        <v>0</v>
      </c>
      <c r="IV154" s="244">
        <v>0.128994385785</v>
      </c>
      <c r="IW154" s="244">
        <v>0.30605767975974801</v>
      </c>
      <c r="IX154" s="243">
        <f t="shared" si="457"/>
        <v>0.45835690593199607</v>
      </c>
      <c r="IY154" s="243">
        <f t="shared" si="458"/>
        <v>0.22462044857383723</v>
      </c>
      <c r="IZ154" s="243">
        <f t="shared" si="681"/>
        <v>5.6604353040606981</v>
      </c>
      <c r="JA154" s="244">
        <v>21.754666666666601</v>
      </c>
      <c r="JB154" s="243">
        <f t="shared" si="682"/>
        <v>4.7860266666666522</v>
      </c>
      <c r="JC154" s="244">
        <v>55.797333333333199</v>
      </c>
      <c r="JD154" s="243">
        <f t="shared" si="459"/>
        <v>0</v>
      </c>
      <c r="JE154" s="243">
        <f t="shared" si="460"/>
        <v>9.3554080438927283</v>
      </c>
      <c r="JF154" s="243">
        <f t="shared" si="461"/>
        <v>4.5846717355279587</v>
      </c>
      <c r="JG154" s="243">
        <f t="shared" si="683"/>
        <v>115.53372773530455</v>
      </c>
      <c r="JH154" s="244">
        <v>0</v>
      </c>
      <c r="JI154" s="243">
        <f t="shared" si="684"/>
        <v>0</v>
      </c>
      <c r="JJ154" s="244">
        <v>0</v>
      </c>
      <c r="JK154" s="243">
        <f t="shared" si="462"/>
        <v>0</v>
      </c>
      <c r="JL154" s="243">
        <f t="shared" si="463"/>
        <v>0</v>
      </c>
      <c r="JM154" s="243">
        <f t="shared" si="464"/>
        <v>0</v>
      </c>
      <c r="JN154" s="243">
        <f t="shared" si="685"/>
        <v>0</v>
      </c>
      <c r="JO154" s="244">
        <v>0</v>
      </c>
      <c r="JP154" s="243">
        <f t="shared" si="686"/>
        <v>0</v>
      </c>
      <c r="JQ154" s="244">
        <v>0</v>
      </c>
      <c r="JR154" s="243">
        <f t="shared" si="465"/>
        <v>0</v>
      </c>
      <c r="JS154" s="243">
        <f t="shared" si="466"/>
        <v>0</v>
      </c>
      <c r="JT154" s="243">
        <f t="shared" si="467"/>
        <v>0</v>
      </c>
      <c r="JU154" s="243">
        <f t="shared" si="687"/>
        <v>0</v>
      </c>
      <c r="JV154" s="244">
        <v>0</v>
      </c>
      <c r="JW154" s="243">
        <f t="shared" si="688"/>
        <v>0</v>
      </c>
      <c r="JX154" s="244">
        <v>0</v>
      </c>
      <c r="JY154" s="243">
        <f t="shared" si="468"/>
        <v>0</v>
      </c>
      <c r="JZ154" s="243">
        <f t="shared" si="469"/>
        <v>0</v>
      </c>
      <c r="KA154" s="243">
        <f t="shared" si="470"/>
        <v>0</v>
      </c>
      <c r="KB154" s="243">
        <f t="shared" si="689"/>
        <v>0</v>
      </c>
      <c r="KC154" s="244">
        <v>78.290000000000006</v>
      </c>
      <c r="KD154" s="243">
        <f t="shared" si="690"/>
        <v>17.223800000000001</v>
      </c>
      <c r="KE154" s="244">
        <v>41.26</v>
      </c>
      <c r="KF154" s="243">
        <f t="shared" si="471"/>
        <v>0</v>
      </c>
      <c r="KG154" s="243">
        <f t="shared" si="472"/>
        <v>15.540507351408211</v>
      </c>
      <c r="KH154" s="243">
        <f t="shared" si="473"/>
        <v>7.6157153675704112</v>
      </c>
      <c r="KI154" s="243">
        <f t="shared" si="691"/>
        <v>191.91602726277435</v>
      </c>
      <c r="KJ154" s="244">
        <v>16.960077777777801</v>
      </c>
      <c r="KK154" s="243">
        <f t="shared" si="692"/>
        <v>3.7312171111111163</v>
      </c>
      <c r="KL154" s="244">
        <v>16.439422222222198</v>
      </c>
      <c r="KM154" s="243">
        <f t="shared" si="474"/>
        <v>0</v>
      </c>
      <c r="KN154" s="243">
        <f t="shared" si="475"/>
        <v>4.2188648866104543</v>
      </c>
      <c r="KO154" s="243">
        <f t="shared" si="476"/>
        <v>2.0674790998860786</v>
      </c>
      <c r="KP154" s="243">
        <f t="shared" si="693"/>
        <v>52.100473317129179</v>
      </c>
      <c r="KQ154" s="243">
        <f t="shared" si="694"/>
        <v>183.16474444444438</v>
      </c>
      <c r="KR154" s="243">
        <f t="shared" si="694"/>
        <v>40.296243777777768</v>
      </c>
      <c r="KS154" s="243">
        <f t="shared" si="695"/>
        <v>202.03286718002713</v>
      </c>
      <c r="KT154" s="243">
        <f t="shared" si="696"/>
        <v>0</v>
      </c>
      <c r="KU154" s="243">
        <f t="shared" si="697"/>
        <v>0</v>
      </c>
      <c r="KV154" s="243">
        <f t="shared" si="698"/>
        <v>0</v>
      </c>
      <c r="KW154" s="243">
        <f t="shared" si="699"/>
        <v>48.345446188214979</v>
      </c>
      <c r="KX154" s="243">
        <f t="shared" si="700"/>
        <v>1.5583500929790026</v>
      </c>
      <c r="KY154" s="243">
        <f t="shared" si="701"/>
        <v>41.23843586003732</v>
      </c>
      <c r="KZ154" s="243">
        <f t="shared" si="702"/>
        <v>23.691965079523214</v>
      </c>
      <c r="LA154" s="243">
        <f t="shared" si="702"/>
        <v>597.03752000398504</v>
      </c>
      <c r="LB154" s="244">
        <v>76.59</v>
      </c>
      <c r="LC154" s="243">
        <f t="shared" si="703"/>
        <v>16.849800000000002</v>
      </c>
      <c r="LD154" s="243">
        <f t="shared" si="477"/>
        <v>0</v>
      </c>
      <c r="LE154" s="243">
        <f t="shared" si="704"/>
        <v>0</v>
      </c>
      <c r="LF154" s="243">
        <f t="shared" si="705"/>
        <v>0</v>
      </c>
      <c r="LG154" s="244">
        <v>6.9180265525833304</v>
      </c>
      <c r="LH154" s="243">
        <f t="shared" si="478"/>
        <v>11.40285304138491</v>
      </c>
      <c r="LI154" s="243">
        <f t="shared" si="706"/>
        <v>0.36755555069423951</v>
      </c>
      <c r="LJ154" s="243">
        <f t="shared" si="707"/>
        <v>9.7265794577196605</v>
      </c>
      <c r="LK154" s="243">
        <f t="shared" si="479"/>
        <v>5.5880339796984124</v>
      </c>
      <c r="LL154" s="243">
        <f t="shared" si="708"/>
        <v>140.81845628839997</v>
      </c>
      <c r="LM154" s="243">
        <f t="shared" si="480"/>
        <v>0.54166666784117723</v>
      </c>
      <c r="LN154" s="244">
        <v>6.1545228937110799E-2</v>
      </c>
      <c r="LO154" s="243">
        <f t="shared" si="709"/>
        <v>1.9838272432769494E-3</v>
      </c>
      <c r="LP154" s="243">
        <f t="shared" si="710"/>
        <v>5.2497787819218517E-2</v>
      </c>
      <c r="LQ154" s="243">
        <f t="shared" si="481"/>
        <v>3.0160594838914402E-2</v>
      </c>
      <c r="LR154" s="243">
        <f t="shared" si="711"/>
        <v>0.7600469899406429</v>
      </c>
      <c r="LS154" s="244">
        <v>185.9016915</v>
      </c>
      <c r="LT154" s="243">
        <f t="shared" si="482"/>
        <v>21.122514716963128</v>
      </c>
      <c r="LU154" s="243">
        <f t="shared" si="712"/>
        <v>0.68085570345100555</v>
      </c>
      <c r="LV154" s="243">
        <f t="shared" si="713"/>
        <v>18.017404678964652</v>
      </c>
      <c r="LW154" s="243">
        <f t="shared" si="483"/>
        <v>10.351210310848158</v>
      </c>
      <c r="LX154" s="243">
        <f t="shared" si="714"/>
        <v>260.85049983337353</v>
      </c>
      <c r="LY154" s="245">
        <f t="shared" si="484"/>
        <v>0</v>
      </c>
      <c r="LZ154" s="244">
        <v>0</v>
      </c>
      <c r="MA154" s="249">
        <f t="shared" si="715"/>
        <v>0</v>
      </c>
      <c r="MB154" s="249">
        <f t="shared" si="716"/>
        <v>0</v>
      </c>
      <c r="MC154" s="249">
        <f t="shared" si="485"/>
        <v>0</v>
      </c>
      <c r="MD154" s="247">
        <f t="shared" si="717"/>
        <v>0</v>
      </c>
      <c r="ME154" s="250">
        <f t="shared" si="718"/>
        <v>2634.7817524138154</v>
      </c>
      <c r="MF154" s="251">
        <f t="shared" si="765"/>
        <v>1121.9546860864662</v>
      </c>
      <c r="MG154" s="252" t="e">
        <f t="shared" si="719"/>
        <v>#REF!</v>
      </c>
      <c r="MH154" s="252" t="e">
        <f t="shared" si="766"/>
        <v>#REF!</v>
      </c>
      <c r="MI154" s="252">
        <f t="shared" si="720"/>
        <v>185.9016915</v>
      </c>
      <c r="MJ154" s="252">
        <f t="shared" si="721"/>
        <v>0</v>
      </c>
      <c r="MK154" s="252">
        <f t="shared" si="767"/>
        <v>183.49799999999996</v>
      </c>
      <c r="ML154" s="252">
        <f t="shared" si="722"/>
        <v>0</v>
      </c>
      <c r="MM154" s="252">
        <f t="shared" si="723"/>
        <v>0</v>
      </c>
      <c r="MN154" s="252">
        <f t="shared" si="724"/>
        <v>108.7268</v>
      </c>
      <c r="MO154" s="252">
        <f t="shared" si="725"/>
        <v>0</v>
      </c>
      <c r="MP154" s="253">
        <f t="shared" si="726"/>
        <v>0</v>
      </c>
      <c r="MQ154" s="254">
        <f t="shared" si="768"/>
        <v>0</v>
      </c>
      <c r="MR154" s="255">
        <f t="shared" si="727"/>
        <v>0</v>
      </c>
      <c r="MS154" s="255">
        <f t="shared" si="769"/>
        <v>0</v>
      </c>
      <c r="MT154" s="255">
        <f t="shared" si="770"/>
        <v>225.70667420242202</v>
      </c>
      <c r="MU154" s="255">
        <f t="shared" si="486"/>
        <v>7.2753494788319069</v>
      </c>
      <c r="MV154" s="255">
        <f t="shared" si="728"/>
        <v>234.88259904918158</v>
      </c>
      <c r="MW154" s="255" t="e">
        <f t="shared" si="487"/>
        <v>#REF!</v>
      </c>
      <c r="MX154" s="255" t="e">
        <f t="shared" si="488"/>
        <v>#REF!</v>
      </c>
      <c r="MY154" s="256" t="e">
        <f t="shared" si="729"/>
        <v>#REF!</v>
      </c>
      <c r="MZ154" s="254">
        <f t="shared" si="730"/>
        <v>243.0039724675685</v>
      </c>
      <c r="NA154" s="255">
        <f t="shared" si="489"/>
        <v>273.86547697094971</v>
      </c>
      <c r="NB154" s="255">
        <f t="shared" si="731"/>
        <v>0.81901825133089523</v>
      </c>
      <c r="NC154" s="255">
        <f t="shared" si="490"/>
        <v>1.01558263165031</v>
      </c>
      <c r="ND154" s="255">
        <f t="shared" si="732"/>
        <v>249.03456415149952</v>
      </c>
      <c r="NE154" s="255">
        <f t="shared" si="800"/>
        <v>0.97578411774093199</v>
      </c>
      <c r="NF154" s="256">
        <f t="shared" si="771"/>
        <v>3.2887734042919745E-3</v>
      </c>
      <c r="NG154" s="257">
        <f t="shared" si="772"/>
        <v>1.1247138885701284</v>
      </c>
      <c r="NH154" s="254">
        <f t="shared" si="733"/>
        <v>300.54079318124639</v>
      </c>
      <c r="NI154" s="255">
        <f t="shared" si="491"/>
        <v>338.70947391526465</v>
      </c>
      <c r="NJ154" s="255" t="e">
        <f t="shared" si="734"/>
        <v>#REF!</v>
      </c>
      <c r="NK154" s="255" t="e">
        <f t="shared" si="492"/>
        <v>#REF!</v>
      </c>
      <c r="NL154" s="255">
        <f t="shared" si="735"/>
        <v>320.0594780790538</v>
      </c>
      <c r="NM154" s="255">
        <f t="shared" si="773"/>
        <v>0.93901544483245591</v>
      </c>
      <c r="NN154" s="256" t="e">
        <f t="shared" si="774"/>
        <v>#REF!</v>
      </c>
      <c r="NO154" s="257" t="e">
        <f t="shared" si="801"/>
        <v>#REF!</v>
      </c>
      <c r="NP154" s="254">
        <f t="shared" si="736"/>
        <v>24.808215871824686</v>
      </c>
      <c r="NQ154" s="255">
        <f t="shared" si="493"/>
        <v>27.958859287546421</v>
      </c>
      <c r="NR154" s="255">
        <f t="shared" si="737"/>
        <v>21.818261802677831</v>
      </c>
      <c r="NS154" s="255">
        <f t="shared" si="494"/>
        <v>27.054644635320511</v>
      </c>
      <c r="NT154" s="255">
        <f t="shared" si="738"/>
        <v>233.6493604804204</v>
      </c>
      <c r="NU154" s="255">
        <f t="shared" si="739"/>
        <v>0.10617711865684132</v>
      </c>
      <c r="NV154" s="256">
        <f t="shared" si="740"/>
        <v>9.3380361742981019E-2</v>
      </c>
      <c r="NW154" s="257">
        <f t="shared" si="495"/>
        <v>1.0358957808877343</v>
      </c>
      <c r="NX154" s="254">
        <f t="shared" si="741"/>
        <v>9.7350923776744676</v>
      </c>
      <c r="NY154" s="255">
        <f t="shared" si="496"/>
        <v>10.971449109639124</v>
      </c>
      <c r="NZ154" s="255">
        <f t="shared" si="742"/>
        <v>3.6261503467113099E-2</v>
      </c>
      <c r="OA154" s="255">
        <f t="shared" si="497"/>
        <v>4.4964264299220243E-2</v>
      </c>
      <c r="OB154" s="255">
        <f t="shared" si="743"/>
        <v>11.025844291914566</v>
      </c>
      <c r="OC154" s="255">
        <f t="shared" si="775"/>
        <v>0.88293396133059587</v>
      </c>
      <c r="OD154" s="256">
        <f t="shared" si="776"/>
        <v>3.2887734042919741E-3</v>
      </c>
      <c r="OE154" s="257">
        <f t="shared" si="777"/>
        <v>1.1129219187060158</v>
      </c>
      <c r="OF154" s="254">
        <f t="shared" si="744"/>
        <v>0</v>
      </c>
      <c r="OG154" s="255">
        <f t="shared" si="498"/>
        <v>0</v>
      </c>
      <c r="OH154" s="255">
        <f t="shared" si="745"/>
        <v>0</v>
      </c>
      <c r="OI154" s="255">
        <f t="shared" si="499"/>
        <v>0</v>
      </c>
      <c r="OJ154" s="255">
        <f t="shared" si="746"/>
        <v>0</v>
      </c>
      <c r="OK154" s="255"/>
      <c r="OL154" s="256"/>
      <c r="OM154" s="257"/>
      <c r="ON154" s="258"/>
      <c r="OO154" s="254">
        <f t="shared" si="747"/>
        <v>0</v>
      </c>
      <c r="OP154" s="255">
        <f t="shared" si="500"/>
        <v>0</v>
      </c>
      <c r="OQ154" s="255">
        <f t="shared" si="748"/>
        <v>0</v>
      </c>
      <c r="OR154" s="255">
        <f t="shared" si="501"/>
        <v>0</v>
      </c>
      <c r="OS154" s="255">
        <f t="shared" si="749"/>
        <v>0</v>
      </c>
      <c r="OT154" s="255"/>
      <c r="OU154" s="256"/>
      <c r="OV154" s="257"/>
      <c r="OW154" s="258"/>
      <c r="OX154" s="254">
        <f t="shared" si="750"/>
        <v>188.07408264086678</v>
      </c>
      <c r="OY154" s="255">
        <f t="shared" si="502"/>
        <v>211.95949113625687</v>
      </c>
      <c r="OZ154" s="255">
        <f t="shared" si="751"/>
        <v>1.0032574432698396</v>
      </c>
      <c r="PA154" s="255">
        <f t="shared" si="503"/>
        <v>1.244039229654601</v>
      </c>
      <c r="PB154" s="255">
        <f t="shared" si="752"/>
        <v>305.05520446028618</v>
      </c>
      <c r="PC154" s="255">
        <f t="shared" si="804"/>
        <v>0.61652474663926393</v>
      </c>
      <c r="PD154" s="259">
        <f t="shared" si="504"/>
        <v>3.2887734042919741E-3</v>
      </c>
      <c r="PE154" s="257">
        <f t="shared" si="805"/>
        <v>1.0790879484402167</v>
      </c>
      <c r="PF154" s="254">
        <f t="shared" si="505"/>
        <v>0</v>
      </c>
      <c r="PG154" s="255">
        <f t="shared" si="506"/>
        <v>0</v>
      </c>
      <c r="PH154" s="255">
        <f t="shared" si="753"/>
        <v>0</v>
      </c>
      <c r="PI154" s="255">
        <f t="shared" si="507"/>
        <v>0</v>
      </c>
      <c r="PJ154" s="255">
        <f t="shared" si="508"/>
        <v>0</v>
      </c>
      <c r="PK154" s="255"/>
      <c r="PL154" s="259"/>
      <c r="PM154" s="257"/>
      <c r="PN154" s="254">
        <f t="shared" si="509"/>
        <v>0</v>
      </c>
      <c r="PO154" s="255">
        <f t="shared" si="510"/>
        <v>0</v>
      </c>
      <c r="PP154" s="255">
        <f t="shared" si="754"/>
        <v>0</v>
      </c>
      <c r="PQ154" s="255">
        <f t="shared" si="511"/>
        <v>0</v>
      </c>
      <c r="PR154" s="255">
        <f t="shared" si="512"/>
        <v>0</v>
      </c>
      <c r="PS154" s="255"/>
      <c r="PT154" s="259"/>
      <c r="PU154" s="257"/>
      <c r="PV154" s="254">
        <f t="shared" si="513"/>
        <v>59.653856730317308</v>
      </c>
      <c r="PW154" s="255">
        <f t="shared" si="514"/>
        <v>67.22989653506761</v>
      </c>
      <c r="PX154" s="255">
        <f t="shared" si="515"/>
        <v>0.19787563461499599</v>
      </c>
      <c r="PY154" s="255">
        <f t="shared" si="516"/>
        <v>0.24536578692259503</v>
      </c>
      <c r="PZ154" s="255">
        <f t="shared" si="517"/>
        <v>60.16700158082061</v>
      </c>
      <c r="QA154" s="255">
        <f t="shared" si="755"/>
        <v>0.99147132419730089</v>
      </c>
      <c r="QB154" s="259">
        <f t="shared" si="518"/>
        <v>3.2887734042919741E-3</v>
      </c>
      <c r="QC154" s="257">
        <f t="shared" si="756"/>
        <v>1.1267061637900873</v>
      </c>
      <c r="QD154" s="254">
        <f t="shared" si="519"/>
        <v>117.0418997872267</v>
      </c>
      <c r="QE154" s="255">
        <f t="shared" si="520"/>
        <v>131.9062210602045</v>
      </c>
      <c r="QF154" s="255">
        <f t="shared" si="521"/>
        <v>0.39096206990427546</v>
      </c>
      <c r="QG154" s="255">
        <f t="shared" si="522"/>
        <v>0.48479296668130156</v>
      </c>
      <c r="QH154" s="255">
        <f t="shared" si="523"/>
        <v>118.87777655768413</v>
      </c>
      <c r="QI154" s="255">
        <f t="shared" si="784"/>
        <v>0.98455660238929021</v>
      </c>
      <c r="QJ154" s="259">
        <f t="shared" si="785"/>
        <v>3.2887734042919741E-3</v>
      </c>
      <c r="QK154" s="257">
        <f t="shared" si="786"/>
        <v>1.1258279941204701</v>
      </c>
      <c r="QL154" s="254">
        <f t="shared" si="524"/>
        <v>273.77187997146768</v>
      </c>
      <c r="QM154" s="255">
        <f t="shared" si="525"/>
        <v>308.54090872784406</v>
      </c>
      <c r="QN154" s="255">
        <f t="shared" si="526"/>
        <v>1.5583500929790026</v>
      </c>
      <c r="QO154" s="255">
        <f t="shared" si="527"/>
        <v>1.9323541152939632</v>
      </c>
      <c r="QP154" s="255">
        <f t="shared" si="757"/>
        <v>473.83930159046429</v>
      </c>
      <c r="QQ154" s="255">
        <f t="shared" si="758"/>
        <v>0.57777368625299608</v>
      </c>
      <c r="QR154" s="259">
        <f t="shared" si="528"/>
        <v>3.2887734042919741E-3</v>
      </c>
      <c r="QS154" s="257">
        <f t="shared" si="759"/>
        <v>1.0741665637711606</v>
      </c>
      <c r="QT154" s="254">
        <f t="shared" si="529"/>
        <v>105.30622693841799</v>
      </c>
      <c r="QU154" s="255">
        <f t="shared" si="530"/>
        <v>118.68011775959708</v>
      </c>
      <c r="QV154" s="255">
        <f t="shared" si="531"/>
        <v>0.36755555069423951</v>
      </c>
      <c r="QW154" s="255">
        <f t="shared" si="532"/>
        <v>0.45576888286085698</v>
      </c>
      <c r="QX154" s="255">
        <f t="shared" si="533"/>
        <v>111.76067959396823</v>
      </c>
      <c r="QY154" s="255">
        <f t="shared" si="787"/>
        <v>0.94224755362083001</v>
      </c>
      <c r="QZ154" s="259">
        <f t="shared" si="788"/>
        <v>3.2887734042919745E-3</v>
      </c>
      <c r="RA154" s="257">
        <f t="shared" si="789"/>
        <v>1.1204547449268756</v>
      </c>
      <c r="RB154" s="254">
        <f t="shared" si="534"/>
        <v>6.4047301139446594E-2</v>
      </c>
      <c r="RC154" s="255">
        <f t="shared" si="535"/>
        <v>7.2181308384156317E-2</v>
      </c>
      <c r="RD154" s="255">
        <f t="shared" si="760"/>
        <v>1.9838272432769494E-3</v>
      </c>
      <c r="RE154" s="255">
        <f t="shared" si="536"/>
        <v>2.4599457816634174E-3</v>
      </c>
      <c r="RF154" s="255">
        <f t="shared" si="537"/>
        <v>0.60321189677828801</v>
      </c>
      <c r="RG154" s="255">
        <f t="shared" si="790"/>
        <v>0.1061771186568413</v>
      </c>
      <c r="RH154" s="259">
        <f t="shared" si="791"/>
        <v>3.2887734042919745E-3</v>
      </c>
      <c r="RI154" s="257">
        <f t="shared" si="792"/>
        <v>1.0142737996864488</v>
      </c>
      <c r="RJ154" s="254">
        <f t="shared" si="538"/>
        <v>21.981233708336877</v>
      </c>
      <c r="RK154" s="255">
        <f t="shared" si="539"/>
        <v>24.772850389295659</v>
      </c>
      <c r="RL154" s="255">
        <f t="shared" si="761"/>
        <v>0.68085570345100555</v>
      </c>
      <c r="RM154" s="255">
        <f t="shared" si="540"/>
        <v>0.84426107227924685</v>
      </c>
      <c r="RN154" s="255">
        <f t="shared" si="541"/>
        <v>207.02420621696314</v>
      </c>
      <c r="RO154" s="255">
        <f t="shared" si="793"/>
        <v>0.10617711865684129</v>
      </c>
      <c r="RP154" s="259">
        <f t="shared" si="794"/>
        <v>3.2887734042919741E-3</v>
      </c>
      <c r="RQ154" s="257">
        <f t="shared" si="795"/>
        <v>1.0142737996864488</v>
      </c>
      <c r="RR154" s="254">
        <f t="shared" si="542"/>
        <v>0</v>
      </c>
      <c r="RS154" s="255">
        <f t="shared" si="543"/>
        <v>0</v>
      </c>
      <c r="RT154" s="255">
        <f t="shared" si="762"/>
        <v>0</v>
      </c>
      <c r="RU154" s="255">
        <f t="shared" si="544"/>
        <v>0</v>
      </c>
      <c r="RV154" s="255">
        <f t="shared" si="545"/>
        <v>0</v>
      </c>
      <c r="RW154" s="255"/>
      <c r="RX154" s="259"/>
      <c r="RY154" s="257"/>
      <c r="RZ154" s="260"/>
      <c r="SA154" s="242" t="e">
        <f t="shared" si="546"/>
        <v>#REF!</v>
      </c>
      <c r="SB154" s="242">
        <f t="shared" si="547"/>
        <v>0.55988257373021</v>
      </c>
      <c r="SC154" s="242">
        <f t="shared" si="548"/>
        <v>0.32527127519874854</v>
      </c>
      <c r="SD154" s="242">
        <f t="shared" si="549"/>
        <v>2.3705236868438135E-2</v>
      </c>
      <c r="SE154" s="242">
        <f t="shared" si="550"/>
        <v>0</v>
      </c>
      <c r="SF154" s="262">
        <v>0</v>
      </c>
      <c r="SG154" s="242">
        <f t="shared" si="551"/>
        <v>0</v>
      </c>
      <c r="SH154" s="262">
        <v>0</v>
      </c>
      <c r="SI154" s="242">
        <f t="shared" si="552"/>
        <v>0.56900307521252624</v>
      </c>
      <c r="SJ154" s="242">
        <f t="shared" si="553"/>
        <v>0</v>
      </c>
      <c r="SK154" s="242">
        <f t="shared" si="554"/>
        <v>0</v>
      </c>
      <c r="SL154" s="242">
        <f t="shared" si="555"/>
        <v>0.13633144581860054</v>
      </c>
      <c r="SM154" s="242">
        <f t="shared" si="556"/>
        <v>0.26839739379832006</v>
      </c>
      <c r="SN154" s="242">
        <f t="shared" si="557"/>
        <v>0.86491891714853852</v>
      </c>
      <c r="SO154" s="242">
        <f t="shared" si="558"/>
        <v>0.24717231673086873</v>
      </c>
      <c r="SP154" s="242">
        <f t="shared" si="559"/>
        <v>8.1141903974915911E-4</v>
      </c>
      <c r="SQ154" s="242">
        <f t="shared" si="560"/>
        <v>0.28227239845273872</v>
      </c>
      <c r="SR154" s="242">
        <f t="shared" si="561"/>
        <v>0</v>
      </c>
      <c r="SS154" s="242" t="e">
        <f t="shared" si="562"/>
        <v>#REF!</v>
      </c>
      <c r="ST154" s="242" t="e">
        <f t="shared" si="563"/>
        <v>#REF!</v>
      </c>
      <c r="SU154" s="242" t="e">
        <f t="shared" si="796"/>
        <v>#REF!</v>
      </c>
      <c r="SV154" s="242" t="e">
        <f t="shared" si="797"/>
        <v>#REF!</v>
      </c>
      <c r="SW154" s="242" t="e">
        <f t="shared" si="564"/>
        <v>#REF!</v>
      </c>
      <c r="SX154" s="242" t="e">
        <f t="shared" si="564"/>
        <v>#REF!</v>
      </c>
      <c r="SY154" s="242" t="e">
        <f t="shared" si="564"/>
        <v>#REF!</v>
      </c>
      <c r="SZ154" s="263" t="e">
        <f t="shared" si="564"/>
        <v>#REF!</v>
      </c>
      <c r="TA154" s="264">
        <f t="shared" si="565"/>
        <v>591.34257000000002</v>
      </c>
      <c r="TB154" s="264">
        <f t="shared" si="566"/>
        <v>466.58794</v>
      </c>
      <c r="TC154" s="264">
        <f t="shared" si="567"/>
        <v>294.31219999999996</v>
      </c>
      <c r="TD154" s="264">
        <f t="shared" si="568"/>
        <v>19.964489999999998</v>
      </c>
      <c r="TE154" s="264">
        <f t="shared" si="569"/>
        <v>0</v>
      </c>
      <c r="TF154" s="264">
        <f t="shared" si="569"/>
        <v>0</v>
      </c>
      <c r="TG154" s="264">
        <f t="shared" si="570"/>
        <v>494.23828999999995</v>
      </c>
      <c r="TH154" s="264">
        <f t="shared" si="571"/>
        <v>0</v>
      </c>
      <c r="TI154" s="264">
        <f t="shared" si="572"/>
        <v>0</v>
      </c>
      <c r="TJ154" s="264">
        <f t="shared" si="573"/>
        <v>113.41329999999999</v>
      </c>
      <c r="TK154" s="264">
        <f t="shared" si="574"/>
        <v>223.45231999999999</v>
      </c>
      <c r="TL154" s="264">
        <f t="shared" si="575"/>
        <v>754.71396000000004</v>
      </c>
      <c r="TM154" s="264">
        <f t="shared" si="576"/>
        <v>206.76837999999998</v>
      </c>
      <c r="TN154" s="264">
        <f t="shared" si="577"/>
        <v>0.74983999999999995</v>
      </c>
      <c r="TO154" s="264">
        <f t="shared" si="578"/>
        <v>260.85058999999995</v>
      </c>
      <c r="TP154" s="264">
        <f t="shared" si="578"/>
        <v>0</v>
      </c>
      <c r="TQ154" s="264"/>
      <c r="TR154" s="264"/>
      <c r="TS154" s="264" t="e">
        <f t="shared" si="579"/>
        <v>#REF!</v>
      </c>
      <c r="TT154" s="264">
        <f t="shared" si="580"/>
        <v>524.77793635732576</v>
      </c>
      <c r="TU154" s="264">
        <f t="shared" si="581"/>
        <v>304.87676624378702</v>
      </c>
      <c r="TV154" s="264">
        <f t="shared" si="582"/>
        <v>22.218918516787063</v>
      </c>
      <c r="TW154" s="264">
        <f t="shared" si="582"/>
        <v>0</v>
      </c>
      <c r="TX154" s="264">
        <f t="shared" si="583"/>
        <v>0</v>
      </c>
      <c r="TY154" s="264">
        <f t="shared" si="584"/>
        <v>533.32658239670081</v>
      </c>
      <c r="TZ154" s="264">
        <f t="shared" si="585"/>
        <v>0</v>
      </c>
      <c r="UA154" s="264">
        <f t="shared" si="586"/>
        <v>0</v>
      </c>
      <c r="UB154" s="264">
        <f t="shared" si="587"/>
        <v>127.78346416577429</v>
      </c>
      <c r="UC154" s="264">
        <f t="shared" si="588"/>
        <v>251.56887720716537</v>
      </c>
      <c r="UD154" s="264">
        <f t="shared" si="589"/>
        <v>810.68850104332512</v>
      </c>
      <c r="UE154" s="264">
        <f t="shared" si="590"/>
        <v>231.67461247184326</v>
      </c>
      <c r="UF154" s="264">
        <f t="shared" si="591"/>
        <v>0.76054306595688681</v>
      </c>
      <c r="UG154" s="264">
        <f t="shared" si="592"/>
        <v>264.57391906975198</v>
      </c>
      <c r="UH154" s="264">
        <f t="shared" si="592"/>
        <v>0</v>
      </c>
      <c r="UI154" s="191"/>
      <c r="UJ154" s="191"/>
      <c r="UK154" s="191"/>
      <c r="UL154" s="191"/>
      <c r="UM154" s="189"/>
      <c r="UN154" s="191"/>
      <c r="UO154" s="191"/>
      <c r="UP154" s="191"/>
      <c r="UQ154" s="191"/>
      <c r="UR154" s="191"/>
      <c r="US154" s="191"/>
      <c r="UT154" s="191"/>
      <c r="UU154" s="191"/>
      <c r="UV154" s="192"/>
      <c r="UW154" s="191"/>
      <c r="UX154" s="191"/>
      <c r="UY154" s="191"/>
      <c r="UZ154" s="191"/>
      <c r="VA154" s="191"/>
      <c r="VB154" s="191"/>
      <c r="VC154" s="191"/>
      <c r="VD154" s="191"/>
      <c r="VE154" s="191"/>
      <c r="VF154" s="191"/>
      <c r="VG154" s="191"/>
      <c r="VH154" s="191"/>
      <c r="VI154" s="191"/>
      <c r="VJ154" s="191"/>
      <c r="VK154" s="191"/>
      <c r="VL154" s="191"/>
      <c r="VM154" s="191"/>
      <c r="VN154" s="219"/>
      <c r="VO154" s="191"/>
      <c r="VP154" s="191"/>
      <c r="VQ154" s="191"/>
      <c r="VR154" s="191"/>
      <c r="VS154" s="191"/>
      <c r="VT154" s="191"/>
      <c r="VU154" s="191"/>
      <c r="VV154" s="191"/>
    </row>
    <row r="155" spans="1:594" ht="23.1" hidden="1" customHeight="1" thickBot="1" x14ac:dyDescent="0.35">
      <c r="A155" s="265">
        <v>118</v>
      </c>
      <c r="B155" s="266" t="s">
        <v>183</v>
      </c>
      <c r="C155" s="265">
        <v>3</v>
      </c>
      <c r="D155" s="267">
        <v>1136.2</v>
      </c>
      <c r="E155" s="239"/>
      <c r="F155" s="240">
        <f t="shared" si="593"/>
        <v>1136.2</v>
      </c>
      <c r="G155" s="240"/>
      <c r="H155" s="268">
        <f>600+149.5</f>
        <v>749.5</v>
      </c>
      <c r="I155" s="269">
        <v>3.8148</v>
      </c>
      <c r="J155" s="269">
        <v>3.8148</v>
      </c>
      <c r="K155" s="269">
        <f t="shared" si="798"/>
        <v>3.0981000000000001</v>
      </c>
      <c r="L155" s="269">
        <f t="shared" si="799"/>
        <v>3.5053000000000001</v>
      </c>
      <c r="M155" s="269">
        <v>0.80030000000000001</v>
      </c>
      <c r="N155" s="269">
        <v>0.40720000000000001</v>
      </c>
      <c r="O155" s="269">
        <v>0.3095</v>
      </c>
      <c r="P155" s="269">
        <v>2.47E-2</v>
      </c>
      <c r="Q155" s="269">
        <v>0</v>
      </c>
      <c r="R155" s="269">
        <v>0</v>
      </c>
      <c r="S155" s="269">
        <v>0.52869999999999995</v>
      </c>
      <c r="T155" s="269">
        <v>0</v>
      </c>
      <c r="U155" s="269">
        <v>0</v>
      </c>
      <c r="V155" s="269">
        <v>0.1298</v>
      </c>
      <c r="W155" s="269">
        <v>0.23719999999999999</v>
      </c>
      <c r="X155" s="269">
        <v>0.9476</v>
      </c>
      <c r="Y155" s="269">
        <v>0.15129999999999999</v>
      </c>
      <c r="Z155" s="269">
        <v>1.2999999999999999E-3</v>
      </c>
      <c r="AA155" s="269">
        <v>0.2772</v>
      </c>
      <c r="AB155" s="269">
        <v>0</v>
      </c>
      <c r="AC155" s="244">
        <v>176.06</v>
      </c>
      <c r="AD155" s="243">
        <f t="shared" si="802"/>
        <v>38.733200000000004</v>
      </c>
      <c r="AE155" s="243">
        <f t="shared" si="390"/>
        <v>0</v>
      </c>
      <c r="AF155" s="243">
        <f t="shared" si="595"/>
        <v>0</v>
      </c>
      <c r="AG155" s="243">
        <f t="shared" si="596"/>
        <v>0</v>
      </c>
      <c r="AH155" s="244">
        <v>6.96304675875</v>
      </c>
      <c r="AI155" s="243">
        <f t="shared" si="391"/>
        <v>25.196379591522998</v>
      </c>
      <c r="AJ155" s="243">
        <f t="shared" si="597"/>
        <v>0.81217122966083133</v>
      </c>
      <c r="AK155" s="243">
        <f t="shared" si="598"/>
        <v>21.492392057878305</v>
      </c>
      <c r="AL155" s="243">
        <f t="shared" si="392"/>
        <v>12.347631317513653</v>
      </c>
      <c r="AM155" s="243">
        <f t="shared" si="599"/>
        <v>311.16030920134403</v>
      </c>
      <c r="AN155" s="244">
        <v>334.32</v>
      </c>
      <c r="AO155" s="244">
        <v>73.550399999999996</v>
      </c>
      <c r="AP155" s="243">
        <f t="shared" si="600"/>
        <v>0</v>
      </c>
      <c r="AQ155" s="243">
        <f t="shared" si="601"/>
        <v>0</v>
      </c>
      <c r="AR155" s="243">
        <f t="shared" si="602"/>
        <v>0</v>
      </c>
      <c r="AS155" s="244">
        <v>35.104747111191699</v>
      </c>
      <c r="AT155" s="244" t="e">
        <f t="shared" si="393"/>
        <v>#REF!</v>
      </c>
      <c r="AU155" s="243">
        <f t="shared" si="394"/>
        <v>50.331704830695713</v>
      </c>
      <c r="AV155" s="243">
        <f t="shared" si="603"/>
        <v>1.622374454821478</v>
      </c>
      <c r="AW155" s="243">
        <f t="shared" si="604"/>
        <v>42.9327050433333</v>
      </c>
      <c r="AX155" s="243">
        <f t="shared" si="395"/>
        <v>24.665342597094373</v>
      </c>
      <c r="AY155" s="243">
        <f t="shared" si="605"/>
        <v>621.56663344677816</v>
      </c>
      <c r="AZ155" s="244">
        <v>43</v>
      </c>
      <c r="BA155" s="243">
        <f t="shared" si="606"/>
        <v>219.17816666666661</v>
      </c>
      <c r="BB155" s="243">
        <f t="shared" si="607"/>
        <v>22.857151666666663</v>
      </c>
      <c r="BC155" s="243">
        <f t="shared" si="608"/>
        <v>18.285721333333331</v>
      </c>
      <c r="BD155" s="243">
        <f t="shared" si="609"/>
        <v>4.5714303333333319</v>
      </c>
      <c r="BE155" s="244">
        <v>8.571431875</v>
      </c>
      <c r="BF155" s="243">
        <f t="shared" si="610"/>
        <v>6.8571455000000006</v>
      </c>
      <c r="BG155" s="243">
        <f t="shared" si="611"/>
        <v>1.7142863749999995</v>
      </c>
      <c r="BH155" s="243">
        <f t="shared" si="396"/>
        <v>28.474430365502197</v>
      </c>
      <c r="BI155" s="243">
        <f t="shared" si="612"/>
        <v>0.91783476430963606</v>
      </c>
      <c r="BJ155" s="243">
        <f t="shared" si="613"/>
        <v>24.288553790720883</v>
      </c>
      <c r="BK155" s="243">
        <f t="shared" si="397"/>
        <v>13.954059028691773</v>
      </c>
      <c r="BL155" s="243">
        <f t="shared" si="614"/>
        <v>351.64228752303262</v>
      </c>
      <c r="BM155" s="244">
        <v>9.89</v>
      </c>
      <c r="BN155" s="243">
        <f t="shared" si="615"/>
        <v>2.1758000000000002</v>
      </c>
      <c r="BO155" s="243">
        <f t="shared" si="398"/>
        <v>0</v>
      </c>
      <c r="BP155" s="243">
        <f t="shared" si="616"/>
        <v>0</v>
      </c>
      <c r="BQ155" s="243">
        <f t="shared" si="617"/>
        <v>0</v>
      </c>
      <c r="BR155" s="244">
        <v>1.8833674728333301</v>
      </c>
      <c r="BS155" s="243">
        <f t="shared" si="399"/>
        <v>1.5849317607435831</v>
      </c>
      <c r="BT155" s="243">
        <f t="shared" si="618"/>
        <v>5.1088132419020098E-2</v>
      </c>
      <c r="BU155" s="243">
        <f t="shared" si="619"/>
        <v>1.3519392602874125</v>
      </c>
      <c r="BV155" s="243">
        <f t="shared" si="400"/>
        <v>0.77670496167884573</v>
      </c>
      <c r="BW155" s="243">
        <f t="shared" si="620"/>
        <v>19.572965034306911</v>
      </c>
      <c r="BX155" s="244">
        <v>0</v>
      </c>
      <c r="BY155" s="243">
        <f t="shared" si="401"/>
        <v>0</v>
      </c>
      <c r="BZ155" s="243">
        <f t="shared" si="621"/>
        <v>0</v>
      </c>
      <c r="CA155" s="243">
        <f t="shared" si="622"/>
        <v>0</v>
      </c>
      <c r="CB155" s="243">
        <f t="shared" si="402"/>
        <v>0</v>
      </c>
      <c r="CC155" s="243">
        <f t="shared" si="623"/>
        <v>0</v>
      </c>
      <c r="CD155" s="245"/>
      <c r="CE155" s="243">
        <f t="shared" si="403"/>
        <v>0</v>
      </c>
      <c r="CF155" s="243">
        <f t="shared" si="624"/>
        <v>0</v>
      </c>
      <c r="CG155" s="243">
        <f t="shared" si="625"/>
        <v>0</v>
      </c>
      <c r="CH155" s="243">
        <f t="shared" si="404"/>
        <v>0</v>
      </c>
      <c r="CI155" s="243">
        <f t="shared" si="626"/>
        <v>0</v>
      </c>
      <c r="CJ155" s="245"/>
      <c r="CK155" s="243">
        <f t="shared" si="405"/>
        <v>0</v>
      </c>
      <c r="CL155" s="243">
        <f t="shared" si="627"/>
        <v>0</v>
      </c>
      <c r="CM155" s="243">
        <f t="shared" si="628"/>
        <v>0</v>
      </c>
      <c r="CN155" s="243">
        <f t="shared" si="406"/>
        <v>0</v>
      </c>
      <c r="CO155" s="243">
        <f t="shared" si="629"/>
        <v>0</v>
      </c>
      <c r="CP155" s="243">
        <v>0</v>
      </c>
      <c r="CQ155" s="243">
        <f t="shared" si="407"/>
        <v>0</v>
      </c>
      <c r="CR155" s="243">
        <f t="shared" si="763"/>
        <v>0</v>
      </c>
      <c r="CS155" s="243">
        <f t="shared" si="630"/>
        <v>0</v>
      </c>
      <c r="CT155" s="243">
        <f t="shared" si="408"/>
        <v>0</v>
      </c>
      <c r="CU155" s="243">
        <f t="shared" si="631"/>
        <v>0</v>
      </c>
      <c r="CV155" s="243"/>
      <c r="CW155" s="243">
        <f t="shared" si="409"/>
        <v>0</v>
      </c>
      <c r="CX155" s="243">
        <f t="shared" si="764"/>
        <v>0</v>
      </c>
      <c r="CY155" s="243">
        <f t="shared" si="632"/>
        <v>0</v>
      </c>
      <c r="CZ155" s="243">
        <f t="shared" si="410"/>
        <v>0</v>
      </c>
      <c r="DA155" s="243">
        <f t="shared" si="633"/>
        <v>0</v>
      </c>
      <c r="DB155" s="244">
        <v>0</v>
      </c>
      <c r="DC155" s="243">
        <f t="shared" si="634"/>
        <v>0</v>
      </c>
      <c r="DD155" s="243">
        <f t="shared" si="411"/>
        <v>0</v>
      </c>
      <c r="DE155" s="244">
        <v>0</v>
      </c>
      <c r="DF155" s="244">
        <v>0</v>
      </c>
      <c r="DG155" s="243">
        <f t="shared" si="412"/>
        <v>0</v>
      </c>
      <c r="DH155" s="243">
        <f t="shared" si="413"/>
        <v>0</v>
      </c>
      <c r="DI155" s="243">
        <f t="shared" si="635"/>
        <v>0</v>
      </c>
      <c r="DJ155" s="244">
        <v>77.52</v>
      </c>
      <c r="DK155" s="243">
        <f t="shared" si="636"/>
        <v>17.054399999999998</v>
      </c>
      <c r="DL155" s="243">
        <f t="shared" si="414"/>
        <v>0</v>
      </c>
      <c r="DM155" s="244">
        <v>3.2247269928399902</v>
      </c>
      <c r="DN155" s="244">
        <v>3.9315620235000002</v>
      </c>
      <c r="DO155" s="243">
        <f t="shared" si="415"/>
        <v>11.558840366519423</v>
      </c>
      <c r="DP155" s="243">
        <f t="shared" si="416"/>
        <v>5.6644764691429712</v>
      </c>
      <c r="DQ155" s="243">
        <f t="shared" si="637"/>
        <v>142.74480702240285</v>
      </c>
      <c r="DR155" s="244">
        <v>15.71</v>
      </c>
      <c r="DS155" s="243">
        <f t="shared" si="638"/>
        <v>3.4562000000000004</v>
      </c>
      <c r="DT155" s="243">
        <f t="shared" si="417"/>
        <v>0</v>
      </c>
      <c r="DU155" s="244">
        <v>0.66466124387000003</v>
      </c>
      <c r="DV155" s="244">
        <v>0</v>
      </c>
      <c r="DW155" s="243">
        <f t="shared" si="418"/>
        <v>2.2532213402356147</v>
      </c>
      <c r="DX155" s="243">
        <f t="shared" si="419"/>
        <v>1.1042041292052809</v>
      </c>
      <c r="DY155" s="243">
        <f t="shared" si="420"/>
        <v>27.825944055973078</v>
      </c>
      <c r="DZ155" s="244">
        <v>54.88</v>
      </c>
      <c r="EA155" s="243">
        <f t="shared" si="639"/>
        <v>12.073600000000001</v>
      </c>
      <c r="EB155" s="243">
        <f t="shared" si="421"/>
        <v>0</v>
      </c>
      <c r="EC155" s="244">
        <v>2.2687055783449899</v>
      </c>
      <c r="ED155" s="244">
        <v>5.764947275E-2</v>
      </c>
      <c r="EE155" s="243">
        <f t="shared" si="422"/>
        <v>7.8717243417728566</v>
      </c>
      <c r="EF155" s="243">
        <f t="shared" si="423"/>
        <v>3.8575839696433931</v>
      </c>
      <c r="EG155" s="243">
        <f t="shared" si="424"/>
        <v>97.211116035013518</v>
      </c>
      <c r="EH155" s="244">
        <v>7.8</v>
      </c>
      <c r="EI155" s="243">
        <f t="shared" si="640"/>
        <v>1.716</v>
      </c>
      <c r="EJ155" s="243">
        <f t="shared" si="425"/>
        <v>0</v>
      </c>
      <c r="EK155" s="244">
        <v>0.329165929350001</v>
      </c>
      <c r="EL155" s="244">
        <v>0</v>
      </c>
      <c r="EM155" s="243">
        <f t="shared" si="426"/>
        <v>1.1186270579664916</v>
      </c>
      <c r="EN155" s="243">
        <f t="shared" si="427"/>
        <v>0.5481896493658247</v>
      </c>
      <c r="EO155" s="243">
        <f t="shared" si="641"/>
        <v>13.81437916401878</v>
      </c>
      <c r="EP155" s="244">
        <v>0</v>
      </c>
      <c r="EQ155" s="244">
        <v>131.79920000000001</v>
      </c>
      <c r="ER155" s="244">
        <v>0</v>
      </c>
      <c r="ES155" s="244">
        <v>0</v>
      </c>
      <c r="ET155" s="244">
        <v>0</v>
      </c>
      <c r="EU155" s="243">
        <f t="shared" si="428"/>
        <v>14.975283544872786</v>
      </c>
      <c r="EV155" s="243">
        <f t="shared" si="642"/>
        <v>0.48270801791106771</v>
      </c>
      <c r="EW155" s="243">
        <f t="shared" si="643"/>
        <v>12.773845700934885</v>
      </c>
      <c r="EX155" s="243">
        <f t="shared" si="429"/>
        <v>7.3387241772436402</v>
      </c>
      <c r="EY155" s="243">
        <f t="shared" si="644"/>
        <v>184.93584926653972</v>
      </c>
      <c r="EZ155" s="245">
        <f t="shared" si="645"/>
        <v>155.91</v>
      </c>
      <c r="FA155" s="245">
        <f t="shared" si="645"/>
        <v>34.300199999999997</v>
      </c>
      <c r="FB155" s="245">
        <f t="shared" si="645"/>
        <v>0</v>
      </c>
      <c r="FC155" s="245">
        <f t="shared" si="646"/>
        <v>0</v>
      </c>
      <c r="FD155" s="245">
        <f t="shared" si="647"/>
        <v>0</v>
      </c>
      <c r="FE155" s="245">
        <f t="shared" si="648"/>
        <v>10.476471240654982</v>
      </c>
      <c r="FF155" s="245">
        <f t="shared" si="649"/>
        <v>37.777696651367172</v>
      </c>
      <c r="FG155" s="245">
        <f t="shared" si="650"/>
        <v>1.2177129746615383</v>
      </c>
      <c r="FH155" s="245">
        <f t="shared" si="651"/>
        <v>32.224195723259548</v>
      </c>
      <c r="FI155" s="245">
        <f t="shared" si="652"/>
        <v>18.513178394601109</v>
      </c>
      <c r="FJ155" s="245">
        <f t="shared" si="652"/>
        <v>466.53209554394795</v>
      </c>
      <c r="FK155" s="244">
        <f t="shared" si="430"/>
        <v>0</v>
      </c>
      <c r="FL155" s="244">
        <v>0</v>
      </c>
      <c r="FM155" s="243">
        <f t="shared" si="653"/>
        <v>0</v>
      </c>
      <c r="FN155" s="243">
        <f t="shared" si="654"/>
        <v>0</v>
      </c>
      <c r="FO155" s="244">
        <v>0</v>
      </c>
      <c r="FP155" s="244">
        <f t="shared" si="655"/>
        <v>0</v>
      </c>
      <c r="FQ155" s="244">
        <f t="shared" si="431"/>
        <v>0</v>
      </c>
      <c r="FR155" s="244">
        <v>0</v>
      </c>
      <c r="FS155" s="243">
        <f t="shared" si="656"/>
        <v>0</v>
      </c>
      <c r="FT155" s="243">
        <f t="shared" si="657"/>
        <v>0</v>
      </c>
      <c r="FU155" s="244">
        <v>0</v>
      </c>
      <c r="FV155" s="244">
        <f t="shared" si="658"/>
        <v>0</v>
      </c>
      <c r="FW155" s="270">
        <v>1.2753E-2</v>
      </c>
      <c r="FX155" s="243">
        <f t="shared" si="659"/>
        <v>56.816992652996163</v>
      </c>
      <c r="FY155" s="243">
        <f t="shared" si="660"/>
        <v>12.499738383659157</v>
      </c>
      <c r="FZ155" s="243">
        <f t="shared" si="432"/>
        <v>0</v>
      </c>
      <c r="GA155" s="243">
        <f t="shared" si="661"/>
        <v>0</v>
      </c>
      <c r="GB155" s="243">
        <f t="shared" si="662"/>
        <v>0</v>
      </c>
      <c r="GC155" s="243">
        <f t="shared" si="663"/>
        <v>0.99304468187089778</v>
      </c>
      <c r="GD155" s="243">
        <f t="shared" si="433"/>
        <v>7.9887345853490883</v>
      </c>
      <c r="GE155" s="243">
        <f t="shared" si="664"/>
        <v>0.25750605828306616</v>
      </c>
      <c r="GF155" s="243">
        <f t="shared" si="665"/>
        <v>6.8143526386790807</v>
      </c>
      <c r="GG155" s="243">
        <f t="shared" si="434"/>
        <v>3.9149255151937652</v>
      </c>
      <c r="GH155" s="247">
        <f t="shared" si="666"/>
        <v>98.656122982882891</v>
      </c>
      <c r="GI155" s="244">
        <v>66</v>
      </c>
      <c r="GJ155" s="244">
        <v>4063.52</v>
      </c>
      <c r="GK155" s="244">
        <v>893.97439999999995</v>
      </c>
      <c r="GL155" s="244">
        <v>2492.4551115967702</v>
      </c>
      <c r="GM155" s="244">
        <v>71.022008333333304</v>
      </c>
      <c r="GN155" s="271">
        <v>103.27</v>
      </c>
      <c r="GO155" s="243">
        <f t="shared" si="667"/>
        <v>22.7194</v>
      </c>
      <c r="GP155" s="243">
        <f t="shared" si="435"/>
        <v>0</v>
      </c>
      <c r="GQ155" s="243">
        <f t="shared" si="668"/>
        <v>0</v>
      </c>
      <c r="GR155" s="243">
        <f t="shared" si="669"/>
        <v>0</v>
      </c>
      <c r="GS155" s="244">
        <v>2.0890666093333299</v>
      </c>
      <c r="GT155" s="244">
        <v>0.69057156480000004</v>
      </c>
      <c r="GU155" s="245"/>
      <c r="GV155" s="243">
        <f t="shared" si="436"/>
        <v>14.630990616469555</v>
      </c>
      <c r="GW155" s="243">
        <f t="shared" si="670"/>
        <v>0.47161020086123817</v>
      </c>
      <c r="GX155" s="243">
        <f t="shared" si="671"/>
        <v>12.480165469093688</v>
      </c>
      <c r="GY155" s="243">
        <f t="shared" si="437"/>
        <v>7.1700014395301439</v>
      </c>
      <c r="GZ155" s="243">
        <f t="shared" si="672"/>
        <v>180.68403627615962</v>
      </c>
      <c r="HA155" s="244">
        <v>0</v>
      </c>
      <c r="HB155" s="244">
        <v>44</v>
      </c>
      <c r="HC155" s="244">
        <v>0</v>
      </c>
      <c r="HD155" s="244">
        <v>0</v>
      </c>
      <c r="HE155" s="244">
        <v>0</v>
      </c>
      <c r="HF155" s="243">
        <f t="shared" si="673"/>
        <v>0</v>
      </c>
      <c r="HG155" s="243">
        <f t="shared" si="438"/>
        <v>0</v>
      </c>
      <c r="HH155" s="244">
        <v>0</v>
      </c>
      <c r="HI155" s="244">
        <v>0</v>
      </c>
      <c r="HJ155" s="243">
        <f t="shared" si="439"/>
        <v>0</v>
      </c>
      <c r="HK155" s="243">
        <f t="shared" si="440"/>
        <v>0</v>
      </c>
      <c r="HL155" s="243">
        <f t="shared" si="441"/>
        <v>0</v>
      </c>
      <c r="HM155" s="244">
        <v>39.67</v>
      </c>
      <c r="HN155" s="243">
        <f t="shared" si="674"/>
        <v>8.7274000000000012</v>
      </c>
      <c r="HO155" s="243">
        <f t="shared" si="442"/>
        <v>0</v>
      </c>
      <c r="HP155" s="244">
        <v>1.7106395188500001</v>
      </c>
      <c r="HQ155" s="244">
        <v>38.508085049906001</v>
      </c>
      <c r="HR155" s="243">
        <f t="shared" si="443"/>
        <v>10.068737838051282</v>
      </c>
      <c r="HS155" s="243">
        <f t="shared" si="444"/>
        <v>4.9342431203403647</v>
      </c>
      <c r="HT155" s="243">
        <f t="shared" si="445"/>
        <v>124.34292663257717</v>
      </c>
      <c r="HU155" s="244">
        <v>25.77</v>
      </c>
      <c r="HV155" s="243">
        <f t="shared" si="675"/>
        <v>5.6693999999999996</v>
      </c>
      <c r="HW155" s="243">
        <f t="shared" si="446"/>
        <v>0</v>
      </c>
      <c r="HX155" s="244">
        <v>1.0523645109149999</v>
      </c>
      <c r="HY155" s="244">
        <v>58.024081990809997</v>
      </c>
      <c r="HZ155" s="243">
        <f t="shared" si="447"/>
        <v>10.28458796917973</v>
      </c>
      <c r="IA155" s="243">
        <f t="shared" si="448"/>
        <v>5.0400217235452365</v>
      </c>
      <c r="IB155" s="243">
        <f t="shared" si="449"/>
        <v>127.00854743333994</v>
      </c>
      <c r="IC155" s="244">
        <v>5.37</v>
      </c>
      <c r="ID155" s="243">
        <f t="shared" si="676"/>
        <v>1.1814</v>
      </c>
      <c r="IE155" s="243">
        <f t="shared" si="450"/>
        <v>0</v>
      </c>
      <c r="IF155" s="244">
        <v>0.23479365945</v>
      </c>
      <c r="IG155" s="244">
        <v>1.0562108755933299</v>
      </c>
      <c r="IH155" s="243">
        <f t="shared" si="451"/>
        <v>0.89106938119404433</v>
      </c>
      <c r="II155" s="243">
        <f t="shared" si="452"/>
        <v>0.43667369581186882</v>
      </c>
      <c r="IJ155" s="243">
        <f t="shared" si="677"/>
        <v>11.004177134459093</v>
      </c>
      <c r="IK155" s="244">
        <v>19.579999999999998</v>
      </c>
      <c r="IL155" s="243">
        <f t="shared" si="678"/>
        <v>4.3075999999999999</v>
      </c>
      <c r="IM155" s="243">
        <f t="shared" si="453"/>
        <v>0</v>
      </c>
      <c r="IN155" s="244">
        <v>0.89941700281000103</v>
      </c>
      <c r="IO155" s="244">
        <v>39.873269620351998</v>
      </c>
      <c r="IP155" s="243">
        <f t="shared" si="454"/>
        <v>7.346828556429748</v>
      </c>
      <c r="IQ155" s="243">
        <f t="shared" si="455"/>
        <v>3.6003557589795872</v>
      </c>
      <c r="IR155" s="243">
        <f t="shared" si="679"/>
        <v>90.728965126285587</v>
      </c>
      <c r="IS155" s="244">
        <v>2.84</v>
      </c>
      <c r="IT155" s="243">
        <f t="shared" si="680"/>
        <v>0.62480000000000002</v>
      </c>
      <c r="IU155" s="243">
        <f t="shared" si="456"/>
        <v>0</v>
      </c>
      <c r="IV155" s="244">
        <v>0.12412417025</v>
      </c>
      <c r="IW155" s="244">
        <v>0.29450833335371801</v>
      </c>
      <c r="IX155" s="243">
        <f t="shared" si="457"/>
        <v>0.44124321595913235</v>
      </c>
      <c r="IY155" s="243">
        <f t="shared" si="458"/>
        <v>0.21623378597814252</v>
      </c>
      <c r="IZ155" s="243">
        <f t="shared" si="681"/>
        <v>5.4490914066491918</v>
      </c>
      <c r="JA155" s="244">
        <v>34.852788888888703</v>
      </c>
      <c r="JB155" s="243">
        <f t="shared" si="682"/>
        <v>7.6676135555555147</v>
      </c>
      <c r="JC155" s="244">
        <v>89.391977777777498</v>
      </c>
      <c r="JD155" s="243">
        <f t="shared" si="459"/>
        <v>0</v>
      </c>
      <c r="JE155" s="243">
        <f t="shared" si="460"/>
        <v>14.988143303653125</v>
      </c>
      <c r="JF155" s="243">
        <f t="shared" si="461"/>
        <v>7.3450261762937421</v>
      </c>
      <c r="JG155" s="243">
        <f t="shared" si="683"/>
        <v>185.09465964260229</v>
      </c>
      <c r="JH155" s="244">
        <v>0</v>
      </c>
      <c r="JI155" s="243">
        <f t="shared" si="684"/>
        <v>0</v>
      </c>
      <c r="JJ155" s="244">
        <v>0</v>
      </c>
      <c r="JK155" s="243">
        <f t="shared" si="462"/>
        <v>0</v>
      </c>
      <c r="JL155" s="243">
        <f t="shared" si="463"/>
        <v>0</v>
      </c>
      <c r="JM155" s="243">
        <f t="shared" si="464"/>
        <v>0</v>
      </c>
      <c r="JN155" s="243">
        <f t="shared" si="685"/>
        <v>0</v>
      </c>
      <c r="JO155" s="244">
        <v>0</v>
      </c>
      <c r="JP155" s="243">
        <f t="shared" si="686"/>
        <v>0</v>
      </c>
      <c r="JQ155" s="244">
        <v>0</v>
      </c>
      <c r="JR155" s="243">
        <f t="shared" si="465"/>
        <v>0</v>
      </c>
      <c r="JS155" s="243">
        <f t="shared" si="466"/>
        <v>0</v>
      </c>
      <c r="JT155" s="243">
        <f t="shared" si="467"/>
        <v>0</v>
      </c>
      <c r="JU155" s="243">
        <f t="shared" si="687"/>
        <v>0</v>
      </c>
      <c r="JV155" s="244">
        <v>0</v>
      </c>
      <c r="JW155" s="243">
        <f t="shared" si="688"/>
        <v>0</v>
      </c>
      <c r="JX155" s="244">
        <v>0</v>
      </c>
      <c r="JY155" s="243">
        <f t="shared" si="468"/>
        <v>0</v>
      </c>
      <c r="JZ155" s="243">
        <f t="shared" si="469"/>
        <v>0</v>
      </c>
      <c r="KA155" s="243">
        <f t="shared" si="470"/>
        <v>0</v>
      </c>
      <c r="KB155" s="243">
        <f t="shared" si="689"/>
        <v>0</v>
      </c>
      <c r="KC155" s="244">
        <v>104.386666666667</v>
      </c>
      <c r="KD155" s="243">
        <f t="shared" si="690"/>
        <v>22.96506666666674</v>
      </c>
      <c r="KE155" s="244">
        <v>55.0133333333333</v>
      </c>
      <c r="KF155" s="243">
        <f t="shared" si="471"/>
        <v>0</v>
      </c>
      <c r="KG155" s="243">
        <f t="shared" si="472"/>
        <v>20.720676468544326</v>
      </c>
      <c r="KH155" s="243">
        <f t="shared" si="473"/>
        <v>10.154287156760569</v>
      </c>
      <c r="KI155" s="243">
        <f t="shared" si="691"/>
        <v>255.88803635036632</v>
      </c>
      <c r="KJ155" s="244">
        <v>19.596800000000002</v>
      </c>
      <c r="KK155" s="243">
        <f t="shared" si="692"/>
        <v>4.3112960000000005</v>
      </c>
      <c r="KL155" s="244">
        <v>18.995200000000001</v>
      </c>
      <c r="KM155" s="243">
        <f t="shared" si="474"/>
        <v>0</v>
      </c>
      <c r="KN155" s="243">
        <f t="shared" si="475"/>
        <v>4.874756619232941</v>
      </c>
      <c r="KO155" s="243">
        <f t="shared" si="476"/>
        <v>2.3889026309616468</v>
      </c>
      <c r="KP155" s="243">
        <f t="shared" si="693"/>
        <v>60.200346300233498</v>
      </c>
      <c r="KQ155" s="243">
        <f t="shared" si="694"/>
        <v>252.0662555555557</v>
      </c>
      <c r="KR155" s="243">
        <f t="shared" si="694"/>
        <v>55.454576222222258</v>
      </c>
      <c r="KS155" s="243">
        <f t="shared" si="695"/>
        <v>305.17800584340085</v>
      </c>
      <c r="KT155" s="243">
        <f t="shared" si="696"/>
        <v>0</v>
      </c>
      <c r="KU155" s="243">
        <f t="shared" si="697"/>
        <v>0</v>
      </c>
      <c r="KV155" s="243">
        <f t="shared" si="698"/>
        <v>0</v>
      </c>
      <c r="KW155" s="243">
        <f t="shared" si="699"/>
        <v>69.616043352244333</v>
      </c>
      <c r="KX155" s="243">
        <f t="shared" si="700"/>
        <v>2.2439790338980381</v>
      </c>
      <c r="KY155" s="243">
        <f t="shared" si="701"/>
        <v>59.382154162658765</v>
      </c>
      <c r="KZ155" s="243">
        <f t="shared" si="702"/>
        <v>34.115744048671154</v>
      </c>
      <c r="LA155" s="243">
        <f t="shared" si="702"/>
        <v>859.71675002651307</v>
      </c>
      <c r="LB155" s="244">
        <v>63.73</v>
      </c>
      <c r="LC155" s="243">
        <f t="shared" si="703"/>
        <v>14.0206</v>
      </c>
      <c r="LD155" s="243">
        <f t="shared" si="477"/>
        <v>0</v>
      </c>
      <c r="LE155" s="243">
        <f t="shared" si="704"/>
        <v>0</v>
      </c>
      <c r="LF155" s="243">
        <f t="shared" si="705"/>
        <v>0</v>
      </c>
      <c r="LG155" s="244">
        <v>5.7140881790916698</v>
      </c>
      <c r="LH155" s="243">
        <f t="shared" si="478"/>
        <v>9.483421534169322</v>
      </c>
      <c r="LI155" s="243">
        <f t="shared" si="706"/>
        <v>0.30568527120418526</v>
      </c>
      <c r="LJ155" s="243">
        <f t="shared" si="707"/>
        <v>8.0893135032409944</v>
      </c>
      <c r="LK155" s="243">
        <f t="shared" si="479"/>
        <v>4.6474054856630493</v>
      </c>
      <c r="LL155" s="243">
        <f t="shared" si="708"/>
        <v>117.11461823870883</v>
      </c>
      <c r="LM155" s="243">
        <f t="shared" si="480"/>
        <v>1.0833333356823494</v>
      </c>
      <c r="LN155" s="244">
        <v>0.123090457874221</v>
      </c>
      <c r="LO155" s="243">
        <f t="shared" si="709"/>
        <v>3.9676544865538798E-3</v>
      </c>
      <c r="LP155" s="243">
        <f t="shared" si="710"/>
        <v>0.10499557563843652</v>
      </c>
      <c r="LQ155" s="243">
        <f t="shared" si="481"/>
        <v>6.0321189677828513E-2</v>
      </c>
      <c r="LR155" s="243">
        <f t="shared" si="711"/>
        <v>1.5200939798812787</v>
      </c>
      <c r="LS155" s="244">
        <v>224.4232935</v>
      </c>
      <c r="LT155" s="243">
        <f t="shared" si="482"/>
        <v>25.499414671991222</v>
      </c>
      <c r="LU155" s="243">
        <f t="shared" si="712"/>
        <v>0.82193915576466925</v>
      </c>
      <c r="LV155" s="243">
        <f t="shared" si="713"/>
        <v>21.750879541489041</v>
      </c>
      <c r="LW155" s="243">
        <f t="shared" si="483"/>
        <v>12.496135408599562</v>
      </c>
      <c r="LX155" s="243">
        <f t="shared" si="714"/>
        <v>314.90261229670892</v>
      </c>
      <c r="LY155" s="245">
        <f t="shared" si="484"/>
        <v>0</v>
      </c>
      <c r="LZ155" s="244">
        <v>0</v>
      </c>
      <c r="MA155" s="249">
        <f t="shared" si="715"/>
        <v>0</v>
      </c>
      <c r="MB155" s="249">
        <f t="shared" si="716"/>
        <v>0</v>
      </c>
      <c r="MC155" s="249">
        <f t="shared" si="485"/>
        <v>0</v>
      </c>
      <c r="MD155" s="247">
        <f t="shared" si="717"/>
        <v>0</v>
      </c>
      <c r="ME155" s="250">
        <f t="shared" si="718"/>
        <v>3343.0685245502646</v>
      </c>
      <c r="MF155" s="251">
        <f t="shared" si="765"/>
        <v>1405.517162814433</v>
      </c>
      <c r="MG155" s="252" t="e">
        <f t="shared" si="719"/>
        <v>#REF!</v>
      </c>
      <c r="MH155" s="252" t="e">
        <f t="shared" si="766"/>
        <v>#REF!</v>
      </c>
      <c r="MI155" s="252">
        <f t="shared" si="720"/>
        <v>224.4232935</v>
      </c>
      <c r="MJ155" s="252">
        <f t="shared" si="721"/>
        <v>0</v>
      </c>
      <c r="MK155" s="252">
        <f t="shared" si="767"/>
        <v>219.17816666666661</v>
      </c>
      <c r="ML155" s="252">
        <f t="shared" si="722"/>
        <v>0</v>
      </c>
      <c r="MM155" s="252">
        <f t="shared" si="723"/>
        <v>0</v>
      </c>
      <c r="MN155" s="252">
        <f t="shared" si="724"/>
        <v>131.79920000000001</v>
      </c>
      <c r="MO155" s="252">
        <f t="shared" si="725"/>
        <v>0</v>
      </c>
      <c r="MP155" s="253">
        <f t="shared" si="726"/>
        <v>0</v>
      </c>
      <c r="MQ155" s="254">
        <f t="shared" si="768"/>
        <v>0</v>
      </c>
      <c r="MR155" s="255">
        <f t="shared" si="727"/>
        <v>0</v>
      </c>
      <c r="MS155" s="255">
        <f t="shared" si="769"/>
        <v>0</v>
      </c>
      <c r="MT155" s="255">
        <f t="shared" si="770"/>
        <v>285.68212196280223</v>
      </c>
      <c r="MU155" s="255">
        <f t="shared" si="486"/>
        <v>9.2085769482813227</v>
      </c>
      <c r="MV155" s="255">
        <f t="shared" si="728"/>
        <v>297.29630081000153</v>
      </c>
      <c r="MW155" s="255" t="e">
        <f t="shared" si="487"/>
        <v>#REF!</v>
      </c>
      <c r="MX155" s="255" t="e">
        <f t="shared" si="488"/>
        <v>#REF!</v>
      </c>
      <c r="MY155" s="256" t="e">
        <f t="shared" si="729"/>
        <v>#REF!</v>
      </c>
      <c r="MZ155" s="254">
        <f t="shared" si="730"/>
        <v>241.01391831061153</v>
      </c>
      <c r="NA155" s="255">
        <f t="shared" si="489"/>
        <v>271.62268593605921</v>
      </c>
      <c r="NB155" s="255">
        <f t="shared" si="731"/>
        <v>0.81217122966083133</v>
      </c>
      <c r="NC155" s="255">
        <f t="shared" si="490"/>
        <v>1.0070923247794308</v>
      </c>
      <c r="ND155" s="255">
        <f t="shared" si="732"/>
        <v>246.95262635027305</v>
      </c>
      <c r="NE155" s="255">
        <f t="shared" si="800"/>
        <v>0.97595203530559671</v>
      </c>
      <c r="NF155" s="256">
        <f t="shared" si="771"/>
        <v>3.2887734042919741E-3</v>
      </c>
      <c r="NG155" s="257">
        <f t="shared" si="772"/>
        <v>1.1247352141008409</v>
      </c>
      <c r="NH155" s="254">
        <f t="shared" si="733"/>
        <v>460.24830015286665</v>
      </c>
      <c r="NI155" s="255">
        <f t="shared" si="491"/>
        <v>518.69983427228067</v>
      </c>
      <c r="NJ155" s="255" t="e">
        <f t="shared" si="734"/>
        <v>#REF!</v>
      </c>
      <c r="NK155" s="255" t="e">
        <f t="shared" si="492"/>
        <v>#REF!</v>
      </c>
      <c r="NL155" s="255">
        <f t="shared" si="735"/>
        <v>493.30685194188743</v>
      </c>
      <c r="NM155" s="255">
        <f t="shared" si="773"/>
        <v>0.93298582482913672</v>
      </c>
      <c r="NN155" s="256" t="e">
        <f t="shared" si="774"/>
        <v>#REF!</v>
      </c>
      <c r="NO155" s="257" t="e">
        <f t="shared" si="801"/>
        <v>#REF!</v>
      </c>
      <c r="NP155" s="254">
        <f t="shared" si="736"/>
        <v>29.632035624679478</v>
      </c>
      <c r="NQ155" s="255">
        <f t="shared" si="493"/>
        <v>33.395304149013775</v>
      </c>
      <c r="NR155" s="255">
        <f t="shared" si="737"/>
        <v>26.060701597642968</v>
      </c>
      <c r="NS155" s="255">
        <f t="shared" si="494"/>
        <v>32.315269981077279</v>
      </c>
      <c r="NT155" s="255">
        <f t="shared" si="738"/>
        <v>279.08118057383541</v>
      </c>
      <c r="NU155" s="255">
        <f t="shared" si="739"/>
        <v>0.1061771186568413</v>
      </c>
      <c r="NV155" s="256">
        <f t="shared" si="740"/>
        <v>9.3380361742981061E-2</v>
      </c>
      <c r="NW155" s="257">
        <f t="shared" si="495"/>
        <v>1.0358957808877343</v>
      </c>
      <c r="NX155" s="254">
        <f t="shared" si="741"/>
        <v>13.715165897550644</v>
      </c>
      <c r="NY155" s="255">
        <f t="shared" si="496"/>
        <v>15.456991966539576</v>
      </c>
      <c r="NZ155" s="255">
        <f t="shared" si="742"/>
        <v>5.1088132419020098E-2</v>
      </c>
      <c r="OA155" s="255">
        <f t="shared" si="497"/>
        <v>6.3349284199584924E-2</v>
      </c>
      <c r="OB155" s="255">
        <f t="shared" si="743"/>
        <v>15.534099233576914</v>
      </c>
      <c r="OC155" s="255">
        <f t="shared" si="775"/>
        <v>0.88290706086809012</v>
      </c>
      <c r="OD155" s="256">
        <f t="shared" si="776"/>
        <v>3.2887734042919745E-3</v>
      </c>
      <c r="OE155" s="257">
        <f t="shared" si="777"/>
        <v>1.1129185023472774</v>
      </c>
      <c r="OF155" s="254">
        <f t="shared" si="744"/>
        <v>0</v>
      </c>
      <c r="OG155" s="255">
        <f t="shared" si="498"/>
        <v>0</v>
      </c>
      <c r="OH155" s="255">
        <f t="shared" si="745"/>
        <v>0</v>
      </c>
      <c r="OI155" s="255">
        <f t="shared" si="499"/>
        <v>0</v>
      </c>
      <c r="OJ155" s="255">
        <f t="shared" si="746"/>
        <v>0</v>
      </c>
      <c r="OK155" s="255"/>
      <c r="OL155" s="256"/>
      <c r="OM155" s="257"/>
      <c r="ON155" s="258"/>
      <c r="OO155" s="254">
        <f t="shared" si="747"/>
        <v>0</v>
      </c>
      <c r="OP155" s="255">
        <f t="shared" si="500"/>
        <v>0</v>
      </c>
      <c r="OQ155" s="255">
        <f t="shared" si="748"/>
        <v>0</v>
      </c>
      <c r="OR155" s="255">
        <f t="shared" si="501"/>
        <v>0</v>
      </c>
      <c r="OS155" s="255">
        <f t="shared" si="749"/>
        <v>0</v>
      </c>
      <c r="OT155" s="255"/>
      <c r="OU155" s="256"/>
      <c r="OV155" s="257"/>
      <c r="OW155" s="258"/>
      <c r="OX155" s="254">
        <f t="shared" si="750"/>
        <v>229.52371878237665</v>
      </c>
      <c r="OY155" s="255">
        <f t="shared" si="502"/>
        <v>258.67323106773847</v>
      </c>
      <c r="OZ155" s="255">
        <f t="shared" si="751"/>
        <v>1.2177129746615383</v>
      </c>
      <c r="PA155" s="255">
        <f t="shared" si="503"/>
        <v>1.5099640885803074</v>
      </c>
      <c r="PB155" s="255">
        <f t="shared" si="752"/>
        <v>370.26356789202219</v>
      </c>
      <c r="PC155" s="255">
        <f t="shared" si="804"/>
        <v>0.61989279714743983</v>
      </c>
      <c r="PD155" s="259">
        <f t="shared" si="504"/>
        <v>3.2887734042919741E-3</v>
      </c>
      <c r="PE155" s="257">
        <f t="shared" si="805"/>
        <v>1.079515690854755</v>
      </c>
      <c r="PF155" s="254">
        <f t="shared" si="505"/>
        <v>0</v>
      </c>
      <c r="PG155" s="255">
        <f t="shared" si="506"/>
        <v>0</v>
      </c>
      <c r="PH155" s="255">
        <f t="shared" si="753"/>
        <v>0</v>
      </c>
      <c r="PI155" s="255">
        <f t="shared" si="507"/>
        <v>0</v>
      </c>
      <c r="PJ155" s="255">
        <f t="shared" si="508"/>
        <v>0</v>
      </c>
      <c r="PK155" s="255"/>
      <c r="PL155" s="259"/>
      <c r="PM155" s="257"/>
      <c r="PN155" s="254">
        <f t="shared" si="509"/>
        <v>0</v>
      </c>
      <c r="PO155" s="255">
        <f t="shared" si="510"/>
        <v>0</v>
      </c>
      <c r="PP155" s="255">
        <f t="shared" si="754"/>
        <v>0</v>
      </c>
      <c r="PQ155" s="255">
        <f t="shared" si="511"/>
        <v>0</v>
      </c>
      <c r="PR155" s="255">
        <f t="shared" si="512"/>
        <v>0</v>
      </c>
      <c r="PS155" s="255"/>
      <c r="PT155" s="259"/>
      <c r="PU155" s="257"/>
      <c r="PV155" s="254">
        <f t="shared" si="513"/>
        <v>77.630241255843785</v>
      </c>
      <c r="PW155" s="255">
        <f t="shared" si="514"/>
        <v>87.489281895335949</v>
      </c>
      <c r="PX155" s="255">
        <f t="shared" si="515"/>
        <v>0.25750605828306616</v>
      </c>
      <c r="PY155" s="255">
        <f t="shared" si="516"/>
        <v>0.31930751227100201</v>
      </c>
      <c r="PZ155" s="255">
        <f t="shared" si="517"/>
        <v>78.298510303875304</v>
      </c>
      <c r="QA155" s="255">
        <f t="shared" si="755"/>
        <v>0.99146511159103823</v>
      </c>
      <c r="QB155" s="259">
        <f t="shared" si="518"/>
        <v>3.2887734042919736E-3</v>
      </c>
      <c r="QC155" s="257">
        <f t="shared" si="756"/>
        <v>1.1267053747890921</v>
      </c>
      <c r="QD155" s="254">
        <f t="shared" si="519"/>
        <v>141.2152018722943</v>
      </c>
      <c r="QE155" s="255">
        <f t="shared" si="520"/>
        <v>159.14953251007569</v>
      </c>
      <c r="QF155" s="255">
        <f t="shared" si="521"/>
        <v>0.47161020086123817</v>
      </c>
      <c r="QG155" s="255">
        <f t="shared" si="522"/>
        <v>0.58479664906793538</v>
      </c>
      <c r="QH155" s="255">
        <f t="shared" si="523"/>
        <v>143.40002879060287</v>
      </c>
      <c r="QI155" s="255">
        <f t="shared" si="784"/>
        <v>0.98476411102051509</v>
      </c>
      <c r="QJ155" s="259">
        <f t="shared" si="785"/>
        <v>3.2887734042919745E-3</v>
      </c>
      <c r="QK155" s="257">
        <f t="shared" si="786"/>
        <v>1.1258543477166356</v>
      </c>
      <c r="QL155" s="254">
        <f t="shared" si="524"/>
        <v>379.96705985622168</v>
      </c>
      <c r="QM155" s="255">
        <f t="shared" si="525"/>
        <v>428.22287645796183</v>
      </c>
      <c r="QN155" s="255">
        <f t="shared" si="526"/>
        <v>2.2439790338980381</v>
      </c>
      <c r="QO155" s="255">
        <f t="shared" si="527"/>
        <v>2.7825340020335672</v>
      </c>
      <c r="QP155" s="255">
        <f t="shared" si="757"/>
        <v>682.3148809734231</v>
      </c>
      <c r="QQ155" s="255">
        <f t="shared" si="758"/>
        <v>0.55687933892654151</v>
      </c>
      <c r="QR155" s="259">
        <f t="shared" si="528"/>
        <v>3.2887734042919745E-3</v>
      </c>
      <c r="QS155" s="257">
        <f t="shared" si="759"/>
        <v>1.0715129816607007</v>
      </c>
      <c r="QT155" s="254">
        <f t="shared" si="529"/>
        <v>87.619562473954005</v>
      </c>
      <c r="QU155" s="255">
        <f t="shared" si="530"/>
        <v>98.747246908146167</v>
      </c>
      <c r="QV155" s="255">
        <f t="shared" si="531"/>
        <v>0.30568527120418526</v>
      </c>
      <c r="QW155" s="255">
        <f t="shared" si="532"/>
        <v>0.37904973629318972</v>
      </c>
      <c r="QX155" s="255">
        <f t="shared" si="533"/>
        <v>92.948109713260976</v>
      </c>
      <c r="QY155" s="255">
        <f t="shared" si="787"/>
        <v>0.94267180628261082</v>
      </c>
      <c r="QZ155" s="259">
        <f t="shared" si="788"/>
        <v>3.2887734042919745E-3</v>
      </c>
      <c r="RA155" s="257">
        <f t="shared" si="789"/>
        <v>1.1205086250149217</v>
      </c>
      <c r="RB155" s="254">
        <f t="shared" si="534"/>
        <v>0.12809460227889255</v>
      </c>
      <c r="RC155" s="255">
        <f t="shared" si="535"/>
        <v>0.14436261676831191</v>
      </c>
      <c r="RD155" s="255">
        <f t="shared" si="760"/>
        <v>3.9676544865538798E-3</v>
      </c>
      <c r="RE155" s="255">
        <f t="shared" si="536"/>
        <v>4.9198915633268106E-3</v>
      </c>
      <c r="RF155" s="255">
        <f t="shared" si="537"/>
        <v>1.2064237935565703</v>
      </c>
      <c r="RG155" s="255">
        <f t="shared" si="790"/>
        <v>0.10617711865684128</v>
      </c>
      <c r="RH155" s="259">
        <f t="shared" si="791"/>
        <v>3.2887734042919745E-3</v>
      </c>
      <c r="RI155" s="257">
        <f t="shared" si="792"/>
        <v>1.0142737996864488</v>
      </c>
      <c r="RJ155" s="254">
        <f t="shared" si="538"/>
        <v>26.536073040616628</v>
      </c>
      <c r="RK155" s="255">
        <f t="shared" si="539"/>
        <v>29.906154316774941</v>
      </c>
      <c r="RL155" s="255">
        <f t="shared" si="761"/>
        <v>0.82193915576466925</v>
      </c>
      <c r="RM155" s="255">
        <f t="shared" si="540"/>
        <v>1.0192045531481899</v>
      </c>
      <c r="RN155" s="255">
        <f t="shared" si="541"/>
        <v>249.92270817199119</v>
      </c>
      <c r="RO155" s="255">
        <f t="shared" si="793"/>
        <v>0.10617711865684129</v>
      </c>
      <c r="RP155" s="259">
        <f t="shared" si="794"/>
        <v>3.2887734042919749E-3</v>
      </c>
      <c r="RQ155" s="257">
        <f t="shared" si="795"/>
        <v>1.0142737996864488</v>
      </c>
      <c r="RR155" s="254">
        <f t="shared" si="542"/>
        <v>0</v>
      </c>
      <c r="RS155" s="255">
        <f t="shared" si="543"/>
        <v>0</v>
      </c>
      <c r="RT155" s="255">
        <f t="shared" si="762"/>
        <v>0</v>
      </c>
      <c r="RU155" s="255">
        <f t="shared" si="544"/>
        <v>0</v>
      </c>
      <c r="RV155" s="255">
        <f t="shared" si="545"/>
        <v>0</v>
      </c>
      <c r="RW155" s="255"/>
      <c r="RX155" s="259"/>
      <c r="RY155" s="257"/>
      <c r="RZ155" s="260"/>
      <c r="SA155" s="242" t="e">
        <f t="shared" si="546"/>
        <v>#REF!</v>
      </c>
      <c r="SB155" s="242">
        <f t="shared" si="547"/>
        <v>0.45799217918186241</v>
      </c>
      <c r="SC155" s="242">
        <f t="shared" si="548"/>
        <v>0.32060974418475374</v>
      </c>
      <c r="SD155" s="242">
        <f t="shared" si="549"/>
        <v>2.7489087007977753E-2</v>
      </c>
      <c r="SE155" s="242">
        <f t="shared" si="550"/>
        <v>0</v>
      </c>
      <c r="SF155" s="262">
        <v>0</v>
      </c>
      <c r="SG155" s="242">
        <f t="shared" si="551"/>
        <v>0</v>
      </c>
      <c r="SH155" s="262">
        <v>0</v>
      </c>
      <c r="SI155" s="242">
        <f t="shared" si="552"/>
        <v>0.57073994575490894</v>
      </c>
      <c r="SJ155" s="242">
        <f t="shared" si="553"/>
        <v>0</v>
      </c>
      <c r="SK155" s="242">
        <f t="shared" si="554"/>
        <v>0</v>
      </c>
      <c r="SL155" s="242">
        <f t="shared" si="555"/>
        <v>0.14624635764762414</v>
      </c>
      <c r="SM155" s="242">
        <f t="shared" si="556"/>
        <v>0.26705265127838596</v>
      </c>
      <c r="SN155" s="242">
        <f t="shared" si="557"/>
        <v>1.0153657014216799</v>
      </c>
      <c r="SO155" s="242">
        <f t="shared" si="558"/>
        <v>0.16953295496475765</v>
      </c>
      <c r="SP155" s="242">
        <f t="shared" si="559"/>
        <v>1.3185559395923834E-3</v>
      </c>
      <c r="SQ155" s="242">
        <f t="shared" si="560"/>
        <v>0.28115669727308362</v>
      </c>
      <c r="SR155" s="242">
        <f t="shared" si="561"/>
        <v>0</v>
      </c>
      <c r="SS155" s="242" t="e">
        <f t="shared" si="562"/>
        <v>#REF!</v>
      </c>
      <c r="ST155" s="242" t="e">
        <f t="shared" si="563"/>
        <v>#REF!</v>
      </c>
      <c r="SU155" s="242" t="e">
        <f t="shared" si="796"/>
        <v>#REF!</v>
      </c>
      <c r="SV155" s="242" t="e">
        <f t="shared" si="797"/>
        <v>#REF!</v>
      </c>
      <c r="SW155" s="242" t="e">
        <f t="shared" si="564"/>
        <v>#REF!</v>
      </c>
      <c r="SX155" s="242" t="e">
        <f t="shared" si="564"/>
        <v>#REF!</v>
      </c>
      <c r="SY155" s="242" t="e">
        <f t="shared" si="564"/>
        <v>#REF!</v>
      </c>
      <c r="SZ155" s="263" t="e">
        <f t="shared" si="564"/>
        <v>#REF!</v>
      </c>
      <c r="TA155" s="264">
        <f t="shared" si="565"/>
        <v>909.30086000000006</v>
      </c>
      <c r="TB155" s="264">
        <f t="shared" si="566"/>
        <v>462.66064</v>
      </c>
      <c r="TC155" s="264">
        <f t="shared" si="567"/>
        <v>351.65390000000002</v>
      </c>
      <c r="TD155" s="264">
        <f t="shared" si="568"/>
        <v>28.064140000000002</v>
      </c>
      <c r="TE155" s="264">
        <f t="shared" si="569"/>
        <v>0</v>
      </c>
      <c r="TF155" s="264">
        <f t="shared" si="569"/>
        <v>0</v>
      </c>
      <c r="TG155" s="264">
        <f t="shared" si="570"/>
        <v>600.70893999999998</v>
      </c>
      <c r="TH155" s="264">
        <f t="shared" si="571"/>
        <v>0</v>
      </c>
      <c r="TI155" s="264">
        <f t="shared" si="572"/>
        <v>0</v>
      </c>
      <c r="TJ155" s="264">
        <f t="shared" si="573"/>
        <v>147.47875999999999</v>
      </c>
      <c r="TK155" s="264">
        <f t="shared" si="574"/>
        <v>269.50664</v>
      </c>
      <c r="TL155" s="264">
        <f t="shared" si="575"/>
        <v>1076.6631199999999</v>
      </c>
      <c r="TM155" s="264">
        <f t="shared" si="576"/>
        <v>171.90706</v>
      </c>
      <c r="TN155" s="264">
        <f t="shared" si="577"/>
        <v>1.47706</v>
      </c>
      <c r="TO155" s="264">
        <f t="shared" si="578"/>
        <v>314.95464000000004</v>
      </c>
      <c r="TP155" s="264">
        <f t="shared" si="578"/>
        <v>0</v>
      </c>
      <c r="TQ155" s="264"/>
      <c r="TR155" s="264"/>
      <c r="TS155" s="264" t="e">
        <f t="shared" si="579"/>
        <v>#REF!</v>
      </c>
      <c r="TT155" s="264">
        <f t="shared" si="580"/>
        <v>520.37071398643207</v>
      </c>
      <c r="TU155" s="264">
        <f t="shared" si="581"/>
        <v>364.27679134271722</v>
      </c>
      <c r="TV155" s="264">
        <f t="shared" si="582"/>
        <v>31.233100658464323</v>
      </c>
      <c r="TW155" s="264">
        <f t="shared" si="582"/>
        <v>0</v>
      </c>
      <c r="TX155" s="264">
        <f t="shared" si="583"/>
        <v>0</v>
      </c>
      <c r="TY155" s="264">
        <f t="shared" si="584"/>
        <v>648.47472636672751</v>
      </c>
      <c r="TZ155" s="264">
        <f t="shared" si="585"/>
        <v>0</v>
      </c>
      <c r="UA155" s="264">
        <f t="shared" si="586"/>
        <v>0</v>
      </c>
      <c r="UB155" s="264">
        <f t="shared" si="587"/>
        <v>166.16511155923055</v>
      </c>
      <c r="UC155" s="264">
        <f t="shared" si="588"/>
        <v>303.42522238250211</v>
      </c>
      <c r="UD155" s="264">
        <f t="shared" si="589"/>
        <v>1153.6585099553129</v>
      </c>
      <c r="UE155" s="264">
        <f t="shared" si="590"/>
        <v>192.62334343095765</v>
      </c>
      <c r="UF155" s="264">
        <f t="shared" si="591"/>
        <v>1.4981432585648662</v>
      </c>
      <c r="UG155" s="264">
        <f t="shared" si="592"/>
        <v>319.45023944167764</v>
      </c>
      <c r="UH155" s="264">
        <f t="shared" si="592"/>
        <v>0</v>
      </c>
      <c r="UI155" s="191"/>
      <c r="UJ155" s="191"/>
      <c r="UK155" s="191"/>
      <c r="UL155" s="191"/>
      <c r="UM155" s="189"/>
      <c r="UN155" s="191"/>
      <c r="UO155" s="191"/>
      <c r="UP155" s="191"/>
      <c r="UQ155" s="191"/>
      <c r="UR155" s="191"/>
      <c r="US155" s="191"/>
      <c r="UT155" s="191"/>
      <c r="UU155" s="191"/>
      <c r="UV155" s="192"/>
      <c r="UW155" s="191"/>
      <c r="UX155" s="191"/>
      <c r="UY155" s="191"/>
      <c r="UZ155" s="191"/>
      <c r="VA155" s="191"/>
      <c r="VB155" s="191"/>
      <c r="VC155" s="191"/>
      <c r="VD155" s="191"/>
      <c r="VE155" s="191"/>
      <c r="VF155" s="191"/>
      <c r="VG155" s="191"/>
      <c r="VH155" s="191"/>
      <c r="VI155" s="191"/>
      <c r="VJ155" s="191"/>
      <c r="VK155" s="191"/>
      <c r="VL155" s="191"/>
      <c r="VM155" s="191"/>
      <c r="VN155" s="219"/>
      <c r="VO155" s="191"/>
      <c r="VP155" s="191"/>
      <c r="VQ155" s="191"/>
      <c r="VR155" s="191"/>
      <c r="VS155" s="191"/>
      <c r="VT155" s="191"/>
      <c r="VU155" s="191"/>
      <c r="VV155" s="191"/>
    </row>
    <row r="156" spans="1:594" ht="23.1" hidden="1" customHeight="1" thickBot="1" x14ac:dyDescent="0.35">
      <c r="A156" s="265">
        <v>119</v>
      </c>
      <c r="B156" s="266" t="s">
        <v>183</v>
      </c>
      <c r="C156" s="265">
        <v>3</v>
      </c>
      <c r="D156" s="267">
        <v>914.2</v>
      </c>
      <c r="E156" s="239"/>
      <c r="F156" s="240">
        <f t="shared" si="593"/>
        <v>914.2</v>
      </c>
      <c r="G156" s="240"/>
      <c r="H156" s="268">
        <f>200</f>
        <v>200</v>
      </c>
      <c r="I156" s="269">
        <v>3.7086000000000001</v>
      </c>
      <c r="J156" s="269">
        <v>3.7086000000000001</v>
      </c>
      <c r="K156" s="269">
        <f t="shared" si="798"/>
        <v>2.9692000000000003</v>
      </c>
      <c r="L156" s="269">
        <f t="shared" si="799"/>
        <v>3.3865000000000003</v>
      </c>
      <c r="M156" s="269">
        <v>0.57740000000000002</v>
      </c>
      <c r="N156" s="269">
        <v>0.4173</v>
      </c>
      <c r="O156" s="269">
        <v>0.3221</v>
      </c>
      <c r="P156" s="269">
        <v>2.18E-2</v>
      </c>
      <c r="Q156" s="269">
        <v>0</v>
      </c>
      <c r="R156" s="269">
        <v>0</v>
      </c>
      <c r="S156" s="269">
        <v>0.61480000000000001</v>
      </c>
      <c r="T156" s="269">
        <v>0</v>
      </c>
      <c r="U156" s="269">
        <v>0</v>
      </c>
      <c r="V156" s="269">
        <v>0.14810000000000001</v>
      </c>
      <c r="W156" s="269">
        <v>0.2477</v>
      </c>
      <c r="X156" s="269">
        <v>0.92979999999999996</v>
      </c>
      <c r="Y156" s="269">
        <v>0.19439999999999999</v>
      </c>
      <c r="Z156" s="269">
        <v>8.0000000000000004E-4</v>
      </c>
      <c r="AA156" s="269">
        <v>0.2344</v>
      </c>
      <c r="AB156" s="269">
        <v>0</v>
      </c>
      <c r="AC156" s="244">
        <v>145.15</v>
      </c>
      <c r="AD156" s="243">
        <f t="shared" si="802"/>
        <v>31.933</v>
      </c>
      <c r="AE156" s="243">
        <f t="shared" si="390"/>
        <v>0</v>
      </c>
      <c r="AF156" s="243">
        <f t="shared" si="595"/>
        <v>0</v>
      </c>
      <c r="AG156" s="243">
        <f t="shared" si="596"/>
        <v>0</v>
      </c>
      <c r="AH156" s="244">
        <v>5.7733881627083301</v>
      </c>
      <c r="AI156" s="243">
        <f t="shared" si="391"/>
        <v>20.77650138034128</v>
      </c>
      <c r="AJ156" s="243">
        <f t="shared" si="597"/>
        <v>0.66970243136830676</v>
      </c>
      <c r="AK156" s="243">
        <f t="shared" si="598"/>
        <v>17.72225694708839</v>
      </c>
      <c r="AL156" s="243">
        <f t="shared" si="392"/>
        <v>10.181644477152481</v>
      </c>
      <c r="AM156" s="243">
        <f t="shared" si="599"/>
        <v>256.5774408242425</v>
      </c>
      <c r="AN156" s="244">
        <v>195.43</v>
      </c>
      <c r="AO156" s="244">
        <v>42.994599999999998</v>
      </c>
      <c r="AP156" s="243">
        <f t="shared" si="600"/>
        <v>0</v>
      </c>
      <c r="AQ156" s="243">
        <f t="shared" si="601"/>
        <v>0</v>
      </c>
      <c r="AR156" s="243">
        <f t="shared" si="602"/>
        <v>0</v>
      </c>
      <c r="AS156" s="244">
        <v>17.891562625399999</v>
      </c>
      <c r="AT156" s="244" t="e">
        <f t="shared" si="393"/>
        <v>#REF!</v>
      </c>
      <c r="AU156" s="243">
        <f t="shared" si="394"/>
        <v>29.123144999735121</v>
      </c>
      <c r="AV156" s="243">
        <f t="shared" si="603"/>
        <v>0.9387452034570597</v>
      </c>
      <c r="AW156" s="243">
        <f t="shared" si="604"/>
        <v>24.841904291016881</v>
      </c>
      <c r="AX156" s="243">
        <f t="shared" si="395"/>
        <v>14.271965381256758</v>
      </c>
      <c r="AY156" s="243">
        <f t="shared" si="605"/>
        <v>359.65352760767024</v>
      </c>
      <c r="AZ156" s="244">
        <v>36</v>
      </c>
      <c r="BA156" s="243">
        <f t="shared" si="606"/>
        <v>183.49799999999996</v>
      </c>
      <c r="BB156" s="243">
        <f t="shared" si="607"/>
        <v>19.136219999999998</v>
      </c>
      <c r="BC156" s="243">
        <f t="shared" si="608"/>
        <v>15.308975999999999</v>
      </c>
      <c r="BD156" s="243">
        <f t="shared" si="609"/>
        <v>3.8272439999999985</v>
      </c>
      <c r="BE156" s="244">
        <v>7.1760824999999997</v>
      </c>
      <c r="BF156" s="243">
        <f t="shared" si="610"/>
        <v>5.7408660000000005</v>
      </c>
      <c r="BG156" s="243">
        <f t="shared" si="611"/>
        <v>1.4352164999999992</v>
      </c>
      <c r="BH156" s="243">
        <f t="shared" si="396"/>
        <v>23.839057980420449</v>
      </c>
      <c r="BI156" s="243">
        <f t="shared" si="612"/>
        <v>0.76841980267783494</v>
      </c>
      <c r="BJ156" s="243">
        <f t="shared" si="613"/>
        <v>20.334603173626792</v>
      </c>
      <c r="BK156" s="243">
        <f t="shared" si="397"/>
        <v>11.682468024021022</v>
      </c>
      <c r="BL156" s="243">
        <f t="shared" si="614"/>
        <v>294.39819420532973</v>
      </c>
      <c r="BM156" s="244">
        <v>7.02</v>
      </c>
      <c r="BN156" s="243">
        <f t="shared" si="615"/>
        <v>1.5444</v>
      </c>
      <c r="BO156" s="243">
        <f t="shared" si="398"/>
        <v>0</v>
      </c>
      <c r="BP156" s="243">
        <f t="shared" si="616"/>
        <v>0</v>
      </c>
      <c r="BQ156" s="243">
        <f t="shared" si="617"/>
        <v>0</v>
      </c>
      <c r="BR156" s="244">
        <v>1.33588563333333</v>
      </c>
      <c r="BS156" s="243">
        <f t="shared" si="399"/>
        <v>1.1248898668155576</v>
      </c>
      <c r="BT156" s="243">
        <f t="shared" si="618"/>
        <v>3.6259303962541123E-2</v>
      </c>
      <c r="BU156" s="243">
        <f t="shared" si="619"/>
        <v>0.95952571089492456</v>
      </c>
      <c r="BV156" s="243">
        <f t="shared" si="400"/>
        <v>0.55125877500744436</v>
      </c>
      <c r="BW156" s="243">
        <f t="shared" si="620"/>
        <v>13.891721130187596</v>
      </c>
      <c r="BX156" s="244">
        <v>0</v>
      </c>
      <c r="BY156" s="243">
        <f t="shared" si="401"/>
        <v>0</v>
      </c>
      <c r="BZ156" s="243">
        <f t="shared" si="621"/>
        <v>0</v>
      </c>
      <c r="CA156" s="243">
        <f t="shared" si="622"/>
        <v>0</v>
      </c>
      <c r="CB156" s="243">
        <f t="shared" si="402"/>
        <v>0</v>
      </c>
      <c r="CC156" s="243">
        <f t="shared" si="623"/>
        <v>0</v>
      </c>
      <c r="CD156" s="245"/>
      <c r="CE156" s="243">
        <f t="shared" si="403"/>
        <v>0</v>
      </c>
      <c r="CF156" s="243">
        <f t="shared" si="624"/>
        <v>0</v>
      </c>
      <c r="CG156" s="243">
        <f t="shared" si="625"/>
        <v>0</v>
      </c>
      <c r="CH156" s="243">
        <f t="shared" si="404"/>
        <v>0</v>
      </c>
      <c r="CI156" s="243">
        <f t="shared" si="626"/>
        <v>0</v>
      </c>
      <c r="CJ156" s="245"/>
      <c r="CK156" s="243">
        <f t="shared" si="405"/>
        <v>0</v>
      </c>
      <c r="CL156" s="243">
        <f t="shared" si="627"/>
        <v>0</v>
      </c>
      <c r="CM156" s="243">
        <f t="shared" si="628"/>
        <v>0</v>
      </c>
      <c r="CN156" s="243">
        <f t="shared" si="406"/>
        <v>0</v>
      </c>
      <c r="CO156" s="243">
        <f t="shared" si="629"/>
        <v>0</v>
      </c>
      <c r="CP156" s="243">
        <v>0</v>
      </c>
      <c r="CQ156" s="243">
        <f t="shared" si="407"/>
        <v>0</v>
      </c>
      <c r="CR156" s="243">
        <f t="shared" si="763"/>
        <v>0</v>
      </c>
      <c r="CS156" s="243">
        <f t="shared" si="630"/>
        <v>0</v>
      </c>
      <c r="CT156" s="243">
        <f t="shared" si="408"/>
        <v>0</v>
      </c>
      <c r="CU156" s="243">
        <f t="shared" si="631"/>
        <v>0</v>
      </c>
      <c r="CV156" s="243"/>
      <c r="CW156" s="243">
        <f t="shared" si="409"/>
        <v>0</v>
      </c>
      <c r="CX156" s="243">
        <f t="shared" si="764"/>
        <v>0</v>
      </c>
      <c r="CY156" s="243">
        <f t="shared" si="632"/>
        <v>0</v>
      </c>
      <c r="CZ156" s="243">
        <f t="shared" si="410"/>
        <v>0</v>
      </c>
      <c r="DA156" s="243">
        <f t="shared" si="633"/>
        <v>0</v>
      </c>
      <c r="DB156" s="244">
        <v>0</v>
      </c>
      <c r="DC156" s="243">
        <f t="shared" si="634"/>
        <v>0</v>
      </c>
      <c r="DD156" s="243">
        <f t="shared" si="411"/>
        <v>0</v>
      </c>
      <c r="DE156" s="244">
        <v>0</v>
      </c>
      <c r="DF156" s="244">
        <v>0</v>
      </c>
      <c r="DG156" s="243">
        <f t="shared" si="412"/>
        <v>0</v>
      </c>
      <c r="DH156" s="243">
        <f t="shared" si="413"/>
        <v>0</v>
      </c>
      <c r="DI156" s="243">
        <f t="shared" si="635"/>
        <v>0</v>
      </c>
      <c r="DJ156" s="244">
        <v>96.17</v>
      </c>
      <c r="DK156" s="243">
        <f t="shared" si="636"/>
        <v>21.157399999999999</v>
      </c>
      <c r="DL156" s="243">
        <f t="shared" si="414"/>
        <v>0</v>
      </c>
      <c r="DM156" s="244">
        <v>3.9434154137150101</v>
      </c>
      <c r="DN156" s="244">
        <v>5.3126650709166698</v>
      </c>
      <c r="DO156" s="243">
        <f t="shared" si="415"/>
        <v>14.382663266197595</v>
      </c>
      <c r="DP156" s="243">
        <f t="shared" si="416"/>
        <v>7.0483071875414645</v>
      </c>
      <c r="DQ156" s="243">
        <f t="shared" si="637"/>
        <v>177.61734112604489</v>
      </c>
      <c r="DR156" s="244">
        <v>13.71</v>
      </c>
      <c r="DS156" s="243">
        <f t="shared" si="638"/>
        <v>3.0162</v>
      </c>
      <c r="DT156" s="243">
        <f t="shared" si="417"/>
        <v>0</v>
      </c>
      <c r="DU156" s="244">
        <v>0.57980200197999998</v>
      </c>
      <c r="DV156" s="244">
        <v>0</v>
      </c>
      <c r="DW156" s="243">
        <f t="shared" si="418"/>
        <v>1.9663418822556327</v>
      </c>
      <c r="DX156" s="243">
        <f t="shared" si="419"/>
        <v>0.96361719421178182</v>
      </c>
      <c r="DY156" s="243">
        <f t="shared" si="420"/>
        <v>24.283153294136898</v>
      </c>
      <c r="DZ156" s="244">
        <v>44.37</v>
      </c>
      <c r="EA156" s="243">
        <f t="shared" si="639"/>
        <v>9.7614000000000001</v>
      </c>
      <c r="EB156" s="243">
        <f t="shared" si="421"/>
        <v>0</v>
      </c>
      <c r="EC156" s="244">
        <v>1.8366776648550001</v>
      </c>
      <c r="ED156" s="244">
        <v>4.047175175E-2</v>
      </c>
      <c r="EE156" s="243">
        <f t="shared" si="422"/>
        <v>6.3638012101035439</v>
      </c>
      <c r="EF156" s="243">
        <f t="shared" si="423"/>
        <v>3.1186175313354276</v>
      </c>
      <c r="EG156" s="243">
        <f t="shared" si="424"/>
        <v>78.589161789652763</v>
      </c>
      <c r="EH156" s="244">
        <v>0</v>
      </c>
      <c r="EI156" s="243">
        <f t="shared" si="640"/>
        <v>0</v>
      </c>
      <c r="EJ156" s="243">
        <f t="shared" si="425"/>
        <v>0</v>
      </c>
      <c r="EK156" s="244">
        <v>0</v>
      </c>
      <c r="EL156" s="244">
        <v>0</v>
      </c>
      <c r="EM156" s="243">
        <f t="shared" si="426"/>
        <v>0</v>
      </c>
      <c r="EN156" s="243">
        <f t="shared" si="427"/>
        <v>0</v>
      </c>
      <c r="EO156" s="243">
        <f t="shared" si="641"/>
        <v>0</v>
      </c>
      <c r="EP156" s="244">
        <v>0</v>
      </c>
      <c r="EQ156" s="244">
        <v>106.0472</v>
      </c>
      <c r="ER156" s="244">
        <v>0</v>
      </c>
      <c r="ES156" s="244">
        <v>0</v>
      </c>
      <c r="ET156" s="244">
        <v>0</v>
      </c>
      <c r="EU156" s="243">
        <f t="shared" si="428"/>
        <v>12.049290808592414</v>
      </c>
      <c r="EV156" s="243">
        <f t="shared" si="642"/>
        <v>0.38839259811151033</v>
      </c>
      <c r="EW156" s="243">
        <f t="shared" si="643"/>
        <v>10.277987801262693</v>
      </c>
      <c r="EX156" s="243">
        <f t="shared" si="429"/>
        <v>5.9048245404296216</v>
      </c>
      <c r="EY156" s="243">
        <f t="shared" si="644"/>
        <v>148.80157841882644</v>
      </c>
      <c r="EZ156" s="245">
        <f t="shared" si="645"/>
        <v>154.25</v>
      </c>
      <c r="FA156" s="245">
        <f t="shared" si="645"/>
        <v>33.935000000000002</v>
      </c>
      <c r="FB156" s="245">
        <f t="shared" si="645"/>
        <v>0</v>
      </c>
      <c r="FC156" s="245">
        <f t="shared" si="646"/>
        <v>0</v>
      </c>
      <c r="FD156" s="245">
        <f t="shared" si="647"/>
        <v>0</v>
      </c>
      <c r="FE156" s="245">
        <f t="shared" si="648"/>
        <v>11.713031903216677</v>
      </c>
      <c r="FF156" s="245">
        <f t="shared" si="649"/>
        <v>34.762097167149179</v>
      </c>
      <c r="FG156" s="245">
        <f t="shared" si="650"/>
        <v>1.1205092024939729</v>
      </c>
      <c r="FH156" s="245">
        <f t="shared" si="651"/>
        <v>29.651903693409594</v>
      </c>
      <c r="FI156" s="245">
        <f t="shared" si="652"/>
        <v>17.035366453518296</v>
      </c>
      <c r="FJ156" s="245">
        <f t="shared" si="652"/>
        <v>429.29123462866096</v>
      </c>
      <c r="FK156" s="244">
        <f t="shared" si="430"/>
        <v>0</v>
      </c>
      <c r="FL156" s="244">
        <v>0</v>
      </c>
      <c r="FM156" s="243">
        <f t="shared" si="653"/>
        <v>0</v>
      </c>
      <c r="FN156" s="243">
        <f t="shared" si="654"/>
        <v>0</v>
      </c>
      <c r="FO156" s="244">
        <v>0</v>
      </c>
      <c r="FP156" s="244">
        <f t="shared" si="655"/>
        <v>0</v>
      </c>
      <c r="FQ156" s="244">
        <f t="shared" si="431"/>
        <v>0</v>
      </c>
      <c r="FR156" s="244">
        <v>0</v>
      </c>
      <c r="FS156" s="243">
        <f t="shared" si="656"/>
        <v>0</v>
      </c>
      <c r="FT156" s="243">
        <f t="shared" si="657"/>
        <v>0</v>
      </c>
      <c r="FU156" s="244">
        <v>0</v>
      </c>
      <c r="FV156" s="244">
        <f t="shared" si="658"/>
        <v>0</v>
      </c>
      <c r="FW156" s="270">
        <v>1.1697000000000001E-2</v>
      </c>
      <c r="FX156" s="243">
        <f t="shared" si="659"/>
        <v>52.128474551780776</v>
      </c>
      <c r="FY156" s="243">
        <f t="shared" si="660"/>
        <v>11.468264401391771</v>
      </c>
      <c r="FZ156" s="243">
        <f t="shared" si="432"/>
        <v>0</v>
      </c>
      <c r="GA156" s="243">
        <f t="shared" si="661"/>
        <v>0</v>
      </c>
      <c r="GB156" s="243">
        <f t="shared" si="662"/>
        <v>0</v>
      </c>
      <c r="GC156" s="243">
        <f t="shared" si="663"/>
        <v>0.91081656424714907</v>
      </c>
      <c r="GD156" s="243">
        <f t="shared" si="433"/>
        <v>7.3294749487097235</v>
      </c>
      <c r="GE156" s="243">
        <f t="shared" si="664"/>
        <v>0.23625571524031869</v>
      </c>
      <c r="GF156" s="243">
        <f t="shared" si="665"/>
        <v>6.2520073014404467</v>
      </c>
      <c r="GG156" s="243">
        <f t="shared" si="434"/>
        <v>3.5918515233064712</v>
      </c>
      <c r="GH156" s="247">
        <f t="shared" si="666"/>
        <v>90.514658387323067</v>
      </c>
      <c r="GI156" s="244">
        <v>63</v>
      </c>
      <c r="GJ156" s="244">
        <v>4064.78</v>
      </c>
      <c r="GK156" s="244">
        <v>894.25160000000005</v>
      </c>
      <c r="GL156" s="244">
        <v>2493.2279620910699</v>
      </c>
      <c r="GM156" s="244">
        <v>71.022008333333304</v>
      </c>
      <c r="GN156" s="271">
        <v>86.74</v>
      </c>
      <c r="GO156" s="243">
        <f t="shared" si="667"/>
        <v>19.082799999999999</v>
      </c>
      <c r="GP156" s="243">
        <f t="shared" si="435"/>
        <v>0</v>
      </c>
      <c r="GQ156" s="243">
        <f t="shared" si="668"/>
        <v>0</v>
      </c>
      <c r="GR156" s="243">
        <f t="shared" si="669"/>
        <v>0</v>
      </c>
      <c r="GS156" s="244">
        <v>1.7545484745</v>
      </c>
      <c r="GT156" s="244">
        <v>0.60904575506666703</v>
      </c>
      <c r="GU156" s="245"/>
      <c r="GV156" s="243">
        <f t="shared" si="436"/>
        <v>12.292350251633923</v>
      </c>
      <c r="GW156" s="243">
        <f t="shared" si="670"/>
        <v>0.39622729063226103</v>
      </c>
      <c r="GX156" s="243">
        <f t="shared" si="671"/>
        <v>10.485316351153852</v>
      </c>
      <c r="GY156" s="243">
        <f t="shared" si="437"/>
        <v>6.0239372240600302</v>
      </c>
      <c r="GZ156" s="243">
        <f t="shared" si="672"/>
        <v>151.80321804631274</v>
      </c>
      <c r="HA156" s="244">
        <v>0</v>
      </c>
      <c r="HB156" s="244">
        <v>44</v>
      </c>
      <c r="HC156" s="244">
        <v>0</v>
      </c>
      <c r="HD156" s="244">
        <v>0</v>
      </c>
      <c r="HE156" s="244">
        <v>0</v>
      </c>
      <c r="HF156" s="243">
        <f t="shared" si="673"/>
        <v>0</v>
      </c>
      <c r="HG156" s="243">
        <f t="shared" si="438"/>
        <v>0</v>
      </c>
      <c r="HH156" s="244">
        <v>0</v>
      </c>
      <c r="HI156" s="244">
        <v>0</v>
      </c>
      <c r="HJ156" s="243">
        <f t="shared" si="439"/>
        <v>0</v>
      </c>
      <c r="HK156" s="243">
        <f t="shared" si="440"/>
        <v>0</v>
      </c>
      <c r="HL156" s="243">
        <f t="shared" si="441"/>
        <v>0</v>
      </c>
      <c r="HM156" s="244">
        <v>54.89</v>
      </c>
      <c r="HN156" s="243">
        <f t="shared" si="674"/>
        <v>12.075800000000001</v>
      </c>
      <c r="HO156" s="243">
        <f t="shared" si="442"/>
        <v>0</v>
      </c>
      <c r="HP156" s="244">
        <v>2.3691419298450098</v>
      </c>
      <c r="HQ156" s="244">
        <v>53.5530203264723</v>
      </c>
      <c r="HR156" s="243">
        <f t="shared" si="443"/>
        <v>13.962771238671982</v>
      </c>
      <c r="HS156" s="243">
        <f t="shared" si="444"/>
        <v>6.8425366747494651</v>
      </c>
      <c r="HT156" s="243">
        <f t="shared" si="445"/>
        <v>172.43192420368649</v>
      </c>
      <c r="HU156" s="244">
        <v>22.46</v>
      </c>
      <c r="HV156" s="243">
        <f t="shared" si="675"/>
        <v>4.9412000000000003</v>
      </c>
      <c r="HW156" s="243">
        <f t="shared" si="446"/>
        <v>0</v>
      </c>
      <c r="HX156" s="244">
        <v>0.91728709327500002</v>
      </c>
      <c r="HY156" s="244">
        <v>50.502610505085002</v>
      </c>
      <c r="HZ156" s="243">
        <f t="shared" si="447"/>
        <v>8.9558076669170408</v>
      </c>
      <c r="IA156" s="243">
        <f t="shared" si="448"/>
        <v>4.3888452632638524</v>
      </c>
      <c r="IB156" s="243">
        <f t="shared" si="449"/>
        <v>110.59890063424908</v>
      </c>
      <c r="IC156" s="244">
        <v>5.0999999999999996</v>
      </c>
      <c r="ID156" s="243">
        <f t="shared" si="676"/>
        <v>1.1219999999999999</v>
      </c>
      <c r="IE156" s="243">
        <f t="shared" si="450"/>
        <v>0</v>
      </c>
      <c r="IF156" s="244">
        <v>0.22338560594000101</v>
      </c>
      <c r="IG156" s="244">
        <v>0.85255348048833302</v>
      </c>
      <c r="IH156" s="243">
        <f t="shared" si="451"/>
        <v>0.82920614929737158</v>
      </c>
      <c r="II156" s="243">
        <f t="shared" si="452"/>
        <v>0.40635726178628523</v>
      </c>
      <c r="IJ156" s="243">
        <f t="shared" si="677"/>
        <v>10.240202997014388</v>
      </c>
      <c r="IK156" s="244">
        <v>0</v>
      </c>
      <c r="IL156" s="243">
        <f t="shared" si="678"/>
        <v>0</v>
      </c>
      <c r="IM156" s="243">
        <f t="shared" si="453"/>
        <v>0</v>
      </c>
      <c r="IN156" s="244">
        <v>0</v>
      </c>
      <c r="IO156" s="244">
        <v>0</v>
      </c>
      <c r="IP156" s="243">
        <f t="shared" si="454"/>
        <v>0</v>
      </c>
      <c r="IQ156" s="243">
        <f t="shared" si="455"/>
        <v>0</v>
      </c>
      <c r="IR156" s="243">
        <f t="shared" si="679"/>
        <v>0</v>
      </c>
      <c r="IS156" s="244">
        <v>2.78</v>
      </c>
      <c r="IT156" s="243">
        <f t="shared" si="680"/>
        <v>0.61159999999999992</v>
      </c>
      <c r="IU156" s="243">
        <f t="shared" si="456"/>
        <v>0</v>
      </c>
      <c r="IV156" s="244">
        <v>0.12169853761</v>
      </c>
      <c r="IW156" s="244">
        <v>0.28873366015070501</v>
      </c>
      <c r="IX156" s="243">
        <f t="shared" si="457"/>
        <v>0.43199435359397009</v>
      </c>
      <c r="IY156" s="243">
        <f t="shared" si="458"/>
        <v>0.21170132756773372</v>
      </c>
      <c r="IZ156" s="243">
        <f t="shared" si="681"/>
        <v>5.334873454706889</v>
      </c>
      <c r="JA156" s="244">
        <v>24.4332099999999</v>
      </c>
      <c r="JB156" s="243">
        <f t="shared" si="682"/>
        <v>5.3753061999999776</v>
      </c>
      <c r="JC156" s="244">
        <v>62.667379999999802</v>
      </c>
      <c r="JD156" s="243">
        <f t="shared" si="459"/>
        <v>0</v>
      </c>
      <c r="JE156" s="243">
        <f t="shared" si="460"/>
        <v>10.507292659297013</v>
      </c>
      <c r="JF156" s="243">
        <f t="shared" si="461"/>
        <v>5.1491594429648346</v>
      </c>
      <c r="JG156" s="243">
        <f t="shared" si="683"/>
        <v>129.75881796271381</v>
      </c>
      <c r="JH156" s="244">
        <v>0</v>
      </c>
      <c r="JI156" s="243">
        <f t="shared" si="684"/>
        <v>0</v>
      </c>
      <c r="JJ156" s="244">
        <v>0</v>
      </c>
      <c r="JK156" s="243">
        <f t="shared" si="462"/>
        <v>0</v>
      </c>
      <c r="JL156" s="243">
        <f t="shared" si="463"/>
        <v>0</v>
      </c>
      <c r="JM156" s="243">
        <f t="shared" si="464"/>
        <v>0</v>
      </c>
      <c r="JN156" s="243">
        <f t="shared" si="685"/>
        <v>0</v>
      </c>
      <c r="JO156" s="244">
        <v>0</v>
      </c>
      <c r="JP156" s="243">
        <f t="shared" si="686"/>
        <v>0</v>
      </c>
      <c r="JQ156" s="244">
        <v>0</v>
      </c>
      <c r="JR156" s="243">
        <f t="shared" si="465"/>
        <v>0</v>
      </c>
      <c r="JS156" s="243">
        <f t="shared" si="466"/>
        <v>0</v>
      </c>
      <c r="JT156" s="243">
        <f t="shared" si="467"/>
        <v>0</v>
      </c>
      <c r="JU156" s="243">
        <f t="shared" si="687"/>
        <v>0</v>
      </c>
      <c r="JV156" s="244">
        <v>0</v>
      </c>
      <c r="JW156" s="243">
        <f t="shared" si="688"/>
        <v>0</v>
      </c>
      <c r="JX156" s="244">
        <v>0</v>
      </c>
      <c r="JY156" s="243">
        <f t="shared" si="468"/>
        <v>0</v>
      </c>
      <c r="JZ156" s="243">
        <f t="shared" si="469"/>
        <v>0</v>
      </c>
      <c r="KA156" s="243">
        <f t="shared" si="470"/>
        <v>0</v>
      </c>
      <c r="KB156" s="243">
        <f t="shared" si="689"/>
        <v>0</v>
      </c>
      <c r="KC156" s="244">
        <v>78.290000000000006</v>
      </c>
      <c r="KD156" s="243">
        <f t="shared" si="690"/>
        <v>17.223800000000001</v>
      </c>
      <c r="KE156" s="244">
        <v>41.26</v>
      </c>
      <c r="KF156" s="243">
        <f t="shared" si="471"/>
        <v>0</v>
      </c>
      <c r="KG156" s="243">
        <f t="shared" si="472"/>
        <v>15.540507351408211</v>
      </c>
      <c r="KH156" s="243">
        <f t="shared" si="473"/>
        <v>7.6157153675704112</v>
      </c>
      <c r="KI156" s="243">
        <f t="shared" si="691"/>
        <v>191.91602726277435</v>
      </c>
      <c r="KJ156" s="244">
        <v>17.283288888888801</v>
      </c>
      <c r="KK156" s="243">
        <f t="shared" si="692"/>
        <v>3.8023235555555361</v>
      </c>
      <c r="KL156" s="244">
        <v>16.7527111111111</v>
      </c>
      <c r="KM156" s="243">
        <f t="shared" si="474"/>
        <v>0</v>
      </c>
      <c r="KN156" s="243">
        <f t="shared" si="475"/>
        <v>4.2992645183512614</v>
      </c>
      <c r="KO156" s="243">
        <f t="shared" si="476"/>
        <v>2.1068794036953351</v>
      </c>
      <c r="KP156" s="243">
        <f t="shared" si="693"/>
        <v>53.093360973122444</v>
      </c>
      <c r="KQ156" s="243">
        <f t="shared" si="694"/>
        <v>205.23649888888869</v>
      </c>
      <c r="KR156" s="243">
        <f t="shared" si="694"/>
        <v>45.152029755555525</v>
      </c>
      <c r="KS156" s="243">
        <f t="shared" si="695"/>
        <v>229.50852224997723</v>
      </c>
      <c r="KT156" s="243">
        <f t="shared" si="696"/>
        <v>0</v>
      </c>
      <c r="KU156" s="243">
        <f t="shared" si="697"/>
        <v>0</v>
      </c>
      <c r="KV156" s="243">
        <f t="shared" si="698"/>
        <v>0</v>
      </c>
      <c r="KW156" s="243">
        <f t="shared" si="699"/>
        <v>54.526843937536853</v>
      </c>
      <c r="KX156" s="243">
        <f t="shared" si="700"/>
        <v>1.7575990919414757</v>
      </c>
      <c r="KY156" s="243">
        <f t="shared" si="701"/>
        <v>46.511138766085338</v>
      </c>
      <c r="KZ156" s="243">
        <f t="shared" si="702"/>
        <v>26.721194741597916</v>
      </c>
      <c r="LA156" s="243">
        <f t="shared" si="702"/>
        <v>673.37410748826744</v>
      </c>
      <c r="LB156" s="244">
        <v>65.81</v>
      </c>
      <c r="LC156" s="243">
        <f t="shared" si="703"/>
        <v>14.478200000000001</v>
      </c>
      <c r="LD156" s="243">
        <f t="shared" si="477"/>
        <v>0</v>
      </c>
      <c r="LE156" s="243">
        <f t="shared" si="704"/>
        <v>0</v>
      </c>
      <c r="LF156" s="243">
        <f t="shared" si="705"/>
        <v>0</v>
      </c>
      <c r="LG156" s="244">
        <v>5.9676242155250003</v>
      </c>
      <c r="LH156" s="243">
        <f t="shared" si="478"/>
        <v>9.8005558836790438</v>
      </c>
      <c r="LI156" s="243">
        <f t="shared" si="706"/>
        <v>0.31590766818282318</v>
      </c>
      <c r="LJ156" s="243">
        <f t="shared" si="707"/>
        <v>8.3598275963441289</v>
      </c>
      <c r="LK156" s="243">
        <f t="shared" si="479"/>
        <v>4.8028190049602024</v>
      </c>
      <c r="LL156" s="243">
        <f t="shared" si="708"/>
        <v>121.03103892499709</v>
      </c>
      <c r="LM156" s="243">
        <f t="shared" si="480"/>
        <v>0.54166666784117723</v>
      </c>
      <c r="LN156" s="244">
        <v>6.1545228937110799E-2</v>
      </c>
      <c r="LO156" s="243">
        <f t="shared" si="709"/>
        <v>1.9838272432769494E-3</v>
      </c>
      <c r="LP156" s="243">
        <f t="shared" si="710"/>
        <v>5.2497787819218517E-2</v>
      </c>
      <c r="LQ156" s="243">
        <f t="shared" si="481"/>
        <v>3.0160594838914402E-2</v>
      </c>
      <c r="LR156" s="243">
        <f t="shared" si="711"/>
        <v>0.7600469899406429</v>
      </c>
      <c r="LS156" s="244">
        <v>152.7197175</v>
      </c>
      <c r="LT156" s="243">
        <f t="shared" si="482"/>
        <v>17.352313765602297</v>
      </c>
      <c r="LU156" s="243">
        <f t="shared" si="712"/>
        <v>0.559328373240226</v>
      </c>
      <c r="LV156" s="243">
        <f t="shared" si="713"/>
        <v>14.801441183522851</v>
      </c>
      <c r="LW156" s="243">
        <f t="shared" si="483"/>
        <v>8.5036015632801156</v>
      </c>
      <c r="LX156" s="243">
        <f t="shared" si="714"/>
        <v>214.29075939465889</v>
      </c>
      <c r="LY156" s="245">
        <f t="shared" si="484"/>
        <v>0</v>
      </c>
      <c r="LZ156" s="244">
        <v>0</v>
      </c>
      <c r="MA156" s="249">
        <f t="shared" si="715"/>
        <v>0</v>
      </c>
      <c r="MB156" s="249">
        <f t="shared" si="716"/>
        <v>0</v>
      </c>
      <c r="MC156" s="249">
        <f t="shared" si="485"/>
        <v>0</v>
      </c>
      <c r="MD156" s="247">
        <f t="shared" si="717"/>
        <v>0</v>
      </c>
      <c r="ME156" s="250">
        <f t="shared" si="718"/>
        <v>2605.5859476275909</v>
      </c>
      <c r="MF156" s="251">
        <f t="shared" si="765"/>
        <v>1112.3532675976169</v>
      </c>
      <c r="MG156" s="252" t="e">
        <f t="shared" si="719"/>
        <v>#REF!</v>
      </c>
      <c r="MH156" s="252" t="e">
        <f t="shared" si="766"/>
        <v>#REF!</v>
      </c>
      <c r="MI156" s="252">
        <f t="shared" si="720"/>
        <v>152.7197175</v>
      </c>
      <c r="MJ156" s="252">
        <f t="shared" si="721"/>
        <v>0</v>
      </c>
      <c r="MK156" s="252">
        <f t="shared" si="767"/>
        <v>183.49799999999996</v>
      </c>
      <c r="ML156" s="252">
        <f t="shared" si="722"/>
        <v>0</v>
      </c>
      <c r="MM156" s="252">
        <f t="shared" si="723"/>
        <v>0</v>
      </c>
      <c r="MN156" s="252">
        <f t="shared" si="724"/>
        <v>106.0472</v>
      </c>
      <c r="MO156" s="252">
        <f t="shared" si="725"/>
        <v>0</v>
      </c>
      <c r="MP156" s="253">
        <f t="shared" si="726"/>
        <v>0</v>
      </c>
      <c r="MQ156" s="254">
        <f t="shared" si="768"/>
        <v>0</v>
      </c>
      <c r="MR156" s="255">
        <f t="shared" si="727"/>
        <v>0</v>
      </c>
      <c r="MS156" s="255">
        <f t="shared" si="769"/>
        <v>0</v>
      </c>
      <c r="MT156" s="255">
        <f t="shared" si="770"/>
        <v>223.03806621915297</v>
      </c>
      <c r="MU156" s="255">
        <f t="shared" si="486"/>
        <v>7.1893305085516079</v>
      </c>
      <c r="MV156" s="255">
        <f t="shared" si="728"/>
        <v>232.10550093647146</v>
      </c>
      <c r="MW156" s="255" t="e">
        <f t="shared" si="487"/>
        <v>#REF!</v>
      </c>
      <c r="MX156" s="255" t="e">
        <f t="shared" si="488"/>
        <v>#REF!</v>
      </c>
      <c r="MY156" s="256" t="e">
        <f t="shared" si="729"/>
        <v>#REF!</v>
      </c>
      <c r="MZ156" s="254">
        <f t="shared" si="730"/>
        <v>198.70415347544784</v>
      </c>
      <c r="NA156" s="255">
        <f t="shared" si="489"/>
        <v>223.93958096682971</v>
      </c>
      <c r="NB156" s="255">
        <f t="shared" si="731"/>
        <v>0.66970243136830676</v>
      </c>
      <c r="NC156" s="255">
        <f t="shared" si="490"/>
        <v>0.83043101489670035</v>
      </c>
      <c r="ND156" s="255">
        <f t="shared" si="732"/>
        <v>203.6328895430496</v>
      </c>
      <c r="NE156" s="255">
        <f t="shared" si="800"/>
        <v>0.97579597245483374</v>
      </c>
      <c r="NF156" s="256">
        <f t="shared" si="771"/>
        <v>3.2887734042919741E-3</v>
      </c>
      <c r="NG156" s="257">
        <f t="shared" si="772"/>
        <v>1.124715394118794</v>
      </c>
      <c r="NH156" s="254">
        <f t="shared" si="733"/>
        <v>268.73172323504059</v>
      </c>
      <c r="NI156" s="255">
        <f t="shared" si="491"/>
        <v>302.86065208589076</v>
      </c>
      <c r="NJ156" s="255" t="e">
        <f t="shared" si="734"/>
        <v>#REF!</v>
      </c>
      <c r="NK156" s="255" t="e">
        <f t="shared" si="492"/>
        <v>#REF!</v>
      </c>
      <c r="NL156" s="255">
        <f t="shared" si="735"/>
        <v>285.43930762513514</v>
      </c>
      <c r="NM156" s="255">
        <f t="shared" si="773"/>
        <v>0.94146712122761844</v>
      </c>
      <c r="NN156" s="256" t="e">
        <f t="shared" si="774"/>
        <v>#REF!</v>
      </c>
      <c r="NO156" s="257" t="e">
        <f t="shared" si="801"/>
        <v>#REF!</v>
      </c>
      <c r="NP156" s="254">
        <f t="shared" si="736"/>
        <v>24.808215871824686</v>
      </c>
      <c r="NQ156" s="255">
        <f t="shared" si="493"/>
        <v>27.958859287546421</v>
      </c>
      <c r="NR156" s="255">
        <f t="shared" si="737"/>
        <v>21.818261802677831</v>
      </c>
      <c r="NS156" s="255">
        <f t="shared" si="494"/>
        <v>27.054644635320511</v>
      </c>
      <c r="NT156" s="255">
        <f t="shared" si="738"/>
        <v>233.6493604804204</v>
      </c>
      <c r="NU156" s="255">
        <f t="shared" si="739"/>
        <v>0.10617711865684132</v>
      </c>
      <c r="NV156" s="256">
        <f t="shared" si="740"/>
        <v>9.3380361742981019E-2</v>
      </c>
      <c r="NW156" s="257">
        <f t="shared" si="495"/>
        <v>1.0358957808877343</v>
      </c>
      <c r="NX156" s="254">
        <f t="shared" si="741"/>
        <v>9.7350213672918073</v>
      </c>
      <c r="NY156" s="255">
        <f t="shared" si="496"/>
        <v>10.971369080937867</v>
      </c>
      <c r="NZ156" s="255">
        <f t="shared" si="742"/>
        <v>3.6259303962541123E-2</v>
      </c>
      <c r="OA156" s="255">
        <f t="shared" si="497"/>
        <v>4.4961536913550995E-2</v>
      </c>
      <c r="OB156" s="255">
        <f t="shared" si="743"/>
        <v>11.025175500148885</v>
      </c>
      <c r="OC156" s="255">
        <f t="shared" si="775"/>
        <v>0.88298107972615447</v>
      </c>
      <c r="OD156" s="256">
        <f t="shared" si="776"/>
        <v>3.2887734042919745E-3</v>
      </c>
      <c r="OE156" s="257">
        <f t="shared" si="777"/>
        <v>1.1129279027422516</v>
      </c>
      <c r="OF156" s="254">
        <f t="shared" si="744"/>
        <v>0</v>
      </c>
      <c r="OG156" s="255">
        <f t="shared" si="498"/>
        <v>0</v>
      </c>
      <c r="OH156" s="255">
        <f t="shared" si="745"/>
        <v>0</v>
      </c>
      <c r="OI156" s="255">
        <f t="shared" si="499"/>
        <v>0</v>
      </c>
      <c r="OJ156" s="255">
        <f t="shared" si="746"/>
        <v>0</v>
      </c>
      <c r="OK156" s="255"/>
      <c r="OL156" s="256"/>
      <c r="OM156" s="257"/>
      <c r="ON156" s="258"/>
      <c r="OO156" s="254">
        <f t="shared" si="747"/>
        <v>0</v>
      </c>
      <c r="OP156" s="255">
        <f t="shared" si="500"/>
        <v>0</v>
      </c>
      <c r="OQ156" s="255">
        <f t="shared" si="748"/>
        <v>0</v>
      </c>
      <c r="OR156" s="255">
        <f t="shared" si="501"/>
        <v>0</v>
      </c>
      <c r="OS156" s="255">
        <f t="shared" si="749"/>
        <v>0</v>
      </c>
      <c r="OT156" s="255"/>
      <c r="OU156" s="256"/>
      <c r="OV156" s="257"/>
      <c r="OW156" s="258"/>
      <c r="OX156" s="254">
        <f t="shared" si="750"/>
        <v>224.36032250595972</v>
      </c>
      <c r="OY156" s="255">
        <f t="shared" si="502"/>
        <v>252.85408346421659</v>
      </c>
      <c r="OZ156" s="255">
        <f t="shared" si="751"/>
        <v>1.1205092024939729</v>
      </c>
      <c r="PA156" s="255">
        <f t="shared" si="503"/>
        <v>1.3894314110925263</v>
      </c>
      <c r="PB156" s="255">
        <f t="shared" si="752"/>
        <v>340.7073290703658</v>
      </c>
      <c r="PC156" s="255">
        <f t="shared" si="804"/>
        <v>0.65851334374912407</v>
      </c>
      <c r="PD156" s="259">
        <f t="shared" si="504"/>
        <v>3.2887734042919745E-3</v>
      </c>
      <c r="PE156" s="257">
        <f t="shared" si="805"/>
        <v>1.0844205002731688</v>
      </c>
      <c r="PF156" s="254">
        <f t="shared" si="505"/>
        <v>0</v>
      </c>
      <c r="PG156" s="255">
        <f t="shared" si="506"/>
        <v>0</v>
      </c>
      <c r="PH156" s="255">
        <f t="shared" si="753"/>
        <v>0</v>
      </c>
      <c r="PI156" s="255">
        <f t="shared" si="507"/>
        <v>0</v>
      </c>
      <c r="PJ156" s="255">
        <f t="shared" si="508"/>
        <v>0</v>
      </c>
      <c r="PK156" s="255"/>
      <c r="PL156" s="259"/>
      <c r="PM156" s="257"/>
      <c r="PN156" s="254">
        <f t="shared" si="509"/>
        <v>0</v>
      </c>
      <c r="PO156" s="255">
        <f t="shared" si="510"/>
        <v>0</v>
      </c>
      <c r="PP156" s="255">
        <f t="shared" si="754"/>
        <v>0</v>
      </c>
      <c r="PQ156" s="255">
        <f t="shared" si="511"/>
        <v>0</v>
      </c>
      <c r="PR156" s="255">
        <f t="shared" si="512"/>
        <v>0</v>
      </c>
      <c r="PS156" s="255"/>
      <c r="PT156" s="259"/>
      <c r="PU156" s="257"/>
      <c r="PV156" s="254">
        <f t="shared" si="513"/>
        <v>71.224187860929888</v>
      </c>
      <c r="PW156" s="255">
        <f t="shared" si="514"/>
        <v>80.269659719267977</v>
      </c>
      <c r="PX156" s="255">
        <f t="shared" si="515"/>
        <v>0.23625571524031869</v>
      </c>
      <c r="PY156" s="255">
        <f t="shared" si="516"/>
        <v>0.29295708689799516</v>
      </c>
      <c r="PZ156" s="255">
        <f t="shared" si="517"/>
        <v>71.83703046612942</v>
      </c>
      <c r="QA156" s="255">
        <f t="shared" si="755"/>
        <v>0.99146898749540491</v>
      </c>
      <c r="QB156" s="259">
        <f t="shared" si="518"/>
        <v>3.2887734042919736E-3</v>
      </c>
      <c r="QC156" s="257">
        <f t="shared" si="756"/>
        <v>1.1267058670289465</v>
      </c>
      <c r="QD156" s="254">
        <f t="shared" si="519"/>
        <v>118.6148859484077</v>
      </c>
      <c r="QE156" s="255">
        <f t="shared" si="520"/>
        <v>133.67897646385549</v>
      </c>
      <c r="QF156" s="255">
        <f t="shared" si="521"/>
        <v>0.39622729063226103</v>
      </c>
      <c r="QG156" s="255">
        <f t="shared" si="522"/>
        <v>0.49132184038400367</v>
      </c>
      <c r="QH156" s="255">
        <f t="shared" si="523"/>
        <v>120.47874448120058</v>
      </c>
      <c r="QI156" s="255">
        <f t="shared" si="784"/>
        <v>0.9845295654364683</v>
      </c>
      <c r="QJ156" s="259">
        <f t="shared" si="785"/>
        <v>3.2887734042919749E-3</v>
      </c>
      <c r="QK156" s="257">
        <f t="shared" si="786"/>
        <v>1.1258245604274615</v>
      </c>
      <c r="QL156" s="254">
        <f t="shared" si="524"/>
        <v>307.13211793906834</v>
      </c>
      <c r="QM156" s="255">
        <f t="shared" si="525"/>
        <v>346.13789691733001</v>
      </c>
      <c r="QN156" s="255">
        <f t="shared" si="526"/>
        <v>1.7575990919414757</v>
      </c>
      <c r="QO156" s="255">
        <f t="shared" si="527"/>
        <v>2.1794228740074297</v>
      </c>
      <c r="QP156" s="255">
        <f t="shared" si="757"/>
        <v>534.42389483195825</v>
      </c>
      <c r="QQ156" s="255">
        <f t="shared" si="758"/>
        <v>0.57469757791358023</v>
      </c>
      <c r="QR156" s="259">
        <f t="shared" si="528"/>
        <v>3.2887734042919749E-3</v>
      </c>
      <c r="QS156" s="257">
        <f t="shared" si="759"/>
        <v>1.0737758980120546</v>
      </c>
      <c r="QT156" s="254">
        <f t="shared" si="529"/>
        <v>90.487189667539838</v>
      </c>
      <c r="QU156" s="255">
        <f t="shared" si="530"/>
        <v>101.9790627553174</v>
      </c>
      <c r="QV156" s="255">
        <f t="shared" si="531"/>
        <v>0.31590766818282318</v>
      </c>
      <c r="QW156" s="255">
        <f t="shared" si="532"/>
        <v>0.39172550854670074</v>
      </c>
      <c r="QX156" s="255">
        <f t="shared" si="533"/>
        <v>96.056380099204034</v>
      </c>
      <c r="QY156" s="255">
        <f t="shared" si="787"/>
        <v>0.94202164993192006</v>
      </c>
      <c r="QZ156" s="259">
        <f t="shared" si="788"/>
        <v>3.2887734042919749E-3</v>
      </c>
      <c r="RA156" s="257">
        <f t="shared" si="789"/>
        <v>1.120426055158384</v>
      </c>
      <c r="RB156" s="254">
        <f t="shared" si="534"/>
        <v>6.4047301139446594E-2</v>
      </c>
      <c r="RC156" s="255">
        <f t="shared" si="535"/>
        <v>7.2181308384156317E-2</v>
      </c>
      <c r="RD156" s="255">
        <f t="shared" si="760"/>
        <v>1.9838272432769494E-3</v>
      </c>
      <c r="RE156" s="255">
        <f t="shared" si="536"/>
        <v>2.4599457816634174E-3</v>
      </c>
      <c r="RF156" s="255">
        <f t="shared" si="537"/>
        <v>0.60321189677828801</v>
      </c>
      <c r="RG156" s="255">
        <f t="shared" si="790"/>
        <v>0.1061771186568413</v>
      </c>
      <c r="RH156" s="259">
        <f t="shared" si="791"/>
        <v>3.2887734042919745E-3</v>
      </c>
      <c r="RI156" s="257">
        <f t="shared" si="792"/>
        <v>1.0142737996864488</v>
      </c>
      <c r="RJ156" s="254">
        <f t="shared" si="538"/>
        <v>18.057758243897876</v>
      </c>
      <c r="RK156" s="255">
        <f t="shared" si="539"/>
        <v>20.351093540872906</v>
      </c>
      <c r="RL156" s="255">
        <f t="shared" si="761"/>
        <v>0.559328373240226</v>
      </c>
      <c r="RM156" s="255">
        <f t="shared" si="540"/>
        <v>0.69356718281788021</v>
      </c>
      <c r="RN156" s="255">
        <f t="shared" si="541"/>
        <v>170.07203126560228</v>
      </c>
      <c r="RO156" s="255">
        <f t="shared" si="793"/>
        <v>0.10617711865684129</v>
      </c>
      <c r="RP156" s="259">
        <f t="shared" si="794"/>
        <v>3.2887734042919749E-3</v>
      </c>
      <c r="RQ156" s="257">
        <f t="shared" si="795"/>
        <v>1.0142737996864488</v>
      </c>
      <c r="RR156" s="254">
        <f t="shared" si="542"/>
        <v>0</v>
      </c>
      <c r="RS156" s="255">
        <f t="shared" si="543"/>
        <v>0</v>
      </c>
      <c r="RT156" s="255">
        <f t="shared" si="762"/>
        <v>0</v>
      </c>
      <c r="RU156" s="255">
        <f t="shared" si="544"/>
        <v>0</v>
      </c>
      <c r="RV156" s="255">
        <f t="shared" si="545"/>
        <v>0</v>
      </c>
      <c r="RW156" s="255"/>
      <c r="RX156" s="259"/>
      <c r="RY156" s="257"/>
      <c r="RZ156" s="260"/>
      <c r="SA156" s="242" t="e">
        <f t="shared" si="546"/>
        <v>#REF!</v>
      </c>
      <c r="SB156" s="242">
        <f t="shared" si="547"/>
        <v>0.46934373396577272</v>
      </c>
      <c r="SC156" s="242">
        <f t="shared" si="548"/>
        <v>0.33366203102393921</v>
      </c>
      <c r="SD156" s="242">
        <f t="shared" si="549"/>
        <v>2.4261828279781086E-2</v>
      </c>
      <c r="SE156" s="242">
        <f t="shared" si="550"/>
        <v>0</v>
      </c>
      <c r="SF156" s="262">
        <v>0</v>
      </c>
      <c r="SG156" s="242">
        <f t="shared" si="551"/>
        <v>0</v>
      </c>
      <c r="SH156" s="262">
        <v>0</v>
      </c>
      <c r="SI156" s="242">
        <f t="shared" si="552"/>
        <v>0.66670172356794422</v>
      </c>
      <c r="SJ156" s="242">
        <f t="shared" si="553"/>
        <v>0</v>
      </c>
      <c r="SK156" s="242">
        <f t="shared" si="554"/>
        <v>0</v>
      </c>
      <c r="SL156" s="242">
        <f t="shared" si="555"/>
        <v>0.16686513890698698</v>
      </c>
      <c r="SM156" s="242">
        <f t="shared" si="556"/>
        <v>0.27886674361788222</v>
      </c>
      <c r="SN156" s="242">
        <f t="shared" si="557"/>
        <v>0.99839682997160839</v>
      </c>
      <c r="SO156" s="242">
        <f t="shared" si="558"/>
        <v>0.21781082512278985</v>
      </c>
      <c r="SP156" s="242">
        <f t="shared" si="559"/>
        <v>8.1141903974915911E-4</v>
      </c>
      <c r="SQ156" s="242">
        <f t="shared" si="560"/>
        <v>0.23774577864650359</v>
      </c>
      <c r="SR156" s="242">
        <f t="shared" si="561"/>
        <v>0</v>
      </c>
      <c r="SS156" s="242" t="e">
        <f t="shared" si="562"/>
        <v>#REF!</v>
      </c>
      <c r="ST156" s="242" t="e">
        <f t="shared" si="563"/>
        <v>#REF!</v>
      </c>
      <c r="SU156" s="242" t="e">
        <f t="shared" si="796"/>
        <v>#REF!</v>
      </c>
      <c r="SV156" s="242" t="e">
        <f t="shared" si="797"/>
        <v>#REF!</v>
      </c>
      <c r="SW156" s="242" t="e">
        <f t="shared" si="564"/>
        <v>#REF!</v>
      </c>
      <c r="SX156" s="242" t="e">
        <f t="shared" si="564"/>
        <v>#REF!</v>
      </c>
      <c r="SY156" s="242" t="e">
        <f t="shared" si="564"/>
        <v>#REF!</v>
      </c>
      <c r="SZ156" s="263" t="e">
        <f t="shared" si="564"/>
        <v>#REF!</v>
      </c>
      <c r="TA156" s="264">
        <f t="shared" si="565"/>
        <v>527.85908000000006</v>
      </c>
      <c r="TB156" s="264">
        <f t="shared" si="566"/>
        <v>381.49566000000004</v>
      </c>
      <c r="TC156" s="264">
        <f t="shared" si="567"/>
        <v>294.46382</v>
      </c>
      <c r="TD156" s="264">
        <f t="shared" si="568"/>
        <v>19.929560000000002</v>
      </c>
      <c r="TE156" s="264">
        <f t="shared" si="569"/>
        <v>0</v>
      </c>
      <c r="TF156" s="264">
        <f t="shared" si="569"/>
        <v>0</v>
      </c>
      <c r="TG156" s="264">
        <f t="shared" si="570"/>
        <v>562.05016000000001</v>
      </c>
      <c r="TH156" s="264">
        <f t="shared" si="571"/>
        <v>0</v>
      </c>
      <c r="TI156" s="264">
        <f t="shared" si="572"/>
        <v>0</v>
      </c>
      <c r="TJ156" s="264">
        <f t="shared" si="573"/>
        <v>135.39302000000001</v>
      </c>
      <c r="TK156" s="264">
        <f t="shared" si="574"/>
        <v>226.44734000000003</v>
      </c>
      <c r="TL156" s="264">
        <f t="shared" si="575"/>
        <v>850.02315999999996</v>
      </c>
      <c r="TM156" s="264">
        <f t="shared" si="576"/>
        <v>177.72048000000001</v>
      </c>
      <c r="TN156" s="264">
        <f t="shared" si="577"/>
        <v>0.73136000000000012</v>
      </c>
      <c r="TO156" s="264">
        <f t="shared" si="578"/>
        <v>214.28848000000002</v>
      </c>
      <c r="TP156" s="264">
        <f t="shared" si="578"/>
        <v>0</v>
      </c>
      <c r="TQ156" s="264"/>
      <c r="TR156" s="264"/>
      <c r="TS156" s="264" t="e">
        <f t="shared" si="579"/>
        <v>#REF!</v>
      </c>
      <c r="TT156" s="264">
        <f t="shared" si="580"/>
        <v>429.07404159150946</v>
      </c>
      <c r="TU156" s="264">
        <f t="shared" si="581"/>
        <v>305.03382876208525</v>
      </c>
      <c r="TV156" s="264">
        <f t="shared" si="582"/>
        <v>22.180163413375869</v>
      </c>
      <c r="TW156" s="264">
        <f t="shared" si="582"/>
        <v>0</v>
      </c>
      <c r="TX156" s="264">
        <f t="shared" si="583"/>
        <v>0</v>
      </c>
      <c r="TY156" s="264">
        <f t="shared" si="584"/>
        <v>609.49871568581466</v>
      </c>
      <c r="TZ156" s="264">
        <f t="shared" si="585"/>
        <v>0</v>
      </c>
      <c r="UA156" s="264">
        <f t="shared" si="586"/>
        <v>0</v>
      </c>
      <c r="UB156" s="264">
        <f t="shared" si="587"/>
        <v>152.54810998876749</v>
      </c>
      <c r="UC156" s="264">
        <f t="shared" si="588"/>
        <v>254.93997701546795</v>
      </c>
      <c r="UD156" s="264">
        <f t="shared" si="589"/>
        <v>912.7343819600444</v>
      </c>
      <c r="UE156" s="264">
        <f t="shared" si="590"/>
        <v>199.12265632725448</v>
      </c>
      <c r="UF156" s="264">
        <f t="shared" si="591"/>
        <v>0.74179928613868129</v>
      </c>
      <c r="UG156" s="264">
        <f t="shared" si="592"/>
        <v>217.34719083863359</v>
      </c>
      <c r="UH156" s="264">
        <f t="shared" si="592"/>
        <v>0</v>
      </c>
      <c r="UI156" s="191"/>
      <c r="UJ156" s="191"/>
      <c r="UK156" s="191"/>
      <c r="UL156" s="191"/>
      <c r="UM156" s="189"/>
      <c r="UN156" s="191"/>
      <c r="UO156" s="191"/>
      <c r="UP156" s="191"/>
      <c r="UQ156" s="191"/>
      <c r="UR156" s="191"/>
      <c r="US156" s="191"/>
      <c r="UT156" s="191"/>
      <c r="UU156" s="191"/>
      <c r="UV156" s="192"/>
      <c r="UW156" s="191"/>
      <c r="UX156" s="191"/>
      <c r="UY156" s="191"/>
      <c r="UZ156" s="191"/>
      <c r="VA156" s="191"/>
      <c r="VB156" s="191"/>
      <c r="VC156" s="191"/>
      <c r="VD156" s="191"/>
      <c r="VE156" s="191"/>
      <c r="VF156" s="191"/>
      <c r="VG156" s="191"/>
      <c r="VH156" s="191"/>
      <c r="VI156" s="191"/>
      <c r="VJ156" s="191"/>
      <c r="VK156" s="191"/>
      <c r="VL156" s="191"/>
      <c r="VM156" s="191"/>
      <c r="VN156" s="219"/>
      <c r="VO156" s="191"/>
      <c r="VP156" s="191"/>
      <c r="VQ156" s="191"/>
      <c r="VR156" s="191"/>
      <c r="VS156" s="191"/>
      <c r="VT156" s="191"/>
      <c r="VU156" s="191"/>
      <c r="VV156" s="191"/>
    </row>
    <row r="157" spans="1:594" ht="23.1" hidden="1" customHeight="1" thickBot="1" x14ac:dyDescent="0.35">
      <c r="A157" s="265">
        <v>120</v>
      </c>
      <c r="B157" s="266" t="s">
        <v>183</v>
      </c>
      <c r="C157" s="265">
        <v>3</v>
      </c>
      <c r="D157" s="267">
        <v>1774.4</v>
      </c>
      <c r="E157" s="239"/>
      <c r="F157" s="240">
        <f t="shared" si="593"/>
        <v>1774.4</v>
      </c>
      <c r="G157" s="240"/>
      <c r="H157" s="268">
        <f>693</f>
        <v>693</v>
      </c>
      <c r="I157" s="269">
        <v>3.5728</v>
      </c>
      <c r="J157" s="269">
        <v>3.5728</v>
      </c>
      <c r="K157" s="269">
        <f t="shared" si="798"/>
        <v>2.8908</v>
      </c>
      <c r="L157" s="269">
        <f t="shared" si="799"/>
        <v>3.2778</v>
      </c>
      <c r="M157" s="269">
        <v>0.70530000000000004</v>
      </c>
      <c r="N157" s="269">
        <v>0.38700000000000001</v>
      </c>
      <c r="O157" s="269">
        <v>0.29499999999999998</v>
      </c>
      <c r="P157" s="269">
        <v>1.9E-3</v>
      </c>
      <c r="Q157" s="269">
        <v>0</v>
      </c>
      <c r="R157" s="269">
        <v>0</v>
      </c>
      <c r="S157" s="269">
        <v>0.52569999999999995</v>
      </c>
      <c r="T157" s="269">
        <v>1.09E-2</v>
      </c>
      <c r="U157" s="269">
        <v>2.0000000000000001E-4</v>
      </c>
      <c r="V157" s="269">
        <v>9.5200000000000007E-2</v>
      </c>
      <c r="W157" s="269">
        <v>0.2974</v>
      </c>
      <c r="X157" s="269">
        <v>0.85670000000000002</v>
      </c>
      <c r="Y157" s="269">
        <v>0.1056</v>
      </c>
      <c r="Z157" s="269">
        <v>5.0000000000000001E-4</v>
      </c>
      <c r="AA157" s="269">
        <v>0.29139999999999999</v>
      </c>
      <c r="AB157" s="269">
        <v>0</v>
      </c>
      <c r="AC157" s="244">
        <v>261.25</v>
      </c>
      <c r="AD157" s="243">
        <f t="shared" si="802"/>
        <v>57.475000000000001</v>
      </c>
      <c r="AE157" s="243">
        <f t="shared" si="390"/>
        <v>0</v>
      </c>
      <c r="AF157" s="243">
        <f t="shared" si="595"/>
        <v>0</v>
      </c>
      <c r="AG157" s="243">
        <f t="shared" si="596"/>
        <v>0</v>
      </c>
      <c r="AH157" s="244">
        <v>10.399282949791701</v>
      </c>
      <c r="AI157" s="243">
        <f t="shared" si="391"/>
        <v>37.395746398127379</v>
      </c>
      <c r="AJ157" s="243">
        <f t="shared" si="597"/>
        <v>1.2054013246597501</v>
      </c>
      <c r="AK157" s="243">
        <f t="shared" si="598"/>
        <v>31.898393972281113</v>
      </c>
      <c r="AL157" s="243">
        <f t="shared" si="392"/>
        <v>18.326001467395955</v>
      </c>
      <c r="AM157" s="243">
        <f t="shared" si="599"/>
        <v>461.81523697837804</v>
      </c>
      <c r="AN157" s="244">
        <v>462.07</v>
      </c>
      <c r="AO157" s="244">
        <v>101.6554</v>
      </c>
      <c r="AP157" s="243">
        <f t="shared" si="600"/>
        <v>0</v>
      </c>
      <c r="AQ157" s="243">
        <f t="shared" si="601"/>
        <v>0</v>
      </c>
      <c r="AR157" s="243">
        <f t="shared" si="602"/>
        <v>0</v>
      </c>
      <c r="AS157" s="244">
        <v>44.732883414908301</v>
      </c>
      <c r="AT157" s="244" t="e">
        <f t="shared" si="393"/>
        <v>#REF!</v>
      </c>
      <c r="AU157" s="243">
        <f t="shared" si="394"/>
        <v>69.134223268159573</v>
      </c>
      <c r="AV157" s="243">
        <f t="shared" si="603"/>
        <v>2.2284482149268054</v>
      </c>
      <c r="AW157" s="243">
        <f t="shared" si="604"/>
        <v>58.971163920552975</v>
      </c>
      <c r="AX157" s="243">
        <f t="shared" si="395"/>
        <v>33.879625334153395</v>
      </c>
      <c r="AY157" s="243">
        <f t="shared" si="605"/>
        <v>853.76655842066555</v>
      </c>
      <c r="AZ157" s="244">
        <v>64</v>
      </c>
      <c r="BA157" s="243">
        <f t="shared" si="606"/>
        <v>326.21866666666659</v>
      </c>
      <c r="BB157" s="243">
        <f t="shared" si="607"/>
        <v>34.019946666666662</v>
      </c>
      <c r="BC157" s="243">
        <f t="shared" si="608"/>
        <v>27.215957333333332</v>
      </c>
      <c r="BD157" s="243">
        <f t="shared" si="609"/>
        <v>6.8039893333333303</v>
      </c>
      <c r="BE157" s="244">
        <v>12.757479999999999</v>
      </c>
      <c r="BF157" s="243">
        <f t="shared" si="610"/>
        <v>10.205984000000001</v>
      </c>
      <c r="BG157" s="243">
        <f t="shared" si="611"/>
        <v>2.5514959999999984</v>
      </c>
      <c r="BH157" s="243">
        <f t="shared" si="396"/>
        <v>42.380547520747456</v>
      </c>
      <c r="BI157" s="243">
        <f t="shared" si="612"/>
        <v>1.3660796492050395</v>
      </c>
      <c r="BJ157" s="243">
        <f t="shared" si="613"/>
        <v>36.150405642003179</v>
      </c>
      <c r="BK157" s="243">
        <f t="shared" si="397"/>
        <v>20.768832042704037</v>
      </c>
      <c r="BL157" s="243">
        <f t="shared" si="614"/>
        <v>523.37456747614169</v>
      </c>
      <c r="BM157" s="244">
        <v>1.17</v>
      </c>
      <c r="BN157" s="243">
        <f t="shared" si="615"/>
        <v>0.25739999999999996</v>
      </c>
      <c r="BO157" s="243">
        <f t="shared" si="398"/>
        <v>0</v>
      </c>
      <c r="BP157" s="243">
        <f t="shared" si="616"/>
        <v>0</v>
      </c>
      <c r="BQ157" s="243">
        <f t="shared" si="617"/>
        <v>0</v>
      </c>
      <c r="BR157" s="244">
        <v>0.222915061983334</v>
      </c>
      <c r="BS157" s="243">
        <f t="shared" si="399"/>
        <v>0.18751203339303069</v>
      </c>
      <c r="BT157" s="243">
        <f t="shared" si="618"/>
        <v>6.0441968729609578E-3</v>
      </c>
      <c r="BU157" s="243">
        <f t="shared" si="619"/>
        <v>0.15994687342338873</v>
      </c>
      <c r="BV157" s="243">
        <f t="shared" si="400"/>
        <v>9.189135476881824E-2</v>
      </c>
      <c r="BW157" s="243">
        <f t="shared" si="620"/>
        <v>2.3156621401742195</v>
      </c>
      <c r="BX157" s="244">
        <v>0</v>
      </c>
      <c r="BY157" s="243">
        <f t="shared" si="401"/>
        <v>0</v>
      </c>
      <c r="BZ157" s="243">
        <f t="shared" si="621"/>
        <v>0</v>
      </c>
      <c r="CA157" s="243">
        <f t="shared" si="622"/>
        <v>0</v>
      </c>
      <c r="CB157" s="243">
        <f t="shared" si="402"/>
        <v>0</v>
      </c>
      <c r="CC157" s="243">
        <f t="shared" si="623"/>
        <v>0</v>
      </c>
      <c r="CD157" s="245"/>
      <c r="CE157" s="243">
        <f t="shared" si="403"/>
        <v>0</v>
      </c>
      <c r="CF157" s="243">
        <f t="shared" si="624"/>
        <v>0</v>
      </c>
      <c r="CG157" s="243">
        <f t="shared" si="625"/>
        <v>0</v>
      </c>
      <c r="CH157" s="243">
        <f t="shared" si="404"/>
        <v>0</v>
      </c>
      <c r="CI157" s="243">
        <f t="shared" si="626"/>
        <v>0</v>
      </c>
      <c r="CJ157" s="245"/>
      <c r="CK157" s="243">
        <f t="shared" si="405"/>
        <v>0</v>
      </c>
      <c r="CL157" s="243">
        <f t="shared" si="627"/>
        <v>0</v>
      </c>
      <c r="CM157" s="243">
        <f t="shared" si="628"/>
        <v>0</v>
      </c>
      <c r="CN157" s="243">
        <f t="shared" si="406"/>
        <v>0</v>
      </c>
      <c r="CO157" s="243">
        <f t="shared" si="629"/>
        <v>0</v>
      </c>
      <c r="CP157" s="243">
        <v>0</v>
      </c>
      <c r="CQ157" s="243">
        <f t="shared" si="407"/>
        <v>0</v>
      </c>
      <c r="CR157" s="243">
        <f t="shared" si="763"/>
        <v>0</v>
      </c>
      <c r="CS157" s="243">
        <f t="shared" si="630"/>
        <v>0</v>
      </c>
      <c r="CT157" s="243">
        <f t="shared" si="408"/>
        <v>0</v>
      </c>
      <c r="CU157" s="243">
        <f t="shared" si="631"/>
        <v>0</v>
      </c>
      <c r="CV157" s="243"/>
      <c r="CW157" s="243">
        <f t="shared" si="409"/>
        <v>0</v>
      </c>
      <c r="CX157" s="243">
        <f t="shared" si="764"/>
        <v>0</v>
      </c>
      <c r="CY157" s="243">
        <f t="shared" si="632"/>
        <v>0</v>
      </c>
      <c r="CZ157" s="243">
        <f t="shared" si="410"/>
        <v>0</v>
      </c>
      <c r="DA157" s="243">
        <f t="shared" si="633"/>
        <v>0</v>
      </c>
      <c r="DB157" s="244">
        <v>0</v>
      </c>
      <c r="DC157" s="243">
        <f t="shared" si="634"/>
        <v>0</v>
      </c>
      <c r="DD157" s="243">
        <f t="shared" si="411"/>
        <v>0</v>
      </c>
      <c r="DE157" s="244">
        <v>0</v>
      </c>
      <c r="DF157" s="244">
        <v>0</v>
      </c>
      <c r="DG157" s="243">
        <f t="shared" si="412"/>
        <v>0</v>
      </c>
      <c r="DH157" s="243">
        <f t="shared" si="413"/>
        <v>0</v>
      </c>
      <c r="DI157" s="243">
        <f t="shared" si="635"/>
        <v>0</v>
      </c>
      <c r="DJ157" s="244">
        <v>124.74</v>
      </c>
      <c r="DK157" s="243">
        <f t="shared" si="636"/>
        <v>27.442799999999998</v>
      </c>
      <c r="DL157" s="243">
        <f t="shared" si="414"/>
        <v>0</v>
      </c>
      <c r="DM157" s="244">
        <v>5.1016360490599997</v>
      </c>
      <c r="DN157" s="244">
        <v>9.2941093005000006</v>
      </c>
      <c r="DO157" s="243">
        <f t="shared" si="415"/>
        <v>18.926980961205459</v>
      </c>
      <c r="DP157" s="243">
        <f t="shared" si="416"/>
        <v>9.2752763155382727</v>
      </c>
      <c r="DQ157" s="243">
        <f t="shared" si="637"/>
        <v>233.73696315156445</v>
      </c>
      <c r="DR157" s="244">
        <v>24.39</v>
      </c>
      <c r="DS157" s="243">
        <f t="shared" si="638"/>
        <v>5.3658000000000001</v>
      </c>
      <c r="DT157" s="243">
        <f t="shared" si="417"/>
        <v>0</v>
      </c>
      <c r="DU157" s="244">
        <v>1.03168978271</v>
      </c>
      <c r="DV157" s="244">
        <v>0</v>
      </c>
      <c r="DW157" s="243">
        <f t="shared" si="418"/>
        <v>3.4981349593241537</v>
      </c>
      <c r="DX157" s="243">
        <f t="shared" si="419"/>
        <v>1.7142812371017078</v>
      </c>
      <c r="DY157" s="243">
        <f t="shared" si="420"/>
        <v>43.199887174963031</v>
      </c>
      <c r="DZ157" s="244">
        <v>82.9</v>
      </c>
      <c r="EA157" s="243">
        <f t="shared" si="639"/>
        <v>18.238000000000003</v>
      </c>
      <c r="EB157" s="243">
        <f t="shared" si="421"/>
        <v>0</v>
      </c>
      <c r="EC157" s="244">
        <v>3.430394110355</v>
      </c>
      <c r="ED157" s="244">
        <v>5.764947275E-2</v>
      </c>
      <c r="EE157" s="243">
        <f t="shared" si="422"/>
        <v>11.88781622980424</v>
      </c>
      <c r="EF157" s="243">
        <f t="shared" si="423"/>
        <v>5.8256929906454626</v>
      </c>
      <c r="EG157" s="243">
        <f t="shared" si="424"/>
        <v>146.80746336426566</v>
      </c>
      <c r="EH157" s="244">
        <v>7.8</v>
      </c>
      <c r="EI157" s="243">
        <f t="shared" si="640"/>
        <v>1.716</v>
      </c>
      <c r="EJ157" s="243">
        <f t="shared" si="425"/>
        <v>0</v>
      </c>
      <c r="EK157" s="244">
        <v>0.329165929350001</v>
      </c>
      <c r="EL157" s="244">
        <v>0</v>
      </c>
      <c r="EM157" s="243">
        <f t="shared" si="426"/>
        <v>1.1186270579664916</v>
      </c>
      <c r="EN157" s="243">
        <f t="shared" si="427"/>
        <v>0.5481896493658247</v>
      </c>
      <c r="EO157" s="243">
        <f t="shared" si="641"/>
        <v>13.81437916401878</v>
      </c>
      <c r="EP157" s="244">
        <v>0</v>
      </c>
      <c r="EQ157" s="244">
        <v>205.8304</v>
      </c>
      <c r="ER157" s="244">
        <v>0</v>
      </c>
      <c r="ES157" s="244">
        <v>0</v>
      </c>
      <c r="ET157" s="244">
        <v>0</v>
      </c>
      <c r="EU157" s="243">
        <f t="shared" si="428"/>
        <v>23.386853654305817</v>
      </c>
      <c r="EV157" s="243">
        <f t="shared" si="642"/>
        <v>0.7538436076231283</v>
      </c>
      <c r="EW157" s="243">
        <f t="shared" si="643"/>
        <v>19.94887503233485</v>
      </c>
      <c r="EX157" s="243">
        <f t="shared" si="429"/>
        <v>11.460862682715291</v>
      </c>
      <c r="EY157" s="243">
        <f t="shared" si="644"/>
        <v>288.81373960442528</v>
      </c>
      <c r="EZ157" s="245">
        <f t="shared" si="645"/>
        <v>239.83</v>
      </c>
      <c r="FA157" s="245">
        <f t="shared" si="645"/>
        <v>52.762599999999999</v>
      </c>
      <c r="FB157" s="245">
        <f t="shared" si="645"/>
        <v>0</v>
      </c>
      <c r="FC157" s="245">
        <f t="shared" si="646"/>
        <v>0</v>
      </c>
      <c r="FD157" s="245">
        <f t="shared" si="647"/>
        <v>0</v>
      </c>
      <c r="FE157" s="245">
        <f t="shared" si="648"/>
        <v>19.244644644725003</v>
      </c>
      <c r="FF157" s="245">
        <f t="shared" si="649"/>
        <v>58.818412862606159</v>
      </c>
      <c r="FG157" s="245">
        <f t="shared" si="650"/>
        <v>1.8959320138752442</v>
      </c>
      <c r="FH157" s="245">
        <f t="shared" si="651"/>
        <v>50.171826665549617</v>
      </c>
      <c r="FI157" s="245">
        <f t="shared" si="652"/>
        <v>28.824302875366559</v>
      </c>
      <c r="FJ157" s="245">
        <f t="shared" si="652"/>
        <v>726.37243245923719</v>
      </c>
      <c r="FK157" s="244">
        <f t="shared" si="430"/>
        <v>13.873360030081951</v>
      </c>
      <c r="FL157" s="244">
        <v>1.5763183704497601</v>
      </c>
      <c r="FM157" s="243">
        <f t="shared" si="653"/>
        <v>5.0810491428532854E-2</v>
      </c>
      <c r="FN157" s="243">
        <f t="shared" si="654"/>
        <v>1.3445920792977815</v>
      </c>
      <c r="FO157" s="244">
        <v>0.77248391852248799</v>
      </c>
      <c r="FP157" s="244">
        <f t="shared" si="655"/>
        <v>19.466594782865037</v>
      </c>
      <c r="FQ157" s="244">
        <f t="shared" si="431"/>
        <v>0.3555200007708838</v>
      </c>
      <c r="FR157" s="244">
        <v>4.0394879615486101E-2</v>
      </c>
      <c r="FS157" s="243">
        <f t="shared" si="656"/>
        <v>1.3020743289781315E-3</v>
      </c>
      <c r="FT157" s="243">
        <f t="shared" si="657"/>
        <v>3.4456640354748137E-2</v>
      </c>
      <c r="FU157" s="244">
        <v>1.97957439807743E-2</v>
      </c>
      <c r="FV157" s="244">
        <f t="shared" si="658"/>
        <v>0.49885274924057305</v>
      </c>
      <c r="FW157" s="270">
        <v>1.4581999999999999E-2</v>
      </c>
      <c r="FX157" s="243">
        <f t="shared" si="659"/>
        <v>64.982155650093119</v>
      </c>
      <c r="FY157" s="243">
        <f t="shared" si="660"/>
        <v>14.296074243020486</v>
      </c>
      <c r="FZ157" s="243">
        <f t="shared" si="432"/>
        <v>0</v>
      </c>
      <c r="GA157" s="243">
        <f t="shared" si="661"/>
        <v>0</v>
      </c>
      <c r="GB157" s="243">
        <f t="shared" si="662"/>
        <v>0</v>
      </c>
      <c r="GC157" s="243">
        <f t="shared" si="663"/>
        <v>1.1354644045355156</v>
      </c>
      <c r="GD157" s="243">
        <f t="shared" si="433"/>
        <v>9.1367616267626452</v>
      </c>
      <c r="GE157" s="243">
        <f t="shared" si="664"/>
        <v>0.29451115778642606</v>
      </c>
      <c r="GF157" s="243">
        <f t="shared" si="665"/>
        <v>7.7936142495577903</v>
      </c>
      <c r="GG157" s="243">
        <f t="shared" si="434"/>
        <v>4.4775227962205886</v>
      </c>
      <c r="GH157" s="247">
        <f t="shared" si="666"/>
        <v>112.83357446475881</v>
      </c>
      <c r="GI157" s="244">
        <v>78</v>
      </c>
      <c r="GJ157" s="244">
        <v>4064.56</v>
      </c>
      <c r="GK157" s="244">
        <v>894.20320000000004</v>
      </c>
      <c r="GL157" s="244">
        <v>2493.0930199412701</v>
      </c>
      <c r="GM157" s="244">
        <v>71.022008333333304</v>
      </c>
      <c r="GN157" s="271">
        <v>201.93</v>
      </c>
      <c r="GO157" s="243">
        <f t="shared" si="667"/>
        <v>44.424600000000005</v>
      </c>
      <c r="GP157" s="243">
        <f t="shared" si="435"/>
        <v>0</v>
      </c>
      <c r="GQ157" s="243">
        <f t="shared" si="668"/>
        <v>0</v>
      </c>
      <c r="GR157" s="243">
        <f t="shared" si="669"/>
        <v>0</v>
      </c>
      <c r="GS157" s="244">
        <v>4.0780864059166699</v>
      </c>
      <c r="GT157" s="244">
        <v>1.7132409133666699</v>
      </c>
      <c r="GU157" s="245"/>
      <c r="GV157" s="243">
        <f t="shared" si="436"/>
        <v>28.649314686971945</v>
      </c>
      <c r="GW157" s="243">
        <f t="shared" si="670"/>
        <v>0.92347192396190092</v>
      </c>
      <c r="GX157" s="243">
        <f t="shared" si="671"/>
        <v>24.437729285880849</v>
      </c>
      <c r="GY157" s="243">
        <f t="shared" si="437"/>
        <v>14.039762100312766</v>
      </c>
      <c r="GZ157" s="243">
        <f t="shared" si="672"/>
        <v>353.80200492788168</v>
      </c>
      <c r="HA157" s="244">
        <v>0</v>
      </c>
      <c r="HB157" s="244">
        <v>44</v>
      </c>
      <c r="HC157" s="244">
        <v>0</v>
      </c>
      <c r="HD157" s="244">
        <v>0</v>
      </c>
      <c r="HE157" s="244">
        <v>0</v>
      </c>
      <c r="HF157" s="243">
        <f t="shared" si="673"/>
        <v>0</v>
      </c>
      <c r="HG157" s="243">
        <f t="shared" si="438"/>
        <v>0</v>
      </c>
      <c r="HH157" s="244">
        <v>0</v>
      </c>
      <c r="HI157" s="244">
        <v>0</v>
      </c>
      <c r="HJ157" s="243">
        <f t="shared" si="439"/>
        <v>0</v>
      </c>
      <c r="HK157" s="243">
        <f t="shared" si="440"/>
        <v>0</v>
      </c>
      <c r="HL157" s="243">
        <f t="shared" si="441"/>
        <v>0</v>
      </c>
      <c r="HM157" s="244">
        <v>72.72</v>
      </c>
      <c r="HN157" s="243">
        <f t="shared" si="674"/>
        <v>15.9984</v>
      </c>
      <c r="HO157" s="243">
        <f t="shared" si="442"/>
        <v>0</v>
      </c>
      <c r="HP157" s="244">
        <v>3.13893918845501</v>
      </c>
      <c r="HQ157" s="244">
        <v>68.038631782739998</v>
      </c>
      <c r="HR157" s="243">
        <f t="shared" si="443"/>
        <v>18.167693756687395</v>
      </c>
      <c r="HS157" s="243">
        <f t="shared" si="444"/>
        <v>8.9031832363941206</v>
      </c>
      <c r="HT157" s="243">
        <f t="shared" si="445"/>
        <v>224.36021755713182</v>
      </c>
      <c r="HU157" s="244">
        <v>39.94</v>
      </c>
      <c r="HV157" s="243">
        <f t="shared" si="675"/>
        <v>8.7867999999999995</v>
      </c>
      <c r="HW157" s="243">
        <f t="shared" si="446"/>
        <v>0</v>
      </c>
      <c r="HX157" s="244">
        <v>1.6314653534600001</v>
      </c>
      <c r="HY157" s="244">
        <v>89.746452259340003</v>
      </c>
      <c r="HZ157" s="243">
        <f t="shared" si="447"/>
        <v>15.918972742065295</v>
      </c>
      <c r="IA157" s="243">
        <f t="shared" si="448"/>
        <v>7.8011845177432662</v>
      </c>
      <c r="IB157" s="243">
        <f t="shared" si="449"/>
        <v>196.5898498471303</v>
      </c>
      <c r="IC157" s="244">
        <v>12.32</v>
      </c>
      <c r="ID157" s="243">
        <f t="shared" si="676"/>
        <v>2.7103999999999999</v>
      </c>
      <c r="IE157" s="243">
        <f t="shared" si="450"/>
        <v>0</v>
      </c>
      <c r="IF157" s="244">
        <v>0.54133298432999999</v>
      </c>
      <c r="IG157" s="244">
        <v>1.660421011965</v>
      </c>
      <c r="IH157" s="243">
        <f t="shared" si="451"/>
        <v>1.9579511270434897</v>
      </c>
      <c r="II157" s="243">
        <f t="shared" si="452"/>
        <v>0.95950525616692461</v>
      </c>
      <c r="IJ157" s="243">
        <f t="shared" si="677"/>
        <v>24.179532455406498</v>
      </c>
      <c r="IK157" s="244">
        <v>19.579999999999998</v>
      </c>
      <c r="IL157" s="243">
        <f t="shared" si="678"/>
        <v>4.3075999999999999</v>
      </c>
      <c r="IM157" s="243">
        <f t="shared" si="453"/>
        <v>0</v>
      </c>
      <c r="IN157" s="244">
        <v>0.89941700281000103</v>
      </c>
      <c r="IO157" s="244">
        <v>39.873269620351998</v>
      </c>
      <c r="IP157" s="243">
        <f t="shared" si="454"/>
        <v>7.346828556429748</v>
      </c>
      <c r="IQ157" s="243">
        <f t="shared" si="455"/>
        <v>3.6003557589795872</v>
      </c>
      <c r="IR157" s="243">
        <f t="shared" si="679"/>
        <v>90.728965126285587</v>
      </c>
      <c r="IS157" s="244">
        <v>2.67</v>
      </c>
      <c r="IT157" s="243">
        <f t="shared" si="680"/>
        <v>0.58740000000000003</v>
      </c>
      <c r="IU157" s="243">
        <f t="shared" si="456"/>
        <v>0</v>
      </c>
      <c r="IV157" s="244">
        <v>0.116828322075</v>
      </c>
      <c r="IW157" s="244">
        <v>0.277184313744676</v>
      </c>
      <c r="IX157" s="243">
        <f t="shared" si="457"/>
        <v>0.41488066362110659</v>
      </c>
      <c r="IY157" s="243">
        <f t="shared" si="458"/>
        <v>0.20331466497203912</v>
      </c>
      <c r="IZ157" s="243">
        <f t="shared" si="681"/>
        <v>5.1235295572953854</v>
      </c>
      <c r="JA157" s="244">
        <v>51.123466666666701</v>
      </c>
      <c r="JB157" s="243">
        <f t="shared" si="682"/>
        <v>11.247162666666675</v>
      </c>
      <c r="JC157" s="244">
        <v>131.12373333333301</v>
      </c>
      <c r="JD157" s="243">
        <f t="shared" si="459"/>
        <v>0</v>
      </c>
      <c r="JE157" s="243">
        <f t="shared" si="460"/>
        <v>21.985208903147939</v>
      </c>
      <c r="JF157" s="243">
        <f t="shared" si="461"/>
        <v>10.773978578490716</v>
      </c>
      <c r="JG157" s="243">
        <f t="shared" si="683"/>
        <v>271.50426017796605</v>
      </c>
      <c r="JH157" s="244">
        <v>0</v>
      </c>
      <c r="JI157" s="243">
        <f t="shared" si="684"/>
        <v>0</v>
      </c>
      <c r="JJ157" s="244">
        <v>0</v>
      </c>
      <c r="JK157" s="243">
        <f t="shared" si="462"/>
        <v>0</v>
      </c>
      <c r="JL157" s="243">
        <f t="shared" si="463"/>
        <v>0</v>
      </c>
      <c r="JM157" s="243">
        <f t="shared" si="464"/>
        <v>0</v>
      </c>
      <c r="JN157" s="243">
        <f t="shared" si="685"/>
        <v>0</v>
      </c>
      <c r="JO157" s="244">
        <v>0</v>
      </c>
      <c r="JP157" s="243">
        <f t="shared" si="686"/>
        <v>0</v>
      </c>
      <c r="JQ157" s="244">
        <v>0</v>
      </c>
      <c r="JR157" s="243">
        <f t="shared" si="465"/>
        <v>0</v>
      </c>
      <c r="JS157" s="243">
        <f t="shared" si="466"/>
        <v>0</v>
      </c>
      <c r="JT157" s="243">
        <f t="shared" si="467"/>
        <v>0</v>
      </c>
      <c r="JU157" s="243">
        <f t="shared" si="687"/>
        <v>0</v>
      </c>
      <c r="JV157" s="244">
        <v>0</v>
      </c>
      <c r="JW157" s="243">
        <f t="shared" si="688"/>
        <v>0</v>
      </c>
      <c r="JX157" s="244">
        <v>0</v>
      </c>
      <c r="JY157" s="243">
        <f t="shared" si="468"/>
        <v>0</v>
      </c>
      <c r="JZ157" s="243">
        <f t="shared" si="469"/>
        <v>0</v>
      </c>
      <c r="KA157" s="243">
        <f t="shared" si="470"/>
        <v>0</v>
      </c>
      <c r="KB157" s="243">
        <f t="shared" si="689"/>
        <v>0</v>
      </c>
      <c r="KC157" s="244">
        <v>104.386666666667</v>
      </c>
      <c r="KD157" s="243">
        <f t="shared" si="690"/>
        <v>22.96506666666674</v>
      </c>
      <c r="KE157" s="244">
        <v>55.0133333333333</v>
      </c>
      <c r="KF157" s="243">
        <f t="shared" si="471"/>
        <v>0</v>
      </c>
      <c r="KG157" s="243">
        <f t="shared" si="472"/>
        <v>20.720676468544326</v>
      </c>
      <c r="KH157" s="243">
        <f t="shared" si="473"/>
        <v>10.154287156760569</v>
      </c>
      <c r="KI157" s="243">
        <f t="shared" si="691"/>
        <v>255.88803635036632</v>
      </c>
      <c r="KJ157" s="244">
        <v>48.617755555555497</v>
      </c>
      <c r="KK157" s="243">
        <f t="shared" si="692"/>
        <v>10.695906222222209</v>
      </c>
      <c r="KL157" s="244">
        <v>47.125244444444398</v>
      </c>
      <c r="KM157" s="243">
        <f t="shared" si="474"/>
        <v>0</v>
      </c>
      <c r="KN157" s="243">
        <f t="shared" si="475"/>
        <v>12.0937972376456</v>
      </c>
      <c r="KO157" s="243">
        <f t="shared" si="476"/>
        <v>5.9266351729933859</v>
      </c>
      <c r="KP157" s="243">
        <f t="shared" si="693"/>
        <v>149.35120635943329</v>
      </c>
      <c r="KQ157" s="243">
        <f t="shared" si="694"/>
        <v>351.35788888888919</v>
      </c>
      <c r="KR157" s="243">
        <f t="shared" si="694"/>
        <v>77.298735555555623</v>
      </c>
      <c r="KS157" s="243">
        <f t="shared" si="695"/>
        <v>439.18625295038242</v>
      </c>
      <c r="KT157" s="243">
        <f t="shared" si="696"/>
        <v>0</v>
      </c>
      <c r="KU157" s="243">
        <f t="shared" si="697"/>
        <v>0</v>
      </c>
      <c r="KV157" s="243">
        <f t="shared" si="698"/>
        <v>0</v>
      </c>
      <c r="KW157" s="243">
        <f t="shared" si="699"/>
        <v>98.606009455184903</v>
      </c>
      <c r="KX157" s="243">
        <f t="shared" si="700"/>
        <v>3.1784313956799037</v>
      </c>
      <c r="KY157" s="243">
        <f t="shared" si="701"/>
        <v>84.110457487578628</v>
      </c>
      <c r="KZ157" s="243">
        <f t="shared" si="702"/>
        <v>48.32244434250061</v>
      </c>
      <c r="LA157" s="243">
        <f t="shared" si="702"/>
        <v>1217.7255974310151</v>
      </c>
      <c r="LB157" s="244">
        <v>69.540000000000006</v>
      </c>
      <c r="LC157" s="243">
        <f t="shared" si="703"/>
        <v>15.298800000000002</v>
      </c>
      <c r="LD157" s="243">
        <f t="shared" si="477"/>
        <v>0</v>
      </c>
      <c r="LE157" s="243">
        <f t="shared" si="704"/>
        <v>0</v>
      </c>
      <c r="LF157" s="243">
        <f t="shared" si="705"/>
        <v>0</v>
      </c>
      <c r="LG157" s="244">
        <v>5.9840322721166697</v>
      </c>
      <c r="LH157" s="243">
        <f t="shared" si="478"/>
        <v>10.319468294370298</v>
      </c>
      <c r="LI157" s="243">
        <f t="shared" si="706"/>
        <v>0.33263410815196742</v>
      </c>
      <c r="LJ157" s="243">
        <f t="shared" si="707"/>
        <v>8.8024574167817988</v>
      </c>
      <c r="LK157" s="243">
        <f t="shared" si="479"/>
        <v>5.0571150283243487</v>
      </c>
      <c r="LL157" s="243">
        <f t="shared" si="708"/>
        <v>127.43929871377357</v>
      </c>
      <c r="LM157" s="243">
        <f t="shared" si="480"/>
        <v>0.54166666784117723</v>
      </c>
      <c r="LN157" s="244">
        <v>6.1545228937110799E-2</v>
      </c>
      <c r="LO157" s="243">
        <f t="shared" si="709"/>
        <v>1.9838272432769494E-3</v>
      </c>
      <c r="LP157" s="243">
        <f t="shared" si="710"/>
        <v>5.2497787819218517E-2</v>
      </c>
      <c r="LQ157" s="243">
        <f t="shared" si="481"/>
        <v>3.0160594838914402E-2</v>
      </c>
      <c r="LR157" s="243">
        <f t="shared" si="711"/>
        <v>0.7600469899406429</v>
      </c>
      <c r="LS157" s="244">
        <v>368.43433199999998</v>
      </c>
      <c r="LT157" s="243">
        <f t="shared" si="482"/>
        <v>41.86223125304096</v>
      </c>
      <c r="LU157" s="243">
        <f t="shared" si="712"/>
        <v>1.3493724250990009</v>
      </c>
      <c r="LV157" s="243">
        <f t="shared" si="713"/>
        <v>35.708284328698625</v>
      </c>
      <c r="LW157" s="243">
        <f t="shared" si="483"/>
        <v>20.514828162652051</v>
      </c>
      <c r="LX157" s="243">
        <f t="shared" si="714"/>
        <v>516.9736696988316</v>
      </c>
      <c r="LY157" s="245">
        <f t="shared" si="484"/>
        <v>0</v>
      </c>
      <c r="LZ157" s="244">
        <v>0</v>
      </c>
      <c r="MA157" s="249">
        <f t="shared" si="715"/>
        <v>0</v>
      </c>
      <c r="MB157" s="249">
        <f t="shared" si="716"/>
        <v>0</v>
      </c>
      <c r="MC157" s="249">
        <f t="shared" si="485"/>
        <v>0</v>
      </c>
      <c r="MD157" s="247">
        <f t="shared" si="717"/>
        <v>0</v>
      </c>
      <c r="ME157" s="250">
        <f t="shared" si="718"/>
        <v>4917.1440972329037</v>
      </c>
      <c r="MF157" s="251">
        <f t="shared" si="765"/>
        <v>2015.5986543375584</v>
      </c>
      <c r="MG157" s="252" t="e">
        <f t="shared" si="719"/>
        <v>#REF!</v>
      </c>
      <c r="MH157" s="252" t="e">
        <f t="shared" si="766"/>
        <v>#REF!</v>
      </c>
      <c r="MI157" s="252">
        <f t="shared" si="720"/>
        <v>368.43433199999998</v>
      </c>
      <c r="MJ157" s="252">
        <f t="shared" si="721"/>
        <v>0</v>
      </c>
      <c r="MK157" s="252">
        <f t="shared" si="767"/>
        <v>326.21866666666659</v>
      </c>
      <c r="ML157" s="252">
        <f t="shared" si="722"/>
        <v>0</v>
      </c>
      <c r="MM157" s="252">
        <f t="shared" si="723"/>
        <v>0</v>
      </c>
      <c r="MN157" s="252">
        <f t="shared" si="724"/>
        <v>205.8304</v>
      </c>
      <c r="MO157" s="252">
        <f t="shared" si="725"/>
        <v>13.873360030081951</v>
      </c>
      <c r="MP157" s="253">
        <f t="shared" si="726"/>
        <v>0.3555200007708838</v>
      </c>
      <c r="MQ157" s="254">
        <f t="shared" si="768"/>
        <v>0</v>
      </c>
      <c r="MR157" s="255">
        <f t="shared" si="727"/>
        <v>0</v>
      </c>
      <c r="MS157" s="255">
        <f t="shared" si="769"/>
        <v>0</v>
      </c>
      <c r="MT157" s="255">
        <f t="shared" si="770"/>
        <v>421.55533953267252</v>
      </c>
      <c r="MU157" s="255">
        <f t="shared" si="486"/>
        <v>13.588266410842916</v>
      </c>
      <c r="MV157" s="255">
        <f t="shared" si="728"/>
        <v>438.69333568617969</v>
      </c>
      <c r="MW157" s="255" t="e">
        <f t="shared" si="487"/>
        <v>#REF!</v>
      </c>
      <c r="MX157" s="255" t="e">
        <f t="shared" si="488"/>
        <v>#REF!</v>
      </c>
      <c r="MY157" s="256" t="e">
        <f t="shared" si="729"/>
        <v>#REF!</v>
      </c>
      <c r="MZ157" s="254">
        <f t="shared" si="730"/>
        <v>357.641040646183</v>
      </c>
      <c r="NA157" s="255">
        <f t="shared" si="489"/>
        <v>403.06145280824825</v>
      </c>
      <c r="NB157" s="255">
        <f t="shared" si="731"/>
        <v>1.2054013246597501</v>
      </c>
      <c r="NC157" s="255">
        <f t="shared" si="490"/>
        <v>1.4946976425780902</v>
      </c>
      <c r="ND157" s="255">
        <f t="shared" si="732"/>
        <v>366.52002934791903</v>
      </c>
      <c r="NE157" s="255">
        <f t="shared" si="800"/>
        <v>0.97577488816223013</v>
      </c>
      <c r="NF157" s="256">
        <f t="shared" si="771"/>
        <v>3.2887734042919745E-3</v>
      </c>
      <c r="NG157" s="257">
        <f t="shared" si="772"/>
        <v>1.1247127164136332</v>
      </c>
      <c r="NH157" s="254">
        <f t="shared" si="733"/>
        <v>635.67021998307462</v>
      </c>
      <c r="NI157" s="255">
        <f t="shared" si="491"/>
        <v>716.40033792092504</v>
      </c>
      <c r="NJ157" s="255" t="e">
        <f t="shared" si="734"/>
        <v>#REF!</v>
      </c>
      <c r="NK157" s="255" t="e">
        <f t="shared" si="492"/>
        <v>#REF!</v>
      </c>
      <c r="NL157" s="255">
        <f t="shared" si="735"/>
        <v>677.59250668306788</v>
      </c>
      <c r="NM157" s="255">
        <f t="shared" si="773"/>
        <v>0.93813053378466349</v>
      </c>
      <c r="NN157" s="256" t="e">
        <f t="shared" si="774"/>
        <v>#REF!</v>
      </c>
      <c r="NO157" s="257" t="e">
        <f t="shared" si="801"/>
        <v>#REF!</v>
      </c>
      <c r="NP157" s="254">
        <f t="shared" si="736"/>
        <v>44.103494883243876</v>
      </c>
      <c r="NQ157" s="255">
        <f t="shared" si="493"/>
        <v>49.704638733415848</v>
      </c>
      <c r="NR157" s="255">
        <f t="shared" si="737"/>
        <v>38.788020982538377</v>
      </c>
      <c r="NS157" s="255">
        <f t="shared" si="494"/>
        <v>48.097146018347587</v>
      </c>
      <c r="NT157" s="255">
        <f t="shared" si="738"/>
        <v>415.37664085408068</v>
      </c>
      <c r="NU157" s="255">
        <f t="shared" si="739"/>
        <v>0.10617711865684129</v>
      </c>
      <c r="NV157" s="256">
        <f t="shared" si="740"/>
        <v>9.3380361742981061E-2</v>
      </c>
      <c r="NW157" s="257">
        <f t="shared" si="495"/>
        <v>1.0358957808877343</v>
      </c>
      <c r="NX157" s="254">
        <f t="shared" si="741"/>
        <v>1.6225351855765342</v>
      </c>
      <c r="NY157" s="255">
        <f t="shared" si="496"/>
        <v>1.8285971541447541</v>
      </c>
      <c r="NZ157" s="255">
        <f t="shared" si="742"/>
        <v>6.0441968729609578E-3</v>
      </c>
      <c r="OA157" s="255">
        <f t="shared" si="497"/>
        <v>7.4948041224715874E-3</v>
      </c>
      <c r="OB157" s="255">
        <f t="shared" si="743"/>
        <v>1.8378270953763647</v>
      </c>
      <c r="OC157" s="255">
        <f t="shared" si="775"/>
        <v>0.88285518787841066</v>
      </c>
      <c r="OD157" s="256">
        <f t="shared" si="776"/>
        <v>3.2887734042919745E-3</v>
      </c>
      <c r="OE157" s="257">
        <f t="shared" si="777"/>
        <v>1.1129119144775883</v>
      </c>
      <c r="OF157" s="254">
        <f t="shared" si="744"/>
        <v>0</v>
      </c>
      <c r="OG157" s="255">
        <f t="shared" si="498"/>
        <v>0</v>
      </c>
      <c r="OH157" s="255">
        <f t="shared" si="745"/>
        <v>0</v>
      </c>
      <c r="OI157" s="255">
        <f t="shared" si="499"/>
        <v>0</v>
      </c>
      <c r="OJ157" s="255">
        <f t="shared" si="746"/>
        <v>0</v>
      </c>
      <c r="OK157" s="255"/>
      <c r="OL157" s="256"/>
      <c r="OM157" s="257"/>
      <c r="ON157" s="258"/>
      <c r="OO157" s="254">
        <f t="shared" si="747"/>
        <v>0</v>
      </c>
      <c r="OP157" s="255">
        <f t="shared" si="500"/>
        <v>0</v>
      </c>
      <c r="OQ157" s="255">
        <f t="shared" si="748"/>
        <v>0</v>
      </c>
      <c r="OR157" s="255">
        <f t="shared" si="501"/>
        <v>0</v>
      </c>
      <c r="OS157" s="255">
        <f t="shared" si="749"/>
        <v>0</v>
      </c>
      <c r="OT157" s="255"/>
      <c r="OU157" s="256"/>
      <c r="OV157" s="257"/>
      <c r="OW157" s="258"/>
      <c r="OX157" s="254">
        <f t="shared" si="750"/>
        <v>353.80222853197051</v>
      </c>
      <c r="OY157" s="255">
        <f t="shared" si="502"/>
        <v>398.73511155553075</v>
      </c>
      <c r="OZ157" s="255">
        <f t="shared" si="751"/>
        <v>1.8959320138752442</v>
      </c>
      <c r="PA157" s="255">
        <f t="shared" si="503"/>
        <v>2.3509556972053027</v>
      </c>
      <c r="PB157" s="255">
        <f t="shared" si="752"/>
        <v>576.48605750733111</v>
      </c>
      <c r="PC157" s="255">
        <f t="shared" si="804"/>
        <v>0.61372209080264051</v>
      </c>
      <c r="PD157" s="259">
        <f t="shared" si="504"/>
        <v>3.2887734042919745E-3</v>
      </c>
      <c r="PE157" s="257">
        <f t="shared" si="805"/>
        <v>1.0787320111489653</v>
      </c>
      <c r="PF157" s="254">
        <f t="shared" si="505"/>
        <v>1.6404023367432934</v>
      </c>
      <c r="PG157" s="255">
        <f t="shared" si="506"/>
        <v>1.8487334335096917</v>
      </c>
      <c r="PH157" s="255">
        <f t="shared" si="753"/>
        <v>5.0810491428532854E-2</v>
      </c>
      <c r="PI157" s="255">
        <f t="shared" si="507"/>
        <v>6.3005009371380732E-2</v>
      </c>
      <c r="PJ157" s="255">
        <f t="shared" si="508"/>
        <v>15.449678399099236</v>
      </c>
      <c r="PK157" s="255">
        <f t="shared" si="778"/>
        <v>0.1061771186666859</v>
      </c>
      <c r="PL157" s="259">
        <f t="shared" si="779"/>
        <v>3.2887734045969051E-3</v>
      </c>
      <c r="PM157" s="257">
        <f t="shared" si="780"/>
        <v>1.0142737996877724</v>
      </c>
      <c r="PN157" s="254">
        <f t="shared" si="509"/>
        <v>4.203710123279273E-2</v>
      </c>
      <c r="PO157" s="255">
        <f t="shared" si="510"/>
        <v>4.7375813089357406E-2</v>
      </c>
      <c r="PP157" s="255">
        <f t="shared" si="754"/>
        <v>1.3020743289781315E-3</v>
      </c>
      <c r="PQ157" s="255">
        <f t="shared" si="511"/>
        <v>1.614572167932883E-3</v>
      </c>
      <c r="PR157" s="255">
        <f t="shared" si="512"/>
        <v>0.39591488034966116</v>
      </c>
      <c r="PS157" s="255">
        <f t="shared" si="781"/>
        <v>0.10617711866668592</v>
      </c>
      <c r="PT157" s="259">
        <f t="shared" si="782"/>
        <v>3.2887734045969051E-3</v>
      </c>
      <c r="PU157" s="257">
        <f t="shared" si="783"/>
        <v>1.0142737996877724</v>
      </c>
      <c r="PV157" s="254">
        <f t="shared" si="513"/>
        <v>88.786439277574104</v>
      </c>
      <c r="PW157" s="255">
        <f t="shared" si="514"/>
        <v>100.06231706582602</v>
      </c>
      <c r="PX157" s="255">
        <f t="shared" si="515"/>
        <v>0.29451115778642606</v>
      </c>
      <c r="PY157" s="255">
        <f t="shared" si="516"/>
        <v>0.36519383565516833</v>
      </c>
      <c r="PZ157" s="255">
        <f t="shared" si="517"/>
        <v>89.55045592441175</v>
      </c>
      <c r="QA157" s="255">
        <f t="shared" si="755"/>
        <v>0.99146831092091214</v>
      </c>
      <c r="QB157" s="259">
        <f t="shared" si="518"/>
        <v>3.2887734042919745E-3</v>
      </c>
      <c r="QC157" s="257">
        <f t="shared" si="756"/>
        <v>1.126705781103986</v>
      </c>
      <c r="QD157" s="254">
        <f t="shared" si="519"/>
        <v>276.16862972877465</v>
      </c>
      <c r="QE157" s="255">
        <f t="shared" si="520"/>
        <v>311.24204570432903</v>
      </c>
      <c r="QF157" s="255">
        <f t="shared" si="521"/>
        <v>0.92347192396190092</v>
      </c>
      <c r="QG157" s="255">
        <f t="shared" si="522"/>
        <v>1.1451051857127572</v>
      </c>
      <c r="QH157" s="255">
        <f t="shared" si="523"/>
        <v>280.79524200625531</v>
      </c>
      <c r="QI157" s="255">
        <f t="shared" si="784"/>
        <v>0.98352318136011152</v>
      </c>
      <c r="QJ157" s="259">
        <f t="shared" si="785"/>
        <v>3.2887734042919736E-3</v>
      </c>
      <c r="QK157" s="257">
        <f t="shared" si="786"/>
        <v>1.1256967496497643</v>
      </c>
      <c r="QL157" s="254">
        <f t="shared" si="524"/>
        <v>531.27138257929073</v>
      </c>
      <c r="QM157" s="255">
        <f t="shared" si="525"/>
        <v>598.74284816686065</v>
      </c>
      <c r="QN157" s="255">
        <f t="shared" si="526"/>
        <v>3.1784313956799037</v>
      </c>
      <c r="QO157" s="255">
        <f t="shared" si="527"/>
        <v>3.9412549306430806</v>
      </c>
      <c r="QP157" s="255">
        <f t="shared" si="757"/>
        <v>966.44888685001195</v>
      </c>
      <c r="QQ157" s="255">
        <f t="shared" si="758"/>
        <v>0.54971493040970454</v>
      </c>
      <c r="QR157" s="259">
        <f t="shared" si="528"/>
        <v>3.2887734042919754E-3</v>
      </c>
      <c r="QS157" s="257">
        <f t="shared" si="759"/>
        <v>1.0706031017790625</v>
      </c>
      <c r="QT157" s="254">
        <f t="shared" si="529"/>
        <v>95.577798048473795</v>
      </c>
      <c r="QU157" s="255">
        <f t="shared" si="530"/>
        <v>107.71617840062997</v>
      </c>
      <c r="QV157" s="255">
        <f t="shared" si="531"/>
        <v>0.33263410815196742</v>
      </c>
      <c r="QW157" s="255">
        <f t="shared" si="532"/>
        <v>0.4124662941084396</v>
      </c>
      <c r="QX157" s="255">
        <f t="shared" si="533"/>
        <v>101.14230056648695</v>
      </c>
      <c r="QY157" s="255">
        <f t="shared" si="787"/>
        <v>0.94498342941729629</v>
      </c>
      <c r="QZ157" s="259">
        <f t="shared" si="788"/>
        <v>3.2887734042919749E-3</v>
      </c>
      <c r="RA157" s="257">
        <f t="shared" si="789"/>
        <v>1.1208022011530268</v>
      </c>
      <c r="RB157" s="254">
        <f t="shared" si="534"/>
        <v>6.4047301139446594E-2</v>
      </c>
      <c r="RC157" s="255">
        <f t="shared" si="535"/>
        <v>7.2181308384156317E-2</v>
      </c>
      <c r="RD157" s="255">
        <f t="shared" si="760"/>
        <v>1.9838272432769494E-3</v>
      </c>
      <c r="RE157" s="255">
        <f t="shared" si="536"/>
        <v>2.4599457816634174E-3</v>
      </c>
      <c r="RF157" s="255">
        <f t="shared" si="537"/>
        <v>0.60321189677828801</v>
      </c>
      <c r="RG157" s="255">
        <f t="shared" si="790"/>
        <v>0.1061771186568413</v>
      </c>
      <c r="RH157" s="259">
        <f t="shared" si="791"/>
        <v>3.2887734042919745E-3</v>
      </c>
      <c r="RI157" s="257">
        <f t="shared" si="792"/>
        <v>1.0142737996864488</v>
      </c>
      <c r="RJ157" s="254">
        <f t="shared" si="538"/>
        <v>43.564106881012322</v>
      </c>
      <c r="RK157" s="255">
        <f t="shared" si="539"/>
        <v>49.096748454900883</v>
      </c>
      <c r="RL157" s="255">
        <f t="shared" si="761"/>
        <v>1.3493724250990009</v>
      </c>
      <c r="RM157" s="255">
        <f t="shared" si="540"/>
        <v>1.6732218071227611</v>
      </c>
      <c r="RN157" s="255">
        <f t="shared" si="541"/>
        <v>410.29656325304097</v>
      </c>
      <c r="RO157" s="255">
        <f t="shared" si="793"/>
        <v>0.10617711865684129</v>
      </c>
      <c r="RP157" s="259">
        <f t="shared" si="794"/>
        <v>3.2887734042919741E-3</v>
      </c>
      <c r="RQ157" s="257">
        <f t="shared" si="795"/>
        <v>1.0142737996864488</v>
      </c>
      <c r="RR157" s="254">
        <f t="shared" si="542"/>
        <v>0</v>
      </c>
      <c r="RS157" s="255">
        <f t="shared" si="543"/>
        <v>0</v>
      </c>
      <c r="RT157" s="255">
        <f t="shared" si="762"/>
        <v>0</v>
      </c>
      <c r="RU157" s="255">
        <f t="shared" si="544"/>
        <v>0</v>
      </c>
      <c r="RV157" s="255">
        <f t="shared" si="545"/>
        <v>0</v>
      </c>
      <c r="RW157" s="255"/>
      <c r="RX157" s="259"/>
      <c r="RY157" s="257"/>
      <c r="RZ157" s="260"/>
      <c r="SA157" s="242" t="e">
        <f t="shared" si="546"/>
        <v>#REF!</v>
      </c>
      <c r="SB157" s="242">
        <f t="shared" si="547"/>
        <v>0.43526382125207608</v>
      </c>
      <c r="SC157" s="242">
        <f t="shared" si="548"/>
        <v>0.30558925536188158</v>
      </c>
      <c r="SD157" s="242">
        <f t="shared" si="549"/>
        <v>2.1145326375074176E-3</v>
      </c>
      <c r="SE157" s="242">
        <f t="shared" si="550"/>
        <v>0</v>
      </c>
      <c r="SF157" s="262">
        <v>0</v>
      </c>
      <c r="SG157" s="242">
        <f t="shared" si="551"/>
        <v>0</v>
      </c>
      <c r="SH157" s="262">
        <v>0</v>
      </c>
      <c r="SI157" s="242">
        <f t="shared" si="552"/>
        <v>0.567089418261011</v>
      </c>
      <c r="SJ157" s="242">
        <f t="shared" si="553"/>
        <v>1.1055584416596719E-2</v>
      </c>
      <c r="SK157" s="242">
        <f t="shared" si="554"/>
        <v>2.0285475993755449E-4</v>
      </c>
      <c r="SL157" s="242">
        <f t="shared" si="555"/>
        <v>0.10726239036109947</v>
      </c>
      <c r="SM157" s="242">
        <f t="shared" si="556"/>
        <v>0.33478221334583991</v>
      </c>
      <c r="SN157" s="242">
        <f t="shared" si="557"/>
        <v>0.91718567729412281</v>
      </c>
      <c r="SO157" s="242">
        <f t="shared" si="558"/>
        <v>0.11835671244175963</v>
      </c>
      <c r="SP157" s="242">
        <f t="shared" si="559"/>
        <v>5.0713689984322439E-4</v>
      </c>
      <c r="SQ157" s="242">
        <f t="shared" si="560"/>
        <v>0.29555938522863118</v>
      </c>
      <c r="SR157" s="242">
        <f t="shared" si="561"/>
        <v>0</v>
      </c>
      <c r="SS157" s="242" t="e">
        <f t="shared" si="562"/>
        <v>#REF!</v>
      </c>
      <c r="ST157" s="242" t="e">
        <f t="shared" si="563"/>
        <v>#REF!</v>
      </c>
      <c r="SU157" s="242" t="e">
        <f t="shared" si="796"/>
        <v>#REF!</v>
      </c>
      <c r="SV157" s="242" t="e">
        <f t="shared" si="797"/>
        <v>#REF!</v>
      </c>
      <c r="SW157" s="242" t="e">
        <f t="shared" si="564"/>
        <v>#REF!</v>
      </c>
      <c r="SX157" s="242" t="e">
        <f t="shared" si="564"/>
        <v>#REF!</v>
      </c>
      <c r="SY157" s="242" t="e">
        <f t="shared" si="564"/>
        <v>#REF!</v>
      </c>
      <c r="SZ157" s="263" t="e">
        <f t="shared" si="564"/>
        <v>#REF!</v>
      </c>
      <c r="TA157" s="264">
        <f t="shared" si="565"/>
        <v>1251.48432</v>
      </c>
      <c r="TB157" s="264">
        <f t="shared" si="566"/>
        <v>686.69280000000003</v>
      </c>
      <c r="TC157" s="264">
        <f t="shared" si="567"/>
        <v>523.44799999999998</v>
      </c>
      <c r="TD157" s="264">
        <f t="shared" si="568"/>
        <v>3.3713600000000001</v>
      </c>
      <c r="TE157" s="264">
        <f t="shared" si="569"/>
        <v>0</v>
      </c>
      <c r="TF157" s="264">
        <f t="shared" si="569"/>
        <v>0</v>
      </c>
      <c r="TG157" s="264">
        <f t="shared" si="570"/>
        <v>932.80207999999993</v>
      </c>
      <c r="TH157" s="264">
        <f t="shared" si="571"/>
        <v>19.340960000000003</v>
      </c>
      <c r="TI157" s="264">
        <f t="shared" si="572"/>
        <v>0.35488000000000003</v>
      </c>
      <c r="TJ157" s="264">
        <f t="shared" si="573"/>
        <v>168.92288000000002</v>
      </c>
      <c r="TK157" s="264">
        <f t="shared" si="574"/>
        <v>527.70655999999997</v>
      </c>
      <c r="TL157" s="264">
        <f t="shared" si="575"/>
        <v>1520.1284800000001</v>
      </c>
      <c r="TM157" s="264">
        <f t="shared" si="576"/>
        <v>187.37664000000001</v>
      </c>
      <c r="TN157" s="264">
        <f t="shared" si="577"/>
        <v>0.8872000000000001</v>
      </c>
      <c r="TO157" s="264">
        <f t="shared" si="578"/>
        <v>517.06016</v>
      </c>
      <c r="TP157" s="264">
        <f t="shared" si="578"/>
        <v>0</v>
      </c>
      <c r="TQ157" s="264"/>
      <c r="TR157" s="264"/>
      <c r="TS157" s="264" t="e">
        <f t="shared" si="579"/>
        <v>#REF!</v>
      </c>
      <c r="TT157" s="264">
        <f t="shared" si="580"/>
        <v>772.33212442968386</v>
      </c>
      <c r="TU157" s="264">
        <f t="shared" si="581"/>
        <v>542.23757471412273</v>
      </c>
      <c r="TV157" s="264">
        <f t="shared" si="582"/>
        <v>3.7520267119931621</v>
      </c>
      <c r="TW157" s="264">
        <f t="shared" si="582"/>
        <v>0</v>
      </c>
      <c r="TX157" s="264">
        <f t="shared" si="583"/>
        <v>0</v>
      </c>
      <c r="TY157" s="264">
        <f t="shared" si="584"/>
        <v>1006.243463762338</v>
      </c>
      <c r="TZ157" s="264">
        <f t="shared" si="585"/>
        <v>19.617028988809221</v>
      </c>
      <c r="UA157" s="264">
        <f t="shared" si="586"/>
        <v>0.3599454860331967</v>
      </c>
      <c r="UB157" s="264">
        <f t="shared" si="587"/>
        <v>190.3263854567349</v>
      </c>
      <c r="UC157" s="264">
        <f t="shared" si="588"/>
        <v>594.03755936085838</v>
      </c>
      <c r="UD157" s="264">
        <f t="shared" si="589"/>
        <v>1627.4542657906916</v>
      </c>
      <c r="UE157" s="264">
        <f t="shared" si="590"/>
        <v>210.0121505566583</v>
      </c>
      <c r="UF157" s="264">
        <f t="shared" si="591"/>
        <v>0.89986371508181739</v>
      </c>
      <c r="UG157" s="264">
        <f t="shared" si="592"/>
        <v>524.44057314968313</v>
      </c>
      <c r="UH157" s="264">
        <f t="shared" si="592"/>
        <v>0</v>
      </c>
      <c r="UI157" s="191"/>
      <c r="UJ157" s="191"/>
      <c r="UK157" s="191"/>
      <c r="UL157" s="191"/>
      <c r="UM157" s="189"/>
      <c r="UN157" s="191"/>
      <c r="UO157" s="191"/>
      <c r="UP157" s="191"/>
      <c r="UQ157" s="191"/>
      <c r="UR157" s="191"/>
      <c r="US157" s="191"/>
      <c r="UT157" s="191"/>
      <c r="UU157" s="191"/>
      <c r="UV157" s="192"/>
      <c r="UW157" s="191"/>
      <c r="UX157" s="191"/>
      <c r="UY157" s="191"/>
      <c r="UZ157" s="191"/>
      <c r="VA157" s="191"/>
      <c r="VB157" s="191"/>
      <c r="VC157" s="191"/>
      <c r="VD157" s="191"/>
      <c r="VE157" s="191"/>
      <c r="VF157" s="191"/>
      <c r="VG157" s="191"/>
      <c r="VH157" s="191"/>
      <c r="VI157" s="191"/>
      <c r="VJ157" s="191"/>
      <c r="VK157" s="191"/>
      <c r="VL157" s="191"/>
      <c r="VM157" s="191"/>
      <c r="VN157" s="219"/>
      <c r="VO157" s="191"/>
      <c r="VP157" s="191"/>
      <c r="VQ157" s="191"/>
      <c r="VR157" s="191"/>
      <c r="VS157" s="191"/>
      <c r="VT157" s="191"/>
      <c r="VU157" s="191"/>
      <c r="VV157" s="191"/>
    </row>
    <row r="158" spans="1:594" ht="23.1" hidden="1" customHeight="1" thickBot="1" x14ac:dyDescent="0.35">
      <c r="A158" s="265">
        <v>121</v>
      </c>
      <c r="B158" s="266" t="s">
        <v>183</v>
      </c>
      <c r="C158" s="265">
        <v>3</v>
      </c>
      <c r="D158" s="267">
        <v>1665.79</v>
      </c>
      <c r="E158" s="239">
        <v>133</v>
      </c>
      <c r="F158" s="240">
        <f t="shared" si="593"/>
        <v>1532.79</v>
      </c>
      <c r="G158" s="240"/>
      <c r="H158" s="268">
        <f>480+100</f>
        <v>580</v>
      </c>
      <c r="I158" s="269">
        <v>3.5133000000000001</v>
      </c>
      <c r="J158" s="269">
        <v>3.5133000000000001</v>
      </c>
      <c r="K158" s="269">
        <f t="shared" si="798"/>
        <v>2.9232</v>
      </c>
      <c r="L158" s="269">
        <f t="shared" si="799"/>
        <v>3.2999000000000001</v>
      </c>
      <c r="M158" s="269">
        <v>0.79549999999999998</v>
      </c>
      <c r="N158" s="269">
        <v>0.37669999999999998</v>
      </c>
      <c r="O158" s="269">
        <v>0.21340000000000001</v>
      </c>
      <c r="P158" s="269">
        <v>2.0799999999999999E-2</v>
      </c>
      <c r="Q158" s="269">
        <v>0</v>
      </c>
      <c r="R158" s="269">
        <v>0</v>
      </c>
      <c r="S158" s="269">
        <v>0.51139999999999997</v>
      </c>
      <c r="T158" s="269">
        <v>0</v>
      </c>
      <c r="U158" s="269">
        <v>0</v>
      </c>
      <c r="V158" s="269">
        <v>0.1147</v>
      </c>
      <c r="W158" s="269">
        <v>0.27660000000000001</v>
      </c>
      <c r="X158" s="269">
        <v>0.79630000000000001</v>
      </c>
      <c r="Y158" s="269">
        <v>0.1583</v>
      </c>
      <c r="Z158" s="269">
        <v>5.0000000000000001E-4</v>
      </c>
      <c r="AA158" s="269">
        <v>0.24909999999999999</v>
      </c>
      <c r="AB158" s="269">
        <v>0</v>
      </c>
      <c r="AC158" s="244">
        <v>238.78</v>
      </c>
      <c r="AD158" s="243">
        <f t="shared" si="802"/>
        <v>52.531599999999997</v>
      </c>
      <c r="AE158" s="243">
        <f t="shared" si="390"/>
        <v>0</v>
      </c>
      <c r="AF158" s="243">
        <f t="shared" si="595"/>
        <v>0</v>
      </c>
      <c r="AG158" s="243">
        <f t="shared" si="596"/>
        <v>0</v>
      </c>
      <c r="AH158" s="244">
        <v>9.48909553875</v>
      </c>
      <c r="AI158" s="243">
        <f t="shared" si="391"/>
        <v>34.177564857660222</v>
      </c>
      <c r="AJ158" s="243">
        <f t="shared" si="597"/>
        <v>1.1016675938077054</v>
      </c>
      <c r="AK158" s="243">
        <f t="shared" si="598"/>
        <v>29.153300411124533</v>
      </c>
      <c r="AL158" s="243">
        <f t="shared" si="392"/>
        <v>16.748913019820513</v>
      </c>
      <c r="AM158" s="243">
        <f t="shared" si="599"/>
        <v>422.07260809947689</v>
      </c>
      <c r="AN158" s="244">
        <v>490.17</v>
      </c>
      <c r="AO158" s="244">
        <v>107.8374</v>
      </c>
      <c r="AP158" s="243">
        <f t="shared" si="600"/>
        <v>0</v>
      </c>
      <c r="AQ158" s="243">
        <f t="shared" si="601"/>
        <v>0</v>
      </c>
      <c r="AR158" s="243">
        <f t="shared" si="602"/>
        <v>0</v>
      </c>
      <c r="AS158" s="244">
        <v>45.740268934500001</v>
      </c>
      <c r="AT158" s="244" t="e">
        <f t="shared" si="393"/>
        <v>#REF!</v>
      </c>
      <c r="AU158" s="243">
        <f t="shared" si="394"/>
        <v>73.14387244873285</v>
      </c>
      <c r="AV158" s="243">
        <f t="shared" si="603"/>
        <v>2.3576938350630554</v>
      </c>
      <c r="AW158" s="243">
        <f t="shared" si="604"/>
        <v>62.391375617650297</v>
      </c>
      <c r="AX158" s="243">
        <f t="shared" si="395"/>
        <v>35.844577069161645</v>
      </c>
      <c r="AY158" s="243">
        <f t="shared" si="605"/>
        <v>903.28334214287338</v>
      </c>
      <c r="AZ158" s="244">
        <v>40</v>
      </c>
      <c r="BA158" s="243">
        <f t="shared" si="606"/>
        <v>203.88666666666666</v>
      </c>
      <c r="BB158" s="243">
        <f t="shared" si="607"/>
        <v>21.262466666666665</v>
      </c>
      <c r="BC158" s="243">
        <f t="shared" si="608"/>
        <v>17.009973333333331</v>
      </c>
      <c r="BD158" s="243">
        <f t="shared" si="609"/>
        <v>4.2524933333333337</v>
      </c>
      <c r="BE158" s="244">
        <v>7.9734249999999998</v>
      </c>
      <c r="BF158" s="243">
        <f t="shared" si="610"/>
        <v>6.3787400000000005</v>
      </c>
      <c r="BG158" s="243">
        <f t="shared" si="611"/>
        <v>1.5946849999999992</v>
      </c>
      <c r="BH158" s="243">
        <f t="shared" si="396"/>
        <v>26.487842200467163</v>
      </c>
      <c r="BI158" s="243">
        <f t="shared" si="612"/>
        <v>0.85379978075314988</v>
      </c>
      <c r="BJ158" s="243">
        <f t="shared" si="613"/>
        <v>22.594003526251988</v>
      </c>
      <c r="BK158" s="243">
        <f t="shared" si="397"/>
        <v>12.980520026690025</v>
      </c>
      <c r="BL158" s="243">
        <f t="shared" si="614"/>
        <v>327.10910467258861</v>
      </c>
      <c r="BM158" s="244">
        <v>12.22</v>
      </c>
      <c r="BN158" s="243">
        <f t="shared" si="615"/>
        <v>2.6884000000000001</v>
      </c>
      <c r="BO158" s="243">
        <f t="shared" si="398"/>
        <v>0</v>
      </c>
      <c r="BP158" s="243">
        <f t="shared" si="616"/>
        <v>0</v>
      </c>
      <c r="BQ158" s="243">
        <f t="shared" si="617"/>
        <v>0</v>
      </c>
      <c r="BR158" s="244">
        <v>2.3269548715666701</v>
      </c>
      <c r="BS158" s="243">
        <f t="shared" si="399"/>
        <v>1.9583148167683517</v>
      </c>
      <c r="BT158" s="243">
        <f t="shared" si="618"/>
        <v>6.3123630401761249E-2</v>
      </c>
      <c r="BU158" s="243">
        <f t="shared" si="619"/>
        <v>1.6704332327529228</v>
      </c>
      <c r="BV158" s="243">
        <f t="shared" si="400"/>
        <v>0.95968348441675111</v>
      </c>
      <c r="BW158" s="243">
        <f t="shared" si="620"/>
        <v>24.184023807302125</v>
      </c>
      <c r="BX158" s="244">
        <v>0</v>
      </c>
      <c r="BY158" s="243">
        <f t="shared" si="401"/>
        <v>0</v>
      </c>
      <c r="BZ158" s="243">
        <f t="shared" si="621"/>
        <v>0</v>
      </c>
      <c r="CA158" s="243">
        <f t="shared" si="622"/>
        <v>0</v>
      </c>
      <c r="CB158" s="243">
        <f t="shared" si="402"/>
        <v>0</v>
      </c>
      <c r="CC158" s="243">
        <f t="shared" si="623"/>
        <v>0</v>
      </c>
      <c r="CD158" s="245"/>
      <c r="CE158" s="243">
        <f t="shared" si="403"/>
        <v>0</v>
      </c>
      <c r="CF158" s="243">
        <f t="shared" si="624"/>
        <v>0</v>
      </c>
      <c r="CG158" s="243">
        <f t="shared" si="625"/>
        <v>0</v>
      </c>
      <c r="CH158" s="243">
        <f t="shared" si="404"/>
        <v>0</v>
      </c>
      <c r="CI158" s="243">
        <f t="shared" si="626"/>
        <v>0</v>
      </c>
      <c r="CJ158" s="245"/>
      <c r="CK158" s="243">
        <f t="shared" si="405"/>
        <v>0</v>
      </c>
      <c r="CL158" s="243">
        <f t="shared" si="627"/>
        <v>0</v>
      </c>
      <c r="CM158" s="243">
        <f t="shared" si="628"/>
        <v>0</v>
      </c>
      <c r="CN158" s="243">
        <f t="shared" si="406"/>
        <v>0</v>
      </c>
      <c r="CO158" s="243">
        <f t="shared" si="629"/>
        <v>0</v>
      </c>
      <c r="CP158" s="243">
        <v>0</v>
      </c>
      <c r="CQ158" s="243">
        <f t="shared" si="407"/>
        <v>0</v>
      </c>
      <c r="CR158" s="243">
        <f t="shared" si="763"/>
        <v>0</v>
      </c>
      <c r="CS158" s="243">
        <f t="shared" si="630"/>
        <v>0</v>
      </c>
      <c r="CT158" s="243">
        <f t="shared" si="408"/>
        <v>0</v>
      </c>
      <c r="CU158" s="243">
        <f t="shared" si="631"/>
        <v>0</v>
      </c>
      <c r="CV158" s="243"/>
      <c r="CW158" s="243">
        <f t="shared" si="409"/>
        <v>0</v>
      </c>
      <c r="CX158" s="243">
        <f t="shared" si="764"/>
        <v>0</v>
      </c>
      <c r="CY158" s="243">
        <f t="shared" si="632"/>
        <v>0</v>
      </c>
      <c r="CZ158" s="243">
        <f t="shared" si="410"/>
        <v>0</v>
      </c>
      <c r="DA158" s="243">
        <f t="shared" si="633"/>
        <v>0</v>
      </c>
      <c r="DB158" s="244">
        <v>0</v>
      </c>
      <c r="DC158" s="243">
        <f t="shared" si="634"/>
        <v>0</v>
      </c>
      <c r="DD158" s="243">
        <f t="shared" si="411"/>
        <v>0</v>
      </c>
      <c r="DE158" s="244">
        <v>0</v>
      </c>
      <c r="DF158" s="244">
        <v>0</v>
      </c>
      <c r="DG158" s="243">
        <f t="shared" si="412"/>
        <v>0</v>
      </c>
      <c r="DH158" s="243">
        <f t="shared" si="413"/>
        <v>0</v>
      </c>
      <c r="DI158" s="243">
        <f t="shared" si="635"/>
        <v>0</v>
      </c>
      <c r="DJ158" s="244">
        <v>123.89</v>
      </c>
      <c r="DK158" s="243">
        <f t="shared" si="636"/>
        <v>27.255800000000001</v>
      </c>
      <c r="DL158" s="243">
        <f t="shared" si="414"/>
        <v>0</v>
      </c>
      <c r="DM158" s="244">
        <v>5.1059946077099898</v>
      </c>
      <c r="DN158" s="244">
        <v>7.6409445775</v>
      </c>
      <c r="DO158" s="243">
        <f t="shared" si="415"/>
        <v>18.621814398299854</v>
      </c>
      <c r="DP158" s="243">
        <f t="shared" si="416"/>
        <v>9.1257276791754922</v>
      </c>
      <c r="DQ158" s="243">
        <f t="shared" si="637"/>
        <v>229.9683375152224</v>
      </c>
      <c r="DR158" s="244">
        <v>26.06</v>
      </c>
      <c r="DS158" s="243">
        <f t="shared" si="638"/>
        <v>5.7332000000000001</v>
      </c>
      <c r="DT158" s="243">
        <f t="shared" si="417"/>
        <v>0</v>
      </c>
      <c r="DU158" s="244">
        <v>1.1022605323300001</v>
      </c>
      <c r="DV158" s="244">
        <v>0</v>
      </c>
      <c r="DW158" s="243">
        <f t="shared" si="418"/>
        <v>3.7376467293489908</v>
      </c>
      <c r="DX158" s="243">
        <f t="shared" si="419"/>
        <v>1.8316553630839494</v>
      </c>
      <c r="DY158" s="243">
        <f t="shared" si="420"/>
        <v>46.157715149715521</v>
      </c>
      <c r="DZ158" s="244">
        <v>74.930000000000007</v>
      </c>
      <c r="EA158" s="243">
        <f t="shared" si="639"/>
        <v>16.4846</v>
      </c>
      <c r="EB158" s="243">
        <f t="shared" si="421"/>
        <v>0</v>
      </c>
      <c r="EC158" s="244">
        <v>3.1001669667249998</v>
      </c>
      <c r="ED158" s="244">
        <v>5.764947275E-2</v>
      </c>
      <c r="EE158" s="243">
        <f t="shared" si="422"/>
        <v>10.745503399906269</v>
      </c>
      <c r="EF158" s="243">
        <f t="shared" si="423"/>
        <v>5.2658959919690638</v>
      </c>
      <c r="EG158" s="243">
        <f t="shared" si="424"/>
        <v>132.7005789976204</v>
      </c>
      <c r="EH158" s="244">
        <v>0</v>
      </c>
      <c r="EI158" s="243">
        <f t="shared" si="640"/>
        <v>0</v>
      </c>
      <c r="EJ158" s="243">
        <f t="shared" si="425"/>
        <v>0</v>
      </c>
      <c r="EK158" s="244">
        <v>0</v>
      </c>
      <c r="EL158" s="244">
        <v>0</v>
      </c>
      <c r="EM158" s="243">
        <f t="shared" si="426"/>
        <v>0</v>
      </c>
      <c r="EN158" s="243">
        <f t="shared" si="427"/>
        <v>0</v>
      </c>
      <c r="EO158" s="243">
        <f t="shared" si="641"/>
        <v>0</v>
      </c>
      <c r="EP158" s="244">
        <v>0</v>
      </c>
      <c r="EQ158" s="244">
        <v>177.80364</v>
      </c>
      <c r="ER158" s="244">
        <v>0</v>
      </c>
      <c r="ES158" s="244">
        <v>0</v>
      </c>
      <c r="ET158" s="244">
        <v>0</v>
      </c>
      <c r="EU158" s="243">
        <f t="shared" si="428"/>
        <v>20.202398226320678</v>
      </c>
      <c r="EV158" s="243">
        <f t="shared" si="642"/>
        <v>0.65119699240794349</v>
      </c>
      <c r="EW158" s="243">
        <f t="shared" si="643"/>
        <v>17.232549684858281</v>
      </c>
      <c r="EX158" s="243">
        <f t="shared" si="429"/>
        <v>9.9003019113160349</v>
      </c>
      <c r="EY158" s="243">
        <f t="shared" si="644"/>
        <v>249.48760816516403</v>
      </c>
      <c r="EZ158" s="245">
        <f t="shared" si="645"/>
        <v>224.88</v>
      </c>
      <c r="FA158" s="245">
        <f t="shared" si="645"/>
        <v>49.473600000000005</v>
      </c>
      <c r="FB158" s="245">
        <f t="shared" si="645"/>
        <v>0</v>
      </c>
      <c r="FC158" s="245">
        <f t="shared" si="646"/>
        <v>0</v>
      </c>
      <c r="FD158" s="245">
        <f t="shared" si="647"/>
        <v>0</v>
      </c>
      <c r="FE158" s="245">
        <f t="shared" si="648"/>
        <v>17.007016157014988</v>
      </c>
      <c r="FF158" s="245">
        <f t="shared" si="649"/>
        <v>53.307362753875793</v>
      </c>
      <c r="FG158" s="245">
        <f t="shared" si="650"/>
        <v>1.7182907647715093</v>
      </c>
      <c r="FH158" s="245">
        <f t="shared" si="651"/>
        <v>45.470927111420998</v>
      </c>
      <c r="FI158" s="245">
        <f t="shared" si="652"/>
        <v>26.123580945544539</v>
      </c>
      <c r="FJ158" s="245">
        <f t="shared" si="652"/>
        <v>658.3142398277223</v>
      </c>
      <c r="FK158" s="244">
        <f t="shared" si="430"/>
        <v>0</v>
      </c>
      <c r="FL158" s="244">
        <v>0</v>
      </c>
      <c r="FM158" s="243">
        <f t="shared" si="653"/>
        <v>0</v>
      </c>
      <c r="FN158" s="243">
        <f t="shared" si="654"/>
        <v>0</v>
      </c>
      <c r="FO158" s="244">
        <v>0</v>
      </c>
      <c r="FP158" s="244">
        <f t="shared" si="655"/>
        <v>0</v>
      </c>
      <c r="FQ158" s="244">
        <f t="shared" si="431"/>
        <v>0</v>
      </c>
      <c r="FR158" s="244">
        <v>0</v>
      </c>
      <c r="FS158" s="243">
        <f t="shared" si="656"/>
        <v>0</v>
      </c>
      <c r="FT158" s="243">
        <f t="shared" si="657"/>
        <v>0</v>
      </c>
      <c r="FU158" s="244">
        <v>0</v>
      </c>
      <c r="FV158" s="244">
        <f t="shared" si="658"/>
        <v>0</v>
      </c>
      <c r="FW158" s="270">
        <v>1.6521000000000001E-2</v>
      </c>
      <c r="FX158" s="243">
        <f t="shared" si="659"/>
        <v>73.606127627334786</v>
      </c>
      <c r="FY158" s="243">
        <f t="shared" si="660"/>
        <v>16.193348078013653</v>
      </c>
      <c r="FZ158" s="243">
        <f t="shared" si="432"/>
        <v>0</v>
      </c>
      <c r="GA158" s="243">
        <f t="shared" si="661"/>
        <v>0</v>
      </c>
      <c r="GB158" s="243">
        <f t="shared" si="662"/>
        <v>0</v>
      </c>
      <c r="GC158" s="243">
        <f t="shared" si="663"/>
        <v>1.2864495561192744</v>
      </c>
      <c r="GD158" s="243">
        <f t="shared" si="433"/>
        <v>10.349361435711065</v>
      </c>
      <c r="GE158" s="243">
        <f t="shared" si="664"/>
        <v>0.33359767314641309</v>
      </c>
      <c r="GF158" s="243">
        <f t="shared" si="665"/>
        <v>8.8279561242926778</v>
      </c>
      <c r="GG158" s="243">
        <f t="shared" si="434"/>
        <v>5.0717643348589396</v>
      </c>
      <c r="GH158" s="247">
        <f t="shared" si="666"/>
        <v>127.80846123844526</v>
      </c>
      <c r="GI158" s="244">
        <v>87</v>
      </c>
      <c r="GJ158" s="244">
        <v>4063.63</v>
      </c>
      <c r="GK158" s="244">
        <v>893.99860000000001</v>
      </c>
      <c r="GL158" s="244">
        <v>2492.5225826716701</v>
      </c>
      <c r="GM158" s="244">
        <v>71.022008333333304</v>
      </c>
      <c r="GN158" s="271">
        <v>176.42</v>
      </c>
      <c r="GO158" s="243">
        <f t="shared" si="667"/>
        <v>38.812399999999997</v>
      </c>
      <c r="GP158" s="243">
        <f t="shared" si="435"/>
        <v>0</v>
      </c>
      <c r="GQ158" s="243">
        <f t="shared" si="668"/>
        <v>0</v>
      </c>
      <c r="GR158" s="243">
        <f t="shared" si="669"/>
        <v>0</v>
      </c>
      <c r="GS158" s="244">
        <v>3.56705037266667</v>
      </c>
      <c r="GT158" s="244">
        <v>1.41171530825</v>
      </c>
      <c r="GU158" s="245"/>
      <c r="GV158" s="243">
        <f t="shared" si="436"/>
        <v>25.020824449759068</v>
      </c>
      <c r="GW158" s="243">
        <f t="shared" si="670"/>
        <v>0.80651244702335823</v>
      </c>
      <c r="GX158" s="243">
        <f t="shared" si="671"/>
        <v>21.342644356195155</v>
      </c>
      <c r="GY158" s="243">
        <f t="shared" si="437"/>
        <v>12.261599506533786</v>
      </c>
      <c r="GZ158" s="243">
        <f t="shared" si="672"/>
        <v>308.99230756465136</v>
      </c>
      <c r="HA158" s="244">
        <v>0</v>
      </c>
      <c r="HB158" s="244">
        <v>44</v>
      </c>
      <c r="HC158" s="244">
        <v>0</v>
      </c>
      <c r="HD158" s="244">
        <v>0</v>
      </c>
      <c r="HE158" s="244">
        <v>0</v>
      </c>
      <c r="HF158" s="243">
        <f t="shared" si="673"/>
        <v>0</v>
      </c>
      <c r="HG158" s="243">
        <f t="shared" si="438"/>
        <v>0</v>
      </c>
      <c r="HH158" s="244">
        <v>0</v>
      </c>
      <c r="HI158" s="244">
        <v>0</v>
      </c>
      <c r="HJ158" s="243">
        <f t="shared" si="439"/>
        <v>0</v>
      </c>
      <c r="HK158" s="243">
        <f t="shared" si="440"/>
        <v>0</v>
      </c>
      <c r="HL158" s="243">
        <f t="shared" si="441"/>
        <v>0</v>
      </c>
      <c r="HM158" s="244">
        <v>68.010000000000005</v>
      </c>
      <c r="HN158" s="243">
        <f t="shared" si="674"/>
        <v>14.962200000000001</v>
      </c>
      <c r="HO158" s="243">
        <f t="shared" si="442"/>
        <v>0</v>
      </c>
      <c r="HP158" s="244">
        <v>2.9348828426150102</v>
      </c>
      <c r="HQ158" s="244">
        <v>65.063075040499996</v>
      </c>
      <c r="HR158" s="243">
        <f t="shared" si="443"/>
        <v>17.153525371275837</v>
      </c>
      <c r="HS158" s="243">
        <f t="shared" si="444"/>
        <v>8.4061841627195424</v>
      </c>
      <c r="HT158" s="243">
        <f t="shared" si="445"/>
        <v>211.83584090053245</v>
      </c>
      <c r="HU158" s="244">
        <v>42.7</v>
      </c>
      <c r="HV158" s="243">
        <f t="shared" si="675"/>
        <v>9.3940000000000001</v>
      </c>
      <c r="HW158" s="243">
        <f t="shared" si="446"/>
        <v>0</v>
      </c>
      <c r="HX158" s="244">
        <v>1.743821415355</v>
      </c>
      <c r="HY158" s="244">
        <v>96.007470297300003</v>
      </c>
      <c r="HZ158" s="243">
        <f t="shared" si="447"/>
        <v>17.025715871273761</v>
      </c>
      <c r="IA158" s="243">
        <f t="shared" si="448"/>
        <v>8.3435503791964383</v>
      </c>
      <c r="IB158" s="243">
        <f t="shared" si="449"/>
        <v>210.25746955575025</v>
      </c>
      <c r="IC158" s="244">
        <v>10.02</v>
      </c>
      <c r="ID158" s="243">
        <f t="shared" si="676"/>
        <v>2.2044000000000001</v>
      </c>
      <c r="IE158" s="243">
        <f t="shared" si="450"/>
        <v>0</v>
      </c>
      <c r="IF158" s="244">
        <v>0.44053657798500001</v>
      </c>
      <c r="IG158" s="244">
        <v>1.3722029463050001</v>
      </c>
      <c r="IH158" s="243">
        <f t="shared" si="451"/>
        <v>1.5949273177316965</v>
      </c>
      <c r="II158" s="243">
        <f t="shared" si="452"/>
        <v>0.78160334210108484</v>
      </c>
      <c r="IJ158" s="243">
        <f t="shared" si="677"/>
        <v>19.69640422094734</v>
      </c>
      <c r="IK158" s="244">
        <v>0</v>
      </c>
      <c r="IL158" s="243">
        <f t="shared" si="678"/>
        <v>0</v>
      </c>
      <c r="IM158" s="243">
        <f t="shared" si="453"/>
        <v>0</v>
      </c>
      <c r="IN158" s="244">
        <v>0</v>
      </c>
      <c r="IO158" s="244">
        <v>0</v>
      </c>
      <c r="IP158" s="243">
        <f t="shared" si="454"/>
        <v>0</v>
      </c>
      <c r="IQ158" s="243">
        <f t="shared" si="455"/>
        <v>0</v>
      </c>
      <c r="IR158" s="243">
        <f t="shared" si="679"/>
        <v>0</v>
      </c>
      <c r="IS158" s="244">
        <v>3</v>
      </c>
      <c r="IT158" s="243">
        <f t="shared" si="680"/>
        <v>0.66</v>
      </c>
      <c r="IU158" s="243">
        <f t="shared" si="456"/>
        <v>0</v>
      </c>
      <c r="IV158" s="244">
        <v>0.13142001842500001</v>
      </c>
      <c r="IW158" s="244">
        <v>0.31183235296276002</v>
      </c>
      <c r="IX158" s="243">
        <f t="shared" si="457"/>
        <v>0.4662195803745649</v>
      </c>
      <c r="IY158" s="243">
        <f t="shared" si="458"/>
        <v>0.22847359758811625</v>
      </c>
      <c r="IZ158" s="243">
        <f t="shared" si="681"/>
        <v>5.7575346592205294</v>
      </c>
      <c r="JA158" s="244">
        <v>43.599977777777603</v>
      </c>
      <c r="JB158" s="243">
        <f t="shared" si="682"/>
        <v>9.5919951111110731</v>
      </c>
      <c r="JC158" s="244">
        <v>111.827155555555</v>
      </c>
      <c r="JD158" s="243">
        <f t="shared" si="459"/>
        <v>0</v>
      </c>
      <c r="JE158" s="243">
        <f t="shared" si="460"/>
        <v>18.749796954634974</v>
      </c>
      <c r="JF158" s="243">
        <f t="shared" si="461"/>
        <v>9.1884462699539338</v>
      </c>
      <c r="JG158" s="243">
        <f t="shared" si="683"/>
        <v>231.5488460028391</v>
      </c>
      <c r="JH158" s="244">
        <v>0</v>
      </c>
      <c r="JI158" s="243">
        <f t="shared" si="684"/>
        <v>0</v>
      </c>
      <c r="JJ158" s="244">
        <v>0</v>
      </c>
      <c r="JK158" s="243">
        <f t="shared" si="462"/>
        <v>0</v>
      </c>
      <c r="JL158" s="243">
        <f t="shared" si="463"/>
        <v>0</v>
      </c>
      <c r="JM158" s="243">
        <f t="shared" si="464"/>
        <v>0</v>
      </c>
      <c r="JN158" s="243">
        <f t="shared" si="685"/>
        <v>0</v>
      </c>
      <c r="JO158" s="244">
        <v>0</v>
      </c>
      <c r="JP158" s="243">
        <f t="shared" si="686"/>
        <v>0</v>
      </c>
      <c r="JQ158" s="244">
        <v>0</v>
      </c>
      <c r="JR158" s="243">
        <f t="shared" si="465"/>
        <v>0</v>
      </c>
      <c r="JS158" s="243">
        <f t="shared" si="466"/>
        <v>0</v>
      </c>
      <c r="JT158" s="243">
        <f t="shared" si="467"/>
        <v>0</v>
      </c>
      <c r="JU158" s="243">
        <f t="shared" si="687"/>
        <v>0</v>
      </c>
      <c r="JV158" s="244">
        <v>0</v>
      </c>
      <c r="JW158" s="243">
        <f t="shared" si="688"/>
        <v>0</v>
      </c>
      <c r="JX158" s="244">
        <v>0</v>
      </c>
      <c r="JY158" s="243">
        <f t="shared" si="468"/>
        <v>0</v>
      </c>
      <c r="JZ158" s="243">
        <f t="shared" si="469"/>
        <v>0</v>
      </c>
      <c r="KA158" s="243">
        <f t="shared" si="470"/>
        <v>0</v>
      </c>
      <c r="KB158" s="243">
        <f t="shared" si="689"/>
        <v>0</v>
      </c>
      <c r="KC158" s="244">
        <v>104.386666666667</v>
      </c>
      <c r="KD158" s="243">
        <f t="shared" si="690"/>
        <v>22.96506666666674</v>
      </c>
      <c r="KE158" s="244">
        <v>55.0133333333333</v>
      </c>
      <c r="KF158" s="243">
        <f t="shared" si="471"/>
        <v>0</v>
      </c>
      <c r="KG158" s="243">
        <f t="shared" si="472"/>
        <v>20.720676468544326</v>
      </c>
      <c r="KH158" s="243">
        <f t="shared" si="473"/>
        <v>10.154287156760569</v>
      </c>
      <c r="KI158" s="243">
        <f t="shared" si="691"/>
        <v>255.88803635036632</v>
      </c>
      <c r="KJ158" s="244">
        <v>40.061166666666701</v>
      </c>
      <c r="KK158" s="243">
        <f t="shared" si="692"/>
        <v>8.8134566666666743</v>
      </c>
      <c r="KL158" s="244">
        <v>38.831333333333298</v>
      </c>
      <c r="KM158" s="243">
        <f t="shared" si="474"/>
        <v>0</v>
      </c>
      <c r="KN158" s="243">
        <f t="shared" si="475"/>
        <v>9.9653227762965102</v>
      </c>
      <c r="KO158" s="243">
        <f t="shared" si="476"/>
        <v>4.8835639721481598</v>
      </c>
      <c r="KP158" s="243">
        <f t="shared" si="693"/>
        <v>123.06581209813362</v>
      </c>
      <c r="KQ158" s="243">
        <f t="shared" si="694"/>
        <v>311.77781111111125</v>
      </c>
      <c r="KR158" s="243">
        <f t="shared" si="694"/>
        <v>68.591118444444476</v>
      </c>
      <c r="KS158" s="243">
        <f t="shared" si="695"/>
        <v>373.67706371366938</v>
      </c>
      <c r="KT158" s="243">
        <f t="shared" si="696"/>
        <v>0</v>
      </c>
      <c r="KU158" s="243">
        <f t="shared" si="697"/>
        <v>0</v>
      </c>
      <c r="KV158" s="243">
        <f t="shared" si="698"/>
        <v>0</v>
      </c>
      <c r="KW158" s="243">
        <f t="shared" si="699"/>
        <v>85.67618434013167</v>
      </c>
      <c r="KX158" s="243">
        <f t="shared" si="700"/>
        <v>2.7616559647157946</v>
      </c>
      <c r="KY158" s="243">
        <f t="shared" si="701"/>
        <v>73.081378107221184</v>
      </c>
      <c r="KZ158" s="243">
        <f t="shared" si="702"/>
        <v>41.986108880467846</v>
      </c>
      <c r="LA158" s="243">
        <f t="shared" si="702"/>
        <v>1058.0499437877895</v>
      </c>
      <c r="LB158" s="244">
        <v>97.63</v>
      </c>
      <c r="LC158" s="243">
        <f t="shared" si="703"/>
        <v>21.4786</v>
      </c>
      <c r="LD158" s="243">
        <f t="shared" si="477"/>
        <v>0</v>
      </c>
      <c r="LE158" s="243">
        <f t="shared" si="704"/>
        <v>0</v>
      </c>
      <c r="LF158" s="243">
        <f t="shared" si="705"/>
        <v>0</v>
      </c>
      <c r="LG158" s="244">
        <v>8.8634481540166696</v>
      </c>
      <c r="LH158" s="243">
        <f t="shared" si="478"/>
        <v>14.540435047591437</v>
      </c>
      <c r="LI158" s="243">
        <f t="shared" si="706"/>
        <v>0.46869126453305548</v>
      </c>
      <c r="LJ158" s="243">
        <f t="shared" si="707"/>
        <v>12.402921999162496</v>
      </c>
      <c r="LK158" s="243">
        <f t="shared" si="479"/>
        <v>7.1256241600804051</v>
      </c>
      <c r="LL158" s="243">
        <f t="shared" si="708"/>
        <v>179.5657288340262</v>
      </c>
      <c r="LM158" s="243">
        <f t="shared" si="480"/>
        <v>0.54166666784117723</v>
      </c>
      <c r="LN158" s="244">
        <v>6.1545228937110799E-2</v>
      </c>
      <c r="LO158" s="243">
        <f t="shared" si="709"/>
        <v>1.9838272432769494E-3</v>
      </c>
      <c r="LP158" s="243">
        <f t="shared" si="710"/>
        <v>5.2497787819218517E-2</v>
      </c>
      <c r="LQ158" s="243">
        <f t="shared" si="481"/>
        <v>3.0160594838914402E-2</v>
      </c>
      <c r="LR158" s="243">
        <f t="shared" si="711"/>
        <v>0.7600469899406429</v>
      </c>
      <c r="LS158" s="244">
        <v>295.66918709999999</v>
      </c>
      <c r="LT158" s="243">
        <f t="shared" si="482"/>
        <v>33.594512806637233</v>
      </c>
      <c r="LU158" s="243">
        <f t="shared" si="712"/>
        <v>1.0828736992517223</v>
      </c>
      <c r="LV158" s="243">
        <f t="shared" si="713"/>
        <v>28.655959782276724</v>
      </c>
      <c r="LW158" s="243">
        <f t="shared" si="483"/>
        <v>16.463184995331861</v>
      </c>
      <c r="LX158" s="243">
        <f t="shared" si="714"/>
        <v>414.87226188236286</v>
      </c>
      <c r="LY158" s="245">
        <f t="shared" si="484"/>
        <v>0</v>
      </c>
      <c r="LZ158" s="244">
        <v>0</v>
      </c>
      <c r="MA158" s="249">
        <f t="shared" si="715"/>
        <v>0</v>
      </c>
      <c r="MB158" s="249">
        <f t="shared" si="716"/>
        <v>0</v>
      </c>
      <c r="MC158" s="249">
        <f t="shared" si="485"/>
        <v>0</v>
      </c>
      <c r="MD158" s="247">
        <f t="shared" si="717"/>
        <v>0</v>
      </c>
      <c r="ME158" s="250">
        <f t="shared" si="718"/>
        <v>4425.0120688471798</v>
      </c>
      <c r="MF158" s="251">
        <f t="shared" si="765"/>
        <v>1983.0904052609044</v>
      </c>
      <c r="MG158" s="252" t="e">
        <f t="shared" si="719"/>
        <v>#REF!</v>
      </c>
      <c r="MH158" s="252" t="e">
        <f t="shared" si="766"/>
        <v>#REF!</v>
      </c>
      <c r="MI158" s="252">
        <f t="shared" si="720"/>
        <v>295.66918709999999</v>
      </c>
      <c r="MJ158" s="252">
        <f t="shared" si="721"/>
        <v>0</v>
      </c>
      <c r="MK158" s="252">
        <f t="shared" si="767"/>
        <v>203.88666666666666</v>
      </c>
      <c r="ML158" s="252">
        <f t="shared" si="722"/>
        <v>0</v>
      </c>
      <c r="MM158" s="252">
        <f t="shared" si="723"/>
        <v>0</v>
      </c>
      <c r="MN158" s="252">
        <f t="shared" si="724"/>
        <v>177.80364</v>
      </c>
      <c r="MO158" s="252">
        <f t="shared" si="725"/>
        <v>0</v>
      </c>
      <c r="MP158" s="253">
        <f t="shared" si="726"/>
        <v>0</v>
      </c>
      <c r="MQ158" s="254">
        <f t="shared" si="768"/>
        <v>0</v>
      </c>
      <c r="MR158" s="255">
        <f t="shared" si="727"/>
        <v>0</v>
      </c>
      <c r="MS158" s="255">
        <f t="shared" si="769"/>
        <v>0</v>
      </c>
      <c r="MT158" s="255">
        <f t="shared" si="770"/>
        <v>378.5202186125926</v>
      </c>
      <c r="MU158" s="255">
        <f t="shared" si="486"/>
        <v>12.201087473118744</v>
      </c>
      <c r="MV158" s="255">
        <f t="shared" si="728"/>
        <v>393.90865624405222</v>
      </c>
      <c r="MW158" s="255" t="e">
        <f t="shared" si="487"/>
        <v>#REF!</v>
      </c>
      <c r="MX158" s="255" t="e">
        <f t="shared" si="488"/>
        <v>#REF!</v>
      </c>
      <c r="MY158" s="256" t="e">
        <f t="shared" si="729"/>
        <v>#REF!</v>
      </c>
      <c r="MZ158" s="254">
        <f t="shared" si="730"/>
        <v>326.87862650157194</v>
      </c>
      <c r="NA158" s="255">
        <f t="shared" si="489"/>
        <v>368.3922120672716</v>
      </c>
      <c r="NB158" s="255">
        <f t="shared" si="731"/>
        <v>1.1016675938077054</v>
      </c>
      <c r="NC158" s="255">
        <f t="shared" si="490"/>
        <v>1.3660678163215547</v>
      </c>
      <c r="ND158" s="255">
        <f t="shared" si="732"/>
        <v>334.97826039641023</v>
      </c>
      <c r="NE158" s="255">
        <f t="shared" si="800"/>
        <v>0.97582041925570551</v>
      </c>
      <c r="NF158" s="256">
        <f t="shared" si="771"/>
        <v>3.2887734042919741E-3</v>
      </c>
      <c r="NG158" s="257">
        <f t="shared" si="772"/>
        <v>1.1247184988625047</v>
      </c>
      <c r="NH158" s="254">
        <f t="shared" si="733"/>
        <v>674.12487825353332</v>
      </c>
      <c r="NI158" s="255">
        <f t="shared" si="491"/>
        <v>759.73873779173209</v>
      </c>
      <c r="NJ158" s="255" t="e">
        <f t="shared" si="734"/>
        <v>#REF!</v>
      </c>
      <c r="NK158" s="255" t="e">
        <f t="shared" si="492"/>
        <v>#REF!</v>
      </c>
      <c r="NL158" s="255">
        <f t="shared" si="735"/>
        <v>716.89154138323283</v>
      </c>
      <c r="NM158" s="255">
        <f t="shared" si="773"/>
        <v>0.94034430501553723</v>
      </c>
      <c r="NN158" s="256" t="e">
        <f t="shared" si="774"/>
        <v>#REF!</v>
      </c>
      <c r="NO158" s="257" t="e">
        <f t="shared" si="801"/>
        <v>#REF!</v>
      </c>
      <c r="NP158" s="254">
        <f t="shared" si="736"/>
        <v>27.564684302027427</v>
      </c>
      <c r="NQ158" s="255">
        <f t="shared" si="493"/>
        <v>31.06539920838491</v>
      </c>
      <c r="NR158" s="255">
        <f t="shared" si="737"/>
        <v>24.242513114086481</v>
      </c>
      <c r="NS158" s="255">
        <f t="shared" si="494"/>
        <v>30.060716261467238</v>
      </c>
      <c r="NT158" s="255">
        <f t="shared" si="738"/>
        <v>259.61040053380049</v>
      </c>
      <c r="NU158" s="255">
        <f t="shared" si="739"/>
        <v>0.10617711865684129</v>
      </c>
      <c r="NV158" s="256">
        <f t="shared" si="740"/>
        <v>9.3380361742981019E-2</v>
      </c>
      <c r="NW158" s="257">
        <f t="shared" si="495"/>
        <v>1.0358957808877343</v>
      </c>
      <c r="NX158" s="254">
        <f t="shared" si="741"/>
        <v>16.946328543958565</v>
      </c>
      <c r="NY158" s="255">
        <f t="shared" si="496"/>
        <v>19.098512269041301</v>
      </c>
      <c r="NZ158" s="255">
        <f t="shared" si="742"/>
        <v>6.3123630401761249E-2</v>
      </c>
      <c r="OA158" s="255">
        <f t="shared" si="497"/>
        <v>7.8273301698183945E-2</v>
      </c>
      <c r="OB158" s="255">
        <f t="shared" si="743"/>
        <v>19.193669688335021</v>
      </c>
      <c r="OC158" s="255">
        <f t="shared" si="775"/>
        <v>0.88291237783766385</v>
      </c>
      <c r="OD158" s="256">
        <f t="shared" si="776"/>
        <v>3.2887734042919745E-3</v>
      </c>
      <c r="OE158" s="257">
        <f t="shared" si="777"/>
        <v>1.1129191776024132</v>
      </c>
      <c r="OF158" s="254">
        <f t="shared" si="744"/>
        <v>0</v>
      </c>
      <c r="OG158" s="255">
        <f t="shared" si="498"/>
        <v>0</v>
      </c>
      <c r="OH158" s="255">
        <f t="shared" si="745"/>
        <v>0</v>
      </c>
      <c r="OI158" s="255">
        <f t="shared" si="499"/>
        <v>0</v>
      </c>
      <c r="OJ158" s="255">
        <f t="shared" si="746"/>
        <v>0</v>
      </c>
      <c r="OK158" s="255"/>
      <c r="OL158" s="256"/>
      <c r="OM158" s="257"/>
      <c r="ON158" s="258"/>
      <c r="OO158" s="254">
        <f t="shared" si="747"/>
        <v>0</v>
      </c>
      <c r="OP158" s="255">
        <f t="shared" si="500"/>
        <v>0</v>
      </c>
      <c r="OQ158" s="255">
        <f t="shared" si="748"/>
        <v>0</v>
      </c>
      <c r="OR158" s="255">
        <f t="shared" si="501"/>
        <v>0</v>
      </c>
      <c r="OS158" s="255">
        <f t="shared" si="749"/>
        <v>0</v>
      </c>
      <c r="OT158" s="255"/>
      <c r="OU158" s="256"/>
      <c r="OV158" s="257"/>
      <c r="OW158" s="258"/>
      <c r="OX158" s="254">
        <f t="shared" si="750"/>
        <v>329.82813107593364</v>
      </c>
      <c r="OY158" s="255">
        <f t="shared" si="502"/>
        <v>371.71630372257721</v>
      </c>
      <c r="OZ158" s="255">
        <f t="shared" si="751"/>
        <v>1.7182907647715093</v>
      </c>
      <c r="PA158" s="255">
        <f t="shared" si="503"/>
        <v>2.1306805483166715</v>
      </c>
      <c r="PB158" s="255">
        <f t="shared" si="752"/>
        <v>522.47161891089081</v>
      </c>
      <c r="PC158" s="255">
        <f t="shared" si="804"/>
        <v>0.63128430164966887</v>
      </c>
      <c r="PD158" s="259">
        <f t="shared" si="504"/>
        <v>3.2887734042919741E-3</v>
      </c>
      <c r="PE158" s="257">
        <f t="shared" si="805"/>
        <v>1.080962411926538</v>
      </c>
      <c r="PF158" s="254">
        <f t="shared" si="505"/>
        <v>0</v>
      </c>
      <c r="PG158" s="255">
        <f t="shared" si="506"/>
        <v>0</v>
      </c>
      <c r="PH158" s="255">
        <f t="shared" si="753"/>
        <v>0</v>
      </c>
      <c r="PI158" s="255">
        <f t="shared" si="507"/>
        <v>0</v>
      </c>
      <c r="PJ158" s="255">
        <f t="shared" si="508"/>
        <v>0</v>
      </c>
      <c r="PK158" s="255"/>
      <c r="PL158" s="259"/>
      <c r="PM158" s="257"/>
      <c r="PN158" s="254">
        <f t="shared" si="509"/>
        <v>0</v>
      </c>
      <c r="PO158" s="255">
        <f t="shared" si="510"/>
        <v>0</v>
      </c>
      <c r="PP158" s="255">
        <f t="shared" si="754"/>
        <v>0</v>
      </c>
      <c r="PQ158" s="255">
        <f t="shared" si="511"/>
        <v>0</v>
      </c>
      <c r="PR158" s="255">
        <f t="shared" si="512"/>
        <v>0</v>
      </c>
      <c r="PS158" s="255"/>
      <c r="PT158" s="259"/>
      <c r="PU158" s="257"/>
      <c r="PV158" s="254">
        <f t="shared" si="513"/>
        <v>100.56958217698551</v>
      </c>
      <c r="PW158" s="255">
        <f t="shared" si="514"/>
        <v>113.34191911346267</v>
      </c>
      <c r="PX158" s="255">
        <f t="shared" si="515"/>
        <v>0.33359767314641309</v>
      </c>
      <c r="PY158" s="255">
        <f t="shared" si="516"/>
        <v>0.4136611147015522</v>
      </c>
      <c r="PZ158" s="255">
        <f t="shared" si="517"/>
        <v>101.43528669717878</v>
      </c>
      <c r="QA158" s="255">
        <f t="shared" si="755"/>
        <v>0.9914654500580482</v>
      </c>
      <c r="QB158" s="259">
        <f t="shared" si="518"/>
        <v>3.2887734042919745E-3</v>
      </c>
      <c r="QC158" s="257">
        <f t="shared" si="756"/>
        <v>1.1267054177744023</v>
      </c>
      <c r="QD158" s="254">
        <f t="shared" si="519"/>
        <v>241.27042611455806</v>
      </c>
      <c r="QE158" s="255">
        <f t="shared" si="520"/>
        <v>271.91177023110691</v>
      </c>
      <c r="QF158" s="255">
        <f t="shared" si="521"/>
        <v>0.80651244702335823</v>
      </c>
      <c r="QG158" s="255">
        <f t="shared" si="522"/>
        <v>1.0000754343089642</v>
      </c>
      <c r="QH158" s="255">
        <f t="shared" si="523"/>
        <v>245.23199013067568</v>
      </c>
      <c r="QI158" s="255">
        <f t="shared" si="784"/>
        <v>0.98384564748666503</v>
      </c>
      <c r="QJ158" s="259">
        <f t="shared" si="785"/>
        <v>3.2887734042919749E-3</v>
      </c>
      <c r="QK158" s="257">
        <f t="shared" si="786"/>
        <v>1.1257377028478364</v>
      </c>
      <c r="QL158" s="254">
        <f t="shared" si="524"/>
        <v>469.5282108463656</v>
      </c>
      <c r="QM158" s="255">
        <f t="shared" si="525"/>
        <v>529.15829362385398</v>
      </c>
      <c r="QN158" s="255">
        <f t="shared" si="526"/>
        <v>2.7616559647157946</v>
      </c>
      <c r="QO158" s="255">
        <f t="shared" si="527"/>
        <v>3.4244533962475852</v>
      </c>
      <c r="QP158" s="255">
        <f t="shared" si="757"/>
        <v>839.72217760935666</v>
      </c>
      <c r="QQ158" s="255">
        <f t="shared" si="758"/>
        <v>0.55914708860386042</v>
      </c>
      <c r="QR158" s="259">
        <f t="shared" si="528"/>
        <v>3.2887734042919754E-3</v>
      </c>
      <c r="QS158" s="257">
        <f t="shared" si="759"/>
        <v>1.0718009858697202</v>
      </c>
      <c r="QT158" s="254">
        <f t="shared" si="529"/>
        <v>134.24016483897825</v>
      </c>
      <c r="QU158" s="255">
        <f t="shared" si="530"/>
        <v>151.28866577352849</v>
      </c>
      <c r="QV158" s="255">
        <f t="shared" si="531"/>
        <v>0.46869126453305548</v>
      </c>
      <c r="QW158" s="255">
        <f t="shared" si="532"/>
        <v>0.58117716802098884</v>
      </c>
      <c r="QX158" s="255">
        <f t="shared" si="533"/>
        <v>142.51248320160809</v>
      </c>
      <c r="QY158" s="255">
        <f t="shared" si="787"/>
        <v>0.94195372800481447</v>
      </c>
      <c r="QZ158" s="259">
        <f t="shared" si="788"/>
        <v>3.2887734042919745E-3</v>
      </c>
      <c r="RA158" s="257">
        <f t="shared" si="789"/>
        <v>1.1204174290736415</v>
      </c>
      <c r="RB158" s="254">
        <f t="shared" si="534"/>
        <v>6.4047301139446594E-2</v>
      </c>
      <c r="RC158" s="255">
        <f t="shared" si="535"/>
        <v>7.2181308384156317E-2</v>
      </c>
      <c r="RD158" s="255">
        <f t="shared" si="760"/>
        <v>1.9838272432769494E-3</v>
      </c>
      <c r="RE158" s="255">
        <f t="shared" si="536"/>
        <v>2.4599457816634174E-3</v>
      </c>
      <c r="RF158" s="255">
        <f t="shared" si="537"/>
        <v>0.60321189677828801</v>
      </c>
      <c r="RG158" s="255">
        <f t="shared" si="790"/>
        <v>0.1061771186568413</v>
      </c>
      <c r="RH158" s="259">
        <f t="shared" si="791"/>
        <v>3.2887734042919745E-3</v>
      </c>
      <c r="RI158" s="257">
        <f t="shared" si="792"/>
        <v>1.0142737996864488</v>
      </c>
      <c r="RJ158" s="254">
        <f t="shared" si="538"/>
        <v>34.960270934377604</v>
      </c>
      <c r="RK158" s="255">
        <f t="shared" si="539"/>
        <v>39.400225343043559</v>
      </c>
      <c r="RL158" s="255">
        <f t="shared" si="761"/>
        <v>1.0828736992517223</v>
      </c>
      <c r="RM158" s="255">
        <f t="shared" si="540"/>
        <v>1.3427633870721356</v>
      </c>
      <c r="RN158" s="255">
        <f t="shared" si="541"/>
        <v>329.26369990663716</v>
      </c>
      <c r="RO158" s="255">
        <f t="shared" si="793"/>
        <v>0.10617711865684132</v>
      </c>
      <c r="RP158" s="259">
        <f t="shared" si="794"/>
        <v>3.2887734042919749E-3</v>
      </c>
      <c r="RQ158" s="257">
        <f t="shared" si="795"/>
        <v>1.0142737996864488</v>
      </c>
      <c r="RR158" s="254">
        <f t="shared" si="542"/>
        <v>0</v>
      </c>
      <c r="RS158" s="255">
        <f t="shared" si="543"/>
        <v>0</v>
      </c>
      <c r="RT158" s="255">
        <f t="shared" si="762"/>
        <v>0</v>
      </c>
      <c r="RU158" s="255">
        <f t="shared" si="544"/>
        <v>0</v>
      </c>
      <c r="RV158" s="255">
        <f t="shared" si="545"/>
        <v>0</v>
      </c>
      <c r="RW158" s="255"/>
      <c r="RX158" s="259"/>
      <c r="RY158" s="257"/>
      <c r="RZ158" s="260"/>
      <c r="SA158" s="242" t="e">
        <f t="shared" si="546"/>
        <v>#REF!</v>
      </c>
      <c r="SB158" s="242">
        <f t="shared" si="547"/>
        <v>0.42368145852150552</v>
      </c>
      <c r="SC158" s="242">
        <f t="shared" si="548"/>
        <v>0.22106015964144249</v>
      </c>
      <c r="SD158" s="242">
        <f t="shared" si="549"/>
        <v>2.3148718894130192E-2</v>
      </c>
      <c r="SE158" s="242">
        <f t="shared" si="550"/>
        <v>0</v>
      </c>
      <c r="SF158" s="262">
        <v>0</v>
      </c>
      <c r="SG158" s="242">
        <f t="shared" si="551"/>
        <v>0</v>
      </c>
      <c r="SH158" s="262">
        <v>0</v>
      </c>
      <c r="SI158" s="242">
        <f t="shared" si="552"/>
        <v>0.55280417745923149</v>
      </c>
      <c r="SJ158" s="242">
        <f t="shared" si="553"/>
        <v>0</v>
      </c>
      <c r="SK158" s="242">
        <f t="shared" si="554"/>
        <v>0</v>
      </c>
      <c r="SL158" s="242">
        <f t="shared" si="555"/>
        <v>0.12923311141872393</v>
      </c>
      <c r="SM158" s="242">
        <f t="shared" si="556"/>
        <v>0.31137904860771154</v>
      </c>
      <c r="SN158" s="242">
        <f t="shared" si="557"/>
        <v>0.85347512504805823</v>
      </c>
      <c r="SO158" s="242">
        <f t="shared" si="558"/>
        <v>0.17736207902235746</v>
      </c>
      <c r="SP158" s="242">
        <f t="shared" si="559"/>
        <v>5.0713689984322439E-4</v>
      </c>
      <c r="SQ158" s="242">
        <f t="shared" si="560"/>
        <v>0.25265560350189437</v>
      </c>
      <c r="SR158" s="242">
        <f t="shared" si="561"/>
        <v>0</v>
      </c>
      <c r="SS158" s="242" t="e">
        <f t="shared" si="562"/>
        <v>#REF!</v>
      </c>
      <c r="ST158" s="242" t="e">
        <f t="shared" si="563"/>
        <v>#REF!</v>
      </c>
      <c r="SU158" s="242" t="e">
        <f t="shared" si="796"/>
        <v>#REF!</v>
      </c>
      <c r="SV158" s="242" t="e">
        <f t="shared" si="797"/>
        <v>#REF!</v>
      </c>
      <c r="SW158" s="242" t="e">
        <f t="shared" si="564"/>
        <v>#REF!</v>
      </c>
      <c r="SX158" s="242" t="e">
        <f t="shared" si="564"/>
        <v>#REF!</v>
      </c>
      <c r="SY158" s="242" t="e">
        <f t="shared" si="564"/>
        <v>#REF!</v>
      </c>
      <c r="SZ158" s="263" t="e">
        <f t="shared" si="564"/>
        <v>#REF!</v>
      </c>
      <c r="TA158" s="264">
        <f t="shared" si="565"/>
        <v>1219.334445</v>
      </c>
      <c r="TB158" s="264">
        <f t="shared" si="566"/>
        <v>577.40199299999995</v>
      </c>
      <c r="TC158" s="264">
        <f t="shared" si="567"/>
        <v>327.09738600000003</v>
      </c>
      <c r="TD158" s="264">
        <f t="shared" si="568"/>
        <v>31.882031999999999</v>
      </c>
      <c r="TE158" s="264">
        <f t="shared" si="569"/>
        <v>0</v>
      </c>
      <c r="TF158" s="264">
        <f t="shared" si="569"/>
        <v>0</v>
      </c>
      <c r="TG158" s="264">
        <f t="shared" si="570"/>
        <v>783.86880599999995</v>
      </c>
      <c r="TH158" s="264">
        <f t="shared" si="571"/>
        <v>0</v>
      </c>
      <c r="TI158" s="264">
        <f t="shared" si="572"/>
        <v>0</v>
      </c>
      <c r="TJ158" s="264">
        <f t="shared" si="573"/>
        <v>175.811013</v>
      </c>
      <c r="TK158" s="264">
        <f t="shared" si="574"/>
        <v>423.96971400000001</v>
      </c>
      <c r="TL158" s="264">
        <f t="shared" si="575"/>
        <v>1220.5606769999999</v>
      </c>
      <c r="TM158" s="264">
        <f t="shared" si="576"/>
        <v>242.64065699999998</v>
      </c>
      <c r="TN158" s="264">
        <f t="shared" si="577"/>
        <v>0.76639500000000005</v>
      </c>
      <c r="TO158" s="264">
        <f t="shared" si="578"/>
        <v>381.81798899999995</v>
      </c>
      <c r="TP158" s="264">
        <f t="shared" si="578"/>
        <v>0</v>
      </c>
      <c r="TQ158" s="264"/>
      <c r="TR158" s="264"/>
      <c r="TS158" s="264" t="e">
        <f t="shared" si="579"/>
        <v>#REF!</v>
      </c>
      <c r="TT158" s="264">
        <f t="shared" si="580"/>
        <v>649.4147028071784</v>
      </c>
      <c r="TU158" s="264">
        <f t="shared" si="581"/>
        <v>338.8388020968066</v>
      </c>
      <c r="TV158" s="264">
        <f t="shared" si="582"/>
        <v>35.482124833733813</v>
      </c>
      <c r="TW158" s="264">
        <f t="shared" si="582"/>
        <v>0</v>
      </c>
      <c r="TX158" s="264">
        <f t="shared" si="583"/>
        <v>0</v>
      </c>
      <c r="TY158" s="264">
        <f t="shared" si="584"/>
        <v>847.33271516773539</v>
      </c>
      <c r="TZ158" s="264">
        <f t="shared" si="585"/>
        <v>0</v>
      </c>
      <c r="UA158" s="264">
        <f t="shared" si="586"/>
        <v>0</v>
      </c>
      <c r="UB158" s="264">
        <f t="shared" si="587"/>
        <v>198.08722085150583</v>
      </c>
      <c r="UC158" s="264">
        <f t="shared" si="588"/>
        <v>477.27869191541419</v>
      </c>
      <c r="UD158" s="264">
        <f t="shared" si="589"/>
        <v>1308.1981369224131</v>
      </c>
      <c r="UE158" s="264">
        <f t="shared" si="590"/>
        <v>271.85882110467929</v>
      </c>
      <c r="UF158" s="264">
        <f t="shared" si="591"/>
        <v>0.77733436871069594</v>
      </c>
      <c r="UG158" s="264">
        <f t="shared" si="592"/>
        <v>387.26798249166865</v>
      </c>
      <c r="UH158" s="264">
        <f t="shared" si="592"/>
        <v>0</v>
      </c>
      <c r="UI158" s="191"/>
      <c r="UJ158" s="191"/>
      <c r="UK158" s="191"/>
      <c r="UL158" s="191"/>
      <c r="UM158" s="189"/>
      <c r="UN158" s="191"/>
      <c r="UO158" s="191"/>
      <c r="UP158" s="191"/>
      <c r="UQ158" s="191"/>
      <c r="UR158" s="191"/>
      <c r="US158" s="191"/>
      <c r="UT158" s="191"/>
      <c r="UU158" s="191"/>
      <c r="UV158" s="192"/>
      <c r="UW158" s="191"/>
      <c r="UX158" s="191"/>
      <c r="UY158" s="191"/>
      <c r="UZ158" s="191"/>
      <c r="VA158" s="191"/>
      <c r="VB158" s="191"/>
      <c r="VC158" s="191"/>
      <c r="VD158" s="191"/>
      <c r="VE158" s="191"/>
      <c r="VF158" s="191"/>
      <c r="VG158" s="191"/>
      <c r="VH158" s="191"/>
      <c r="VI158" s="191"/>
      <c r="VJ158" s="191"/>
      <c r="VK158" s="191"/>
      <c r="VL158" s="191"/>
      <c r="VM158" s="191"/>
      <c r="VN158" s="219"/>
      <c r="VO158" s="191"/>
      <c r="VP158" s="191"/>
      <c r="VQ158" s="191"/>
      <c r="VR158" s="191"/>
      <c r="VS158" s="191"/>
      <c r="VT158" s="191"/>
      <c r="VU158" s="191"/>
      <c r="VV158" s="191"/>
    </row>
    <row r="159" spans="1:594" ht="23.1" hidden="1" customHeight="1" thickBot="1" x14ac:dyDescent="0.35">
      <c r="A159" s="265">
        <v>122</v>
      </c>
      <c r="B159" s="266" t="s">
        <v>190</v>
      </c>
      <c r="C159" s="265">
        <v>3</v>
      </c>
      <c r="D159" s="267">
        <v>718.5</v>
      </c>
      <c r="E159" s="239"/>
      <c r="F159" s="240">
        <f t="shared" si="593"/>
        <v>718.5</v>
      </c>
      <c r="G159" s="240"/>
      <c r="H159" s="268">
        <f>250</f>
        <v>250</v>
      </c>
      <c r="I159" s="269">
        <v>3.4312999999999998</v>
      </c>
      <c r="J159" s="269">
        <v>3.4312999999999998</v>
      </c>
      <c r="K159" s="269">
        <f t="shared" si="798"/>
        <v>2.6870999999999996</v>
      </c>
      <c r="L159" s="269">
        <f t="shared" si="799"/>
        <v>2.9076999999999997</v>
      </c>
      <c r="M159" s="269">
        <v>0.54249999999999998</v>
      </c>
      <c r="N159" s="269">
        <v>0.22059999999999999</v>
      </c>
      <c r="O159" s="269">
        <v>0.52359999999999995</v>
      </c>
      <c r="P159" s="269">
        <v>3.32E-2</v>
      </c>
      <c r="Q159" s="269">
        <v>0</v>
      </c>
      <c r="R159" s="269">
        <v>0</v>
      </c>
      <c r="S159" s="269">
        <v>0.58030000000000004</v>
      </c>
      <c r="T159" s="269">
        <v>8.72E-2</v>
      </c>
      <c r="U159" s="269">
        <v>2.3E-3</v>
      </c>
      <c r="V159" s="269">
        <v>0.17929999999999999</v>
      </c>
      <c r="W159" s="269">
        <v>8.8599999999999998E-2</v>
      </c>
      <c r="X159" s="269">
        <v>0.73499999999999999</v>
      </c>
      <c r="Y159" s="269">
        <v>0.1537</v>
      </c>
      <c r="Z159" s="269">
        <v>0</v>
      </c>
      <c r="AA159" s="269">
        <v>0.28499999999999998</v>
      </c>
      <c r="AB159" s="269">
        <v>0</v>
      </c>
      <c r="AC159" s="244">
        <v>60.28</v>
      </c>
      <c r="AD159" s="243">
        <f t="shared" si="802"/>
        <v>13.2616</v>
      </c>
      <c r="AE159" s="243">
        <f t="shared" si="390"/>
        <v>0</v>
      </c>
      <c r="AF159" s="243">
        <f t="shared" si="595"/>
        <v>0</v>
      </c>
      <c r="AG159" s="243">
        <f t="shared" si="596"/>
        <v>0</v>
      </c>
      <c r="AH159" s="244">
        <v>2.4199037481249999</v>
      </c>
      <c r="AI159" s="243">
        <f t="shared" si="391"/>
        <v>8.6308950063664156</v>
      </c>
      <c r="AJ159" s="243">
        <f t="shared" si="597"/>
        <v>0.27820523122903285</v>
      </c>
      <c r="AK159" s="243">
        <f t="shared" si="598"/>
        <v>7.3621124262479247</v>
      </c>
      <c r="AL159" s="243">
        <f t="shared" si="392"/>
        <v>4.2296199377245705</v>
      </c>
      <c r="AM159" s="243">
        <f t="shared" si="599"/>
        <v>106.58642243065917</v>
      </c>
      <c r="AN159" s="244">
        <v>143.72999999999999</v>
      </c>
      <c r="AO159" s="244">
        <v>31.6206</v>
      </c>
      <c r="AP159" s="243">
        <f t="shared" si="600"/>
        <v>0</v>
      </c>
      <c r="AQ159" s="243">
        <f t="shared" si="601"/>
        <v>0</v>
      </c>
      <c r="AR159" s="243">
        <f t="shared" si="602"/>
        <v>0</v>
      </c>
      <c r="AS159" s="244">
        <v>14.2946007394417</v>
      </c>
      <c r="AT159" s="244" t="e">
        <f t="shared" si="393"/>
        <v>#REF!</v>
      </c>
      <c r="AU159" s="243">
        <f t="shared" si="394"/>
        <v>21.547859577277077</v>
      </c>
      <c r="AV159" s="243">
        <f t="shared" si="603"/>
        <v>0.69456611994065542</v>
      </c>
      <c r="AW159" s="243">
        <f t="shared" si="604"/>
        <v>18.380221823565318</v>
      </c>
      <c r="AX159" s="243">
        <f t="shared" si="395"/>
        <v>10.55965301583594</v>
      </c>
      <c r="AY159" s="243">
        <f t="shared" si="605"/>
        <v>266.10325599906565</v>
      </c>
      <c r="AZ159" s="244">
        <v>46</v>
      </c>
      <c r="BA159" s="243">
        <f t="shared" si="606"/>
        <v>234.46966666666663</v>
      </c>
      <c r="BB159" s="243">
        <f t="shared" si="607"/>
        <v>24.451836666666662</v>
      </c>
      <c r="BC159" s="243">
        <f t="shared" si="608"/>
        <v>19.561469333333331</v>
      </c>
      <c r="BD159" s="243">
        <f t="shared" si="609"/>
        <v>4.8903673333333302</v>
      </c>
      <c r="BE159" s="244">
        <v>9.1694387499999994</v>
      </c>
      <c r="BF159" s="243">
        <f t="shared" si="610"/>
        <v>7.3355509999999997</v>
      </c>
      <c r="BG159" s="243">
        <f t="shared" si="611"/>
        <v>1.8338877499999997</v>
      </c>
      <c r="BH159" s="243">
        <f t="shared" si="396"/>
        <v>30.461018530537238</v>
      </c>
      <c r="BI159" s="243">
        <f t="shared" si="612"/>
        <v>0.98186974786612236</v>
      </c>
      <c r="BJ159" s="243">
        <f t="shared" si="613"/>
        <v>25.983104055189788</v>
      </c>
      <c r="BK159" s="243">
        <f t="shared" si="397"/>
        <v>14.927598030693526</v>
      </c>
      <c r="BL159" s="243">
        <f t="shared" si="614"/>
        <v>376.1754703734768</v>
      </c>
      <c r="BM159" s="244">
        <v>8.4</v>
      </c>
      <c r="BN159" s="243">
        <f t="shared" si="615"/>
        <v>1.8480000000000001</v>
      </c>
      <c r="BO159" s="243">
        <f t="shared" si="398"/>
        <v>0</v>
      </c>
      <c r="BP159" s="243">
        <f t="shared" si="616"/>
        <v>0</v>
      </c>
      <c r="BQ159" s="243">
        <f t="shared" si="617"/>
        <v>0</v>
      </c>
      <c r="BR159" s="244">
        <v>1.59942199595833</v>
      </c>
      <c r="BS159" s="243">
        <f t="shared" si="399"/>
        <v>1.3461273184149727</v>
      </c>
      <c r="BT159" s="243">
        <f t="shared" si="618"/>
        <v>4.3390594093325532E-2</v>
      </c>
      <c r="BU159" s="243">
        <f t="shared" si="619"/>
        <v>1.1482402057845094</v>
      </c>
      <c r="BV159" s="243">
        <f t="shared" si="400"/>
        <v>0.65967746571866526</v>
      </c>
      <c r="BW159" s="243">
        <f t="shared" si="620"/>
        <v>16.623872136110361</v>
      </c>
      <c r="BX159" s="244">
        <v>0</v>
      </c>
      <c r="BY159" s="243">
        <f t="shared" si="401"/>
        <v>0</v>
      </c>
      <c r="BZ159" s="243">
        <f t="shared" si="621"/>
        <v>0</v>
      </c>
      <c r="CA159" s="243">
        <f t="shared" si="622"/>
        <v>0</v>
      </c>
      <c r="CB159" s="243">
        <f t="shared" si="402"/>
        <v>0</v>
      </c>
      <c r="CC159" s="243">
        <f t="shared" si="623"/>
        <v>0</v>
      </c>
      <c r="CD159" s="245"/>
      <c r="CE159" s="243">
        <f t="shared" si="403"/>
        <v>0</v>
      </c>
      <c r="CF159" s="243">
        <f t="shared" si="624"/>
        <v>0</v>
      </c>
      <c r="CG159" s="243">
        <f t="shared" si="625"/>
        <v>0</v>
      </c>
      <c r="CH159" s="243">
        <f t="shared" si="404"/>
        <v>0</v>
      </c>
      <c r="CI159" s="243">
        <f t="shared" si="626"/>
        <v>0</v>
      </c>
      <c r="CJ159" s="245"/>
      <c r="CK159" s="243">
        <f t="shared" si="405"/>
        <v>0</v>
      </c>
      <c r="CL159" s="243">
        <f t="shared" si="627"/>
        <v>0</v>
      </c>
      <c r="CM159" s="243">
        <f t="shared" si="628"/>
        <v>0</v>
      </c>
      <c r="CN159" s="243">
        <f t="shared" si="406"/>
        <v>0</v>
      </c>
      <c r="CO159" s="243">
        <f t="shared" si="629"/>
        <v>0</v>
      </c>
      <c r="CP159" s="243">
        <v>0</v>
      </c>
      <c r="CQ159" s="243">
        <f t="shared" si="407"/>
        <v>0</v>
      </c>
      <c r="CR159" s="243">
        <f t="shared" si="763"/>
        <v>0</v>
      </c>
      <c r="CS159" s="243">
        <f t="shared" si="630"/>
        <v>0</v>
      </c>
      <c r="CT159" s="243">
        <f t="shared" si="408"/>
        <v>0</v>
      </c>
      <c r="CU159" s="243">
        <f t="shared" si="631"/>
        <v>0</v>
      </c>
      <c r="CV159" s="243"/>
      <c r="CW159" s="243">
        <f t="shared" si="409"/>
        <v>0</v>
      </c>
      <c r="CX159" s="243">
        <f t="shared" si="764"/>
        <v>0</v>
      </c>
      <c r="CY159" s="243">
        <f t="shared" si="632"/>
        <v>0</v>
      </c>
      <c r="CZ159" s="243">
        <f t="shared" si="410"/>
        <v>0</v>
      </c>
      <c r="DA159" s="243">
        <f t="shared" si="633"/>
        <v>0</v>
      </c>
      <c r="DB159" s="244">
        <v>0</v>
      </c>
      <c r="DC159" s="243">
        <f t="shared" si="634"/>
        <v>0</v>
      </c>
      <c r="DD159" s="243">
        <f t="shared" si="411"/>
        <v>0</v>
      </c>
      <c r="DE159" s="244">
        <v>0</v>
      </c>
      <c r="DF159" s="244">
        <v>0</v>
      </c>
      <c r="DG159" s="243">
        <f t="shared" si="412"/>
        <v>0</v>
      </c>
      <c r="DH159" s="243">
        <f t="shared" si="413"/>
        <v>0</v>
      </c>
      <c r="DI159" s="243">
        <f t="shared" si="635"/>
        <v>0</v>
      </c>
      <c r="DJ159" s="244">
        <v>59.1</v>
      </c>
      <c r="DK159" s="243">
        <f t="shared" si="636"/>
        <v>13.002000000000001</v>
      </c>
      <c r="DL159" s="243">
        <f t="shared" si="414"/>
        <v>0</v>
      </c>
      <c r="DM159" s="244">
        <v>2.3978515661700102</v>
      </c>
      <c r="DN159" s="244">
        <v>4.0106680591666697</v>
      </c>
      <c r="DO159" s="243">
        <f t="shared" si="415"/>
        <v>8.9205191886196289</v>
      </c>
      <c r="DP159" s="243">
        <f t="shared" si="416"/>
        <v>4.3715519406978158</v>
      </c>
      <c r="DQ159" s="243">
        <f t="shared" si="637"/>
        <v>110.16310890558496</v>
      </c>
      <c r="DR159" s="244">
        <v>18.52</v>
      </c>
      <c r="DS159" s="243">
        <f t="shared" si="638"/>
        <v>4.0743999999999998</v>
      </c>
      <c r="DT159" s="243">
        <f t="shared" si="417"/>
        <v>0</v>
      </c>
      <c r="DU159" s="244">
        <v>0.78353619348500003</v>
      </c>
      <c r="DV159" s="244">
        <v>0</v>
      </c>
      <c r="DW159" s="243">
        <f t="shared" si="418"/>
        <v>2.656246951357685</v>
      </c>
      <c r="DX159" s="243">
        <f t="shared" si="419"/>
        <v>1.3017091572421342</v>
      </c>
      <c r="DY159" s="243">
        <f t="shared" si="420"/>
        <v>32.803070762501775</v>
      </c>
      <c r="DZ159" s="244">
        <v>34.29</v>
      </c>
      <c r="EA159" s="243">
        <f t="shared" si="639"/>
        <v>7.5438000000000001</v>
      </c>
      <c r="EB159" s="243">
        <f t="shared" si="421"/>
        <v>0</v>
      </c>
      <c r="EC159" s="244">
        <v>1.4223492895350001</v>
      </c>
      <c r="ED159" s="244">
        <v>2.329403075E-2</v>
      </c>
      <c r="EE159" s="243">
        <f t="shared" si="422"/>
        <v>4.9174952153390779</v>
      </c>
      <c r="EF159" s="243">
        <f t="shared" si="423"/>
        <v>2.4098469267812042</v>
      </c>
      <c r="EG159" s="243">
        <f t="shared" si="424"/>
        <v>60.72814255488634</v>
      </c>
      <c r="EH159" s="244">
        <v>0</v>
      </c>
      <c r="EI159" s="243">
        <f t="shared" si="640"/>
        <v>0</v>
      </c>
      <c r="EJ159" s="243">
        <f t="shared" si="425"/>
        <v>0</v>
      </c>
      <c r="EK159" s="244">
        <v>0</v>
      </c>
      <c r="EL159" s="244">
        <v>0</v>
      </c>
      <c r="EM159" s="243">
        <f t="shared" si="426"/>
        <v>0</v>
      </c>
      <c r="EN159" s="243">
        <f t="shared" si="427"/>
        <v>0</v>
      </c>
      <c r="EO159" s="243">
        <f t="shared" si="641"/>
        <v>0</v>
      </c>
      <c r="EP159" s="244">
        <v>0</v>
      </c>
      <c r="EQ159" s="244">
        <v>83.346000000000004</v>
      </c>
      <c r="ER159" s="244">
        <v>0</v>
      </c>
      <c r="ES159" s="244">
        <v>0</v>
      </c>
      <c r="ET159" s="244">
        <v>0</v>
      </c>
      <c r="EU159" s="243">
        <f t="shared" si="428"/>
        <v>9.4699359505290399</v>
      </c>
      <c r="EV159" s="243">
        <f t="shared" si="642"/>
        <v>0.30525058164856722</v>
      </c>
      <c r="EW159" s="243">
        <f t="shared" si="643"/>
        <v>8.0778103644795927</v>
      </c>
      <c r="EX159" s="243">
        <f t="shared" si="429"/>
        <v>4.6407967975264519</v>
      </c>
      <c r="EY159" s="243">
        <f t="shared" si="644"/>
        <v>116.94807929766658</v>
      </c>
      <c r="EZ159" s="245">
        <f t="shared" si="645"/>
        <v>111.91</v>
      </c>
      <c r="FA159" s="245">
        <f t="shared" si="645"/>
        <v>24.620200000000001</v>
      </c>
      <c r="FB159" s="245">
        <f t="shared" si="645"/>
        <v>0</v>
      </c>
      <c r="FC159" s="245">
        <f t="shared" si="646"/>
        <v>0</v>
      </c>
      <c r="FD159" s="245">
        <f t="shared" si="647"/>
        <v>0</v>
      </c>
      <c r="FE159" s="245">
        <f t="shared" si="648"/>
        <v>8.6376991391066813</v>
      </c>
      <c r="FF159" s="245">
        <f t="shared" si="649"/>
        <v>25.964197305845431</v>
      </c>
      <c r="FG159" s="245">
        <f t="shared" si="650"/>
        <v>0.83692079556300647</v>
      </c>
      <c r="FH159" s="245">
        <f t="shared" si="651"/>
        <v>22.147336919510476</v>
      </c>
      <c r="FI159" s="245">
        <f t="shared" si="652"/>
        <v>12.723904822247606</v>
      </c>
      <c r="FJ159" s="245">
        <f t="shared" si="652"/>
        <v>320.64240152063968</v>
      </c>
      <c r="FK159" s="244">
        <f t="shared" si="430"/>
        <v>44.642000096798434</v>
      </c>
      <c r="FL159" s="244">
        <v>5.07231158808092</v>
      </c>
      <c r="FM159" s="243">
        <f t="shared" si="653"/>
        <v>0.16349910608191293</v>
      </c>
      <c r="FN159" s="243">
        <f t="shared" si="654"/>
        <v>4.3266576809087098</v>
      </c>
      <c r="FO159" s="244">
        <v>2.48571557940405</v>
      </c>
      <c r="FP159" s="244">
        <f t="shared" si="655"/>
        <v>62.640032717140087</v>
      </c>
      <c r="FQ159" s="244">
        <f t="shared" si="431"/>
        <v>1.1440000024805663</v>
      </c>
      <c r="FR159" s="244">
        <v>0.129983523515178</v>
      </c>
      <c r="FS159" s="243">
        <f t="shared" si="656"/>
        <v>4.1898431378009169E-3</v>
      </c>
      <c r="FT159" s="243">
        <f t="shared" si="657"/>
        <v>0.11087532787418951</v>
      </c>
      <c r="FU159" s="244">
        <v>6.3699176175758904E-2</v>
      </c>
      <c r="FV159" s="244">
        <f t="shared" si="658"/>
        <v>1.6052192426058038</v>
      </c>
      <c r="FW159" s="270">
        <v>1.1122999999999999E-2</v>
      </c>
      <c r="FX159" s="243">
        <f t="shared" si="659"/>
        <v>49.5907704052131</v>
      </c>
      <c r="FY159" s="243">
        <f t="shared" si="660"/>
        <v>10.909969489146881</v>
      </c>
      <c r="FZ159" s="243">
        <f t="shared" si="432"/>
        <v>0</v>
      </c>
      <c r="GA159" s="243">
        <f t="shared" si="661"/>
        <v>0</v>
      </c>
      <c r="GB159" s="243">
        <f t="shared" si="662"/>
        <v>0</v>
      </c>
      <c r="GC159" s="243">
        <f t="shared" si="663"/>
        <v>0.86612059879636127</v>
      </c>
      <c r="GD159" s="243">
        <f t="shared" si="433"/>
        <v>6.9726230215636207</v>
      </c>
      <c r="GE159" s="243">
        <f t="shared" si="664"/>
        <v>0.22475307584626084</v>
      </c>
      <c r="GF159" s="243">
        <f t="shared" si="665"/>
        <v>5.9476143033521893</v>
      </c>
      <c r="GG159" s="243">
        <f t="shared" si="434"/>
        <v>3.4169741757359988</v>
      </c>
      <c r="GH159" s="247">
        <f t="shared" si="666"/>
        <v>86.107749228547164</v>
      </c>
      <c r="GI159" s="244">
        <v>63</v>
      </c>
      <c r="GJ159" s="244">
        <v>4066.45</v>
      </c>
      <c r="GK159" s="244">
        <v>894.61900000000003</v>
      </c>
      <c r="GL159" s="244">
        <v>2494.2522956827302</v>
      </c>
      <c r="GM159" s="244">
        <v>71.022008333333304</v>
      </c>
      <c r="GN159" s="271">
        <v>24.39</v>
      </c>
      <c r="GO159" s="243">
        <f t="shared" si="667"/>
        <v>5.3658000000000001</v>
      </c>
      <c r="GP159" s="243">
        <f t="shared" si="435"/>
        <v>0</v>
      </c>
      <c r="GQ159" s="243">
        <f t="shared" si="668"/>
        <v>0</v>
      </c>
      <c r="GR159" s="243">
        <f t="shared" si="669"/>
        <v>0</v>
      </c>
      <c r="GS159" s="244">
        <v>0.49320421058333302</v>
      </c>
      <c r="GT159" s="244">
        <v>0.16035407429166701</v>
      </c>
      <c r="GU159" s="245"/>
      <c r="GV159" s="243">
        <f t="shared" si="436"/>
        <v>3.4551709170740752</v>
      </c>
      <c r="GW159" s="243">
        <f t="shared" si="670"/>
        <v>0.11137276298823903</v>
      </c>
      <c r="GX159" s="243">
        <f t="shared" si="671"/>
        <v>2.9472443732241098</v>
      </c>
      <c r="GY159" s="243">
        <f t="shared" si="437"/>
        <v>1.6932264600974538</v>
      </c>
      <c r="GZ159" s="243">
        <f t="shared" si="672"/>
        <v>42.669306794455835</v>
      </c>
      <c r="HA159" s="244">
        <v>0</v>
      </c>
      <c r="HB159" s="244">
        <v>44</v>
      </c>
      <c r="HC159" s="244">
        <v>0</v>
      </c>
      <c r="HD159" s="244">
        <v>0</v>
      </c>
      <c r="HE159" s="244">
        <v>0</v>
      </c>
      <c r="HF159" s="243">
        <f t="shared" si="673"/>
        <v>0</v>
      </c>
      <c r="HG159" s="243">
        <f t="shared" si="438"/>
        <v>0</v>
      </c>
      <c r="HH159" s="244">
        <v>0</v>
      </c>
      <c r="HI159" s="244">
        <v>0</v>
      </c>
      <c r="HJ159" s="243">
        <f t="shared" si="439"/>
        <v>0</v>
      </c>
      <c r="HK159" s="243">
        <f t="shared" si="440"/>
        <v>0</v>
      </c>
      <c r="HL159" s="243">
        <f t="shared" si="441"/>
        <v>0</v>
      </c>
      <c r="HM159" s="244">
        <v>36.979999999999997</v>
      </c>
      <c r="HN159" s="243">
        <f t="shared" si="674"/>
        <v>8.1356000000000002</v>
      </c>
      <c r="HO159" s="243">
        <f t="shared" si="442"/>
        <v>0</v>
      </c>
      <c r="HP159" s="244">
        <v>1.5954030181950001</v>
      </c>
      <c r="HQ159" s="244">
        <v>35.379935889100302</v>
      </c>
      <c r="HR159" s="243">
        <f t="shared" si="443"/>
        <v>9.3273334481664261</v>
      </c>
      <c r="HS159" s="243">
        <f t="shared" si="444"/>
        <v>4.5709136177730869</v>
      </c>
      <c r="HT159" s="243">
        <f t="shared" si="445"/>
        <v>115.18702316788179</v>
      </c>
      <c r="HU159" s="244">
        <v>30.37</v>
      </c>
      <c r="HV159" s="243">
        <f t="shared" si="675"/>
        <v>6.6814</v>
      </c>
      <c r="HW159" s="243">
        <f t="shared" si="446"/>
        <v>0</v>
      </c>
      <c r="HX159" s="244">
        <v>1.2405405430650001</v>
      </c>
      <c r="HY159" s="244">
        <v>68.398294233179996</v>
      </c>
      <c r="HZ159" s="243">
        <f t="shared" si="447"/>
        <v>12.122353680775877</v>
      </c>
      <c r="IA159" s="243">
        <f t="shared" si="448"/>
        <v>5.9406294228510443</v>
      </c>
      <c r="IB159" s="243">
        <f t="shared" si="449"/>
        <v>149.70386145584629</v>
      </c>
      <c r="IC159" s="244">
        <v>5.18</v>
      </c>
      <c r="ID159" s="243">
        <f t="shared" si="676"/>
        <v>1.1395999999999999</v>
      </c>
      <c r="IE159" s="243">
        <f t="shared" si="450"/>
        <v>0</v>
      </c>
      <c r="IF159" s="244">
        <v>0.227232507705</v>
      </c>
      <c r="IG159" s="244">
        <v>0.74491579161833299</v>
      </c>
      <c r="IH159" s="243">
        <f t="shared" si="451"/>
        <v>0.82850273992718326</v>
      </c>
      <c r="II159" s="243">
        <f t="shared" si="452"/>
        <v>0.40601255196252578</v>
      </c>
      <c r="IJ159" s="243">
        <f t="shared" si="677"/>
        <v>10.23151630945565</v>
      </c>
      <c r="IK159" s="244">
        <v>0</v>
      </c>
      <c r="IL159" s="243">
        <f t="shared" si="678"/>
        <v>0</v>
      </c>
      <c r="IM159" s="243">
        <f t="shared" si="453"/>
        <v>0</v>
      </c>
      <c r="IN159" s="244">
        <v>0</v>
      </c>
      <c r="IO159" s="244">
        <v>0</v>
      </c>
      <c r="IP159" s="243">
        <f t="shared" si="454"/>
        <v>0</v>
      </c>
      <c r="IQ159" s="243">
        <f t="shared" si="455"/>
        <v>0</v>
      </c>
      <c r="IR159" s="243">
        <f t="shared" si="679"/>
        <v>0</v>
      </c>
      <c r="IS159" s="244">
        <v>2.84</v>
      </c>
      <c r="IT159" s="243">
        <f t="shared" si="680"/>
        <v>0.62480000000000002</v>
      </c>
      <c r="IU159" s="243">
        <f t="shared" si="456"/>
        <v>0</v>
      </c>
      <c r="IV159" s="244">
        <v>0.12412417025</v>
      </c>
      <c r="IW159" s="244">
        <v>0.29450833335371801</v>
      </c>
      <c r="IX159" s="243">
        <f t="shared" si="457"/>
        <v>0.44124321595913235</v>
      </c>
      <c r="IY159" s="243">
        <f t="shared" si="458"/>
        <v>0.21623378597814252</v>
      </c>
      <c r="IZ159" s="243">
        <f t="shared" si="681"/>
        <v>5.4490914066491918</v>
      </c>
      <c r="JA159" s="244">
        <v>12.6902222222222</v>
      </c>
      <c r="JB159" s="243">
        <f t="shared" si="682"/>
        <v>2.7918488888888842</v>
      </c>
      <c r="JC159" s="244">
        <v>32.5484444444443</v>
      </c>
      <c r="JD159" s="243">
        <f t="shared" si="459"/>
        <v>0</v>
      </c>
      <c r="JE159" s="243">
        <f t="shared" si="460"/>
        <v>5.4573213589374197</v>
      </c>
      <c r="JF159" s="243">
        <f t="shared" si="461"/>
        <v>2.6743918457246405</v>
      </c>
      <c r="JG159" s="243">
        <f t="shared" si="683"/>
        <v>67.394674512260934</v>
      </c>
      <c r="JH159" s="244">
        <v>0</v>
      </c>
      <c r="JI159" s="243">
        <f t="shared" si="684"/>
        <v>0</v>
      </c>
      <c r="JJ159" s="244">
        <v>0</v>
      </c>
      <c r="JK159" s="243">
        <f t="shared" si="462"/>
        <v>0</v>
      </c>
      <c r="JL159" s="243">
        <f t="shared" si="463"/>
        <v>0</v>
      </c>
      <c r="JM159" s="243">
        <f t="shared" si="464"/>
        <v>0</v>
      </c>
      <c r="JN159" s="243">
        <f t="shared" si="685"/>
        <v>0</v>
      </c>
      <c r="JO159" s="244">
        <v>0</v>
      </c>
      <c r="JP159" s="243">
        <f t="shared" si="686"/>
        <v>0</v>
      </c>
      <c r="JQ159" s="244">
        <v>0</v>
      </c>
      <c r="JR159" s="243">
        <f t="shared" si="465"/>
        <v>0</v>
      </c>
      <c r="JS159" s="243">
        <f t="shared" si="466"/>
        <v>0</v>
      </c>
      <c r="JT159" s="243">
        <f t="shared" si="467"/>
        <v>0</v>
      </c>
      <c r="JU159" s="243">
        <f t="shared" si="687"/>
        <v>0</v>
      </c>
      <c r="JV159" s="244">
        <v>0</v>
      </c>
      <c r="JW159" s="243">
        <f t="shared" si="688"/>
        <v>0</v>
      </c>
      <c r="JX159" s="244">
        <v>0</v>
      </c>
      <c r="JY159" s="243">
        <f t="shared" si="468"/>
        <v>0</v>
      </c>
      <c r="JZ159" s="243">
        <f t="shared" si="469"/>
        <v>0</v>
      </c>
      <c r="KA159" s="243">
        <f t="shared" si="470"/>
        <v>0</v>
      </c>
      <c r="KB159" s="243">
        <f t="shared" si="689"/>
        <v>0</v>
      </c>
      <c r="KC159" s="244">
        <v>26.0966666666667</v>
      </c>
      <c r="KD159" s="243">
        <f t="shared" si="690"/>
        <v>5.7412666666666743</v>
      </c>
      <c r="KE159" s="244">
        <v>13.7533333333333</v>
      </c>
      <c r="KF159" s="243">
        <f t="shared" si="471"/>
        <v>0</v>
      </c>
      <c r="KG159" s="243">
        <f t="shared" si="472"/>
        <v>5.1801691171360718</v>
      </c>
      <c r="KH159" s="243">
        <f t="shared" si="473"/>
        <v>2.5385717891901378</v>
      </c>
      <c r="KI159" s="243">
        <f t="shared" si="691"/>
        <v>63.972009087591459</v>
      </c>
      <c r="KJ159" s="244">
        <v>4.5504722222222203</v>
      </c>
      <c r="KK159" s="243">
        <f t="shared" si="692"/>
        <v>1.0011038888888886</v>
      </c>
      <c r="KL159" s="244">
        <v>4.4107777777777804</v>
      </c>
      <c r="KM159" s="243">
        <f t="shared" si="474"/>
        <v>0</v>
      </c>
      <c r="KN159" s="243">
        <f t="shared" si="475"/>
        <v>1.1319421837194548</v>
      </c>
      <c r="KO159" s="243">
        <f t="shared" si="476"/>
        <v>0.55471480363041714</v>
      </c>
      <c r="KP159" s="243">
        <f t="shared" si="693"/>
        <v>13.978813051486512</v>
      </c>
      <c r="KQ159" s="243">
        <f t="shared" si="694"/>
        <v>118.70736111111114</v>
      </c>
      <c r="KR159" s="243">
        <f t="shared" si="694"/>
        <v>26.115619444444444</v>
      </c>
      <c r="KS159" s="243">
        <f t="shared" si="695"/>
        <v>158.71751004202275</v>
      </c>
      <c r="KT159" s="243">
        <f t="shared" si="696"/>
        <v>0</v>
      </c>
      <c r="KU159" s="243">
        <f t="shared" si="697"/>
        <v>0</v>
      </c>
      <c r="KV159" s="243">
        <f t="shared" si="698"/>
        <v>0</v>
      </c>
      <c r="KW159" s="243">
        <f t="shared" si="699"/>
        <v>34.488865744621563</v>
      </c>
      <c r="KX159" s="243">
        <f t="shared" si="700"/>
        <v>1.1117019570081614</v>
      </c>
      <c r="KY159" s="243">
        <f t="shared" si="701"/>
        <v>29.418838588394625</v>
      </c>
      <c r="KZ159" s="243">
        <f t="shared" si="702"/>
        <v>16.901467817109996</v>
      </c>
      <c r="LA159" s="243">
        <f t="shared" si="702"/>
        <v>425.91698899117176</v>
      </c>
      <c r="LB159" s="244">
        <v>40.909999999999997</v>
      </c>
      <c r="LC159" s="243">
        <f t="shared" si="703"/>
        <v>9.0001999999999995</v>
      </c>
      <c r="LD159" s="243">
        <f t="shared" si="477"/>
        <v>0</v>
      </c>
      <c r="LE159" s="243">
        <f t="shared" si="704"/>
        <v>0</v>
      </c>
      <c r="LF159" s="243">
        <f t="shared" si="705"/>
        <v>0</v>
      </c>
      <c r="LG159" s="244">
        <v>3.7396346961166702</v>
      </c>
      <c r="LH159" s="243">
        <f t="shared" si="478"/>
        <v>6.0957994184327431</v>
      </c>
      <c r="LI159" s="243">
        <f t="shared" si="706"/>
        <v>0.19648985249848935</v>
      </c>
      <c r="LJ159" s="243">
        <f t="shared" si="707"/>
        <v>5.1996879365645388</v>
      </c>
      <c r="LK159" s="243">
        <f t="shared" si="479"/>
        <v>2.9872817057274705</v>
      </c>
      <c r="LL159" s="243">
        <f t="shared" si="708"/>
        <v>75.27949898433225</v>
      </c>
      <c r="LM159" s="243">
        <f t="shared" si="480"/>
        <v>0</v>
      </c>
      <c r="LN159" s="244">
        <v>0</v>
      </c>
      <c r="LO159" s="243">
        <f t="shared" si="709"/>
        <v>0</v>
      </c>
      <c r="LP159" s="243">
        <f t="shared" si="710"/>
        <v>0</v>
      </c>
      <c r="LQ159" s="243">
        <f t="shared" si="481"/>
        <v>0</v>
      </c>
      <c r="LR159" s="243">
        <f t="shared" si="711"/>
        <v>0</v>
      </c>
      <c r="LS159" s="244">
        <v>145.9180485</v>
      </c>
      <c r="LT159" s="243">
        <f t="shared" si="482"/>
        <v>16.579494796645189</v>
      </c>
      <c r="LU159" s="243">
        <f t="shared" si="712"/>
        <v>0.53441759865679028</v>
      </c>
      <c r="LV159" s="243">
        <f t="shared" si="713"/>
        <v>14.142230275453361</v>
      </c>
      <c r="LW159" s="243">
        <f t="shared" si="483"/>
        <v>8.1248771648322595</v>
      </c>
      <c r="LX159" s="243">
        <f t="shared" si="714"/>
        <v>204.74690455377294</v>
      </c>
      <c r="LY159" s="245">
        <f t="shared" si="484"/>
        <v>0</v>
      </c>
      <c r="LZ159" s="244">
        <v>0</v>
      </c>
      <c r="MA159" s="249">
        <f t="shared" si="715"/>
        <v>0</v>
      </c>
      <c r="MB159" s="249">
        <f t="shared" si="716"/>
        <v>0</v>
      </c>
      <c r="MC159" s="249">
        <f t="shared" si="485"/>
        <v>0</v>
      </c>
      <c r="MD159" s="247">
        <f t="shared" si="717"/>
        <v>0</v>
      </c>
      <c r="ME159" s="250">
        <f t="shared" si="718"/>
        <v>1985.0971229719776</v>
      </c>
      <c r="MF159" s="251">
        <f t="shared" si="765"/>
        <v>680.66012044991544</v>
      </c>
      <c r="MG159" s="252" t="e">
        <f t="shared" si="719"/>
        <v>#REF!</v>
      </c>
      <c r="MH159" s="252" t="e">
        <f t="shared" si="766"/>
        <v>#REF!</v>
      </c>
      <c r="MI159" s="252">
        <f t="shared" si="720"/>
        <v>145.9180485</v>
      </c>
      <c r="MJ159" s="252">
        <f t="shared" si="721"/>
        <v>0</v>
      </c>
      <c r="MK159" s="252">
        <f t="shared" si="767"/>
        <v>234.46966666666663</v>
      </c>
      <c r="ML159" s="252">
        <f t="shared" si="722"/>
        <v>0</v>
      </c>
      <c r="MM159" s="252">
        <f t="shared" si="723"/>
        <v>0</v>
      </c>
      <c r="MN159" s="252">
        <f t="shared" si="724"/>
        <v>83.346000000000004</v>
      </c>
      <c r="MO159" s="252">
        <f t="shared" si="725"/>
        <v>44.642000096798434</v>
      </c>
      <c r="MP159" s="253">
        <f t="shared" si="726"/>
        <v>1.1440000024805663</v>
      </c>
      <c r="MQ159" s="254">
        <f t="shared" si="768"/>
        <v>0</v>
      </c>
      <c r="MR159" s="255">
        <f t="shared" si="727"/>
        <v>0</v>
      </c>
      <c r="MS159" s="255">
        <f t="shared" si="769"/>
        <v>0</v>
      </c>
      <c r="MT159" s="255">
        <f t="shared" si="770"/>
        <v>170.21428269890342</v>
      </c>
      <c r="MU159" s="255">
        <f t="shared" si="486"/>
        <v>5.4866272665583633</v>
      </c>
      <c r="MV159" s="255">
        <f t="shared" si="728"/>
        <v>177.13420862227014</v>
      </c>
      <c r="MW159" s="255" t="e">
        <f t="shared" si="487"/>
        <v>#REF!</v>
      </c>
      <c r="MX159" s="255" t="e">
        <f t="shared" si="488"/>
        <v>#REF!</v>
      </c>
      <c r="MY159" s="256" t="e">
        <f t="shared" si="729"/>
        <v>#REF!</v>
      </c>
      <c r="MZ159" s="254">
        <f t="shared" si="730"/>
        <v>82.523377160022477</v>
      </c>
      <c r="NA159" s="255">
        <f t="shared" si="489"/>
        <v>93.003846059345335</v>
      </c>
      <c r="NB159" s="255">
        <f t="shared" si="731"/>
        <v>0.27820523122903285</v>
      </c>
      <c r="NC159" s="255">
        <f t="shared" si="490"/>
        <v>0.34497448672400072</v>
      </c>
      <c r="ND159" s="255">
        <f t="shared" si="732"/>
        <v>84.592398754491413</v>
      </c>
      <c r="NE159" s="255">
        <f t="shared" si="800"/>
        <v>0.97554128237368276</v>
      </c>
      <c r="NF159" s="256">
        <f t="shared" si="771"/>
        <v>3.2887734042919736E-3</v>
      </c>
      <c r="NG159" s="257">
        <f t="shared" si="772"/>
        <v>1.1246830484784878</v>
      </c>
      <c r="NH159" s="254">
        <f t="shared" si="733"/>
        <v>197.77447062474968</v>
      </c>
      <c r="NI159" s="255">
        <f t="shared" si="491"/>
        <v>222.8918283940929</v>
      </c>
      <c r="NJ159" s="255" t="e">
        <f t="shared" si="734"/>
        <v>#REF!</v>
      </c>
      <c r="NK159" s="255" t="e">
        <f t="shared" si="492"/>
        <v>#REF!</v>
      </c>
      <c r="NL159" s="255">
        <f t="shared" si="735"/>
        <v>211.19306031671877</v>
      </c>
      <c r="NM159" s="255">
        <f t="shared" si="773"/>
        <v>0.93646292320474123</v>
      </c>
      <c r="NN159" s="256" t="e">
        <f t="shared" si="774"/>
        <v>#REF!</v>
      </c>
      <c r="NO159" s="257" t="e">
        <f t="shared" si="801"/>
        <v>#REF!</v>
      </c>
      <c r="NP159" s="254">
        <f t="shared" si="736"/>
        <v>31.69938694733154</v>
      </c>
      <c r="NQ159" s="255">
        <f t="shared" si="493"/>
        <v>35.725209089642647</v>
      </c>
      <c r="NR159" s="255">
        <f t="shared" si="737"/>
        <v>27.878890081199451</v>
      </c>
      <c r="NS159" s="255">
        <f t="shared" si="494"/>
        <v>34.569823700687316</v>
      </c>
      <c r="NT159" s="255">
        <f t="shared" si="738"/>
        <v>298.55196061387051</v>
      </c>
      <c r="NU159" s="255">
        <f t="shared" si="739"/>
        <v>0.1061771186568413</v>
      </c>
      <c r="NV159" s="256">
        <f t="shared" si="740"/>
        <v>9.3380361742981019E-2</v>
      </c>
      <c r="NW159" s="257">
        <f t="shared" si="495"/>
        <v>1.0358957808877343</v>
      </c>
      <c r="NX159" s="254">
        <f t="shared" si="741"/>
        <v>11.648853051057102</v>
      </c>
      <c r="NY159" s="255">
        <f t="shared" si="496"/>
        <v>13.128257388541355</v>
      </c>
      <c r="NZ159" s="255">
        <f t="shared" si="742"/>
        <v>4.3390594093325532E-2</v>
      </c>
      <c r="OA159" s="255">
        <f t="shared" si="497"/>
        <v>5.3804336675723659E-2</v>
      </c>
      <c r="OB159" s="255">
        <f t="shared" si="743"/>
        <v>13.193549314373303</v>
      </c>
      <c r="OC159" s="255">
        <f t="shared" si="775"/>
        <v>0.88292034034894773</v>
      </c>
      <c r="OD159" s="256">
        <f t="shared" si="776"/>
        <v>3.2887734042919745E-3</v>
      </c>
      <c r="OE159" s="257">
        <f t="shared" si="777"/>
        <v>1.1129201888413465</v>
      </c>
      <c r="OF159" s="254">
        <f t="shared" si="744"/>
        <v>0</v>
      </c>
      <c r="OG159" s="255">
        <f t="shared" si="498"/>
        <v>0</v>
      </c>
      <c r="OH159" s="255">
        <f t="shared" si="745"/>
        <v>0</v>
      </c>
      <c r="OI159" s="255">
        <f t="shared" si="499"/>
        <v>0</v>
      </c>
      <c r="OJ159" s="255">
        <f t="shared" si="746"/>
        <v>0</v>
      </c>
      <c r="OK159" s="255"/>
      <c r="OL159" s="256"/>
      <c r="OM159" s="257"/>
      <c r="ON159" s="258"/>
      <c r="OO159" s="254">
        <f t="shared" si="747"/>
        <v>0</v>
      </c>
      <c r="OP159" s="255">
        <f t="shared" si="500"/>
        <v>0</v>
      </c>
      <c r="OQ159" s="255">
        <f t="shared" si="748"/>
        <v>0</v>
      </c>
      <c r="OR159" s="255">
        <f t="shared" si="501"/>
        <v>0</v>
      </c>
      <c r="OS159" s="255">
        <f t="shared" si="749"/>
        <v>0</v>
      </c>
      <c r="OT159" s="255"/>
      <c r="OU159" s="256"/>
      <c r="OV159" s="257"/>
      <c r="OW159" s="258"/>
      <c r="OX159" s="254">
        <f t="shared" si="750"/>
        <v>163.54995104180279</v>
      </c>
      <c r="OY159" s="255">
        <f t="shared" si="502"/>
        <v>184.32079482411174</v>
      </c>
      <c r="OZ159" s="255">
        <f t="shared" si="751"/>
        <v>0.83692079556300647</v>
      </c>
      <c r="PA159" s="255">
        <f t="shared" si="503"/>
        <v>1.037781786498128</v>
      </c>
      <c r="PB159" s="255">
        <f t="shared" si="752"/>
        <v>254.47809644495214</v>
      </c>
      <c r="PC159" s="255">
        <f t="shared" si="804"/>
        <v>0.6426877335479495</v>
      </c>
      <c r="PD159" s="259">
        <f t="shared" si="504"/>
        <v>3.2887734042919736E-3</v>
      </c>
      <c r="PE159" s="257">
        <f t="shared" si="805"/>
        <v>1.0824106477776196</v>
      </c>
      <c r="PF159" s="254">
        <f t="shared" si="505"/>
        <v>5.2785223707086262</v>
      </c>
      <c r="PG159" s="255">
        <f t="shared" si="506"/>
        <v>5.9488947117886219</v>
      </c>
      <c r="PH159" s="255">
        <f t="shared" si="753"/>
        <v>0.16349910608191293</v>
      </c>
      <c r="PI159" s="255">
        <f t="shared" si="507"/>
        <v>0.20273889154157201</v>
      </c>
      <c r="PJ159" s="255">
        <f t="shared" si="508"/>
        <v>49.714311680269915</v>
      </c>
      <c r="PK159" s="255">
        <f t="shared" si="778"/>
        <v>0.10617711866668587</v>
      </c>
      <c r="PL159" s="259">
        <f t="shared" si="779"/>
        <v>3.2887734045969042E-3</v>
      </c>
      <c r="PM159" s="257">
        <f t="shared" si="780"/>
        <v>1.0142737996877724</v>
      </c>
      <c r="PN159" s="254">
        <f t="shared" si="509"/>
        <v>0.1352679000065112</v>
      </c>
      <c r="PO159" s="255">
        <f t="shared" si="510"/>
        <v>0.15244692330733814</v>
      </c>
      <c r="PP159" s="255">
        <f t="shared" si="754"/>
        <v>4.1898431378009169E-3</v>
      </c>
      <c r="PQ159" s="255">
        <f t="shared" si="511"/>
        <v>5.1954054908731366E-3</v>
      </c>
      <c r="PR159" s="255">
        <f t="shared" si="512"/>
        <v>1.273983525877622</v>
      </c>
      <c r="PS159" s="255">
        <f t="shared" si="781"/>
        <v>0.10617711866668592</v>
      </c>
      <c r="PT159" s="259">
        <f t="shared" si="782"/>
        <v>3.2887734045969055E-3</v>
      </c>
      <c r="PU159" s="257">
        <f t="shared" si="783"/>
        <v>1.0142737996877724</v>
      </c>
      <c r="PV159" s="254">
        <f t="shared" si="513"/>
        <v>67.756829344449656</v>
      </c>
      <c r="PW159" s="255">
        <f t="shared" si="514"/>
        <v>76.361946671194758</v>
      </c>
      <c r="PX159" s="255">
        <f t="shared" si="515"/>
        <v>0.22475307584626084</v>
      </c>
      <c r="PY159" s="255">
        <f t="shared" si="516"/>
        <v>0.27869381404936344</v>
      </c>
      <c r="PZ159" s="255">
        <f t="shared" si="517"/>
        <v>68.339483514719973</v>
      </c>
      <c r="QA159" s="255">
        <f t="shared" si="755"/>
        <v>0.9914741209575455</v>
      </c>
      <c r="QB159" s="259">
        <f t="shared" si="518"/>
        <v>3.2887734042919741E-3</v>
      </c>
      <c r="QC159" s="257">
        <f t="shared" si="756"/>
        <v>1.1267065189786383</v>
      </c>
      <c r="QD159" s="254">
        <f t="shared" si="519"/>
        <v>33.351438135333417</v>
      </c>
      <c r="QE159" s="255">
        <f t="shared" si="520"/>
        <v>37.587070778520761</v>
      </c>
      <c r="QF159" s="255">
        <f t="shared" si="521"/>
        <v>0.11137276298823903</v>
      </c>
      <c r="QG159" s="255">
        <f t="shared" si="522"/>
        <v>0.13810222610541639</v>
      </c>
      <c r="QH159" s="255">
        <f t="shared" si="523"/>
        <v>33.864529201949075</v>
      </c>
      <c r="QI159" s="255">
        <f t="shared" si="784"/>
        <v>0.98484871697002285</v>
      </c>
      <c r="QJ159" s="259">
        <f t="shared" si="785"/>
        <v>3.2887734042919741E-3</v>
      </c>
      <c r="QK159" s="257">
        <f t="shared" si="786"/>
        <v>1.1258650926722229</v>
      </c>
      <c r="QL159" s="254">
        <f t="shared" si="524"/>
        <v>180.71396363339701</v>
      </c>
      <c r="QM159" s="255">
        <f t="shared" si="525"/>
        <v>203.66463701483843</v>
      </c>
      <c r="QN159" s="255">
        <f t="shared" si="526"/>
        <v>1.1117019570081614</v>
      </c>
      <c r="QO159" s="255">
        <f t="shared" si="527"/>
        <v>1.3785104266901202</v>
      </c>
      <c r="QP159" s="255">
        <f t="shared" si="757"/>
        <v>338.02935634219978</v>
      </c>
      <c r="QQ159" s="255">
        <f t="shared" si="758"/>
        <v>0.53461026459031413</v>
      </c>
      <c r="QR159" s="259">
        <f t="shared" si="528"/>
        <v>3.2887734042919749E-3</v>
      </c>
      <c r="QS159" s="257">
        <f t="shared" si="759"/>
        <v>1.0686848092199999</v>
      </c>
      <c r="QT159" s="254">
        <f t="shared" si="529"/>
        <v>56.253819282608731</v>
      </c>
      <c r="QU159" s="255">
        <f t="shared" si="530"/>
        <v>63.398054331500042</v>
      </c>
      <c r="QV159" s="255">
        <f t="shared" si="531"/>
        <v>0.19648985249848935</v>
      </c>
      <c r="QW159" s="255">
        <f t="shared" si="532"/>
        <v>0.24364741709812679</v>
      </c>
      <c r="QX159" s="255">
        <f t="shared" si="533"/>
        <v>59.745634114549404</v>
      </c>
      <c r="QY159" s="255">
        <f t="shared" si="787"/>
        <v>0.94155531389547442</v>
      </c>
      <c r="QZ159" s="259">
        <f t="shared" si="788"/>
        <v>3.2887734042919741E-3</v>
      </c>
      <c r="RA159" s="257">
        <f t="shared" si="789"/>
        <v>1.1203668304817553</v>
      </c>
      <c r="RB159" s="254">
        <f t="shared" si="534"/>
        <v>0</v>
      </c>
      <c r="RC159" s="255">
        <f t="shared" si="535"/>
        <v>0</v>
      </c>
      <c r="RD159" s="255">
        <f t="shared" si="760"/>
        <v>0</v>
      </c>
      <c r="RE159" s="255">
        <f t="shared" si="536"/>
        <v>0</v>
      </c>
      <c r="RF159" s="255">
        <f t="shared" si="537"/>
        <v>0</v>
      </c>
      <c r="RG159" s="255"/>
      <c r="RH159" s="259"/>
      <c r="RI159" s="257"/>
      <c r="RJ159" s="254">
        <f t="shared" si="538"/>
        <v>17.2535209360531</v>
      </c>
      <c r="RK159" s="255">
        <f t="shared" si="539"/>
        <v>19.444718094931844</v>
      </c>
      <c r="RL159" s="255">
        <f t="shared" si="761"/>
        <v>0.53441759865679028</v>
      </c>
      <c r="RM159" s="255">
        <f t="shared" si="540"/>
        <v>0.66267782233441996</v>
      </c>
      <c r="RN159" s="255">
        <f t="shared" si="541"/>
        <v>162.4975432966452</v>
      </c>
      <c r="RO159" s="255">
        <f t="shared" si="793"/>
        <v>0.10617711865684128</v>
      </c>
      <c r="RP159" s="259">
        <f t="shared" si="794"/>
        <v>3.2887734042919741E-3</v>
      </c>
      <c r="RQ159" s="257">
        <f t="shared" si="795"/>
        <v>1.0142737996864488</v>
      </c>
      <c r="RR159" s="254">
        <f t="shared" si="542"/>
        <v>0</v>
      </c>
      <c r="RS159" s="255">
        <f t="shared" si="543"/>
        <v>0</v>
      </c>
      <c r="RT159" s="255">
        <f t="shared" si="762"/>
        <v>0</v>
      </c>
      <c r="RU159" s="255">
        <f t="shared" si="544"/>
        <v>0</v>
      </c>
      <c r="RV159" s="255">
        <f t="shared" si="545"/>
        <v>0</v>
      </c>
      <c r="RW159" s="255"/>
      <c r="RX159" s="259"/>
      <c r="RY159" s="257"/>
      <c r="RZ159" s="260"/>
      <c r="SA159" s="242" t="e">
        <f t="shared" si="546"/>
        <v>#REF!</v>
      </c>
      <c r="SB159" s="242">
        <f t="shared" si="547"/>
        <v>0.2481050804943544</v>
      </c>
      <c r="SC159" s="242">
        <f t="shared" si="548"/>
        <v>0.5423950308728176</v>
      </c>
      <c r="SD159" s="242">
        <f t="shared" si="549"/>
        <v>3.6948950269532703E-2</v>
      </c>
      <c r="SE159" s="242">
        <f t="shared" si="550"/>
        <v>0</v>
      </c>
      <c r="SF159" s="262">
        <v>0</v>
      </c>
      <c r="SG159" s="242">
        <f t="shared" si="551"/>
        <v>0</v>
      </c>
      <c r="SH159" s="262">
        <v>0</v>
      </c>
      <c r="SI159" s="242">
        <f t="shared" si="552"/>
        <v>0.62812289890535267</v>
      </c>
      <c r="SJ159" s="242">
        <f t="shared" si="553"/>
        <v>8.8444675332773753E-2</v>
      </c>
      <c r="SK159" s="242">
        <f t="shared" si="554"/>
        <v>2.3328297392818764E-3</v>
      </c>
      <c r="SL159" s="242">
        <f t="shared" si="555"/>
        <v>0.20201847885286983</v>
      </c>
      <c r="SM159" s="242">
        <f t="shared" si="556"/>
        <v>9.9751647210758951E-2</v>
      </c>
      <c r="SN159" s="242">
        <f t="shared" si="557"/>
        <v>0.78548333477669985</v>
      </c>
      <c r="SO159" s="242">
        <f t="shared" si="558"/>
        <v>0.1722003818450458</v>
      </c>
      <c r="SP159" s="242">
        <f t="shared" si="559"/>
        <v>0</v>
      </c>
      <c r="SQ159" s="242">
        <f t="shared" si="560"/>
        <v>0.28906803291063787</v>
      </c>
      <c r="SR159" s="242">
        <f t="shared" si="561"/>
        <v>0</v>
      </c>
      <c r="SS159" s="242" t="e">
        <f t="shared" si="562"/>
        <v>#REF!</v>
      </c>
      <c r="ST159" s="242" t="e">
        <f t="shared" si="563"/>
        <v>#REF!</v>
      </c>
      <c r="SU159" s="242" t="e">
        <f t="shared" si="796"/>
        <v>#REF!</v>
      </c>
      <c r="SV159" s="242" t="e">
        <f t="shared" si="797"/>
        <v>#REF!</v>
      </c>
      <c r="SW159" s="242" t="e">
        <f t="shared" si="564"/>
        <v>#REF!</v>
      </c>
      <c r="SX159" s="242" t="e">
        <f t="shared" si="564"/>
        <v>#REF!</v>
      </c>
      <c r="SY159" s="242" t="e">
        <f t="shared" si="564"/>
        <v>#REF!</v>
      </c>
      <c r="SZ159" s="263" t="e">
        <f t="shared" si="564"/>
        <v>#REF!</v>
      </c>
      <c r="TA159" s="264">
        <f t="shared" si="565"/>
        <v>389.78625</v>
      </c>
      <c r="TB159" s="264">
        <f t="shared" si="566"/>
        <v>158.50109999999998</v>
      </c>
      <c r="TC159" s="264">
        <f t="shared" si="567"/>
        <v>376.20659999999998</v>
      </c>
      <c r="TD159" s="264">
        <f t="shared" si="568"/>
        <v>23.854199999999999</v>
      </c>
      <c r="TE159" s="264">
        <f t="shared" si="569"/>
        <v>0</v>
      </c>
      <c r="TF159" s="264">
        <f t="shared" si="569"/>
        <v>0</v>
      </c>
      <c r="TG159" s="264">
        <f t="shared" si="570"/>
        <v>416.94555000000003</v>
      </c>
      <c r="TH159" s="264">
        <f t="shared" si="571"/>
        <v>62.653199999999998</v>
      </c>
      <c r="TI159" s="264">
        <f t="shared" si="572"/>
        <v>1.65255</v>
      </c>
      <c r="TJ159" s="264">
        <f t="shared" si="573"/>
        <v>128.82704999999999</v>
      </c>
      <c r="TK159" s="264">
        <f t="shared" si="574"/>
        <v>63.659100000000002</v>
      </c>
      <c r="TL159" s="264">
        <f t="shared" si="575"/>
        <v>528.09749999999997</v>
      </c>
      <c r="TM159" s="264">
        <f t="shared" si="576"/>
        <v>110.43345000000001</v>
      </c>
      <c r="TN159" s="264">
        <f t="shared" si="577"/>
        <v>0</v>
      </c>
      <c r="TO159" s="264">
        <f t="shared" si="578"/>
        <v>204.77249999999998</v>
      </c>
      <c r="TP159" s="264">
        <f t="shared" si="578"/>
        <v>0</v>
      </c>
      <c r="TQ159" s="264"/>
      <c r="TR159" s="264"/>
      <c r="TS159" s="264" t="e">
        <f t="shared" si="579"/>
        <v>#REF!</v>
      </c>
      <c r="TT159" s="264">
        <f t="shared" si="580"/>
        <v>178.26350033519364</v>
      </c>
      <c r="TU159" s="264">
        <f t="shared" si="581"/>
        <v>389.71082968211942</v>
      </c>
      <c r="TV159" s="264">
        <f t="shared" si="582"/>
        <v>26.547820768659246</v>
      </c>
      <c r="TW159" s="264">
        <f t="shared" si="582"/>
        <v>0</v>
      </c>
      <c r="TX159" s="264">
        <f t="shared" si="583"/>
        <v>0</v>
      </c>
      <c r="TY159" s="264">
        <f t="shared" si="584"/>
        <v>451.30630286349589</v>
      </c>
      <c r="TZ159" s="264">
        <f t="shared" si="585"/>
        <v>63.547499226597942</v>
      </c>
      <c r="UA159" s="264">
        <f t="shared" si="586"/>
        <v>1.6761381676740281</v>
      </c>
      <c r="UB159" s="264">
        <f t="shared" si="587"/>
        <v>145.15027705578697</v>
      </c>
      <c r="UC159" s="264">
        <f t="shared" si="588"/>
        <v>71.671558520930304</v>
      </c>
      <c r="UD159" s="264">
        <f t="shared" si="589"/>
        <v>564.36977603705884</v>
      </c>
      <c r="UE159" s="264">
        <f t="shared" si="590"/>
        <v>123.7259743556654</v>
      </c>
      <c r="UF159" s="264">
        <f t="shared" si="591"/>
        <v>0</v>
      </c>
      <c r="UG159" s="264">
        <f t="shared" si="592"/>
        <v>207.6953816462933</v>
      </c>
      <c r="UH159" s="264">
        <f t="shared" si="592"/>
        <v>0</v>
      </c>
      <c r="UI159" s="191"/>
      <c r="UJ159" s="191"/>
      <c r="UK159" s="191"/>
      <c r="UL159" s="191"/>
      <c r="UM159" s="189"/>
      <c r="UN159" s="191"/>
      <c r="UO159" s="191"/>
      <c r="UP159" s="191"/>
      <c r="UQ159" s="191"/>
      <c r="UR159" s="191"/>
      <c r="US159" s="191"/>
      <c r="UT159" s="191"/>
      <c r="UU159" s="191"/>
      <c r="UV159" s="192"/>
      <c r="UW159" s="191"/>
      <c r="UX159" s="191"/>
      <c r="UY159" s="191"/>
      <c r="UZ159" s="191"/>
      <c r="VA159" s="191"/>
      <c r="VB159" s="191"/>
      <c r="VC159" s="191"/>
      <c r="VD159" s="191"/>
      <c r="VE159" s="191"/>
      <c r="VF159" s="191"/>
      <c r="VG159" s="191"/>
      <c r="VH159" s="191"/>
      <c r="VI159" s="191"/>
      <c r="VJ159" s="191"/>
      <c r="VK159" s="191"/>
      <c r="VL159" s="191"/>
      <c r="VM159" s="191"/>
      <c r="VN159" s="219"/>
      <c r="VO159" s="191"/>
      <c r="VP159" s="191"/>
      <c r="VQ159" s="191"/>
      <c r="VR159" s="191"/>
      <c r="VS159" s="191"/>
      <c r="VT159" s="191"/>
      <c r="VU159" s="191"/>
      <c r="VV159" s="191"/>
    </row>
    <row r="160" spans="1:594" ht="23.1" hidden="1" customHeight="1" thickBot="1" x14ac:dyDescent="0.35">
      <c r="A160" s="265">
        <v>123</v>
      </c>
      <c r="B160" s="266" t="s">
        <v>203</v>
      </c>
      <c r="C160" s="265">
        <v>4</v>
      </c>
      <c r="D160" s="267">
        <v>756.9</v>
      </c>
      <c r="E160" s="239"/>
      <c r="F160" s="240">
        <f t="shared" si="593"/>
        <v>756.9</v>
      </c>
      <c r="G160" s="240"/>
      <c r="H160" s="268">
        <f>600</f>
        <v>600</v>
      </c>
      <c r="I160" s="269">
        <v>3.7831000000000001</v>
      </c>
      <c r="J160" s="269">
        <v>3.7831000000000001</v>
      </c>
      <c r="K160" s="269">
        <f t="shared" si="798"/>
        <v>2.6415999999999999</v>
      </c>
      <c r="L160" s="269">
        <f t="shared" si="799"/>
        <v>3.1132999999999997</v>
      </c>
      <c r="M160" s="269">
        <v>0.42620000000000002</v>
      </c>
      <c r="N160" s="269">
        <v>0.47170000000000001</v>
      </c>
      <c r="O160" s="269">
        <v>0.66979999999999995</v>
      </c>
      <c r="P160" s="269">
        <v>9.9000000000000008E-3</v>
      </c>
      <c r="Q160" s="269">
        <v>0</v>
      </c>
      <c r="R160" s="269">
        <v>0</v>
      </c>
      <c r="S160" s="269">
        <v>0.75819999999999999</v>
      </c>
      <c r="T160" s="269">
        <v>5.8000000000000003E-2</v>
      </c>
      <c r="U160" s="269">
        <v>1.4E-3</v>
      </c>
      <c r="V160" s="269">
        <v>8.4699999999999998E-2</v>
      </c>
      <c r="W160" s="269">
        <v>9.8799999999999999E-2</v>
      </c>
      <c r="X160" s="269">
        <v>0.84</v>
      </c>
      <c r="Y160" s="269">
        <v>0.14119999999999999</v>
      </c>
      <c r="Z160" s="269">
        <v>1E-3</v>
      </c>
      <c r="AA160" s="269">
        <v>0.22220000000000001</v>
      </c>
      <c r="AB160" s="269">
        <v>0</v>
      </c>
      <c r="AC160" s="244">
        <v>135.9</v>
      </c>
      <c r="AD160" s="243">
        <f t="shared" si="802"/>
        <v>29.898</v>
      </c>
      <c r="AE160" s="243">
        <f t="shared" si="390"/>
        <v>0</v>
      </c>
      <c r="AF160" s="243">
        <f t="shared" si="595"/>
        <v>0</v>
      </c>
      <c r="AG160" s="243">
        <f t="shared" si="596"/>
        <v>0</v>
      </c>
      <c r="AH160" s="244">
        <v>5.2708421337500004</v>
      </c>
      <c r="AI160" s="243">
        <f t="shared" si="391"/>
        <v>19.437177286705733</v>
      </c>
      <c r="AJ160" s="243">
        <f t="shared" si="597"/>
        <v>0.62653113002752514</v>
      </c>
      <c r="AK160" s="243">
        <f t="shared" si="598"/>
        <v>16.579819859711673</v>
      </c>
      <c r="AL160" s="243">
        <f t="shared" si="392"/>
        <v>9.5253009710227872</v>
      </c>
      <c r="AM160" s="243">
        <f t="shared" si="599"/>
        <v>240.0375844697742</v>
      </c>
      <c r="AN160" s="244">
        <v>116.69</v>
      </c>
      <c r="AO160" s="244">
        <v>25.671800000000001</v>
      </c>
      <c r="AP160" s="243">
        <f t="shared" si="600"/>
        <v>0</v>
      </c>
      <c r="AQ160" s="243">
        <f t="shared" si="601"/>
        <v>0</v>
      </c>
      <c r="AR160" s="243">
        <f t="shared" si="602"/>
        <v>0</v>
      </c>
      <c r="AS160" s="244">
        <v>15.9884399005417</v>
      </c>
      <c r="AT160" s="244" t="e">
        <f t="shared" si="393"/>
        <v>#REF!</v>
      </c>
      <c r="AU160" s="243">
        <f t="shared" si="394"/>
        <v>17.992064761464711</v>
      </c>
      <c r="AV160" s="243">
        <f t="shared" si="603"/>
        <v>0.57994988162395922</v>
      </c>
      <c r="AW160" s="243">
        <f t="shared" si="604"/>
        <v>15.347145742884189</v>
      </c>
      <c r="AX160" s="243">
        <f t="shared" si="395"/>
        <v>8.8171152331003206</v>
      </c>
      <c r="AY160" s="243">
        <f t="shared" si="605"/>
        <v>222.19130387412804</v>
      </c>
      <c r="AZ160" s="244">
        <v>62</v>
      </c>
      <c r="BA160" s="243">
        <f t="shared" si="606"/>
        <v>316.02433333333329</v>
      </c>
      <c r="BB160" s="243">
        <f t="shared" si="607"/>
        <v>32.956823333333325</v>
      </c>
      <c r="BC160" s="243">
        <f t="shared" si="608"/>
        <v>26.365458666666662</v>
      </c>
      <c r="BD160" s="243">
        <f t="shared" si="609"/>
        <v>6.5913646666666637</v>
      </c>
      <c r="BE160" s="244">
        <v>12.35880875</v>
      </c>
      <c r="BF160" s="243">
        <f t="shared" si="610"/>
        <v>9.8870470000000008</v>
      </c>
      <c r="BG160" s="243">
        <f t="shared" si="611"/>
        <v>2.4717617499999989</v>
      </c>
      <c r="BH160" s="243">
        <f t="shared" si="396"/>
        <v>41.056155410724102</v>
      </c>
      <c r="BI160" s="243">
        <f t="shared" si="612"/>
        <v>1.3233896601673822</v>
      </c>
      <c r="BJ160" s="243">
        <f t="shared" si="613"/>
        <v>35.020705465690583</v>
      </c>
      <c r="BK160" s="243">
        <f t="shared" si="397"/>
        <v>20.119806041369536</v>
      </c>
      <c r="BL160" s="243">
        <f t="shared" si="614"/>
        <v>507.01911224251228</v>
      </c>
      <c r="BM160" s="244">
        <v>2.64</v>
      </c>
      <c r="BN160" s="243">
        <f t="shared" si="615"/>
        <v>0.58079999999999998</v>
      </c>
      <c r="BO160" s="243">
        <f t="shared" si="398"/>
        <v>0</v>
      </c>
      <c r="BP160" s="243">
        <f t="shared" si="616"/>
        <v>0</v>
      </c>
      <c r="BQ160" s="243">
        <f t="shared" si="617"/>
        <v>0</v>
      </c>
      <c r="BR160" s="244">
        <v>0.50173710172499997</v>
      </c>
      <c r="BS160" s="243">
        <f t="shared" si="399"/>
        <v>0.42296196490297983</v>
      </c>
      <c r="BT160" s="243">
        <f t="shared" si="618"/>
        <v>1.3633607077843304E-2</v>
      </c>
      <c r="BU160" s="243">
        <f t="shared" si="619"/>
        <v>0.36078454613867528</v>
      </c>
      <c r="BV160" s="243">
        <f t="shared" si="400"/>
        <v>0.207274953331399</v>
      </c>
      <c r="BW160" s="243">
        <f t="shared" si="620"/>
        <v>5.2233288239512534</v>
      </c>
      <c r="BX160" s="244">
        <v>0</v>
      </c>
      <c r="BY160" s="243">
        <f t="shared" si="401"/>
        <v>0</v>
      </c>
      <c r="BZ160" s="243">
        <f t="shared" si="621"/>
        <v>0</v>
      </c>
      <c r="CA160" s="243">
        <f t="shared" si="622"/>
        <v>0</v>
      </c>
      <c r="CB160" s="243">
        <f t="shared" si="402"/>
        <v>0</v>
      </c>
      <c r="CC160" s="243">
        <f t="shared" si="623"/>
        <v>0</v>
      </c>
      <c r="CD160" s="245"/>
      <c r="CE160" s="243">
        <f t="shared" si="403"/>
        <v>0</v>
      </c>
      <c r="CF160" s="243">
        <f t="shared" si="624"/>
        <v>0</v>
      </c>
      <c r="CG160" s="243">
        <f t="shared" si="625"/>
        <v>0</v>
      </c>
      <c r="CH160" s="243">
        <f t="shared" si="404"/>
        <v>0</v>
      </c>
      <c r="CI160" s="243">
        <f t="shared" si="626"/>
        <v>0</v>
      </c>
      <c r="CJ160" s="245"/>
      <c r="CK160" s="243">
        <f t="shared" si="405"/>
        <v>0</v>
      </c>
      <c r="CL160" s="243">
        <f t="shared" si="627"/>
        <v>0</v>
      </c>
      <c r="CM160" s="243">
        <f t="shared" si="628"/>
        <v>0</v>
      </c>
      <c r="CN160" s="243">
        <f t="shared" si="406"/>
        <v>0</v>
      </c>
      <c r="CO160" s="243">
        <f t="shared" si="629"/>
        <v>0</v>
      </c>
      <c r="CP160" s="243">
        <v>0</v>
      </c>
      <c r="CQ160" s="243">
        <f t="shared" si="407"/>
        <v>0</v>
      </c>
      <c r="CR160" s="243">
        <f t="shared" si="763"/>
        <v>0</v>
      </c>
      <c r="CS160" s="243">
        <f t="shared" si="630"/>
        <v>0</v>
      </c>
      <c r="CT160" s="243">
        <f t="shared" si="408"/>
        <v>0</v>
      </c>
      <c r="CU160" s="243">
        <f t="shared" si="631"/>
        <v>0</v>
      </c>
      <c r="CV160" s="243"/>
      <c r="CW160" s="243">
        <f t="shared" si="409"/>
        <v>0</v>
      </c>
      <c r="CX160" s="243">
        <f t="shared" si="764"/>
        <v>0</v>
      </c>
      <c r="CY160" s="243">
        <f t="shared" si="632"/>
        <v>0</v>
      </c>
      <c r="CZ160" s="243">
        <f t="shared" si="410"/>
        <v>0</v>
      </c>
      <c r="DA160" s="243">
        <f t="shared" si="633"/>
        <v>0</v>
      </c>
      <c r="DB160" s="244">
        <v>13.97</v>
      </c>
      <c r="DC160" s="243">
        <f t="shared" si="634"/>
        <v>3.0734000000000004</v>
      </c>
      <c r="DD160" s="243">
        <f t="shared" si="411"/>
        <v>0</v>
      </c>
      <c r="DE160" s="244">
        <v>0.57544344333000097</v>
      </c>
      <c r="DF160" s="244">
        <v>1.1451813999999999E-2</v>
      </c>
      <c r="DG160" s="243">
        <f t="shared" si="412"/>
        <v>2.0031887178248633</v>
      </c>
      <c r="DH160" s="243">
        <f t="shared" si="413"/>
        <v>0.98167419875774342</v>
      </c>
      <c r="DI160" s="243">
        <f t="shared" si="635"/>
        <v>24.738189808695132</v>
      </c>
      <c r="DJ160" s="244">
        <v>68.680000000000007</v>
      </c>
      <c r="DK160" s="243">
        <f t="shared" si="636"/>
        <v>15.109600000000002</v>
      </c>
      <c r="DL160" s="243">
        <f t="shared" si="414"/>
        <v>0</v>
      </c>
      <c r="DM160" s="244">
        <v>2.8422918966849999</v>
      </c>
      <c r="DN160" s="244">
        <v>3.9162000550833298</v>
      </c>
      <c r="DO160" s="243">
        <f t="shared" si="415"/>
        <v>10.288251760442733</v>
      </c>
      <c r="DP160" s="243">
        <f t="shared" si="416"/>
        <v>5.0418171856105536</v>
      </c>
      <c r="DQ160" s="243">
        <f t="shared" si="637"/>
        <v>127.05379307738593</v>
      </c>
      <c r="DR160" s="244">
        <v>12.51</v>
      </c>
      <c r="DS160" s="243">
        <f t="shared" si="638"/>
        <v>2.7521999999999998</v>
      </c>
      <c r="DT160" s="243">
        <f t="shared" si="417"/>
        <v>0</v>
      </c>
      <c r="DU160" s="244">
        <v>0.52929957240500103</v>
      </c>
      <c r="DV160" s="244">
        <v>0</v>
      </c>
      <c r="DW160" s="243">
        <f t="shared" si="418"/>
        <v>1.794261146467522</v>
      </c>
      <c r="DX160" s="243">
        <f t="shared" si="419"/>
        <v>0.87928803594362626</v>
      </c>
      <c r="DY160" s="243">
        <f t="shared" si="420"/>
        <v>22.158058505779383</v>
      </c>
      <c r="DZ160" s="244">
        <v>74.040000000000006</v>
      </c>
      <c r="EA160" s="243">
        <f t="shared" si="639"/>
        <v>16.288800000000002</v>
      </c>
      <c r="EB160" s="243">
        <f t="shared" si="421"/>
        <v>0</v>
      </c>
      <c r="EC160" s="244">
        <v>3.0671556225150001</v>
      </c>
      <c r="ED160" s="244">
        <v>3.578691875E-2</v>
      </c>
      <c r="EE160" s="243">
        <f t="shared" si="422"/>
        <v>10.615897794880366</v>
      </c>
      <c r="EF160" s="243">
        <f t="shared" si="423"/>
        <v>5.2023820168072694</v>
      </c>
      <c r="EG160" s="243">
        <f t="shared" si="424"/>
        <v>131.10002682354317</v>
      </c>
      <c r="EH160" s="244">
        <v>0</v>
      </c>
      <c r="EI160" s="243">
        <f t="shared" si="640"/>
        <v>0</v>
      </c>
      <c r="EJ160" s="243">
        <f t="shared" si="425"/>
        <v>0</v>
      </c>
      <c r="EK160" s="244">
        <v>0</v>
      </c>
      <c r="EL160" s="244">
        <v>0</v>
      </c>
      <c r="EM160" s="243">
        <f t="shared" si="426"/>
        <v>0</v>
      </c>
      <c r="EN160" s="243">
        <f t="shared" si="427"/>
        <v>0</v>
      </c>
      <c r="EO160" s="243">
        <f t="shared" si="641"/>
        <v>0</v>
      </c>
      <c r="EP160" s="244">
        <v>0</v>
      </c>
      <c r="EQ160" s="244">
        <v>87.800399999999996</v>
      </c>
      <c r="ER160" s="244">
        <v>0</v>
      </c>
      <c r="ES160" s="244">
        <v>0</v>
      </c>
      <c r="ET160" s="244">
        <v>0</v>
      </c>
      <c r="EU160" s="243">
        <f t="shared" si="428"/>
        <v>9.9760536130207793</v>
      </c>
      <c r="EV160" s="243">
        <f t="shared" si="642"/>
        <v>0.32156460020849065</v>
      </c>
      <c r="EW160" s="243">
        <f t="shared" si="643"/>
        <v>8.5095263255039715</v>
      </c>
      <c r="EX160" s="243">
        <f t="shared" si="429"/>
        <v>4.8888226806510389</v>
      </c>
      <c r="EY160" s="243">
        <f t="shared" si="644"/>
        <v>123.19833155240616</v>
      </c>
      <c r="EZ160" s="245">
        <f t="shared" si="645"/>
        <v>169.20000000000002</v>
      </c>
      <c r="FA160" s="245">
        <f t="shared" si="645"/>
        <v>37.224000000000004</v>
      </c>
      <c r="FB160" s="245">
        <f t="shared" si="645"/>
        <v>0</v>
      </c>
      <c r="FC160" s="245">
        <f t="shared" si="646"/>
        <v>0</v>
      </c>
      <c r="FD160" s="245">
        <f t="shared" si="647"/>
        <v>0</v>
      </c>
      <c r="FE160" s="245">
        <f t="shared" si="648"/>
        <v>10.977629322768331</v>
      </c>
      <c r="FF160" s="245">
        <f t="shared" si="649"/>
        <v>34.677653032636265</v>
      </c>
      <c r="FG160" s="245">
        <f t="shared" si="650"/>
        <v>1.1177872599896588</v>
      </c>
      <c r="FH160" s="245">
        <f t="shared" si="651"/>
        <v>29.579873247950264</v>
      </c>
      <c r="FI160" s="245">
        <f t="shared" si="652"/>
        <v>16.993984117770232</v>
      </c>
      <c r="FJ160" s="245">
        <f t="shared" si="652"/>
        <v>428.24839976780976</v>
      </c>
      <c r="FK160" s="244">
        <f t="shared" si="430"/>
        <v>31.249400067758867</v>
      </c>
      <c r="FL160" s="244">
        <v>3.55061811165664</v>
      </c>
      <c r="FM160" s="243">
        <f t="shared" si="653"/>
        <v>0.11444937425733893</v>
      </c>
      <c r="FN160" s="243">
        <f t="shared" si="654"/>
        <v>3.0286603766360938</v>
      </c>
      <c r="FO160" s="244">
        <v>1.74000090558283</v>
      </c>
      <c r="FP160" s="244">
        <f t="shared" si="655"/>
        <v>43.848022901998007</v>
      </c>
      <c r="FQ160" s="244">
        <f t="shared" si="431"/>
        <v>0.80080000173639643</v>
      </c>
      <c r="FR160" s="244">
        <v>9.0988466460624598E-2</v>
      </c>
      <c r="FS160" s="243">
        <f t="shared" si="656"/>
        <v>2.9328901964606417E-3</v>
      </c>
      <c r="FT160" s="243">
        <f t="shared" si="657"/>
        <v>7.7612729511932654E-2</v>
      </c>
      <c r="FU160" s="244">
        <v>4.4589423323031202E-2</v>
      </c>
      <c r="FV160" s="244">
        <f t="shared" si="658"/>
        <v>1.1236534698240626</v>
      </c>
      <c r="FW160" s="270">
        <v>5.5469999999999998E-3</v>
      </c>
      <c r="FX160" s="243">
        <f t="shared" si="659"/>
        <v>24.679652532893105</v>
      </c>
      <c r="FY160" s="243">
        <f t="shared" si="660"/>
        <v>5.4295235572364833</v>
      </c>
      <c r="FZ160" s="243">
        <f t="shared" si="432"/>
        <v>0</v>
      </c>
      <c r="GA160" s="243">
        <f t="shared" si="661"/>
        <v>0</v>
      </c>
      <c r="GB160" s="243">
        <f t="shared" si="662"/>
        <v>0</v>
      </c>
      <c r="GC160" s="243">
        <f t="shared" si="663"/>
        <v>0.43193122013156665</v>
      </c>
      <c r="GD160" s="243">
        <f t="shared" si="433"/>
        <v>3.4701404996809369</v>
      </c>
      <c r="GE160" s="243">
        <f t="shared" si="664"/>
        <v>0.11185528724412119</v>
      </c>
      <c r="GF160" s="243">
        <f t="shared" si="665"/>
        <v>2.9600133560520123</v>
      </c>
      <c r="GG160" s="243">
        <f t="shared" si="434"/>
        <v>1.7005623904971046</v>
      </c>
      <c r="GH160" s="247">
        <f t="shared" si="666"/>
        <v>42.854172240527035</v>
      </c>
      <c r="GI160" s="244">
        <v>48</v>
      </c>
      <c r="GJ160" s="244">
        <v>4058.05</v>
      </c>
      <c r="GK160" s="244">
        <v>892.77099999999996</v>
      </c>
      <c r="GL160" s="244">
        <v>2489.09995905404</v>
      </c>
      <c r="GM160" s="244">
        <v>71.022008333333304</v>
      </c>
      <c r="GN160" s="271">
        <v>28.64</v>
      </c>
      <c r="GO160" s="243">
        <f t="shared" si="667"/>
        <v>6.3007999999999997</v>
      </c>
      <c r="GP160" s="243">
        <f t="shared" si="435"/>
        <v>0</v>
      </c>
      <c r="GQ160" s="243">
        <f t="shared" si="668"/>
        <v>0</v>
      </c>
      <c r="GR160" s="243">
        <f t="shared" si="669"/>
        <v>0</v>
      </c>
      <c r="GS160" s="244">
        <v>0.57799109816666705</v>
      </c>
      <c r="GT160" s="244">
        <v>0.18568102621249999</v>
      </c>
      <c r="GU160" s="245"/>
      <c r="GV160" s="243">
        <f t="shared" si="436"/>
        <v>4.0568121345393937</v>
      </c>
      <c r="GW160" s="243">
        <f t="shared" si="670"/>
        <v>0.1307658541912245</v>
      </c>
      <c r="GX160" s="243">
        <f t="shared" si="671"/>
        <v>3.4604414727111417</v>
      </c>
      <c r="GY160" s="243">
        <f t="shared" si="437"/>
        <v>1.9880642129459283</v>
      </c>
      <c r="GZ160" s="243">
        <f t="shared" si="672"/>
        <v>50.099218166237392</v>
      </c>
      <c r="HA160" s="244">
        <v>0</v>
      </c>
      <c r="HB160" s="244">
        <v>44</v>
      </c>
      <c r="HC160" s="244">
        <v>0</v>
      </c>
      <c r="HD160" s="244">
        <v>0</v>
      </c>
      <c r="HE160" s="244">
        <v>46.26</v>
      </c>
      <c r="HF160" s="243">
        <f t="shared" si="673"/>
        <v>10.177199999999999</v>
      </c>
      <c r="HG160" s="243">
        <f t="shared" si="438"/>
        <v>0</v>
      </c>
      <c r="HH160" s="244">
        <v>1.988620809445</v>
      </c>
      <c r="HI160" s="244">
        <v>49.215477974099997</v>
      </c>
      <c r="HJ160" s="243">
        <f t="shared" si="439"/>
        <v>12.230415438196561</v>
      </c>
      <c r="HK160" s="243">
        <f t="shared" si="440"/>
        <v>5.9935857110870785</v>
      </c>
      <c r="HL160" s="243">
        <f t="shared" si="441"/>
        <v>151.03835991939437</v>
      </c>
      <c r="HM160" s="244">
        <v>36.21</v>
      </c>
      <c r="HN160" s="243">
        <f t="shared" si="674"/>
        <v>7.9662000000000006</v>
      </c>
      <c r="HO160" s="243">
        <f t="shared" si="442"/>
        <v>0</v>
      </c>
      <c r="HP160" s="244">
        <v>1.5628275298500001</v>
      </c>
      <c r="HQ160" s="244">
        <v>34.925982784302697</v>
      </c>
      <c r="HR160" s="243">
        <f t="shared" si="443"/>
        <v>9.1653166453553911</v>
      </c>
      <c r="HS160" s="243">
        <f t="shared" si="444"/>
        <v>4.4915163479754048</v>
      </c>
      <c r="HT160" s="243">
        <f t="shared" si="445"/>
        <v>113.18621196898019</v>
      </c>
      <c r="HU160" s="244">
        <v>20.51</v>
      </c>
      <c r="HV160" s="243">
        <f t="shared" si="675"/>
        <v>4.5122</v>
      </c>
      <c r="HW160" s="243">
        <f t="shared" si="446"/>
        <v>0</v>
      </c>
      <c r="HX160" s="244">
        <v>0.83765812176499999</v>
      </c>
      <c r="HY160" s="244">
        <v>46.146429006070001</v>
      </c>
      <c r="HZ160" s="243">
        <f t="shared" si="447"/>
        <v>8.1814955383101911</v>
      </c>
      <c r="IA160" s="243">
        <f t="shared" si="448"/>
        <v>4.00938913330726</v>
      </c>
      <c r="IB160" s="243">
        <f t="shared" si="449"/>
        <v>101.03660615934295</v>
      </c>
      <c r="IC160" s="244">
        <v>12.39</v>
      </c>
      <c r="ID160" s="243">
        <f t="shared" si="676"/>
        <v>2.7258</v>
      </c>
      <c r="IE160" s="243">
        <f t="shared" si="450"/>
        <v>0</v>
      </c>
      <c r="IF160" s="244">
        <v>0.54502828405500003</v>
      </c>
      <c r="IG160" s="244">
        <v>1.03309515185583</v>
      </c>
      <c r="IH160" s="243">
        <f t="shared" si="451"/>
        <v>1.896796315373398</v>
      </c>
      <c r="II160" s="243">
        <f t="shared" si="452"/>
        <v>0.9295359875642113</v>
      </c>
      <c r="IJ160" s="243">
        <f t="shared" si="677"/>
        <v>23.424306886618123</v>
      </c>
      <c r="IK160" s="244">
        <v>0</v>
      </c>
      <c r="IL160" s="243">
        <f t="shared" si="678"/>
        <v>0</v>
      </c>
      <c r="IM160" s="243">
        <f t="shared" si="453"/>
        <v>0</v>
      </c>
      <c r="IN160" s="244">
        <v>0</v>
      </c>
      <c r="IO160" s="244">
        <v>0</v>
      </c>
      <c r="IP160" s="243">
        <f t="shared" si="454"/>
        <v>0</v>
      </c>
      <c r="IQ160" s="243">
        <f t="shared" si="455"/>
        <v>0</v>
      </c>
      <c r="IR160" s="243">
        <f t="shared" si="679"/>
        <v>0</v>
      </c>
      <c r="IS160" s="244">
        <v>0</v>
      </c>
      <c r="IT160" s="243">
        <f t="shared" si="680"/>
        <v>0</v>
      </c>
      <c r="IU160" s="243">
        <f t="shared" si="456"/>
        <v>0</v>
      </c>
      <c r="IV160" s="244">
        <v>0</v>
      </c>
      <c r="IW160" s="244">
        <v>0</v>
      </c>
      <c r="IX160" s="243">
        <f t="shared" si="457"/>
        <v>0</v>
      </c>
      <c r="IY160" s="243">
        <f t="shared" si="458"/>
        <v>0</v>
      </c>
      <c r="IZ160" s="243">
        <f t="shared" si="681"/>
        <v>0</v>
      </c>
      <c r="JA160" s="244">
        <v>2.5150000000000001</v>
      </c>
      <c r="JB160" s="243">
        <f t="shared" si="682"/>
        <v>0.55330000000000001</v>
      </c>
      <c r="JC160" s="244">
        <v>18.2783333333333</v>
      </c>
      <c r="JD160" s="243">
        <f t="shared" si="459"/>
        <v>0</v>
      </c>
      <c r="JE160" s="243">
        <f t="shared" si="460"/>
        <v>2.4254463372698698</v>
      </c>
      <c r="JF160" s="243">
        <f t="shared" si="461"/>
        <v>1.1886039835301585</v>
      </c>
      <c r="JG160" s="243">
        <f t="shared" si="683"/>
        <v>29.952820384959992</v>
      </c>
      <c r="JH160" s="244">
        <v>0</v>
      </c>
      <c r="JI160" s="243">
        <f t="shared" si="684"/>
        <v>0</v>
      </c>
      <c r="JJ160" s="244">
        <v>0</v>
      </c>
      <c r="JK160" s="243">
        <f t="shared" si="462"/>
        <v>0</v>
      </c>
      <c r="JL160" s="243">
        <f t="shared" si="463"/>
        <v>0</v>
      </c>
      <c r="JM160" s="243">
        <f t="shared" si="464"/>
        <v>0</v>
      </c>
      <c r="JN160" s="243">
        <f t="shared" si="685"/>
        <v>0</v>
      </c>
      <c r="JO160" s="244">
        <v>0</v>
      </c>
      <c r="JP160" s="243">
        <f t="shared" si="686"/>
        <v>0</v>
      </c>
      <c r="JQ160" s="244">
        <v>0</v>
      </c>
      <c r="JR160" s="243">
        <f t="shared" si="465"/>
        <v>0</v>
      </c>
      <c r="JS160" s="243">
        <f t="shared" si="466"/>
        <v>0</v>
      </c>
      <c r="JT160" s="243">
        <f t="shared" si="467"/>
        <v>0</v>
      </c>
      <c r="JU160" s="243">
        <f t="shared" si="687"/>
        <v>0</v>
      </c>
      <c r="JV160" s="244">
        <v>0</v>
      </c>
      <c r="JW160" s="243">
        <f t="shared" si="688"/>
        <v>0</v>
      </c>
      <c r="JX160" s="244">
        <v>0</v>
      </c>
      <c r="JY160" s="243">
        <f t="shared" si="468"/>
        <v>0</v>
      </c>
      <c r="JZ160" s="243">
        <f t="shared" si="469"/>
        <v>0</v>
      </c>
      <c r="KA160" s="243">
        <f t="shared" si="470"/>
        <v>0</v>
      </c>
      <c r="KB160" s="243">
        <f t="shared" si="689"/>
        <v>0</v>
      </c>
      <c r="KC160" s="244">
        <v>27.86</v>
      </c>
      <c r="KD160" s="243">
        <f t="shared" si="690"/>
        <v>6.1292</v>
      </c>
      <c r="KE160" s="244">
        <v>16.61</v>
      </c>
      <c r="KF160" s="243">
        <f t="shared" si="471"/>
        <v>0</v>
      </c>
      <c r="KG160" s="243">
        <f t="shared" si="472"/>
        <v>5.7491803223671081</v>
      </c>
      <c r="KH160" s="243">
        <f t="shared" si="473"/>
        <v>2.8174190161183557</v>
      </c>
      <c r="KI160" s="243">
        <f t="shared" si="691"/>
        <v>70.998959206182548</v>
      </c>
      <c r="KJ160" s="244">
        <v>5.2691916666666598</v>
      </c>
      <c r="KK160" s="243">
        <f t="shared" si="692"/>
        <v>1.1592221666666651</v>
      </c>
      <c r="KL160" s="244">
        <v>5.1074333333333204</v>
      </c>
      <c r="KM160" s="243">
        <f t="shared" si="474"/>
        <v>0</v>
      </c>
      <c r="KN160" s="243">
        <f t="shared" si="475"/>
        <v>1.3107255753536466</v>
      </c>
      <c r="KO160" s="243">
        <f t="shared" si="476"/>
        <v>0.64232863710101462</v>
      </c>
      <c r="KP160" s="243">
        <f t="shared" si="693"/>
        <v>16.186681654945566</v>
      </c>
      <c r="KQ160" s="243">
        <f t="shared" si="694"/>
        <v>151.01419166666668</v>
      </c>
      <c r="KR160" s="243">
        <f t="shared" si="694"/>
        <v>33.223122166666663</v>
      </c>
      <c r="KS160" s="243">
        <f t="shared" si="695"/>
        <v>176.25088632811017</v>
      </c>
      <c r="KT160" s="243">
        <f t="shared" si="696"/>
        <v>0</v>
      </c>
      <c r="KU160" s="243">
        <f t="shared" si="697"/>
        <v>0</v>
      </c>
      <c r="KV160" s="243">
        <f t="shared" si="698"/>
        <v>0</v>
      </c>
      <c r="KW160" s="243">
        <f t="shared" si="699"/>
        <v>40.959376172226165</v>
      </c>
      <c r="KX160" s="243">
        <f t="shared" si="700"/>
        <v>1.3202701122636449</v>
      </c>
      <c r="KY160" s="243">
        <f t="shared" si="701"/>
        <v>34.938153235148683</v>
      </c>
      <c r="KZ160" s="243">
        <f t="shared" si="702"/>
        <v>20.072378816683482</v>
      </c>
      <c r="LA160" s="243">
        <f t="shared" si="702"/>
        <v>505.82394618042372</v>
      </c>
      <c r="LB160" s="244">
        <v>39.67</v>
      </c>
      <c r="LC160" s="243">
        <f t="shared" si="703"/>
        <v>8.7274000000000012</v>
      </c>
      <c r="LD160" s="243">
        <f t="shared" si="477"/>
        <v>0</v>
      </c>
      <c r="LE160" s="243">
        <f t="shared" si="704"/>
        <v>0</v>
      </c>
      <c r="LF160" s="243">
        <f t="shared" si="705"/>
        <v>0</v>
      </c>
      <c r="LG160" s="244">
        <v>3.44107969796667</v>
      </c>
      <c r="LH160" s="243">
        <f t="shared" si="478"/>
        <v>5.8899897117143523</v>
      </c>
      <c r="LI160" s="243">
        <f t="shared" si="706"/>
        <v>0.18985585486504178</v>
      </c>
      <c r="LJ160" s="243">
        <f t="shared" si="707"/>
        <v>5.0241332347455208</v>
      </c>
      <c r="LK160" s="243">
        <f t="shared" si="479"/>
        <v>2.8864234704840515</v>
      </c>
      <c r="LL160" s="243">
        <f t="shared" si="708"/>
        <v>72.737871456198093</v>
      </c>
      <c r="LM160" s="243">
        <f t="shared" si="480"/>
        <v>0.54166666784117723</v>
      </c>
      <c r="LN160" s="244">
        <v>6.1545228937110799E-2</v>
      </c>
      <c r="LO160" s="243">
        <f t="shared" si="709"/>
        <v>1.9838272432769494E-3</v>
      </c>
      <c r="LP160" s="243">
        <f t="shared" si="710"/>
        <v>5.2497787819218517E-2</v>
      </c>
      <c r="LQ160" s="243">
        <f t="shared" si="481"/>
        <v>3.0160594838914402E-2</v>
      </c>
      <c r="LR160" s="243">
        <f t="shared" si="711"/>
        <v>0.7600469899406429</v>
      </c>
      <c r="LS160" s="244">
        <v>119.86090666666701</v>
      </c>
      <c r="LT160" s="243">
        <f t="shared" si="482"/>
        <v>13.618831246918578</v>
      </c>
      <c r="LU160" s="243">
        <f t="shared" si="712"/>
        <v>0.43898461206206341</v>
      </c>
      <c r="LV160" s="243">
        <f t="shared" si="713"/>
        <v>11.616798336667914</v>
      </c>
      <c r="LW160" s="243">
        <f t="shared" si="483"/>
        <v>6.6739868956792794</v>
      </c>
      <c r="LX160" s="243">
        <f t="shared" si="714"/>
        <v>168.18446977111785</v>
      </c>
      <c r="LY160" s="245">
        <f t="shared" si="484"/>
        <v>0</v>
      </c>
      <c r="LZ160" s="244">
        <v>0</v>
      </c>
      <c r="MA160" s="249">
        <f t="shared" si="715"/>
        <v>0</v>
      </c>
      <c r="MB160" s="249">
        <f t="shared" si="716"/>
        <v>0</v>
      </c>
      <c r="MC160" s="249">
        <f t="shared" si="485"/>
        <v>0</v>
      </c>
      <c r="MD160" s="247">
        <f t="shared" si="717"/>
        <v>0</v>
      </c>
      <c r="ME160" s="250">
        <f t="shared" si="718"/>
        <v>2288.151130354443</v>
      </c>
      <c r="MF160" s="251">
        <f t="shared" si="765"/>
        <v>815.48928992346293</v>
      </c>
      <c r="MG160" s="252" t="e">
        <f t="shared" si="719"/>
        <v>#REF!</v>
      </c>
      <c r="MH160" s="252" t="e">
        <f t="shared" si="766"/>
        <v>#REF!</v>
      </c>
      <c r="MI160" s="252">
        <f t="shared" si="720"/>
        <v>119.86090666666701</v>
      </c>
      <c r="MJ160" s="252">
        <f t="shared" si="721"/>
        <v>0</v>
      </c>
      <c r="MK160" s="252">
        <f t="shared" si="767"/>
        <v>316.02433333333329</v>
      </c>
      <c r="ML160" s="252">
        <f t="shared" si="722"/>
        <v>0</v>
      </c>
      <c r="MM160" s="252">
        <f t="shared" si="723"/>
        <v>0</v>
      </c>
      <c r="MN160" s="252">
        <f t="shared" si="724"/>
        <v>87.800399999999996</v>
      </c>
      <c r="MO160" s="252">
        <f t="shared" si="725"/>
        <v>31.249400067758867</v>
      </c>
      <c r="MP160" s="253">
        <f t="shared" si="726"/>
        <v>0.80080000173639643</v>
      </c>
      <c r="MQ160" s="254">
        <f t="shared" si="768"/>
        <v>0</v>
      </c>
      <c r="MR160" s="255">
        <f t="shared" si="727"/>
        <v>0</v>
      </c>
      <c r="MS160" s="255">
        <f t="shared" si="769"/>
        <v>0</v>
      </c>
      <c r="MT160" s="255">
        <f t="shared" si="770"/>
        <v>195.2603676415884</v>
      </c>
      <c r="MU160" s="255">
        <f t="shared" si="486"/>
        <v>6.2939539514180325</v>
      </c>
      <c r="MV160" s="255">
        <f t="shared" si="728"/>
        <v>203.19852217494972</v>
      </c>
      <c r="MW160" s="255" t="e">
        <f t="shared" si="487"/>
        <v>#REF!</v>
      </c>
      <c r="MX160" s="255" t="e">
        <f t="shared" si="488"/>
        <v>#REF!</v>
      </c>
      <c r="MY160" s="256" t="e">
        <f t="shared" si="729"/>
        <v>#REF!</v>
      </c>
      <c r="MZ160" s="254">
        <f t="shared" si="730"/>
        <v>186.02538022884823</v>
      </c>
      <c r="NA160" s="255">
        <f t="shared" si="489"/>
        <v>209.65060351791197</v>
      </c>
      <c r="NB160" s="255">
        <f t="shared" si="731"/>
        <v>0.62653113002752514</v>
      </c>
      <c r="NC160" s="255">
        <f t="shared" si="490"/>
        <v>0.77689860123413113</v>
      </c>
      <c r="ND160" s="255">
        <f t="shared" si="732"/>
        <v>190.50601942045571</v>
      </c>
      <c r="NE160" s="255">
        <f t="shared" si="800"/>
        <v>0.97648032747081603</v>
      </c>
      <c r="NF160" s="256">
        <f t="shared" si="771"/>
        <v>3.2887734042919745E-3</v>
      </c>
      <c r="NG160" s="257">
        <f t="shared" si="772"/>
        <v>1.1248023072058237</v>
      </c>
      <c r="NH160" s="254">
        <f t="shared" si="733"/>
        <v>161.0853178063187</v>
      </c>
      <c r="NI160" s="255">
        <f t="shared" si="491"/>
        <v>181.54315316772119</v>
      </c>
      <c r="NJ160" s="255" t="e">
        <f t="shared" si="734"/>
        <v>#REF!</v>
      </c>
      <c r="NK160" s="255" t="e">
        <f t="shared" si="492"/>
        <v>#REF!</v>
      </c>
      <c r="NL160" s="255">
        <f t="shared" si="735"/>
        <v>176.34230466200637</v>
      </c>
      <c r="NM160" s="255">
        <f t="shared" si="773"/>
        <v>0.91348084689643483</v>
      </c>
      <c r="NN160" s="256" t="e">
        <f t="shared" si="774"/>
        <v>#REF!</v>
      </c>
      <c r="NO160" s="257" t="e">
        <f t="shared" si="801"/>
        <v>#REF!</v>
      </c>
      <c r="NP160" s="254">
        <f t="shared" si="736"/>
        <v>42.725260668142511</v>
      </c>
      <c r="NQ160" s="255">
        <f t="shared" si="493"/>
        <v>48.151368772996612</v>
      </c>
      <c r="NR160" s="255">
        <f t="shared" si="737"/>
        <v>37.575895326834043</v>
      </c>
      <c r="NS160" s="255">
        <f t="shared" si="494"/>
        <v>46.594110205274212</v>
      </c>
      <c r="NT160" s="255">
        <f t="shared" si="738"/>
        <v>402.39612082739069</v>
      </c>
      <c r="NU160" s="255">
        <f t="shared" si="739"/>
        <v>0.1061771186568413</v>
      </c>
      <c r="NV160" s="256">
        <f t="shared" si="740"/>
        <v>9.3380361742981019E-2</v>
      </c>
      <c r="NW160" s="257">
        <f t="shared" si="495"/>
        <v>1.0358957808877343</v>
      </c>
      <c r="NX160" s="254">
        <f t="shared" si="741"/>
        <v>3.6609571462891841</v>
      </c>
      <c r="NY160" s="255">
        <f t="shared" si="496"/>
        <v>4.1258987038679109</v>
      </c>
      <c r="NZ160" s="255">
        <f t="shared" si="742"/>
        <v>1.3633607077843304E-2</v>
      </c>
      <c r="OA160" s="255">
        <f t="shared" si="497"/>
        <v>1.6905672776525698E-2</v>
      </c>
      <c r="OB160" s="255">
        <f t="shared" si="743"/>
        <v>4.1454990666279787</v>
      </c>
      <c r="OC160" s="255">
        <f t="shared" si="775"/>
        <v>0.88311614294176422</v>
      </c>
      <c r="OD160" s="256">
        <f t="shared" si="776"/>
        <v>3.2887734042919754E-3</v>
      </c>
      <c r="OE160" s="257">
        <f t="shared" si="777"/>
        <v>1.1129450557706342</v>
      </c>
      <c r="OF160" s="254">
        <f t="shared" si="744"/>
        <v>0</v>
      </c>
      <c r="OG160" s="255">
        <f t="shared" si="498"/>
        <v>0</v>
      </c>
      <c r="OH160" s="255">
        <f t="shared" si="745"/>
        <v>0</v>
      </c>
      <c r="OI160" s="255">
        <f t="shared" si="499"/>
        <v>0</v>
      </c>
      <c r="OJ160" s="255">
        <f t="shared" si="746"/>
        <v>0</v>
      </c>
      <c r="OK160" s="255"/>
      <c r="OL160" s="256"/>
      <c r="OM160" s="257"/>
      <c r="ON160" s="258"/>
      <c r="OO160" s="254">
        <f t="shared" si="747"/>
        <v>0</v>
      </c>
      <c r="OP160" s="255">
        <f t="shared" si="500"/>
        <v>0</v>
      </c>
      <c r="OQ160" s="255">
        <f t="shared" si="748"/>
        <v>0</v>
      </c>
      <c r="OR160" s="255">
        <f t="shared" si="501"/>
        <v>0</v>
      </c>
      <c r="OS160" s="255">
        <f t="shared" si="749"/>
        <v>0</v>
      </c>
      <c r="OT160" s="255"/>
      <c r="OU160" s="256"/>
      <c r="OV160" s="257"/>
      <c r="OW160" s="258"/>
      <c r="OX160" s="254">
        <f t="shared" si="750"/>
        <v>242.51144536249936</v>
      </c>
      <c r="OY160" s="255">
        <f t="shared" si="502"/>
        <v>273.31039892353675</v>
      </c>
      <c r="OZ160" s="255">
        <f t="shared" si="751"/>
        <v>1.1177872599896588</v>
      </c>
      <c r="PA160" s="255">
        <f t="shared" si="503"/>
        <v>1.386056202387177</v>
      </c>
      <c r="PB160" s="255">
        <f t="shared" si="752"/>
        <v>339.87968235540455</v>
      </c>
      <c r="PC160" s="255">
        <f t="shared" si="804"/>
        <v>0.71352145465674111</v>
      </c>
      <c r="PD160" s="259">
        <f t="shared" si="504"/>
        <v>3.2887734042919745E-3</v>
      </c>
      <c r="PE160" s="257">
        <f t="shared" si="805"/>
        <v>1.0914065303584362</v>
      </c>
      <c r="PF160" s="254">
        <f t="shared" si="505"/>
        <v>3.6949656594960345</v>
      </c>
      <c r="PG160" s="255">
        <f t="shared" si="506"/>
        <v>4.1642262982520313</v>
      </c>
      <c r="PH160" s="255">
        <f t="shared" si="753"/>
        <v>0.11444937425733893</v>
      </c>
      <c r="PI160" s="255">
        <f t="shared" si="507"/>
        <v>0.14191722407910029</v>
      </c>
      <c r="PJ160" s="255">
        <f t="shared" si="508"/>
        <v>34.8000181761889</v>
      </c>
      <c r="PK160" s="255">
        <f t="shared" si="778"/>
        <v>0.10617711866668589</v>
      </c>
      <c r="PL160" s="259">
        <f t="shared" si="779"/>
        <v>3.2887734045969046E-3</v>
      </c>
      <c r="PM160" s="257">
        <f t="shared" si="780"/>
        <v>1.0142737996877724</v>
      </c>
      <c r="PN160" s="254">
        <f t="shared" si="509"/>
        <v>9.4687530004557832E-2</v>
      </c>
      <c r="PO160" s="255">
        <f t="shared" si="510"/>
        <v>0.10671284631513668</v>
      </c>
      <c r="PP160" s="255">
        <f t="shared" si="754"/>
        <v>2.9328901964606417E-3</v>
      </c>
      <c r="PQ160" s="255">
        <f t="shared" si="511"/>
        <v>3.6367838436111954E-3</v>
      </c>
      <c r="PR160" s="255">
        <f t="shared" si="512"/>
        <v>0.89178846811433532</v>
      </c>
      <c r="PS160" s="255">
        <f t="shared" si="781"/>
        <v>0.10617711866668592</v>
      </c>
      <c r="PT160" s="259">
        <f t="shared" si="782"/>
        <v>3.2887734045969055E-3</v>
      </c>
      <c r="PU160" s="257">
        <f t="shared" si="783"/>
        <v>1.0142737996877724</v>
      </c>
      <c r="PV160" s="254">
        <f t="shared" si="513"/>
        <v>33.72039238451304</v>
      </c>
      <c r="PW160" s="255">
        <f t="shared" si="514"/>
        <v>38.002882217346198</v>
      </c>
      <c r="PX160" s="255">
        <f t="shared" si="515"/>
        <v>0.11185528724412119</v>
      </c>
      <c r="PY160" s="255">
        <f t="shared" si="516"/>
        <v>0.13870055618271027</v>
      </c>
      <c r="PZ160" s="255">
        <f t="shared" si="517"/>
        <v>34.011247809942091</v>
      </c>
      <c r="QA160" s="255">
        <f t="shared" si="755"/>
        <v>0.9914482577336069</v>
      </c>
      <c r="QB160" s="259">
        <f t="shared" si="518"/>
        <v>3.2887734042919741E-3</v>
      </c>
      <c r="QC160" s="257">
        <f t="shared" si="756"/>
        <v>1.1267032343491981</v>
      </c>
      <c r="QD160" s="254">
        <f t="shared" si="519"/>
        <v>39.162538596707599</v>
      </c>
      <c r="QE160" s="255">
        <f t="shared" si="520"/>
        <v>44.136180998489465</v>
      </c>
      <c r="QF160" s="255">
        <f t="shared" si="521"/>
        <v>0.1307658541912245</v>
      </c>
      <c r="QG160" s="255">
        <f t="shared" si="522"/>
        <v>0.16214965919711838</v>
      </c>
      <c r="QH160" s="255">
        <f t="shared" si="523"/>
        <v>39.761284258918565</v>
      </c>
      <c r="QI160" s="255">
        <f t="shared" si="784"/>
        <v>0.98494149086553551</v>
      </c>
      <c r="QJ160" s="259">
        <f t="shared" si="785"/>
        <v>3.2887734042919741E-3</v>
      </c>
      <c r="QK160" s="257">
        <f t="shared" si="786"/>
        <v>1.125876874956953</v>
      </c>
      <c r="QL160" s="254">
        <f t="shared" si="524"/>
        <v>226.86186078021473</v>
      </c>
      <c r="QM160" s="255">
        <f t="shared" si="525"/>
        <v>255.67331709930201</v>
      </c>
      <c r="QN160" s="255">
        <f t="shared" si="526"/>
        <v>1.3202701122636449</v>
      </c>
      <c r="QO160" s="255">
        <f t="shared" si="527"/>
        <v>1.6371349392069197</v>
      </c>
      <c r="QP160" s="255">
        <f t="shared" si="757"/>
        <v>401.44757633366959</v>
      </c>
      <c r="QQ160" s="255">
        <f t="shared" si="758"/>
        <v>0.56510955391010964</v>
      </c>
      <c r="QR160" s="259">
        <f t="shared" si="528"/>
        <v>3.2887734042919745E-3</v>
      </c>
      <c r="QS160" s="257">
        <f t="shared" si="759"/>
        <v>1.072558218963614</v>
      </c>
      <c r="QT160" s="254">
        <f t="shared" si="529"/>
        <v>54.526842546389538</v>
      </c>
      <c r="QU160" s="255">
        <f t="shared" si="530"/>
        <v>61.451751549781008</v>
      </c>
      <c r="QV160" s="255">
        <f t="shared" si="531"/>
        <v>0.18985585486504178</v>
      </c>
      <c r="QW160" s="255">
        <f t="shared" si="532"/>
        <v>0.23542126003265179</v>
      </c>
      <c r="QX160" s="255">
        <f t="shared" si="533"/>
        <v>57.728469409681026</v>
      </c>
      <c r="QY160" s="255">
        <f t="shared" si="787"/>
        <v>0.94453989693420526</v>
      </c>
      <c r="QZ160" s="259">
        <f t="shared" si="788"/>
        <v>3.2887734042919745E-3</v>
      </c>
      <c r="RA160" s="257">
        <f t="shared" si="789"/>
        <v>1.120745872527674</v>
      </c>
      <c r="RB160" s="254">
        <f t="shared" si="534"/>
        <v>6.4047301139446594E-2</v>
      </c>
      <c r="RC160" s="255">
        <f t="shared" si="535"/>
        <v>7.2181308384156317E-2</v>
      </c>
      <c r="RD160" s="255">
        <f t="shared" si="760"/>
        <v>1.9838272432769494E-3</v>
      </c>
      <c r="RE160" s="255">
        <f t="shared" si="536"/>
        <v>2.4599457816634174E-3</v>
      </c>
      <c r="RF160" s="255">
        <f t="shared" si="537"/>
        <v>0.60321189677828801</v>
      </c>
      <c r="RG160" s="255">
        <f t="shared" si="790"/>
        <v>0.1061771186568413</v>
      </c>
      <c r="RH160" s="259">
        <f t="shared" si="791"/>
        <v>3.2887734042919745E-3</v>
      </c>
      <c r="RI160" s="257">
        <f t="shared" si="792"/>
        <v>1.0142737996864488</v>
      </c>
      <c r="RJ160" s="254">
        <f t="shared" si="538"/>
        <v>14.172493970734855</v>
      </c>
      <c r="RK160" s="255">
        <f t="shared" si="539"/>
        <v>15.972400705018183</v>
      </c>
      <c r="RL160" s="255">
        <f t="shared" si="761"/>
        <v>0.43898461206206341</v>
      </c>
      <c r="RM160" s="255">
        <f t="shared" si="540"/>
        <v>0.54434091895695857</v>
      </c>
      <c r="RN160" s="255">
        <f t="shared" si="541"/>
        <v>133.47973791358558</v>
      </c>
      <c r="RO160" s="255">
        <f t="shared" si="793"/>
        <v>0.1061771186568413</v>
      </c>
      <c r="RP160" s="259">
        <f t="shared" si="794"/>
        <v>3.2887734042919745E-3</v>
      </c>
      <c r="RQ160" s="257">
        <f t="shared" si="795"/>
        <v>1.0142737996864488</v>
      </c>
      <c r="RR160" s="254">
        <f t="shared" si="542"/>
        <v>0</v>
      </c>
      <c r="RS160" s="255">
        <f t="shared" si="543"/>
        <v>0</v>
      </c>
      <c r="RT160" s="255">
        <f t="shared" si="762"/>
        <v>0</v>
      </c>
      <c r="RU160" s="255">
        <f t="shared" si="544"/>
        <v>0</v>
      </c>
      <c r="RV160" s="255">
        <f t="shared" si="545"/>
        <v>0</v>
      </c>
      <c r="RW160" s="255"/>
      <c r="RX160" s="259"/>
      <c r="RY160" s="257"/>
      <c r="RZ160" s="260"/>
      <c r="SA160" s="242" t="e">
        <f t="shared" si="546"/>
        <v>#REF!</v>
      </c>
      <c r="SB160" s="242">
        <f t="shared" si="547"/>
        <v>0.53056924830898711</v>
      </c>
      <c r="SC160" s="242">
        <f t="shared" si="548"/>
        <v>0.69384299403860439</v>
      </c>
      <c r="SD160" s="242">
        <f t="shared" si="549"/>
        <v>1.1018156052129279E-2</v>
      </c>
      <c r="SE160" s="242">
        <f t="shared" si="550"/>
        <v>0</v>
      </c>
      <c r="SF160" s="262">
        <v>0</v>
      </c>
      <c r="SG160" s="242">
        <f t="shared" si="551"/>
        <v>0</v>
      </c>
      <c r="SH160" s="262">
        <v>0</v>
      </c>
      <c r="SI160" s="242">
        <f t="shared" si="552"/>
        <v>0.8275044313177663</v>
      </c>
      <c r="SJ160" s="242">
        <f t="shared" si="553"/>
        <v>5.8827880381890803E-2</v>
      </c>
      <c r="SK160" s="242">
        <f t="shared" si="554"/>
        <v>1.4199833195628815E-3</v>
      </c>
      <c r="SL160" s="242">
        <f t="shared" si="555"/>
        <v>9.5431763949377066E-2</v>
      </c>
      <c r="SM160" s="242">
        <f t="shared" si="556"/>
        <v>0.11123663524574695</v>
      </c>
      <c r="SN160" s="242">
        <f t="shared" si="557"/>
        <v>0.90094890392943572</v>
      </c>
      <c r="SO160" s="242">
        <f t="shared" si="558"/>
        <v>0.15824931720090757</v>
      </c>
      <c r="SP160" s="242">
        <f t="shared" si="559"/>
        <v>1.0142737996864488E-3</v>
      </c>
      <c r="SQ160" s="242">
        <f t="shared" si="560"/>
        <v>0.22537163829032894</v>
      </c>
      <c r="SR160" s="242">
        <f t="shared" si="561"/>
        <v>0</v>
      </c>
      <c r="SS160" s="242" t="e">
        <f t="shared" si="562"/>
        <v>#REF!</v>
      </c>
      <c r="ST160" s="242" t="e">
        <f t="shared" si="563"/>
        <v>#REF!</v>
      </c>
      <c r="SU160" s="242" t="e">
        <f t="shared" si="796"/>
        <v>#REF!</v>
      </c>
      <c r="SV160" s="242" t="e">
        <f t="shared" si="797"/>
        <v>#REF!</v>
      </c>
      <c r="SW160" s="242" t="e">
        <f t="shared" si="564"/>
        <v>#REF!</v>
      </c>
      <c r="SX160" s="242" t="e">
        <f t="shared" si="564"/>
        <v>#REF!</v>
      </c>
      <c r="SY160" s="242" t="e">
        <f t="shared" si="564"/>
        <v>#REF!</v>
      </c>
      <c r="SZ160" s="263" t="e">
        <f t="shared" si="564"/>
        <v>#REF!</v>
      </c>
      <c r="TA160" s="264">
        <f t="shared" si="565"/>
        <v>322.59078</v>
      </c>
      <c r="TB160" s="264">
        <f t="shared" si="566"/>
        <v>357.02972999999997</v>
      </c>
      <c r="TC160" s="264">
        <f t="shared" si="567"/>
        <v>506.97161999999997</v>
      </c>
      <c r="TD160" s="264">
        <f t="shared" si="568"/>
        <v>7.4933100000000001</v>
      </c>
      <c r="TE160" s="264">
        <f t="shared" si="569"/>
        <v>0</v>
      </c>
      <c r="TF160" s="264">
        <f t="shared" si="569"/>
        <v>0</v>
      </c>
      <c r="TG160" s="264">
        <f t="shared" si="570"/>
        <v>573.88157999999999</v>
      </c>
      <c r="TH160" s="264">
        <f t="shared" si="571"/>
        <v>43.900199999999998</v>
      </c>
      <c r="TI160" s="264">
        <f t="shared" si="572"/>
        <v>1.05966</v>
      </c>
      <c r="TJ160" s="264">
        <f t="shared" si="573"/>
        <v>64.109430000000003</v>
      </c>
      <c r="TK160" s="264">
        <f t="shared" si="574"/>
        <v>74.781719999999993</v>
      </c>
      <c r="TL160" s="264">
        <f t="shared" si="575"/>
        <v>635.79599999999994</v>
      </c>
      <c r="TM160" s="264">
        <f t="shared" si="576"/>
        <v>106.87427999999998</v>
      </c>
      <c r="TN160" s="264">
        <f t="shared" si="577"/>
        <v>0.75690000000000002</v>
      </c>
      <c r="TO160" s="264">
        <f t="shared" si="578"/>
        <v>168.18317999999999</v>
      </c>
      <c r="TP160" s="264">
        <f t="shared" si="578"/>
        <v>0</v>
      </c>
      <c r="TQ160" s="264"/>
      <c r="TR160" s="264"/>
      <c r="TS160" s="264" t="e">
        <f t="shared" si="579"/>
        <v>#REF!</v>
      </c>
      <c r="TT160" s="264">
        <f t="shared" si="580"/>
        <v>401.58786404507231</v>
      </c>
      <c r="TU160" s="264">
        <f t="shared" si="581"/>
        <v>525.16976218781963</v>
      </c>
      <c r="TV160" s="264">
        <f t="shared" si="582"/>
        <v>8.3396423158566506</v>
      </c>
      <c r="TW160" s="264">
        <f t="shared" si="582"/>
        <v>0</v>
      </c>
      <c r="TX160" s="264">
        <f t="shared" si="583"/>
        <v>0</v>
      </c>
      <c r="TY160" s="264">
        <f t="shared" si="584"/>
        <v>626.33810406441728</v>
      </c>
      <c r="TZ160" s="264">
        <f t="shared" si="585"/>
        <v>44.526822661053146</v>
      </c>
      <c r="UA160" s="264">
        <f t="shared" si="586"/>
        <v>1.074785374577145</v>
      </c>
      <c r="UB160" s="264">
        <f t="shared" si="587"/>
        <v>72.232302133283497</v>
      </c>
      <c r="UC160" s="264">
        <f t="shared" si="588"/>
        <v>84.19500921750587</v>
      </c>
      <c r="UD160" s="264">
        <f t="shared" si="589"/>
        <v>681.92822538418989</v>
      </c>
      <c r="UE160" s="264">
        <f t="shared" si="590"/>
        <v>119.77890818936693</v>
      </c>
      <c r="UF160" s="264">
        <f t="shared" si="591"/>
        <v>0.76770383898267303</v>
      </c>
      <c r="UG160" s="264">
        <f t="shared" si="592"/>
        <v>170.58379302194996</v>
      </c>
      <c r="UH160" s="264">
        <f t="shared" si="592"/>
        <v>0</v>
      </c>
      <c r="UI160" s="191"/>
      <c r="UJ160" s="191"/>
      <c r="UK160" s="191"/>
      <c r="UL160" s="191"/>
      <c r="UM160" s="189"/>
      <c r="UN160" s="191"/>
      <c r="UO160" s="191"/>
      <c r="UP160" s="191"/>
      <c r="UQ160" s="191"/>
      <c r="UR160" s="191"/>
      <c r="US160" s="191"/>
      <c r="UT160" s="191"/>
      <c r="UU160" s="191"/>
      <c r="UV160" s="192"/>
      <c r="UW160" s="191"/>
      <c r="UX160" s="191"/>
      <c r="UY160" s="191"/>
      <c r="UZ160" s="191"/>
      <c r="VA160" s="191"/>
      <c r="VB160" s="191"/>
      <c r="VC160" s="191"/>
      <c r="VD160" s="191"/>
      <c r="VE160" s="191"/>
      <c r="VF160" s="191"/>
      <c r="VG160" s="191"/>
      <c r="VH160" s="191"/>
      <c r="VI160" s="191"/>
      <c r="VJ160" s="191"/>
      <c r="VK160" s="191"/>
      <c r="VL160" s="191"/>
      <c r="VM160" s="191"/>
      <c r="VN160" s="219"/>
      <c r="VO160" s="191"/>
      <c r="VP160" s="191"/>
      <c r="VQ160" s="191"/>
      <c r="VR160" s="191"/>
      <c r="VS160" s="191"/>
      <c r="VT160" s="191"/>
      <c r="VU160" s="191"/>
      <c r="VV160" s="191"/>
    </row>
    <row r="161" spans="1:594" ht="23.1" hidden="1" customHeight="1" thickBot="1" x14ac:dyDescent="0.35">
      <c r="A161" s="265">
        <v>124</v>
      </c>
      <c r="B161" s="266" t="s">
        <v>200</v>
      </c>
      <c r="C161" s="265">
        <v>4</v>
      </c>
      <c r="D161" s="267">
        <v>2541.98</v>
      </c>
      <c r="E161" s="239"/>
      <c r="F161" s="240">
        <f t="shared" si="593"/>
        <v>2541.98</v>
      </c>
      <c r="G161" s="240"/>
      <c r="H161" s="268">
        <f>3635.5</f>
        <v>3635.5</v>
      </c>
      <c r="I161" s="269">
        <v>3.4317000000000002</v>
      </c>
      <c r="J161" s="269">
        <v>3.4317000000000002</v>
      </c>
      <c r="K161" s="269">
        <f t="shared" si="798"/>
        <v>2.8597000000000001</v>
      </c>
      <c r="L161" s="269">
        <f t="shared" si="799"/>
        <v>3.0746000000000002</v>
      </c>
      <c r="M161" s="269">
        <v>0.86929999999999996</v>
      </c>
      <c r="N161" s="269">
        <v>0.21490000000000001</v>
      </c>
      <c r="O161" s="269">
        <v>0.35709999999999997</v>
      </c>
      <c r="P161" s="269">
        <v>8.6999999999999994E-3</v>
      </c>
      <c r="Q161" s="269">
        <v>0</v>
      </c>
      <c r="R161" s="269">
        <v>0</v>
      </c>
      <c r="S161" s="269">
        <v>0.54700000000000004</v>
      </c>
      <c r="T161" s="269">
        <v>0</v>
      </c>
      <c r="U161" s="269">
        <v>0</v>
      </c>
      <c r="V161" s="269">
        <v>0.1502</v>
      </c>
      <c r="W161" s="269">
        <v>0.2155</v>
      </c>
      <c r="X161" s="269">
        <v>0.69930000000000003</v>
      </c>
      <c r="Y161" s="269">
        <v>0.115</v>
      </c>
      <c r="Z161" s="269">
        <v>2.0000000000000001E-4</v>
      </c>
      <c r="AA161" s="269">
        <v>0.2545</v>
      </c>
      <c r="AB161" s="269">
        <v>0</v>
      </c>
      <c r="AC161" s="244">
        <v>208.05</v>
      </c>
      <c r="AD161" s="243">
        <f t="shared" si="802"/>
        <v>45.771000000000001</v>
      </c>
      <c r="AE161" s="243">
        <f t="shared" si="390"/>
        <v>0</v>
      </c>
      <c r="AF161" s="243">
        <f t="shared" si="595"/>
        <v>0</v>
      </c>
      <c r="AG161" s="243">
        <f t="shared" si="596"/>
        <v>0</v>
      </c>
      <c r="AH161" s="244">
        <v>7.8716787244999997</v>
      </c>
      <c r="AI161" s="243">
        <f t="shared" si="391"/>
        <v>29.73403530155483</v>
      </c>
      <c r="AJ161" s="243">
        <f t="shared" si="597"/>
        <v>0.9584364263890921</v>
      </c>
      <c r="AK161" s="243">
        <f t="shared" si="598"/>
        <v>25.362990815506379</v>
      </c>
      <c r="AL161" s="243">
        <f t="shared" si="392"/>
        <v>14.571335701302743</v>
      </c>
      <c r="AM161" s="243">
        <f t="shared" si="599"/>
        <v>367.19765967282916</v>
      </c>
      <c r="AN161" s="244">
        <v>802.01</v>
      </c>
      <c r="AO161" s="244">
        <v>176.44220000000001</v>
      </c>
      <c r="AP161" s="243">
        <f t="shared" si="600"/>
        <v>0</v>
      </c>
      <c r="AQ161" s="243">
        <f t="shared" si="601"/>
        <v>0</v>
      </c>
      <c r="AR161" s="243">
        <f t="shared" si="602"/>
        <v>0</v>
      </c>
      <c r="AS161" s="244">
        <v>104.497783076592</v>
      </c>
      <c r="AT161" s="244" t="e">
        <f t="shared" si="393"/>
        <v>#REF!</v>
      </c>
      <c r="AU161" s="243">
        <f t="shared" si="394"/>
        <v>123.04690059945088</v>
      </c>
      <c r="AV161" s="243">
        <f t="shared" si="603"/>
        <v>3.9662504766927711</v>
      </c>
      <c r="AW161" s="243">
        <f t="shared" si="604"/>
        <v>104.95842149004264</v>
      </c>
      <c r="AX161" s="243">
        <f t="shared" si="395"/>
        <v>60.299844183802151</v>
      </c>
      <c r="AY161" s="243">
        <f t="shared" si="605"/>
        <v>1519.556073431814</v>
      </c>
      <c r="AZ161" s="244">
        <v>111</v>
      </c>
      <c r="BA161" s="243">
        <f t="shared" si="606"/>
        <v>565.78549999999996</v>
      </c>
      <c r="BB161" s="243">
        <f t="shared" si="607"/>
        <v>59.003344999999996</v>
      </c>
      <c r="BC161" s="243">
        <f t="shared" si="608"/>
        <v>47.202675999999997</v>
      </c>
      <c r="BD161" s="243">
        <f t="shared" si="609"/>
        <v>11.800668999999999</v>
      </c>
      <c r="BE161" s="244">
        <v>22.126254374999998</v>
      </c>
      <c r="BF161" s="243">
        <f t="shared" si="610"/>
        <v>17.701003499999999</v>
      </c>
      <c r="BG161" s="243">
        <f t="shared" si="611"/>
        <v>4.4252508749999997</v>
      </c>
      <c r="BH161" s="243">
        <f t="shared" si="396"/>
        <v>73.503762106296392</v>
      </c>
      <c r="BI161" s="243">
        <f t="shared" si="612"/>
        <v>2.3692943915899916</v>
      </c>
      <c r="BJ161" s="243">
        <f t="shared" si="613"/>
        <v>62.698359785349275</v>
      </c>
      <c r="BK161" s="243">
        <f t="shared" si="397"/>
        <v>36.020943074064817</v>
      </c>
      <c r="BL161" s="243">
        <f t="shared" si="614"/>
        <v>907.72776546643331</v>
      </c>
      <c r="BM161" s="244">
        <v>7.82</v>
      </c>
      <c r="BN161" s="243">
        <f t="shared" si="615"/>
        <v>1.7204000000000002</v>
      </c>
      <c r="BO161" s="243">
        <f t="shared" si="398"/>
        <v>0</v>
      </c>
      <c r="BP161" s="243">
        <f t="shared" si="616"/>
        <v>0</v>
      </c>
      <c r="BQ161" s="243">
        <f t="shared" si="617"/>
        <v>0</v>
      </c>
      <c r="BR161" s="244">
        <v>1.48916557591667</v>
      </c>
      <c r="BS161" s="243">
        <f t="shared" si="399"/>
        <v>1.253200868261114</v>
      </c>
      <c r="BT161" s="243">
        <f t="shared" si="618"/>
        <v>4.0395235612741796E-2</v>
      </c>
      <c r="BU161" s="243">
        <f t="shared" si="619"/>
        <v>1.0689743853915845</v>
      </c>
      <c r="BV161" s="243">
        <f t="shared" si="400"/>
        <v>0.61413832220888931</v>
      </c>
      <c r="BW161" s="243">
        <f t="shared" si="620"/>
        <v>15.476285719664009</v>
      </c>
      <c r="BX161" s="244">
        <v>0</v>
      </c>
      <c r="BY161" s="243">
        <f t="shared" si="401"/>
        <v>0</v>
      </c>
      <c r="BZ161" s="243">
        <f t="shared" si="621"/>
        <v>0</v>
      </c>
      <c r="CA161" s="243">
        <f t="shared" si="622"/>
        <v>0</v>
      </c>
      <c r="CB161" s="243">
        <f t="shared" si="402"/>
        <v>0</v>
      </c>
      <c r="CC161" s="243">
        <f t="shared" si="623"/>
        <v>0</v>
      </c>
      <c r="CD161" s="245"/>
      <c r="CE161" s="243">
        <f t="shared" si="403"/>
        <v>0</v>
      </c>
      <c r="CF161" s="243">
        <f t="shared" si="624"/>
        <v>0</v>
      </c>
      <c r="CG161" s="243">
        <f t="shared" si="625"/>
        <v>0</v>
      </c>
      <c r="CH161" s="243">
        <f t="shared" si="404"/>
        <v>0</v>
      </c>
      <c r="CI161" s="243">
        <f t="shared" si="626"/>
        <v>0</v>
      </c>
      <c r="CJ161" s="245"/>
      <c r="CK161" s="243">
        <f t="shared" si="405"/>
        <v>0</v>
      </c>
      <c r="CL161" s="243">
        <f t="shared" si="627"/>
        <v>0</v>
      </c>
      <c r="CM161" s="243">
        <f t="shared" si="628"/>
        <v>0</v>
      </c>
      <c r="CN161" s="243">
        <f t="shared" si="406"/>
        <v>0</v>
      </c>
      <c r="CO161" s="243">
        <f t="shared" si="629"/>
        <v>0</v>
      </c>
      <c r="CP161" s="243">
        <v>0</v>
      </c>
      <c r="CQ161" s="243">
        <f t="shared" si="407"/>
        <v>0</v>
      </c>
      <c r="CR161" s="243">
        <f t="shared" si="763"/>
        <v>0</v>
      </c>
      <c r="CS161" s="243">
        <f t="shared" si="630"/>
        <v>0</v>
      </c>
      <c r="CT161" s="243">
        <f t="shared" si="408"/>
        <v>0</v>
      </c>
      <c r="CU161" s="243">
        <f t="shared" si="631"/>
        <v>0</v>
      </c>
      <c r="CV161" s="243"/>
      <c r="CW161" s="243">
        <f t="shared" si="409"/>
        <v>0</v>
      </c>
      <c r="CX161" s="243">
        <f t="shared" si="764"/>
        <v>0</v>
      </c>
      <c r="CY161" s="243">
        <f t="shared" si="632"/>
        <v>0</v>
      </c>
      <c r="CZ161" s="243">
        <f t="shared" si="410"/>
        <v>0</v>
      </c>
      <c r="DA161" s="243">
        <f t="shared" si="633"/>
        <v>0</v>
      </c>
      <c r="DB161" s="244">
        <v>0</v>
      </c>
      <c r="DC161" s="243">
        <f t="shared" si="634"/>
        <v>0</v>
      </c>
      <c r="DD161" s="243">
        <f t="shared" si="411"/>
        <v>0</v>
      </c>
      <c r="DE161" s="244">
        <v>0</v>
      </c>
      <c r="DF161" s="244">
        <v>0</v>
      </c>
      <c r="DG161" s="243">
        <f t="shared" si="412"/>
        <v>0</v>
      </c>
      <c r="DH161" s="243">
        <f t="shared" si="413"/>
        <v>0</v>
      </c>
      <c r="DI161" s="243">
        <f t="shared" si="635"/>
        <v>0</v>
      </c>
      <c r="DJ161" s="244">
        <v>192.42</v>
      </c>
      <c r="DK161" s="243">
        <f t="shared" si="636"/>
        <v>42.3324</v>
      </c>
      <c r="DL161" s="243">
        <f t="shared" si="414"/>
        <v>0</v>
      </c>
      <c r="DM161" s="244">
        <v>8.0868886694649902</v>
      </c>
      <c r="DN161" s="244">
        <v>9.3654790986666701</v>
      </c>
      <c r="DO161" s="243">
        <f t="shared" si="415"/>
        <v>28.656000254148463</v>
      </c>
      <c r="DP161" s="243">
        <f t="shared" si="416"/>
        <v>14.043038401114007</v>
      </c>
      <c r="DQ161" s="243">
        <f t="shared" si="637"/>
        <v>353.88456770807295</v>
      </c>
      <c r="DR161" s="244">
        <v>32.26</v>
      </c>
      <c r="DS161" s="243">
        <f t="shared" si="638"/>
        <v>7.0972</v>
      </c>
      <c r="DT161" s="243">
        <f t="shared" si="417"/>
        <v>0</v>
      </c>
      <c r="DU161" s="244">
        <v>1.364437310255</v>
      </c>
      <c r="DV161" s="244">
        <v>0</v>
      </c>
      <c r="DW161" s="243">
        <f t="shared" si="418"/>
        <v>4.6268722809587564</v>
      </c>
      <c r="DX161" s="243">
        <f t="shared" si="419"/>
        <v>2.2674254795606879</v>
      </c>
      <c r="DY161" s="243">
        <f t="shared" si="420"/>
        <v>57.139122084929326</v>
      </c>
      <c r="DZ161" s="244">
        <v>127.55</v>
      </c>
      <c r="EA161" s="243">
        <f t="shared" si="639"/>
        <v>28.061</v>
      </c>
      <c r="EB161" s="243">
        <f t="shared" si="421"/>
        <v>0</v>
      </c>
      <c r="EC161" s="244">
        <v>5.2820235264050099</v>
      </c>
      <c r="ED161" s="244">
        <v>5.764947275E-2</v>
      </c>
      <c r="EE161" s="243">
        <f t="shared" si="422"/>
        <v>18.287531069235975</v>
      </c>
      <c r="EF161" s="243">
        <f t="shared" si="423"/>
        <v>8.9619102034195475</v>
      </c>
      <c r="EG161" s="243">
        <f t="shared" si="424"/>
        <v>225.84013712617258</v>
      </c>
      <c r="EH161" s="244">
        <v>13.94</v>
      </c>
      <c r="EI161" s="243">
        <f t="shared" si="640"/>
        <v>3.0667999999999997</v>
      </c>
      <c r="EJ161" s="243">
        <f t="shared" si="425"/>
        <v>0</v>
      </c>
      <c r="EK161" s="244">
        <v>0.58778005933500099</v>
      </c>
      <c r="EL161" s="244">
        <v>0</v>
      </c>
      <c r="EM161" s="243">
        <f t="shared" si="426"/>
        <v>1.9991306869958709</v>
      </c>
      <c r="EN161" s="243">
        <f t="shared" si="427"/>
        <v>0.97968553731654362</v>
      </c>
      <c r="EO161" s="243">
        <f t="shared" si="641"/>
        <v>24.688075540376897</v>
      </c>
      <c r="EP161" s="244">
        <v>0</v>
      </c>
      <c r="EQ161" s="244">
        <v>294.86968000000002</v>
      </c>
      <c r="ER161" s="244">
        <v>0</v>
      </c>
      <c r="ES161" s="244">
        <v>0</v>
      </c>
      <c r="ET161" s="244">
        <v>0</v>
      </c>
      <c r="EU161" s="243">
        <f t="shared" si="428"/>
        <v>33.503671242207112</v>
      </c>
      <c r="EV161" s="243">
        <f t="shared" si="642"/>
        <v>1.0799455442435977</v>
      </c>
      <c r="EW161" s="243">
        <f t="shared" si="643"/>
        <v>28.578472359498729</v>
      </c>
      <c r="EX161" s="243">
        <f t="shared" si="429"/>
        <v>16.418667562110357</v>
      </c>
      <c r="EY161" s="243">
        <f t="shared" si="644"/>
        <v>413.75042256518105</v>
      </c>
      <c r="EZ161" s="245">
        <f t="shared" si="645"/>
        <v>366.16999999999996</v>
      </c>
      <c r="FA161" s="245">
        <f t="shared" si="645"/>
        <v>80.557400000000001</v>
      </c>
      <c r="FB161" s="245">
        <f t="shared" si="645"/>
        <v>0</v>
      </c>
      <c r="FC161" s="245">
        <f t="shared" si="646"/>
        <v>0</v>
      </c>
      <c r="FD161" s="245">
        <f t="shared" si="647"/>
        <v>0</v>
      </c>
      <c r="FE161" s="245">
        <f t="shared" si="648"/>
        <v>24.744258136876667</v>
      </c>
      <c r="FF161" s="245">
        <f t="shared" si="649"/>
        <v>87.073205533546172</v>
      </c>
      <c r="FG161" s="245">
        <f t="shared" si="650"/>
        <v>2.8066870540592581</v>
      </c>
      <c r="FH161" s="245">
        <f t="shared" si="651"/>
        <v>74.273030546531601</v>
      </c>
      <c r="FI161" s="245">
        <f t="shared" si="652"/>
        <v>42.670727183521151</v>
      </c>
      <c r="FJ161" s="245">
        <f t="shared" si="652"/>
        <v>1075.3023250247329</v>
      </c>
      <c r="FK161" s="244">
        <f t="shared" si="430"/>
        <v>0</v>
      </c>
      <c r="FL161" s="244">
        <v>0</v>
      </c>
      <c r="FM161" s="243">
        <f t="shared" si="653"/>
        <v>0</v>
      </c>
      <c r="FN161" s="243">
        <f t="shared" si="654"/>
        <v>0</v>
      </c>
      <c r="FO161" s="244">
        <v>0</v>
      </c>
      <c r="FP161" s="244">
        <f t="shared" si="655"/>
        <v>0</v>
      </c>
      <c r="FQ161" s="244">
        <f t="shared" si="431"/>
        <v>0</v>
      </c>
      <c r="FR161" s="244">
        <v>0</v>
      </c>
      <c r="FS161" s="243">
        <f t="shared" si="656"/>
        <v>0</v>
      </c>
      <c r="FT161" s="243">
        <f t="shared" si="657"/>
        <v>0</v>
      </c>
      <c r="FU161" s="244">
        <v>0</v>
      </c>
      <c r="FV161" s="244">
        <f t="shared" si="658"/>
        <v>0</v>
      </c>
      <c r="FW161" s="270">
        <v>3.2965000000000001E-2</v>
      </c>
      <c r="FX161" s="243">
        <f t="shared" si="659"/>
        <v>147.0058147502709</v>
      </c>
      <c r="FY161" s="243">
        <f t="shared" si="660"/>
        <v>32.341279245059596</v>
      </c>
      <c r="FZ161" s="243">
        <f t="shared" si="432"/>
        <v>0</v>
      </c>
      <c r="GA161" s="243">
        <f t="shared" si="661"/>
        <v>0</v>
      </c>
      <c r="GB161" s="243">
        <f t="shared" si="662"/>
        <v>0</v>
      </c>
      <c r="GC161" s="243">
        <f t="shared" si="663"/>
        <v>2.5669033119951501</v>
      </c>
      <c r="GD161" s="243">
        <f t="shared" si="433"/>
        <v>20.669425083448353</v>
      </c>
      <c r="GE161" s="243">
        <f t="shared" si="664"/>
        <v>0.66625097170922487</v>
      </c>
      <c r="GF161" s="243">
        <f t="shared" si="665"/>
        <v>17.630921374667388</v>
      </c>
      <c r="GG161" s="243">
        <f t="shared" si="434"/>
        <v>10.129171119538702</v>
      </c>
      <c r="GH161" s="247">
        <f t="shared" si="666"/>
        <v>255.25511221237525</v>
      </c>
      <c r="GI161" s="244">
        <v>192</v>
      </c>
      <c r="GJ161" s="244">
        <v>4067.41</v>
      </c>
      <c r="GK161" s="244">
        <v>894.83019999999999</v>
      </c>
      <c r="GL161" s="244">
        <v>2494.8411341545798</v>
      </c>
      <c r="GM161" s="244">
        <v>71.022008333333304</v>
      </c>
      <c r="GN161" s="271">
        <v>209.75</v>
      </c>
      <c r="GO161" s="243">
        <f t="shared" si="667"/>
        <v>46.145000000000003</v>
      </c>
      <c r="GP161" s="243">
        <f t="shared" si="435"/>
        <v>0</v>
      </c>
      <c r="GQ161" s="243">
        <f t="shared" si="668"/>
        <v>0</v>
      </c>
      <c r="GR161" s="243">
        <f t="shared" si="669"/>
        <v>0</v>
      </c>
      <c r="GS161" s="244">
        <v>4.2360866423333299</v>
      </c>
      <c r="GT161" s="244">
        <v>1.6907613702416699</v>
      </c>
      <c r="GU161" s="245"/>
      <c r="GV161" s="243">
        <f t="shared" si="436"/>
        <v>29.748711769349871</v>
      </c>
      <c r="GW161" s="243">
        <f t="shared" si="670"/>
        <v>0.9589095024853177</v>
      </c>
      <c r="GX161" s="243">
        <f t="shared" si="671"/>
        <v>25.375509772792686</v>
      </c>
      <c r="GY161" s="243">
        <f t="shared" si="437"/>
        <v>14.578527989096244</v>
      </c>
      <c r="GZ161" s="243">
        <f t="shared" si="672"/>
        <v>367.37890532522533</v>
      </c>
      <c r="HA161" s="244">
        <v>0</v>
      </c>
      <c r="HB161" s="244">
        <v>44</v>
      </c>
      <c r="HC161" s="244">
        <v>0</v>
      </c>
      <c r="HD161" s="244">
        <v>0</v>
      </c>
      <c r="HE161" s="244">
        <v>0</v>
      </c>
      <c r="HF161" s="243">
        <f t="shared" si="673"/>
        <v>0</v>
      </c>
      <c r="HG161" s="243">
        <f t="shared" si="438"/>
        <v>0</v>
      </c>
      <c r="HH161" s="244">
        <v>0</v>
      </c>
      <c r="HI161" s="244">
        <v>0</v>
      </c>
      <c r="HJ161" s="243">
        <f t="shared" si="439"/>
        <v>0</v>
      </c>
      <c r="HK161" s="243">
        <f t="shared" si="440"/>
        <v>0</v>
      </c>
      <c r="HL161" s="243">
        <f t="shared" si="441"/>
        <v>0</v>
      </c>
      <c r="HM161" s="244">
        <v>88.44</v>
      </c>
      <c r="HN161" s="243">
        <f t="shared" si="674"/>
        <v>19.456800000000001</v>
      </c>
      <c r="HO161" s="243">
        <f t="shared" si="442"/>
        <v>0</v>
      </c>
      <c r="HP161" s="244">
        <v>3.8147431822649902</v>
      </c>
      <c r="HQ161" s="244">
        <v>85.575742192909203</v>
      </c>
      <c r="HR161" s="243">
        <f t="shared" si="443"/>
        <v>22.416168218710485</v>
      </c>
      <c r="HS161" s="243">
        <f t="shared" si="444"/>
        <v>10.985172679694234</v>
      </c>
      <c r="HT161" s="243">
        <f t="shared" si="445"/>
        <v>276.82635152829465</v>
      </c>
      <c r="HU161" s="244">
        <v>52.86</v>
      </c>
      <c r="HV161" s="243">
        <f t="shared" si="675"/>
        <v>11.629199999999999</v>
      </c>
      <c r="HW161" s="243">
        <f t="shared" si="446"/>
        <v>0</v>
      </c>
      <c r="HX161" s="244">
        <v>2.1589836018950002</v>
      </c>
      <c r="HY161" s="244">
        <v>118.9026518706</v>
      </c>
      <c r="HZ161" s="243">
        <f t="shared" si="447"/>
        <v>21.08264976713555</v>
      </c>
      <c r="IA161" s="243">
        <f t="shared" si="448"/>
        <v>10.331674261981528</v>
      </c>
      <c r="IB161" s="243">
        <f t="shared" si="449"/>
        <v>260.3581914019345</v>
      </c>
      <c r="IC161" s="244">
        <v>21.94</v>
      </c>
      <c r="ID161" s="243">
        <f t="shared" si="676"/>
        <v>4.8268000000000004</v>
      </c>
      <c r="IE161" s="243">
        <f t="shared" si="450"/>
        <v>0</v>
      </c>
      <c r="IF161" s="244">
        <v>0.96824432896999801</v>
      </c>
      <c r="IG161" s="244">
        <v>2.1005841027650001</v>
      </c>
      <c r="IH161" s="243">
        <f t="shared" si="451"/>
        <v>3.3899826061516292</v>
      </c>
      <c r="II161" s="243">
        <f t="shared" si="452"/>
        <v>1.6612805518943317</v>
      </c>
      <c r="IJ161" s="243">
        <f t="shared" si="677"/>
        <v>41.864269907737146</v>
      </c>
      <c r="IK161" s="244">
        <v>34.96</v>
      </c>
      <c r="IL161" s="243">
        <f t="shared" si="678"/>
        <v>7.6912000000000003</v>
      </c>
      <c r="IM161" s="243">
        <f t="shared" si="453"/>
        <v>0</v>
      </c>
      <c r="IN161" s="244">
        <v>1.6060909620149999</v>
      </c>
      <c r="IO161" s="244">
        <v>71.202267179200007</v>
      </c>
      <c r="IP161" s="243">
        <f t="shared" si="454"/>
        <v>13.118741396991936</v>
      </c>
      <c r="IQ161" s="243">
        <f t="shared" si="455"/>
        <v>6.428914976910348</v>
      </c>
      <c r="IR161" s="243">
        <f t="shared" si="679"/>
        <v>162.00865741814073</v>
      </c>
      <c r="IS161" s="244">
        <v>2.89</v>
      </c>
      <c r="IT161" s="243">
        <f t="shared" si="680"/>
        <v>0.63580000000000003</v>
      </c>
      <c r="IU161" s="243">
        <f t="shared" si="456"/>
        <v>0</v>
      </c>
      <c r="IV161" s="244">
        <v>0.12656875314499999</v>
      </c>
      <c r="IW161" s="244">
        <v>0.30028300655673301</v>
      </c>
      <c r="IX161" s="243">
        <f t="shared" si="457"/>
        <v>0.44910804356683359</v>
      </c>
      <c r="IY161" s="243">
        <f t="shared" si="458"/>
        <v>0.22008799016342834</v>
      </c>
      <c r="IZ161" s="243">
        <f t="shared" si="681"/>
        <v>5.5462173521183935</v>
      </c>
      <c r="JA161" s="244">
        <v>46.890371111110902</v>
      </c>
      <c r="JB161" s="243">
        <f t="shared" si="682"/>
        <v>10.315881644444399</v>
      </c>
      <c r="JC161" s="244">
        <v>120.266502222222</v>
      </c>
      <c r="JD161" s="243">
        <f t="shared" si="459"/>
        <v>0</v>
      </c>
      <c r="JE161" s="243">
        <f t="shared" si="460"/>
        <v>20.164802421273784</v>
      </c>
      <c r="JF161" s="243">
        <f t="shared" si="461"/>
        <v>9.8818778699525538</v>
      </c>
      <c r="JG161" s="243">
        <f t="shared" si="683"/>
        <v>249.02332232280435</v>
      </c>
      <c r="JH161" s="244">
        <v>0</v>
      </c>
      <c r="JI161" s="243">
        <f t="shared" si="684"/>
        <v>0</v>
      </c>
      <c r="JJ161" s="244">
        <v>0</v>
      </c>
      <c r="JK161" s="243">
        <f t="shared" si="462"/>
        <v>0</v>
      </c>
      <c r="JL161" s="243">
        <f t="shared" si="463"/>
        <v>0</v>
      </c>
      <c r="JM161" s="243">
        <f t="shared" si="464"/>
        <v>0</v>
      </c>
      <c r="JN161" s="243">
        <f t="shared" si="685"/>
        <v>0</v>
      </c>
      <c r="JO161" s="244">
        <v>0</v>
      </c>
      <c r="JP161" s="243">
        <f t="shared" si="686"/>
        <v>0</v>
      </c>
      <c r="JQ161" s="244">
        <v>0</v>
      </c>
      <c r="JR161" s="243">
        <f t="shared" si="465"/>
        <v>0</v>
      </c>
      <c r="JS161" s="243">
        <f t="shared" si="466"/>
        <v>0</v>
      </c>
      <c r="JT161" s="243">
        <f t="shared" si="467"/>
        <v>0</v>
      </c>
      <c r="JU161" s="243">
        <f t="shared" si="687"/>
        <v>0</v>
      </c>
      <c r="JV161" s="244">
        <v>0</v>
      </c>
      <c r="JW161" s="243">
        <f t="shared" si="688"/>
        <v>0</v>
      </c>
      <c r="JX161" s="244">
        <v>0</v>
      </c>
      <c r="JY161" s="243">
        <f t="shared" si="468"/>
        <v>0</v>
      </c>
      <c r="JZ161" s="243">
        <f t="shared" si="469"/>
        <v>0</v>
      </c>
      <c r="KA161" s="243">
        <f t="shared" si="470"/>
        <v>0</v>
      </c>
      <c r="KB161" s="243">
        <f t="shared" si="689"/>
        <v>0</v>
      </c>
      <c r="KC161" s="244">
        <v>111.44</v>
      </c>
      <c r="KD161" s="243">
        <f t="shared" si="690"/>
        <v>24.5168</v>
      </c>
      <c r="KE161" s="244">
        <v>66.44</v>
      </c>
      <c r="KF161" s="243">
        <f t="shared" si="471"/>
        <v>0</v>
      </c>
      <c r="KG161" s="243">
        <f t="shared" si="472"/>
        <v>22.996721289468432</v>
      </c>
      <c r="KH161" s="243">
        <f t="shared" si="473"/>
        <v>11.269676064473423</v>
      </c>
      <c r="KI161" s="243">
        <f t="shared" si="691"/>
        <v>283.99583682473019</v>
      </c>
      <c r="KJ161" s="244">
        <v>47.9798388888888</v>
      </c>
      <c r="KK161" s="243">
        <f t="shared" si="692"/>
        <v>10.555564555555536</v>
      </c>
      <c r="KL161" s="244">
        <v>46.506911111111101</v>
      </c>
      <c r="KM161" s="243">
        <f t="shared" si="474"/>
        <v>0</v>
      </c>
      <c r="KN161" s="243">
        <f t="shared" si="475"/>
        <v>11.935113753946611</v>
      </c>
      <c r="KO161" s="243">
        <f t="shared" si="476"/>
        <v>5.8488714154751023</v>
      </c>
      <c r="KP161" s="243">
        <f t="shared" si="693"/>
        <v>147.39155966997257</v>
      </c>
      <c r="KQ161" s="243">
        <f t="shared" si="694"/>
        <v>407.40020999999973</v>
      </c>
      <c r="KR161" s="243">
        <f t="shared" si="694"/>
        <v>89.628046199999943</v>
      </c>
      <c r="KS161" s="243">
        <f t="shared" si="695"/>
        <v>519.96957251365416</v>
      </c>
      <c r="KT161" s="243">
        <f t="shared" si="696"/>
        <v>0</v>
      </c>
      <c r="KU161" s="243">
        <f t="shared" si="697"/>
        <v>0</v>
      </c>
      <c r="KV161" s="243">
        <f t="shared" si="698"/>
        <v>0</v>
      </c>
      <c r="KW161" s="243">
        <f t="shared" si="699"/>
        <v>115.55328749724526</v>
      </c>
      <c r="KX161" s="243">
        <f t="shared" si="700"/>
        <v>3.7247039899955934</v>
      </c>
      <c r="KY161" s="243">
        <f t="shared" si="701"/>
        <v>98.56640512365793</v>
      </c>
      <c r="KZ161" s="243">
        <f t="shared" si="702"/>
        <v>56.627555810544955</v>
      </c>
      <c r="LA161" s="243">
        <f t="shared" si="702"/>
        <v>1427.0144064257324</v>
      </c>
      <c r="LB161" s="244">
        <v>108.41</v>
      </c>
      <c r="LC161" s="243">
        <f t="shared" si="703"/>
        <v>23.850200000000001</v>
      </c>
      <c r="LD161" s="243">
        <f t="shared" si="477"/>
        <v>0</v>
      </c>
      <c r="LE161" s="243">
        <f t="shared" si="704"/>
        <v>0</v>
      </c>
      <c r="LF161" s="243">
        <f t="shared" si="705"/>
        <v>0</v>
      </c>
      <c r="LG161" s="244">
        <v>9.4686477396416695</v>
      </c>
      <c r="LH161" s="243">
        <f t="shared" si="478"/>
        <v>16.10350959178232</v>
      </c>
      <c r="LI161" s="243">
        <f t="shared" si="706"/>
        <v>0.51907485912829465</v>
      </c>
      <c r="LJ161" s="243">
        <f t="shared" si="707"/>
        <v>13.736217157596379</v>
      </c>
      <c r="LK161" s="243">
        <f t="shared" si="479"/>
        <v>7.8916178665711998</v>
      </c>
      <c r="LL161" s="243">
        <f t="shared" si="708"/>
        <v>198.86877023759425</v>
      </c>
      <c r="LM161" s="243">
        <f t="shared" si="480"/>
        <v>0.54166666784117723</v>
      </c>
      <c r="LN161" s="244">
        <v>6.1545228937110799E-2</v>
      </c>
      <c r="LO161" s="243">
        <f t="shared" si="709"/>
        <v>1.9838272432769494E-3</v>
      </c>
      <c r="LP161" s="243">
        <f t="shared" si="710"/>
        <v>5.2497787819218517E-2</v>
      </c>
      <c r="LQ161" s="243">
        <f t="shared" si="481"/>
        <v>3.0160594838914402E-2</v>
      </c>
      <c r="LR161" s="243">
        <f t="shared" si="711"/>
        <v>0.7600469899406429</v>
      </c>
      <c r="LS161" s="244">
        <v>460.97949333333401</v>
      </c>
      <c r="LT161" s="243">
        <f t="shared" si="482"/>
        <v>52.377393952607221</v>
      </c>
      <c r="LU161" s="243">
        <f t="shared" si="712"/>
        <v>1.6883144778161161</v>
      </c>
      <c r="LV161" s="243">
        <f t="shared" si="713"/>
        <v>44.677668143168916</v>
      </c>
      <c r="LW161" s="243">
        <f t="shared" si="483"/>
        <v>25.667844364297061</v>
      </c>
      <c r="LX161" s="243">
        <f t="shared" si="714"/>
        <v>646.82967798028585</v>
      </c>
      <c r="LY161" s="245">
        <f t="shared" si="484"/>
        <v>0</v>
      </c>
      <c r="LZ161" s="244">
        <v>0</v>
      </c>
      <c r="MA161" s="249">
        <f t="shared" si="715"/>
        <v>0</v>
      </c>
      <c r="MB161" s="249">
        <f t="shared" si="716"/>
        <v>0</v>
      </c>
      <c r="MC161" s="249">
        <f t="shared" si="485"/>
        <v>0</v>
      </c>
      <c r="MD161" s="247">
        <f t="shared" si="717"/>
        <v>0</v>
      </c>
      <c r="ME161" s="250">
        <f t="shared" si="718"/>
        <v>6781.3670284866284</v>
      </c>
      <c r="MF161" s="251">
        <f t="shared" si="765"/>
        <v>2753.07155019533</v>
      </c>
      <c r="MG161" s="252" t="e">
        <f t="shared" si="719"/>
        <v>#REF!</v>
      </c>
      <c r="MH161" s="252" t="e">
        <f t="shared" si="766"/>
        <v>#REF!</v>
      </c>
      <c r="MI161" s="252">
        <f t="shared" si="720"/>
        <v>460.97949333333401</v>
      </c>
      <c r="MJ161" s="252">
        <f t="shared" si="721"/>
        <v>0</v>
      </c>
      <c r="MK161" s="252">
        <f t="shared" si="767"/>
        <v>565.78549999999996</v>
      </c>
      <c r="ML161" s="252">
        <f t="shared" si="722"/>
        <v>0</v>
      </c>
      <c r="MM161" s="252">
        <f t="shared" si="723"/>
        <v>0</v>
      </c>
      <c r="MN161" s="252">
        <f t="shared" si="724"/>
        <v>294.86968000000002</v>
      </c>
      <c r="MO161" s="252">
        <f t="shared" si="725"/>
        <v>0</v>
      </c>
      <c r="MP161" s="253">
        <f t="shared" si="726"/>
        <v>0</v>
      </c>
      <c r="MQ161" s="254">
        <f t="shared" si="768"/>
        <v>0</v>
      </c>
      <c r="MR161" s="255">
        <f t="shared" si="727"/>
        <v>0</v>
      </c>
      <c r="MS161" s="255">
        <f t="shared" si="769"/>
        <v>0</v>
      </c>
      <c r="MT161" s="255">
        <f t="shared" si="770"/>
        <v>582.62864877468667</v>
      </c>
      <c r="MU161" s="255">
        <f t="shared" si="486"/>
        <v>18.780246756965276</v>
      </c>
      <c r="MV161" s="255">
        <f t="shared" si="728"/>
        <v>606.31495186526774</v>
      </c>
      <c r="MW161" s="255" t="e">
        <f t="shared" si="487"/>
        <v>#REF!</v>
      </c>
      <c r="MX161" s="255" t="e">
        <f t="shared" si="488"/>
        <v>#REF!</v>
      </c>
      <c r="MY161" s="256" t="e">
        <f t="shared" si="729"/>
        <v>#REF!</v>
      </c>
      <c r="MZ161" s="254">
        <f t="shared" si="730"/>
        <v>284.76384879491781</v>
      </c>
      <c r="NA161" s="255">
        <f t="shared" si="489"/>
        <v>320.92885759187237</v>
      </c>
      <c r="NB161" s="255">
        <f t="shared" si="731"/>
        <v>0.9584364263890921</v>
      </c>
      <c r="NC161" s="255">
        <f t="shared" si="490"/>
        <v>1.1884611687224742</v>
      </c>
      <c r="ND161" s="255">
        <f t="shared" si="732"/>
        <v>291.42671402605487</v>
      </c>
      <c r="NE161" s="255">
        <f t="shared" si="800"/>
        <v>0.97713708143261924</v>
      </c>
      <c r="NF161" s="256">
        <f t="shared" si="771"/>
        <v>3.2887734042919741E-3</v>
      </c>
      <c r="NG161" s="257">
        <f t="shared" si="772"/>
        <v>1.1248857149589728</v>
      </c>
      <c r="NH161" s="254">
        <f t="shared" si="733"/>
        <v>1106.5014742178519</v>
      </c>
      <c r="NI161" s="255">
        <f t="shared" si="491"/>
        <v>1247.0271614435192</v>
      </c>
      <c r="NJ161" s="255" t="e">
        <f t="shared" si="734"/>
        <v>#REF!</v>
      </c>
      <c r="NK161" s="255" t="e">
        <f t="shared" si="492"/>
        <v>#REF!</v>
      </c>
      <c r="NL161" s="255">
        <f t="shared" si="735"/>
        <v>1205.9968836760429</v>
      </c>
      <c r="NM161" s="255">
        <f t="shared" si="773"/>
        <v>0.91749944729963528</v>
      </c>
      <c r="NN161" s="256" t="e">
        <f t="shared" si="774"/>
        <v>#REF!</v>
      </c>
      <c r="NO161" s="257" t="e">
        <f t="shared" si="801"/>
        <v>#REF!</v>
      </c>
      <c r="NP161" s="254">
        <f t="shared" si="736"/>
        <v>76.491998938126116</v>
      </c>
      <c r="NQ161" s="255">
        <f t="shared" si="493"/>
        <v>86.206482803268131</v>
      </c>
      <c r="NR161" s="255">
        <f t="shared" si="737"/>
        <v>67.272973891589984</v>
      </c>
      <c r="NS161" s="255">
        <f t="shared" si="494"/>
        <v>83.418487625571586</v>
      </c>
      <c r="NT161" s="255">
        <f t="shared" si="738"/>
        <v>720.41886148129629</v>
      </c>
      <c r="NU161" s="255">
        <f t="shared" si="739"/>
        <v>0.1061771186568413</v>
      </c>
      <c r="NV161" s="256">
        <f t="shared" si="740"/>
        <v>9.3380361742981019E-2</v>
      </c>
      <c r="NW161" s="257">
        <f t="shared" si="495"/>
        <v>1.0358957808877343</v>
      </c>
      <c r="NX161" s="254">
        <f t="shared" si="741"/>
        <v>10.844548750177733</v>
      </c>
      <c r="NY161" s="255">
        <f t="shared" si="496"/>
        <v>12.221806441450305</v>
      </c>
      <c r="NZ161" s="255">
        <f t="shared" si="742"/>
        <v>4.0395235612741796E-2</v>
      </c>
      <c r="OA161" s="255">
        <f t="shared" si="497"/>
        <v>5.0090092159799829E-2</v>
      </c>
      <c r="OB161" s="255">
        <f t="shared" si="743"/>
        <v>12.282766444177785</v>
      </c>
      <c r="OC161" s="255">
        <f t="shared" si="775"/>
        <v>0.88290767389118685</v>
      </c>
      <c r="OD161" s="256">
        <f t="shared" si="776"/>
        <v>3.2887734042919741E-3</v>
      </c>
      <c r="OE161" s="257">
        <f t="shared" si="777"/>
        <v>1.1129185802012107</v>
      </c>
      <c r="OF161" s="254">
        <f t="shared" si="744"/>
        <v>0</v>
      </c>
      <c r="OG161" s="255">
        <f t="shared" si="498"/>
        <v>0</v>
      </c>
      <c r="OH161" s="255">
        <f t="shared" si="745"/>
        <v>0</v>
      </c>
      <c r="OI161" s="255">
        <f t="shared" si="499"/>
        <v>0</v>
      </c>
      <c r="OJ161" s="255">
        <f t="shared" si="746"/>
        <v>0</v>
      </c>
      <c r="OK161" s="255"/>
      <c r="OL161" s="256"/>
      <c r="OM161" s="257"/>
      <c r="ON161" s="258"/>
      <c r="OO161" s="254">
        <f t="shared" si="747"/>
        <v>0</v>
      </c>
      <c r="OP161" s="255">
        <f t="shared" si="500"/>
        <v>0</v>
      </c>
      <c r="OQ161" s="255">
        <f t="shared" si="748"/>
        <v>0</v>
      </c>
      <c r="OR161" s="255">
        <f t="shared" si="501"/>
        <v>0</v>
      </c>
      <c r="OS161" s="255">
        <f t="shared" si="749"/>
        <v>0</v>
      </c>
      <c r="OT161" s="255"/>
      <c r="OU161" s="256"/>
      <c r="OV161" s="257"/>
      <c r="OW161" s="258"/>
      <c r="OX161" s="254">
        <f t="shared" si="750"/>
        <v>537.34049726676858</v>
      </c>
      <c r="OY161" s="255">
        <f t="shared" si="502"/>
        <v>605.58274041964819</v>
      </c>
      <c r="OZ161" s="255">
        <f t="shared" si="751"/>
        <v>2.8066870540592581</v>
      </c>
      <c r="PA161" s="255">
        <f t="shared" si="503"/>
        <v>3.4802919470334799</v>
      </c>
      <c r="PB161" s="255">
        <f t="shared" si="752"/>
        <v>853.41454367042297</v>
      </c>
      <c r="PC161" s="255">
        <f t="shared" si="804"/>
        <v>0.62963597380909198</v>
      </c>
      <c r="PD161" s="259">
        <f t="shared" si="504"/>
        <v>3.2887734042919736E-3</v>
      </c>
      <c r="PE161" s="257">
        <f t="shared" si="805"/>
        <v>1.0807530742907847</v>
      </c>
      <c r="PF161" s="254">
        <f t="shared" si="505"/>
        <v>0</v>
      </c>
      <c r="PG161" s="255">
        <f t="shared" si="506"/>
        <v>0</v>
      </c>
      <c r="PH161" s="255">
        <f t="shared" si="753"/>
        <v>0</v>
      </c>
      <c r="PI161" s="255">
        <f t="shared" si="507"/>
        <v>0</v>
      </c>
      <c r="PJ161" s="255">
        <f t="shared" si="508"/>
        <v>0</v>
      </c>
      <c r="PK161" s="255"/>
      <c r="PL161" s="259"/>
      <c r="PM161" s="257"/>
      <c r="PN161" s="254">
        <f t="shared" si="509"/>
        <v>0</v>
      </c>
      <c r="PO161" s="255">
        <f t="shared" si="510"/>
        <v>0</v>
      </c>
      <c r="PP161" s="255">
        <f t="shared" si="754"/>
        <v>0</v>
      </c>
      <c r="PQ161" s="255">
        <f t="shared" si="511"/>
        <v>0</v>
      </c>
      <c r="PR161" s="255">
        <f t="shared" si="512"/>
        <v>0</v>
      </c>
      <c r="PS161" s="255"/>
      <c r="PT161" s="259"/>
      <c r="PU161" s="257"/>
      <c r="PV161" s="254">
        <f t="shared" si="513"/>
        <v>200.85681807242472</v>
      </c>
      <c r="PW161" s="255">
        <f t="shared" si="514"/>
        <v>226.36563396762264</v>
      </c>
      <c r="PX161" s="255">
        <f t="shared" si="515"/>
        <v>0.66625097170922487</v>
      </c>
      <c r="PY161" s="255">
        <f t="shared" si="516"/>
        <v>0.82615120491943883</v>
      </c>
      <c r="PZ161" s="255">
        <f t="shared" si="517"/>
        <v>202.58342239077402</v>
      </c>
      <c r="QA161" s="255">
        <f t="shared" si="755"/>
        <v>0.99147707004861063</v>
      </c>
      <c r="QB161" s="259">
        <f t="shared" si="518"/>
        <v>3.2887734042919745E-3</v>
      </c>
      <c r="QC161" s="257">
        <f t="shared" si="756"/>
        <v>1.1267068935132036</v>
      </c>
      <c r="QD161" s="254">
        <f t="shared" si="519"/>
        <v>286.85312192280708</v>
      </c>
      <c r="QE161" s="255">
        <f t="shared" si="520"/>
        <v>323.28346840700357</v>
      </c>
      <c r="QF161" s="255">
        <f t="shared" si="521"/>
        <v>0.9589095024853177</v>
      </c>
      <c r="QG161" s="255">
        <f t="shared" si="522"/>
        <v>1.189047783081794</v>
      </c>
      <c r="QH161" s="255">
        <f t="shared" si="523"/>
        <v>291.57055978192483</v>
      </c>
      <c r="QI161" s="255">
        <f t="shared" si="784"/>
        <v>0.98382059607579697</v>
      </c>
      <c r="QJ161" s="259">
        <f t="shared" si="785"/>
        <v>3.2887734042919749E-3</v>
      </c>
      <c r="QK161" s="257">
        <f t="shared" si="786"/>
        <v>1.1257345213186563</v>
      </c>
      <c r="QL161" s="254">
        <f t="shared" si="524"/>
        <v>617.27927045086233</v>
      </c>
      <c r="QM161" s="255">
        <f t="shared" si="525"/>
        <v>695.67373779812181</v>
      </c>
      <c r="QN161" s="255">
        <f t="shared" si="526"/>
        <v>3.7247039899955934</v>
      </c>
      <c r="QO161" s="255">
        <f t="shared" si="527"/>
        <v>4.618632947594536</v>
      </c>
      <c r="QP161" s="255">
        <f t="shared" si="757"/>
        <v>1132.5511162108987</v>
      </c>
      <c r="QQ161" s="255">
        <f t="shared" si="758"/>
        <v>0.54503435793348798</v>
      </c>
      <c r="QR161" s="259">
        <f t="shared" si="528"/>
        <v>3.2887734042919749E-3</v>
      </c>
      <c r="QS161" s="257">
        <f t="shared" si="759"/>
        <v>1.0700086690745829</v>
      </c>
      <c r="QT161" s="254">
        <f t="shared" si="529"/>
        <v>149.01838493226757</v>
      </c>
      <c r="QU161" s="255">
        <f t="shared" si="530"/>
        <v>167.94371981866556</v>
      </c>
      <c r="QV161" s="255">
        <f t="shared" si="531"/>
        <v>0.51907485912829465</v>
      </c>
      <c r="QW161" s="255">
        <f t="shared" si="532"/>
        <v>0.64365282531908541</v>
      </c>
      <c r="QX161" s="255">
        <f t="shared" si="533"/>
        <v>157.83235733142402</v>
      </c>
      <c r="QY161" s="255">
        <f t="shared" si="787"/>
        <v>0.94415611254764165</v>
      </c>
      <c r="QZ161" s="259">
        <f t="shared" si="788"/>
        <v>3.2887734042919736E-3</v>
      </c>
      <c r="RA161" s="257">
        <f t="shared" si="789"/>
        <v>1.1206971319105805</v>
      </c>
      <c r="RB161" s="254">
        <f t="shared" si="534"/>
        <v>6.4047301139446594E-2</v>
      </c>
      <c r="RC161" s="255">
        <f t="shared" si="535"/>
        <v>7.2181308384156317E-2</v>
      </c>
      <c r="RD161" s="255">
        <f t="shared" si="760"/>
        <v>1.9838272432769494E-3</v>
      </c>
      <c r="RE161" s="255">
        <f t="shared" si="536"/>
        <v>2.4599457816634174E-3</v>
      </c>
      <c r="RF161" s="255">
        <f t="shared" si="537"/>
        <v>0.60321189677828801</v>
      </c>
      <c r="RG161" s="255">
        <f t="shared" si="790"/>
        <v>0.1061771186568413</v>
      </c>
      <c r="RH161" s="259">
        <f t="shared" si="791"/>
        <v>3.2887734042919745E-3</v>
      </c>
      <c r="RI161" s="257">
        <f t="shared" si="792"/>
        <v>1.0142737996864488</v>
      </c>
      <c r="RJ161" s="254">
        <f t="shared" si="538"/>
        <v>54.506755134666079</v>
      </c>
      <c r="RK161" s="255">
        <f t="shared" si="539"/>
        <v>61.429113036768669</v>
      </c>
      <c r="RL161" s="255">
        <f t="shared" si="761"/>
        <v>1.6883144778161161</v>
      </c>
      <c r="RM161" s="255">
        <f t="shared" si="540"/>
        <v>2.093509952491984</v>
      </c>
      <c r="RN161" s="255">
        <f t="shared" si="541"/>
        <v>513.35688728594118</v>
      </c>
      <c r="RO161" s="255">
        <f t="shared" si="793"/>
        <v>0.10617711865684129</v>
      </c>
      <c r="RP161" s="259">
        <f t="shared" si="794"/>
        <v>3.2887734042919741E-3</v>
      </c>
      <c r="RQ161" s="257">
        <f t="shared" si="795"/>
        <v>1.0142737996864488</v>
      </c>
      <c r="RR161" s="254">
        <f t="shared" si="542"/>
        <v>0</v>
      </c>
      <c r="RS161" s="255">
        <f t="shared" si="543"/>
        <v>0</v>
      </c>
      <c r="RT161" s="255">
        <f t="shared" si="762"/>
        <v>0</v>
      </c>
      <c r="RU161" s="255">
        <f t="shared" si="544"/>
        <v>0</v>
      </c>
      <c r="RV161" s="255">
        <f t="shared" si="545"/>
        <v>0</v>
      </c>
      <c r="RW161" s="255"/>
      <c r="RX161" s="259"/>
      <c r="RY161" s="257"/>
      <c r="RZ161" s="260"/>
      <c r="SA161" s="242" t="e">
        <f t="shared" si="546"/>
        <v>#REF!</v>
      </c>
      <c r="SB161" s="242">
        <f t="shared" si="547"/>
        <v>0.24173794014468328</v>
      </c>
      <c r="SC161" s="242">
        <f t="shared" si="548"/>
        <v>0.36991838335500987</v>
      </c>
      <c r="SD161" s="242">
        <f t="shared" si="549"/>
        <v>9.6823916477505323E-3</v>
      </c>
      <c r="SE161" s="242">
        <f t="shared" si="550"/>
        <v>0</v>
      </c>
      <c r="SF161" s="262">
        <v>0</v>
      </c>
      <c r="SG161" s="242">
        <f t="shared" si="551"/>
        <v>0</v>
      </c>
      <c r="SH161" s="262">
        <v>0</v>
      </c>
      <c r="SI161" s="242">
        <f t="shared" si="552"/>
        <v>0.59117193163705928</v>
      </c>
      <c r="SJ161" s="242">
        <f t="shared" si="553"/>
        <v>0</v>
      </c>
      <c r="SK161" s="242">
        <f t="shared" si="554"/>
        <v>0</v>
      </c>
      <c r="SL161" s="242">
        <f t="shared" si="555"/>
        <v>0.1692313754056832</v>
      </c>
      <c r="SM161" s="242">
        <f t="shared" si="556"/>
        <v>0.24259578934417042</v>
      </c>
      <c r="SN161" s="242">
        <f t="shared" si="557"/>
        <v>0.74825706228385591</v>
      </c>
      <c r="SO161" s="242">
        <f t="shared" si="558"/>
        <v>0.12888017016971676</v>
      </c>
      <c r="SP161" s="242">
        <f t="shared" si="559"/>
        <v>2.0285475993728978E-4</v>
      </c>
      <c r="SQ161" s="242">
        <f t="shared" si="560"/>
        <v>0.25813268202020123</v>
      </c>
      <c r="SR161" s="242">
        <f t="shared" si="561"/>
        <v>0</v>
      </c>
      <c r="SS161" s="242" t="e">
        <f t="shared" si="562"/>
        <v>#REF!</v>
      </c>
      <c r="ST161" s="242" t="e">
        <f t="shared" si="563"/>
        <v>#REF!</v>
      </c>
      <c r="SU161" s="242" t="e">
        <f t="shared" si="796"/>
        <v>#REF!</v>
      </c>
      <c r="SV161" s="242" t="e">
        <f t="shared" si="797"/>
        <v>#REF!</v>
      </c>
      <c r="SW161" s="242" t="e">
        <f t="shared" si="564"/>
        <v>#REF!</v>
      </c>
      <c r="SX161" s="242" t="e">
        <f t="shared" si="564"/>
        <v>#REF!</v>
      </c>
      <c r="SY161" s="242" t="e">
        <f t="shared" si="564"/>
        <v>#REF!</v>
      </c>
      <c r="SZ161" s="263" t="e">
        <f t="shared" si="564"/>
        <v>#REF!</v>
      </c>
      <c r="TA161" s="264">
        <f t="shared" si="565"/>
        <v>2209.7432140000001</v>
      </c>
      <c r="TB161" s="264">
        <f t="shared" si="566"/>
        <v>546.27150200000005</v>
      </c>
      <c r="TC161" s="264">
        <f t="shared" si="567"/>
        <v>907.74105799999995</v>
      </c>
      <c r="TD161" s="264">
        <f t="shared" si="568"/>
        <v>22.115226</v>
      </c>
      <c r="TE161" s="264">
        <f t="shared" si="569"/>
        <v>0</v>
      </c>
      <c r="TF161" s="264">
        <f t="shared" si="569"/>
        <v>0</v>
      </c>
      <c r="TG161" s="264">
        <f t="shared" si="570"/>
        <v>1390.46306</v>
      </c>
      <c r="TH161" s="264">
        <f t="shared" si="571"/>
        <v>0</v>
      </c>
      <c r="TI161" s="264">
        <f t="shared" si="572"/>
        <v>0</v>
      </c>
      <c r="TJ161" s="264">
        <f t="shared" si="573"/>
        <v>381.80539600000003</v>
      </c>
      <c r="TK161" s="264">
        <f t="shared" si="574"/>
        <v>547.79669000000001</v>
      </c>
      <c r="TL161" s="264">
        <f t="shared" si="575"/>
        <v>1777.606614</v>
      </c>
      <c r="TM161" s="264">
        <f t="shared" si="576"/>
        <v>292.32769999999999</v>
      </c>
      <c r="TN161" s="264">
        <f t="shared" si="577"/>
        <v>0.50839600000000007</v>
      </c>
      <c r="TO161" s="264">
        <f t="shared" si="578"/>
        <v>646.93390999999997</v>
      </c>
      <c r="TP161" s="264">
        <f t="shared" si="578"/>
        <v>0</v>
      </c>
      <c r="TQ161" s="264"/>
      <c r="TR161" s="264"/>
      <c r="TS161" s="264" t="e">
        <f t="shared" si="579"/>
        <v>#REF!</v>
      </c>
      <c r="TT161" s="264">
        <f t="shared" si="580"/>
        <v>614.49300908898203</v>
      </c>
      <c r="TU161" s="264">
        <f t="shared" si="581"/>
        <v>940.32513212076799</v>
      </c>
      <c r="TV161" s="264">
        <f t="shared" si="582"/>
        <v>24.612445920748897</v>
      </c>
      <c r="TW161" s="264">
        <f t="shared" si="582"/>
        <v>0</v>
      </c>
      <c r="TX161" s="264">
        <f t="shared" si="583"/>
        <v>0</v>
      </c>
      <c r="TY161" s="264">
        <f t="shared" si="584"/>
        <v>1502.747226782772</v>
      </c>
      <c r="TZ161" s="264">
        <f t="shared" si="585"/>
        <v>0</v>
      </c>
      <c r="UA161" s="264">
        <f t="shared" si="586"/>
        <v>0</v>
      </c>
      <c r="UB161" s="264">
        <f t="shared" si="587"/>
        <v>430.1827716537386</v>
      </c>
      <c r="UC161" s="264">
        <f t="shared" si="588"/>
        <v>616.67364459709438</v>
      </c>
      <c r="UD161" s="264">
        <f t="shared" si="589"/>
        <v>1902.054487184316</v>
      </c>
      <c r="UE161" s="264">
        <f t="shared" si="590"/>
        <v>327.6108149680166</v>
      </c>
      <c r="UF161" s="264">
        <f t="shared" si="591"/>
        <v>0.51565274266539185</v>
      </c>
      <c r="UG161" s="264">
        <f t="shared" si="592"/>
        <v>656.16811504171108</v>
      </c>
      <c r="UH161" s="264">
        <f t="shared" si="592"/>
        <v>0</v>
      </c>
      <c r="UI161" s="191"/>
      <c r="UJ161" s="191"/>
      <c r="UK161" s="191"/>
      <c r="UL161" s="191"/>
      <c r="UM161" s="189"/>
      <c r="UN161" s="191"/>
      <c r="UO161" s="191"/>
      <c r="UP161" s="191"/>
      <c r="UQ161" s="191"/>
      <c r="UR161" s="191"/>
      <c r="US161" s="191"/>
      <c r="UT161" s="191"/>
      <c r="UU161" s="191"/>
      <c r="UV161" s="192"/>
      <c r="UW161" s="191"/>
      <c r="UX161" s="191"/>
      <c r="UY161" s="191"/>
      <c r="UZ161" s="191"/>
      <c r="VA161" s="191"/>
      <c r="VB161" s="191"/>
      <c r="VC161" s="191"/>
      <c r="VD161" s="191"/>
      <c r="VE161" s="191"/>
      <c r="VF161" s="191"/>
      <c r="VG161" s="191"/>
      <c r="VH161" s="191"/>
      <c r="VI161" s="191"/>
      <c r="VJ161" s="191"/>
      <c r="VK161" s="191"/>
      <c r="VL161" s="191"/>
      <c r="VM161" s="191"/>
      <c r="VN161" s="219"/>
      <c r="VO161" s="191"/>
      <c r="VP161" s="191"/>
      <c r="VQ161" s="191"/>
      <c r="VR161" s="191"/>
      <c r="VS161" s="191"/>
      <c r="VT161" s="191"/>
      <c r="VU161" s="191"/>
      <c r="VV161" s="191"/>
    </row>
    <row r="162" spans="1:594" ht="23.1" hidden="1" customHeight="1" thickBot="1" x14ac:dyDescent="0.35">
      <c r="A162" s="265">
        <v>125</v>
      </c>
      <c r="B162" s="266" t="s">
        <v>200</v>
      </c>
      <c r="C162" s="265">
        <v>4</v>
      </c>
      <c r="D162" s="267">
        <v>2565.96</v>
      </c>
      <c r="E162" s="239"/>
      <c r="F162" s="240">
        <f t="shared" si="593"/>
        <v>2565.96</v>
      </c>
      <c r="G162" s="240"/>
      <c r="H162" s="268">
        <f>900+730</f>
        <v>1630</v>
      </c>
      <c r="I162" s="269">
        <v>3.5190999999999999</v>
      </c>
      <c r="J162" s="269">
        <v>3.5190999999999999</v>
      </c>
      <c r="K162" s="269">
        <f t="shared" si="798"/>
        <v>2.9212000000000002</v>
      </c>
      <c r="L162" s="269">
        <f t="shared" si="799"/>
        <v>3.1303000000000001</v>
      </c>
      <c r="M162" s="269">
        <v>0.93459999999999999</v>
      </c>
      <c r="N162" s="269">
        <v>0.20910000000000001</v>
      </c>
      <c r="O162" s="269">
        <v>0.38879999999999998</v>
      </c>
      <c r="P162" s="269">
        <v>1.2999999999999999E-2</v>
      </c>
      <c r="Q162" s="269">
        <v>0</v>
      </c>
      <c r="R162" s="269">
        <v>0</v>
      </c>
      <c r="S162" s="269">
        <v>0.54669999999999996</v>
      </c>
      <c r="T162" s="269">
        <v>0</v>
      </c>
      <c r="U162" s="269">
        <v>0</v>
      </c>
      <c r="V162" s="269">
        <v>0.1757</v>
      </c>
      <c r="W162" s="269">
        <v>0.2021</v>
      </c>
      <c r="X162" s="269">
        <v>0.68440000000000001</v>
      </c>
      <c r="Y162" s="269">
        <v>0.1069</v>
      </c>
      <c r="Z162" s="269">
        <v>5.9999999999999995E-4</v>
      </c>
      <c r="AA162" s="269">
        <v>0.25719999999999998</v>
      </c>
      <c r="AB162" s="269">
        <v>0</v>
      </c>
      <c r="AC162" s="244">
        <v>204.36</v>
      </c>
      <c r="AD162" s="243">
        <f t="shared" si="802"/>
        <v>44.959200000000003</v>
      </c>
      <c r="AE162" s="243">
        <f t="shared" si="390"/>
        <v>0</v>
      </c>
      <c r="AF162" s="243">
        <f t="shared" si="595"/>
        <v>0</v>
      </c>
      <c r="AG162" s="243">
        <f t="shared" si="596"/>
        <v>0</v>
      </c>
      <c r="AH162" s="244">
        <v>7.7305849688750001</v>
      </c>
      <c r="AI162" s="243">
        <f t="shared" si="391"/>
        <v>29.206500608937549</v>
      </c>
      <c r="AJ162" s="243">
        <f t="shared" si="597"/>
        <v>0.94143205881971825</v>
      </c>
      <c r="AK162" s="243">
        <f t="shared" si="598"/>
        <v>24.913006229559059</v>
      </c>
      <c r="AL162" s="243">
        <f t="shared" si="392"/>
        <v>14.312814278890631</v>
      </c>
      <c r="AM162" s="243">
        <f t="shared" si="599"/>
        <v>360.68291982804391</v>
      </c>
      <c r="AN162" s="244">
        <v>883.72</v>
      </c>
      <c r="AO162" s="244">
        <v>194.41839999999999</v>
      </c>
      <c r="AP162" s="243">
        <f t="shared" si="600"/>
        <v>0</v>
      </c>
      <c r="AQ162" s="243">
        <f t="shared" si="601"/>
        <v>0</v>
      </c>
      <c r="AR162" s="243">
        <f t="shared" si="602"/>
        <v>0</v>
      </c>
      <c r="AS162" s="244">
        <v>88.915736374591702</v>
      </c>
      <c r="AT162" s="244" t="e">
        <f t="shared" si="393"/>
        <v>#REF!</v>
      </c>
      <c r="AU162" s="243">
        <f t="shared" si="394"/>
        <v>132.60297941433743</v>
      </c>
      <c r="AV162" s="243">
        <f t="shared" si="603"/>
        <v>4.2742777571054447</v>
      </c>
      <c r="AW162" s="243">
        <f t="shared" si="604"/>
        <v>113.1097113084666</v>
      </c>
      <c r="AX162" s="243">
        <f t="shared" si="395"/>
        <v>64.982855789446461</v>
      </c>
      <c r="AY162" s="243">
        <f t="shared" si="605"/>
        <v>1637.5679658940505</v>
      </c>
      <c r="AZ162" s="244">
        <v>122</v>
      </c>
      <c r="BA162" s="243">
        <f t="shared" si="606"/>
        <v>621.85433333333322</v>
      </c>
      <c r="BB162" s="243">
        <f t="shared" si="607"/>
        <v>64.850523333333328</v>
      </c>
      <c r="BC162" s="243">
        <f t="shared" si="608"/>
        <v>51.880418666666664</v>
      </c>
      <c r="BD162" s="243">
        <f t="shared" si="609"/>
        <v>12.970104666666664</v>
      </c>
      <c r="BE162" s="244">
        <v>24.31894625</v>
      </c>
      <c r="BF162" s="243">
        <f t="shared" si="610"/>
        <v>19.455157</v>
      </c>
      <c r="BG162" s="243">
        <f t="shared" si="611"/>
        <v>4.86378925</v>
      </c>
      <c r="BH162" s="243">
        <f t="shared" si="396"/>
        <v>80.787918711424837</v>
      </c>
      <c r="BI162" s="243">
        <f t="shared" si="612"/>
        <v>2.6040893312971067</v>
      </c>
      <c r="BJ162" s="243">
        <f t="shared" si="613"/>
        <v>68.911710755068555</v>
      </c>
      <c r="BK162" s="243">
        <f t="shared" si="397"/>
        <v>39.590586081404567</v>
      </c>
      <c r="BL162" s="243">
        <f t="shared" si="614"/>
        <v>997.68276925139503</v>
      </c>
      <c r="BM162" s="244">
        <v>11.74</v>
      </c>
      <c r="BN162" s="243">
        <f t="shared" si="615"/>
        <v>2.5828000000000002</v>
      </c>
      <c r="BO162" s="243">
        <f t="shared" si="398"/>
        <v>0</v>
      </c>
      <c r="BP162" s="243">
        <f t="shared" si="616"/>
        <v>0</v>
      </c>
      <c r="BQ162" s="243">
        <f t="shared" si="617"/>
        <v>0</v>
      </c>
      <c r="BR162" s="244">
        <v>2.2348274093499998</v>
      </c>
      <c r="BS162" s="243">
        <f t="shared" si="399"/>
        <v>1.8813100935769993</v>
      </c>
      <c r="BT162" s="243">
        <f t="shared" si="618"/>
        <v>6.0641487263028183E-2</v>
      </c>
      <c r="BU162" s="243">
        <f t="shared" si="619"/>
        <v>1.6047485697986565</v>
      </c>
      <c r="BV162" s="243">
        <f t="shared" si="400"/>
        <v>0.9219468751463501</v>
      </c>
      <c r="BW162" s="243">
        <f t="shared" si="620"/>
        <v>23.233061253688021</v>
      </c>
      <c r="BX162" s="244">
        <v>0</v>
      </c>
      <c r="BY162" s="243">
        <f t="shared" si="401"/>
        <v>0</v>
      </c>
      <c r="BZ162" s="243">
        <f t="shared" si="621"/>
        <v>0</v>
      </c>
      <c r="CA162" s="243">
        <f t="shared" si="622"/>
        <v>0</v>
      </c>
      <c r="CB162" s="243">
        <f t="shared" si="402"/>
        <v>0</v>
      </c>
      <c r="CC162" s="243">
        <f t="shared" si="623"/>
        <v>0</v>
      </c>
      <c r="CD162" s="245"/>
      <c r="CE162" s="243">
        <f t="shared" si="403"/>
        <v>0</v>
      </c>
      <c r="CF162" s="243">
        <f t="shared" si="624"/>
        <v>0</v>
      </c>
      <c r="CG162" s="243">
        <f t="shared" si="625"/>
        <v>0</v>
      </c>
      <c r="CH162" s="243">
        <f t="shared" si="404"/>
        <v>0</v>
      </c>
      <c r="CI162" s="243">
        <f t="shared" si="626"/>
        <v>0</v>
      </c>
      <c r="CJ162" s="245"/>
      <c r="CK162" s="243">
        <f t="shared" si="405"/>
        <v>0</v>
      </c>
      <c r="CL162" s="243">
        <f t="shared" si="627"/>
        <v>0</v>
      </c>
      <c r="CM162" s="243">
        <f t="shared" si="628"/>
        <v>0</v>
      </c>
      <c r="CN162" s="243">
        <f t="shared" si="406"/>
        <v>0</v>
      </c>
      <c r="CO162" s="243">
        <f t="shared" si="629"/>
        <v>0</v>
      </c>
      <c r="CP162" s="243">
        <v>0</v>
      </c>
      <c r="CQ162" s="243">
        <f t="shared" si="407"/>
        <v>0</v>
      </c>
      <c r="CR162" s="243">
        <f t="shared" si="763"/>
        <v>0</v>
      </c>
      <c r="CS162" s="243">
        <f t="shared" si="630"/>
        <v>0</v>
      </c>
      <c r="CT162" s="243">
        <f t="shared" si="408"/>
        <v>0</v>
      </c>
      <c r="CU162" s="243">
        <f t="shared" si="631"/>
        <v>0</v>
      </c>
      <c r="CV162" s="243"/>
      <c r="CW162" s="243">
        <f t="shared" si="409"/>
        <v>0</v>
      </c>
      <c r="CX162" s="243">
        <f t="shared" si="764"/>
        <v>0</v>
      </c>
      <c r="CY162" s="243">
        <f t="shared" si="632"/>
        <v>0</v>
      </c>
      <c r="CZ162" s="243">
        <f t="shared" si="410"/>
        <v>0</v>
      </c>
      <c r="DA162" s="243">
        <f t="shared" si="633"/>
        <v>0</v>
      </c>
      <c r="DB162" s="244">
        <v>0</v>
      </c>
      <c r="DC162" s="243">
        <f t="shared" si="634"/>
        <v>0</v>
      </c>
      <c r="DD162" s="243">
        <f t="shared" si="411"/>
        <v>0</v>
      </c>
      <c r="DE162" s="244">
        <v>0</v>
      </c>
      <c r="DF162" s="244">
        <v>0</v>
      </c>
      <c r="DG162" s="243">
        <f t="shared" si="412"/>
        <v>0</v>
      </c>
      <c r="DH162" s="243">
        <f t="shared" si="413"/>
        <v>0</v>
      </c>
      <c r="DI162" s="243">
        <f t="shared" si="635"/>
        <v>0</v>
      </c>
      <c r="DJ162" s="244">
        <v>192.52</v>
      </c>
      <c r="DK162" s="243">
        <f t="shared" si="636"/>
        <v>42.354400000000005</v>
      </c>
      <c r="DL162" s="243">
        <f t="shared" si="414"/>
        <v>0</v>
      </c>
      <c r="DM162" s="244">
        <v>8.0909250737799994</v>
      </c>
      <c r="DN162" s="244">
        <v>9.3812870986666699</v>
      </c>
      <c r="DO162" s="243">
        <f t="shared" si="415"/>
        <v>28.672116893504928</v>
      </c>
      <c r="DP162" s="243">
        <f t="shared" si="416"/>
        <v>14.050936453297581</v>
      </c>
      <c r="DQ162" s="243">
        <f t="shared" si="637"/>
        <v>354.08359862309902</v>
      </c>
      <c r="DR162" s="244">
        <v>32.28</v>
      </c>
      <c r="DS162" s="243">
        <f t="shared" si="638"/>
        <v>7.1016000000000004</v>
      </c>
      <c r="DT162" s="243">
        <f t="shared" si="417"/>
        <v>0</v>
      </c>
      <c r="DU162" s="244">
        <v>1.36540377326</v>
      </c>
      <c r="DV162" s="244">
        <v>0</v>
      </c>
      <c r="DW162" s="243">
        <f t="shared" si="418"/>
        <v>4.629754468225677</v>
      </c>
      <c r="DX162" s="243">
        <f t="shared" si="419"/>
        <v>2.2688379120742836</v>
      </c>
      <c r="DY162" s="243">
        <f t="shared" si="420"/>
        <v>57.174715384271948</v>
      </c>
      <c r="DZ162" s="244">
        <v>130.68</v>
      </c>
      <c r="EA162" s="243">
        <f t="shared" si="639"/>
        <v>28.749600000000001</v>
      </c>
      <c r="EB162" s="243">
        <f t="shared" si="421"/>
        <v>0</v>
      </c>
      <c r="EC162" s="244">
        <v>5.4117569721349996</v>
      </c>
      <c r="ED162" s="244">
        <v>5.764947275E-2</v>
      </c>
      <c r="EE162" s="243">
        <f t="shared" si="422"/>
        <v>18.736148457501695</v>
      </c>
      <c r="EF162" s="243">
        <f t="shared" si="423"/>
        <v>9.1817577451193344</v>
      </c>
      <c r="EG162" s="243">
        <f t="shared" si="424"/>
        <v>231.38029517700721</v>
      </c>
      <c r="EH162" s="244">
        <v>13.94</v>
      </c>
      <c r="EI162" s="243">
        <f t="shared" si="640"/>
        <v>3.0667999999999997</v>
      </c>
      <c r="EJ162" s="243">
        <f t="shared" si="425"/>
        <v>0</v>
      </c>
      <c r="EK162" s="244">
        <v>0.58778005933500099</v>
      </c>
      <c r="EL162" s="244">
        <v>0</v>
      </c>
      <c r="EM162" s="243">
        <f t="shared" si="426"/>
        <v>1.9991306869958709</v>
      </c>
      <c r="EN162" s="243">
        <f t="shared" si="427"/>
        <v>0.97968553731654362</v>
      </c>
      <c r="EO162" s="243">
        <f t="shared" si="641"/>
        <v>24.688075540376897</v>
      </c>
      <c r="EP162" s="244">
        <v>0</v>
      </c>
      <c r="EQ162" s="244">
        <v>297.65136000000001</v>
      </c>
      <c r="ER162" s="244">
        <v>0</v>
      </c>
      <c r="ES162" s="244">
        <v>0</v>
      </c>
      <c r="ET162" s="244">
        <v>0</v>
      </c>
      <c r="EU162" s="243">
        <f t="shared" si="428"/>
        <v>33.819731178315237</v>
      </c>
      <c r="EV162" s="243">
        <f t="shared" si="642"/>
        <v>1.0901333089588834</v>
      </c>
      <c r="EW162" s="243">
        <f t="shared" si="643"/>
        <v>28.848069983075934</v>
      </c>
      <c r="EX162" s="243">
        <f t="shared" si="429"/>
        <v>16.573554558915763</v>
      </c>
      <c r="EY162" s="243">
        <f t="shared" si="644"/>
        <v>417.6535748846772</v>
      </c>
      <c r="EZ162" s="245">
        <f t="shared" si="645"/>
        <v>369.42</v>
      </c>
      <c r="FA162" s="245">
        <f t="shared" si="645"/>
        <v>81.272400000000005</v>
      </c>
      <c r="FB162" s="245">
        <f t="shared" si="645"/>
        <v>0</v>
      </c>
      <c r="FC162" s="245">
        <f t="shared" si="646"/>
        <v>0</v>
      </c>
      <c r="FD162" s="245">
        <f t="shared" si="647"/>
        <v>0</v>
      </c>
      <c r="FE162" s="245">
        <f t="shared" si="648"/>
        <v>24.894802449926665</v>
      </c>
      <c r="FF162" s="245">
        <f t="shared" si="649"/>
        <v>87.85688168454341</v>
      </c>
      <c r="FG162" s="245">
        <f t="shared" si="650"/>
        <v>2.8319477952264309</v>
      </c>
      <c r="FH162" s="245">
        <f t="shared" si="651"/>
        <v>74.941502579287771</v>
      </c>
      <c r="FI162" s="245">
        <f t="shared" si="652"/>
        <v>43.054772206723506</v>
      </c>
      <c r="FJ162" s="245">
        <f t="shared" si="652"/>
        <v>1084.9802596094323</v>
      </c>
      <c r="FK162" s="244">
        <f t="shared" si="430"/>
        <v>0</v>
      </c>
      <c r="FL162" s="244">
        <v>0</v>
      </c>
      <c r="FM162" s="243">
        <f t="shared" si="653"/>
        <v>0</v>
      </c>
      <c r="FN162" s="243">
        <f t="shared" si="654"/>
        <v>0</v>
      </c>
      <c r="FO162" s="244">
        <v>0</v>
      </c>
      <c r="FP162" s="244">
        <f t="shared" si="655"/>
        <v>0</v>
      </c>
      <c r="FQ162" s="244">
        <f t="shared" si="431"/>
        <v>0</v>
      </c>
      <c r="FR162" s="244">
        <v>0</v>
      </c>
      <c r="FS162" s="243">
        <f t="shared" si="656"/>
        <v>0</v>
      </c>
      <c r="FT162" s="243">
        <f t="shared" si="657"/>
        <v>0</v>
      </c>
      <c r="FU162" s="244">
        <v>0</v>
      </c>
      <c r="FV162" s="244">
        <f t="shared" si="658"/>
        <v>0</v>
      </c>
      <c r="FW162" s="270">
        <v>3.8843999999999997E-2</v>
      </c>
      <c r="FX162" s="243">
        <f t="shared" si="659"/>
        <v>173.58407580562775</v>
      </c>
      <c r="FY162" s="243">
        <f t="shared" si="660"/>
        <v>38.188496677238106</v>
      </c>
      <c r="FZ162" s="243">
        <f t="shared" si="432"/>
        <v>0</v>
      </c>
      <c r="GA162" s="243">
        <f t="shared" si="661"/>
        <v>0</v>
      </c>
      <c r="GB162" s="243">
        <f t="shared" si="662"/>
        <v>0</v>
      </c>
      <c r="GC162" s="243">
        <f t="shared" si="663"/>
        <v>3.0246865539553949</v>
      </c>
      <c r="GD162" s="243">
        <f t="shared" si="433"/>
        <v>24.405685760899051</v>
      </c>
      <c r="GE162" s="243">
        <f t="shared" si="664"/>
        <v>0.7866842830790638</v>
      </c>
      <c r="GF162" s="243">
        <f t="shared" si="665"/>
        <v>20.817933977748694</v>
      </c>
      <c r="GG162" s="243">
        <f t="shared" si="434"/>
        <v>11.960147239886016</v>
      </c>
      <c r="GH162" s="247">
        <f t="shared" si="666"/>
        <v>301.39571044512758</v>
      </c>
      <c r="GI162" s="244">
        <v>256</v>
      </c>
      <c r="GJ162" s="244">
        <v>4075.89</v>
      </c>
      <c r="GK162" s="244">
        <v>896.69579999999996</v>
      </c>
      <c r="GL162" s="244">
        <v>2500.0425406559202</v>
      </c>
      <c r="GM162" s="244">
        <v>71.022008333333304</v>
      </c>
      <c r="GN162" s="271">
        <v>198.59</v>
      </c>
      <c r="GO162" s="243">
        <f t="shared" si="667"/>
        <v>43.689799999999998</v>
      </c>
      <c r="GP162" s="243">
        <f t="shared" si="435"/>
        <v>0</v>
      </c>
      <c r="GQ162" s="243">
        <f t="shared" si="668"/>
        <v>0</v>
      </c>
      <c r="GR162" s="243">
        <f t="shared" si="669"/>
        <v>0</v>
      </c>
      <c r="GS162" s="244">
        <v>4.0173038950000004</v>
      </c>
      <c r="GT162" s="244">
        <v>1.49863620833333</v>
      </c>
      <c r="GU162" s="245"/>
      <c r="GV162" s="243">
        <f t="shared" si="436"/>
        <v>28.155037885351508</v>
      </c>
      <c r="GW162" s="243">
        <f t="shared" si="670"/>
        <v>0.90753957954286579</v>
      </c>
      <c r="GX162" s="243">
        <f t="shared" si="671"/>
        <v>24.016113522911684</v>
      </c>
      <c r="GY162" s="243">
        <f t="shared" si="437"/>
        <v>13.797538899434242</v>
      </c>
      <c r="GZ162" s="243">
        <f t="shared" si="672"/>
        <v>347.69798026574284</v>
      </c>
      <c r="HA162" s="244">
        <v>0</v>
      </c>
      <c r="HB162" s="244">
        <v>44</v>
      </c>
      <c r="HC162" s="244">
        <v>0</v>
      </c>
      <c r="HD162" s="244">
        <v>0</v>
      </c>
      <c r="HE162" s="244">
        <v>0</v>
      </c>
      <c r="HF162" s="243">
        <f t="shared" si="673"/>
        <v>0</v>
      </c>
      <c r="HG162" s="243">
        <f t="shared" si="438"/>
        <v>0</v>
      </c>
      <c r="HH162" s="244">
        <v>0</v>
      </c>
      <c r="HI162" s="244">
        <v>0</v>
      </c>
      <c r="HJ162" s="243">
        <f t="shared" si="439"/>
        <v>0</v>
      </c>
      <c r="HK162" s="243">
        <f t="shared" si="440"/>
        <v>0</v>
      </c>
      <c r="HL162" s="243">
        <f t="shared" si="441"/>
        <v>0</v>
      </c>
      <c r="HM162" s="244">
        <v>88.52</v>
      </c>
      <c r="HN162" s="243">
        <f t="shared" si="674"/>
        <v>19.474399999999999</v>
      </c>
      <c r="HO162" s="243">
        <f t="shared" si="442"/>
        <v>0</v>
      </c>
      <c r="HP162" s="244">
        <v>3.8182679296950002</v>
      </c>
      <c r="HQ162" s="244">
        <v>85.645110654785</v>
      </c>
      <c r="HR162" s="243">
        <f t="shared" si="443"/>
        <v>22.435539991466541</v>
      </c>
      <c r="HS162" s="243">
        <f t="shared" si="444"/>
        <v>10.994665928797327</v>
      </c>
      <c r="HT162" s="243">
        <f t="shared" si="445"/>
        <v>277.06558140569263</v>
      </c>
      <c r="HU162" s="244">
        <v>52.9</v>
      </c>
      <c r="HV162" s="243">
        <f t="shared" si="675"/>
        <v>11.638</v>
      </c>
      <c r="HW162" s="243">
        <f t="shared" si="446"/>
        <v>0</v>
      </c>
      <c r="HX162" s="244">
        <v>2.16051857255</v>
      </c>
      <c r="HY162" s="244">
        <v>118.98572366761</v>
      </c>
      <c r="HZ162" s="243">
        <f t="shared" si="447"/>
        <v>21.09780770567075</v>
      </c>
      <c r="IA162" s="243">
        <f t="shared" si="448"/>
        <v>10.33910249729154</v>
      </c>
      <c r="IB162" s="243">
        <f t="shared" si="449"/>
        <v>260.54538293174676</v>
      </c>
      <c r="IC162" s="244">
        <v>21.87</v>
      </c>
      <c r="ID162" s="243">
        <f t="shared" si="676"/>
        <v>4.8113999999999999</v>
      </c>
      <c r="IE162" s="243">
        <f t="shared" si="450"/>
        <v>0</v>
      </c>
      <c r="IF162" s="244">
        <v>0.96650090550999901</v>
      </c>
      <c r="IG162" s="244">
        <v>1.82363547150167</v>
      </c>
      <c r="IH162" s="243">
        <f t="shared" si="451"/>
        <v>3.3486137529573967</v>
      </c>
      <c r="II162" s="243">
        <f t="shared" si="452"/>
        <v>1.6410075064984533</v>
      </c>
      <c r="IJ162" s="243">
        <f t="shared" si="677"/>
        <v>41.353389163761022</v>
      </c>
      <c r="IK162" s="244">
        <v>34.96</v>
      </c>
      <c r="IL162" s="243">
        <f t="shared" si="678"/>
        <v>7.6912000000000003</v>
      </c>
      <c r="IM162" s="243">
        <f t="shared" si="453"/>
        <v>0</v>
      </c>
      <c r="IN162" s="244">
        <v>1.6060909620149999</v>
      </c>
      <c r="IO162" s="244">
        <v>71.202267179200007</v>
      </c>
      <c r="IP162" s="243">
        <f t="shared" si="454"/>
        <v>13.118741396991936</v>
      </c>
      <c r="IQ162" s="243">
        <f t="shared" si="455"/>
        <v>6.428914976910348</v>
      </c>
      <c r="IR162" s="243">
        <f t="shared" si="679"/>
        <v>162.00865741814073</v>
      </c>
      <c r="IS162" s="244">
        <v>2.89</v>
      </c>
      <c r="IT162" s="243">
        <f t="shared" si="680"/>
        <v>0.63580000000000003</v>
      </c>
      <c r="IU162" s="243">
        <f t="shared" si="456"/>
        <v>0</v>
      </c>
      <c r="IV162" s="244">
        <v>0.12656875314499999</v>
      </c>
      <c r="IW162" s="244">
        <v>0.30028300655673301</v>
      </c>
      <c r="IX162" s="243">
        <f t="shared" si="457"/>
        <v>0.44910804356683359</v>
      </c>
      <c r="IY162" s="243">
        <f t="shared" si="458"/>
        <v>0.22008799016342834</v>
      </c>
      <c r="IZ162" s="243">
        <f t="shared" si="681"/>
        <v>5.5462173521183935</v>
      </c>
      <c r="JA162" s="244">
        <v>46.903967777777602</v>
      </c>
      <c r="JB162" s="243">
        <f t="shared" si="682"/>
        <v>10.318872911111072</v>
      </c>
      <c r="JC162" s="244">
        <v>120.301375555555</v>
      </c>
      <c r="JD162" s="243">
        <f t="shared" si="459"/>
        <v>0</v>
      </c>
      <c r="JE162" s="243">
        <f t="shared" si="460"/>
        <v>20.170649551301185</v>
      </c>
      <c r="JF162" s="243">
        <f t="shared" si="461"/>
        <v>9.8847432897872434</v>
      </c>
      <c r="JG162" s="243">
        <f t="shared" si="683"/>
        <v>249.0955309026385</v>
      </c>
      <c r="JH162" s="244">
        <v>0</v>
      </c>
      <c r="JI162" s="243">
        <f t="shared" si="684"/>
        <v>0</v>
      </c>
      <c r="JJ162" s="244">
        <v>0</v>
      </c>
      <c r="JK162" s="243">
        <f t="shared" si="462"/>
        <v>0</v>
      </c>
      <c r="JL162" s="243">
        <f t="shared" si="463"/>
        <v>0</v>
      </c>
      <c r="JM162" s="243">
        <f t="shared" si="464"/>
        <v>0</v>
      </c>
      <c r="JN162" s="243">
        <f t="shared" si="685"/>
        <v>0</v>
      </c>
      <c r="JO162" s="244">
        <v>0</v>
      </c>
      <c r="JP162" s="243">
        <f t="shared" si="686"/>
        <v>0</v>
      </c>
      <c r="JQ162" s="244">
        <v>0</v>
      </c>
      <c r="JR162" s="243">
        <f t="shared" si="465"/>
        <v>0</v>
      </c>
      <c r="JS162" s="243">
        <f t="shared" si="466"/>
        <v>0</v>
      </c>
      <c r="JT162" s="243">
        <f t="shared" si="467"/>
        <v>0</v>
      </c>
      <c r="JU162" s="243">
        <f t="shared" si="687"/>
        <v>0</v>
      </c>
      <c r="JV162" s="244">
        <v>0</v>
      </c>
      <c r="JW162" s="243">
        <f t="shared" si="688"/>
        <v>0</v>
      </c>
      <c r="JX162" s="244">
        <v>0</v>
      </c>
      <c r="JY162" s="243">
        <f t="shared" si="468"/>
        <v>0</v>
      </c>
      <c r="JZ162" s="243">
        <f t="shared" si="469"/>
        <v>0</v>
      </c>
      <c r="KA162" s="243">
        <f t="shared" si="470"/>
        <v>0</v>
      </c>
      <c r="KB162" s="243">
        <f t="shared" si="689"/>
        <v>0</v>
      </c>
      <c r="KC162" s="244">
        <v>111.44</v>
      </c>
      <c r="KD162" s="243">
        <f t="shared" si="690"/>
        <v>24.5168</v>
      </c>
      <c r="KE162" s="244">
        <v>66.44</v>
      </c>
      <c r="KF162" s="243">
        <f t="shared" si="471"/>
        <v>0</v>
      </c>
      <c r="KG162" s="243">
        <f t="shared" si="472"/>
        <v>22.996721289468432</v>
      </c>
      <c r="KH162" s="243">
        <f t="shared" si="473"/>
        <v>11.269676064473423</v>
      </c>
      <c r="KI162" s="243">
        <f t="shared" si="691"/>
        <v>283.99583682473019</v>
      </c>
      <c r="KJ162" s="244">
        <v>42.5277777777778</v>
      </c>
      <c r="KK162" s="243">
        <f t="shared" si="692"/>
        <v>9.3561111111111153</v>
      </c>
      <c r="KL162" s="244">
        <v>41.2222222222222</v>
      </c>
      <c r="KM162" s="243">
        <f t="shared" si="474"/>
        <v>0</v>
      </c>
      <c r="KN162" s="243">
        <f t="shared" si="475"/>
        <v>10.578898913265933</v>
      </c>
      <c r="KO162" s="243">
        <f t="shared" si="476"/>
        <v>5.1842505012188527</v>
      </c>
      <c r="KP162" s="243">
        <f t="shared" si="693"/>
        <v>130.64311263071508</v>
      </c>
      <c r="KQ162" s="243">
        <f t="shared" si="694"/>
        <v>402.01174555555542</v>
      </c>
      <c r="KR162" s="243">
        <f t="shared" si="694"/>
        <v>88.442584022222192</v>
      </c>
      <c r="KS162" s="243">
        <f t="shared" si="695"/>
        <v>514.59856488034563</v>
      </c>
      <c r="KT162" s="243">
        <f t="shared" si="696"/>
        <v>0</v>
      </c>
      <c r="KU162" s="243">
        <f t="shared" si="697"/>
        <v>0</v>
      </c>
      <c r="KV162" s="243">
        <f t="shared" si="698"/>
        <v>0</v>
      </c>
      <c r="KW162" s="243">
        <f t="shared" si="699"/>
        <v>114.196080644689</v>
      </c>
      <c r="KX162" s="243">
        <f t="shared" si="700"/>
        <v>3.6809562620991789</v>
      </c>
      <c r="KY162" s="243">
        <f t="shared" si="701"/>
        <v>97.408714127901064</v>
      </c>
      <c r="KZ162" s="243">
        <f t="shared" si="702"/>
        <v>55.96244875514062</v>
      </c>
      <c r="LA162" s="243">
        <f t="shared" si="702"/>
        <v>1410.2537086295431</v>
      </c>
      <c r="LB162" s="244">
        <v>101.88</v>
      </c>
      <c r="LC162" s="243">
        <f t="shared" si="703"/>
        <v>22.413599999999999</v>
      </c>
      <c r="LD162" s="243">
        <f t="shared" si="477"/>
        <v>0</v>
      </c>
      <c r="LE162" s="243">
        <f t="shared" si="704"/>
        <v>0</v>
      </c>
      <c r="LF162" s="243">
        <f t="shared" si="705"/>
        <v>0</v>
      </c>
      <c r="LG162" s="244">
        <v>8.8295075318583294</v>
      </c>
      <c r="LH162" s="243">
        <f t="shared" si="478"/>
        <v>15.125708514650833</v>
      </c>
      <c r="LI162" s="243">
        <f t="shared" si="706"/>
        <v>0.48755676343153259</v>
      </c>
      <c r="LJ162" s="243">
        <f t="shared" si="707"/>
        <v>12.902157485333147</v>
      </c>
      <c r="LK162" s="243">
        <f t="shared" si="479"/>
        <v>7.4124408023254578</v>
      </c>
      <c r="LL162" s="243">
        <f t="shared" si="708"/>
        <v>186.79350821860152</v>
      </c>
      <c r="LM162" s="243">
        <f t="shared" si="480"/>
        <v>1.0833333356823494</v>
      </c>
      <c r="LN162" s="244">
        <v>0.123090457874221</v>
      </c>
      <c r="LO162" s="243">
        <f t="shared" si="709"/>
        <v>3.9676544865538798E-3</v>
      </c>
      <c r="LP162" s="243">
        <f t="shared" si="710"/>
        <v>0.10499557563843652</v>
      </c>
      <c r="LQ162" s="243">
        <f t="shared" si="481"/>
        <v>6.0321189677828513E-2</v>
      </c>
      <c r="LR162" s="243">
        <f t="shared" si="711"/>
        <v>1.5200939798812787</v>
      </c>
      <c r="LS162" s="244">
        <v>470.27249499999999</v>
      </c>
      <c r="LT162" s="243">
        <f t="shared" si="482"/>
        <v>53.433283024326158</v>
      </c>
      <c r="LU162" s="243">
        <f t="shared" si="712"/>
        <v>1.7223496344404401</v>
      </c>
      <c r="LV162" s="243">
        <f t="shared" si="713"/>
        <v>45.578336503739557</v>
      </c>
      <c r="LW162" s="243">
        <f t="shared" si="483"/>
        <v>26.18528890121631</v>
      </c>
      <c r="LX162" s="243">
        <f t="shared" si="714"/>
        <v>659.86928031065088</v>
      </c>
      <c r="LY162" s="245">
        <f t="shared" si="484"/>
        <v>0</v>
      </c>
      <c r="LZ162" s="244">
        <v>0</v>
      </c>
      <c r="MA162" s="249">
        <f t="shared" si="715"/>
        <v>0</v>
      </c>
      <c r="MB162" s="249">
        <f t="shared" si="716"/>
        <v>0</v>
      </c>
      <c r="MC162" s="249">
        <f t="shared" si="485"/>
        <v>0</v>
      </c>
      <c r="MD162" s="247">
        <f t="shared" si="717"/>
        <v>0</v>
      </c>
      <c r="ME162" s="250">
        <f t="shared" si="718"/>
        <v>7011.6772576861558</v>
      </c>
      <c r="MF162" s="251">
        <f t="shared" si="765"/>
        <v>2861.2731020606439</v>
      </c>
      <c r="MG162" s="252" t="e">
        <f t="shared" si="719"/>
        <v>#REF!</v>
      </c>
      <c r="MH162" s="252" t="e">
        <f t="shared" si="766"/>
        <v>#REF!</v>
      </c>
      <c r="MI162" s="252">
        <f t="shared" si="720"/>
        <v>470.27249499999999</v>
      </c>
      <c r="MJ162" s="252">
        <f t="shared" si="721"/>
        <v>0</v>
      </c>
      <c r="MK162" s="252">
        <f t="shared" si="767"/>
        <v>621.85433333333322</v>
      </c>
      <c r="ML162" s="252">
        <f t="shared" si="722"/>
        <v>0</v>
      </c>
      <c r="MM162" s="252">
        <f t="shared" si="723"/>
        <v>0</v>
      </c>
      <c r="MN162" s="252">
        <f t="shared" si="724"/>
        <v>297.65136000000001</v>
      </c>
      <c r="MO162" s="252">
        <f t="shared" si="725"/>
        <v>0</v>
      </c>
      <c r="MP162" s="253">
        <f t="shared" si="726"/>
        <v>0</v>
      </c>
      <c r="MQ162" s="254">
        <f t="shared" si="768"/>
        <v>0</v>
      </c>
      <c r="MR162" s="255">
        <f t="shared" si="727"/>
        <v>0</v>
      </c>
      <c r="MS162" s="255">
        <f t="shared" si="769"/>
        <v>0</v>
      </c>
      <c r="MT162" s="255">
        <f t="shared" si="770"/>
        <v>601.59420797892631</v>
      </c>
      <c r="MU162" s="255">
        <f t="shared" si="486"/>
        <v>19.391575915750249</v>
      </c>
      <c r="MV162" s="255">
        <f t="shared" si="728"/>
        <v>626.05154075460564</v>
      </c>
      <c r="MW162" s="255" t="e">
        <f t="shared" si="487"/>
        <v>#REF!</v>
      </c>
      <c r="MX162" s="255" t="e">
        <f t="shared" si="488"/>
        <v>#REF!</v>
      </c>
      <c r="MY162" s="256" t="e">
        <f t="shared" si="729"/>
        <v>#REF!</v>
      </c>
      <c r="MZ162" s="254">
        <f t="shared" si="730"/>
        <v>279.71306760006206</v>
      </c>
      <c r="NA162" s="255">
        <f t="shared" si="489"/>
        <v>315.23662718526992</v>
      </c>
      <c r="NB162" s="255">
        <f t="shared" si="731"/>
        <v>0.94143205881971825</v>
      </c>
      <c r="NC162" s="255">
        <f t="shared" si="490"/>
        <v>1.1673757529364506</v>
      </c>
      <c r="ND162" s="255">
        <f t="shared" si="732"/>
        <v>286.2562855778126</v>
      </c>
      <c r="NE162" s="255">
        <f t="shared" si="800"/>
        <v>0.9771420985060888</v>
      </c>
      <c r="NF162" s="256">
        <f t="shared" si="771"/>
        <v>3.2887734042919741E-3</v>
      </c>
      <c r="NG162" s="257">
        <f t="shared" si="772"/>
        <v>1.1248863521273034</v>
      </c>
      <c r="NH162" s="254">
        <f t="shared" si="733"/>
        <v>1216.1322477963292</v>
      </c>
      <c r="NI162" s="255">
        <f t="shared" si="491"/>
        <v>1370.581043266463</v>
      </c>
      <c r="NJ162" s="255" t="e">
        <f t="shared" si="734"/>
        <v>#REF!</v>
      </c>
      <c r="NK162" s="255" t="e">
        <f t="shared" si="492"/>
        <v>#REF!</v>
      </c>
      <c r="NL162" s="255">
        <f t="shared" si="735"/>
        <v>1299.6571157889291</v>
      </c>
      <c r="NM162" s="255">
        <f t="shared" si="773"/>
        <v>0.93573315070729413</v>
      </c>
      <c r="NN162" s="256" t="e">
        <f t="shared" si="774"/>
        <v>#REF!</v>
      </c>
      <c r="NO162" s="257" t="e">
        <f t="shared" si="801"/>
        <v>#REF!</v>
      </c>
      <c r="NP162" s="254">
        <f t="shared" si="736"/>
        <v>84.072287121183635</v>
      </c>
      <c r="NQ162" s="255">
        <f t="shared" si="493"/>
        <v>94.749467585573953</v>
      </c>
      <c r="NR162" s="255">
        <f t="shared" si="737"/>
        <v>73.939664997963774</v>
      </c>
      <c r="NS162" s="255">
        <f t="shared" si="494"/>
        <v>91.685184597475086</v>
      </c>
      <c r="NT162" s="255">
        <f t="shared" si="738"/>
        <v>791.81172162809128</v>
      </c>
      <c r="NU162" s="255">
        <f t="shared" si="739"/>
        <v>0.10617711865684129</v>
      </c>
      <c r="NV162" s="256">
        <f t="shared" si="740"/>
        <v>9.3380361742981047E-2</v>
      </c>
      <c r="NW162" s="257">
        <f t="shared" si="495"/>
        <v>1.0358957808877343</v>
      </c>
      <c r="NX162" s="254">
        <f t="shared" si="741"/>
        <v>16.280593255154361</v>
      </c>
      <c r="NY162" s="255">
        <f t="shared" si="496"/>
        <v>18.348228598558965</v>
      </c>
      <c r="NZ162" s="255">
        <f t="shared" si="742"/>
        <v>6.0641487263028183E-2</v>
      </c>
      <c r="OA162" s="255">
        <f t="shared" si="497"/>
        <v>7.5195444206154941E-2</v>
      </c>
      <c r="OB162" s="255">
        <f t="shared" si="743"/>
        <v>18.438937502927001</v>
      </c>
      <c r="OC162" s="255">
        <f t="shared" si="775"/>
        <v>0.88294638737020381</v>
      </c>
      <c r="OD162" s="256">
        <f t="shared" si="776"/>
        <v>3.2887734042919741E-3</v>
      </c>
      <c r="OE162" s="257">
        <f t="shared" si="777"/>
        <v>1.1129234968130459</v>
      </c>
      <c r="OF162" s="254">
        <f t="shared" si="744"/>
        <v>0</v>
      </c>
      <c r="OG162" s="255">
        <f t="shared" si="498"/>
        <v>0</v>
      </c>
      <c r="OH162" s="255">
        <f t="shared" si="745"/>
        <v>0</v>
      </c>
      <c r="OI162" s="255">
        <f t="shared" si="499"/>
        <v>0</v>
      </c>
      <c r="OJ162" s="255">
        <f t="shared" si="746"/>
        <v>0</v>
      </c>
      <c r="OK162" s="255"/>
      <c r="OL162" s="256"/>
      <c r="OM162" s="257"/>
      <c r="ON162" s="258"/>
      <c r="OO162" s="254">
        <f t="shared" si="747"/>
        <v>0</v>
      </c>
      <c r="OP162" s="255">
        <f t="shared" si="500"/>
        <v>0</v>
      </c>
      <c r="OQ162" s="255">
        <f t="shared" si="748"/>
        <v>0</v>
      </c>
      <c r="OR162" s="255">
        <f t="shared" si="501"/>
        <v>0</v>
      </c>
      <c r="OS162" s="255">
        <f t="shared" si="749"/>
        <v>0</v>
      </c>
      <c r="OT162" s="255"/>
      <c r="OU162" s="256"/>
      <c r="OV162" s="257"/>
      <c r="OW162" s="258"/>
      <c r="OX162" s="254">
        <f t="shared" si="750"/>
        <v>542.12103314673107</v>
      </c>
      <c r="OY162" s="255">
        <f t="shared" si="502"/>
        <v>610.97040435636586</v>
      </c>
      <c r="OZ162" s="255">
        <f t="shared" si="751"/>
        <v>2.8319477952264309</v>
      </c>
      <c r="PA162" s="255">
        <f t="shared" si="503"/>
        <v>3.5116152660807742</v>
      </c>
      <c r="PB162" s="255">
        <f t="shared" si="752"/>
        <v>861.09544413446997</v>
      </c>
      <c r="PC162" s="255">
        <f t="shared" si="804"/>
        <v>0.62957136382441781</v>
      </c>
      <c r="PD162" s="259">
        <f t="shared" si="504"/>
        <v>3.2887734042919749E-3</v>
      </c>
      <c r="PE162" s="257">
        <f t="shared" si="805"/>
        <v>1.080744868822731</v>
      </c>
      <c r="PF162" s="254">
        <f t="shared" si="505"/>
        <v>0</v>
      </c>
      <c r="PG162" s="255">
        <f t="shared" si="506"/>
        <v>0</v>
      </c>
      <c r="PH162" s="255">
        <f t="shared" si="753"/>
        <v>0</v>
      </c>
      <c r="PI162" s="255">
        <f t="shared" si="507"/>
        <v>0</v>
      </c>
      <c r="PJ162" s="255">
        <f t="shared" si="508"/>
        <v>0</v>
      </c>
      <c r="PK162" s="255"/>
      <c r="PL162" s="259"/>
      <c r="PM162" s="257"/>
      <c r="PN162" s="254">
        <f t="shared" si="509"/>
        <v>0</v>
      </c>
      <c r="PO162" s="255">
        <f t="shared" si="510"/>
        <v>0</v>
      </c>
      <c r="PP162" s="255">
        <f t="shared" si="754"/>
        <v>0</v>
      </c>
      <c r="PQ162" s="255">
        <f t="shared" si="511"/>
        <v>0</v>
      </c>
      <c r="PR162" s="255">
        <f t="shared" si="512"/>
        <v>0</v>
      </c>
      <c r="PS162" s="255"/>
      <c r="PT162" s="259"/>
      <c r="PU162" s="257"/>
      <c r="PV162" s="254">
        <f t="shared" si="513"/>
        <v>237.17045193571926</v>
      </c>
      <c r="PW162" s="255">
        <f t="shared" si="514"/>
        <v>267.29109933155559</v>
      </c>
      <c r="PX162" s="255">
        <f t="shared" si="515"/>
        <v>0.7866842830790638</v>
      </c>
      <c r="PY162" s="255">
        <f t="shared" si="516"/>
        <v>0.97548851101803913</v>
      </c>
      <c r="PZ162" s="255">
        <f t="shared" si="517"/>
        <v>239.20294479772031</v>
      </c>
      <c r="QA162" s="255">
        <f t="shared" si="755"/>
        <v>0.99150306086858664</v>
      </c>
      <c r="QB162" s="259">
        <f t="shared" si="518"/>
        <v>3.2887734042919741E-3</v>
      </c>
      <c r="QC162" s="257">
        <f t="shared" si="756"/>
        <v>1.1267101943473405</v>
      </c>
      <c r="QD162" s="254">
        <f t="shared" si="519"/>
        <v>271.57945849795226</v>
      </c>
      <c r="QE162" s="255">
        <f t="shared" si="520"/>
        <v>306.07004972719221</v>
      </c>
      <c r="QF162" s="255">
        <f t="shared" si="521"/>
        <v>0.90753957954286579</v>
      </c>
      <c r="QG162" s="255">
        <f t="shared" si="522"/>
        <v>1.1253490786331535</v>
      </c>
      <c r="QH162" s="255">
        <f t="shared" si="523"/>
        <v>275.95077798868482</v>
      </c>
      <c r="QI162" s="255">
        <f t="shared" si="784"/>
        <v>0.98415906082021698</v>
      </c>
      <c r="QJ162" s="259">
        <f t="shared" si="785"/>
        <v>3.2887734042919745E-3</v>
      </c>
      <c r="QK162" s="257">
        <f t="shared" si="786"/>
        <v>1.1257775063411977</v>
      </c>
      <c r="QL162" s="254">
        <f t="shared" si="524"/>
        <v>609.29296081381688</v>
      </c>
      <c r="QM162" s="255">
        <f t="shared" si="525"/>
        <v>686.67316683717161</v>
      </c>
      <c r="QN162" s="255">
        <f t="shared" si="526"/>
        <v>3.6809562620991789</v>
      </c>
      <c r="QO162" s="255">
        <f t="shared" si="527"/>
        <v>4.5643857650029815</v>
      </c>
      <c r="QP162" s="255">
        <f t="shared" si="757"/>
        <v>1119.248975102812</v>
      </c>
      <c r="QQ162" s="255">
        <f t="shared" si="758"/>
        <v>0.54437660821431477</v>
      </c>
      <c r="QR162" s="259">
        <f t="shared" si="528"/>
        <v>3.2887734042919749E-3</v>
      </c>
      <c r="QS162" s="257">
        <f t="shared" si="759"/>
        <v>1.0699251348602481</v>
      </c>
      <c r="QT162" s="254">
        <f t="shared" si="529"/>
        <v>140.03423213210644</v>
      </c>
      <c r="QU162" s="255">
        <f t="shared" si="530"/>
        <v>157.81857961288395</v>
      </c>
      <c r="QV162" s="255">
        <f t="shared" si="531"/>
        <v>0.48755676343153259</v>
      </c>
      <c r="QW162" s="255">
        <f t="shared" si="532"/>
        <v>0.60457038665510043</v>
      </c>
      <c r="QX162" s="255">
        <f t="shared" si="533"/>
        <v>148.24881604650915</v>
      </c>
      <c r="QY162" s="255">
        <f t="shared" si="787"/>
        <v>0.94458921066981338</v>
      </c>
      <c r="QZ162" s="259">
        <f t="shared" si="788"/>
        <v>3.2887734042919745E-3</v>
      </c>
      <c r="RA162" s="257">
        <f t="shared" si="789"/>
        <v>1.1207521353720964</v>
      </c>
      <c r="RB162" s="254">
        <f t="shared" si="534"/>
        <v>0.12809460227889255</v>
      </c>
      <c r="RC162" s="255">
        <f t="shared" si="535"/>
        <v>0.14436261676831191</v>
      </c>
      <c r="RD162" s="255">
        <f t="shared" si="760"/>
        <v>3.9676544865538798E-3</v>
      </c>
      <c r="RE162" s="255">
        <f t="shared" si="536"/>
        <v>4.9198915633268106E-3</v>
      </c>
      <c r="RF162" s="255">
        <f t="shared" si="537"/>
        <v>1.2064237935565703</v>
      </c>
      <c r="RG162" s="255">
        <f t="shared" si="790"/>
        <v>0.10617711865684128</v>
      </c>
      <c r="RH162" s="259">
        <f t="shared" si="791"/>
        <v>3.2887734042919745E-3</v>
      </c>
      <c r="RI162" s="257">
        <f t="shared" si="792"/>
        <v>1.0142737996864488</v>
      </c>
      <c r="RJ162" s="254">
        <f t="shared" si="538"/>
        <v>55.605570534562261</v>
      </c>
      <c r="RK162" s="255">
        <f t="shared" si="539"/>
        <v>62.667477992451666</v>
      </c>
      <c r="RL162" s="255">
        <f t="shared" si="761"/>
        <v>1.7223496344404401</v>
      </c>
      <c r="RM162" s="255">
        <f t="shared" si="540"/>
        <v>2.1357135467061457</v>
      </c>
      <c r="RN162" s="255">
        <f t="shared" si="541"/>
        <v>523.70577802432615</v>
      </c>
      <c r="RO162" s="255">
        <f t="shared" si="793"/>
        <v>0.10617711865684129</v>
      </c>
      <c r="RP162" s="259">
        <f t="shared" si="794"/>
        <v>3.2887734042919741E-3</v>
      </c>
      <c r="RQ162" s="257">
        <f t="shared" si="795"/>
        <v>1.0142737996864488</v>
      </c>
      <c r="RR162" s="254">
        <f t="shared" si="542"/>
        <v>0</v>
      </c>
      <c r="RS162" s="255">
        <f t="shared" si="543"/>
        <v>0</v>
      </c>
      <c r="RT162" s="255">
        <f t="shared" si="762"/>
        <v>0</v>
      </c>
      <c r="RU162" s="255">
        <f t="shared" si="544"/>
        <v>0</v>
      </c>
      <c r="RV162" s="255">
        <f t="shared" si="545"/>
        <v>0</v>
      </c>
      <c r="RW162" s="255"/>
      <c r="RX162" s="259"/>
      <c r="RY162" s="257"/>
      <c r="RZ162" s="260"/>
      <c r="SA162" s="242" t="e">
        <f t="shared" si="546"/>
        <v>#REF!</v>
      </c>
      <c r="SB162" s="242">
        <f t="shared" si="547"/>
        <v>0.23521373622981914</v>
      </c>
      <c r="SC162" s="242">
        <f t="shared" si="548"/>
        <v>0.40275627960915106</v>
      </c>
      <c r="SD162" s="242">
        <f t="shared" si="549"/>
        <v>1.4468005458569596E-2</v>
      </c>
      <c r="SE162" s="242">
        <f t="shared" si="550"/>
        <v>0</v>
      </c>
      <c r="SF162" s="262">
        <v>0</v>
      </c>
      <c r="SG162" s="242">
        <f t="shared" si="551"/>
        <v>0</v>
      </c>
      <c r="SH162" s="262">
        <v>0</v>
      </c>
      <c r="SI162" s="242">
        <f t="shared" si="552"/>
        <v>0.59084321978538701</v>
      </c>
      <c r="SJ162" s="242">
        <f t="shared" si="553"/>
        <v>0</v>
      </c>
      <c r="SK162" s="242">
        <f t="shared" si="554"/>
        <v>0</v>
      </c>
      <c r="SL162" s="242">
        <f t="shared" si="555"/>
        <v>0.19796298114682773</v>
      </c>
      <c r="SM162" s="242">
        <f t="shared" si="556"/>
        <v>0.22751963403155606</v>
      </c>
      <c r="SN162" s="242">
        <f t="shared" si="557"/>
        <v>0.73225676229835379</v>
      </c>
      <c r="SO162" s="242">
        <f t="shared" si="558"/>
        <v>0.11980840327127709</v>
      </c>
      <c r="SP162" s="242">
        <f t="shared" si="559"/>
        <v>6.0856427981186923E-4</v>
      </c>
      <c r="SQ162" s="242">
        <f t="shared" si="560"/>
        <v>0.26087122127935464</v>
      </c>
      <c r="SR162" s="242">
        <f t="shared" si="561"/>
        <v>0</v>
      </c>
      <c r="SS162" s="242" t="e">
        <f t="shared" si="562"/>
        <v>#REF!</v>
      </c>
      <c r="ST162" s="242" t="e">
        <f t="shared" si="563"/>
        <v>#REF!</v>
      </c>
      <c r="SU162" s="242" t="e">
        <f t="shared" si="796"/>
        <v>#REF!</v>
      </c>
      <c r="SV162" s="242" t="e">
        <f t="shared" si="797"/>
        <v>#REF!</v>
      </c>
      <c r="SW162" s="242" t="e">
        <f t="shared" si="564"/>
        <v>#REF!</v>
      </c>
      <c r="SX162" s="242" t="e">
        <f t="shared" si="564"/>
        <v>#REF!</v>
      </c>
      <c r="SY162" s="242" t="e">
        <f t="shared" si="564"/>
        <v>#REF!</v>
      </c>
      <c r="SZ162" s="263" t="e">
        <f t="shared" si="564"/>
        <v>#REF!</v>
      </c>
      <c r="TA162" s="264">
        <f t="shared" si="565"/>
        <v>2398.1462160000001</v>
      </c>
      <c r="TB162" s="264">
        <f t="shared" si="566"/>
        <v>536.542236</v>
      </c>
      <c r="TC162" s="264">
        <f t="shared" si="567"/>
        <v>997.64524799999992</v>
      </c>
      <c r="TD162" s="264">
        <f t="shared" si="568"/>
        <v>33.357480000000002</v>
      </c>
      <c r="TE162" s="264">
        <f t="shared" si="569"/>
        <v>0</v>
      </c>
      <c r="TF162" s="264">
        <f t="shared" si="569"/>
        <v>0</v>
      </c>
      <c r="TG162" s="264">
        <f t="shared" si="570"/>
        <v>1402.810332</v>
      </c>
      <c r="TH162" s="264">
        <f t="shared" si="571"/>
        <v>0</v>
      </c>
      <c r="TI162" s="264">
        <f t="shared" si="572"/>
        <v>0</v>
      </c>
      <c r="TJ162" s="264">
        <f t="shared" si="573"/>
        <v>450.83917200000002</v>
      </c>
      <c r="TK162" s="264">
        <f t="shared" si="574"/>
        <v>518.58051599999999</v>
      </c>
      <c r="TL162" s="264">
        <f t="shared" si="575"/>
        <v>1756.143024</v>
      </c>
      <c r="TM162" s="264">
        <f t="shared" si="576"/>
        <v>274.30112400000002</v>
      </c>
      <c r="TN162" s="264">
        <f t="shared" si="577"/>
        <v>1.5395759999999998</v>
      </c>
      <c r="TO162" s="264">
        <f t="shared" si="578"/>
        <v>659.96491199999991</v>
      </c>
      <c r="TP162" s="264">
        <f t="shared" si="578"/>
        <v>0</v>
      </c>
      <c r="TQ162" s="264"/>
      <c r="TR162" s="264"/>
      <c r="TS162" s="264" t="e">
        <f t="shared" si="579"/>
        <v>#REF!</v>
      </c>
      <c r="TT162" s="264">
        <f t="shared" si="580"/>
        <v>603.54903861626678</v>
      </c>
      <c r="TU162" s="264">
        <f t="shared" si="581"/>
        <v>1033.4565032258972</v>
      </c>
      <c r="TV162" s="264">
        <f t="shared" si="582"/>
        <v>37.124323286471245</v>
      </c>
      <c r="TW162" s="264">
        <f t="shared" si="582"/>
        <v>0</v>
      </c>
      <c r="TX162" s="264">
        <f t="shared" si="583"/>
        <v>0</v>
      </c>
      <c r="TY162" s="264">
        <f t="shared" si="584"/>
        <v>1516.0800682405118</v>
      </c>
      <c r="TZ162" s="264">
        <f t="shared" si="585"/>
        <v>0</v>
      </c>
      <c r="UA162" s="264">
        <f t="shared" si="586"/>
        <v>0</v>
      </c>
      <c r="UB162" s="264">
        <f t="shared" si="587"/>
        <v>507.96509110351406</v>
      </c>
      <c r="UC162" s="264">
        <f t="shared" si="588"/>
        <v>583.80628013961154</v>
      </c>
      <c r="UD162" s="264">
        <f t="shared" si="589"/>
        <v>1878.9415617870839</v>
      </c>
      <c r="UE162" s="264">
        <f t="shared" si="590"/>
        <v>307.42357045796615</v>
      </c>
      <c r="UF162" s="264">
        <f t="shared" si="591"/>
        <v>1.561551599426064</v>
      </c>
      <c r="UG162" s="264">
        <f t="shared" si="592"/>
        <v>669.38511895397278</v>
      </c>
      <c r="UH162" s="264">
        <f t="shared" si="592"/>
        <v>0</v>
      </c>
      <c r="UI162" s="191"/>
      <c r="UJ162" s="191"/>
      <c r="UK162" s="191"/>
      <c r="UL162" s="191"/>
      <c r="UM162" s="189"/>
      <c r="UN162" s="191"/>
      <c r="UO162" s="191"/>
      <c r="UP162" s="191"/>
      <c r="UQ162" s="191"/>
      <c r="UR162" s="191"/>
      <c r="US162" s="191"/>
      <c r="UT162" s="191"/>
      <c r="UU162" s="191"/>
      <c r="UV162" s="192"/>
      <c r="UW162" s="191"/>
      <c r="UX162" s="191"/>
      <c r="UY162" s="191"/>
      <c r="UZ162" s="191"/>
      <c r="VA162" s="191"/>
      <c r="VB162" s="191"/>
      <c r="VC162" s="191"/>
      <c r="VD162" s="191"/>
      <c r="VE162" s="191"/>
      <c r="VF162" s="191"/>
      <c r="VG162" s="191"/>
      <c r="VH162" s="191"/>
      <c r="VI162" s="191"/>
      <c r="VJ162" s="191"/>
      <c r="VK162" s="191"/>
      <c r="VL162" s="191"/>
      <c r="VM162" s="191"/>
      <c r="VN162" s="219"/>
      <c r="VO162" s="191"/>
      <c r="VP162" s="191"/>
      <c r="VQ162" s="191"/>
      <c r="VR162" s="191"/>
      <c r="VS162" s="191"/>
      <c r="VT162" s="191"/>
      <c r="VU162" s="191"/>
      <c r="VV162" s="191"/>
    </row>
    <row r="163" spans="1:594" ht="23.1" hidden="1" customHeight="1" thickBot="1" x14ac:dyDescent="0.35">
      <c r="A163" s="265">
        <v>126</v>
      </c>
      <c r="B163" s="266" t="s">
        <v>183</v>
      </c>
      <c r="C163" s="265">
        <v>4</v>
      </c>
      <c r="D163" s="267">
        <v>724.5</v>
      </c>
      <c r="E163" s="239"/>
      <c r="F163" s="240">
        <f t="shared" si="593"/>
        <v>724.5</v>
      </c>
      <c r="G163" s="240"/>
      <c r="H163" s="268">
        <f>488</f>
        <v>488</v>
      </c>
      <c r="I163" s="269">
        <v>3.3469000000000002</v>
      </c>
      <c r="J163" s="269">
        <v>3.3469000000000002</v>
      </c>
      <c r="K163" s="269">
        <f t="shared" si="798"/>
        <v>2.6802000000000001</v>
      </c>
      <c r="L163" s="269">
        <f t="shared" si="799"/>
        <v>3.0083000000000002</v>
      </c>
      <c r="M163" s="269">
        <v>0.61519999999999997</v>
      </c>
      <c r="N163" s="269">
        <v>0.3281</v>
      </c>
      <c r="O163" s="269">
        <v>0.33860000000000001</v>
      </c>
      <c r="P163" s="269">
        <v>8.5000000000000006E-3</v>
      </c>
      <c r="Q163" s="269">
        <v>0</v>
      </c>
      <c r="R163" s="269">
        <v>0</v>
      </c>
      <c r="S163" s="269">
        <v>0.60429999999999995</v>
      </c>
      <c r="T163" s="269">
        <v>0</v>
      </c>
      <c r="U163" s="269">
        <v>0</v>
      </c>
      <c r="V163" s="269">
        <v>7.1400000000000005E-2</v>
      </c>
      <c r="W163" s="269">
        <v>9.9400000000000002E-2</v>
      </c>
      <c r="X163" s="269">
        <v>0.91590000000000005</v>
      </c>
      <c r="Y163" s="269">
        <v>0.12720000000000001</v>
      </c>
      <c r="Z163" s="269">
        <v>1.1000000000000001E-3</v>
      </c>
      <c r="AA163" s="269">
        <v>0.23719999999999999</v>
      </c>
      <c r="AB163" s="269">
        <v>0</v>
      </c>
      <c r="AC163" s="244">
        <v>90.53</v>
      </c>
      <c r="AD163" s="243">
        <f t="shared" si="802"/>
        <v>19.916599999999999</v>
      </c>
      <c r="AE163" s="243">
        <f t="shared" si="390"/>
        <v>0</v>
      </c>
      <c r="AF163" s="243">
        <f t="shared" si="595"/>
        <v>0</v>
      </c>
      <c r="AG163" s="243">
        <f t="shared" si="596"/>
        <v>0</v>
      </c>
      <c r="AH163" s="244">
        <v>3.4527620647916701</v>
      </c>
      <c r="AI163" s="243">
        <f t="shared" si="391"/>
        <v>12.941468859449694</v>
      </c>
      <c r="AJ163" s="243">
        <f t="shared" si="597"/>
        <v>0.41715075132194002</v>
      </c>
      <c r="AK163" s="243">
        <f t="shared" si="598"/>
        <v>11.039011438996328</v>
      </c>
      <c r="AL163" s="243">
        <f t="shared" si="392"/>
        <v>6.3420415462120694</v>
      </c>
      <c r="AM163" s="243">
        <f t="shared" si="599"/>
        <v>159.81944696454414</v>
      </c>
      <c r="AN163" s="244">
        <v>163.19</v>
      </c>
      <c r="AO163" s="244">
        <v>35.901800000000001</v>
      </c>
      <c r="AP163" s="243">
        <f t="shared" si="600"/>
        <v>0</v>
      </c>
      <c r="AQ163" s="243">
        <f t="shared" si="601"/>
        <v>0</v>
      </c>
      <c r="AR163" s="243">
        <f t="shared" si="602"/>
        <v>0</v>
      </c>
      <c r="AS163" s="244">
        <v>18.484275415316699</v>
      </c>
      <c r="AT163" s="244" t="e">
        <f t="shared" si="393"/>
        <v>#REF!</v>
      </c>
      <c r="AU163" s="243">
        <f t="shared" si="394"/>
        <v>24.72142032671664</v>
      </c>
      <c r="AV163" s="243">
        <f t="shared" si="603"/>
        <v>0.79686155992294705</v>
      </c>
      <c r="AW163" s="243">
        <f t="shared" si="604"/>
        <v>21.087254062014239</v>
      </c>
      <c r="AX163" s="243">
        <f t="shared" si="395"/>
        <v>12.114874787101668</v>
      </c>
      <c r="AY163" s="243">
        <f t="shared" si="605"/>
        <v>305.29484463496198</v>
      </c>
      <c r="AZ163" s="244">
        <v>30</v>
      </c>
      <c r="BA163" s="243">
        <f t="shared" si="606"/>
        <v>152.91499999999996</v>
      </c>
      <c r="BB163" s="243">
        <f t="shared" si="607"/>
        <v>15.946849999999998</v>
      </c>
      <c r="BC163" s="243">
        <f t="shared" si="608"/>
        <v>12.757479999999999</v>
      </c>
      <c r="BD163" s="243">
        <f t="shared" si="609"/>
        <v>3.1893699999999985</v>
      </c>
      <c r="BE163" s="244">
        <v>5.98006875</v>
      </c>
      <c r="BF163" s="243">
        <f t="shared" si="610"/>
        <v>4.7840550000000004</v>
      </c>
      <c r="BG163" s="243">
        <f t="shared" si="611"/>
        <v>1.1960137499999997</v>
      </c>
      <c r="BH163" s="243">
        <f t="shared" si="396"/>
        <v>19.865881650350367</v>
      </c>
      <c r="BI163" s="243">
        <f t="shared" si="612"/>
        <v>0.64034983556486225</v>
      </c>
      <c r="BJ163" s="243">
        <f t="shared" si="613"/>
        <v>16.945502644688986</v>
      </c>
      <c r="BK163" s="243">
        <f t="shared" si="397"/>
        <v>9.7353900200175154</v>
      </c>
      <c r="BL163" s="243">
        <f t="shared" si="614"/>
        <v>245.33182850444138</v>
      </c>
      <c r="BM163" s="244">
        <v>2.17</v>
      </c>
      <c r="BN163" s="243">
        <f t="shared" si="615"/>
        <v>0.47739999999999999</v>
      </c>
      <c r="BO163" s="243">
        <f t="shared" si="398"/>
        <v>0</v>
      </c>
      <c r="BP163" s="243">
        <f t="shared" si="616"/>
        <v>0</v>
      </c>
      <c r="BQ163" s="243">
        <f t="shared" si="617"/>
        <v>0</v>
      </c>
      <c r="BR163" s="244">
        <v>0.413531965691667</v>
      </c>
      <c r="BS163" s="243">
        <f t="shared" si="399"/>
        <v>0.34778909202633645</v>
      </c>
      <c r="BT163" s="243">
        <f t="shared" si="618"/>
        <v>1.1210511157272977E-2</v>
      </c>
      <c r="BU163" s="243">
        <f t="shared" si="619"/>
        <v>0.29666244279786719</v>
      </c>
      <c r="BV163" s="243">
        <f t="shared" si="400"/>
        <v>0.17043605288590016</v>
      </c>
      <c r="BW163" s="243">
        <f t="shared" si="620"/>
        <v>4.2949885327246839</v>
      </c>
      <c r="BX163" s="244">
        <v>0</v>
      </c>
      <c r="BY163" s="243">
        <f t="shared" si="401"/>
        <v>0</v>
      </c>
      <c r="BZ163" s="243">
        <f t="shared" si="621"/>
        <v>0</v>
      </c>
      <c r="CA163" s="243">
        <f t="shared" si="622"/>
        <v>0</v>
      </c>
      <c r="CB163" s="243">
        <f t="shared" si="402"/>
        <v>0</v>
      </c>
      <c r="CC163" s="243">
        <f t="shared" si="623"/>
        <v>0</v>
      </c>
      <c r="CD163" s="245"/>
      <c r="CE163" s="243">
        <f t="shared" si="403"/>
        <v>0</v>
      </c>
      <c r="CF163" s="243">
        <f t="shared" si="624"/>
        <v>0</v>
      </c>
      <c r="CG163" s="243">
        <f t="shared" si="625"/>
        <v>0</v>
      </c>
      <c r="CH163" s="243">
        <f t="shared" si="404"/>
        <v>0</v>
      </c>
      <c r="CI163" s="243">
        <f t="shared" si="626"/>
        <v>0</v>
      </c>
      <c r="CJ163" s="245"/>
      <c r="CK163" s="243">
        <f t="shared" si="405"/>
        <v>0</v>
      </c>
      <c r="CL163" s="243">
        <f t="shared" si="627"/>
        <v>0</v>
      </c>
      <c r="CM163" s="243">
        <f t="shared" si="628"/>
        <v>0</v>
      </c>
      <c r="CN163" s="243">
        <f t="shared" si="406"/>
        <v>0</v>
      </c>
      <c r="CO163" s="243">
        <f t="shared" si="629"/>
        <v>0</v>
      </c>
      <c r="CP163" s="243">
        <v>0</v>
      </c>
      <c r="CQ163" s="243">
        <f t="shared" si="407"/>
        <v>0</v>
      </c>
      <c r="CR163" s="243">
        <f t="shared" si="763"/>
        <v>0</v>
      </c>
      <c r="CS163" s="243">
        <f t="shared" si="630"/>
        <v>0</v>
      </c>
      <c r="CT163" s="243">
        <f t="shared" si="408"/>
        <v>0</v>
      </c>
      <c r="CU163" s="243">
        <f t="shared" si="631"/>
        <v>0</v>
      </c>
      <c r="CV163" s="243"/>
      <c r="CW163" s="243">
        <f t="shared" si="409"/>
        <v>0</v>
      </c>
      <c r="CX163" s="243">
        <f t="shared" si="764"/>
        <v>0</v>
      </c>
      <c r="CY163" s="243">
        <f t="shared" si="632"/>
        <v>0</v>
      </c>
      <c r="CZ163" s="243">
        <f t="shared" si="410"/>
        <v>0</v>
      </c>
      <c r="DA163" s="243">
        <f t="shared" si="633"/>
        <v>0</v>
      </c>
      <c r="DB163" s="244">
        <v>6.11</v>
      </c>
      <c r="DC163" s="243">
        <f t="shared" si="634"/>
        <v>1.3442000000000001</v>
      </c>
      <c r="DD163" s="243">
        <f t="shared" si="411"/>
        <v>0</v>
      </c>
      <c r="DE163" s="244">
        <v>0.25220894379499997</v>
      </c>
      <c r="DF163" s="244">
        <v>1.470517025E-2</v>
      </c>
      <c r="DG163" s="243">
        <f t="shared" si="412"/>
        <v>0.87728812572567283</v>
      </c>
      <c r="DH163" s="243">
        <f t="shared" si="413"/>
        <v>0.42992011198853364</v>
      </c>
      <c r="DI163" s="243">
        <f t="shared" si="635"/>
        <v>10.833986822111047</v>
      </c>
      <c r="DJ163" s="244">
        <v>55.45</v>
      </c>
      <c r="DK163" s="243">
        <f t="shared" si="636"/>
        <v>12.199</v>
      </c>
      <c r="DL163" s="243">
        <f t="shared" si="414"/>
        <v>0</v>
      </c>
      <c r="DM163" s="244">
        <v>2.3074588498200002</v>
      </c>
      <c r="DN163" s="244">
        <v>3.5184957746666701</v>
      </c>
      <c r="DO163" s="243">
        <f t="shared" si="415"/>
        <v>8.3483684191432861</v>
      </c>
      <c r="DP163" s="243">
        <f t="shared" si="416"/>
        <v>4.0911661521814979</v>
      </c>
      <c r="DQ163" s="243">
        <f t="shared" si="637"/>
        <v>103.09738703497375</v>
      </c>
      <c r="DR163" s="244">
        <v>11.24</v>
      </c>
      <c r="DS163" s="243">
        <f t="shared" si="638"/>
        <v>2.4727999999999999</v>
      </c>
      <c r="DT163" s="243">
        <f t="shared" si="417"/>
        <v>0</v>
      </c>
      <c r="DU163" s="244">
        <v>0.47536714667500002</v>
      </c>
      <c r="DV163" s="244">
        <v>0</v>
      </c>
      <c r="DW163" s="243">
        <f t="shared" si="418"/>
        <v>1.6120873723323568</v>
      </c>
      <c r="DX163" s="243">
        <f t="shared" si="419"/>
        <v>0.79001272595036787</v>
      </c>
      <c r="DY163" s="243">
        <f t="shared" si="420"/>
        <v>19.908320693949271</v>
      </c>
      <c r="DZ163" s="244">
        <v>36.85</v>
      </c>
      <c r="EA163" s="243">
        <f t="shared" si="639"/>
        <v>8.1070000000000011</v>
      </c>
      <c r="EB163" s="243">
        <f t="shared" si="421"/>
        <v>0</v>
      </c>
      <c r="EC163" s="244">
        <v>1.528811822125</v>
      </c>
      <c r="ED163" s="244">
        <v>2.2643359500000002E-2</v>
      </c>
      <c r="EE163" s="243">
        <f t="shared" si="422"/>
        <v>5.2843818746915172</v>
      </c>
      <c r="EF163" s="243">
        <f t="shared" si="423"/>
        <v>2.5896418528158263</v>
      </c>
      <c r="EG163" s="243">
        <f t="shared" si="424"/>
        <v>65.258974690958809</v>
      </c>
      <c r="EH163" s="244">
        <v>10.029999999999999</v>
      </c>
      <c r="EI163" s="243">
        <f t="shared" si="640"/>
        <v>2.2065999999999999</v>
      </c>
      <c r="EJ163" s="243">
        <f t="shared" si="425"/>
        <v>0</v>
      </c>
      <c r="EK163" s="244">
        <v>0.42321604491499998</v>
      </c>
      <c r="EL163" s="244">
        <v>0</v>
      </c>
      <c r="EM163" s="243">
        <f t="shared" si="426"/>
        <v>1.4384331232551641</v>
      </c>
      <c r="EN163" s="243">
        <f t="shared" si="427"/>
        <v>0.70491245840850825</v>
      </c>
      <c r="EO163" s="243">
        <f t="shared" si="641"/>
        <v>17.763793951894403</v>
      </c>
      <c r="EP163" s="244">
        <v>0</v>
      </c>
      <c r="EQ163" s="244">
        <v>84.042000000000002</v>
      </c>
      <c r="ER163" s="244">
        <v>0</v>
      </c>
      <c r="ES163" s="244">
        <v>0</v>
      </c>
      <c r="ET163" s="244">
        <v>0</v>
      </c>
      <c r="EU163" s="243">
        <f t="shared" si="428"/>
        <v>9.549016835293374</v>
      </c>
      <c r="EV163" s="243">
        <f t="shared" si="642"/>
        <v>0.30779964704855522</v>
      </c>
      <c r="EW163" s="243">
        <f t="shared" si="643"/>
        <v>8.1452659833896526</v>
      </c>
      <c r="EX163" s="243">
        <f t="shared" si="429"/>
        <v>4.6795508417646685</v>
      </c>
      <c r="EY163" s="243">
        <f t="shared" si="644"/>
        <v>117.92468121246964</v>
      </c>
      <c r="EZ163" s="245">
        <f t="shared" si="645"/>
        <v>119.68</v>
      </c>
      <c r="FA163" s="245">
        <f t="shared" si="645"/>
        <v>26.329600000000006</v>
      </c>
      <c r="FB163" s="245">
        <f t="shared" si="645"/>
        <v>0</v>
      </c>
      <c r="FC163" s="245">
        <f t="shared" si="646"/>
        <v>0</v>
      </c>
      <c r="FD163" s="245">
        <f t="shared" si="647"/>
        <v>0</v>
      </c>
      <c r="FE163" s="245">
        <f t="shared" si="648"/>
        <v>8.5429071117466702</v>
      </c>
      <c r="FF163" s="245">
        <f t="shared" si="649"/>
        <v>27.109575750441373</v>
      </c>
      <c r="FG163" s="245">
        <f t="shared" si="650"/>
        <v>0.87384052112895505</v>
      </c>
      <c r="FH163" s="245">
        <f t="shared" si="651"/>
        <v>23.124339289889946</v>
      </c>
      <c r="FI163" s="245">
        <f t="shared" si="652"/>
        <v>13.285204143109404</v>
      </c>
      <c r="FJ163" s="245">
        <f t="shared" si="652"/>
        <v>334.7871444063569</v>
      </c>
      <c r="FK163" s="244">
        <f t="shared" si="430"/>
        <v>0</v>
      </c>
      <c r="FL163" s="244">
        <v>0</v>
      </c>
      <c r="FM163" s="243">
        <f t="shared" si="653"/>
        <v>0</v>
      </c>
      <c r="FN163" s="243">
        <f t="shared" si="654"/>
        <v>0</v>
      </c>
      <c r="FO163" s="244">
        <v>0</v>
      </c>
      <c r="FP163" s="244">
        <f t="shared" si="655"/>
        <v>0</v>
      </c>
      <c r="FQ163" s="244">
        <f t="shared" si="431"/>
        <v>0</v>
      </c>
      <c r="FR163" s="244">
        <v>0</v>
      </c>
      <c r="FS163" s="243">
        <f t="shared" si="656"/>
        <v>0</v>
      </c>
      <c r="FT163" s="243">
        <f t="shared" si="657"/>
        <v>0</v>
      </c>
      <c r="FU163" s="244">
        <v>0</v>
      </c>
      <c r="FV163" s="244">
        <f t="shared" si="658"/>
        <v>0</v>
      </c>
      <c r="FW163" s="270">
        <v>4.4739999999999997E-3</v>
      </c>
      <c r="FX163" s="243">
        <f t="shared" si="659"/>
        <v>19.91862232320516</v>
      </c>
      <c r="FY163" s="243">
        <f t="shared" si="660"/>
        <v>4.3820969111051351</v>
      </c>
      <c r="FZ163" s="243">
        <f t="shared" si="432"/>
        <v>0</v>
      </c>
      <c r="GA163" s="243">
        <f t="shared" si="661"/>
        <v>0</v>
      </c>
      <c r="GB163" s="243">
        <f t="shared" si="662"/>
        <v>0</v>
      </c>
      <c r="GC163" s="243">
        <f t="shared" si="663"/>
        <v>0.34837935440213258</v>
      </c>
      <c r="GD163" s="243">
        <f t="shared" si="433"/>
        <v>2.8006789152854656</v>
      </c>
      <c r="GE163" s="243">
        <f t="shared" si="664"/>
        <v>9.0276098208880398E-2</v>
      </c>
      <c r="GF163" s="243">
        <f t="shared" si="665"/>
        <v>2.3889658058572762</v>
      </c>
      <c r="GG163" s="243">
        <f t="shared" si="434"/>
        <v>1.3724888751998947</v>
      </c>
      <c r="GH163" s="247">
        <f t="shared" si="666"/>
        <v>34.586719655037342</v>
      </c>
      <c r="GI163" s="244">
        <v>32</v>
      </c>
      <c r="GJ163" s="244">
        <v>4060.69</v>
      </c>
      <c r="GK163" s="244">
        <v>893.35180000000003</v>
      </c>
      <c r="GL163" s="244">
        <v>2490.7192648516302</v>
      </c>
      <c r="GM163" s="244">
        <v>71.022008333333304</v>
      </c>
      <c r="GN163" s="271">
        <v>27.56</v>
      </c>
      <c r="GO163" s="243">
        <f t="shared" si="667"/>
        <v>6.0632000000000001</v>
      </c>
      <c r="GP163" s="243">
        <f t="shared" si="435"/>
        <v>0</v>
      </c>
      <c r="GQ163" s="243">
        <f t="shared" si="668"/>
        <v>0</v>
      </c>
      <c r="GR163" s="243">
        <f t="shared" si="669"/>
        <v>0</v>
      </c>
      <c r="GS163" s="244">
        <v>0.55501548050000005</v>
      </c>
      <c r="GT163" s="244">
        <v>0.190326798458333</v>
      </c>
      <c r="GU163" s="245"/>
      <c r="GV163" s="243">
        <f t="shared" si="436"/>
        <v>3.9050211659201972</v>
      </c>
      <c r="GW163" s="243">
        <f t="shared" si="670"/>
        <v>0.12587307754499802</v>
      </c>
      <c r="GX163" s="243">
        <f t="shared" si="671"/>
        <v>3.3309644977926318</v>
      </c>
      <c r="GY163" s="243">
        <f t="shared" si="437"/>
        <v>1.9136781722439264</v>
      </c>
      <c r="GZ163" s="243">
        <f t="shared" si="672"/>
        <v>48.224689940546945</v>
      </c>
      <c r="HA163" s="244">
        <v>0</v>
      </c>
      <c r="HB163" s="244">
        <v>44</v>
      </c>
      <c r="HC163" s="244">
        <v>0</v>
      </c>
      <c r="HD163" s="244">
        <v>0</v>
      </c>
      <c r="HE163" s="244">
        <v>21.1</v>
      </c>
      <c r="HF163" s="243">
        <f t="shared" si="673"/>
        <v>4.6420000000000003</v>
      </c>
      <c r="HG163" s="243">
        <f t="shared" si="438"/>
        <v>0</v>
      </c>
      <c r="HH163" s="244">
        <v>0.90472307421000098</v>
      </c>
      <c r="HI163" s="244">
        <v>21.65382935996</v>
      </c>
      <c r="HJ163" s="243">
        <f t="shared" si="439"/>
        <v>5.4880034785923666</v>
      </c>
      <c r="HK163" s="243">
        <f t="shared" si="440"/>
        <v>2.6894277956381187</v>
      </c>
      <c r="HL163" s="243">
        <f t="shared" si="441"/>
        <v>67.773580450080587</v>
      </c>
      <c r="HM163" s="244">
        <v>27.95</v>
      </c>
      <c r="HN163" s="243">
        <f t="shared" si="674"/>
        <v>6.149</v>
      </c>
      <c r="HO163" s="243">
        <f t="shared" si="442"/>
        <v>0</v>
      </c>
      <c r="HP163" s="244">
        <v>1.20622163126</v>
      </c>
      <c r="HQ163" s="244">
        <v>26.2584417803393</v>
      </c>
      <c r="HR163" s="243">
        <f t="shared" si="443"/>
        <v>6.9949841550617116</v>
      </c>
      <c r="HS163" s="243">
        <f t="shared" si="444"/>
        <v>3.4279323783330504</v>
      </c>
      <c r="HT163" s="243">
        <f t="shared" si="445"/>
        <v>86.383895933992875</v>
      </c>
      <c r="HU163" s="244">
        <v>18.41</v>
      </c>
      <c r="HV163" s="243">
        <f t="shared" si="675"/>
        <v>4.0502000000000002</v>
      </c>
      <c r="HW163" s="243">
        <f t="shared" si="446"/>
        <v>0</v>
      </c>
      <c r="HX163" s="244">
        <v>0.75205981993000004</v>
      </c>
      <c r="HY163" s="244">
        <v>41.4063622627</v>
      </c>
      <c r="HZ163" s="243">
        <f t="shared" si="447"/>
        <v>7.3420945496358252</v>
      </c>
      <c r="IA163" s="243">
        <f t="shared" si="448"/>
        <v>3.5980358316132914</v>
      </c>
      <c r="IB163" s="243">
        <f t="shared" si="449"/>
        <v>90.670502956654943</v>
      </c>
      <c r="IC163" s="244">
        <v>6.08</v>
      </c>
      <c r="ID163" s="243">
        <f t="shared" si="676"/>
        <v>1.3376000000000001</v>
      </c>
      <c r="IE163" s="243">
        <f t="shared" si="450"/>
        <v>0</v>
      </c>
      <c r="IF163" s="244">
        <v>0.26659218733999901</v>
      </c>
      <c r="IG163" s="244">
        <v>0.60114791996283301</v>
      </c>
      <c r="IH163" s="243">
        <f t="shared" si="451"/>
        <v>0.94139658945248983</v>
      </c>
      <c r="II163" s="243">
        <f t="shared" si="452"/>
        <v>0.46133683483776605</v>
      </c>
      <c r="IJ163" s="243">
        <f t="shared" si="677"/>
        <v>11.625688237911705</v>
      </c>
      <c r="IK163" s="244">
        <v>25.17</v>
      </c>
      <c r="IL163" s="243">
        <f t="shared" si="678"/>
        <v>5.5374000000000008</v>
      </c>
      <c r="IM163" s="243">
        <f t="shared" si="453"/>
        <v>0</v>
      </c>
      <c r="IN163" s="244">
        <v>1.1563824606099999</v>
      </c>
      <c r="IO163" s="244">
        <v>51.265632369023997</v>
      </c>
      <c r="IP163" s="243">
        <f t="shared" si="454"/>
        <v>9.4453271187770618</v>
      </c>
      <c r="IQ163" s="243">
        <f t="shared" si="455"/>
        <v>4.6287370974205535</v>
      </c>
      <c r="IR163" s="243">
        <f t="shared" si="679"/>
        <v>116.64417485499793</v>
      </c>
      <c r="IS163" s="244">
        <v>2.0299999999999998</v>
      </c>
      <c r="IT163" s="243">
        <f t="shared" si="680"/>
        <v>0.44659999999999994</v>
      </c>
      <c r="IU163" s="243">
        <f t="shared" si="456"/>
        <v>0</v>
      </c>
      <c r="IV163" s="244">
        <v>8.8838795440000007E-2</v>
      </c>
      <c r="IW163" s="244">
        <v>0.210775571910015</v>
      </c>
      <c r="IX163" s="243">
        <f t="shared" si="457"/>
        <v>0.3154389202090459</v>
      </c>
      <c r="IY163" s="243">
        <f t="shared" si="458"/>
        <v>0.15458266437795304</v>
      </c>
      <c r="IZ163" s="243">
        <f t="shared" si="681"/>
        <v>3.8954831423244163</v>
      </c>
      <c r="JA163" s="244">
        <v>13.5604088888888</v>
      </c>
      <c r="JB163" s="243">
        <f t="shared" si="682"/>
        <v>2.9832899555555361</v>
      </c>
      <c r="JC163" s="244">
        <v>34.780337777777703</v>
      </c>
      <c r="JD163" s="243">
        <f t="shared" si="459"/>
        <v>0</v>
      </c>
      <c r="JE163" s="243">
        <f t="shared" si="460"/>
        <v>5.8315376806931285</v>
      </c>
      <c r="JF163" s="243">
        <f t="shared" si="461"/>
        <v>2.8577787151457588</v>
      </c>
      <c r="JG163" s="243">
        <f t="shared" si="683"/>
        <v>72.016023621673114</v>
      </c>
      <c r="JH163" s="244">
        <v>0</v>
      </c>
      <c r="JI163" s="243">
        <f t="shared" si="684"/>
        <v>0</v>
      </c>
      <c r="JJ163" s="244">
        <v>0</v>
      </c>
      <c r="JK163" s="243">
        <f t="shared" si="462"/>
        <v>0</v>
      </c>
      <c r="JL163" s="243">
        <f t="shared" si="463"/>
        <v>0</v>
      </c>
      <c r="JM163" s="243">
        <f t="shared" si="464"/>
        <v>0</v>
      </c>
      <c r="JN163" s="243">
        <f t="shared" si="685"/>
        <v>0</v>
      </c>
      <c r="JO163" s="244">
        <v>0</v>
      </c>
      <c r="JP163" s="243">
        <f t="shared" si="686"/>
        <v>0</v>
      </c>
      <c r="JQ163" s="244">
        <v>0</v>
      </c>
      <c r="JR163" s="243">
        <f t="shared" si="465"/>
        <v>0</v>
      </c>
      <c r="JS163" s="243">
        <f t="shared" si="466"/>
        <v>0</v>
      </c>
      <c r="JT163" s="243">
        <f t="shared" si="467"/>
        <v>0</v>
      </c>
      <c r="JU163" s="243">
        <f t="shared" si="687"/>
        <v>0</v>
      </c>
      <c r="JV163" s="244">
        <v>0</v>
      </c>
      <c r="JW163" s="243">
        <f t="shared" si="688"/>
        <v>0</v>
      </c>
      <c r="JX163" s="244">
        <v>0</v>
      </c>
      <c r="JY163" s="243">
        <f t="shared" si="468"/>
        <v>0</v>
      </c>
      <c r="JZ163" s="243">
        <f t="shared" si="469"/>
        <v>0</v>
      </c>
      <c r="KA163" s="243">
        <f t="shared" si="470"/>
        <v>0</v>
      </c>
      <c r="KB163" s="243">
        <f t="shared" si="689"/>
        <v>0</v>
      </c>
      <c r="KC163" s="244">
        <v>27.86</v>
      </c>
      <c r="KD163" s="243">
        <f t="shared" si="690"/>
        <v>6.1292</v>
      </c>
      <c r="KE163" s="244">
        <v>16.61</v>
      </c>
      <c r="KF163" s="243">
        <f t="shared" si="471"/>
        <v>0</v>
      </c>
      <c r="KG163" s="243">
        <f t="shared" si="472"/>
        <v>5.7491803223671081</v>
      </c>
      <c r="KH163" s="243">
        <f t="shared" si="473"/>
        <v>2.8174190161183557</v>
      </c>
      <c r="KI163" s="243">
        <f t="shared" si="691"/>
        <v>70.998959206182548</v>
      </c>
      <c r="KJ163" s="244">
        <v>5.4010277777777702</v>
      </c>
      <c r="KK163" s="243">
        <f t="shared" si="692"/>
        <v>1.1882261111111094</v>
      </c>
      <c r="KL163" s="244">
        <v>5.2352222222222196</v>
      </c>
      <c r="KM163" s="243">
        <f t="shared" si="474"/>
        <v>0</v>
      </c>
      <c r="KN163" s="243">
        <f t="shared" si="475"/>
        <v>1.3435201619847721</v>
      </c>
      <c r="KO163" s="243">
        <f t="shared" si="476"/>
        <v>0.65839981365479361</v>
      </c>
      <c r="KP163" s="243">
        <f t="shared" si="693"/>
        <v>16.5916753041008</v>
      </c>
      <c r="KQ163" s="243">
        <f t="shared" si="694"/>
        <v>147.56143666666657</v>
      </c>
      <c r="KR163" s="243">
        <f t="shared" si="694"/>
        <v>32.463516066666649</v>
      </c>
      <c r="KS163" s="243">
        <f t="shared" si="695"/>
        <v>202.39656723268604</v>
      </c>
      <c r="KT163" s="243">
        <f t="shared" si="696"/>
        <v>0</v>
      </c>
      <c r="KU163" s="243">
        <f t="shared" si="697"/>
        <v>0</v>
      </c>
      <c r="KV163" s="243">
        <f t="shared" si="698"/>
        <v>0</v>
      </c>
      <c r="KW163" s="243">
        <f t="shared" si="699"/>
        <v>43.451482976773512</v>
      </c>
      <c r="KX163" s="243">
        <f t="shared" si="700"/>
        <v>1.4005998056842146</v>
      </c>
      <c r="KY163" s="243">
        <f t="shared" si="701"/>
        <v>37.063908496887073</v>
      </c>
      <c r="KZ163" s="243">
        <f t="shared" si="702"/>
        <v>21.29365014713964</v>
      </c>
      <c r="LA163" s="243">
        <f t="shared" si="702"/>
        <v>536.59998370791891</v>
      </c>
      <c r="LB163" s="244">
        <v>34.22</v>
      </c>
      <c r="LC163" s="243">
        <f t="shared" si="703"/>
        <v>7.5283999999999995</v>
      </c>
      <c r="LD163" s="243">
        <f t="shared" si="477"/>
        <v>0</v>
      </c>
      <c r="LE163" s="243">
        <f t="shared" si="704"/>
        <v>0</v>
      </c>
      <c r="LF163" s="243">
        <f t="shared" si="705"/>
        <v>0</v>
      </c>
      <c r="LG163" s="244">
        <v>2.9689605676749999</v>
      </c>
      <c r="LH163" s="243">
        <f t="shared" si="478"/>
        <v>5.080874192553873</v>
      </c>
      <c r="LI163" s="243">
        <f t="shared" si="706"/>
        <v>0.16377511006012882</v>
      </c>
      <c r="LJ163" s="243">
        <f t="shared" si="707"/>
        <v>4.3339615418344746</v>
      </c>
      <c r="LK163" s="243">
        <f t="shared" si="479"/>
        <v>2.4899117380114433</v>
      </c>
      <c r="LL163" s="243">
        <f t="shared" si="708"/>
        <v>62.745775797888371</v>
      </c>
      <c r="LM163" s="243">
        <f t="shared" si="480"/>
        <v>0.54166666784117723</v>
      </c>
      <c r="LN163" s="244">
        <v>6.1545228937110799E-2</v>
      </c>
      <c r="LO163" s="243">
        <f t="shared" si="709"/>
        <v>1.9838272432769494E-3</v>
      </c>
      <c r="LP163" s="243">
        <f t="shared" si="710"/>
        <v>5.2497787819218517E-2</v>
      </c>
      <c r="LQ163" s="243">
        <f t="shared" si="481"/>
        <v>3.0160594838914402E-2</v>
      </c>
      <c r="LR163" s="243">
        <f t="shared" si="711"/>
        <v>0.7600469899406429</v>
      </c>
      <c r="LS163" s="244">
        <v>122.485813333333</v>
      </c>
      <c r="LT163" s="243">
        <f t="shared" si="482"/>
        <v>13.917078289481431</v>
      </c>
      <c r="LU163" s="243">
        <f t="shared" si="712"/>
        <v>0.44859820223763258</v>
      </c>
      <c r="LV163" s="243">
        <f t="shared" si="713"/>
        <v>11.871201646698221</v>
      </c>
      <c r="LW163" s="243">
        <f t="shared" si="483"/>
        <v>6.8201445811407213</v>
      </c>
      <c r="LX163" s="243">
        <f t="shared" si="714"/>
        <v>171.86764344474616</v>
      </c>
      <c r="LY163" s="245">
        <f t="shared" si="484"/>
        <v>0</v>
      </c>
      <c r="LZ163" s="244">
        <v>0</v>
      </c>
      <c r="MA163" s="249">
        <f t="shared" si="715"/>
        <v>0</v>
      </c>
      <c r="MB163" s="249">
        <f t="shared" si="716"/>
        <v>0</v>
      </c>
      <c r="MC163" s="249">
        <f t="shared" si="485"/>
        <v>0</v>
      </c>
      <c r="MD163" s="247">
        <f t="shared" si="717"/>
        <v>0</v>
      </c>
      <c r="ME163" s="250">
        <f t="shared" si="718"/>
        <v>1904.3131125791076</v>
      </c>
      <c r="MF163" s="251">
        <f t="shared" si="765"/>
        <v>737.89267196764365</v>
      </c>
      <c r="MG163" s="252" t="e">
        <f t="shared" si="719"/>
        <v>#REF!</v>
      </c>
      <c r="MH163" s="252" t="e">
        <f t="shared" si="766"/>
        <v>#REF!</v>
      </c>
      <c r="MI163" s="252">
        <f t="shared" si="720"/>
        <v>122.485813333333</v>
      </c>
      <c r="MJ163" s="252">
        <f t="shared" si="721"/>
        <v>0</v>
      </c>
      <c r="MK163" s="252">
        <f t="shared" si="767"/>
        <v>152.91499999999996</v>
      </c>
      <c r="ML163" s="252">
        <f t="shared" si="722"/>
        <v>0</v>
      </c>
      <c r="MM163" s="252">
        <f t="shared" si="723"/>
        <v>0</v>
      </c>
      <c r="MN163" s="252">
        <f t="shared" si="724"/>
        <v>84.042000000000002</v>
      </c>
      <c r="MO163" s="252">
        <f t="shared" si="725"/>
        <v>0</v>
      </c>
      <c r="MP163" s="253">
        <f t="shared" si="726"/>
        <v>0</v>
      </c>
      <c r="MQ163" s="254">
        <f t="shared" si="768"/>
        <v>0</v>
      </c>
      <c r="MR163" s="255">
        <f t="shared" si="727"/>
        <v>0</v>
      </c>
      <c r="MS163" s="255">
        <f t="shared" si="769"/>
        <v>0</v>
      </c>
      <c r="MT163" s="255">
        <f t="shared" si="770"/>
        <v>163.75183328322939</v>
      </c>
      <c r="MU163" s="255">
        <f t="shared" si="486"/>
        <v>5.2783189471236645</v>
      </c>
      <c r="MV163" s="255">
        <f t="shared" si="728"/>
        <v>170.40903347917242</v>
      </c>
      <c r="MW163" s="255" t="e">
        <f t="shared" si="487"/>
        <v>#REF!</v>
      </c>
      <c r="MX163" s="255" t="e">
        <f t="shared" si="488"/>
        <v>#REF!</v>
      </c>
      <c r="MY163" s="256" t="e">
        <f t="shared" si="729"/>
        <v>#REF!</v>
      </c>
      <c r="MZ163" s="254">
        <f t="shared" si="730"/>
        <v>123.91419395557553</v>
      </c>
      <c r="NA163" s="255">
        <f t="shared" si="489"/>
        <v>139.65129658793362</v>
      </c>
      <c r="NB163" s="255">
        <f t="shared" si="731"/>
        <v>0.41715075132194002</v>
      </c>
      <c r="NC163" s="255">
        <f t="shared" si="490"/>
        <v>0.51726693163920556</v>
      </c>
      <c r="ND163" s="255">
        <f t="shared" si="732"/>
        <v>126.84083092424139</v>
      </c>
      <c r="NE163" s="255">
        <f t="shared" si="800"/>
        <v>0.97692669665327359</v>
      </c>
      <c r="NF163" s="256">
        <f t="shared" si="771"/>
        <v>3.2887734042919736E-3</v>
      </c>
      <c r="NG163" s="257">
        <f t="shared" si="772"/>
        <v>1.1248589960919957</v>
      </c>
      <c r="NH163" s="254">
        <f t="shared" si="733"/>
        <v>224.81824995565739</v>
      </c>
      <c r="NI163" s="255">
        <f t="shared" si="491"/>
        <v>253.37016770002589</v>
      </c>
      <c r="NJ163" s="255" t="e">
        <f t="shared" si="734"/>
        <v>#REF!</v>
      </c>
      <c r="NK163" s="255" t="e">
        <f t="shared" si="492"/>
        <v>#REF!</v>
      </c>
      <c r="NL163" s="255">
        <f t="shared" si="735"/>
        <v>242.29749574203331</v>
      </c>
      <c r="NM163" s="255">
        <f t="shared" si="773"/>
        <v>0.9278603943765662</v>
      </c>
      <c r="NN163" s="256" t="e">
        <f t="shared" si="774"/>
        <v>#REF!</v>
      </c>
      <c r="NO163" s="257" t="e">
        <f t="shared" si="801"/>
        <v>#REF!</v>
      </c>
      <c r="NP163" s="254">
        <f t="shared" si="736"/>
        <v>20.673513226520562</v>
      </c>
      <c r="NQ163" s="255">
        <f t="shared" si="493"/>
        <v>23.299049406288674</v>
      </c>
      <c r="NR163" s="255">
        <f t="shared" si="737"/>
        <v>18.181884835564862</v>
      </c>
      <c r="NS163" s="255">
        <f t="shared" si="494"/>
        <v>22.54553719610043</v>
      </c>
      <c r="NT163" s="255">
        <f t="shared" si="738"/>
        <v>194.70780040035029</v>
      </c>
      <c r="NU163" s="255">
        <f t="shared" si="739"/>
        <v>0.10617711865684129</v>
      </c>
      <c r="NV163" s="256">
        <f t="shared" si="740"/>
        <v>9.3380361742981061E-2</v>
      </c>
      <c r="NW163" s="257">
        <f t="shared" si="495"/>
        <v>1.0358957808877343</v>
      </c>
      <c r="NX163" s="254">
        <f t="shared" si="741"/>
        <v>3.0093281802133975</v>
      </c>
      <c r="NY163" s="255">
        <f t="shared" si="496"/>
        <v>3.3915128591004988</v>
      </c>
      <c r="NZ163" s="255">
        <f t="shared" si="742"/>
        <v>1.1210511157272977E-2</v>
      </c>
      <c r="OA163" s="255">
        <f t="shared" si="497"/>
        <v>1.3901033835018492E-2</v>
      </c>
      <c r="OB163" s="255">
        <f t="shared" si="743"/>
        <v>3.4087210577180027</v>
      </c>
      <c r="OC163" s="255">
        <f t="shared" si="775"/>
        <v>0.88283204441140684</v>
      </c>
      <c r="OD163" s="256">
        <f t="shared" si="776"/>
        <v>3.2887734042919749E-3</v>
      </c>
      <c r="OE163" s="257">
        <f t="shared" si="777"/>
        <v>1.1129089752572787</v>
      </c>
      <c r="OF163" s="254">
        <f t="shared" si="744"/>
        <v>0</v>
      </c>
      <c r="OG163" s="255">
        <f t="shared" si="498"/>
        <v>0</v>
      </c>
      <c r="OH163" s="255">
        <f t="shared" si="745"/>
        <v>0</v>
      </c>
      <c r="OI163" s="255">
        <f t="shared" si="499"/>
        <v>0</v>
      </c>
      <c r="OJ163" s="255">
        <f t="shared" si="746"/>
        <v>0</v>
      </c>
      <c r="OK163" s="255"/>
      <c r="OL163" s="256"/>
      <c r="OM163" s="257"/>
      <c r="ON163" s="258"/>
      <c r="OO163" s="254">
        <f t="shared" si="747"/>
        <v>0</v>
      </c>
      <c r="OP163" s="255">
        <f t="shared" si="500"/>
        <v>0</v>
      </c>
      <c r="OQ163" s="255">
        <f t="shared" si="748"/>
        <v>0</v>
      </c>
      <c r="OR163" s="255">
        <f t="shared" si="501"/>
        <v>0</v>
      </c>
      <c r="OS163" s="255">
        <f t="shared" si="749"/>
        <v>0</v>
      </c>
      <c r="OT163" s="255"/>
      <c r="OU163" s="256"/>
      <c r="OV163" s="257"/>
      <c r="OW163" s="258"/>
      <c r="OX163" s="254">
        <f t="shared" si="750"/>
        <v>174.22129393366575</v>
      </c>
      <c r="OY163" s="255">
        <f t="shared" si="502"/>
        <v>196.3473982632413</v>
      </c>
      <c r="OZ163" s="255">
        <f t="shared" si="751"/>
        <v>0.87384052112895505</v>
      </c>
      <c r="PA163" s="255">
        <f t="shared" si="503"/>
        <v>1.0835622461999042</v>
      </c>
      <c r="PB163" s="255">
        <f t="shared" si="752"/>
        <v>265.70408286218805</v>
      </c>
      <c r="PC163" s="255">
        <f t="shared" si="804"/>
        <v>0.65569671364074822</v>
      </c>
      <c r="PD163" s="259">
        <f t="shared" si="504"/>
        <v>3.2887734042919745E-3</v>
      </c>
      <c r="PE163" s="257">
        <f t="shared" si="805"/>
        <v>1.0840627882494052</v>
      </c>
      <c r="PF163" s="254">
        <f t="shared" si="505"/>
        <v>0</v>
      </c>
      <c r="PG163" s="255">
        <f t="shared" si="506"/>
        <v>0</v>
      </c>
      <c r="PH163" s="255">
        <f t="shared" si="753"/>
        <v>0</v>
      </c>
      <c r="PI163" s="255">
        <f t="shared" si="507"/>
        <v>0</v>
      </c>
      <c r="PJ163" s="255">
        <f t="shared" si="508"/>
        <v>0</v>
      </c>
      <c r="PK163" s="255"/>
      <c r="PL163" s="259"/>
      <c r="PM163" s="257"/>
      <c r="PN163" s="254">
        <f t="shared" si="509"/>
        <v>0</v>
      </c>
      <c r="PO163" s="255">
        <f t="shared" si="510"/>
        <v>0</v>
      </c>
      <c r="PP163" s="255">
        <f t="shared" si="754"/>
        <v>0</v>
      </c>
      <c r="PQ163" s="255">
        <f t="shared" si="511"/>
        <v>0</v>
      </c>
      <c r="PR163" s="255">
        <f t="shared" si="512"/>
        <v>0</v>
      </c>
      <c r="PS163" s="255"/>
      <c r="PT163" s="259"/>
      <c r="PU163" s="257"/>
      <c r="PV163" s="254">
        <f t="shared" si="513"/>
        <v>27.21525751745617</v>
      </c>
      <c r="PW163" s="255">
        <f t="shared" si="514"/>
        <v>30.671595222173103</v>
      </c>
      <c r="PX163" s="255">
        <f t="shared" si="515"/>
        <v>9.0276098208880398E-2</v>
      </c>
      <c r="PY163" s="255">
        <f t="shared" si="516"/>
        <v>0.11194236177901169</v>
      </c>
      <c r="PZ163" s="255">
        <f t="shared" si="517"/>
        <v>27.44977750399789</v>
      </c>
      <c r="QA163" s="255">
        <f t="shared" si="755"/>
        <v>0.99145639754247317</v>
      </c>
      <c r="QB163" s="259">
        <f t="shared" si="518"/>
        <v>3.2887734042919745E-3</v>
      </c>
      <c r="QC163" s="257">
        <f t="shared" si="756"/>
        <v>1.1267042681049242</v>
      </c>
      <c r="QD163" s="254">
        <f t="shared" si="519"/>
        <v>37.686976687307009</v>
      </c>
      <c r="QE163" s="255">
        <f t="shared" si="520"/>
        <v>42.473222726594997</v>
      </c>
      <c r="QF163" s="255">
        <f t="shared" si="521"/>
        <v>0.12587307754499802</v>
      </c>
      <c r="QG163" s="255">
        <f t="shared" si="522"/>
        <v>0.15608261615579755</v>
      </c>
      <c r="QH163" s="255">
        <f t="shared" si="523"/>
        <v>38.273563444878526</v>
      </c>
      <c r="QI163" s="255">
        <f t="shared" si="784"/>
        <v>0.9846738399883691</v>
      </c>
      <c r="QJ163" s="259">
        <f t="shared" si="785"/>
        <v>3.2887734042919745E-3</v>
      </c>
      <c r="QK163" s="257">
        <f t="shared" si="786"/>
        <v>1.1258428832955529</v>
      </c>
      <c r="QL163" s="254">
        <f t="shared" si="524"/>
        <v>225.24292109953544</v>
      </c>
      <c r="QM163" s="255">
        <f t="shared" si="525"/>
        <v>253.84877207917643</v>
      </c>
      <c r="QN163" s="255">
        <f t="shared" si="526"/>
        <v>1.4005998056842146</v>
      </c>
      <c r="QO163" s="255">
        <f t="shared" si="527"/>
        <v>1.736743759048426</v>
      </c>
      <c r="QP163" s="255">
        <f t="shared" si="757"/>
        <v>425.87300294279282</v>
      </c>
      <c r="QQ163" s="255">
        <f t="shared" si="758"/>
        <v>0.52889692359717888</v>
      </c>
      <c r="QR163" s="259">
        <f t="shared" si="528"/>
        <v>3.2887734042919741E-3</v>
      </c>
      <c r="QS163" s="257">
        <f t="shared" si="759"/>
        <v>1.0679592149138717</v>
      </c>
      <c r="QT163" s="254">
        <f t="shared" si="529"/>
        <v>47.035833081038056</v>
      </c>
      <c r="QU163" s="255">
        <f t="shared" si="530"/>
        <v>53.009383882329892</v>
      </c>
      <c r="QV163" s="255">
        <f t="shared" si="531"/>
        <v>0.16377511006012882</v>
      </c>
      <c r="QW163" s="255">
        <f t="shared" si="532"/>
        <v>0.20308113647455975</v>
      </c>
      <c r="QX163" s="255">
        <f t="shared" si="533"/>
        <v>49.798234760228866</v>
      </c>
      <c r="QY163" s="255">
        <f t="shared" si="787"/>
        <v>0.94452812047472434</v>
      </c>
      <c r="QZ163" s="259">
        <f t="shared" si="788"/>
        <v>3.2887734042919745E-3</v>
      </c>
      <c r="RA163" s="257">
        <f t="shared" si="789"/>
        <v>1.1207443769173202</v>
      </c>
      <c r="RB163" s="254">
        <f t="shared" si="534"/>
        <v>6.4047301139446594E-2</v>
      </c>
      <c r="RC163" s="255">
        <f t="shared" si="535"/>
        <v>7.2181308384156317E-2</v>
      </c>
      <c r="RD163" s="255">
        <f t="shared" si="760"/>
        <v>1.9838272432769494E-3</v>
      </c>
      <c r="RE163" s="255">
        <f t="shared" si="536"/>
        <v>2.4599457816634174E-3</v>
      </c>
      <c r="RF163" s="255">
        <f t="shared" si="537"/>
        <v>0.60321189677828801</v>
      </c>
      <c r="RG163" s="255">
        <f t="shared" si="790"/>
        <v>0.1061771186568413</v>
      </c>
      <c r="RH163" s="259">
        <f t="shared" si="791"/>
        <v>3.2887734042919745E-3</v>
      </c>
      <c r="RI163" s="257">
        <f t="shared" si="792"/>
        <v>1.0142737996864488</v>
      </c>
      <c r="RJ163" s="254">
        <f t="shared" si="538"/>
        <v>14.482866008971829</v>
      </c>
      <c r="RK163" s="255">
        <f t="shared" si="539"/>
        <v>16.322189992111252</v>
      </c>
      <c r="RL163" s="255">
        <f t="shared" si="761"/>
        <v>0.44859820223763258</v>
      </c>
      <c r="RM163" s="255">
        <f t="shared" si="540"/>
        <v>0.55626177077466443</v>
      </c>
      <c r="RN163" s="255">
        <f t="shared" si="541"/>
        <v>136.40289162281442</v>
      </c>
      <c r="RO163" s="255">
        <f t="shared" si="793"/>
        <v>0.10617711865684129</v>
      </c>
      <c r="RP163" s="259">
        <f t="shared" si="794"/>
        <v>3.2887734042919741E-3</v>
      </c>
      <c r="RQ163" s="257">
        <f t="shared" si="795"/>
        <v>1.0142737996864488</v>
      </c>
      <c r="RR163" s="254">
        <f t="shared" si="542"/>
        <v>0</v>
      </c>
      <c r="RS163" s="255">
        <f t="shared" si="543"/>
        <v>0</v>
      </c>
      <c r="RT163" s="255">
        <f t="shared" si="762"/>
        <v>0</v>
      </c>
      <c r="RU163" s="255">
        <f t="shared" si="544"/>
        <v>0</v>
      </c>
      <c r="RV163" s="255">
        <f t="shared" si="545"/>
        <v>0</v>
      </c>
      <c r="RW163" s="255"/>
      <c r="RX163" s="259"/>
      <c r="RY163" s="257"/>
      <c r="RZ163" s="260"/>
      <c r="SA163" s="242" t="e">
        <f t="shared" si="546"/>
        <v>#REF!</v>
      </c>
      <c r="SB163" s="242">
        <f t="shared" si="547"/>
        <v>0.36906623661778382</v>
      </c>
      <c r="SC163" s="242">
        <f t="shared" si="548"/>
        <v>0.35075431140858682</v>
      </c>
      <c r="SD163" s="242">
        <f t="shared" si="549"/>
        <v>9.4597262896868699E-3</v>
      </c>
      <c r="SE163" s="242">
        <f t="shared" si="550"/>
        <v>0</v>
      </c>
      <c r="SF163" s="262">
        <v>0</v>
      </c>
      <c r="SG163" s="242">
        <f t="shared" si="551"/>
        <v>0</v>
      </c>
      <c r="SH163" s="262">
        <v>0</v>
      </c>
      <c r="SI163" s="242">
        <f t="shared" si="552"/>
        <v>0.65509914293911553</v>
      </c>
      <c r="SJ163" s="242">
        <f t="shared" si="553"/>
        <v>0</v>
      </c>
      <c r="SK163" s="242">
        <f t="shared" si="554"/>
        <v>0</v>
      </c>
      <c r="SL163" s="242">
        <f t="shared" si="555"/>
        <v>8.0446684742691593E-2</v>
      </c>
      <c r="SM163" s="242">
        <f t="shared" si="556"/>
        <v>0.11190878259957797</v>
      </c>
      <c r="SN163" s="242">
        <f t="shared" si="557"/>
        <v>0.97814384493961515</v>
      </c>
      <c r="SO163" s="242">
        <f t="shared" si="558"/>
        <v>0.14255868474388314</v>
      </c>
      <c r="SP163" s="242">
        <f t="shared" si="559"/>
        <v>1.1157011796550937E-3</v>
      </c>
      <c r="SQ163" s="242">
        <f t="shared" si="560"/>
        <v>0.24058574528562565</v>
      </c>
      <c r="SR163" s="242">
        <f t="shared" si="561"/>
        <v>0</v>
      </c>
      <c r="SS163" s="242" t="e">
        <f t="shared" si="562"/>
        <v>#REF!</v>
      </c>
      <c r="ST163" s="242" t="e">
        <f t="shared" si="563"/>
        <v>#REF!</v>
      </c>
      <c r="SU163" s="242" t="e">
        <f t="shared" si="796"/>
        <v>#REF!</v>
      </c>
      <c r="SV163" s="242" t="e">
        <f t="shared" si="797"/>
        <v>#REF!</v>
      </c>
      <c r="SW163" s="242" t="e">
        <f t="shared" si="564"/>
        <v>#REF!</v>
      </c>
      <c r="SX163" s="242" t="e">
        <f t="shared" si="564"/>
        <v>#REF!</v>
      </c>
      <c r="SY163" s="242" t="e">
        <f t="shared" si="564"/>
        <v>#REF!</v>
      </c>
      <c r="SZ163" s="263" t="e">
        <f t="shared" si="564"/>
        <v>#REF!</v>
      </c>
      <c r="TA163" s="264">
        <f t="shared" si="565"/>
        <v>445.7124</v>
      </c>
      <c r="TB163" s="264">
        <f t="shared" si="566"/>
        <v>237.70845</v>
      </c>
      <c r="TC163" s="264">
        <f t="shared" si="567"/>
        <v>245.31570000000002</v>
      </c>
      <c r="TD163" s="264">
        <f t="shared" si="568"/>
        <v>6.1582500000000007</v>
      </c>
      <c r="TE163" s="264">
        <f t="shared" si="569"/>
        <v>0</v>
      </c>
      <c r="TF163" s="264">
        <f t="shared" si="569"/>
        <v>0</v>
      </c>
      <c r="TG163" s="264">
        <f t="shared" si="570"/>
        <v>437.81534999999997</v>
      </c>
      <c r="TH163" s="264">
        <f t="shared" si="571"/>
        <v>0</v>
      </c>
      <c r="TI163" s="264">
        <f t="shared" si="572"/>
        <v>0</v>
      </c>
      <c r="TJ163" s="264">
        <f t="shared" si="573"/>
        <v>51.729300000000002</v>
      </c>
      <c r="TK163" s="264">
        <f t="shared" si="574"/>
        <v>72.015299999999996</v>
      </c>
      <c r="TL163" s="264">
        <f t="shared" si="575"/>
        <v>663.56955000000005</v>
      </c>
      <c r="TM163" s="264">
        <f t="shared" si="576"/>
        <v>92.156400000000005</v>
      </c>
      <c r="TN163" s="264">
        <f t="shared" si="577"/>
        <v>0.79695000000000005</v>
      </c>
      <c r="TO163" s="264">
        <f t="shared" si="578"/>
        <v>171.85139999999998</v>
      </c>
      <c r="TP163" s="264">
        <f t="shared" si="578"/>
        <v>0</v>
      </c>
      <c r="TQ163" s="264"/>
      <c r="TR163" s="264"/>
      <c r="TS163" s="264" t="e">
        <f t="shared" si="579"/>
        <v>#REF!</v>
      </c>
      <c r="TT163" s="264">
        <f t="shared" si="580"/>
        <v>267.38848842958436</v>
      </c>
      <c r="TU163" s="264">
        <f t="shared" si="581"/>
        <v>254.12149861552115</v>
      </c>
      <c r="TV163" s="264">
        <f t="shared" si="582"/>
        <v>6.8535716968781371</v>
      </c>
      <c r="TW163" s="264">
        <f t="shared" si="582"/>
        <v>0</v>
      </c>
      <c r="TX163" s="264">
        <f t="shared" si="583"/>
        <v>0</v>
      </c>
      <c r="TY163" s="264">
        <f t="shared" si="584"/>
        <v>474.6193290593892</v>
      </c>
      <c r="TZ163" s="264">
        <f t="shared" si="585"/>
        <v>0</v>
      </c>
      <c r="UA163" s="264">
        <f t="shared" si="586"/>
        <v>0</v>
      </c>
      <c r="UB163" s="264">
        <f t="shared" si="587"/>
        <v>58.283623096080056</v>
      </c>
      <c r="UC163" s="264">
        <f t="shared" si="588"/>
        <v>81.077912993394236</v>
      </c>
      <c r="UD163" s="264">
        <f t="shared" si="589"/>
        <v>708.66521565875121</v>
      </c>
      <c r="UE163" s="264">
        <f t="shared" si="590"/>
        <v>103.28376709694334</v>
      </c>
      <c r="UF163" s="264">
        <f t="shared" si="591"/>
        <v>0.80832550466011543</v>
      </c>
      <c r="UG163" s="264">
        <f t="shared" si="592"/>
        <v>174.3043724594358</v>
      </c>
      <c r="UH163" s="264">
        <f t="shared" si="592"/>
        <v>0</v>
      </c>
      <c r="UI163" s="191"/>
      <c r="UJ163" s="191"/>
      <c r="UK163" s="191"/>
      <c r="UL163" s="191"/>
      <c r="UM163" s="189"/>
      <c r="UN163" s="191"/>
      <c r="UO163" s="191"/>
      <c r="UP163" s="191"/>
      <c r="UQ163" s="191"/>
      <c r="UR163" s="191"/>
      <c r="US163" s="191"/>
      <c r="UT163" s="191"/>
      <c r="UU163" s="191"/>
      <c r="UV163" s="192"/>
      <c r="UW163" s="191"/>
      <c r="UX163" s="191"/>
      <c r="UY163" s="191"/>
      <c r="UZ163" s="191"/>
      <c r="VA163" s="191"/>
      <c r="VB163" s="191"/>
      <c r="VC163" s="191"/>
      <c r="VD163" s="191"/>
      <c r="VE163" s="191"/>
      <c r="VF163" s="191"/>
      <c r="VG163" s="191"/>
      <c r="VH163" s="191"/>
      <c r="VI163" s="191"/>
      <c r="VJ163" s="191"/>
      <c r="VK163" s="191"/>
      <c r="VL163" s="191"/>
      <c r="VM163" s="191"/>
      <c r="VN163" s="219"/>
      <c r="VO163" s="191"/>
      <c r="VP163" s="191"/>
      <c r="VQ163" s="191"/>
      <c r="VR163" s="191"/>
      <c r="VS163" s="191"/>
      <c r="VT163" s="191"/>
      <c r="VU163" s="191"/>
      <c r="VV163" s="191"/>
    </row>
    <row r="164" spans="1:594" ht="23.1" hidden="1" customHeight="1" thickBot="1" x14ac:dyDescent="0.35">
      <c r="A164" s="265">
        <v>127</v>
      </c>
      <c r="B164" s="266" t="s">
        <v>187</v>
      </c>
      <c r="C164" s="265">
        <v>4</v>
      </c>
      <c r="D164" s="267">
        <v>1933.07</v>
      </c>
      <c r="E164" s="239">
        <v>291.27</v>
      </c>
      <c r="F164" s="240">
        <f t="shared" si="593"/>
        <v>1641.8</v>
      </c>
      <c r="G164" s="240"/>
      <c r="H164" s="268">
        <f>566+354</f>
        <v>920</v>
      </c>
      <c r="I164" s="269">
        <v>2.6785000000000001</v>
      </c>
      <c r="J164" s="269">
        <v>2.6785000000000001</v>
      </c>
      <c r="K164" s="269">
        <f t="shared" si="798"/>
        <v>2.1678000000000002</v>
      </c>
      <c r="L164" s="269">
        <f t="shared" si="799"/>
        <v>2.3249</v>
      </c>
      <c r="M164" s="269">
        <v>0.47549999999999998</v>
      </c>
      <c r="N164" s="269">
        <v>0.15709999999999999</v>
      </c>
      <c r="O164" s="269">
        <v>0.35360000000000003</v>
      </c>
      <c r="P164" s="269">
        <v>8.5000000000000006E-3</v>
      </c>
      <c r="Q164" s="269">
        <v>0</v>
      </c>
      <c r="R164" s="269">
        <v>0</v>
      </c>
      <c r="S164" s="269">
        <v>0.40870000000000001</v>
      </c>
      <c r="T164" s="269">
        <v>4.9799999999999997E-2</v>
      </c>
      <c r="U164" s="269">
        <v>1.2999999999999999E-3</v>
      </c>
      <c r="V164" s="269">
        <v>3.6999999999999998E-2</v>
      </c>
      <c r="W164" s="269">
        <v>0.1056</v>
      </c>
      <c r="X164" s="269">
        <v>0.77759999999999996</v>
      </c>
      <c r="Y164" s="269">
        <v>0.1012</v>
      </c>
      <c r="Z164" s="269">
        <v>4.0000000000000002E-4</v>
      </c>
      <c r="AA164" s="269">
        <v>0.20219999999999999</v>
      </c>
      <c r="AB164" s="269">
        <v>0</v>
      </c>
      <c r="AC164" s="244">
        <v>98.22</v>
      </c>
      <c r="AD164" s="243">
        <f t="shared" si="802"/>
        <v>21.6084</v>
      </c>
      <c r="AE164" s="243">
        <f t="shared" si="390"/>
        <v>0</v>
      </c>
      <c r="AF164" s="243">
        <f t="shared" si="595"/>
        <v>0</v>
      </c>
      <c r="AG164" s="243">
        <f t="shared" si="596"/>
        <v>0</v>
      </c>
      <c r="AH164" s="244">
        <v>3.73576133645834</v>
      </c>
      <c r="AI164" s="243">
        <f t="shared" si="391"/>
        <v>14.039602304094945</v>
      </c>
      <c r="AJ164" s="243">
        <f t="shared" si="597"/>
        <v>0.45254759819153062</v>
      </c>
      <c r="AK164" s="243">
        <f t="shared" si="598"/>
        <v>11.975714048927024</v>
      </c>
      <c r="AL164" s="243">
        <f t="shared" si="392"/>
        <v>6.8801881820276654</v>
      </c>
      <c r="AM164" s="243">
        <f t="shared" si="599"/>
        <v>173.38074218709716</v>
      </c>
      <c r="AN164" s="244">
        <v>337.04</v>
      </c>
      <c r="AO164" s="244">
        <v>74.148799999999994</v>
      </c>
      <c r="AP164" s="243">
        <f t="shared" si="600"/>
        <v>0</v>
      </c>
      <c r="AQ164" s="243">
        <f t="shared" si="601"/>
        <v>0</v>
      </c>
      <c r="AR164" s="243">
        <f t="shared" si="602"/>
        <v>0</v>
      </c>
      <c r="AS164" s="244">
        <v>37.204675031941697</v>
      </c>
      <c r="AT164" s="244" t="e">
        <f t="shared" si="393"/>
        <v>#REF!</v>
      </c>
      <c r="AU164" s="243">
        <f t="shared" si="394"/>
        <v>50.947345873678763</v>
      </c>
      <c r="AV164" s="243">
        <f t="shared" si="603"/>
        <v>1.6422188114717264</v>
      </c>
      <c r="AW164" s="243">
        <f t="shared" si="604"/>
        <v>43.457843927459507</v>
      </c>
      <c r="AX164" s="243">
        <f t="shared" si="395"/>
        <v>24.967041045281025</v>
      </c>
      <c r="AY164" s="243">
        <f t="shared" si="605"/>
        <v>629.1694343410818</v>
      </c>
      <c r="AZ164" s="244">
        <v>71</v>
      </c>
      <c r="BA164" s="243">
        <f t="shared" si="606"/>
        <v>361.89883333333324</v>
      </c>
      <c r="BB164" s="243">
        <f t="shared" si="607"/>
        <v>37.740878333333328</v>
      </c>
      <c r="BC164" s="243">
        <f t="shared" si="608"/>
        <v>30.192702666666662</v>
      </c>
      <c r="BD164" s="243">
        <f t="shared" si="609"/>
        <v>7.5481756666666655</v>
      </c>
      <c r="BE164" s="244">
        <v>14.152829375</v>
      </c>
      <c r="BF164" s="243">
        <f t="shared" si="610"/>
        <v>11.3222635</v>
      </c>
      <c r="BG164" s="243">
        <f t="shared" si="611"/>
        <v>2.8305658749999996</v>
      </c>
      <c r="BH164" s="243">
        <f t="shared" si="396"/>
        <v>47.015919905829215</v>
      </c>
      <c r="BI164" s="243">
        <f t="shared" si="612"/>
        <v>1.515494610836841</v>
      </c>
      <c r="BJ164" s="243">
        <f t="shared" si="613"/>
        <v>40.10435625909728</v>
      </c>
      <c r="BK164" s="243">
        <f t="shared" si="397"/>
        <v>23.040423047374791</v>
      </c>
      <c r="BL164" s="243">
        <f t="shared" si="614"/>
        <v>580.6186607938447</v>
      </c>
      <c r="BM164" s="244">
        <v>5.79</v>
      </c>
      <c r="BN164" s="243">
        <f t="shared" si="615"/>
        <v>1.2738</v>
      </c>
      <c r="BO164" s="243">
        <f t="shared" si="398"/>
        <v>0</v>
      </c>
      <c r="BP164" s="243">
        <f t="shared" si="616"/>
        <v>0</v>
      </c>
      <c r="BQ164" s="243">
        <f t="shared" si="617"/>
        <v>0</v>
      </c>
      <c r="BR164" s="244">
        <v>1.1031273247</v>
      </c>
      <c r="BS164" s="243">
        <f t="shared" si="399"/>
        <v>0.92794229690128494</v>
      </c>
      <c r="BT164" s="243">
        <f t="shared" si="618"/>
        <v>2.9910965327025321E-2</v>
      </c>
      <c r="BU164" s="243">
        <f t="shared" si="619"/>
        <v>0.79153036965677126</v>
      </c>
      <c r="BV164" s="243">
        <f t="shared" si="400"/>
        <v>0.45474348108006435</v>
      </c>
      <c r="BW164" s="243">
        <f t="shared" si="620"/>
        <v>11.459535723217622</v>
      </c>
      <c r="BX164" s="244">
        <v>0</v>
      </c>
      <c r="BY164" s="243">
        <f t="shared" si="401"/>
        <v>0</v>
      </c>
      <c r="BZ164" s="243">
        <f t="shared" si="621"/>
        <v>0</v>
      </c>
      <c r="CA164" s="243">
        <f t="shared" si="622"/>
        <v>0</v>
      </c>
      <c r="CB164" s="243">
        <f t="shared" si="402"/>
        <v>0</v>
      </c>
      <c r="CC164" s="243">
        <f t="shared" si="623"/>
        <v>0</v>
      </c>
      <c r="CD164" s="245"/>
      <c r="CE164" s="243">
        <f t="shared" si="403"/>
        <v>0</v>
      </c>
      <c r="CF164" s="243">
        <f t="shared" si="624"/>
        <v>0</v>
      </c>
      <c r="CG164" s="243">
        <f t="shared" si="625"/>
        <v>0</v>
      </c>
      <c r="CH164" s="243">
        <f t="shared" si="404"/>
        <v>0</v>
      </c>
      <c r="CI164" s="243">
        <f t="shared" si="626"/>
        <v>0</v>
      </c>
      <c r="CJ164" s="245"/>
      <c r="CK164" s="243">
        <f t="shared" si="405"/>
        <v>0</v>
      </c>
      <c r="CL164" s="243">
        <f t="shared" si="627"/>
        <v>0</v>
      </c>
      <c r="CM164" s="243">
        <f t="shared" si="628"/>
        <v>0</v>
      </c>
      <c r="CN164" s="243">
        <f t="shared" si="406"/>
        <v>0</v>
      </c>
      <c r="CO164" s="243">
        <f t="shared" si="629"/>
        <v>0</v>
      </c>
      <c r="CP164" s="243">
        <v>0</v>
      </c>
      <c r="CQ164" s="243">
        <f t="shared" si="407"/>
        <v>0</v>
      </c>
      <c r="CR164" s="243">
        <f t="shared" si="763"/>
        <v>0</v>
      </c>
      <c r="CS164" s="243">
        <f t="shared" si="630"/>
        <v>0</v>
      </c>
      <c r="CT164" s="243">
        <f t="shared" si="408"/>
        <v>0</v>
      </c>
      <c r="CU164" s="243">
        <f t="shared" si="631"/>
        <v>0</v>
      </c>
      <c r="CV164" s="243"/>
      <c r="CW164" s="243">
        <f t="shared" si="409"/>
        <v>0</v>
      </c>
      <c r="CX164" s="243">
        <f t="shared" si="764"/>
        <v>0</v>
      </c>
      <c r="CY164" s="243">
        <f t="shared" si="632"/>
        <v>0</v>
      </c>
      <c r="CZ164" s="243">
        <f t="shared" si="410"/>
        <v>0</v>
      </c>
      <c r="DA164" s="243">
        <f t="shared" si="633"/>
        <v>0</v>
      </c>
      <c r="DB164" s="244">
        <v>15.83</v>
      </c>
      <c r="DC164" s="243">
        <f t="shared" si="634"/>
        <v>3.4826000000000001</v>
      </c>
      <c r="DD164" s="243">
        <f t="shared" si="411"/>
        <v>0</v>
      </c>
      <c r="DE164" s="244">
        <v>0.65185087148999998</v>
      </c>
      <c r="DF164" s="244">
        <v>1.0020337250000001E-2</v>
      </c>
      <c r="DG164" s="243">
        <f t="shared" si="412"/>
        <v>2.2695385860443715</v>
      </c>
      <c r="DH164" s="243">
        <f t="shared" si="413"/>
        <v>1.1122004897392188</v>
      </c>
      <c r="DI164" s="243">
        <f t="shared" si="635"/>
        <v>28.027452341428312</v>
      </c>
      <c r="DJ164" s="244">
        <v>62.2</v>
      </c>
      <c r="DK164" s="243">
        <f t="shared" si="636"/>
        <v>13.684000000000001</v>
      </c>
      <c r="DL164" s="243">
        <f t="shared" si="414"/>
        <v>0</v>
      </c>
      <c r="DM164" s="244">
        <v>2.4320757266999999</v>
      </c>
      <c r="DN164" s="244">
        <v>5.8145279946666699</v>
      </c>
      <c r="DO164" s="243">
        <f t="shared" si="415"/>
        <v>9.5590841638552853</v>
      </c>
      <c r="DP164" s="243">
        <f t="shared" si="416"/>
        <v>4.6844843942610987</v>
      </c>
      <c r="DQ164" s="243">
        <f t="shared" si="637"/>
        <v>118.04900673537969</v>
      </c>
      <c r="DR164" s="244">
        <v>12.95</v>
      </c>
      <c r="DS164" s="243">
        <f t="shared" si="638"/>
        <v>2.8489999999999998</v>
      </c>
      <c r="DT164" s="243">
        <f t="shared" si="417"/>
        <v>0</v>
      </c>
      <c r="DU164" s="244">
        <v>0.54790872281500003</v>
      </c>
      <c r="DV164" s="244">
        <v>0</v>
      </c>
      <c r="DW164" s="243">
        <f t="shared" si="418"/>
        <v>1.8573678232213005</v>
      </c>
      <c r="DX164" s="243">
        <f t="shared" si="419"/>
        <v>0.91021382730181488</v>
      </c>
      <c r="DY164" s="243">
        <f t="shared" si="420"/>
        <v>22.937388448005731</v>
      </c>
      <c r="DZ164" s="244">
        <v>81.28</v>
      </c>
      <c r="EA164" s="243">
        <f t="shared" si="639"/>
        <v>17.881599999999999</v>
      </c>
      <c r="EB164" s="243">
        <f t="shared" si="421"/>
        <v>0</v>
      </c>
      <c r="EC164" s="244">
        <v>3.3749267139699999</v>
      </c>
      <c r="ED164" s="244">
        <v>2.8629534999999998E-3</v>
      </c>
      <c r="EE164" s="243">
        <f t="shared" si="422"/>
        <v>11.650726520256281</v>
      </c>
      <c r="EF164" s="243">
        <f t="shared" si="423"/>
        <v>5.7095058093863145</v>
      </c>
      <c r="EG164" s="243">
        <f t="shared" si="424"/>
        <v>143.87954639653509</v>
      </c>
      <c r="EH164" s="244">
        <v>23.41</v>
      </c>
      <c r="EI164" s="243">
        <f t="shared" si="640"/>
        <v>5.1501999999999999</v>
      </c>
      <c r="EJ164" s="243">
        <f t="shared" si="425"/>
        <v>0</v>
      </c>
      <c r="EK164" s="244">
        <v>0.98747883779499901</v>
      </c>
      <c r="EL164" s="244">
        <v>0</v>
      </c>
      <c r="EM164" s="243">
        <f t="shared" si="426"/>
        <v>3.3572652086569361</v>
      </c>
      <c r="EN164" s="243">
        <f t="shared" si="427"/>
        <v>1.645247202322597</v>
      </c>
      <c r="EO164" s="243">
        <f t="shared" si="641"/>
        <v>41.460229498529436</v>
      </c>
      <c r="EP164" s="244">
        <v>0</v>
      </c>
      <c r="EQ164" s="244">
        <v>190.44880000000001</v>
      </c>
      <c r="ER164" s="244">
        <v>0</v>
      </c>
      <c r="ES164" s="244">
        <v>0</v>
      </c>
      <c r="ET164" s="244">
        <v>0</v>
      </c>
      <c r="EU164" s="243">
        <f t="shared" si="428"/>
        <v>21.639166101014027</v>
      </c>
      <c r="EV164" s="243">
        <f t="shared" si="642"/>
        <v>0.69750926228339272</v>
      </c>
      <c r="EW164" s="243">
        <f t="shared" si="643"/>
        <v>18.458105854422541</v>
      </c>
      <c r="EX164" s="243">
        <f t="shared" si="429"/>
        <v>10.604398305050703</v>
      </c>
      <c r="EY164" s="243">
        <f t="shared" si="644"/>
        <v>267.23083728727767</v>
      </c>
      <c r="EZ164" s="245">
        <f t="shared" si="645"/>
        <v>195.67</v>
      </c>
      <c r="FA164" s="245">
        <f t="shared" si="645"/>
        <v>43.047399999999996</v>
      </c>
      <c r="FB164" s="245">
        <f t="shared" si="645"/>
        <v>0</v>
      </c>
      <c r="FC164" s="245">
        <f t="shared" si="646"/>
        <v>0</v>
      </c>
      <c r="FD164" s="245">
        <f t="shared" si="647"/>
        <v>0</v>
      </c>
      <c r="FE164" s="245">
        <f t="shared" si="648"/>
        <v>13.821652158186669</v>
      </c>
      <c r="FF164" s="245">
        <f t="shared" si="649"/>
        <v>50.333148403048199</v>
      </c>
      <c r="FG164" s="245">
        <f t="shared" si="650"/>
        <v>1.6224209864244952</v>
      </c>
      <c r="FH164" s="245">
        <f t="shared" si="651"/>
        <v>42.933936403690083</v>
      </c>
      <c r="FI164" s="245">
        <f t="shared" si="652"/>
        <v>24.666050028061747</v>
      </c>
      <c r="FJ164" s="245">
        <f t="shared" si="652"/>
        <v>621.58446070715581</v>
      </c>
      <c r="FK164" s="244">
        <f t="shared" si="430"/>
        <v>68.680000148920655</v>
      </c>
      <c r="FL164" s="244">
        <v>7.8035562893552601</v>
      </c>
      <c r="FM164" s="243">
        <f t="shared" si="653"/>
        <v>0.25153708627986604</v>
      </c>
      <c r="FN164" s="243">
        <f t="shared" si="654"/>
        <v>6.6563964321672451</v>
      </c>
      <c r="FO164" s="244">
        <v>3.8241778144677601</v>
      </c>
      <c r="FP164" s="244">
        <f t="shared" si="655"/>
        <v>96.369281103292408</v>
      </c>
      <c r="FQ164" s="244">
        <f t="shared" si="431"/>
        <v>1.7600000038162531</v>
      </c>
      <c r="FR164" s="244">
        <v>0.19997465156181199</v>
      </c>
      <c r="FS164" s="243">
        <f t="shared" si="656"/>
        <v>6.445912519693708E-3</v>
      </c>
      <c r="FT164" s="243">
        <f t="shared" si="657"/>
        <v>0.17057742749875282</v>
      </c>
      <c r="FU164" s="244">
        <v>9.7998732578090594E-2</v>
      </c>
      <c r="FV164" s="244">
        <f t="shared" si="658"/>
        <v>2.4695680655473868</v>
      </c>
      <c r="FW164" s="270">
        <v>6.195E-3</v>
      </c>
      <c r="FX164" s="243">
        <f t="shared" si="659"/>
        <v>27.470422347064204</v>
      </c>
      <c r="FY164" s="243">
        <f t="shared" si="660"/>
        <v>6.0434929163541247</v>
      </c>
      <c r="FZ164" s="243">
        <f t="shared" si="432"/>
        <v>0</v>
      </c>
      <c r="GA164" s="243">
        <f t="shared" si="661"/>
        <v>0</v>
      </c>
      <c r="GB164" s="243">
        <f t="shared" si="662"/>
        <v>0</v>
      </c>
      <c r="GC164" s="243">
        <f t="shared" si="663"/>
        <v>0.48238938321886704</v>
      </c>
      <c r="GD164" s="243">
        <f t="shared" si="433"/>
        <v>3.8627267962268976</v>
      </c>
      <c r="GE164" s="243">
        <f t="shared" si="664"/>
        <v>0.12450977572154504</v>
      </c>
      <c r="GF164" s="243">
        <f t="shared" si="665"/>
        <v>3.2948876014279231</v>
      </c>
      <c r="GG164" s="243">
        <f t="shared" si="434"/>
        <v>1.8929515721432044</v>
      </c>
      <c r="GH164" s="247">
        <f t="shared" si="666"/>
        <v>47.702379618008749</v>
      </c>
      <c r="GI164" s="244">
        <v>48</v>
      </c>
      <c r="GJ164" s="244">
        <v>4044.46</v>
      </c>
      <c r="GK164" s="244">
        <v>889.78120000000001</v>
      </c>
      <c r="GL164" s="244">
        <v>2480.7642144369102</v>
      </c>
      <c r="GM164" s="244">
        <v>71.022008333333304</v>
      </c>
      <c r="GN164" s="271">
        <v>78.19</v>
      </c>
      <c r="GO164" s="243">
        <f t="shared" si="667"/>
        <v>17.201799999999999</v>
      </c>
      <c r="GP164" s="243">
        <f t="shared" si="435"/>
        <v>0</v>
      </c>
      <c r="GQ164" s="243">
        <f t="shared" si="668"/>
        <v>0</v>
      </c>
      <c r="GR164" s="243">
        <f t="shared" si="669"/>
        <v>0</v>
      </c>
      <c r="GS164" s="244">
        <v>1.5762302478333301</v>
      </c>
      <c r="GT164" s="244">
        <v>0.61144357299999996</v>
      </c>
      <c r="GU164" s="245"/>
      <c r="GV164" s="243">
        <f t="shared" si="436"/>
        <v>11.087171156019688</v>
      </c>
      <c r="GW164" s="243">
        <f t="shared" si="670"/>
        <v>0.35737997193351229</v>
      </c>
      <c r="GX164" s="243">
        <f t="shared" si="671"/>
        <v>9.457304309629647</v>
      </c>
      <c r="GY164" s="243">
        <f t="shared" si="437"/>
        <v>5.4333322488426514</v>
      </c>
      <c r="GZ164" s="243">
        <f t="shared" si="672"/>
        <v>136.9199726708348</v>
      </c>
      <c r="HA164" s="244">
        <v>0</v>
      </c>
      <c r="HB164" s="244">
        <v>44</v>
      </c>
      <c r="HC164" s="244">
        <v>0</v>
      </c>
      <c r="HD164" s="244">
        <v>0</v>
      </c>
      <c r="HE164" s="244">
        <v>55.78</v>
      </c>
      <c r="HF164" s="243">
        <f t="shared" si="673"/>
        <v>12.271600000000001</v>
      </c>
      <c r="HG164" s="243">
        <f t="shared" si="438"/>
        <v>0</v>
      </c>
      <c r="HH164" s="244">
        <v>2.3880353340799898</v>
      </c>
      <c r="HI164" s="244">
        <v>56.903980388066699</v>
      </c>
      <c r="HJ164" s="243">
        <f t="shared" si="439"/>
        <v>14.469031322409139</v>
      </c>
      <c r="HK164" s="243">
        <f t="shared" si="440"/>
        <v>7.0906323522277921</v>
      </c>
      <c r="HL164" s="243">
        <f t="shared" si="441"/>
        <v>178.68393527614035</v>
      </c>
      <c r="HM164" s="244">
        <v>48.39</v>
      </c>
      <c r="HN164" s="243">
        <f t="shared" si="674"/>
        <v>10.645799999999999</v>
      </c>
      <c r="HO164" s="243">
        <f t="shared" si="442"/>
        <v>0</v>
      </c>
      <c r="HP164" s="244">
        <v>2.0899099224199902</v>
      </c>
      <c r="HQ164" s="244">
        <v>45.652192922093299</v>
      </c>
      <c r="HR164" s="243">
        <f t="shared" si="443"/>
        <v>12.132314698598055</v>
      </c>
      <c r="HS164" s="243">
        <f t="shared" si="444"/>
        <v>5.9455108771555674</v>
      </c>
      <c r="HT164" s="243">
        <f t="shared" si="445"/>
        <v>149.8268741043203</v>
      </c>
      <c r="HU164" s="244">
        <v>21.27</v>
      </c>
      <c r="HV164" s="243">
        <f t="shared" si="675"/>
        <v>4.6794000000000002</v>
      </c>
      <c r="HW164" s="243">
        <f t="shared" si="446"/>
        <v>0</v>
      </c>
      <c r="HX164" s="244">
        <v>0.868603888180001</v>
      </c>
      <c r="HY164" s="244">
        <v>48.010669784999997</v>
      </c>
      <c r="HZ164" s="243">
        <f t="shared" si="447"/>
        <v>8.5021806319205862</v>
      </c>
      <c r="IA164" s="243">
        <f t="shared" si="448"/>
        <v>4.1665427152550292</v>
      </c>
      <c r="IB164" s="243">
        <f t="shared" si="449"/>
        <v>104.99687642442673</v>
      </c>
      <c r="IC164" s="244">
        <v>19.59</v>
      </c>
      <c r="ID164" s="243">
        <f t="shared" si="676"/>
        <v>4.3098000000000001</v>
      </c>
      <c r="IE164" s="243">
        <f t="shared" si="450"/>
        <v>0</v>
      </c>
      <c r="IF164" s="244">
        <v>0.86386632443</v>
      </c>
      <c r="IG164" s="244">
        <v>1.8564061002975001</v>
      </c>
      <c r="IH164" s="243">
        <f t="shared" si="451"/>
        <v>3.0246248273536067</v>
      </c>
      <c r="II164" s="243">
        <f t="shared" si="452"/>
        <v>1.4822348626040553</v>
      </c>
      <c r="IJ164" s="243">
        <f t="shared" si="677"/>
        <v>37.352318537622189</v>
      </c>
      <c r="IK164" s="244">
        <v>58.74</v>
      </c>
      <c r="IL164" s="243">
        <f t="shared" si="678"/>
        <v>12.922800000000001</v>
      </c>
      <c r="IM164" s="243">
        <f t="shared" si="453"/>
        <v>0</v>
      </c>
      <c r="IN164" s="244">
        <v>2.6982320581749999</v>
      </c>
      <c r="IO164" s="244">
        <v>119.619808861056</v>
      </c>
      <c r="IP164" s="243">
        <f t="shared" si="454"/>
        <v>22.040483516124116</v>
      </c>
      <c r="IQ164" s="243">
        <f t="shared" si="455"/>
        <v>10.801066221767757</v>
      </c>
      <c r="IR164" s="243">
        <f t="shared" si="679"/>
        <v>272.18686878854749</v>
      </c>
      <c r="IS164" s="244">
        <v>4.18</v>
      </c>
      <c r="IT164" s="243">
        <f t="shared" si="680"/>
        <v>0.91959999999999997</v>
      </c>
      <c r="IU164" s="243">
        <f t="shared" si="456"/>
        <v>0</v>
      </c>
      <c r="IV164" s="244">
        <v>0.18277520947499901</v>
      </c>
      <c r="IW164" s="244">
        <v>0.43367795754635702</v>
      </c>
      <c r="IX164" s="243">
        <f t="shared" si="457"/>
        <v>0.64946916926440268</v>
      </c>
      <c r="IY164" s="243">
        <f t="shared" si="458"/>
        <v>0.31827611681428791</v>
      </c>
      <c r="IZ164" s="243">
        <f t="shared" si="681"/>
        <v>8.0205581437200539</v>
      </c>
      <c r="JA164" s="244">
        <v>29.9851822222222</v>
      </c>
      <c r="JB164" s="243">
        <f t="shared" si="682"/>
        <v>6.5967400888888843</v>
      </c>
      <c r="JC164" s="244">
        <v>76.907324444444299</v>
      </c>
      <c r="JD164" s="243">
        <f t="shared" si="459"/>
        <v>0</v>
      </c>
      <c r="JE164" s="243">
        <f t="shared" si="460"/>
        <v>12.894870753832159</v>
      </c>
      <c r="JF164" s="243">
        <f t="shared" si="461"/>
        <v>6.3192058754693781</v>
      </c>
      <c r="JG164" s="243">
        <f t="shared" si="683"/>
        <v>159.2439880618283</v>
      </c>
      <c r="JH164" s="244">
        <v>0</v>
      </c>
      <c r="JI164" s="243">
        <f t="shared" si="684"/>
        <v>0</v>
      </c>
      <c r="JJ164" s="244">
        <v>0</v>
      </c>
      <c r="JK164" s="243">
        <f t="shared" si="462"/>
        <v>0</v>
      </c>
      <c r="JL164" s="243">
        <f t="shared" si="463"/>
        <v>0</v>
      </c>
      <c r="JM164" s="243">
        <f t="shared" si="464"/>
        <v>0</v>
      </c>
      <c r="JN164" s="243">
        <f t="shared" si="685"/>
        <v>0</v>
      </c>
      <c r="JO164" s="244">
        <v>11.952825000000001</v>
      </c>
      <c r="JP164" s="243">
        <f t="shared" si="686"/>
        <v>2.6296215000000003</v>
      </c>
      <c r="JQ164" s="244">
        <v>14.5624566666667</v>
      </c>
      <c r="JR164" s="243">
        <f t="shared" si="465"/>
        <v>0</v>
      </c>
      <c r="JS164" s="243">
        <f t="shared" si="466"/>
        <v>3.3115010471132944</v>
      </c>
      <c r="JT164" s="243">
        <f t="shared" si="467"/>
        <v>1.622820210689</v>
      </c>
      <c r="JU164" s="243">
        <f t="shared" si="687"/>
        <v>40.895069309362796</v>
      </c>
      <c r="JV164" s="244">
        <v>14.451071428571399</v>
      </c>
      <c r="JW164" s="243">
        <f t="shared" si="688"/>
        <v>3.1792357142857077</v>
      </c>
      <c r="JX164" s="244">
        <v>29.648499999999999</v>
      </c>
      <c r="JY164" s="243">
        <f t="shared" si="468"/>
        <v>0</v>
      </c>
      <c r="JZ164" s="243">
        <f t="shared" si="469"/>
        <v>5.3719107750854471</v>
      </c>
      <c r="KA164" s="243">
        <f t="shared" si="470"/>
        <v>2.6325358958971279</v>
      </c>
      <c r="KB164" s="243">
        <f t="shared" si="689"/>
        <v>66.339904576607609</v>
      </c>
      <c r="KC164" s="244">
        <v>55.72</v>
      </c>
      <c r="KD164" s="243">
        <f t="shared" si="690"/>
        <v>12.2584</v>
      </c>
      <c r="KE164" s="244">
        <v>33.22</v>
      </c>
      <c r="KF164" s="243">
        <f t="shared" si="471"/>
        <v>0</v>
      </c>
      <c r="KG164" s="243">
        <f t="shared" si="472"/>
        <v>11.498360644734216</v>
      </c>
      <c r="KH164" s="243">
        <f t="shared" si="473"/>
        <v>5.6348380322367113</v>
      </c>
      <c r="KI164" s="243">
        <f t="shared" si="691"/>
        <v>141.9979184123651</v>
      </c>
      <c r="KJ164" s="244">
        <v>17.351333333333301</v>
      </c>
      <c r="KK164" s="243">
        <f t="shared" si="692"/>
        <v>3.8172933333333261</v>
      </c>
      <c r="KL164" s="244">
        <v>16.818666666666701</v>
      </c>
      <c r="KM164" s="243">
        <f t="shared" si="474"/>
        <v>0</v>
      </c>
      <c r="KN164" s="243">
        <f t="shared" si="475"/>
        <v>4.3161907566124995</v>
      </c>
      <c r="KO164" s="243">
        <f t="shared" si="476"/>
        <v>2.1151742044972912</v>
      </c>
      <c r="KP164" s="243">
        <f t="shared" si="693"/>
        <v>53.30238995333174</v>
      </c>
      <c r="KQ164" s="243">
        <f t="shared" si="694"/>
        <v>337.41041198412688</v>
      </c>
      <c r="KR164" s="243">
        <f t="shared" si="694"/>
        <v>74.230290636507917</v>
      </c>
      <c r="KS164" s="243">
        <f t="shared" si="695"/>
        <v>452.72510652859751</v>
      </c>
      <c r="KT164" s="243">
        <f t="shared" si="696"/>
        <v>0</v>
      </c>
      <c r="KU164" s="243">
        <f t="shared" si="697"/>
        <v>0</v>
      </c>
      <c r="KV164" s="243">
        <f t="shared" si="698"/>
        <v>0</v>
      </c>
      <c r="KW164" s="243">
        <f t="shared" si="699"/>
        <v>98.210938143047528</v>
      </c>
      <c r="KX164" s="243">
        <f t="shared" si="700"/>
        <v>3.165696806084727</v>
      </c>
      <c r="KY164" s="243">
        <f t="shared" si="701"/>
        <v>83.773463535712082</v>
      </c>
      <c r="KZ164" s="243">
        <f t="shared" si="702"/>
        <v>48.128837364614</v>
      </c>
      <c r="LA164" s="243">
        <f t="shared" si="702"/>
        <v>1212.8467015882729</v>
      </c>
      <c r="LB164" s="244">
        <v>72.58</v>
      </c>
      <c r="LC164" s="243">
        <f t="shared" si="703"/>
        <v>15.967599999999999</v>
      </c>
      <c r="LD164" s="243">
        <f t="shared" si="477"/>
        <v>0</v>
      </c>
      <c r="LE164" s="243">
        <f t="shared" si="704"/>
        <v>0</v>
      </c>
      <c r="LF164" s="243">
        <f t="shared" si="705"/>
        <v>0</v>
      </c>
      <c r="LG164" s="244">
        <v>6.2535825868000003</v>
      </c>
      <c r="LH164" s="243">
        <f t="shared" si="478"/>
        <v>10.771496258145621</v>
      </c>
      <c r="LI164" s="243">
        <f t="shared" si="706"/>
        <v>0.34720461840511513</v>
      </c>
      <c r="LJ164" s="243">
        <f t="shared" si="707"/>
        <v>9.1880351218363856</v>
      </c>
      <c r="LK164" s="243">
        <f t="shared" si="479"/>
        <v>5.2786339422472812</v>
      </c>
      <c r="LL164" s="243">
        <f t="shared" si="708"/>
        <v>133.02157534463146</v>
      </c>
      <c r="LM164" s="243">
        <f t="shared" si="480"/>
        <v>0.54166666784117723</v>
      </c>
      <c r="LN164" s="244">
        <v>6.1545228937110799E-2</v>
      </c>
      <c r="LO164" s="243">
        <f t="shared" si="709"/>
        <v>1.9838272432769494E-3</v>
      </c>
      <c r="LP164" s="243">
        <f t="shared" si="710"/>
        <v>5.2497787819218517E-2</v>
      </c>
      <c r="LQ164" s="243">
        <f t="shared" si="481"/>
        <v>3.0160594838914402E-2</v>
      </c>
      <c r="LR164" s="243">
        <f t="shared" si="711"/>
        <v>0.7600469899406429</v>
      </c>
      <c r="LS164" s="244">
        <v>278.62351999999998</v>
      </c>
      <c r="LT164" s="243">
        <f t="shared" si="482"/>
        <v>31.657750686427025</v>
      </c>
      <c r="LU164" s="243">
        <f t="shared" si="712"/>
        <v>1.0204447908834402</v>
      </c>
      <c r="LV164" s="243">
        <f t="shared" si="713"/>
        <v>27.003910897269058</v>
      </c>
      <c r="LW164" s="243">
        <f t="shared" si="483"/>
        <v>15.514063534321352</v>
      </c>
      <c r="LX164" s="243">
        <f t="shared" si="714"/>
        <v>390.95440106489804</v>
      </c>
      <c r="LY164" s="245">
        <f t="shared" si="484"/>
        <v>0</v>
      </c>
      <c r="LZ164" s="244">
        <v>0</v>
      </c>
      <c r="MA164" s="249">
        <f t="shared" si="715"/>
        <v>0</v>
      </c>
      <c r="MB164" s="249">
        <f t="shared" si="716"/>
        <v>0</v>
      </c>
      <c r="MC164" s="249">
        <f t="shared" si="485"/>
        <v>0</v>
      </c>
      <c r="MD164" s="247">
        <f t="shared" si="717"/>
        <v>0</v>
      </c>
      <c r="ME164" s="250">
        <f t="shared" si="718"/>
        <v>4037.256760197823</v>
      </c>
      <c r="MF164" s="251">
        <f t="shared" si="765"/>
        <v>1405.892417884053</v>
      </c>
      <c r="MG164" s="252" t="e">
        <f t="shared" si="719"/>
        <v>#REF!</v>
      </c>
      <c r="MH164" s="252" t="e">
        <f t="shared" si="766"/>
        <v>#REF!</v>
      </c>
      <c r="MI164" s="252">
        <f t="shared" si="720"/>
        <v>278.62351999999998</v>
      </c>
      <c r="MJ164" s="252">
        <f t="shared" si="721"/>
        <v>0</v>
      </c>
      <c r="MK164" s="252">
        <f t="shared" si="767"/>
        <v>361.89883333333324</v>
      </c>
      <c r="ML164" s="252">
        <f t="shared" si="722"/>
        <v>0</v>
      </c>
      <c r="MM164" s="252">
        <f t="shared" si="723"/>
        <v>0</v>
      </c>
      <c r="MN164" s="252">
        <f t="shared" si="724"/>
        <v>190.44880000000001</v>
      </c>
      <c r="MO164" s="252">
        <f t="shared" si="725"/>
        <v>68.680000148920655</v>
      </c>
      <c r="MP164" s="253">
        <f t="shared" si="726"/>
        <v>1.7600000038162531</v>
      </c>
      <c r="MQ164" s="254">
        <f t="shared" si="768"/>
        <v>0</v>
      </c>
      <c r="MR164" s="255">
        <f t="shared" si="727"/>
        <v>0</v>
      </c>
      <c r="MS164" s="255">
        <f t="shared" si="769"/>
        <v>0</v>
      </c>
      <c r="MT164" s="255">
        <f t="shared" si="770"/>
        <v>348.55828409428739</v>
      </c>
      <c r="MU164" s="255">
        <f t="shared" si="486"/>
        <v>11.235305023606188</v>
      </c>
      <c r="MV164" s="255">
        <f t="shared" si="728"/>
        <v>362.72864317146849</v>
      </c>
      <c r="MW164" s="255" t="e">
        <f t="shared" si="487"/>
        <v>#REF!</v>
      </c>
      <c r="MX164" s="255" t="e">
        <f t="shared" si="488"/>
        <v>#REF!</v>
      </c>
      <c r="MY164" s="256" t="e">
        <f t="shared" si="729"/>
        <v>#REF!</v>
      </c>
      <c r="MZ164" s="254">
        <f t="shared" si="730"/>
        <v>134.43877113969097</v>
      </c>
      <c r="NA164" s="255">
        <f t="shared" si="489"/>
        <v>151.51249507443171</v>
      </c>
      <c r="NB164" s="255">
        <f t="shared" si="731"/>
        <v>0.45254759819153062</v>
      </c>
      <c r="NC164" s="255">
        <f t="shared" si="490"/>
        <v>0.56115902175749799</v>
      </c>
      <c r="ND164" s="255">
        <f t="shared" si="732"/>
        <v>137.6037636405533</v>
      </c>
      <c r="NE164" s="255">
        <f t="shared" si="800"/>
        <v>0.97699923012912726</v>
      </c>
      <c r="NF164" s="256">
        <f t="shared" si="771"/>
        <v>3.2887734042919741E-3</v>
      </c>
      <c r="NG164" s="257">
        <f t="shared" si="772"/>
        <v>1.1248682078434291</v>
      </c>
      <c r="NH164" s="254">
        <f t="shared" si="733"/>
        <v>464.20736959150059</v>
      </c>
      <c r="NI164" s="255">
        <f t="shared" si="491"/>
        <v>523.16170552962114</v>
      </c>
      <c r="NJ164" s="255" t="e">
        <f t="shared" si="734"/>
        <v>#REF!</v>
      </c>
      <c r="NK164" s="255" t="e">
        <f t="shared" si="492"/>
        <v>#REF!</v>
      </c>
      <c r="NL164" s="255">
        <f t="shared" si="735"/>
        <v>499.34082090562043</v>
      </c>
      <c r="NM164" s="255">
        <f t="shared" si="773"/>
        <v>0.92964033813538283</v>
      </c>
      <c r="NN164" s="256" t="e">
        <f t="shared" si="774"/>
        <v>#REF!</v>
      </c>
      <c r="NO164" s="257" t="e">
        <f t="shared" si="801"/>
        <v>#REF!</v>
      </c>
      <c r="NP164" s="254">
        <f t="shared" si="736"/>
        <v>48.927314636098679</v>
      </c>
      <c r="NQ164" s="255">
        <f t="shared" si="493"/>
        <v>55.141083594883213</v>
      </c>
      <c r="NR164" s="255">
        <f t="shared" si="737"/>
        <v>43.0304607775035</v>
      </c>
      <c r="NS164" s="255">
        <f t="shared" si="494"/>
        <v>53.357771364104337</v>
      </c>
      <c r="NT164" s="255">
        <f t="shared" si="738"/>
        <v>460.80846094749575</v>
      </c>
      <c r="NU164" s="255">
        <f t="shared" si="739"/>
        <v>0.1061771186568413</v>
      </c>
      <c r="NV164" s="256">
        <f t="shared" si="740"/>
        <v>9.3380361742981033E-2</v>
      </c>
      <c r="NW164" s="257">
        <f t="shared" si="495"/>
        <v>1.0358957808877343</v>
      </c>
      <c r="NX164" s="254">
        <f t="shared" si="741"/>
        <v>8.0294670509812622</v>
      </c>
      <c r="NY164" s="255">
        <f t="shared" si="496"/>
        <v>9.0492093664558819</v>
      </c>
      <c r="NZ164" s="255">
        <f t="shared" si="742"/>
        <v>2.9910965327025321E-2</v>
      </c>
      <c r="OA164" s="255">
        <f t="shared" si="497"/>
        <v>3.7089597005511399E-2</v>
      </c>
      <c r="OB164" s="255">
        <f t="shared" si="743"/>
        <v>9.094869621601287</v>
      </c>
      <c r="OC164" s="255">
        <f t="shared" si="775"/>
        <v>0.88285675166914102</v>
      </c>
      <c r="OD164" s="256">
        <f t="shared" si="776"/>
        <v>3.2887734042919741E-3</v>
      </c>
      <c r="OE164" s="257">
        <f t="shared" si="777"/>
        <v>1.1129121130790109</v>
      </c>
      <c r="OF164" s="254">
        <f t="shared" si="744"/>
        <v>0</v>
      </c>
      <c r="OG164" s="255">
        <f t="shared" si="498"/>
        <v>0</v>
      </c>
      <c r="OH164" s="255">
        <f t="shared" si="745"/>
        <v>0</v>
      </c>
      <c r="OI164" s="255">
        <f t="shared" si="499"/>
        <v>0</v>
      </c>
      <c r="OJ164" s="255">
        <f t="shared" si="746"/>
        <v>0</v>
      </c>
      <c r="OK164" s="255"/>
      <c r="OL164" s="256"/>
      <c r="OM164" s="257"/>
      <c r="ON164" s="258"/>
      <c r="OO164" s="254">
        <f t="shared" si="747"/>
        <v>0</v>
      </c>
      <c r="OP164" s="255">
        <f t="shared" si="500"/>
        <v>0</v>
      </c>
      <c r="OQ164" s="255">
        <f t="shared" si="748"/>
        <v>0</v>
      </c>
      <c r="OR164" s="255">
        <f t="shared" si="501"/>
        <v>0</v>
      </c>
      <c r="OS164" s="255">
        <f t="shared" si="749"/>
        <v>0</v>
      </c>
      <c r="OT164" s="255"/>
      <c r="OU164" s="256"/>
      <c r="OV164" s="257"/>
      <c r="OW164" s="258"/>
      <c r="OX164" s="254">
        <f t="shared" si="750"/>
        <v>291.09680241250192</v>
      </c>
      <c r="OY164" s="255">
        <f t="shared" si="502"/>
        <v>328.06609631888966</v>
      </c>
      <c r="OZ164" s="255">
        <f t="shared" si="751"/>
        <v>1.6224209864244952</v>
      </c>
      <c r="PA164" s="255">
        <f t="shared" si="503"/>
        <v>2.011802023166374</v>
      </c>
      <c r="PB164" s="255">
        <f t="shared" si="752"/>
        <v>493.32100056123477</v>
      </c>
      <c r="PC164" s="255">
        <f t="shared" si="804"/>
        <v>0.59007583719592482</v>
      </c>
      <c r="PD164" s="259">
        <f t="shared" si="504"/>
        <v>3.2887734042919745E-3</v>
      </c>
      <c r="PE164" s="257">
        <f t="shared" si="805"/>
        <v>1.0757289369409124</v>
      </c>
      <c r="PF164" s="254">
        <f t="shared" si="505"/>
        <v>8.1208036472440384</v>
      </c>
      <c r="PG164" s="255">
        <f t="shared" si="506"/>
        <v>9.1521457104440316</v>
      </c>
      <c r="PH164" s="255">
        <f t="shared" si="753"/>
        <v>0.25153708627986604</v>
      </c>
      <c r="PI164" s="255">
        <f t="shared" si="507"/>
        <v>0.31190598698703387</v>
      </c>
      <c r="PJ164" s="255">
        <f t="shared" si="508"/>
        <v>76.483556431184454</v>
      </c>
      <c r="PK164" s="255">
        <f t="shared" si="778"/>
        <v>0.10617711866668589</v>
      </c>
      <c r="PL164" s="259">
        <f t="shared" si="779"/>
        <v>3.2887734045969055E-3</v>
      </c>
      <c r="PM164" s="257">
        <f t="shared" si="780"/>
        <v>1.0142737996877724</v>
      </c>
      <c r="PN164" s="254">
        <f t="shared" si="509"/>
        <v>0.20810446154847845</v>
      </c>
      <c r="PO164" s="255">
        <f t="shared" si="510"/>
        <v>0.23453372816513521</v>
      </c>
      <c r="PP164" s="255">
        <f t="shared" si="754"/>
        <v>6.445912519693708E-3</v>
      </c>
      <c r="PQ164" s="255">
        <f t="shared" si="511"/>
        <v>7.9929315244201982E-3</v>
      </c>
      <c r="PR164" s="255">
        <f t="shared" si="512"/>
        <v>1.9599746551963386</v>
      </c>
      <c r="PS164" s="255">
        <f t="shared" si="781"/>
        <v>0.10617711866668592</v>
      </c>
      <c r="PT164" s="259">
        <f t="shared" si="782"/>
        <v>3.2887734045969051E-3</v>
      </c>
      <c r="PU164" s="257">
        <f t="shared" si="783"/>
        <v>1.0142737996877724</v>
      </c>
      <c r="PV164" s="254">
        <f t="shared" si="513"/>
        <v>37.533678137160393</v>
      </c>
      <c r="PW164" s="255">
        <f t="shared" si="514"/>
        <v>42.30045526057976</v>
      </c>
      <c r="PX164" s="255">
        <f t="shared" si="515"/>
        <v>0.12450977572154504</v>
      </c>
      <c r="PY164" s="255">
        <f t="shared" si="516"/>
        <v>0.15439212189471585</v>
      </c>
      <c r="PZ164" s="255">
        <f t="shared" si="517"/>
        <v>37.859031442864087</v>
      </c>
      <c r="QA164" s="255">
        <f t="shared" si="755"/>
        <v>0.99140619045696643</v>
      </c>
      <c r="QB164" s="259">
        <f t="shared" si="518"/>
        <v>3.2887734042919749E-3</v>
      </c>
      <c r="QC164" s="257">
        <f t="shared" si="756"/>
        <v>1.1266978918050647</v>
      </c>
      <c r="QD164" s="254">
        <f t="shared" si="519"/>
        <v>106.92971125774815</v>
      </c>
      <c r="QE164" s="255">
        <f t="shared" si="520"/>
        <v>120.50978458748217</v>
      </c>
      <c r="QF164" s="255">
        <f t="shared" si="521"/>
        <v>0.35737997193351229</v>
      </c>
      <c r="QG164" s="255">
        <f t="shared" si="522"/>
        <v>0.44315116519755521</v>
      </c>
      <c r="QH164" s="255">
        <f t="shared" si="523"/>
        <v>108.66664497685302</v>
      </c>
      <c r="QI164" s="255">
        <f t="shared" si="784"/>
        <v>0.98401594417979088</v>
      </c>
      <c r="QJ164" s="259">
        <f t="shared" si="785"/>
        <v>3.2887734042919745E-3</v>
      </c>
      <c r="QK164" s="257">
        <f t="shared" si="786"/>
        <v>1.1257593305278635</v>
      </c>
      <c r="QL164" s="254">
        <f t="shared" si="524"/>
        <v>513.84432813420358</v>
      </c>
      <c r="QM164" s="255">
        <f t="shared" si="525"/>
        <v>579.10255780724742</v>
      </c>
      <c r="QN164" s="255">
        <f t="shared" si="526"/>
        <v>3.165696806084727</v>
      </c>
      <c r="QO164" s="255">
        <f t="shared" si="527"/>
        <v>3.9254640395450613</v>
      </c>
      <c r="QP164" s="255">
        <f t="shared" si="757"/>
        <v>962.57674729228017</v>
      </c>
      <c r="QQ164" s="255">
        <f t="shared" si="758"/>
        <v>0.53382167144556847</v>
      </c>
      <c r="QR164" s="259">
        <f t="shared" si="528"/>
        <v>3.2887734042919736E-3</v>
      </c>
      <c r="QS164" s="257">
        <f t="shared" si="759"/>
        <v>1.0685846578906173</v>
      </c>
      <c r="QT164" s="254">
        <f t="shared" si="529"/>
        <v>99.757002848640397</v>
      </c>
      <c r="QU164" s="255">
        <f t="shared" si="530"/>
        <v>112.42614221041772</v>
      </c>
      <c r="QV164" s="255">
        <f t="shared" si="531"/>
        <v>0.34720461840511513</v>
      </c>
      <c r="QW164" s="255">
        <f t="shared" si="532"/>
        <v>0.43053372682234275</v>
      </c>
      <c r="QX164" s="255">
        <f t="shared" si="533"/>
        <v>105.5726788449456</v>
      </c>
      <c r="QY164" s="255">
        <f t="shared" si="787"/>
        <v>0.94491305837898953</v>
      </c>
      <c r="QZ164" s="259">
        <f t="shared" si="788"/>
        <v>3.2887734042919754E-3</v>
      </c>
      <c r="RA164" s="257">
        <f t="shared" si="789"/>
        <v>1.1207932640311618</v>
      </c>
      <c r="RB164" s="254">
        <f t="shared" si="534"/>
        <v>6.4047301139446594E-2</v>
      </c>
      <c r="RC164" s="255">
        <f t="shared" si="535"/>
        <v>7.2181308384156317E-2</v>
      </c>
      <c r="RD164" s="255">
        <f t="shared" si="760"/>
        <v>1.9838272432769494E-3</v>
      </c>
      <c r="RE164" s="255">
        <f t="shared" si="536"/>
        <v>2.4599457816634174E-3</v>
      </c>
      <c r="RF164" s="255">
        <f t="shared" si="537"/>
        <v>0.60321189677828801</v>
      </c>
      <c r="RG164" s="255">
        <f t="shared" si="790"/>
        <v>0.1061771186568413</v>
      </c>
      <c r="RH164" s="259">
        <f t="shared" si="791"/>
        <v>3.2887734042919745E-3</v>
      </c>
      <c r="RI164" s="257">
        <f t="shared" si="792"/>
        <v>1.0142737996864488</v>
      </c>
      <c r="RJ164" s="254">
        <f t="shared" si="538"/>
        <v>32.94477129466825</v>
      </c>
      <c r="RK164" s="255">
        <f t="shared" si="539"/>
        <v>37.128757249091116</v>
      </c>
      <c r="RL164" s="255">
        <f t="shared" si="761"/>
        <v>1.0204447908834402</v>
      </c>
      <c r="RM164" s="255">
        <f t="shared" si="540"/>
        <v>1.2653515406954658</v>
      </c>
      <c r="RN164" s="255">
        <f t="shared" si="541"/>
        <v>310.28127068642698</v>
      </c>
      <c r="RO164" s="255">
        <f t="shared" si="793"/>
        <v>0.10617711865684129</v>
      </c>
      <c r="RP164" s="259">
        <f t="shared" si="794"/>
        <v>3.2887734042919749E-3</v>
      </c>
      <c r="RQ164" s="257">
        <f t="shared" si="795"/>
        <v>1.0142737996864488</v>
      </c>
      <c r="RR164" s="254">
        <f t="shared" si="542"/>
        <v>0</v>
      </c>
      <c r="RS164" s="255">
        <f t="shared" si="543"/>
        <v>0</v>
      </c>
      <c r="RT164" s="255">
        <f t="shared" si="762"/>
        <v>0</v>
      </c>
      <c r="RU164" s="255">
        <f t="shared" si="544"/>
        <v>0</v>
      </c>
      <c r="RV164" s="255">
        <f t="shared" si="545"/>
        <v>0</v>
      </c>
      <c r="RW164" s="255"/>
      <c r="RX164" s="259"/>
      <c r="RY164" s="257"/>
      <c r="RZ164" s="260"/>
      <c r="SA164" s="242" t="e">
        <f t="shared" si="546"/>
        <v>#REF!</v>
      </c>
      <c r="SB164" s="242">
        <f t="shared" si="547"/>
        <v>0.1767167954522027</v>
      </c>
      <c r="SC164" s="242">
        <f t="shared" si="548"/>
        <v>0.36629274812190288</v>
      </c>
      <c r="SD164" s="242">
        <f t="shared" si="549"/>
        <v>9.4597529611715938E-3</v>
      </c>
      <c r="SE164" s="242">
        <f t="shared" si="550"/>
        <v>0</v>
      </c>
      <c r="SF164" s="262">
        <v>0</v>
      </c>
      <c r="SG164" s="242">
        <f t="shared" si="551"/>
        <v>0</v>
      </c>
      <c r="SH164" s="262">
        <v>0</v>
      </c>
      <c r="SI164" s="242">
        <f t="shared" si="552"/>
        <v>0.43965041652775094</v>
      </c>
      <c r="SJ164" s="242">
        <f t="shared" si="553"/>
        <v>5.0510835224451066E-2</v>
      </c>
      <c r="SK164" s="242">
        <f t="shared" si="554"/>
        <v>1.318555939594104E-3</v>
      </c>
      <c r="SL164" s="242">
        <f t="shared" si="555"/>
        <v>4.1687821996787396E-2</v>
      </c>
      <c r="SM164" s="242">
        <f t="shared" si="556"/>
        <v>0.11888018530374238</v>
      </c>
      <c r="SN164" s="242">
        <f t="shared" si="557"/>
        <v>0.83093142997574398</v>
      </c>
      <c r="SO164" s="242">
        <f t="shared" si="558"/>
        <v>0.11342427831995357</v>
      </c>
      <c r="SP164" s="242">
        <f t="shared" si="559"/>
        <v>4.0570951987457956E-4</v>
      </c>
      <c r="SQ164" s="242">
        <f t="shared" si="560"/>
        <v>0.20508616229659996</v>
      </c>
      <c r="SR164" s="242">
        <f t="shared" si="561"/>
        <v>0</v>
      </c>
      <c r="SS164" s="242" t="e">
        <f t="shared" si="562"/>
        <v>#REF!</v>
      </c>
      <c r="ST164" s="242" t="e">
        <f t="shared" si="563"/>
        <v>#REF!</v>
      </c>
      <c r="SU164" s="242" t="e">
        <f t="shared" si="796"/>
        <v>#REF!</v>
      </c>
      <c r="SV164" s="242" t="e">
        <f t="shared" si="797"/>
        <v>#REF!</v>
      </c>
      <c r="SW164" s="242" t="e">
        <f t="shared" si="564"/>
        <v>#REF!</v>
      </c>
      <c r="SX164" s="242" t="e">
        <f t="shared" si="564"/>
        <v>#REF!</v>
      </c>
      <c r="SY164" s="242" t="e">
        <f t="shared" si="564"/>
        <v>#REF!</v>
      </c>
      <c r="SZ164" s="263" t="e">
        <f t="shared" si="564"/>
        <v>#REF!</v>
      </c>
      <c r="TA164" s="264">
        <f t="shared" si="565"/>
        <v>780.67589999999996</v>
      </c>
      <c r="TB164" s="264">
        <f t="shared" si="566"/>
        <v>257.92677999999995</v>
      </c>
      <c r="TC164" s="264">
        <f t="shared" si="567"/>
        <v>580.54048</v>
      </c>
      <c r="TD164" s="264">
        <f t="shared" si="568"/>
        <v>13.955300000000001</v>
      </c>
      <c r="TE164" s="264">
        <f t="shared" si="569"/>
        <v>0</v>
      </c>
      <c r="TF164" s="264">
        <f t="shared" si="569"/>
        <v>0</v>
      </c>
      <c r="TG164" s="264">
        <f t="shared" si="570"/>
        <v>671.00365999999997</v>
      </c>
      <c r="TH164" s="264">
        <f t="shared" si="571"/>
        <v>81.76164</v>
      </c>
      <c r="TI164" s="264">
        <f t="shared" si="572"/>
        <v>2.1343399999999999</v>
      </c>
      <c r="TJ164" s="264">
        <f t="shared" si="573"/>
        <v>60.746599999999994</v>
      </c>
      <c r="TK164" s="264">
        <f t="shared" si="574"/>
        <v>173.37407999999999</v>
      </c>
      <c r="TL164" s="264">
        <f t="shared" si="575"/>
        <v>1276.6636799999999</v>
      </c>
      <c r="TM164" s="264">
        <f t="shared" si="576"/>
        <v>166.15016</v>
      </c>
      <c r="TN164" s="264">
        <f t="shared" si="577"/>
        <v>0.65671999999999997</v>
      </c>
      <c r="TO164" s="264">
        <f t="shared" si="578"/>
        <v>331.97195999999997</v>
      </c>
      <c r="TP164" s="264">
        <f t="shared" si="578"/>
        <v>0</v>
      </c>
      <c r="TQ164" s="264"/>
      <c r="TR164" s="264"/>
      <c r="TS164" s="264" t="e">
        <f t="shared" si="579"/>
        <v>#REF!</v>
      </c>
      <c r="TT164" s="264">
        <f t="shared" si="580"/>
        <v>290.13363477342637</v>
      </c>
      <c r="TU164" s="264">
        <f t="shared" si="581"/>
        <v>601.37943386654013</v>
      </c>
      <c r="TV164" s="264">
        <f t="shared" si="582"/>
        <v>15.531022411651522</v>
      </c>
      <c r="TW164" s="264">
        <f t="shared" si="582"/>
        <v>0</v>
      </c>
      <c r="TX164" s="264">
        <f t="shared" si="583"/>
        <v>0</v>
      </c>
      <c r="TY164" s="264">
        <f t="shared" si="584"/>
        <v>721.8180538552615</v>
      </c>
      <c r="TZ164" s="264">
        <f t="shared" si="585"/>
        <v>82.928689271503757</v>
      </c>
      <c r="UA164" s="264">
        <f t="shared" si="586"/>
        <v>2.1648051416256</v>
      </c>
      <c r="UB164" s="264">
        <f t="shared" si="587"/>
        <v>68.44306615432555</v>
      </c>
      <c r="UC164" s="264">
        <f t="shared" si="588"/>
        <v>195.17748823168424</v>
      </c>
      <c r="UD164" s="264">
        <f t="shared" si="589"/>
        <v>1364.2232217341764</v>
      </c>
      <c r="UE164" s="264">
        <f t="shared" si="590"/>
        <v>186.21998014569976</v>
      </c>
      <c r="UF164" s="264">
        <f t="shared" si="591"/>
        <v>0.66609388973008465</v>
      </c>
      <c r="UG164" s="264">
        <f t="shared" si="592"/>
        <v>336.71046125855781</v>
      </c>
      <c r="UH164" s="264">
        <f t="shared" si="592"/>
        <v>0</v>
      </c>
      <c r="UI164" s="191"/>
      <c r="UJ164" s="191"/>
      <c r="UK164" s="191"/>
      <c r="UL164" s="191"/>
      <c r="UM164" s="189"/>
      <c r="UN164" s="191"/>
      <c r="UO164" s="191"/>
      <c r="UP164" s="191"/>
      <c r="UQ164" s="191"/>
      <c r="UR164" s="191"/>
      <c r="US164" s="191"/>
      <c r="UT164" s="191"/>
      <c r="UU164" s="191"/>
      <c r="UV164" s="192"/>
      <c r="UW164" s="191"/>
      <c r="UX164" s="191"/>
      <c r="UY164" s="191"/>
      <c r="UZ164" s="191"/>
      <c r="VA164" s="191"/>
      <c r="VB164" s="191"/>
      <c r="VC164" s="191"/>
      <c r="VD164" s="191"/>
      <c r="VE164" s="191"/>
      <c r="VF164" s="191"/>
      <c r="VG164" s="191"/>
      <c r="VH164" s="191"/>
      <c r="VI164" s="191"/>
      <c r="VJ164" s="191"/>
      <c r="VK164" s="191"/>
      <c r="VL164" s="191"/>
      <c r="VM164" s="191"/>
      <c r="VN164" s="219"/>
      <c r="VO164" s="191"/>
      <c r="VP164" s="191"/>
      <c r="VQ164" s="191"/>
      <c r="VR164" s="191"/>
      <c r="VS164" s="191"/>
      <c r="VT164" s="191"/>
      <c r="VU164" s="191"/>
      <c r="VV164" s="191"/>
    </row>
    <row r="165" spans="1:594" ht="23.1" hidden="1" customHeight="1" thickBot="1" x14ac:dyDescent="0.35">
      <c r="A165" s="265">
        <v>128</v>
      </c>
      <c r="B165" s="266" t="s">
        <v>204</v>
      </c>
      <c r="C165" s="265">
        <v>5</v>
      </c>
      <c r="D165" s="267">
        <v>4212.1000000000004</v>
      </c>
      <c r="E165" s="239"/>
      <c r="F165" s="240">
        <f t="shared" si="593"/>
        <v>4212.1000000000004</v>
      </c>
      <c r="G165" s="240"/>
      <c r="H165" s="268">
        <f>1028+553</f>
        <v>1581</v>
      </c>
      <c r="I165" s="269">
        <v>3.5255999999999998</v>
      </c>
      <c r="J165" s="269">
        <v>3.5255999999999998</v>
      </c>
      <c r="K165" s="269">
        <f t="shared" si="798"/>
        <v>2.7635999999999998</v>
      </c>
      <c r="L165" s="269">
        <f t="shared" si="799"/>
        <v>3.0673999999999997</v>
      </c>
      <c r="M165" s="269">
        <v>0.49559999999999998</v>
      </c>
      <c r="N165" s="269">
        <v>0.30380000000000001</v>
      </c>
      <c r="O165" s="269">
        <v>0.4582</v>
      </c>
      <c r="P165" s="269">
        <v>2.1000000000000001E-2</v>
      </c>
      <c r="Q165" s="269">
        <v>0</v>
      </c>
      <c r="R165" s="269">
        <v>0</v>
      </c>
      <c r="S165" s="269">
        <v>0.52190000000000003</v>
      </c>
      <c r="T165" s="269">
        <v>5.2699999999999997E-2</v>
      </c>
      <c r="U165" s="269">
        <v>1.2999999999999999E-3</v>
      </c>
      <c r="V165" s="269">
        <v>5.9200000000000003E-2</v>
      </c>
      <c r="W165" s="269">
        <v>0.29289999999999999</v>
      </c>
      <c r="X165" s="269">
        <v>0.94259999999999999</v>
      </c>
      <c r="Y165" s="269">
        <v>0.1106</v>
      </c>
      <c r="Z165" s="269">
        <v>2.0000000000000001E-4</v>
      </c>
      <c r="AA165" s="269">
        <v>0.2656</v>
      </c>
      <c r="AB165" s="269">
        <v>0</v>
      </c>
      <c r="AC165" s="244">
        <v>487.82</v>
      </c>
      <c r="AD165" s="243">
        <f t="shared" si="802"/>
        <v>107.32039999999999</v>
      </c>
      <c r="AE165" s="243">
        <f t="shared" si="390"/>
        <v>0</v>
      </c>
      <c r="AF165" s="243">
        <f t="shared" si="595"/>
        <v>0</v>
      </c>
      <c r="AG165" s="243">
        <f t="shared" si="596"/>
        <v>0</v>
      </c>
      <c r="AH165" s="244">
        <v>17.694168183583301</v>
      </c>
      <c r="AI165" s="243">
        <f t="shared" si="391"/>
        <v>69.631465324894492</v>
      </c>
      <c r="AJ165" s="243">
        <f t="shared" si="597"/>
        <v>2.2444761403353173</v>
      </c>
      <c r="AK165" s="243">
        <f t="shared" si="598"/>
        <v>59.395309032043833</v>
      </c>
      <c r="AL165" s="243">
        <f t="shared" si="392"/>
        <v>34.123301675423896</v>
      </c>
      <c r="AM165" s="243">
        <f t="shared" si="599"/>
        <v>859.90720222068205</v>
      </c>
      <c r="AN165" s="244">
        <v>768.32</v>
      </c>
      <c r="AO165" s="244">
        <v>169.03039999999999</v>
      </c>
      <c r="AP165" s="243">
        <f t="shared" si="600"/>
        <v>0</v>
      </c>
      <c r="AQ165" s="243">
        <f t="shared" si="601"/>
        <v>0</v>
      </c>
      <c r="AR165" s="243">
        <f t="shared" si="602"/>
        <v>0</v>
      </c>
      <c r="AS165" s="244">
        <v>79.112986890824999</v>
      </c>
      <c r="AT165" s="244" t="e">
        <f t="shared" si="393"/>
        <v>#REF!</v>
      </c>
      <c r="AU165" s="243">
        <f t="shared" si="394"/>
        <v>115.49256316936545</v>
      </c>
      <c r="AV165" s="243">
        <f t="shared" si="603"/>
        <v>3.7227466233880087</v>
      </c>
      <c r="AW165" s="243">
        <f t="shared" si="604"/>
        <v>98.514607560539645</v>
      </c>
      <c r="AX165" s="243">
        <f t="shared" si="395"/>
        <v>56.597797503009531</v>
      </c>
      <c r="AY165" s="243">
        <f t="shared" si="605"/>
        <v>1426.2644970758402</v>
      </c>
      <c r="AZ165" s="244">
        <v>236</v>
      </c>
      <c r="BA165" s="243">
        <f t="shared" si="606"/>
        <v>1202.9313333333332</v>
      </c>
      <c r="BB165" s="243">
        <f t="shared" si="607"/>
        <v>125.44855333333334</v>
      </c>
      <c r="BC165" s="243">
        <f t="shared" si="608"/>
        <v>100.35884266666667</v>
      </c>
      <c r="BD165" s="243">
        <f t="shared" si="609"/>
        <v>25.089710666666662</v>
      </c>
      <c r="BE165" s="244">
        <v>47.043207500000001</v>
      </c>
      <c r="BF165" s="243">
        <f t="shared" si="610"/>
        <v>37.634566</v>
      </c>
      <c r="BG165" s="243">
        <f t="shared" si="611"/>
        <v>9.4086415000000017</v>
      </c>
      <c r="BH165" s="243">
        <f t="shared" si="396"/>
        <v>156.27826898275629</v>
      </c>
      <c r="BI165" s="243">
        <f t="shared" si="612"/>
        <v>5.0374187064435851</v>
      </c>
      <c r="BJ165" s="243">
        <f t="shared" si="613"/>
        <v>133.30462080488675</v>
      </c>
      <c r="BK165" s="243">
        <f t="shared" si="397"/>
        <v>76.585068157471156</v>
      </c>
      <c r="BL165" s="243">
        <f t="shared" si="614"/>
        <v>1929.9437175682729</v>
      </c>
      <c r="BM165" s="244">
        <v>32.24</v>
      </c>
      <c r="BN165" s="243">
        <f t="shared" si="615"/>
        <v>7.0928000000000004</v>
      </c>
      <c r="BO165" s="243">
        <f t="shared" si="398"/>
        <v>0</v>
      </c>
      <c r="BP165" s="243">
        <f t="shared" si="616"/>
        <v>0</v>
      </c>
      <c r="BQ165" s="243">
        <f t="shared" si="617"/>
        <v>0</v>
      </c>
      <c r="BR165" s="244">
        <v>3.9164717039333299</v>
      </c>
      <c r="BS165" s="243">
        <f t="shared" si="399"/>
        <v>4.9140670571266369</v>
      </c>
      <c r="BT165" s="243">
        <f t="shared" si="618"/>
        <v>0.15839830757927881</v>
      </c>
      <c r="BU165" s="243">
        <f t="shared" si="619"/>
        <v>4.1916758479858265</v>
      </c>
      <c r="BV165" s="243">
        <f t="shared" si="400"/>
        <v>2.4081669380529989</v>
      </c>
      <c r="BW165" s="243">
        <f t="shared" si="620"/>
        <v>60.685806838935569</v>
      </c>
      <c r="BX165" s="244">
        <v>0</v>
      </c>
      <c r="BY165" s="243">
        <f t="shared" si="401"/>
        <v>0</v>
      </c>
      <c r="BZ165" s="243">
        <f t="shared" si="621"/>
        <v>0</v>
      </c>
      <c r="CA165" s="243">
        <f t="shared" si="622"/>
        <v>0</v>
      </c>
      <c r="CB165" s="243">
        <f t="shared" si="402"/>
        <v>0</v>
      </c>
      <c r="CC165" s="243">
        <f t="shared" si="623"/>
        <v>0</v>
      </c>
      <c r="CD165" s="245"/>
      <c r="CE165" s="243">
        <f t="shared" si="403"/>
        <v>0</v>
      </c>
      <c r="CF165" s="243">
        <f t="shared" si="624"/>
        <v>0</v>
      </c>
      <c r="CG165" s="243">
        <f t="shared" si="625"/>
        <v>0</v>
      </c>
      <c r="CH165" s="243">
        <f t="shared" si="404"/>
        <v>0</v>
      </c>
      <c r="CI165" s="243">
        <f t="shared" si="626"/>
        <v>0</v>
      </c>
      <c r="CJ165" s="245"/>
      <c r="CK165" s="243">
        <f t="shared" si="405"/>
        <v>0</v>
      </c>
      <c r="CL165" s="243">
        <f t="shared" si="627"/>
        <v>0</v>
      </c>
      <c r="CM165" s="243">
        <f t="shared" si="628"/>
        <v>0</v>
      </c>
      <c r="CN165" s="243">
        <f t="shared" si="406"/>
        <v>0</v>
      </c>
      <c r="CO165" s="243">
        <f t="shared" si="629"/>
        <v>0</v>
      </c>
      <c r="CP165" s="243">
        <v>0</v>
      </c>
      <c r="CQ165" s="243">
        <f t="shared" si="407"/>
        <v>0</v>
      </c>
      <c r="CR165" s="243">
        <f t="shared" si="763"/>
        <v>0</v>
      </c>
      <c r="CS165" s="243">
        <f t="shared" si="630"/>
        <v>0</v>
      </c>
      <c r="CT165" s="243">
        <f t="shared" si="408"/>
        <v>0</v>
      </c>
      <c r="CU165" s="243">
        <f t="shared" si="631"/>
        <v>0</v>
      </c>
      <c r="CV165" s="243"/>
      <c r="CW165" s="243">
        <f t="shared" si="409"/>
        <v>0</v>
      </c>
      <c r="CX165" s="243">
        <f t="shared" si="764"/>
        <v>0</v>
      </c>
      <c r="CY165" s="243">
        <f t="shared" si="632"/>
        <v>0</v>
      </c>
      <c r="CZ165" s="243">
        <f t="shared" si="410"/>
        <v>0</v>
      </c>
      <c r="DA165" s="243">
        <f t="shared" si="633"/>
        <v>0</v>
      </c>
      <c r="DB165" s="244">
        <v>40.229999999999997</v>
      </c>
      <c r="DC165" s="243">
        <f t="shared" si="634"/>
        <v>8.8506</v>
      </c>
      <c r="DD165" s="243">
        <f t="shared" si="411"/>
        <v>0</v>
      </c>
      <c r="DE165" s="244">
        <v>1.6569913469449999</v>
      </c>
      <c r="DF165" s="244">
        <v>3.1882891250000003E-2</v>
      </c>
      <c r="DG165" s="243">
        <f t="shared" si="412"/>
        <v>5.7685272151961788</v>
      </c>
      <c r="DH165" s="243">
        <f t="shared" si="413"/>
        <v>2.826900072669559</v>
      </c>
      <c r="DI165" s="243">
        <f t="shared" si="635"/>
        <v>71.237881831272873</v>
      </c>
      <c r="DJ165" s="244">
        <v>255.63</v>
      </c>
      <c r="DK165" s="243">
        <f t="shared" si="636"/>
        <v>56.238599999999998</v>
      </c>
      <c r="DL165" s="243">
        <f t="shared" si="414"/>
        <v>0</v>
      </c>
      <c r="DM165" s="244">
        <v>10.787982216145</v>
      </c>
      <c r="DN165" s="244">
        <v>12.3655267991667</v>
      </c>
      <c r="DO165" s="243">
        <f t="shared" si="415"/>
        <v>38.06586896055191</v>
      </c>
      <c r="DP165" s="243">
        <f t="shared" si="416"/>
        <v>18.654398898793183</v>
      </c>
      <c r="DQ165" s="243">
        <f t="shared" si="637"/>
        <v>470.09085224958818</v>
      </c>
      <c r="DR165" s="244">
        <v>48.32</v>
      </c>
      <c r="DS165" s="243">
        <f t="shared" si="638"/>
        <v>10.6304</v>
      </c>
      <c r="DT165" s="243">
        <f t="shared" si="417"/>
        <v>0</v>
      </c>
      <c r="DU165" s="244">
        <v>2.0437660514950098</v>
      </c>
      <c r="DV165" s="244">
        <v>0</v>
      </c>
      <c r="DW165" s="243">
        <f t="shared" si="418"/>
        <v>6.9302767482973451</v>
      </c>
      <c r="DX165" s="243">
        <f t="shared" si="419"/>
        <v>3.396222139989618</v>
      </c>
      <c r="DY165" s="243">
        <f t="shared" si="420"/>
        <v>85.584797927738364</v>
      </c>
      <c r="DZ165" s="244">
        <v>207.37</v>
      </c>
      <c r="EA165" s="243">
        <f t="shared" si="639"/>
        <v>45.621400000000001</v>
      </c>
      <c r="EB165" s="243">
        <f t="shared" si="421"/>
        <v>0</v>
      </c>
      <c r="EC165" s="244">
        <v>8.5817745787900002</v>
      </c>
      <c r="ED165" s="244">
        <v>9.4217197000000003E-2</v>
      </c>
      <c r="EE165" s="243">
        <f t="shared" si="422"/>
        <v>29.731162148858015</v>
      </c>
      <c r="EF165" s="243">
        <f t="shared" si="423"/>
        <v>14.569927696232398</v>
      </c>
      <c r="EG165" s="243">
        <f t="shared" si="424"/>
        <v>367.16217794505644</v>
      </c>
      <c r="EH165" s="244">
        <v>16.72</v>
      </c>
      <c r="EI165" s="243">
        <f t="shared" si="640"/>
        <v>3.6783999999999999</v>
      </c>
      <c r="EJ165" s="243">
        <f t="shared" si="425"/>
        <v>0</v>
      </c>
      <c r="EK165" s="244">
        <v>0.70532849110000095</v>
      </c>
      <c r="EL165" s="244">
        <v>0</v>
      </c>
      <c r="EM165" s="243">
        <f t="shared" si="426"/>
        <v>2.3978470127909182</v>
      </c>
      <c r="EN165" s="243">
        <f t="shared" si="427"/>
        <v>1.175078775194546</v>
      </c>
      <c r="EO165" s="243">
        <f t="shared" si="641"/>
        <v>29.611985134902557</v>
      </c>
      <c r="EP165" s="244">
        <v>0</v>
      </c>
      <c r="EQ165" s="244">
        <v>488.60359999999997</v>
      </c>
      <c r="ER165" s="244">
        <v>0</v>
      </c>
      <c r="ES165" s="244">
        <v>0</v>
      </c>
      <c r="ET165" s="244">
        <v>0</v>
      </c>
      <c r="EU165" s="243">
        <f t="shared" si="428"/>
        <v>55.516099119308791</v>
      </c>
      <c r="EV165" s="243">
        <f t="shared" si="642"/>
        <v>1.7894863952149338</v>
      </c>
      <c r="EW165" s="243">
        <f t="shared" si="643"/>
        <v>47.354968735176747</v>
      </c>
      <c r="EX165" s="243">
        <f t="shared" si="429"/>
        <v>27.205984955965437</v>
      </c>
      <c r="EY165" s="243">
        <f t="shared" si="644"/>
        <v>685.59082089032893</v>
      </c>
      <c r="EZ165" s="245">
        <f t="shared" si="645"/>
        <v>568.27</v>
      </c>
      <c r="FA165" s="245">
        <f t="shared" si="645"/>
        <v>125.0194</v>
      </c>
      <c r="FB165" s="245">
        <f t="shared" si="645"/>
        <v>0</v>
      </c>
      <c r="FC165" s="245">
        <f t="shared" si="646"/>
        <v>0</v>
      </c>
      <c r="FD165" s="245">
        <f t="shared" si="647"/>
        <v>0</v>
      </c>
      <c r="FE165" s="245">
        <f t="shared" si="648"/>
        <v>36.267469571891709</v>
      </c>
      <c r="FF165" s="245">
        <f t="shared" si="649"/>
        <v>138.40978120500316</v>
      </c>
      <c r="FG165" s="245">
        <f t="shared" si="650"/>
        <v>4.4614521618087455</v>
      </c>
      <c r="FH165" s="245">
        <f t="shared" si="651"/>
        <v>118.06288564186828</v>
      </c>
      <c r="FI165" s="245">
        <f t="shared" si="652"/>
        <v>67.828512538844734</v>
      </c>
      <c r="FJ165" s="245">
        <f t="shared" si="652"/>
        <v>1709.2785159788873</v>
      </c>
      <c r="FK165" s="244">
        <f t="shared" si="430"/>
        <v>158.03268034266682</v>
      </c>
      <c r="FL165" s="244">
        <v>17.9559830218065</v>
      </c>
      <c r="FM165" s="243">
        <f t="shared" si="653"/>
        <v>0.57878683552997323</v>
      </c>
      <c r="FN165" s="243">
        <f t="shared" si="654"/>
        <v>15.31636819041687</v>
      </c>
      <c r="FO165" s="244">
        <v>8.7994331510903194</v>
      </c>
      <c r="FP165" s="244">
        <f t="shared" si="655"/>
        <v>221.74571581867636</v>
      </c>
      <c r="FQ165" s="244">
        <f t="shared" si="431"/>
        <v>4.0497600087812033</v>
      </c>
      <c r="FR165" s="244">
        <v>0.46014167324373001</v>
      </c>
      <c r="FS165" s="243">
        <f t="shared" si="656"/>
        <v>1.4832044707815241E-2</v>
      </c>
      <c r="FT165" s="243">
        <f t="shared" si="657"/>
        <v>0.39249866067463074</v>
      </c>
      <c r="FU165" s="244">
        <v>0.22549508366218701</v>
      </c>
      <c r="FV165" s="244">
        <f t="shared" si="658"/>
        <v>5.6824761188245443</v>
      </c>
      <c r="FW165" s="270">
        <v>2.1510000000000001E-2</v>
      </c>
      <c r="FX165" s="243">
        <f t="shared" si="659"/>
        <v>95.924214185164217</v>
      </c>
      <c r="FY165" s="243">
        <f t="shared" si="660"/>
        <v>21.103327120736129</v>
      </c>
      <c r="FZ165" s="243">
        <f t="shared" si="432"/>
        <v>0</v>
      </c>
      <c r="GA165" s="243">
        <f t="shared" si="661"/>
        <v>0</v>
      </c>
      <c r="GB165" s="243">
        <f t="shared" si="662"/>
        <v>0</v>
      </c>
      <c r="GC165" s="243">
        <f t="shared" si="663"/>
        <v>1.6749306913701101</v>
      </c>
      <c r="GD165" s="243">
        <f t="shared" si="433"/>
        <v>13.487207628243924</v>
      </c>
      <c r="GE165" s="243">
        <f t="shared" si="664"/>
        <v>0.43474190267426832</v>
      </c>
      <c r="GF165" s="243">
        <f t="shared" si="665"/>
        <v>11.504524015416456</v>
      </c>
      <c r="GG165" s="243">
        <f t="shared" si="434"/>
        <v>6.6094839812757193</v>
      </c>
      <c r="GH165" s="247">
        <f t="shared" si="666"/>
        <v>166.55899632814811</v>
      </c>
      <c r="GI165" s="244">
        <v>180</v>
      </c>
      <c r="GJ165" s="244">
        <v>4067.47</v>
      </c>
      <c r="GK165" s="244">
        <v>894.84339999999997</v>
      </c>
      <c r="GL165" s="244">
        <v>2494.8779365590699</v>
      </c>
      <c r="GM165" s="244">
        <v>71.022008333333304</v>
      </c>
      <c r="GN165" s="271">
        <v>472.21</v>
      </c>
      <c r="GO165" s="243">
        <f t="shared" si="667"/>
        <v>103.8862</v>
      </c>
      <c r="GP165" s="243">
        <f t="shared" si="435"/>
        <v>0</v>
      </c>
      <c r="GQ165" s="243">
        <f t="shared" si="668"/>
        <v>0</v>
      </c>
      <c r="GR165" s="243">
        <f t="shared" si="669"/>
        <v>0</v>
      </c>
      <c r="GS165" s="244">
        <v>9.5260511502499998</v>
      </c>
      <c r="GT165" s="244">
        <v>3.9863723141666698</v>
      </c>
      <c r="GU165" s="245"/>
      <c r="GV165" s="243">
        <f t="shared" si="436"/>
        <v>66.992487942884125</v>
      </c>
      <c r="GW165" s="243">
        <f t="shared" si="670"/>
        <v>2.1594122724248828</v>
      </c>
      <c r="GX165" s="243">
        <f t="shared" si="671"/>
        <v>57.144273865661354</v>
      </c>
      <c r="GY165" s="243">
        <f t="shared" si="437"/>
        <v>32.830055570365047</v>
      </c>
      <c r="GZ165" s="243">
        <f t="shared" si="672"/>
        <v>827.31740037319912</v>
      </c>
      <c r="HA165" s="244">
        <v>0</v>
      </c>
      <c r="HB165" s="244">
        <v>44</v>
      </c>
      <c r="HC165" s="244">
        <v>0</v>
      </c>
      <c r="HD165" s="244">
        <v>0</v>
      </c>
      <c r="HE165" s="244">
        <v>137.26</v>
      </c>
      <c r="HF165" s="243">
        <f t="shared" si="673"/>
        <v>30.197199999999999</v>
      </c>
      <c r="HG165" s="243">
        <f t="shared" si="438"/>
        <v>0</v>
      </c>
      <c r="HH165" s="244">
        <v>5.89349140448999</v>
      </c>
      <c r="HI165" s="244">
        <v>142.174512344867</v>
      </c>
      <c r="HJ165" s="243">
        <f t="shared" si="439"/>
        <v>35.850592353370722</v>
      </c>
      <c r="HK165" s="243">
        <f t="shared" si="440"/>
        <v>17.568789805136387</v>
      </c>
      <c r="HL165" s="243">
        <f t="shared" si="441"/>
        <v>442.73350308943685</v>
      </c>
      <c r="HM165" s="244">
        <v>112.65</v>
      </c>
      <c r="HN165" s="243">
        <f t="shared" si="674"/>
        <v>24.783000000000001</v>
      </c>
      <c r="HO165" s="243">
        <f t="shared" si="442"/>
        <v>0</v>
      </c>
      <c r="HP165" s="244">
        <v>4.8583526753699999</v>
      </c>
      <c r="HQ165" s="244">
        <v>108.578695295952</v>
      </c>
      <c r="HR165" s="243">
        <f t="shared" si="443"/>
        <v>28.504346773625212</v>
      </c>
      <c r="HS165" s="243">
        <f t="shared" si="444"/>
        <v>13.968719737247362</v>
      </c>
      <c r="HT165" s="243">
        <f t="shared" si="445"/>
        <v>352.01173737863343</v>
      </c>
      <c r="HU165" s="244">
        <v>79.19</v>
      </c>
      <c r="HV165" s="243">
        <f t="shared" si="675"/>
        <v>17.421800000000001</v>
      </c>
      <c r="HW165" s="243">
        <f t="shared" si="446"/>
        <v>0</v>
      </c>
      <c r="HX165" s="244">
        <v>3.2342210705949999</v>
      </c>
      <c r="HY165" s="244">
        <v>178.15228627309</v>
      </c>
      <c r="HZ165" s="243">
        <f t="shared" si="447"/>
        <v>31.586712798456837</v>
      </c>
      <c r="IA165" s="243">
        <f t="shared" si="448"/>
        <v>15.479251007107093</v>
      </c>
      <c r="IB165" s="243">
        <f t="shared" si="449"/>
        <v>390.07712537909873</v>
      </c>
      <c r="IC165" s="244">
        <v>37.31</v>
      </c>
      <c r="ID165" s="243">
        <f t="shared" si="676"/>
        <v>8.2081999999999997</v>
      </c>
      <c r="IE165" s="243">
        <f t="shared" si="450"/>
        <v>0</v>
      </c>
      <c r="IF165" s="244">
        <v>1.639216007755</v>
      </c>
      <c r="IG165" s="244">
        <v>3.0060522595733299</v>
      </c>
      <c r="IH165" s="243">
        <f t="shared" si="451"/>
        <v>5.6996716284884128</v>
      </c>
      <c r="II165" s="243">
        <f t="shared" si="452"/>
        <v>2.7931569947908375</v>
      </c>
      <c r="IJ165" s="243">
        <f t="shared" si="677"/>
        <v>70.387556268729085</v>
      </c>
      <c r="IK165" s="244">
        <v>41.96</v>
      </c>
      <c r="IL165" s="243">
        <f t="shared" si="678"/>
        <v>9.2311999999999994</v>
      </c>
      <c r="IM165" s="243">
        <f t="shared" si="453"/>
        <v>0</v>
      </c>
      <c r="IN165" s="244">
        <v>1.92731673451999</v>
      </c>
      <c r="IO165" s="244">
        <v>85.442720615040002</v>
      </c>
      <c r="IP165" s="243">
        <f t="shared" si="454"/>
        <v>15.74359948799445</v>
      </c>
      <c r="IQ165" s="243">
        <f t="shared" si="455"/>
        <v>7.7152418418777238</v>
      </c>
      <c r="IR165" s="243">
        <f t="shared" si="679"/>
        <v>194.42409441531859</v>
      </c>
      <c r="IS165" s="244">
        <v>8.66</v>
      </c>
      <c r="IT165" s="243">
        <f t="shared" si="680"/>
        <v>1.9052</v>
      </c>
      <c r="IU165" s="243">
        <f t="shared" si="456"/>
        <v>0</v>
      </c>
      <c r="IV165" s="244">
        <v>0.37872084617499902</v>
      </c>
      <c r="IW165" s="244">
        <v>0.89853915038899201</v>
      </c>
      <c r="IX165" s="243">
        <f t="shared" si="457"/>
        <v>1.3455635263139605</v>
      </c>
      <c r="IY165" s="243">
        <f t="shared" si="458"/>
        <v>0.65940117614389759</v>
      </c>
      <c r="IZ165" s="243">
        <f t="shared" si="681"/>
        <v>16.616909638826218</v>
      </c>
      <c r="JA165" s="244">
        <v>76.418274999999994</v>
      </c>
      <c r="JB165" s="243">
        <f t="shared" si="682"/>
        <v>16.812020499999999</v>
      </c>
      <c r="JC165" s="244">
        <v>555.38715833333299</v>
      </c>
      <c r="JD165" s="243">
        <f t="shared" si="459"/>
        <v>0</v>
      </c>
      <c r="JE165" s="243">
        <f t="shared" si="460"/>
        <v>73.697186957945078</v>
      </c>
      <c r="JF165" s="243">
        <f t="shared" si="461"/>
        <v>36.115732039563902</v>
      </c>
      <c r="JG165" s="243">
        <f t="shared" si="683"/>
        <v>910.11644739701035</v>
      </c>
      <c r="JH165" s="244">
        <v>31.4026666666667</v>
      </c>
      <c r="JI165" s="243">
        <f t="shared" si="684"/>
        <v>6.9085866666666744</v>
      </c>
      <c r="JJ165" s="244">
        <v>39.590666666666699</v>
      </c>
      <c r="JK165" s="243">
        <f t="shared" si="462"/>
        <v>0</v>
      </c>
      <c r="JL165" s="243">
        <f t="shared" si="463"/>
        <v>8.8513689058051721</v>
      </c>
      <c r="JM165" s="243">
        <f t="shared" si="464"/>
        <v>4.3376644452902626</v>
      </c>
      <c r="JN165" s="243">
        <f t="shared" si="685"/>
        <v>109.30914402131461</v>
      </c>
      <c r="JO165" s="244">
        <v>0</v>
      </c>
      <c r="JP165" s="243">
        <f t="shared" si="686"/>
        <v>0</v>
      </c>
      <c r="JQ165" s="244">
        <v>0</v>
      </c>
      <c r="JR165" s="243">
        <f t="shared" si="465"/>
        <v>0</v>
      </c>
      <c r="JS165" s="243">
        <f t="shared" si="466"/>
        <v>0</v>
      </c>
      <c r="JT165" s="243">
        <f t="shared" si="467"/>
        <v>0</v>
      </c>
      <c r="JU165" s="243">
        <f t="shared" si="687"/>
        <v>0</v>
      </c>
      <c r="JV165" s="244">
        <v>1.56833333333333</v>
      </c>
      <c r="JW165" s="243">
        <f t="shared" si="688"/>
        <v>0.34503333333333258</v>
      </c>
      <c r="JX165" s="244">
        <v>3.2176666666666698</v>
      </c>
      <c r="JY165" s="243">
        <f t="shared" si="468"/>
        <v>0</v>
      </c>
      <c r="JZ165" s="243">
        <f t="shared" si="469"/>
        <v>0.58299806861392489</v>
      </c>
      <c r="KA165" s="243">
        <f t="shared" si="470"/>
        <v>0.28570157009736291</v>
      </c>
      <c r="KB165" s="243">
        <f t="shared" si="689"/>
        <v>7.1996795664535442</v>
      </c>
      <c r="KC165" s="244">
        <v>172.44</v>
      </c>
      <c r="KD165" s="243">
        <f t="shared" si="690"/>
        <v>37.936799999999998</v>
      </c>
      <c r="KE165" s="244">
        <v>96.98</v>
      </c>
      <c r="KF165" s="243">
        <f t="shared" si="471"/>
        <v>0</v>
      </c>
      <c r="KG165" s="243">
        <f t="shared" si="472"/>
        <v>34.922482302204834</v>
      </c>
      <c r="KH165" s="243">
        <f t="shared" si="473"/>
        <v>17.113964115110246</v>
      </c>
      <c r="KI165" s="243">
        <f t="shared" si="691"/>
        <v>431.27189570077815</v>
      </c>
      <c r="KJ165" s="244">
        <v>113.123888888889</v>
      </c>
      <c r="KK165" s="243">
        <f t="shared" si="692"/>
        <v>24.88725555555558</v>
      </c>
      <c r="KL165" s="244">
        <v>109.65111111111101</v>
      </c>
      <c r="KM165" s="243">
        <f t="shared" si="474"/>
        <v>0</v>
      </c>
      <c r="KN165" s="243">
        <f t="shared" si="475"/>
        <v>28.139871109287384</v>
      </c>
      <c r="KO165" s="243">
        <f t="shared" si="476"/>
        <v>13.790106333242148</v>
      </c>
      <c r="KP165" s="243">
        <f t="shared" si="693"/>
        <v>347.51067959770211</v>
      </c>
      <c r="KQ165" s="243">
        <f t="shared" si="694"/>
        <v>811.98316388888907</v>
      </c>
      <c r="KR165" s="243">
        <f t="shared" si="694"/>
        <v>178.63629605555559</v>
      </c>
      <c r="KS165" s="243">
        <f t="shared" si="695"/>
        <v>1341.0107274555937</v>
      </c>
      <c r="KT165" s="243">
        <f t="shared" si="696"/>
        <v>0</v>
      </c>
      <c r="KU165" s="243">
        <f t="shared" si="697"/>
        <v>0</v>
      </c>
      <c r="KV165" s="243">
        <f t="shared" si="698"/>
        <v>0</v>
      </c>
      <c r="KW165" s="243">
        <f t="shared" si="699"/>
        <v>264.92439391210598</v>
      </c>
      <c r="KX165" s="243">
        <f t="shared" si="700"/>
        <v>8.539479649811863</v>
      </c>
      <c r="KY165" s="243">
        <f t="shared" si="701"/>
        <v>225.97924908110198</v>
      </c>
      <c r="KZ165" s="243">
        <f t="shared" si="702"/>
        <v>129.8277290656072</v>
      </c>
      <c r="LA165" s="243">
        <f t="shared" si="702"/>
        <v>3271.6587724533019</v>
      </c>
      <c r="LB165" s="244">
        <v>172.96</v>
      </c>
      <c r="LC165" s="243">
        <f t="shared" si="703"/>
        <v>38.051200000000001</v>
      </c>
      <c r="LD165" s="243">
        <f t="shared" si="477"/>
        <v>0</v>
      </c>
      <c r="LE165" s="243">
        <f t="shared" si="704"/>
        <v>0</v>
      </c>
      <c r="LF165" s="243">
        <f t="shared" si="705"/>
        <v>0</v>
      </c>
      <c r="LG165" s="244">
        <v>14.8902909598833</v>
      </c>
      <c r="LH165" s="243">
        <f t="shared" si="478"/>
        <v>25.667370365933696</v>
      </c>
      <c r="LI165" s="243">
        <f t="shared" si="706"/>
        <v>0.82735298047636274</v>
      </c>
      <c r="LJ165" s="243">
        <f t="shared" si="707"/>
        <v>21.894144950293217</v>
      </c>
      <c r="LK165" s="243">
        <f t="shared" si="479"/>
        <v>12.57844306629085</v>
      </c>
      <c r="LL165" s="243">
        <f t="shared" si="708"/>
        <v>316.97676527052943</v>
      </c>
      <c r="LM165" s="243">
        <f t="shared" si="480"/>
        <v>0.54166666784117723</v>
      </c>
      <c r="LN165" s="244">
        <v>6.1545228937110799E-2</v>
      </c>
      <c r="LO165" s="243">
        <f t="shared" si="709"/>
        <v>1.9838272432769494E-3</v>
      </c>
      <c r="LP165" s="243">
        <f t="shared" si="710"/>
        <v>5.2497787819218517E-2</v>
      </c>
      <c r="LQ165" s="243">
        <f t="shared" si="481"/>
        <v>3.0160594838914402E-2</v>
      </c>
      <c r="LR165" s="243">
        <f t="shared" si="711"/>
        <v>0.7600469899406429</v>
      </c>
      <c r="LS165" s="244">
        <v>797.29747999999995</v>
      </c>
      <c r="LT165" s="243">
        <f t="shared" si="482"/>
        <v>90.590503072951407</v>
      </c>
      <c r="LU165" s="243">
        <f t="shared" si="712"/>
        <v>2.9200623847207652</v>
      </c>
      <c r="LV165" s="243">
        <f t="shared" si="713"/>
        <v>77.273268633377256</v>
      </c>
      <c r="LW165" s="243">
        <f t="shared" si="483"/>
        <v>44.394399153647569</v>
      </c>
      <c r="LX165" s="243">
        <f t="shared" si="714"/>
        <v>1118.7388586719187</v>
      </c>
      <c r="LY165" s="245">
        <f t="shared" si="484"/>
        <v>0</v>
      </c>
      <c r="LZ165" s="244">
        <v>0</v>
      </c>
      <c r="MA165" s="249">
        <f t="shared" si="715"/>
        <v>0</v>
      </c>
      <c r="MB165" s="249">
        <f t="shared" si="716"/>
        <v>0</v>
      </c>
      <c r="MC165" s="249">
        <f t="shared" si="485"/>
        <v>0</v>
      </c>
      <c r="MD165" s="247">
        <f t="shared" si="717"/>
        <v>0</v>
      </c>
      <c r="ME165" s="250">
        <f t="shared" si="718"/>
        <v>11915.518771707157</v>
      </c>
      <c r="MF165" s="251">
        <f t="shared" si="765"/>
        <v>4159.8674012503452</v>
      </c>
      <c r="MG165" s="252" t="e">
        <f t="shared" si="719"/>
        <v>#REF!</v>
      </c>
      <c r="MH165" s="252" t="e">
        <f t="shared" si="766"/>
        <v>#REF!</v>
      </c>
      <c r="MI165" s="252">
        <f t="shared" si="720"/>
        <v>797.29747999999995</v>
      </c>
      <c r="MJ165" s="252">
        <f t="shared" si="721"/>
        <v>0</v>
      </c>
      <c r="MK165" s="252">
        <f t="shared" si="767"/>
        <v>1202.9313333333332</v>
      </c>
      <c r="ML165" s="252">
        <f t="shared" si="722"/>
        <v>0</v>
      </c>
      <c r="MM165" s="252">
        <f t="shared" si="723"/>
        <v>0</v>
      </c>
      <c r="MN165" s="252">
        <f t="shared" si="724"/>
        <v>488.60359999999997</v>
      </c>
      <c r="MO165" s="252">
        <f t="shared" si="725"/>
        <v>158.03268034266682</v>
      </c>
      <c r="MP165" s="253">
        <f t="shared" si="726"/>
        <v>4.0497600087812033</v>
      </c>
      <c r="MQ165" s="254">
        <f t="shared" si="768"/>
        <v>0</v>
      </c>
      <c r="MR165" s="255">
        <f t="shared" si="727"/>
        <v>0</v>
      </c>
      <c r="MS165" s="255">
        <f t="shared" si="769"/>
        <v>0</v>
      </c>
      <c r="MT165" s="255">
        <f t="shared" si="770"/>
        <v>1020.3818777045612</v>
      </c>
      <c r="MU165" s="255">
        <f t="shared" si="486"/>
        <v>32.890630232359072</v>
      </c>
      <c r="MV165" s="255">
        <f t="shared" si="728"/>
        <v>1061.8646892248596</v>
      </c>
      <c r="MW165" s="255" t="e">
        <f t="shared" si="487"/>
        <v>#REF!</v>
      </c>
      <c r="MX165" s="255" t="e">
        <f t="shared" si="488"/>
        <v>#REF!</v>
      </c>
      <c r="MY165" s="256" t="e">
        <f t="shared" si="729"/>
        <v>#REF!</v>
      </c>
      <c r="MZ165" s="254">
        <f t="shared" si="730"/>
        <v>667.60267701909345</v>
      </c>
      <c r="NA165" s="255">
        <f t="shared" si="489"/>
        <v>752.38821700051835</v>
      </c>
      <c r="NB165" s="255">
        <f t="shared" si="731"/>
        <v>2.2444761403353173</v>
      </c>
      <c r="NC165" s="255">
        <f t="shared" si="490"/>
        <v>2.7831504140157932</v>
      </c>
      <c r="ND165" s="255">
        <f t="shared" si="732"/>
        <v>682.46603350847784</v>
      </c>
      <c r="NE165" s="255">
        <f t="shared" si="800"/>
        <v>0.97822110440724264</v>
      </c>
      <c r="NF165" s="256">
        <f t="shared" si="771"/>
        <v>3.2887734042919745E-3</v>
      </c>
      <c r="NG165" s="257">
        <f t="shared" si="772"/>
        <v>1.12502338587675</v>
      </c>
      <c r="NH165" s="254">
        <f t="shared" si="733"/>
        <v>1057.5382212238585</v>
      </c>
      <c r="NI165" s="255">
        <f t="shared" si="491"/>
        <v>1191.8455753192886</v>
      </c>
      <c r="NJ165" s="255" t="e">
        <f t="shared" si="734"/>
        <v>#REF!</v>
      </c>
      <c r="NK165" s="255" t="e">
        <f t="shared" si="492"/>
        <v>#REF!</v>
      </c>
      <c r="NL165" s="255">
        <f t="shared" si="735"/>
        <v>1131.9559500601906</v>
      </c>
      <c r="NM165" s="255">
        <f t="shared" si="773"/>
        <v>0.93425739859190193</v>
      </c>
      <c r="NN165" s="256" t="e">
        <f t="shared" si="774"/>
        <v>#REF!</v>
      </c>
      <c r="NO165" s="257" t="e">
        <f t="shared" si="801"/>
        <v>#REF!</v>
      </c>
      <c r="NP165" s="254">
        <f t="shared" si="736"/>
        <v>162.63163738196184</v>
      </c>
      <c r="NQ165" s="255">
        <f t="shared" si="493"/>
        <v>183.28585532947099</v>
      </c>
      <c r="NR165" s="255">
        <f t="shared" si="737"/>
        <v>143.03082737311027</v>
      </c>
      <c r="NS165" s="255">
        <f t="shared" si="494"/>
        <v>177.35822594265673</v>
      </c>
      <c r="NT165" s="255">
        <f t="shared" si="738"/>
        <v>1531.7013631494228</v>
      </c>
      <c r="NU165" s="255">
        <f t="shared" si="739"/>
        <v>0.1061771186568413</v>
      </c>
      <c r="NV165" s="256">
        <f t="shared" si="740"/>
        <v>9.3380361742981033E-2</v>
      </c>
      <c r="NW165" s="257">
        <f t="shared" si="495"/>
        <v>1.0358957808877343</v>
      </c>
      <c r="NX165" s="254">
        <f t="shared" si="741"/>
        <v>44.446644534542713</v>
      </c>
      <c r="NY165" s="255">
        <f t="shared" si="496"/>
        <v>50.091368390429636</v>
      </c>
      <c r="NZ165" s="255">
        <f t="shared" si="742"/>
        <v>0.15839830757927881</v>
      </c>
      <c r="OA165" s="255">
        <f t="shared" si="497"/>
        <v>0.19641390139830572</v>
      </c>
      <c r="OB165" s="255">
        <f t="shared" si="743"/>
        <v>48.163338761059975</v>
      </c>
      <c r="OC165" s="255">
        <f t="shared" si="775"/>
        <v>0.92283146637827762</v>
      </c>
      <c r="OD165" s="256">
        <f t="shared" si="776"/>
        <v>3.2887734042919741E-3</v>
      </c>
      <c r="OE165" s="257">
        <f t="shared" si="777"/>
        <v>1.1179889018470712</v>
      </c>
      <c r="OF165" s="254">
        <f t="shared" si="744"/>
        <v>0</v>
      </c>
      <c r="OG165" s="255">
        <f t="shared" si="498"/>
        <v>0</v>
      </c>
      <c r="OH165" s="255">
        <f t="shared" si="745"/>
        <v>0</v>
      </c>
      <c r="OI165" s="255">
        <f t="shared" si="499"/>
        <v>0</v>
      </c>
      <c r="OJ165" s="255">
        <f t="shared" si="746"/>
        <v>0</v>
      </c>
      <c r="OK165" s="255"/>
      <c r="OL165" s="256"/>
      <c r="OM165" s="257"/>
      <c r="ON165" s="258"/>
      <c r="OO165" s="254">
        <f t="shared" si="747"/>
        <v>0</v>
      </c>
      <c r="OP165" s="255">
        <f t="shared" si="500"/>
        <v>0</v>
      </c>
      <c r="OQ165" s="255">
        <f t="shared" si="748"/>
        <v>0</v>
      </c>
      <c r="OR165" s="255">
        <f t="shared" si="501"/>
        <v>0</v>
      </c>
      <c r="OS165" s="255">
        <f t="shared" si="749"/>
        <v>0</v>
      </c>
      <c r="OT165" s="255"/>
      <c r="OU165" s="256"/>
      <c r="OV165" s="257"/>
      <c r="OW165" s="258"/>
      <c r="OX165" s="254">
        <f t="shared" si="750"/>
        <v>837.32612048307931</v>
      </c>
      <c r="OY165" s="255">
        <f t="shared" si="502"/>
        <v>943.66653778443037</v>
      </c>
      <c r="OZ165" s="255">
        <f t="shared" si="751"/>
        <v>4.4614521618087455</v>
      </c>
      <c r="PA165" s="255">
        <f t="shared" si="503"/>
        <v>5.5322006806428448</v>
      </c>
      <c r="PB165" s="255">
        <f t="shared" si="752"/>
        <v>1356.5702507768947</v>
      </c>
      <c r="PC165" s="255">
        <f t="shared" si="804"/>
        <v>0.6172375665790627</v>
      </c>
      <c r="PD165" s="259">
        <f t="shared" si="504"/>
        <v>3.2887734042919745E-3</v>
      </c>
      <c r="PE165" s="257">
        <f t="shared" si="805"/>
        <v>1.0791784765725709</v>
      </c>
      <c r="PF165" s="254">
        <f t="shared" si="505"/>
        <v>18.685969192308583</v>
      </c>
      <c r="PG165" s="255">
        <f t="shared" si="506"/>
        <v>21.059087279731774</v>
      </c>
      <c r="PH165" s="255">
        <f t="shared" si="753"/>
        <v>0.57878683552997323</v>
      </c>
      <c r="PI165" s="255">
        <f t="shared" si="507"/>
        <v>0.71769567605716678</v>
      </c>
      <c r="PJ165" s="255">
        <f t="shared" si="508"/>
        <v>175.98866334815582</v>
      </c>
      <c r="PK165" s="255">
        <f t="shared" si="778"/>
        <v>0.10617711866668594</v>
      </c>
      <c r="PL165" s="259">
        <f t="shared" si="779"/>
        <v>3.2887734045969064E-3</v>
      </c>
      <c r="PM165" s="257">
        <f t="shared" si="780"/>
        <v>1.0142737996877724</v>
      </c>
      <c r="PN165" s="254">
        <f t="shared" si="509"/>
        <v>0.47884836602304948</v>
      </c>
      <c r="PO165" s="255">
        <f t="shared" si="510"/>
        <v>0.5396621085079768</v>
      </c>
      <c r="PP165" s="255">
        <f t="shared" si="754"/>
        <v>1.4832044707815241E-2</v>
      </c>
      <c r="PQ165" s="255">
        <f t="shared" si="511"/>
        <v>1.83917354376909E-2</v>
      </c>
      <c r="PR165" s="255">
        <f t="shared" si="512"/>
        <v>4.5099016816067818</v>
      </c>
      <c r="PS165" s="255">
        <f t="shared" si="781"/>
        <v>0.10617711866668587</v>
      </c>
      <c r="PT165" s="259">
        <f t="shared" si="782"/>
        <v>3.2887734045969046E-3</v>
      </c>
      <c r="PU165" s="257">
        <f t="shared" si="783"/>
        <v>1.0142737996877724</v>
      </c>
      <c r="PV165" s="254">
        <f t="shared" si="513"/>
        <v>131.06306060470843</v>
      </c>
      <c r="PW165" s="255">
        <f t="shared" si="514"/>
        <v>147.70806930150638</v>
      </c>
      <c r="PX165" s="255">
        <f t="shared" si="515"/>
        <v>0.43474190267426832</v>
      </c>
      <c r="PY165" s="255">
        <f t="shared" si="516"/>
        <v>0.53907995931609276</v>
      </c>
      <c r="PZ165" s="255">
        <f t="shared" si="517"/>
        <v>132.18967962551437</v>
      </c>
      <c r="QA165" s="255">
        <f t="shared" si="755"/>
        <v>0.99147725432123301</v>
      </c>
      <c r="QB165" s="259">
        <f t="shared" si="518"/>
        <v>3.2887734042919741E-3</v>
      </c>
      <c r="QC165" s="257">
        <f t="shared" si="756"/>
        <v>1.1267069169158266</v>
      </c>
      <c r="QD165" s="254">
        <f t="shared" si="519"/>
        <v>645.81221411610682</v>
      </c>
      <c r="QE165" s="255">
        <f t="shared" si="520"/>
        <v>727.83036530885238</v>
      </c>
      <c r="QF165" s="255">
        <f t="shared" si="521"/>
        <v>2.1594122724248828</v>
      </c>
      <c r="QG165" s="255">
        <f t="shared" si="522"/>
        <v>2.6776712178068545</v>
      </c>
      <c r="QH165" s="255">
        <f t="shared" si="523"/>
        <v>656.60111140730089</v>
      </c>
      <c r="QI165" s="255">
        <f t="shared" si="784"/>
        <v>0.98356856681513971</v>
      </c>
      <c r="QJ165" s="259">
        <f t="shared" si="785"/>
        <v>3.2887734042919741E-3</v>
      </c>
      <c r="QK165" s="257">
        <f t="shared" si="786"/>
        <v>1.1257025136025529</v>
      </c>
      <c r="QL165" s="254">
        <f t="shared" si="524"/>
        <v>1266.314143823389</v>
      </c>
      <c r="QM165" s="255">
        <f t="shared" si="525"/>
        <v>1427.1360400889594</v>
      </c>
      <c r="QN165" s="255">
        <f t="shared" si="526"/>
        <v>8.539479649811863</v>
      </c>
      <c r="QO165" s="255">
        <f t="shared" si="527"/>
        <v>10.58895476576671</v>
      </c>
      <c r="QP165" s="255">
        <f t="shared" si="757"/>
        <v>2596.5545813121444</v>
      </c>
      <c r="QQ165" s="255">
        <f t="shared" si="758"/>
        <v>0.48769016947969146</v>
      </c>
      <c r="QR165" s="259">
        <f t="shared" si="528"/>
        <v>3.2887734042919745E-3</v>
      </c>
      <c r="QS165" s="257">
        <f t="shared" si="759"/>
        <v>1.0627259571409509</v>
      </c>
      <c r="QT165" s="254">
        <f t="shared" si="529"/>
        <v>237.72205683935772</v>
      </c>
      <c r="QU165" s="255">
        <f t="shared" si="530"/>
        <v>267.91275805795613</v>
      </c>
      <c r="QV165" s="255">
        <f t="shared" si="531"/>
        <v>0.82735298047636274</v>
      </c>
      <c r="QW165" s="255">
        <f t="shared" si="532"/>
        <v>1.0259176957906897</v>
      </c>
      <c r="QX165" s="255">
        <f t="shared" si="533"/>
        <v>251.56886132581701</v>
      </c>
      <c r="QY165" s="255">
        <f t="shared" si="787"/>
        <v>0.9449581938977506</v>
      </c>
      <c r="QZ165" s="259">
        <f t="shared" si="788"/>
        <v>3.2887734042919741E-3</v>
      </c>
      <c r="RA165" s="257">
        <f t="shared" si="789"/>
        <v>1.1207989962420444</v>
      </c>
      <c r="RB165" s="254">
        <f t="shared" si="534"/>
        <v>6.4047301139446594E-2</v>
      </c>
      <c r="RC165" s="255">
        <f t="shared" si="535"/>
        <v>7.2181308384156317E-2</v>
      </c>
      <c r="RD165" s="255">
        <f t="shared" si="760"/>
        <v>1.9838272432769494E-3</v>
      </c>
      <c r="RE165" s="255">
        <f t="shared" si="536"/>
        <v>2.4599457816634174E-3</v>
      </c>
      <c r="RF165" s="255">
        <f t="shared" si="537"/>
        <v>0.60321189677828801</v>
      </c>
      <c r="RG165" s="255">
        <f t="shared" si="790"/>
        <v>0.1061771186568413</v>
      </c>
      <c r="RH165" s="259">
        <f t="shared" si="791"/>
        <v>3.2887734042919745E-3</v>
      </c>
      <c r="RI165" s="257">
        <f t="shared" si="792"/>
        <v>1.0142737996864488</v>
      </c>
      <c r="RJ165" s="254">
        <f t="shared" si="538"/>
        <v>94.273387732720252</v>
      </c>
      <c r="RK165" s="255">
        <f t="shared" si="539"/>
        <v>106.24610797477573</v>
      </c>
      <c r="RL165" s="255">
        <f t="shared" si="761"/>
        <v>2.9200623847207652</v>
      </c>
      <c r="RM165" s="255">
        <f t="shared" si="540"/>
        <v>3.6208773570537489</v>
      </c>
      <c r="RN165" s="255">
        <f t="shared" si="541"/>
        <v>887.88798307295133</v>
      </c>
      <c r="RO165" s="255">
        <f t="shared" si="793"/>
        <v>0.1061771186568413</v>
      </c>
      <c r="RP165" s="259">
        <f t="shared" si="794"/>
        <v>3.2887734042919745E-3</v>
      </c>
      <c r="RQ165" s="257">
        <f t="shared" si="795"/>
        <v>1.0142737996864488</v>
      </c>
      <c r="RR165" s="254">
        <f t="shared" si="542"/>
        <v>0</v>
      </c>
      <c r="RS165" s="255">
        <f t="shared" si="543"/>
        <v>0</v>
      </c>
      <c r="RT165" s="255">
        <f t="shared" si="762"/>
        <v>0</v>
      </c>
      <c r="RU165" s="255">
        <f t="shared" si="544"/>
        <v>0</v>
      </c>
      <c r="RV165" s="255">
        <f t="shared" si="545"/>
        <v>0</v>
      </c>
      <c r="RW165" s="255"/>
      <c r="RX165" s="259"/>
      <c r="RY165" s="257"/>
      <c r="RZ165" s="260"/>
      <c r="SA165" s="242" t="e">
        <f t="shared" si="546"/>
        <v>#REF!</v>
      </c>
      <c r="SB165" s="242">
        <f t="shared" si="547"/>
        <v>0.34178210462935665</v>
      </c>
      <c r="SC165" s="242">
        <f t="shared" si="548"/>
        <v>0.47464744680275983</v>
      </c>
      <c r="SD165" s="242">
        <f t="shared" si="549"/>
        <v>2.3477766938788499E-2</v>
      </c>
      <c r="SE165" s="242">
        <f t="shared" si="550"/>
        <v>0</v>
      </c>
      <c r="SF165" s="262">
        <v>0</v>
      </c>
      <c r="SG165" s="242">
        <f t="shared" si="551"/>
        <v>0</v>
      </c>
      <c r="SH165" s="262">
        <v>0</v>
      </c>
      <c r="SI165" s="242">
        <f t="shared" si="552"/>
        <v>0.56322324692322479</v>
      </c>
      <c r="SJ165" s="242">
        <f t="shared" si="553"/>
        <v>5.3452229243545604E-2</v>
      </c>
      <c r="SK165" s="242">
        <f t="shared" si="554"/>
        <v>1.318555939594104E-3</v>
      </c>
      <c r="SL165" s="242">
        <f t="shared" si="555"/>
        <v>6.6701049481416932E-2</v>
      </c>
      <c r="SM165" s="242">
        <f t="shared" si="556"/>
        <v>0.32971826623418776</v>
      </c>
      <c r="SN165" s="242">
        <f t="shared" si="557"/>
        <v>1.0017254872010604</v>
      </c>
      <c r="SO165" s="242">
        <f t="shared" si="558"/>
        <v>0.12396036898437011</v>
      </c>
      <c r="SP165" s="242">
        <f t="shared" si="559"/>
        <v>2.0285475993728978E-4</v>
      </c>
      <c r="SQ165" s="242">
        <f t="shared" si="560"/>
        <v>0.26939112119672082</v>
      </c>
      <c r="SR165" s="242">
        <f t="shared" si="561"/>
        <v>0</v>
      </c>
      <c r="SS165" s="242" t="e">
        <f t="shared" si="562"/>
        <v>#REF!</v>
      </c>
      <c r="ST165" s="242" t="e">
        <f t="shared" si="563"/>
        <v>#REF!</v>
      </c>
      <c r="SU165" s="242" t="e">
        <f t="shared" si="796"/>
        <v>#REF!</v>
      </c>
      <c r="SV165" s="242" t="e">
        <f t="shared" si="797"/>
        <v>#REF!</v>
      </c>
      <c r="SW165" s="242" t="e">
        <f t="shared" si="564"/>
        <v>#REF!</v>
      </c>
      <c r="SX165" s="242" t="e">
        <f t="shared" si="564"/>
        <v>#REF!</v>
      </c>
      <c r="SY165" s="242" t="e">
        <f t="shared" si="564"/>
        <v>#REF!</v>
      </c>
      <c r="SZ165" s="263" t="e">
        <f t="shared" si="564"/>
        <v>#REF!</v>
      </c>
      <c r="TA165" s="264">
        <f t="shared" si="565"/>
        <v>2087.51676</v>
      </c>
      <c r="TB165" s="264">
        <f t="shared" si="566"/>
        <v>1279.6359800000002</v>
      </c>
      <c r="TC165" s="264">
        <f t="shared" si="567"/>
        <v>1929.9842200000001</v>
      </c>
      <c r="TD165" s="264">
        <f t="shared" si="568"/>
        <v>88.454100000000011</v>
      </c>
      <c r="TE165" s="264">
        <f t="shared" si="569"/>
        <v>0</v>
      </c>
      <c r="TF165" s="264">
        <f t="shared" si="569"/>
        <v>0</v>
      </c>
      <c r="TG165" s="264">
        <f t="shared" si="570"/>
        <v>2198.2949900000003</v>
      </c>
      <c r="TH165" s="264">
        <f t="shared" si="571"/>
        <v>221.97767000000002</v>
      </c>
      <c r="TI165" s="264">
        <f t="shared" si="572"/>
        <v>5.4757300000000004</v>
      </c>
      <c r="TJ165" s="264">
        <f t="shared" si="573"/>
        <v>249.35632000000004</v>
      </c>
      <c r="TK165" s="264">
        <f t="shared" si="574"/>
        <v>1233.7240900000002</v>
      </c>
      <c r="TL165" s="264">
        <f t="shared" si="575"/>
        <v>3970.3254600000005</v>
      </c>
      <c r="TM165" s="264">
        <f t="shared" si="576"/>
        <v>465.85826000000003</v>
      </c>
      <c r="TN165" s="264">
        <f t="shared" si="577"/>
        <v>0.84242000000000006</v>
      </c>
      <c r="TO165" s="264">
        <f t="shared" si="578"/>
        <v>1118.7337600000001</v>
      </c>
      <c r="TP165" s="264">
        <f t="shared" si="578"/>
        <v>0</v>
      </c>
      <c r="TQ165" s="264"/>
      <c r="TR165" s="264"/>
      <c r="TS165" s="264" t="e">
        <f t="shared" si="579"/>
        <v>#REF!</v>
      </c>
      <c r="TT165" s="264">
        <f t="shared" si="580"/>
        <v>1439.6204029093133</v>
      </c>
      <c r="TU165" s="264">
        <f t="shared" si="581"/>
        <v>1999.2625106779049</v>
      </c>
      <c r="TV165" s="264">
        <f t="shared" si="582"/>
        <v>98.890702122871048</v>
      </c>
      <c r="TW165" s="264">
        <f t="shared" si="582"/>
        <v>0</v>
      </c>
      <c r="TX165" s="264">
        <f t="shared" si="583"/>
        <v>0</v>
      </c>
      <c r="TY165" s="264">
        <f t="shared" si="584"/>
        <v>2372.3526383653152</v>
      </c>
      <c r="TZ165" s="264">
        <f t="shared" si="585"/>
        <v>225.14613479673847</v>
      </c>
      <c r="UA165" s="264">
        <f t="shared" si="586"/>
        <v>5.5538894731643262</v>
      </c>
      <c r="UB165" s="264">
        <f t="shared" si="587"/>
        <v>280.95149052067626</v>
      </c>
      <c r="UC165" s="264">
        <f t="shared" si="588"/>
        <v>1388.8063092050224</v>
      </c>
      <c r="UD165" s="264">
        <f t="shared" si="589"/>
        <v>4219.3679246395868</v>
      </c>
      <c r="UE165" s="264">
        <f t="shared" si="590"/>
        <v>522.13347019906541</v>
      </c>
      <c r="UF165" s="264">
        <f t="shared" si="591"/>
        <v>0.8544445343318583</v>
      </c>
      <c r="UG165" s="264">
        <f t="shared" si="592"/>
        <v>1134.7023415927079</v>
      </c>
      <c r="UH165" s="264">
        <f t="shared" si="592"/>
        <v>0</v>
      </c>
      <c r="UI165" s="191"/>
      <c r="UJ165" s="191"/>
      <c r="UK165" s="191"/>
      <c r="UL165" s="191"/>
      <c r="UM165" s="189"/>
      <c r="UN165" s="191"/>
      <c r="UO165" s="191"/>
      <c r="UP165" s="191"/>
      <c r="UQ165" s="191"/>
      <c r="UR165" s="191"/>
      <c r="US165" s="191"/>
      <c r="UT165" s="191"/>
      <c r="UU165" s="191"/>
      <c r="UV165" s="192"/>
      <c r="UW165" s="191"/>
      <c r="UX165" s="191"/>
      <c r="UY165" s="191"/>
      <c r="UZ165" s="191"/>
      <c r="VA165" s="191"/>
      <c r="VB165" s="191"/>
      <c r="VC165" s="191"/>
      <c r="VD165" s="191"/>
      <c r="VE165" s="191"/>
      <c r="VF165" s="191"/>
      <c r="VG165" s="191"/>
      <c r="VH165" s="191"/>
      <c r="VI165" s="191"/>
      <c r="VJ165" s="191"/>
      <c r="VK165" s="191"/>
      <c r="VL165" s="191"/>
      <c r="VM165" s="191"/>
      <c r="VN165" s="219"/>
      <c r="VO165" s="191"/>
      <c r="VP165" s="191"/>
      <c r="VQ165" s="191"/>
      <c r="VR165" s="191"/>
      <c r="VS165" s="191"/>
      <c r="VT165" s="191"/>
      <c r="VU165" s="191"/>
      <c r="VV165" s="191"/>
    </row>
    <row r="166" spans="1:594" ht="23.1" hidden="1" customHeight="1" thickBot="1" x14ac:dyDescent="0.35">
      <c r="A166" s="265">
        <v>129</v>
      </c>
      <c r="B166" s="266" t="s">
        <v>174</v>
      </c>
      <c r="C166" s="265">
        <v>5</v>
      </c>
      <c r="D166" s="267">
        <v>2735.7</v>
      </c>
      <c r="E166" s="239">
        <v>32.700000000000003</v>
      </c>
      <c r="F166" s="240">
        <f t="shared" si="593"/>
        <v>2703</v>
      </c>
      <c r="G166" s="240"/>
      <c r="H166" s="268">
        <f>810+560</f>
        <v>1370</v>
      </c>
      <c r="I166" s="269">
        <v>3.3279999999999998</v>
      </c>
      <c r="J166" s="269">
        <v>3.3279999999999998</v>
      </c>
      <c r="K166" s="269">
        <f t="shared" si="798"/>
        <v>2.4557000000000002</v>
      </c>
      <c r="L166" s="269">
        <f t="shared" si="799"/>
        <v>2.8954000000000004</v>
      </c>
      <c r="M166" s="269">
        <v>0.61709999999999998</v>
      </c>
      <c r="N166" s="269">
        <v>0.43969999999999998</v>
      </c>
      <c r="O166" s="269">
        <v>0.43259999999999998</v>
      </c>
      <c r="P166" s="269">
        <v>3.3399999999999999E-2</v>
      </c>
      <c r="Q166" s="269">
        <v>0</v>
      </c>
      <c r="R166" s="269">
        <v>0</v>
      </c>
      <c r="S166" s="269">
        <v>0.54259999999999997</v>
      </c>
      <c r="T166" s="269">
        <v>3.7400000000000003E-2</v>
      </c>
      <c r="U166" s="269">
        <v>1E-3</v>
      </c>
      <c r="V166" s="269">
        <v>7.1599999999999997E-2</v>
      </c>
      <c r="W166" s="269">
        <v>9.98E-2</v>
      </c>
      <c r="X166" s="269">
        <v>0.65769999999999995</v>
      </c>
      <c r="Y166" s="269">
        <v>0.1507</v>
      </c>
      <c r="Z166" s="269">
        <v>2.0000000000000001E-4</v>
      </c>
      <c r="AA166" s="269">
        <v>0.2442</v>
      </c>
      <c r="AB166" s="269">
        <v>0</v>
      </c>
      <c r="AC166" s="244">
        <v>453.06</v>
      </c>
      <c r="AD166" s="243">
        <f t="shared" si="802"/>
        <v>99.673199999999994</v>
      </c>
      <c r="AE166" s="243">
        <f t="shared" ref="AE166:AE229" si="806">AC166*$AB$28</f>
        <v>0</v>
      </c>
      <c r="AF166" s="243">
        <f t="shared" si="595"/>
        <v>0</v>
      </c>
      <c r="AG166" s="243">
        <f t="shared" si="596"/>
        <v>0</v>
      </c>
      <c r="AH166" s="244">
        <v>16.318520529000001</v>
      </c>
      <c r="AI166" s="243">
        <f t="shared" ref="AI166:AI229" si="807">(AC166+AD166+AE166+AH166)*$AB$29</f>
        <v>64.656772321982842</v>
      </c>
      <c r="AJ166" s="243">
        <f t="shared" si="597"/>
        <v>2.0841236373622634</v>
      </c>
      <c r="AK166" s="243">
        <f t="shared" si="598"/>
        <v>55.151919540399078</v>
      </c>
      <c r="AL166" s="243">
        <f t="shared" ref="AL166:AL229" si="808">(AC166+AD166+AE166+AH166+AI166)*$AB$30</f>
        <v>31.685424642549147</v>
      </c>
      <c r="AM166" s="243">
        <f t="shared" si="599"/>
        <v>798.4727009922384</v>
      </c>
      <c r="AN166" s="244">
        <v>620.80999999999995</v>
      </c>
      <c r="AO166" s="244">
        <v>136.57820000000001</v>
      </c>
      <c r="AP166" s="243">
        <f t="shared" si="600"/>
        <v>0</v>
      </c>
      <c r="AQ166" s="243">
        <f t="shared" si="601"/>
        <v>0</v>
      </c>
      <c r="AR166" s="243">
        <f t="shared" si="602"/>
        <v>0</v>
      </c>
      <c r="AS166" s="244">
        <v>64.945816866291693</v>
      </c>
      <c r="AT166" s="244" t="e">
        <f t="shared" ref="AT166:AT229" si="809">$AT$278*H166</f>
        <v>#REF!</v>
      </c>
      <c r="AU166" s="243">
        <f t="shared" ref="AU166:AU229" si="810">(AN166+AO166+AP166+AS166)*$AB$29</f>
        <v>93.435203485050863</v>
      </c>
      <c r="AV166" s="243">
        <f t="shared" si="603"/>
        <v>3.0117574563606917</v>
      </c>
      <c r="AW166" s="243">
        <f t="shared" si="604"/>
        <v>79.699784566825841</v>
      </c>
      <c r="AX166" s="243">
        <f t="shared" ref="AX166:AX229" si="811">(AN166+AO166+AP166+AS166+AU166)*$AB$30</f>
        <v>45.78846101756713</v>
      </c>
      <c r="AY166" s="243">
        <f t="shared" si="605"/>
        <v>1153.8692176426914</v>
      </c>
      <c r="AZ166" s="244">
        <v>143</v>
      </c>
      <c r="BA166" s="243">
        <f t="shared" si="606"/>
        <v>728.89483333333328</v>
      </c>
      <c r="BB166" s="243">
        <f t="shared" si="607"/>
        <v>76.013318333333331</v>
      </c>
      <c r="BC166" s="243">
        <f t="shared" si="608"/>
        <v>60.810654666666665</v>
      </c>
      <c r="BD166" s="243">
        <f t="shared" si="609"/>
        <v>15.202663666666666</v>
      </c>
      <c r="BE166" s="244">
        <v>28.504994374999999</v>
      </c>
      <c r="BF166" s="243">
        <f t="shared" si="610"/>
        <v>22.803995499999999</v>
      </c>
      <c r="BG166" s="243">
        <f t="shared" si="611"/>
        <v>5.7009988749999998</v>
      </c>
      <c r="BH166" s="243">
        <f t="shared" ref="BH166:BH229" si="812">(BA166+BB166+BE166)*$AB$29</f>
        <v>94.69403586667012</v>
      </c>
      <c r="BI166" s="243">
        <f t="shared" si="612"/>
        <v>3.0523342161925111</v>
      </c>
      <c r="BJ166" s="243">
        <f t="shared" si="613"/>
        <v>80.773562606350865</v>
      </c>
      <c r="BK166" s="243">
        <f t="shared" ref="BK166:BK229" si="813">(BA166+BB166+BE166+BH166)*$AB$30</f>
        <v>46.405359095416841</v>
      </c>
      <c r="BL166" s="243">
        <f t="shared" si="614"/>
        <v>1169.4150492045044</v>
      </c>
      <c r="BM166" s="244">
        <v>33.07</v>
      </c>
      <c r="BN166" s="243">
        <f t="shared" si="615"/>
        <v>7.2754000000000003</v>
      </c>
      <c r="BO166" s="243">
        <f t="shared" ref="BO166:BO229" si="814">BM166*$AB$28</f>
        <v>0</v>
      </c>
      <c r="BP166" s="243">
        <f t="shared" si="616"/>
        <v>0</v>
      </c>
      <c r="BQ166" s="243">
        <f t="shared" si="617"/>
        <v>0</v>
      </c>
      <c r="BR166" s="244">
        <v>4.5272077968666604</v>
      </c>
      <c r="BS166" s="243">
        <f t="shared" ref="BS166:BS229" si="815">(BM166+BN166+BO166+BR166)*$AB$29</f>
        <v>5.098513687154</v>
      </c>
      <c r="BT166" s="243">
        <f t="shared" si="618"/>
        <v>0.16434369531929044</v>
      </c>
      <c r="BU166" s="243">
        <f t="shared" si="619"/>
        <v>4.3490079469051581</v>
      </c>
      <c r="BV166" s="243">
        <f t="shared" ref="BV166:BV229" si="816">(BM166+BN166+BO166+BR166+BS166)*$AB$30</f>
        <v>2.4985560742010331</v>
      </c>
      <c r="BW166" s="243">
        <f t="shared" si="620"/>
        <v>62.963613069866028</v>
      </c>
      <c r="BX166" s="244">
        <v>0</v>
      </c>
      <c r="BY166" s="243">
        <f t="shared" ref="BY166:BY229" si="817">BX166*$AB$29</f>
        <v>0</v>
      </c>
      <c r="BZ166" s="243">
        <f t="shared" si="621"/>
        <v>0</v>
      </c>
      <c r="CA166" s="243">
        <f t="shared" si="622"/>
        <v>0</v>
      </c>
      <c r="CB166" s="243">
        <f t="shared" ref="CB166:CB229" si="818">(BX166+BY166)*$AB$30</f>
        <v>0</v>
      </c>
      <c r="CC166" s="243">
        <f t="shared" si="623"/>
        <v>0</v>
      </c>
      <c r="CD166" s="245"/>
      <c r="CE166" s="243">
        <f t="shared" ref="CE166:CE229" si="819">BX166*$CE$30</f>
        <v>0</v>
      </c>
      <c r="CF166" s="243">
        <f t="shared" si="624"/>
        <v>0</v>
      </c>
      <c r="CG166" s="243">
        <f t="shared" si="625"/>
        <v>0</v>
      </c>
      <c r="CH166" s="243">
        <f t="shared" ref="CH166:CH229" si="820">(CD166+CE166)*$AB$30</f>
        <v>0</v>
      </c>
      <c r="CI166" s="243">
        <f t="shared" si="626"/>
        <v>0</v>
      </c>
      <c r="CJ166" s="245"/>
      <c r="CK166" s="243">
        <f t="shared" ref="CK166:CK229" si="821">BX166*$CE$30</f>
        <v>0</v>
      </c>
      <c r="CL166" s="243">
        <f t="shared" si="627"/>
        <v>0</v>
      </c>
      <c r="CM166" s="243">
        <f t="shared" si="628"/>
        <v>0</v>
      </c>
      <c r="CN166" s="243">
        <f t="shared" ref="CN166:CN229" si="822">(CJ166+CK166)*$AB$30</f>
        <v>0</v>
      </c>
      <c r="CO166" s="243">
        <f t="shared" si="629"/>
        <v>0</v>
      </c>
      <c r="CP166" s="243">
        <v>0</v>
      </c>
      <c r="CQ166" s="243">
        <f t="shared" ref="CQ166:CQ229" si="823">CP166*$AB$29</f>
        <v>0</v>
      </c>
      <c r="CR166" s="243">
        <f t="shared" si="763"/>
        <v>0</v>
      </c>
      <c r="CS166" s="243">
        <f t="shared" si="630"/>
        <v>0</v>
      </c>
      <c r="CT166" s="243">
        <f t="shared" ref="CT166:CT229" si="824">(CP166+CQ166)*$AB$30</f>
        <v>0</v>
      </c>
      <c r="CU166" s="243">
        <f t="shared" si="631"/>
        <v>0</v>
      </c>
      <c r="CV166" s="243"/>
      <c r="CW166" s="243">
        <f t="shared" ref="CW166:CW229" si="825">CP166*$CK$30</f>
        <v>0</v>
      </c>
      <c r="CX166" s="243">
        <f t="shared" si="764"/>
        <v>0</v>
      </c>
      <c r="CY166" s="243">
        <f t="shared" si="632"/>
        <v>0</v>
      </c>
      <c r="CZ166" s="243">
        <f t="shared" ref="CZ166:CZ229" si="826">(CV166+CW166)*$AB$30</f>
        <v>0</v>
      </c>
      <c r="DA166" s="243">
        <f t="shared" si="633"/>
        <v>0</v>
      </c>
      <c r="DB166" s="244">
        <v>25.46</v>
      </c>
      <c r="DC166" s="243">
        <f t="shared" si="634"/>
        <v>5.6012000000000004</v>
      </c>
      <c r="DD166" s="243">
        <f t="shared" ref="DD166:DD229" si="827">DB166*$AB$28</f>
        <v>0</v>
      </c>
      <c r="DE166" s="244">
        <v>1.04866921119</v>
      </c>
      <c r="DF166" s="244">
        <v>2.3098829375000001E-2</v>
      </c>
      <c r="DG166" s="243">
        <f t="shared" ref="DG166:DG229" si="828">(DB166+DC166+DD166+DE166+DF166)*$AB$29</f>
        <v>3.6510108372872989</v>
      </c>
      <c r="DH166" s="243">
        <f t="shared" ref="DH166:DH229" si="829">(DB166+DC166+DD166+DE166+DF166+DG166)*$AB$30</f>
        <v>1.7891989438926155</v>
      </c>
      <c r="DI166" s="243">
        <f t="shared" si="635"/>
        <v>45.087813386093906</v>
      </c>
      <c r="DJ166" s="244">
        <v>177.93</v>
      </c>
      <c r="DK166" s="243">
        <f t="shared" si="636"/>
        <v>39.144600000000004</v>
      </c>
      <c r="DL166" s="243">
        <f t="shared" ref="DL166:DL229" si="830">DJ166*$AB$28</f>
        <v>0</v>
      </c>
      <c r="DM166" s="244">
        <v>7.6151599717499998</v>
      </c>
      <c r="DN166" s="244">
        <v>8.0403766630833307</v>
      </c>
      <c r="DO166" s="243">
        <f t="shared" ref="DO166:DO229" si="831">(DJ166+DK166+DL166+DM166+DN166)*$AB$29</f>
        <v>26.443254477596327</v>
      </c>
      <c r="DP166" s="243">
        <f t="shared" ref="DP166:DP229" si="832">(DJ166+DK166+DL166+DM166+DN166+DO166)*$AB$30</f>
        <v>12.958669555621482</v>
      </c>
      <c r="DQ166" s="243">
        <f t="shared" si="637"/>
        <v>326.55847280166131</v>
      </c>
      <c r="DR166" s="244">
        <v>47.55</v>
      </c>
      <c r="DS166" s="243">
        <f t="shared" si="638"/>
        <v>10.461</v>
      </c>
      <c r="DT166" s="243">
        <f t="shared" ref="DT166:DT229" si="833">DR166*$AB$28</f>
        <v>0</v>
      </c>
      <c r="DU166" s="244">
        <v>2.0113042646799899</v>
      </c>
      <c r="DV166" s="244">
        <v>0</v>
      </c>
      <c r="DW166" s="243">
        <f t="shared" ref="DW166:DW229" si="834">(DR166+DS166+DT166+DU166+DV166)*$AB$29</f>
        <v>6.8198519063864556</v>
      </c>
      <c r="DX166" s="243">
        <f t="shared" ref="DX166:DX229" si="835">(DR166+DS166+DT166+DU166+DV166+DW166)*$AB$30</f>
        <v>3.3421078085533225</v>
      </c>
      <c r="DY166" s="243">
        <f t="shared" ref="DY166:DY229" si="836">(DR166+DS166+DT166+DU166+DV166+DW166+DX166)*1.2</f>
        <v>84.22111677554372</v>
      </c>
      <c r="DZ166" s="244">
        <v>137.16999999999999</v>
      </c>
      <c r="EA166" s="243">
        <f t="shared" si="639"/>
        <v>30.177399999999999</v>
      </c>
      <c r="EB166" s="243">
        <f t="shared" ref="EB166:EB229" si="837">DZ166*$AB$28</f>
        <v>0</v>
      </c>
      <c r="EC166" s="244">
        <v>5.6853039030599897</v>
      </c>
      <c r="ED166" s="244">
        <v>3.6958127E-2</v>
      </c>
      <c r="EE166" s="243">
        <f t="shared" ref="EE166:EE229" si="838">(DZ166+EA166+EB166+EC166+ED166)*$AB$29</f>
        <v>19.664514366668776</v>
      </c>
      <c r="EF166" s="243">
        <f t="shared" ref="EF166:EF229" si="839">(DZ166+EA166+EB166+EC166+ED166+EE166)*$AB$30</f>
        <v>9.6367088198364392</v>
      </c>
      <c r="EG166" s="243">
        <f t="shared" ref="EG166:EG229" si="840">(DZ166+EA166+EB166+EC166+ED166+EE166+EF166)*1.2</f>
        <v>242.84506225987823</v>
      </c>
      <c r="EH166" s="244">
        <v>4.46</v>
      </c>
      <c r="EI166" s="243">
        <f t="shared" si="640"/>
        <v>0.98119999999999996</v>
      </c>
      <c r="EJ166" s="243">
        <f t="shared" ref="EJ166:EJ229" si="841">EH166*$AB$28</f>
        <v>0</v>
      </c>
      <c r="EK166" s="244">
        <v>0.18810023112999899</v>
      </c>
      <c r="EL166" s="244">
        <v>0</v>
      </c>
      <c r="EM166" s="243">
        <f t="shared" ref="EM166:EM229" si="842">(EH166+EI166+EJ166+EK166+EL166)*$AB$29</f>
        <v>0.63961213057734523</v>
      </c>
      <c r="EN166" s="243">
        <f t="shared" ref="EN166:EN229" si="843">(EH166+EI166+EJ166+EK166+EL166+EM166)*$AB$30</f>
        <v>0.31344561808536725</v>
      </c>
      <c r="EO166" s="243">
        <f t="shared" si="641"/>
        <v>7.8988295757512539</v>
      </c>
      <c r="EP166" s="244">
        <v>0</v>
      </c>
      <c r="EQ166" s="244">
        <v>313.548</v>
      </c>
      <c r="ER166" s="244">
        <v>0</v>
      </c>
      <c r="ES166" s="244">
        <v>0</v>
      </c>
      <c r="ET166" s="244">
        <v>0</v>
      </c>
      <c r="EU166" s="243">
        <f t="shared" ref="EU166:EU229" si="844">EQ166*$AB$29</f>
        <v>35.62593858633263</v>
      </c>
      <c r="EV166" s="243">
        <f t="shared" si="642"/>
        <v>1.14835396269461</v>
      </c>
      <c r="EW166" s="243">
        <f t="shared" si="643"/>
        <v>30.388756318981685</v>
      </c>
      <c r="EX166" s="243">
        <f t="shared" ref="EX166:EX229" si="845">(EQ166+EU166)*$AB$30</f>
        <v>17.458696929316631</v>
      </c>
      <c r="EY166" s="243">
        <f t="shared" si="644"/>
        <v>439.95916261877903</v>
      </c>
      <c r="EZ166" s="245">
        <f t="shared" si="645"/>
        <v>392.57</v>
      </c>
      <c r="FA166" s="245">
        <f t="shared" si="645"/>
        <v>86.365399999999994</v>
      </c>
      <c r="FB166" s="245">
        <f t="shared" si="645"/>
        <v>0</v>
      </c>
      <c r="FC166" s="245">
        <f t="shared" si="646"/>
        <v>0</v>
      </c>
      <c r="FD166" s="245">
        <f t="shared" si="647"/>
        <v>0</v>
      </c>
      <c r="FE166" s="245">
        <f t="shared" si="648"/>
        <v>24.648971201268303</v>
      </c>
      <c r="FF166" s="245">
        <f t="shared" si="649"/>
        <v>92.844182304848829</v>
      </c>
      <c r="FG166" s="245">
        <f t="shared" si="650"/>
        <v>2.9927066877001907</v>
      </c>
      <c r="FH166" s="245">
        <f t="shared" si="651"/>
        <v>79.195646308657771</v>
      </c>
      <c r="FI166" s="245">
        <f t="shared" si="652"/>
        <v>45.498827675305861</v>
      </c>
      <c r="FJ166" s="245">
        <f t="shared" si="652"/>
        <v>1146.5704574177075</v>
      </c>
      <c r="FK166" s="244">
        <f t="shared" ref="FK166:FK229" si="846">FL166/$AB$29</f>
        <v>72.972500158228158</v>
      </c>
      <c r="FL166" s="244">
        <v>8.2912785574399592</v>
      </c>
      <c r="FM166" s="243">
        <f t="shared" si="653"/>
        <v>0.26725815417235749</v>
      </c>
      <c r="FN166" s="243">
        <f t="shared" si="654"/>
        <v>7.0724212091776941</v>
      </c>
      <c r="FO166" s="244">
        <v>4.0631889278719999</v>
      </c>
      <c r="FP166" s="244">
        <f t="shared" si="655"/>
        <v>102.39236117224813</v>
      </c>
      <c r="FQ166" s="244">
        <f t="shared" ref="FQ166:FQ229" si="847">FR166/$AB$29</f>
        <v>1.8700000040547666</v>
      </c>
      <c r="FR166" s="244">
        <v>0.212473067284425</v>
      </c>
      <c r="FS166" s="243">
        <f t="shared" si="656"/>
        <v>6.8487820521745566E-3</v>
      </c>
      <c r="FT166" s="243">
        <f t="shared" si="657"/>
        <v>0.18123851671742466</v>
      </c>
      <c r="FU166" s="244">
        <v>0.104123653364221</v>
      </c>
      <c r="FV166" s="244">
        <f t="shared" si="658"/>
        <v>2.6239160696440949</v>
      </c>
      <c r="FW166" s="270">
        <v>1.6961E-2</v>
      </c>
      <c r="FX166" s="243">
        <f t="shared" si="659"/>
        <v>75.432572944242779</v>
      </c>
      <c r="FY166" s="243">
        <f t="shared" si="660"/>
        <v>16.595166047733411</v>
      </c>
      <c r="FZ166" s="243">
        <f t="shared" ref="FZ166:FZ229" si="848">FX166*$AB$28</f>
        <v>0</v>
      </c>
      <c r="GA166" s="243">
        <f t="shared" si="661"/>
        <v>0</v>
      </c>
      <c r="GB166" s="243">
        <f t="shared" si="662"/>
        <v>0</v>
      </c>
      <c r="GC166" s="243">
        <f t="shared" si="663"/>
        <v>1.320711271795836</v>
      </c>
      <c r="GD166" s="243">
        <f t="shared" ref="GD166:GD229" si="849">(FX166+FY166+FZ166+GC166)*$AB$29</f>
        <v>10.606433962986427</v>
      </c>
      <c r="GE166" s="243">
        <f t="shared" si="664"/>
        <v>0.34188405849121445</v>
      </c>
      <c r="GF166" s="243">
        <f t="shared" si="665"/>
        <v>9.0472377684448624</v>
      </c>
      <c r="GG166" s="243">
        <f t="shared" ref="GG166:GG229" si="850">(FX166+FY166+FZ166+GC166+GD166)*$AB$30</f>
        <v>5.1977442113379233</v>
      </c>
      <c r="GH166" s="247">
        <f t="shared" si="666"/>
        <v>130.98315412571563</v>
      </c>
      <c r="GI166" s="244">
        <v>136</v>
      </c>
      <c r="GJ166" s="244">
        <v>4056.43</v>
      </c>
      <c r="GK166" s="244">
        <v>892.41459999999995</v>
      </c>
      <c r="GL166" s="244">
        <v>2488.10629413279</v>
      </c>
      <c r="GM166" s="244">
        <v>71.022008333333304</v>
      </c>
      <c r="GN166" s="271">
        <v>104.55</v>
      </c>
      <c r="GO166" s="243">
        <f t="shared" si="667"/>
        <v>23.001000000000001</v>
      </c>
      <c r="GP166" s="243">
        <f t="shared" ref="GP166:GP229" si="851">GN166*$AB$28</f>
        <v>0</v>
      </c>
      <c r="GQ166" s="243">
        <f t="shared" si="668"/>
        <v>0</v>
      </c>
      <c r="GR166" s="243">
        <f t="shared" si="669"/>
        <v>0</v>
      </c>
      <c r="GS166" s="244">
        <v>2.1035549652499999</v>
      </c>
      <c r="GT166" s="244">
        <v>0.87535340928750005</v>
      </c>
      <c r="GU166" s="245"/>
      <c r="GV166" s="243">
        <f t="shared" ref="GV166:GV229" si="852">(GN166+GO166+GP166+GS166+GT166)*$AB$29</f>
        <v>14.831064141474029</v>
      </c>
      <c r="GW166" s="243">
        <f t="shared" si="670"/>
        <v>0.47805930043267536</v>
      </c>
      <c r="GX166" s="243">
        <f t="shared" si="671"/>
        <v>12.650827235169183</v>
      </c>
      <c r="GY166" s="243">
        <f t="shared" ref="GY166:GY229" si="853">(GN166+GO166+GP166+GS166+GT166+GV166)*$AB$30</f>
        <v>7.2680486258005779</v>
      </c>
      <c r="GZ166" s="243">
        <f t="shared" si="672"/>
        <v>183.15482537017456</v>
      </c>
      <c r="HA166" s="244">
        <v>0</v>
      </c>
      <c r="HB166" s="244">
        <v>44</v>
      </c>
      <c r="HC166" s="244">
        <v>0</v>
      </c>
      <c r="HD166" s="244">
        <v>0</v>
      </c>
      <c r="HE166" s="244">
        <v>87</v>
      </c>
      <c r="HF166" s="243">
        <f t="shared" si="673"/>
        <v>19.14</v>
      </c>
      <c r="HG166" s="243">
        <f t="shared" ref="HG166:HG229" si="854">HE166*$HH$28</f>
        <v>0</v>
      </c>
      <c r="HH166" s="244">
        <v>3.7350952604999899</v>
      </c>
      <c r="HI166" s="244">
        <v>90.030438554156703</v>
      </c>
      <c r="HJ166" s="243">
        <f t="shared" ref="HJ166:HJ229" si="855">(HE166+HF166+HG166+HH166+HI166)*$HH$29</f>
        <v>22.713658740444842</v>
      </c>
      <c r="HK166" s="243">
        <f t="shared" ref="HK166:HK229" si="856">(HE166+HF166+HG166+HH166+HI166+HJ166)*$HH$30</f>
        <v>11.130959627755075</v>
      </c>
      <c r="HL166" s="243">
        <f t="shared" ref="HL166:HL229" si="857">(HE166+HF166+HG166+HH166+HI166+HJ166+HK166)*1.2</f>
        <v>280.5001826194279</v>
      </c>
      <c r="HM166" s="244">
        <v>67.67</v>
      </c>
      <c r="HN166" s="243">
        <f t="shared" si="674"/>
        <v>14.887400000000001</v>
      </c>
      <c r="HO166" s="243">
        <f t="shared" ref="HO166:HO229" si="858">HM166*$HH$28</f>
        <v>0</v>
      </c>
      <c r="HP166" s="244">
        <v>2.91562938353499</v>
      </c>
      <c r="HQ166" s="244">
        <v>64.353524357678694</v>
      </c>
      <c r="HR166" s="243">
        <f t="shared" ref="HR166:HR229" si="859">(HM166+HN166+HO166+HP166+HQ166)*$HH$29</f>
        <v>17.023586826215901</v>
      </c>
      <c r="HS166" s="243">
        <f t="shared" ref="HS166:HS229" si="860">(HM166+HN166+HO166+HP166+HQ166+HR166)*$HH$30</f>
        <v>8.3425070283714788</v>
      </c>
      <c r="HT166" s="243">
        <f t="shared" ref="HT166:HT229" si="861">(HM166+HN166+HO166+HP166+HQ166+HR166+HS166)*1.2</f>
        <v>210.23117711496124</v>
      </c>
      <c r="HU166" s="244">
        <v>77.97</v>
      </c>
      <c r="HV166" s="243">
        <f t="shared" si="675"/>
        <v>17.153400000000001</v>
      </c>
      <c r="HW166" s="243">
        <f t="shared" ref="HW166:HW229" si="862">HU166*$HH$28</f>
        <v>0</v>
      </c>
      <c r="HX166" s="244">
        <v>3.1846661537699901</v>
      </c>
      <c r="HY166" s="244">
        <v>175.61233488322</v>
      </c>
      <c r="HZ166" s="243">
        <f t="shared" ref="HZ166:HZ229" si="863">(HU166+HV166+HW166+HX166+HY166)*$HH$29</f>
        <v>31.123373087652965</v>
      </c>
      <c r="IA166" s="243">
        <f t="shared" ref="IA166:IA229" si="864">(HU166+HV166+HW166+HX166+HY166+HZ166)*$HH$30</f>
        <v>15.25218870623215</v>
      </c>
      <c r="IB166" s="243">
        <f t="shared" ref="IB166:IB229" si="865">(HU166+HV166+HW166+HX166+HY166+HZ166+IA166)*1.2</f>
        <v>384.35515539705017</v>
      </c>
      <c r="IC166" s="244">
        <v>27.29</v>
      </c>
      <c r="ID166" s="243">
        <f t="shared" si="676"/>
        <v>6.0038</v>
      </c>
      <c r="IE166" s="243">
        <f t="shared" ref="IE166:IE229" si="866">IC166*$HH$28</f>
        <v>0</v>
      </c>
      <c r="IF166" s="244">
        <v>1.20379599862</v>
      </c>
      <c r="IG166" s="244">
        <v>2.0225376723139998</v>
      </c>
      <c r="IH166" s="243">
        <f t="shared" ref="IH166:IH229" si="867">(IC166+ID166+IE166+IF166+IG166)*$HH$29</f>
        <v>4.1494891988638205</v>
      </c>
      <c r="II166" s="243">
        <f t="shared" ref="II166:II229" si="868">(IC166+ID166+IE166+IF166+IG166+IH166)*$HH$30</f>
        <v>2.0334811434898912</v>
      </c>
      <c r="IJ166" s="243">
        <f t="shared" si="677"/>
        <v>51.243724815945257</v>
      </c>
      <c r="IK166" s="244">
        <v>11.19</v>
      </c>
      <c r="IL166" s="243">
        <f t="shared" si="678"/>
        <v>2.4617999999999998</v>
      </c>
      <c r="IM166" s="243">
        <f t="shared" ref="IM166:IM229" si="869">IK166*$HH$28</f>
        <v>0</v>
      </c>
      <c r="IN166" s="244">
        <v>0.51394986585499902</v>
      </c>
      <c r="IO166" s="244">
        <v>22.784725497343999</v>
      </c>
      <c r="IP166" s="243">
        <f t="shared" ref="IP166:IP229" si="870">(IK166+IL166+IM166+IN166+IO166)*$HH$29</f>
        <v>4.1983854657823505</v>
      </c>
      <c r="IQ166" s="243">
        <f t="shared" ref="IQ166:IQ229" si="871">(IK166+IL166+IM166+IN166+IO166+IP166)*$HH$30</f>
        <v>2.0574430414490674</v>
      </c>
      <c r="IR166" s="243">
        <f t="shared" si="679"/>
        <v>51.847564644516503</v>
      </c>
      <c r="IS166" s="244">
        <v>4.12</v>
      </c>
      <c r="IT166" s="243">
        <f t="shared" si="680"/>
        <v>0.90639999999999998</v>
      </c>
      <c r="IU166" s="243">
        <f t="shared" ref="IU166:IU229" si="872">IS166*$HH$28</f>
        <v>0</v>
      </c>
      <c r="IV166" s="244">
        <v>0.18010322351999999</v>
      </c>
      <c r="IW166" s="244">
        <v>0.42732581702304301</v>
      </c>
      <c r="IX166" s="243">
        <f t="shared" ref="IX166:IX229" si="873">(IS166+IT166+IU166+IV166+IW166)*$HH$29</f>
        <v>0.6401267027832539</v>
      </c>
      <c r="IY166" s="243">
        <f t="shared" ref="IY166:IY229" si="874">(IS166+IT166+IU166+IV166+IW166+IX166)*$HH$30</f>
        <v>0.31369778716631486</v>
      </c>
      <c r="IZ166" s="243">
        <f t="shared" si="681"/>
        <v>7.9051842365911327</v>
      </c>
      <c r="JA166" s="244">
        <v>43.835653333333298</v>
      </c>
      <c r="JB166" s="243">
        <f t="shared" si="682"/>
        <v>9.6438437333333251</v>
      </c>
      <c r="JC166" s="244">
        <v>112.431626666667</v>
      </c>
      <c r="JD166" s="243">
        <f t="shared" ref="JD166:JD229" si="875">JA166*$HH$28</f>
        <v>0</v>
      </c>
      <c r="JE166" s="243">
        <f t="shared" ref="JE166:JE229" si="876">(JA166+JB166+JC166+JD166)*$HH$29</f>
        <v>18.85114720844393</v>
      </c>
      <c r="JF166" s="243">
        <f t="shared" ref="JF166:JF229" si="877">(JA166+JB166+JC166+JD166+JE166)*$HH$30</f>
        <v>9.2381135470888776</v>
      </c>
      <c r="JG166" s="243">
        <f t="shared" si="683"/>
        <v>232.80046138663971</v>
      </c>
      <c r="JH166" s="244">
        <v>0</v>
      </c>
      <c r="JI166" s="243">
        <f t="shared" si="684"/>
        <v>0</v>
      </c>
      <c r="JJ166" s="244">
        <v>0</v>
      </c>
      <c r="JK166" s="243">
        <f t="shared" ref="JK166:JK229" si="878">JH166*$HH$28</f>
        <v>0</v>
      </c>
      <c r="JL166" s="243">
        <f t="shared" ref="JL166:JL229" si="879">(JH166+JI166+JJ166+JK166)*$HH$29</f>
        <v>0</v>
      </c>
      <c r="JM166" s="243">
        <f t="shared" ref="JM166:JM229" si="880">(JH166+JI166+JJ166+JK166+JL166)*$HH$30</f>
        <v>0</v>
      </c>
      <c r="JN166" s="243">
        <f t="shared" si="685"/>
        <v>0</v>
      </c>
      <c r="JO166" s="244">
        <v>0</v>
      </c>
      <c r="JP166" s="243">
        <f t="shared" si="686"/>
        <v>0</v>
      </c>
      <c r="JQ166" s="244">
        <v>0</v>
      </c>
      <c r="JR166" s="243">
        <f t="shared" ref="JR166:JR229" si="881">JO166*$HH$28</f>
        <v>0</v>
      </c>
      <c r="JS166" s="243">
        <f t="shared" ref="JS166:JS229" si="882">(JO166+JP166+JQ166+JR166)*$HH$29</f>
        <v>0</v>
      </c>
      <c r="JT166" s="243">
        <f t="shared" ref="JT166:JT229" si="883">(JO166+JP166+JQ166+JR166+JS166)*$HH$30</f>
        <v>0</v>
      </c>
      <c r="JU166" s="243">
        <f t="shared" si="687"/>
        <v>0</v>
      </c>
      <c r="JV166" s="244">
        <v>1.4563095238095201</v>
      </c>
      <c r="JW166" s="243">
        <f t="shared" si="688"/>
        <v>0.32038809523809442</v>
      </c>
      <c r="JX166" s="244">
        <v>2.9878333333333398</v>
      </c>
      <c r="JY166" s="243">
        <f t="shared" ref="JY166:JY229" si="884">JV166*$HH$28</f>
        <v>0</v>
      </c>
      <c r="JZ166" s="243">
        <f t="shared" ref="JZ166:JZ229" si="885">(JV166+JW166+JX166+JY166)*$HH$29</f>
        <v>0.54135534942721619</v>
      </c>
      <c r="KA166" s="243">
        <f t="shared" ref="KA166:KA229" si="886">(JV166+JW166+JX166+JY166+JZ166)*$HH$30</f>
        <v>0.26529431509040852</v>
      </c>
      <c r="KB166" s="243">
        <f t="shared" si="689"/>
        <v>6.6854167402782947</v>
      </c>
      <c r="KC166" s="244">
        <v>59.606666666666698</v>
      </c>
      <c r="KD166" s="243">
        <f t="shared" si="690"/>
        <v>13.113466666666673</v>
      </c>
      <c r="KE166" s="244">
        <v>33.273333333333298</v>
      </c>
      <c r="KF166" s="243">
        <f t="shared" ref="KF166:KF229" si="887">KC166*$HH$28</f>
        <v>0</v>
      </c>
      <c r="KG166" s="243">
        <f t="shared" ref="KG166:KG229" si="888">(KC166+KD166+KE166+KF166)*$HH$29</f>
        <v>12.043185521895088</v>
      </c>
      <c r="KH166" s="243">
        <f t="shared" ref="KH166:KH229" si="889">(KC166+KD166+KE166+KF166+KG166)*$HH$30</f>
        <v>5.9018326094280873</v>
      </c>
      <c r="KI166" s="243">
        <f t="shared" si="691"/>
        <v>148.7261817575878</v>
      </c>
      <c r="KJ166" s="244">
        <v>24.840475000000001</v>
      </c>
      <c r="KK166" s="243">
        <f t="shared" si="692"/>
        <v>5.4649045000000003</v>
      </c>
      <c r="KL166" s="244">
        <v>24.0779</v>
      </c>
      <c r="KM166" s="243">
        <f t="shared" ref="KM166:KM229" si="890">KJ166*$HH$28</f>
        <v>0</v>
      </c>
      <c r="KN166" s="243">
        <f t="shared" ref="KN166:KN229" si="891">(KJ166+KK166+KL166+KM166)*$HH$29</f>
        <v>6.1791348552386314</v>
      </c>
      <c r="KO166" s="243">
        <f t="shared" ref="KO166:KO229" si="892">(KJ166+KK166+KL166+KM166+KN166)*$HH$30</f>
        <v>3.0281207177619316</v>
      </c>
      <c r="KP166" s="243">
        <f t="shared" si="693"/>
        <v>76.308642087600674</v>
      </c>
      <c r="KQ166" s="243">
        <f t="shared" si="694"/>
        <v>404.97910452380955</v>
      </c>
      <c r="KR166" s="243">
        <f t="shared" si="694"/>
        <v>89.095402995238089</v>
      </c>
      <c r="KS166" s="243">
        <f t="shared" si="695"/>
        <v>539.73482000087006</v>
      </c>
      <c r="KT166" s="243">
        <f t="shared" si="696"/>
        <v>0</v>
      </c>
      <c r="KU166" s="243">
        <f t="shared" si="697"/>
        <v>0</v>
      </c>
      <c r="KV166" s="243">
        <f t="shared" si="698"/>
        <v>0</v>
      </c>
      <c r="KW166" s="243">
        <f t="shared" si="699"/>
        <v>117.463442956748</v>
      </c>
      <c r="KX166" s="243">
        <f t="shared" si="700"/>
        <v>3.7862752686291961</v>
      </c>
      <c r="KY166" s="243">
        <f t="shared" si="701"/>
        <v>100.19575865351749</v>
      </c>
      <c r="KZ166" s="243">
        <f t="shared" si="702"/>
        <v>57.563638523833284</v>
      </c>
      <c r="LA166" s="243">
        <f t="shared" si="702"/>
        <v>1450.6036908005985</v>
      </c>
      <c r="LB166" s="244">
        <v>152.97999999999999</v>
      </c>
      <c r="LC166" s="243">
        <f t="shared" si="703"/>
        <v>33.6556</v>
      </c>
      <c r="LD166" s="243">
        <f t="shared" ref="LD166:LD229" si="893">LB166*$HH$28</f>
        <v>0</v>
      </c>
      <c r="LE166" s="243">
        <f t="shared" si="704"/>
        <v>0</v>
      </c>
      <c r="LF166" s="243">
        <f t="shared" si="705"/>
        <v>0</v>
      </c>
      <c r="LG166" s="244">
        <v>13.453101063091699</v>
      </c>
      <c r="LH166" s="243">
        <f t="shared" ref="LH166:LH229" si="894">(LB166+LC166+LD166+LG166)*$HH$29</f>
        <v>22.734470562378881</v>
      </c>
      <c r="LI166" s="243">
        <f t="shared" si="706"/>
        <v>0.73281492070183374</v>
      </c>
      <c r="LJ166" s="243">
        <f t="shared" si="707"/>
        <v>19.392395355058444</v>
      </c>
      <c r="LK166" s="243">
        <f t="shared" ref="LK166:LK229" si="895">(LB166+LC166+LD166+LG166+LH166)*$HH$30</f>
        <v>11.14115858127353</v>
      </c>
      <c r="LL166" s="243">
        <f t="shared" si="708"/>
        <v>280.7571962480929</v>
      </c>
      <c r="LM166" s="243">
        <f t="shared" ref="LM166:LM229" si="896">LN166/$HH$29</f>
        <v>0.54166666784117723</v>
      </c>
      <c r="LN166" s="244">
        <v>6.1545228937110799E-2</v>
      </c>
      <c r="LO166" s="243">
        <f t="shared" si="709"/>
        <v>1.9838272432769494E-3</v>
      </c>
      <c r="LP166" s="243">
        <f t="shared" si="710"/>
        <v>5.2497787819218517E-2</v>
      </c>
      <c r="LQ166" s="243">
        <f t="shared" ref="LQ166:LQ229" si="897">(LM166+LN166)*$HH$30</f>
        <v>3.0160594838914402E-2</v>
      </c>
      <c r="LR166" s="243">
        <f t="shared" si="711"/>
        <v>0.7600469899406429</v>
      </c>
      <c r="LS166" s="244">
        <v>476.12395833333397</v>
      </c>
      <c r="LT166" s="243">
        <f t="shared" ref="LT166:LT229" si="898">LS166*$HH$29</f>
        <v>54.098137762208502</v>
      </c>
      <c r="LU166" s="243">
        <f t="shared" si="712"/>
        <v>1.7437803280069635</v>
      </c>
      <c r="LV166" s="243">
        <f t="shared" si="713"/>
        <v>46.145454435750423</v>
      </c>
      <c r="LW166" s="243">
        <f t="shared" ref="LW166:LW229" si="899">(LS166+LT166)*$HH$30</f>
        <v>26.511104804777126</v>
      </c>
      <c r="LX166" s="243">
        <f t="shared" si="714"/>
        <v>668.07984108038352</v>
      </c>
      <c r="LY166" s="245">
        <f t="shared" ref="LY166:LY229" si="900">LZ166/$HH$29</f>
        <v>0</v>
      </c>
      <c r="LZ166" s="244">
        <v>0</v>
      </c>
      <c r="MA166" s="249">
        <f t="shared" si="715"/>
        <v>0</v>
      </c>
      <c r="MB166" s="249">
        <f t="shared" si="716"/>
        <v>0</v>
      </c>
      <c r="MC166" s="249">
        <f t="shared" ref="MC166:MC229" si="901">(LY166+LZ166)*$HH$30</f>
        <v>0</v>
      </c>
      <c r="MD166" s="247">
        <f t="shared" si="717"/>
        <v>0</v>
      </c>
      <c r="ME166" s="250">
        <f t="shared" si="718"/>
        <v>7150.6460701838059</v>
      </c>
      <c r="MF166" s="251">
        <f t="shared" si="765"/>
        <v>2729.6910465110236</v>
      </c>
      <c r="MG166" s="252" t="e">
        <f t="shared" si="719"/>
        <v>#REF!</v>
      </c>
      <c r="MH166" s="252" t="e">
        <f t="shared" si="766"/>
        <v>#REF!</v>
      </c>
      <c r="MI166" s="252">
        <f t="shared" si="720"/>
        <v>476.12395833333397</v>
      </c>
      <c r="MJ166" s="252">
        <f t="shared" si="721"/>
        <v>0</v>
      </c>
      <c r="MK166" s="252">
        <f t="shared" si="767"/>
        <v>728.89483333333328</v>
      </c>
      <c r="ML166" s="252">
        <f t="shared" si="722"/>
        <v>0</v>
      </c>
      <c r="MM166" s="252">
        <f t="shared" si="723"/>
        <v>0</v>
      </c>
      <c r="MN166" s="252">
        <f t="shared" si="724"/>
        <v>313.548</v>
      </c>
      <c r="MO166" s="252">
        <f t="shared" si="725"/>
        <v>72.972500158228158</v>
      </c>
      <c r="MP166" s="253">
        <f t="shared" si="726"/>
        <v>1.8700000040547666</v>
      </c>
      <c r="MQ166" s="254">
        <f t="shared" si="768"/>
        <v>0</v>
      </c>
      <c r="MR166" s="255">
        <f t="shared" si="727"/>
        <v>0</v>
      </c>
      <c r="MS166" s="255">
        <f t="shared" si="769"/>
        <v>0</v>
      </c>
      <c r="MT166" s="255">
        <f t="shared" si="770"/>
        <v>614.65349249149665</v>
      </c>
      <c r="MU166" s="255">
        <f t="shared" ref="MU166:MU229" si="902">MT166*$MU$32</f>
        <v>19.81252429535925</v>
      </c>
      <c r="MV166" s="255">
        <f t="shared" si="728"/>
        <v>639.64174006472558</v>
      </c>
      <c r="MW166" s="255" t="e">
        <f t="shared" ref="MW166:MW229" si="903">(MF166+MG166+MH166+MI166+MJ166+MK166+ML166+MM166+MN166+MO166+MP166+MQ166+MT166)*0.05</f>
        <v>#REF!</v>
      </c>
      <c r="MX166" s="255" t="e">
        <f t="shared" ref="MX166:MX229" si="904">MF166+MG166+MH166+MI166+MJ166+MK166+ML166+MM166+MN166+MO166+MP166+MQ166+MT166+MW166</f>
        <v>#REF!</v>
      </c>
      <c r="MY166" s="256" t="e">
        <f t="shared" si="729"/>
        <v>#REF!</v>
      </c>
      <c r="MZ166" s="254">
        <f t="shared" si="730"/>
        <v>620.01854183928685</v>
      </c>
      <c r="NA166" s="255">
        <f t="shared" ref="NA166:NA229" si="905">MZ166*$NA$30</f>
        <v>698.76089665287634</v>
      </c>
      <c r="NB166" s="255">
        <f t="shared" si="731"/>
        <v>2.0841236373622634</v>
      </c>
      <c r="NC166" s="255">
        <f t="shared" ref="NC166:NC229" si="906">NB166*$NA$31</f>
        <v>2.5843133103292066</v>
      </c>
      <c r="ND166" s="255">
        <f t="shared" si="732"/>
        <v>633.70849285098291</v>
      </c>
      <c r="NE166" s="255">
        <f t="shared" si="800"/>
        <v>0.97839708451735197</v>
      </c>
      <c r="NF166" s="256">
        <f t="shared" si="771"/>
        <v>3.2887734042919745E-3</v>
      </c>
      <c r="NG166" s="257">
        <f t="shared" si="772"/>
        <v>1.1250457353507339</v>
      </c>
      <c r="NH166" s="254">
        <f t="shared" si="733"/>
        <v>854.62193717152752</v>
      </c>
      <c r="NI166" s="255">
        <f t="shared" ref="NI166:NI229" si="907">NH166*$NA$30</f>
        <v>963.15892319231148</v>
      </c>
      <c r="NJ166" s="255" t="e">
        <f t="shared" si="734"/>
        <v>#REF!</v>
      </c>
      <c r="NK166" s="255" t="e">
        <f t="shared" ref="NK166:NK229" si="908">NJ166*$NA$31</f>
        <v>#REF!</v>
      </c>
      <c r="NL166" s="255">
        <f t="shared" si="735"/>
        <v>915.76922035134248</v>
      </c>
      <c r="NM166" s="255">
        <f t="shared" si="773"/>
        <v>0.9332285014379984</v>
      </c>
      <c r="NN166" s="256" t="e">
        <f t="shared" si="774"/>
        <v>#REF!</v>
      </c>
      <c r="NO166" s="257" t="e">
        <f t="shared" si="801"/>
        <v>#REF!</v>
      </c>
      <c r="NP166" s="254">
        <f t="shared" si="736"/>
        <v>98.543746379748058</v>
      </c>
      <c r="NQ166" s="255">
        <f t="shared" ref="NQ166:NQ229" si="909">NP166*$NA$30</f>
        <v>111.05880216997606</v>
      </c>
      <c r="NR166" s="255">
        <f t="shared" si="737"/>
        <v>86.66698438285917</v>
      </c>
      <c r="NS166" s="255">
        <f t="shared" ref="NS166:NS229" si="910">NR166*$NA$31</f>
        <v>107.46706063474537</v>
      </c>
      <c r="NT166" s="255">
        <f t="shared" si="738"/>
        <v>928.10718190833677</v>
      </c>
      <c r="NU166" s="255">
        <f t="shared" si="739"/>
        <v>0.10617711865684129</v>
      </c>
      <c r="NV166" s="256">
        <f t="shared" si="740"/>
        <v>9.3380361742981005E-2</v>
      </c>
      <c r="NW166" s="257">
        <f t="shared" ref="NW166:NW229" si="911">1+NU166*(NQ166-NP166)/NP166+NV166*(NS166-NR166)/NR166</f>
        <v>1.0358957808877343</v>
      </c>
      <c r="NX166" s="254">
        <f t="shared" si="741"/>
        <v>45.651189695224289</v>
      </c>
      <c r="NY166" s="255">
        <f t="shared" ref="NY166:NY229" si="912">NX166*$NA$30</f>
        <v>51.448890786517772</v>
      </c>
      <c r="NZ166" s="255">
        <f t="shared" si="742"/>
        <v>0.16434369531929044</v>
      </c>
      <c r="OA166" s="255">
        <f t="shared" ref="OA166:OA229" si="913">NZ166*$NA$31</f>
        <v>0.20378618219592015</v>
      </c>
      <c r="OB166" s="255">
        <f t="shared" si="743"/>
        <v>49.971121484020657</v>
      </c>
      <c r="OC166" s="255">
        <f t="shared" si="775"/>
        <v>0.91355143409823691</v>
      </c>
      <c r="OD166" s="256">
        <f t="shared" si="776"/>
        <v>3.2887734042919745E-3</v>
      </c>
      <c r="OE166" s="257">
        <f t="shared" si="777"/>
        <v>1.116810337747506</v>
      </c>
      <c r="OF166" s="254">
        <f t="shared" si="744"/>
        <v>0</v>
      </c>
      <c r="OG166" s="255">
        <f t="shared" ref="OG166:OG229" si="914">OF166*$NA$30</f>
        <v>0</v>
      </c>
      <c r="OH166" s="255">
        <f t="shared" si="745"/>
        <v>0</v>
      </c>
      <c r="OI166" s="255">
        <f t="shared" ref="OI166:OI229" si="915">OH166*$NA$31</f>
        <v>0</v>
      </c>
      <c r="OJ166" s="255">
        <f t="shared" si="746"/>
        <v>0</v>
      </c>
      <c r="OK166" s="255"/>
      <c r="OL166" s="256"/>
      <c r="OM166" s="257"/>
      <c r="ON166" s="258"/>
      <c r="OO166" s="254">
        <f t="shared" si="747"/>
        <v>0</v>
      </c>
      <c r="OP166" s="255">
        <f t="shared" ref="OP166:OP229" si="916">OO166*$NA$30</f>
        <v>0</v>
      </c>
      <c r="OQ166" s="255">
        <f t="shared" si="748"/>
        <v>0</v>
      </c>
      <c r="OR166" s="255">
        <f t="shared" ref="OR166:OR229" si="917">OQ166*$NA$31</f>
        <v>0</v>
      </c>
      <c r="OS166" s="255">
        <f t="shared" si="749"/>
        <v>0</v>
      </c>
      <c r="OT166" s="255"/>
      <c r="OU166" s="256"/>
      <c r="OV166" s="257"/>
      <c r="OW166" s="258"/>
      <c r="OX166" s="254">
        <f t="shared" si="750"/>
        <v>575.55408849656249</v>
      </c>
      <c r="OY166" s="255">
        <f t="shared" ref="OY166:OY229" si="918">OX166*$NA$30</f>
        <v>648.6494577356259</v>
      </c>
      <c r="OZ166" s="255">
        <f t="shared" si="751"/>
        <v>2.9927066877001907</v>
      </c>
      <c r="PA166" s="255">
        <f t="shared" ref="PA166:PA229" si="919">OZ166*$NA$31</f>
        <v>3.7109562927482362</v>
      </c>
      <c r="PB166" s="255">
        <f t="shared" si="752"/>
        <v>909.97655350611717</v>
      </c>
      <c r="PC166" s="255">
        <f t="shared" si="804"/>
        <v>0.63249331675521403</v>
      </c>
      <c r="PD166" s="259">
        <f t="shared" ref="PD166:PD229" si="920">OZ166/PB166</f>
        <v>3.2887734042919741E-3</v>
      </c>
      <c r="PE166" s="257">
        <f t="shared" si="805"/>
        <v>1.0811159568449422</v>
      </c>
      <c r="PF166" s="254">
        <f t="shared" ref="PF166:PF229" si="921">FN166*1.22</f>
        <v>8.6283538751967868</v>
      </c>
      <c r="PG166" s="255">
        <f t="shared" ref="PG166:PG229" si="922">PF166*$NA$30</f>
        <v>9.7241548173467791</v>
      </c>
      <c r="PH166" s="255">
        <f t="shared" si="753"/>
        <v>0.26725815417235749</v>
      </c>
      <c r="PI166" s="255">
        <f t="shared" ref="PI166:PI229" si="923">PH166*$NA$31</f>
        <v>0.33140011117372326</v>
      </c>
      <c r="PJ166" s="255">
        <f t="shared" ref="PJ166:PJ229" si="924">FP166/1.05/1.2</f>
        <v>81.26377870813343</v>
      </c>
      <c r="PK166" s="255">
        <f t="shared" si="778"/>
        <v>0.1061771186666859</v>
      </c>
      <c r="PL166" s="259">
        <f t="shared" si="779"/>
        <v>3.2887734045969055E-3</v>
      </c>
      <c r="PM166" s="257">
        <f t="shared" si="780"/>
        <v>1.0142737996877724</v>
      </c>
      <c r="PN166" s="254">
        <f t="shared" ref="PN166:PN229" si="925">FT166*1.22</f>
        <v>0.22111099039525808</v>
      </c>
      <c r="PO166" s="255">
        <f t="shared" ref="PO166:PO229" si="926">PN166*$NA$30</f>
        <v>0.24919208617545585</v>
      </c>
      <c r="PP166" s="255">
        <f t="shared" si="754"/>
        <v>6.8487820521745566E-3</v>
      </c>
      <c r="PQ166" s="255">
        <f t="shared" ref="PQ166:PQ229" si="927">PP166*$NA$31</f>
        <v>8.492489744696451E-3</v>
      </c>
      <c r="PR166" s="255">
        <f t="shared" ref="PR166:PR229" si="928">FV166/1.05/1.2</f>
        <v>2.082473071146107</v>
      </c>
      <c r="PS166" s="255">
        <f t="shared" si="781"/>
        <v>0.10617711866668593</v>
      </c>
      <c r="PT166" s="259">
        <f t="shared" si="782"/>
        <v>3.2887734045969055E-3</v>
      </c>
      <c r="PU166" s="257">
        <f t="shared" si="783"/>
        <v>1.0142737996877724</v>
      </c>
      <c r="PV166" s="254">
        <f t="shared" ref="PV166:PV229" si="929">FX166+FY166+(GB166*1.22)+(GF166*1.22)</f>
        <v>103.06536906947892</v>
      </c>
      <c r="PW166" s="255">
        <f t="shared" ref="PW166:PW229" si="930">PV166*$NA$30</f>
        <v>116.15467094130274</v>
      </c>
      <c r="PX166" s="255">
        <f t="shared" ref="PX166:PX229" si="931">GA166+GE166</f>
        <v>0.34188405849121445</v>
      </c>
      <c r="PY166" s="255">
        <f t="shared" ref="PY166:PY229" si="932">PX166*$NA$31</f>
        <v>0.42393623252910589</v>
      </c>
      <c r="PZ166" s="255">
        <f t="shared" ref="PZ166:PZ229" si="933">GH166/1.05/1.2</f>
        <v>103.95488422675844</v>
      </c>
      <c r="QA166" s="255">
        <f t="shared" si="755"/>
        <v>0.99144325767956021</v>
      </c>
      <c r="QB166" s="259">
        <f t="shared" ref="QB166:QB229" si="934">PX166/PZ166</f>
        <v>3.2887734042919745E-3</v>
      </c>
      <c r="QC166" s="257">
        <f t="shared" si="756"/>
        <v>1.1267025993423343</v>
      </c>
      <c r="QD166" s="254">
        <f t="shared" ref="QD166:QD229" si="935">GN166+GO166+(GR166*1.22)+(GX166*1.22)</f>
        <v>142.98500922690641</v>
      </c>
      <c r="QE166" s="255">
        <f t="shared" ref="QE166:QE229" si="936">QD166*$NA$30</f>
        <v>161.14410539872353</v>
      </c>
      <c r="QF166" s="255">
        <f t="shared" ref="QF166:QF229" si="937">GQ166+GW166</f>
        <v>0.47805930043267536</v>
      </c>
      <c r="QG166" s="255">
        <f t="shared" ref="QG166:QG229" si="938">QF166*$NA$31</f>
        <v>0.59279353253651745</v>
      </c>
      <c r="QH166" s="255">
        <f t="shared" ref="QH166:QH229" si="939">GZ166/1.05/1.2</f>
        <v>145.36097251601157</v>
      </c>
      <c r="QI166" s="255">
        <f t="shared" si="784"/>
        <v>0.98365473725182018</v>
      </c>
      <c r="QJ166" s="259">
        <f t="shared" si="785"/>
        <v>3.2887734042919732E-3</v>
      </c>
      <c r="QK166" s="257">
        <f t="shared" si="786"/>
        <v>1.1257134572480112</v>
      </c>
      <c r="QL166" s="254">
        <f t="shared" ref="QL166:QL229" si="940">KQ166+KR166+(KV166*1.22)+(KY166*1.22)</f>
        <v>616.31333307633895</v>
      </c>
      <c r="QM166" s="255">
        <f t="shared" ref="QM166:QM229" si="941">QL166*$NA$30</f>
        <v>694.58512637703404</v>
      </c>
      <c r="QN166" s="255">
        <f t="shared" ref="QN166:QN229" si="942">KU166+KX166</f>
        <v>3.7862752686291961</v>
      </c>
      <c r="QO166" s="255">
        <f t="shared" ref="QO166:QO229" si="943">QN166*$NA$31</f>
        <v>4.6949813331002028</v>
      </c>
      <c r="QP166" s="255">
        <f t="shared" si="757"/>
        <v>1151.2727704766655</v>
      </c>
      <c r="QQ166" s="255">
        <f t="shared" si="758"/>
        <v>0.53533215488208286</v>
      </c>
      <c r="QR166" s="259">
        <f t="shared" ref="QR166:QR229" si="944">QN166/QP166</f>
        <v>3.2887734042919745E-3</v>
      </c>
      <c r="QS166" s="257">
        <f t="shared" si="759"/>
        <v>1.0687764892870546</v>
      </c>
      <c r="QT166" s="254">
        <f t="shared" ref="QT166:QT229" si="945">LB166+LC166+(LF166*1.22)+(LJ166*1.22)</f>
        <v>210.29432233317129</v>
      </c>
      <c r="QU166" s="255">
        <f t="shared" ref="QU166:QU229" si="946">QT166*$NA$30</f>
        <v>237.00170126948404</v>
      </c>
      <c r="QV166" s="255">
        <f t="shared" ref="QV166:QV229" si="947">LE166+LI166</f>
        <v>0.73281492070183374</v>
      </c>
      <c r="QW166" s="255">
        <f t="shared" ref="QW166:QW229" si="948">QV166*$NA$31</f>
        <v>0.90869050167027388</v>
      </c>
      <c r="QX166" s="255">
        <f t="shared" ref="QX166:QX229" si="949">LL166/1.05/1.2</f>
        <v>222.82317162547056</v>
      </c>
      <c r="QY166" s="255">
        <f t="shared" si="787"/>
        <v>0.94377223337724403</v>
      </c>
      <c r="QZ166" s="259">
        <f t="shared" si="788"/>
        <v>3.2887734042919745E-3</v>
      </c>
      <c r="RA166" s="257">
        <f t="shared" si="789"/>
        <v>1.1206483792559401</v>
      </c>
      <c r="RB166" s="254">
        <f t="shared" ref="RB166:RB229" si="950">LP166*1.22</f>
        <v>6.4047301139446594E-2</v>
      </c>
      <c r="RC166" s="255">
        <f t="shared" ref="RC166:RC229" si="951">RB166*$NA$30</f>
        <v>7.2181308384156317E-2</v>
      </c>
      <c r="RD166" s="255">
        <f t="shared" si="760"/>
        <v>1.9838272432769494E-3</v>
      </c>
      <c r="RE166" s="255">
        <f t="shared" ref="RE166:RE229" si="952">RD166*$NA$31</f>
        <v>2.4599457816634174E-3</v>
      </c>
      <c r="RF166" s="255">
        <f t="shared" ref="RF166:RF229" si="953">LR166/1.05/1.2</f>
        <v>0.60321189677828801</v>
      </c>
      <c r="RG166" s="255">
        <f t="shared" si="790"/>
        <v>0.1061771186568413</v>
      </c>
      <c r="RH166" s="259">
        <f t="shared" si="791"/>
        <v>3.2887734042919745E-3</v>
      </c>
      <c r="RI166" s="257">
        <f t="shared" si="792"/>
        <v>1.0142737996864488</v>
      </c>
      <c r="RJ166" s="254">
        <f t="shared" ref="RJ166:RJ229" si="954">LV166*1.22</f>
        <v>56.297454411615519</v>
      </c>
      <c r="RK166" s="255">
        <f t="shared" ref="RK166:RK229" si="955">RJ166*$NA$30</f>
        <v>63.447231121890688</v>
      </c>
      <c r="RL166" s="255">
        <f t="shared" si="761"/>
        <v>1.7437803280069635</v>
      </c>
      <c r="RM166" s="255">
        <f t="shared" ref="RM166:RM229" si="956">RL166*$NA$31</f>
        <v>2.1622876067286345</v>
      </c>
      <c r="RN166" s="255">
        <f t="shared" ref="RN166:RN229" si="957">LX166/1.05/1.2</f>
        <v>530.2220960955425</v>
      </c>
      <c r="RO166" s="255">
        <f t="shared" si="793"/>
        <v>0.10617711865684129</v>
      </c>
      <c r="RP166" s="259">
        <f t="shared" si="794"/>
        <v>3.2887734042919741E-3</v>
      </c>
      <c r="RQ166" s="257">
        <f t="shared" si="795"/>
        <v>1.0142737996864488</v>
      </c>
      <c r="RR166" s="254">
        <f t="shared" ref="RR166:RR229" si="958">MB166*1.22</f>
        <v>0</v>
      </c>
      <c r="RS166" s="255">
        <f t="shared" ref="RS166:RS229" si="959">RR166*$NA$30</f>
        <v>0</v>
      </c>
      <c r="RT166" s="255">
        <f t="shared" si="762"/>
        <v>0</v>
      </c>
      <c r="RU166" s="255">
        <f t="shared" ref="RU166:RU229" si="960">RT166*$NA$31</f>
        <v>0</v>
      </c>
      <c r="RV166" s="255">
        <f t="shared" ref="RV166:RV229" si="961">MD166/1.05/1.2</f>
        <v>0</v>
      </c>
      <c r="RW166" s="255"/>
      <c r="RX166" s="259"/>
      <c r="RY166" s="257"/>
      <c r="RZ166" s="260"/>
      <c r="SA166" s="242" t="e">
        <f t="shared" ref="SA166:SA229" si="962">M166*NO166</f>
        <v>#REF!</v>
      </c>
      <c r="SB166" s="242">
        <f t="shared" ref="SB166:SB229" si="963">N166*NG166</f>
        <v>0.4946826098337177</v>
      </c>
      <c r="SC166" s="242">
        <f t="shared" ref="SC166:SC229" si="964">O166*NW166</f>
        <v>0.44812851481203381</v>
      </c>
      <c r="SD166" s="242">
        <f t="shared" ref="SD166:SD229" si="965">P166*OE166</f>
        <v>3.73014652807667E-2</v>
      </c>
      <c r="SE166" s="242">
        <f t="shared" ref="SE166:SE229" si="966">Q166*OM166</f>
        <v>0</v>
      </c>
      <c r="SF166" s="262">
        <v>0</v>
      </c>
      <c r="SG166" s="242">
        <f t="shared" ref="SG166:SG229" si="967">R166*OV166</f>
        <v>0</v>
      </c>
      <c r="SH166" s="262">
        <v>0</v>
      </c>
      <c r="SI166" s="242">
        <f t="shared" ref="SI166:SI229" si="968">S166*PE166</f>
        <v>0.5866135181840656</v>
      </c>
      <c r="SJ166" s="242">
        <f t="shared" ref="SJ166:SJ229" si="969">T166*PU166</f>
        <v>3.7933840108322694E-2</v>
      </c>
      <c r="SK166" s="242">
        <f t="shared" ref="SK166:SK229" si="970">U166*PU166</f>
        <v>1.0142737996877724E-3</v>
      </c>
      <c r="SL166" s="242">
        <f t="shared" ref="SL166:SL229" si="971">V166*QC166</f>
        <v>8.0671906112911126E-2</v>
      </c>
      <c r="SM166" s="242">
        <f t="shared" ref="SM166:SM229" si="972">W166*QK166</f>
        <v>0.11234620303335152</v>
      </c>
      <c r="SN166" s="242">
        <f t="shared" ref="SN166:SN229" si="973">X166*QS166</f>
        <v>0.70293429700409571</v>
      </c>
      <c r="SO166" s="242">
        <f t="shared" ref="SO166:SO229" si="974">Y166*RA166</f>
        <v>0.16888171075387018</v>
      </c>
      <c r="SP166" s="242">
        <f t="shared" ref="SP166:SP229" si="975">Z166*RI166</f>
        <v>2.0285475993728978E-4</v>
      </c>
      <c r="SQ166" s="242">
        <f t="shared" ref="SQ166:SQ229" si="976">AA166*RQ166</f>
        <v>0.2476856618834308</v>
      </c>
      <c r="SR166" s="242">
        <f t="shared" ref="SR166:SR229" si="977">AB166*RY166</f>
        <v>0</v>
      </c>
      <c r="SS166" s="242" t="e">
        <f t="shared" ref="SS166:SS229" si="978">SA166+SB166+SC166+SD166+SI166+SJ166+SK166+SL166+SM166+SN166+SO166+SP166+SQ166</f>
        <v>#REF!</v>
      </c>
      <c r="ST166" s="242" t="e">
        <f t="shared" ref="ST166:ST229" si="979">SA166+SB166+SC166+SD166+SE166+SG166+SI166+SJ166+SK166+SL166+SM166+SN166+SO166+SP166+SQ166+SR166</f>
        <v>#REF!</v>
      </c>
      <c r="SU166" s="242" t="e">
        <f t="shared" si="796"/>
        <v>#REF!</v>
      </c>
      <c r="SV166" s="242" t="e">
        <f t="shared" si="797"/>
        <v>#REF!</v>
      </c>
      <c r="SW166" s="242" t="e">
        <f t="shared" ref="SW166:SZ229" si="980">SS166/I166</f>
        <v>#REF!</v>
      </c>
      <c r="SX166" s="242" t="e">
        <f t="shared" si="980"/>
        <v>#REF!</v>
      </c>
      <c r="SY166" s="242" t="e">
        <f t="shared" si="980"/>
        <v>#REF!</v>
      </c>
      <c r="SZ166" s="263" t="e">
        <f t="shared" si="980"/>
        <v>#REF!</v>
      </c>
      <c r="TA166" s="264">
        <f t="shared" ref="TA166:TA229" si="981">F166*M166</f>
        <v>1668.0212999999999</v>
      </c>
      <c r="TB166" s="264">
        <f t="shared" ref="TB166:TB229" si="982">F166*N166</f>
        <v>1188.5091</v>
      </c>
      <c r="TC166" s="264">
        <f t="shared" ref="TC166:TC229" si="983">F166*O166</f>
        <v>1169.3178</v>
      </c>
      <c r="TD166" s="264">
        <f t="shared" ref="TD166:TD229" si="984">F166*P166</f>
        <v>90.280199999999994</v>
      </c>
      <c r="TE166" s="264">
        <f t="shared" ref="TE166:TF229" si="985">F166*Q166</f>
        <v>0</v>
      </c>
      <c r="TF166" s="264">
        <f t="shared" si="985"/>
        <v>0</v>
      </c>
      <c r="TG166" s="264">
        <f t="shared" ref="TG166:TG229" si="986">F166*S166</f>
        <v>1466.6478</v>
      </c>
      <c r="TH166" s="264">
        <f t="shared" ref="TH166:TH229" si="987">F166*T166</f>
        <v>101.09220000000001</v>
      </c>
      <c r="TI166" s="264">
        <f t="shared" ref="TI166:TI229" si="988">F166*U166</f>
        <v>2.7029999999999998</v>
      </c>
      <c r="TJ166" s="264">
        <f t="shared" ref="TJ166:TJ229" si="989">F166*V166</f>
        <v>193.53479999999999</v>
      </c>
      <c r="TK166" s="264">
        <f t="shared" ref="TK166:TK229" si="990">F166*W166</f>
        <v>269.75940000000003</v>
      </c>
      <c r="TL166" s="264">
        <f t="shared" ref="TL166:TL229" si="991">F166*X166</f>
        <v>1777.7630999999999</v>
      </c>
      <c r="TM166" s="264">
        <f t="shared" ref="TM166:TM229" si="992">F166*Y166</f>
        <v>407.34210000000002</v>
      </c>
      <c r="TN166" s="264">
        <f t="shared" ref="TN166:TN229" si="993">F166*Z166</f>
        <v>0.54060000000000008</v>
      </c>
      <c r="TO166" s="264">
        <f t="shared" ref="TO166:TP229" si="994">F166*AA166</f>
        <v>660.07259999999997</v>
      </c>
      <c r="TP166" s="264">
        <f t="shared" si="994"/>
        <v>0</v>
      </c>
      <c r="TQ166" s="264"/>
      <c r="TR166" s="264"/>
      <c r="TS166" s="264" t="e">
        <f t="shared" ref="TS166:TS229" si="995">F166*SA166</f>
        <v>#REF!</v>
      </c>
      <c r="TT166" s="264">
        <f t="shared" ref="TT166:TT229" si="996">F166*SB166</f>
        <v>1337.1270943805389</v>
      </c>
      <c r="TU166" s="264">
        <f t="shared" ref="TU166:TU229" si="997">F166*SC166</f>
        <v>1211.2913755369275</v>
      </c>
      <c r="TV166" s="264">
        <f t="shared" ref="TV166:TW229" si="998">F166*SD166</f>
        <v>100.82586065391239</v>
      </c>
      <c r="TW166" s="264">
        <f t="shared" si="998"/>
        <v>0</v>
      </c>
      <c r="TX166" s="264">
        <f t="shared" ref="TX166:TX229" si="999">G166*SG166</f>
        <v>0</v>
      </c>
      <c r="TY166" s="264">
        <f t="shared" ref="TY166:TY229" si="1000">F166*SI166</f>
        <v>1585.6163396515294</v>
      </c>
      <c r="TZ166" s="264">
        <f t="shared" ref="TZ166:TZ229" si="1001">F166*SJ166</f>
        <v>102.53516981279624</v>
      </c>
      <c r="UA166" s="264">
        <f t="shared" ref="UA166:UA229" si="1002">F166*SK166</f>
        <v>2.7415820805560487</v>
      </c>
      <c r="UB166" s="264">
        <f t="shared" ref="UB166:UB229" si="1003">F166*SL166</f>
        <v>218.05616222319878</v>
      </c>
      <c r="UC166" s="264">
        <f t="shared" ref="UC166:UC229" si="1004">F166*SM166</f>
        <v>303.67178679914917</v>
      </c>
      <c r="UD166" s="264">
        <f t="shared" ref="UD166:UD229" si="1005">F166*SN166</f>
        <v>1900.0314048020707</v>
      </c>
      <c r="UE166" s="264">
        <f t="shared" ref="UE166:UE229" si="1006">F166*SO166</f>
        <v>456.48726416771109</v>
      </c>
      <c r="UF166" s="264">
        <f t="shared" ref="UF166:UF229" si="1007">F166*SP166</f>
        <v>0.54831641611049431</v>
      </c>
      <c r="UG166" s="264">
        <f t="shared" ref="UG166:UH229" si="1008">F166*SQ166</f>
        <v>669.49434407091348</v>
      </c>
      <c r="UH166" s="264">
        <f t="shared" si="1008"/>
        <v>0</v>
      </c>
      <c r="UI166" s="191"/>
      <c r="UJ166" s="191"/>
      <c r="UK166" s="191"/>
      <c r="UL166" s="191"/>
      <c r="UM166" s="189"/>
      <c r="UN166" s="191"/>
      <c r="UO166" s="191"/>
      <c r="UP166" s="191"/>
      <c r="UQ166" s="191"/>
      <c r="UR166" s="191"/>
      <c r="US166" s="191"/>
      <c r="UT166" s="191"/>
      <c r="UU166" s="191"/>
      <c r="UV166" s="192"/>
      <c r="UW166" s="191"/>
      <c r="UX166" s="191"/>
      <c r="UY166" s="191"/>
      <c r="UZ166" s="191"/>
      <c r="VA166" s="191"/>
      <c r="VB166" s="191"/>
      <c r="VC166" s="191"/>
      <c r="VD166" s="191"/>
      <c r="VE166" s="191"/>
      <c r="VF166" s="191"/>
      <c r="VG166" s="191"/>
      <c r="VH166" s="191"/>
      <c r="VI166" s="191"/>
      <c r="VJ166" s="191"/>
      <c r="VK166" s="191"/>
      <c r="VL166" s="191"/>
      <c r="VM166" s="191"/>
      <c r="VN166" s="219"/>
      <c r="VO166" s="191"/>
      <c r="VP166" s="191"/>
      <c r="VQ166" s="191"/>
      <c r="VR166" s="191"/>
      <c r="VS166" s="191"/>
      <c r="VT166" s="191"/>
      <c r="VU166" s="191"/>
      <c r="VV166" s="191"/>
    </row>
    <row r="167" spans="1:594" ht="23.1" hidden="1" customHeight="1" thickBot="1" x14ac:dyDescent="0.35">
      <c r="A167" s="265">
        <v>130</v>
      </c>
      <c r="B167" s="266" t="s">
        <v>174</v>
      </c>
      <c r="C167" s="265">
        <v>5</v>
      </c>
      <c r="D167" s="267">
        <v>2733.2</v>
      </c>
      <c r="E167" s="239"/>
      <c r="F167" s="240">
        <f t="shared" ref="F167:F230" si="1009">D167-E167</f>
        <v>2733.2</v>
      </c>
      <c r="G167" s="240"/>
      <c r="H167" s="268">
        <f>836+40</f>
        <v>876</v>
      </c>
      <c r="I167" s="269">
        <v>3.3641000000000001</v>
      </c>
      <c r="J167" s="269">
        <v>3.3641000000000001</v>
      </c>
      <c r="K167" s="269">
        <f t="shared" si="798"/>
        <v>2.6710000000000003</v>
      </c>
      <c r="L167" s="269">
        <f t="shared" si="799"/>
        <v>2.9243000000000001</v>
      </c>
      <c r="M167" s="269">
        <v>0.4088</v>
      </c>
      <c r="N167" s="269">
        <v>0.25330000000000003</v>
      </c>
      <c r="O167" s="269">
        <v>0.43980000000000002</v>
      </c>
      <c r="P167" s="269">
        <v>1.7899999999999999E-2</v>
      </c>
      <c r="Q167" s="269">
        <v>0</v>
      </c>
      <c r="R167" s="269">
        <v>0</v>
      </c>
      <c r="S167" s="269">
        <v>0.56410000000000005</v>
      </c>
      <c r="T167" s="269">
        <v>3.9600000000000003E-2</v>
      </c>
      <c r="U167" s="269">
        <v>1E-3</v>
      </c>
      <c r="V167" s="269">
        <v>5.4600000000000003E-2</v>
      </c>
      <c r="W167" s="269">
        <v>0.20419999999999999</v>
      </c>
      <c r="X167" s="269">
        <v>0.96260000000000001</v>
      </c>
      <c r="Y167" s="269">
        <v>0.1096</v>
      </c>
      <c r="Z167" s="269">
        <v>2.0000000000000001E-4</v>
      </c>
      <c r="AA167" s="269">
        <v>0.30840000000000001</v>
      </c>
      <c r="AB167" s="269">
        <v>0</v>
      </c>
      <c r="AC167" s="244">
        <v>263.87</v>
      </c>
      <c r="AD167" s="243">
        <f t="shared" si="802"/>
        <v>58.051400000000001</v>
      </c>
      <c r="AE167" s="243">
        <f t="shared" si="806"/>
        <v>0</v>
      </c>
      <c r="AF167" s="243">
        <f t="shared" ref="AF167:AF230" si="1010">AE167*$AF$32</f>
        <v>0</v>
      </c>
      <c r="AG167" s="243">
        <f t="shared" ref="AG167:AG230" si="1011">AE167*$AG$32</f>
        <v>0</v>
      </c>
      <c r="AH167" s="244">
        <v>9.5559564097916603</v>
      </c>
      <c r="AI167" s="243">
        <f t="shared" si="807"/>
        <v>37.663107218719716</v>
      </c>
      <c r="AJ167" s="243">
        <f t="shared" ref="AJ167:AJ230" si="1012">AI167*$AJ$32</f>
        <v>1.2140193392294569</v>
      </c>
      <c r="AK167" s="243">
        <f t="shared" ref="AK167:AK230" si="1013">AI167*$AK$32</f>
        <v>32.126451481742507</v>
      </c>
      <c r="AL167" s="243">
        <f t="shared" si="808"/>
        <v>18.457023181425569</v>
      </c>
      <c r="AM167" s="243">
        <f t="shared" ref="AM167:AM230" si="1014">(AC167+AD167+AE167+AH167+AI167+AL167)*1.2</f>
        <v>465.11698417192434</v>
      </c>
      <c r="AN167" s="244">
        <v>411.1</v>
      </c>
      <c r="AO167" s="244">
        <v>90.441999999999993</v>
      </c>
      <c r="AP167" s="243">
        <f t="shared" ref="AP167:AP230" si="1015">AN167*$AB$28</f>
        <v>0</v>
      </c>
      <c r="AQ167" s="243">
        <f t="shared" ref="AQ167:AQ230" si="1016">AP167*$AQ$32</f>
        <v>0</v>
      </c>
      <c r="AR167" s="243">
        <f t="shared" ref="AR167:AR230" si="1017">AP167*$AR$32</f>
        <v>0</v>
      </c>
      <c r="AS167" s="244">
        <v>42.662311511749998</v>
      </c>
      <c r="AT167" s="244" t="e">
        <f t="shared" si="809"/>
        <v>#REF!</v>
      </c>
      <c r="AU167" s="243">
        <f t="shared" si="810"/>
        <v>61.833560986946296</v>
      </c>
      <c r="AV167" s="243">
        <f t="shared" ref="AV167:AV230" si="1018">AU167*$AV$32</f>
        <v>1.9931212370674027</v>
      </c>
      <c r="AW167" s="243">
        <f t="shared" ref="AW167:AW230" si="1019">AU167*$AW$32</f>
        <v>52.743733687568628</v>
      </c>
      <c r="AX167" s="243">
        <f t="shared" si="811"/>
        <v>30.301893624934817</v>
      </c>
      <c r="AY167" s="243">
        <f t="shared" ref="AY167:AY230" si="1020">(AN167+AO167+AP167+AS167+AU167+AX167)*1.2</f>
        <v>763.60771934835725</v>
      </c>
      <c r="AZ167" s="244">
        <v>147</v>
      </c>
      <c r="BA167" s="243">
        <f t="shared" ref="BA167:BA230" si="1021">AZ167*43.69*1.4/12</f>
        <v>749.28349999999989</v>
      </c>
      <c r="BB167" s="243">
        <f t="shared" ref="BB167:BB230" si="1022">AZ167*43.69*0.146/12</f>
        <v>78.13956499999999</v>
      </c>
      <c r="BC167" s="243">
        <f t="shared" ref="BC167:BC230" si="1023">BB167*0.8</f>
        <v>62.511651999999998</v>
      </c>
      <c r="BD167" s="243">
        <f t="shared" ref="BD167:BD230" si="1024">BB167-BC167</f>
        <v>15.627912999999992</v>
      </c>
      <c r="BE167" s="244">
        <v>29.302336875000002</v>
      </c>
      <c r="BF167" s="243">
        <f t="shared" ref="BF167:BF230" si="1025">BE167*0.8</f>
        <v>23.441869500000003</v>
      </c>
      <c r="BG167" s="243">
        <f t="shared" ref="BG167:BG230" si="1026">BE167-BF167</f>
        <v>5.8604673749999989</v>
      </c>
      <c r="BH167" s="243">
        <f t="shared" si="812"/>
        <v>97.342820086716827</v>
      </c>
      <c r="BI167" s="243">
        <f t="shared" ref="BI167:BI230" si="1027">BH167*$BI$32</f>
        <v>3.1377141942678257</v>
      </c>
      <c r="BJ167" s="243">
        <f t="shared" ref="BJ167:BJ230" si="1028">BH167*$BJ$32</f>
        <v>83.032962958976057</v>
      </c>
      <c r="BK167" s="243">
        <f t="shared" si="813"/>
        <v>47.703411098085837</v>
      </c>
      <c r="BL167" s="243">
        <f t="shared" ref="BL167:BL230" si="1029">(BA167+BB167+BE167+BH167+BK167)*1.2</f>
        <v>1202.125959671763</v>
      </c>
      <c r="BM167" s="244">
        <v>17.87</v>
      </c>
      <c r="BN167" s="243">
        <f t="shared" ref="BN167:BN230" si="1030">BM167*0.22</f>
        <v>3.9314000000000004</v>
      </c>
      <c r="BO167" s="243">
        <f t="shared" si="814"/>
        <v>0</v>
      </c>
      <c r="BP167" s="243">
        <f t="shared" ref="BP167:BP230" si="1031">BO167*$BP$32</f>
        <v>0</v>
      </c>
      <c r="BQ167" s="243">
        <f t="shared" ref="BQ167:BQ230" si="1032">BO167*$BQ$32</f>
        <v>0</v>
      </c>
      <c r="BR167" s="244">
        <v>2.06699055476667</v>
      </c>
      <c r="BS167" s="243">
        <f t="shared" si="815"/>
        <v>2.7119733376029163</v>
      </c>
      <c r="BT167" s="243">
        <f t="shared" ref="BT167:BT230" si="1033">BS167*$BT$32</f>
        <v>8.7416793845627797E-2</v>
      </c>
      <c r="BU167" s="243">
        <f t="shared" ref="BU167:BU230" si="1034">BS167*$BU$32</f>
        <v>2.3133003696247094</v>
      </c>
      <c r="BV167" s="243">
        <f t="shared" si="816"/>
        <v>1.3290181946184794</v>
      </c>
      <c r="BW167" s="243">
        <f t="shared" ref="BW167:BW230" si="1035">(BM167+BN167+BO167+BR167+BS167+BV167)*1.2</f>
        <v>33.491258504385677</v>
      </c>
      <c r="BX167" s="244">
        <v>0</v>
      </c>
      <c r="BY167" s="243">
        <f t="shared" si="817"/>
        <v>0</v>
      </c>
      <c r="BZ167" s="243">
        <f t="shared" ref="BZ167:BZ230" si="1036">BY167*$BZ$32</f>
        <v>0</v>
      </c>
      <c r="CA167" s="243">
        <f t="shared" ref="CA167:CA230" si="1037">BY167*$CA$32</f>
        <v>0</v>
      </c>
      <c r="CB167" s="243">
        <f t="shared" si="818"/>
        <v>0</v>
      </c>
      <c r="CC167" s="243">
        <f t="shared" ref="CC167:CC230" si="1038">(BX167+BY167+CB167)*1.2</f>
        <v>0</v>
      </c>
      <c r="CD167" s="245"/>
      <c r="CE167" s="243">
        <f t="shared" si="819"/>
        <v>0</v>
      </c>
      <c r="CF167" s="243">
        <f t="shared" ref="CF167:CF230" si="1039">CE167*$BZ$32</f>
        <v>0</v>
      </c>
      <c r="CG167" s="243">
        <f t="shared" ref="CG167:CG230" si="1040">CE167*$CA$32</f>
        <v>0</v>
      </c>
      <c r="CH167" s="243">
        <f t="shared" si="820"/>
        <v>0</v>
      </c>
      <c r="CI167" s="243">
        <f t="shared" ref="CI167:CI230" si="1041">(CD167+CE167+CH167)*1.2</f>
        <v>0</v>
      </c>
      <c r="CJ167" s="245"/>
      <c r="CK167" s="243">
        <f t="shared" si="821"/>
        <v>0</v>
      </c>
      <c r="CL167" s="243">
        <f t="shared" ref="CL167:CL230" si="1042">CK167*$BZ$32</f>
        <v>0</v>
      </c>
      <c r="CM167" s="243">
        <f t="shared" ref="CM167:CM230" si="1043">CK167*$CA$32</f>
        <v>0</v>
      </c>
      <c r="CN167" s="243">
        <f t="shared" si="822"/>
        <v>0</v>
      </c>
      <c r="CO167" s="243">
        <f t="shared" ref="CO167:CO230" si="1044">(CJ167+CK167+CN167)*1.2</f>
        <v>0</v>
      </c>
      <c r="CP167" s="243">
        <v>0</v>
      </c>
      <c r="CQ167" s="243">
        <f t="shared" si="823"/>
        <v>0</v>
      </c>
      <c r="CR167" s="243">
        <f t="shared" si="763"/>
        <v>0</v>
      </c>
      <c r="CS167" s="243">
        <f t="shared" ref="CS167:CS230" si="1045">CQ167*$CS$32</f>
        <v>0</v>
      </c>
      <c r="CT167" s="243">
        <f t="shared" si="824"/>
        <v>0</v>
      </c>
      <c r="CU167" s="243">
        <f t="shared" ref="CU167:CU230" si="1046">(CP167+CQ167+CT167)*1.2</f>
        <v>0</v>
      </c>
      <c r="CV167" s="243"/>
      <c r="CW167" s="243">
        <f t="shared" si="825"/>
        <v>0</v>
      </c>
      <c r="CX167" s="243">
        <f t="shared" si="764"/>
        <v>0</v>
      </c>
      <c r="CY167" s="243">
        <f t="shared" ref="CY167:CY230" si="1047">CW167*$CS$32</f>
        <v>0</v>
      </c>
      <c r="CZ167" s="243">
        <f t="shared" si="826"/>
        <v>0</v>
      </c>
      <c r="DA167" s="243">
        <f t="shared" ref="DA167:DA230" si="1048">(CV167+CW167+CZ167)*1.2</f>
        <v>0</v>
      </c>
      <c r="DB167" s="244">
        <v>26.56</v>
      </c>
      <c r="DC167" s="243">
        <f t="shared" ref="DC167:DC230" si="1049">DB167*0.22</f>
        <v>5.8431999999999995</v>
      </c>
      <c r="DD167" s="243">
        <f t="shared" si="827"/>
        <v>0</v>
      </c>
      <c r="DE167" s="244">
        <v>1.0952868384900001</v>
      </c>
      <c r="DF167" s="244">
        <v>4.0081349000000002E-2</v>
      </c>
      <c r="DG167" s="243">
        <f t="shared" si="828"/>
        <v>3.8107178821776819</v>
      </c>
      <c r="DH167" s="243">
        <f t="shared" si="829"/>
        <v>1.867464303483384</v>
      </c>
      <c r="DI167" s="243">
        <f t="shared" ref="DI167:DI230" si="1050">(DB167+DC167+DD167+DE167+DF167+DG167+DH167)*1.2</f>
        <v>47.060100447781267</v>
      </c>
      <c r="DJ167" s="244">
        <v>195.1</v>
      </c>
      <c r="DK167" s="243">
        <f t="shared" ref="DK167:DK230" si="1051">DJ167*0.22</f>
        <v>42.921999999999997</v>
      </c>
      <c r="DL167" s="243">
        <f t="shared" si="830"/>
        <v>0</v>
      </c>
      <c r="DM167" s="244">
        <v>8.1478326895449893</v>
      </c>
      <c r="DN167" s="244">
        <v>9.1387110024166702</v>
      </c>
      <c r="DO167" s="243">
        <f t="shared" si="831"/>
        <v>29.008657360709833</v>
      </c>
      <c r="DP167" s="243">
        <f t="shared" si="832"/>
        <v>14.215860052633577</v>
      </c>
      <c r="DQ167" s="243">
        <f t="shared" ref="DQ167:DQ230" si="1052">(DJ167+DK167+DL167+DM167+DN167+DO167+DP167)*1.2</f>
        <v>358.23967332636607</v>
      </c>
      <c r="DR167" s="244">
        <v>41.41</v>
      </c>
      <c r="DS167" s="243">
        <f t="shared" ref="DS167:DS230" si="1053">DR167*0.22</f>
        <v>9.110199999999999</v>
      </c>
      <c r="DT167" s="243">
        <f t="shared" si="833"/>
        <v>0</v>
      </c>
      <c r="DU167" s="244">
        <v>1.7516668209249999</v>
      </c>
      <c r="DV167" s="244">
        <v>0</v>
      </c>
      <c r="DW167" s="243">
        <f t="shared" si="834"/>
        <v>5.939232006439946</v>
      </c>
      <c r="DX167" s="243">
        <f t="shared" si="835"/>
        <v>2.9105549413682472</v>
      </c>
      <c r="DY167" s="243">
        <f t="shared" si="836"/>
        <v>73.345984522479824</v>
      </c>
      <c r="DZ167" s="244">
        <v>137.78</v>
      </c>
      <c r="EA167" s="243">
        <f t="shared" ref="EA167:EA230" si="1054">DZ167*0.22</f>
        <v>30.311600000000002</v>
      </c>
      <c r="EB167" s="243">
        <f t="shared" si="837"/>
        <v>0</v>
      </c>
      <c r="EC167" s="244">
        <v>5.7039320037249999</v>
      </c>
      <c r="ED167" s="244">
        <v>6.5587662000000005E-2</v>
      </c>
      <c r="EE167" s="243">
        <f t="shared" si="838"/>
        <v>19.754441335177219</v>
      </c>
      <c r="EF167" s="243">
        <f t="shared" si="839"/>
        <v>9.680778050045113</v>
      </c>
      <c r="EG167" s="243">
        <f t="shared" si="840"/>
        <v>243.9556068611368</v>
      </c>
      <c r="EH167" s="244">
        <v>11.15</v>
      </c>
      <c r="EI167" s="243">
        <f t="shared" ref="EI167:EI230" si="1055">EH167*0.22</f>
        <v>2.4530000000000003</v>
      </c>
      <c r="EJ167" s="243">
        <f t="shared" si="841"/>
        <v>0</v>
      </c>
      <c r="EK167" s="244">
        <v>0.47023162756999898</v>
      </c>
      <c r="EL167" s="244">
        <v>0</v>
      </c>
      <c r="EM167" s="243">
        <f t="shared" si="842"/>
        <v>1.5990281732782312</v>
      </c>
      <c r="EN167" s="243">
        <f t="shared" si="843"/>
        <v>0.78361299004241169</v>
      </c>
      <c r="EO167" s="243">
        <f t="shared" ref="EO167:EO230" si="1056">(EH167+EI167+EJ167+EK167+EL167+EM167+EN167)*1.2</f>
        <v>19.747047349068772</v>
      </c>
      <c r="EP167" s="244">
        <v>0</v>
      </c>
      <c r="EQ167" s="244">
        <v>317.05119999999999</v>
      </c>
      <c r="ER167" s="244">
        <v>0</v>
      </c>
      <c r="ES167" s="244">
        <v>0</v>
      </c>
      <c r="ET167" s="244">
        <v>0</v>
      </c>
      <c r="EU167" s="243">
        <f t="shared" si="844"/>
        <v>36.023979039646449</v>
      </c>
      <c r="EV167" s="243">
        <f t="shared" ref="EV167:EV230" si="1057">EU167*$EV$32</f>
        <v>1.1611842585412164</v>
      </c>
      <c r="EW167" s="243">
        <f t="shared" ref="EW167:EW230" si="1058">EU167*$EW$32</f>
        <v>30.728282934162316</v>
      </c>
      <c r="EX167" s="243">
        <f t="shared" si="845"/>
        <v>17.653758951982322</v>
      </c>
      <c r="EY167" s="243">
        <f t="shared" ref="EY167:EY230" si="1059">(EQ167+EU167+EX167)*1.2</f>
        <v>444.87472558995449</v>
      </c>
      <c r="EZ167" s="245">
        <f t="shared" ref="EZ167:FB230" si="1060">DB167+DJ167+DR167+DZ167+EH167</f>
        <v>412</v>
      </c>
      <c r="FA167" s="245">
        <f t="shared" si="1060"/>
        <v>90.64</v>
      </c>
      <c r="FB167" s="245">
        <f t="shared" si="1060"/>
        <v>0</v>
      </c>
      <c r="FC167" s="245">
        <f t="shared" ref="FC167:FC230" si="1061">FB167*$FC$32</f>
        <v>0</v>
      </c>
      <c r="FD167" s="245">
        <f t="shared" ref="FD167:FD230" si="1062">FB167*$FD$32</f>
        <v>0</v>
      </c>
      <c r="FE167" s="245">
        <f t="shared" ref="FE167:FE230" si="1063">DE167+DF167+DM167+DN167+DU167+DV167+EC167+ED167+EK167+EL167</f>
        <v>26.413329993671656</v>
      </c>
      <c r="FF167" s="245">
        <f t="shared" ref="FF167:FF230" si="1064">DG167+DO167+DW167+EE167+EM167+EU167</f>
        <v>96.13605579742935</v>
      </c>
      <c r="FG167" s="245">
        <f t="shared" ref="FG167:FG230" si="1065">FF167*$FG$32</f>
        <v>3.098815778994263</v>
      </c>
      <c r="FH167" s="245">
        <f t="shared" ref="FH167:FH230" si="1066">FF167*$FH$32</f>
        <v>82.00359875478145</v>
      </c>
      <c r="FI167" s="245">
        <f t="shared" ref="FI167:FJ230" si="1067">DH167+DP167+DX167+EF167+EN167+EX167</f>
        <v>47.112029289555053</v>
      </c>
      <c r="FJ167" s="245">
        <f t="shared" si="1067"/>
        <v>1187.2231380967871</v>
      </c>
      <c r="FK167" s="244">
        <f t="shared" si="846"/>
        <v>77.144810167275168</v>
      </c>
      <c r="FL167" s="244">
        <v>8.7653446020183008</v>
      </c>
      <c r="FM167" s="243">
        <f t="shared" ref="FM167:FM230" si="1068">FL167*$FM$32</f>
        <v>0.28253903216385967</v>
      </c>
      <c r="FN167" s="243">
        <f t="shared" ref="FN167:FN230" si="1069">FL167*$FN$32</f>
        <v>7.4767972924318622</v>
      </c>
      <c r="FO167" s="244">
        <v>4.2955077301009101</v>
      </c>
      <c r="FP167" s="244">
        <f t="shared" ref="FP167:FP230" si="1070">(FK167+FL167+FO167)*1.2</f>
        <v>108.24679499927325</v>
      </c>
      <c r="FQ167" s="244">
        <f t="shared" si="847"/>
        <v>1.9769200042866122</v>
      </c>
      <c r="FR167" s="244">
        <v>0.22462152736680599</v>
      </c>
      <c r="FS167" s="243">
        <f t="shared" ref="FS167:FS230" si="1071">FR167*$FS$32</f>
        <v>7.2403712377459789E-3</v>
      </c>
      <c r="FT167" s="243">
        <f t="shared" ref="FT167:FT230" si="1072">FR167*$FT$32</f>
        <v>0.19160109543797466</v>
      </c>
      <c r="FU167" s="244">
        <v>0.11007707636833999</v>
      </c>
      <c r="FV167" s="244">
        <f t="shared" ref="FV167:FV230" si="1073">(FQ167+FR167+FU167)*1.2</f>
        <v>2.7739423296261099</v>
      </c>
      <c r="FW167" s="270">
        <v>1.2867999999999999E-2</v>
      </c>
      <c r="FX167" s="243">
        <f t="shared" ref="FX167:FX230" si="1074">FW167*GJ167*1.096386</f>
        <v>57.441641122031044</v>
      </c>
      <c r="FY167" s="243">
        <f t="shared" ref="FY167:FY230" si="1075">FX167*0.22</f>
        <v>12.637161046846829</v>
      </c>
      <c r="FZ167" s="243">
        <f t="shared" si="848"/>
        <v>0</v>
      </c>
      <c r="GA167" s="243">
        <f t="shared" ref="GA167:GA230" si="1076">FZ167*$GA$32</f>
        <v>0</v>
      </c>
      <c r="GB167" s="243">
        <f t="shared" ref="GB167:GB230" si="1077">FZ167*$GB$32</f>
        <v>0</v>
      </c>
      <c r="GC167" s="243">
        <f t="shared" ref="GC167:GC230" si="1078">FW167*GM167*1.096386</f>
        <v>1.0019994484681809</v>
      </c>
      <c r="GD167" s="243">
        <f t="shared" si="849"/>
        <v>8.0763400598532407</v>
      </c>
      <c r="GE167" s="243">
        <f t="shared" ref="GE167:GE230" si="1079">GD167*$GE$32</f>
        <v>0.26032990230774489</v>
      </c>
      <c r="GF167" s="243">
        <f t="shared" ref="GF167:GF230" si="1080">GD167*$GF$32</f>
        <v>6.8890796921281865</v>
      </c>
      <c r="GG167" s="243">
        <f t="shared" si="850"/>
        <v>3.9578570838599649</v>
      </c>
      <c r="GH167" s="247">
        <f t="shared" ref="GH167:GH230" si="1081">(FX167+FZ167+FY167+GC167+GD167+GG167)*1.2</f>
        <v>99.737998513271108</v>
      </c>
      <c r="GI167" s="244">
        <v>120</v>
      </c>
      <c r="GJ167" s="244">
        <v>4071.48</v>
      </c>
      <c r="GK167" s="244">
        <v>895.72559999999999</v>
      </c>
      <c r="GL167" s="244">
        <v>2497.3375639258602</v>
      </c>
      <c r="GM167" s="244">
        <v>71.022008333333304</v>
      </c>
      <c r="GN167" s="271">
        <v>213.67</v>
      </c>
      <c r="GO167" s="243">
        <f t="shared" ref="GO167:GO230" si="1082">GN167*0.22</f>
        <v>47.007399999999997</v>
      </c>
      <c r="GP167" s="243">
        <f t="shared" si="851"/>
        <v>0</v>
      </c>
      <c r="GQ167" s="243">
        <f t="shared" ref="GQ167:GQ230" si="1083">GP167*$GQ$32</f>
        <v>0</v>
      </c>
      <c r="GR167" s="243">
        <f t="shared" ref="GR167:GR230" si="1084">GP167*$GR$32</f>
        <v>0</v>
      </c>
      <c r="GS167" s="244">
        <v>4.3071567432500002</v>
      </c>
      <c r="GT167" s="244">
        <v>1.7174370947499999</v>
      </c>
      <c r="GU167" s="245"/>
      <c r="GV167" s="243">
        <f t="shared" si="852"/>
        <v>30.303203507357885</v>
      </c>
      <c r="GW167" s="243">
        <f t="shared" ref="GW167:GW230" si="1085">GV167*$GW$32</f>
        <v>0.97678279396590217</v>
      </c>
      <c r="GX167" s="243">
        <f t="shared" ref="GX167:GX230" si="1086">GV167*$GX$32</f>
        <v>25.848488590357888</v>
      </c>
      <c r="GY167" s="243">
        <f t="shared" si="853"/>
        <v>14.850259867267892</v>
      </c>
      <c r="GZ167" s="243">
        <f t="shared" ref="GZ167:GZ230" si="1087">(GN167+GO167+GP167+GS167+GT167+GU167+GV167+GY167)*1.2</f>
        <v>374.22654865515085</v>
      </c>
      <c r="HA167" s="244">
        <v>0</v>
      </c>
      <c r="HB167" s="244">
        <v>44</v>
      </c>
      <c r="HC167" s="244">
        <v>0</v>
      </c>
      <c r="HD167" s="244">
        <v>0</v>
      </c>
      <c r="HE167" s="244">
        <v>90.55</v>
      </c>
      <c r="HF167" s="243">
        <f t="shared" ref="HF167:HF230" si="1088">HE167*0.22</f>
        <v>19.920999999999999</v>
      </c>
      <c r="HG167" s="243">
        <f t="shared" si="854"/>
        <v>0</v>
      </c>
      <c r="HH167" s="244">
        <v>3.8864888476950101</v>
      </c>
      <c r="HI167" s="244">
        <v>93.744814286433297</v>
      </c>
      <c r="HJ167" s="243">
        <f t="shared" si="855"/>
        <v>23.644991743308303</v>
      </c>
      <c r="HK167" s="243">
        <f t="shared" si="856"/>
        <v>11.587364743871831</v>
      </c>
      <c r="HL167" s="243">
        <f t="shared" si="857"/>
        <v>292.00159154557014</v>
      </c>
      <c r="HM167" s="244">
        <v>95.04</v>
      </c>
      <c r="HN167" s="243">
        <f t="shared" ref="HN167:HN230" si="1089">HM167*0.22</f>
        <v>20.908800000000003</v>
      </c>
      <c r="HO167" s="243">
        <f t="shared" si="858"/>
        <v>0</v>
      </c>
      <c r="HP167" s="244">
        <v>4.1004561769000096</v>
      </c>
      <c r="HQ167" s="244">
        <v>93.210526651141706</v>
      </c>
      <c r="HR167" s="243">
        <f t="shared" si="859"/>
        <v>24.230994699269164</v>
      </c>
      <c r="HS167" s="243">
        <f t="shared" si="860"/>
        <v>11.874538876365545</v>
      </c>
      <c r="HT167" s="243">
        <f t="shared" si="861"/>
        <v>299.23837968441171</v>
      </c>
      <c r="HU167" s="244">
        <v>67.91</v>
      </c>
      <c r="HV167" s="243">
        <f t="shared" ref="HV167:HV230" si="1090">HU167*0.22</f>
        <v>14.940199999999999</v>
      </c>
      <c r="HW167" s="243">
        <f t="shared" si="862"/>
        <v>0</v>
      </c>
      <c r="HX167" s="244">
        <v>2.7735593218000001</v>
      </c>
      <c r="HY167" s="244">
        <v>152.94348360708</v>
      </c>
      <c r="HZ167" s="243">
        <f t="shared" si="863"/>
        <v>27.106477940522584</v>
      </c>
      <c r="IA167" s="243">
        <f t="shared" si="864"/>
        <v>13.28368604347013</v>
      </c>
      <c r="IB167" s="243">
        <f t="shared" si="865"/>
        <v>334.74888829544727</v>
      </c>
      <c r="IC167" s="244">
        <v>23.94</v>
      </c>
      <c r="ID167" s="243">
        <f t="shared" ref="ID167:ID230" si="1091">IC167*0.22</f>
        <v>5.2667999999999999</v>
      </c>
      <c r="IE167" s="243">
        <f t="shared" si="866"/>
        <v>0</v>
      </c>
      <c r="IF167" s="244">
        <v>1.05393738208</v>
      </c>
      <c r="IG167" s="244">
        <v>2.0596070514118301</v>
      </c>
      <c r="IH167" s="243">
        <f t="shared" si="867"/>
        <v>3.6723009104720736</v>
      </c>
      <c r="II167" s="243">
        <f t="shared" si="868"/>
        <v>1.7996322671981955</v>
      </c>
      <c r="IJ167" s="243">
        <f t="shared" ref="IJ167:IJ230" si="1092">(IC167+ID167+IE167+IF167+IG167+IH167+II167)*1.2</f>
        <v>45.350733133394527</v>
      </c>
      <c r="IK167" s="244">
        <v>27.97</v>
      </c>
      <c r="IL167" s="243">
        <f t="shared" ref="IL167:IL230" si="1093">IK167*0.22</f>
        <v>6.1533999999999995</v>
      </c>
      <c r="IM167" s="243">
        <f t="shared" si="869"/>
        <v>0</v>
      </c>
      <c r="IN167" s="244">
        <v>1.2848841397649999</v>
      </c>
      <c r="IO167" s="244">
        <v>56.961813743359997</v>
      </c>
      <c r="IP167" s="243">
        <f t="shared" si="870"/>
        <v>10.495271647077146</v>
      </c>
      <c r="IQ167" s="243">
        <f t="shared" si="871"/>
        <v>5.1432684765101078</v>
      </c>
      <c r="IR167" s="243">
        <f t="shared" ref="IR167:IR230" si="1094">(IK167+IL167+IM167+IN167+IO167+IP167+IQ167)*1.2</f>
        <v>129.61036560805468</v>
      </c>
      <c r="IS167" s="244">
        <v>2.41</v>
      </c>
      <c r="IT167" s="243">
        <f t="shared" ref="IT167:IT230" si="1095">IS167*0.22</f>
        <v>0.5302</v>
      </c>
      <c r="IU167" s="243">
        <f t="shared" si="872"/>
        <v>0</v>
      </c>
      <c r="IV167" s="244">
        <v>0.10562872137</v>
      </c>
      <c r="IW167" s="244">
        <v>0.25062081701081301</v>
      </c>
      <c r="IX167" s="243">
        <f t="shared" si="873"/>
        <v>0.37454906045421876</v>
      </c>
      <c r="IY167" s="243">
        <f t="shared" si="874"/>
        <v>0.18354992994175157</v>
      </c>
      <c r="IZ167" s="243">
        <f t="shared" ref="IZ167:IZ230" si="1096">(IS167+IT167+IU167+IV167+IW167+IX167+IY167)*1.2</f>
        <v>4.6254582345321387</v>
      </c>
      <c r="JA167" s="244">
        <v>45.89875</v>
      </c>
      <c r="JB167" s="243">
        <f t="shared" ref="JB167:JB230" si="1097">JA167*0.22</f>
        <v>10.097725000000001</v>
      </c>
      <c r="JC167" s="244">
        <v>333.57958333333301</v>
      </c>
      <c r="JD167" s="243">
        <f t="shared" si="875"/>
        <v>0</v>
      </c>
      <c r="JE167" s="243">
        <f t="shared" si="876"/>
        <v>44.264395655175157</v>
      </c>
      <c r="JF167" s="243">
        <f t="shared" si="877"/>
        <v>21.692022699425408</v>
      </c>
      <c r="JG167" s="243">
        <f t="shared" ref="JG167:JG230" si="1098">(JA167+JB167+JC167+JD167+JE167+JF167)*1.2</f>
        <v>546.63897202552027</v>
      </c>
      <c r="JH167" s="244">
        <v>20.48</v>
      </c>
      <c r="JI167" s="243">
        <f t="shared" ref="JI167:JI230" si="1099">JH167*0.22</f>
        <v>4.5056000000000003</v>
      </c>
      <c r="JJ167" s="244">
        <v>25.82</v>
      </c>
      <c r="JK167" s="243">
        <f t="shared" si="878"/>
        <v>0</v>
      </c>
      <c r="JL167" s="243">
        <f t="shared" si="879"/>
        <v>5.7726318950903242</v>
      </c>
      <c r="JM167" s="243">
        <f t="shared" si="880"/>
        <v>2.8289115947545165</v>
      </c>
      <c r="JN167" s="243">
        <f t="shared" ref="JN167:JN230" si="1100">(JH167+JI167+JJ167+JK167+JL167+JM167)*1.2</f>
        <v>71.288572187813813</v>
      </c>
      <c r="JO167" s="244">
        <v>0</v>
      </c>
      <c r="JP167" s="243">
        <f t="shared" ref="JP167:JP230" si="1101">JO167*0.22</f>
        <v>0</v>
      </c>
      <c r="JQ167" s="244">
        <v>0</v>
      </c>
      <c r="JR167" s="243">
        <f t="shared" si="881"/>
        <v>0</v>
      </c>
      <c r="JS167" s="243">
        <f t="shared" si="882"/>
        <v>0</v>
      </c>
      <c r="JT167" s="243">
        <f t="shared" si="883"/>
        <v>0</v>
      </c>
      <c r="JU167" s="243">
        <f t="shared" ref="JU167:JU230" si="1102">(JO167+JP167+JQ167+JR167+JS167+JT167)*1.2</f>
        <v>0</v>
      </c>
      <c r="JV167" s="244">
        <v>1.3442857142857201</v>
      </c>
      <c r="JW167" s="243">
        <f t="shared" ref="JW167:JW230" si="1103">JV167*0.22</f>
        <v>0.29574285714285842</v>
      </c>
      <c r="JX167" s="244">
        <v>2.758</v>
      </c>
      <c r="JY167" s="243">
        <f t="shared" si="884"/>
        <v>0</v>
      </c>
      <c r="JZ167" s="243">
        <f t="shared" si="885"/>
        <v>0.49971263024050788</v>
      </c>
      <c r="KA167" s="243">
        <f t="shared" si="886"/>
        <v>0.24488706008345429</v>
      </c>
      <c r="KB167" s="243">
        <f t="shared" ref="KB167:KB230" si="1104">(JV167+JW167+JX167+JY167+JZ167+KA167)*1.2</f>
        <v>6.1711539141030478</v>
      </c>
      <c r="KC167" s="244">
        <v>114.96</v>
      </c>
      <c r="KD167" s="243">
        <f t="shared" ref="KD167:KD230" si="1105">KC167*0.22</f>
        <v>25.2912</v>
      </c>
      <c r="KE167" s="244">
        <v>64.653333333333293</v>
      </c>
      <c r="KF167" s="243">
        <f t="shared" si="887"/>
        <v>0</v>
      </c>
      <c r="KG167" s="243">
        <f t="shared" si="888"/>
        <v>23.281654868136549</v>
      </c>
      <c r="KH167" s="243">
        <f t="shared" si="889"/>
        <v>11.409309410073492</v>
      </c>
      <c r="KI167" s="243">
        <f t="shared" ref="KI167:KI230" si="1106">(KC167+KD167+KE167+KF167+KG167+KH167)*1.2</f>
        <v>287.51459713385196</v>
      </c>
      <c r="KJ167" s="244">
        <v>48.736833333333202</v>
      </c>
      <c r="KK167" s="243">
        <f t="shared" ref="KK167:KK230" si="1107">KJ167*0.22</f>
        <v>10.722103333333305</v>
      </c>
      <c r="KL167" s="244">
        <v>47.240666666666598</v>
      </c>
      <c r="KM167" s="243">
        <f t="shared" si="890"/>
        <v>0</v>
      </c>
      <c r="KN167" s="243">
        <f t="shared" si="891"/>
        <v>12.123418154602732</v>
      </c>
      <c r="KO167" s="243">
        <f t="shared" si="892"/>
        <v>5.9411510743967924</v>
      </c>
      <c r="KP167" s="243">
        <f t="shared" ref="KP167:KP230" si="1108">(KJ167+KK167+KL167+KM167+KN167+KO167)*1.2</f>
        <v>149.71700707479914</v>
      </c>
      <c r="KQ167" s="243">
        <f t="shared" ref="KQ167:KR230" si="1109">HE167+HM167+HU167+IC167+IK167+IS167+JA167+JH167+JO167+JV167+KC167+KJ167</f>
        <v>539.23986904761887</v>
      </c>
      <c r="KR167" s="243">
        <f t="shared" si="1109"/>
        <v>118.63277119047616</v>
      </c>
      <c r="KS167" s="243">
        <f t="shared" ref="KS167:KS230" si="1110">HH167+HI167++HP167+HQ167++HX167+HY167+IF167+IG167++IN167+IO167+IV167+IW167+JC167+JJ167+JQ167+JX167+KE167+KL167</f>
        <v>886.42740407938061</v>
      </c>
      <c r="KT167" s="243">
        <f t="shared" ref="KT167:KT230" si="1111">HG167+HO167+HW167+IE167+IM167+IU167+JD167+JK167+JR167+JY167+KF167+KM167</f>
        <v>0</v>
      </c>
      <c r="KU167" s="243">
        <f t="shared" ref="KU167:KU230" si="1112">KT167*$KU$32</f>
        <v>0</v>
      </c>
      <c r="KV167" s="243">
        <f t="shared" ref="KV167:KV230" si="1113">KT167*$KV$32</f>
        <v>0</v>
      </c>
      <c r="KW167" s="243">
        <f t="shared" ref="KW167:KW230" si="1114">HJ167+HR167+HZ167+IH167+IP167+IX167+JE167+JL167+JS167+JZ167+KG167+KN167</f>
        <v>175.46639920434876</v>
      </c>
      <c r="KX167" s="243">
        <f t="shared" ref="KX167:KX230" si="1115">KW167*$KX$32</f>
        <v>5.6559221410483715</v>
      </c>
      <c r="KY167" s="243">
        <f t="shared" ref="KY167:KY230" si="1116">KW167*$KY$32</f>
        <v>149.67200470153335</v>
      </c>
      <c r="KZ167" s="243">
        <f t="shared" ref="KZ167:LA230" si="1117">HK167+HS167+IA167+II167+IQ167+IY167+JF167+JM167+JT167+KA167+KH167+KO167</f>
        <v>85.988322176091231</v>
      </c>
      <c r="LA167" s="243">
        <f t="shared" si="1117"/>
        <v>2166.9057188374986</v>
      </c>
      <c r="LB167" s="244">
        <v>111.15</v>
      </c>
      <c r="LC167" s="243">
        <f t="shared" ref="LC167:LC230" si="1118">LB167*0.22</f>
        <v>24.453000000000003</v>
      </c>
      <c r="LD167" s="243">
        <f t="shared" si="893"/>
        <v>0</v>
      </c>
      <c r="LE167" s="243">
        <f t="shared" ref="LE167:LE230" si="1119">LD167*$LE$32</f>
        <v>0</v>
      </c>
      <c r="LF167" s="243">
        <f t="shared" ref="LF167:LF230" si="1120">LD167*$LF$32</f>
        <v>0</v>
      </c>
      <c r="LG167" s="244">
        <v>9.5831185858583297</v>
      </c>
      <c r="LH167" s="243">
        <f t="shared" si="894"/>
        <v>16.49633148458225</v>
      </c>
      <c r="LI167" s="243">
        <f t="shared" ref="LI167:LI230" si="1121">LH167*$LI$32</f>
        <v>0.53173694173243002</v>
      </c>
      <c r="LJ167" s="243">
        <f t="shared" ref="LJ167:LJ230" si="1122">LH167*$LJ$32</f>
        <v>14.071292365457365</v>
      </c>
      <c r="LK167" s="243">
        <f t="shared" si="895"/>
        <v>8.0841225035220301</v>
      </c>
      <c r="LL167" s="243">
        <f t="shared" ref="LL167:LL230" si="1123">(LB167+LC167+LD167+LG167+LH167+LK167)*1.2</f>
        <v>203.71988708875512</v>
      </c>
      <c r="LM167" s="243">
        <f t="shared" si="896"/>
        <v>0.54166666784117723</v>
      </c>
      <c r="LN167" s="244">
        <v>6.1545228937110799E-2</v>
      </c>
      <c r="LO167" s="243">
        <f t="shared" ref="LO167:LO230" si="1124">LN167*$LO$32</f>
        <v>1.9838272432769494E-3</v>
      </c>
      <c r="LP167" s="243">
        <f t="shared" ref="LP167:LP230" si="1125">LN167*$LP$32</f>
        <v>5.2497787819218517E-2</v>
      </c>
      <c r="LQ167" s="243">
        <f t="shared" si="897"/>
        <v>3.0160594838914402E-2</v>
      </c>
      <c r="LR167" s="243">
        <f t="shared" ref="LR167:LR230" si="1126">(LM167+LN167+LQ167)*1.2</f>
        <v>0.7600469899406429</v>
      </c>
      <c r="LS167" s="244">
        <v>600.74998666666602</v>
      </c>
      <c r="LT167" s="243">
        <f t="shared" si="898"/>
        <v>68.258391476669573</v>
      </c>
      <c r="LU167" s="243">
        <f t="shared" ref="LU167:LU230" si="1127">LT167*$LU$32</f>
        <v>2.2002169612863103</v>
      </c>
      <c r="LV167" s="243">
        <f t="shared" ref="LV167:LV230" si="1128">LT167*$LV$32</f>
        <v>58.224083564381878</v>
      </c>
      <c r="LW167" s="243">
        <f t="shared" si="899"/>
        <v>33.450418907166778</v>
      </c>
      <c r="LX167" s="243">
        <f t="shared" ref="LX167:LX230" si="1129">(LS167+LT167+LW167)*1.2</f>
        <v>842.9505564606028</v>
      </c>
      <c r="LY167" s="245">
        <f t="shared" si="900"/>
        <v>0</v>
      </c>
      <c r="LZ167" s="244">
        <v>0</v>
      </c>
      <c r="MA167" s="249">
        <f t="shared" ref="MA167:MA230" si="1130">LZ167*$MA$32</f>
        <v>0</v>
      </c>
      <c r="MB167" s="249">
        <f t="shared" ref="MB167:MB230" si="1131">LZ167*$MB$32</f>
        <v>0</v>
      </c>
      <c r="MC167" s="249">
        <f t="shared" si="901"/>
        <v>0</v>
      </c>
      <c r="MD167" s="247">
        <f t="shared" ref="MD167:MD230" si="1132">(LY167+LZ167+MC167)*1.2</f>
        <v>0</v>
      </c>
      <c r="ME167" s="250">
        <f t="shared" ref="ME167:ME230" si="1133">AM167+AY167+BL167+BW167+CC167+CU167+FJ167+FP167+FV167+GH167+GZ167+LA167+LL167+LR167+LX167+MD167</f>
        <v>7450.8865536673347</v>
      </c>
      <c r="MF167" s="251">
        <f t="shared" si="765"/>
        <v>2472.1366424069729</v>
      </c>
      <c r="MG167" s="252" t="e">
        <f t="shared" ref="MG167:MG230" si="1134">AH167+AS167-AT167+BD167+BG167+BR167+FE167+GC167+GS167+GT167+KS167+LG167+LM167</f>
        <v>#REF!</v>
      </c>
      <c r="MH167" s="252" t="e">
        <f t="shared" si="766"/>
        <v>#REF!</v>
      </c>
      <c r="MI167" s="252">
        <f t="shared" ref="MI167:MI230" si="1135">LS167</f>
        <v>600.74998666666602</v>
      </c>
      <c r="MJ167" s="252">
        <f t="shared" ref="MJ167:MJ230" si="1136">LY167</f>
        <v>0</v>
      </c>
      <c r="MK167" s="252">
        <f t="shared" si="767"/>
        <v>749.28349999999989</v>
      </c>
      <c r="ML167" s="252">
        <f t="shared" ref="ML167:ML230" si="1137">BX167</f>
        <v>0</v>
      </c>
      <c r="MM167" s="252">
        <f t="shared" ref="MM167:MM230" si="1138">CP167</f>
        <v>0</v>
      </c>
      <c r="MN167" s="252">
        <f t="shared" ref="MN167:MN230" si="1139">EQ167</f>
        <v>317.05119999999999</v>
      </c>
      <c r="MO167" s="252">
        <f t="shared" ref="MO167:MO230" si="1140">FK167</f>
        <v>77.144810167275168</v>
      </c>
      <c r="MP167" s="253">
        <f t="shared" ref="MP167:MP230" si="1141">FQ167</f>
        <v>1.9769200042866122</v>
      </c>
      <c r="MQ167" s="254">
        <f t="shared" si="768"/>
        <v>0</v>
      </c>
      <c r="MR167" s="255">
        <f t="shared" ref="MR167:MR230" si="1142">MQ167*$MR$32</f>
        <v>0</v>
      </c>
      <c r="MS167" s="255">
        <f t="shared" si="769"/>
        <v>0</v>
      </c>
      <c r="MT167" s="255">
        <f t="shared" si="770"/>
        <v>639.3636735581955</v>
      </c>
      <c r="MU167" s="255">
        <f t="shared" si="902"/>
        <v>20.609023572931434</v>
      </c>
      <c r="MV167" s="255">
        <f t="shared" ref="MV167:MV230" si="1143">(MT167*$MV$32)*1.22</f>
        <v>665.35649383721216</v>
      </c>
      <c r="MW167" s="255" t="e">
        <f t="shared" si="903"/>
        <v>#REF!</v>
      </c>
      <c r="MX167" s="255" t="e">
        <f t="shared" si="904"/>
        <v>#REF!</v>
      </c>
      <c r="MY167" s="256" t="e">
        <f t="shared" ref="MY167:MY230" si="1144">MX167*1.2</f>
        <v>#REF!</v>
      </c>
      <c r="MZ167" s="254">
        <f t="shared" ref="MZ167:MZ230" si="1145">AC167+AD167+(AG167*1.22)+(AK167*1.22)</f>
        <v>361.11567080772585</v>
      </c>
      <c r="NA167" s="255">
        <f t="shared" si="905"/>
        <v>406.97736100030704</v>
      </c>
      <c r="NB167" s="255">
        <f t="shared" ref="NB167:NB230" si="1146">AF167+AJ167</f>
        <v>1.2140193392294569</v>
      </c>
      <c r="NC167" s="255">
        <f t="shared" si="906"/>
        <v>1.5053839806445266</v>
      </c>
      <c r="ND167" s="255">
        <f t="shared" ref="ND167:ND230" si="1147">AM167/1.05/1.2</f>
        <v>369.14046362851138</v>
      </c>
      <c r="NE167" s="255">
        <f t="shared" si="800"/>
        <v>0.97826086920435418</v>
      </c>
      <c r="NF167" s="256">
        <f t="shared" si="771"/>
        <v>3.2887734042919736E-3</v>
      </c>
      <c r="NG167" s="257">
        <f t="shared" si="772"/>
        <v>1.125028436005983</v>
      </c>
      <c r="NH167" s="254">
        <f t="shared" ref="NH167:NH230" si="1148">AN167+AO167+(AR167*1.22)+(AW167*1.22)</f>
        <v>565.88935509883379</v>
      </c>
      <c r="NI167" s="255">
        <f t="shared" si="907"/>
        <v>637.75730319638569</v>
      </c>
      <c r="NJ167" s="255" t="e">
        <f t="shared" ref="NJ167:NJ230" si="1149">AQ167+AV167+AT167</f>
        <v>#REF!</v>
      </c>
      <c r="NK167" s="255" t="e">
        <f t="shared" si="908"/>
        <v>#REF!</v>
      </c>
      <c r="NL167" s="255">
        <f t="shared" ref="NL167:NL230" si="1150">AY167/1.05/1.2</f>
        <v>606.03787249869629</v>
      </c>
      <c r="NM167" s="255">
        <f t="shared" si="773"/>
        <v>0.93375246132006562</v>
      </c>
      <c r="NN167" s="256" t="e">
        <f t="shared" si="774"/>
        <v>#REF!</v>
      </c>
      <c r="NO167" s="257" t="e">
        <f t="shared" si="801"/>
        <v>#REF!</v>
      </c>
      <c r="NP167" s="254">
        <f t="shared" ref="NP167:NP230" si="1151">BJ167*1.22</f>
        <v>101.30021480995079</v>
      </c>
      <c r="NQ167" s="255">
        <f t="shared" si="909"/>
        <v>114.16534209081453</v>
      </c>
      <c r="NR167" s="255">
        <f t="shared" ref="NR167:NR230" si="1152">BC167+BF167+BI167</f>
        <v>89.091235694267823</v>
      </c>
      <c r="NS167" s="255">
        <f t="shared" si="910"/>
        <v>110.4731322608921</v>
      </c>
      <c r="NT167" s="255">
        <f t="shared" ref="NT167:NT230" si="1153">BL167/1.05/1.2</f>
        <v>954.06822196171663</v>
      </c>
      <c r="NU167" s="255">
        <f t="shared" ref="NU167:NU230" si="1154">NP167/NT167</f>
        <v>0.1061771186568413</v>
      </c>
      <c r="NV167" s="256">
        <f t="shared" ref="NV167:NV230" si="1155">NR167/NT167</f>
        <v>9.3380361742981033E-2</v>
      </c>
      <c r="NW167" s="257">
        <f t="shared" si="911"/>
        <v>1.0358957808877343</v>
      </c>
      <c r="NX167" s="254">
        <f t="shared" ref="NX167:NX230" si="1156">BM167+BN167+(BQ167*1.22)+(BU167*1.22)</f>
        <v>24.623626450942147</v>
      </c>
      <c r="NY167" s="255">
        <f t="shared" si="912"/>
        <v>27.7508270102118</v>
      </c>
      <c r="NZ167" s="255">
        <f t="shared" ref="NZ167:NZ230" si="1157">BP167+BT167</f>
        <v>8.7416793845627797E-2</v>
      </c>
      <c r="OA167" s="255">
        <f t="shared" si="913"/>
        <v>0.10839682436857846</v>
      </c>
      <c r="OB167" s="255">
        <f t="shared" ref="OB167:OB230" si="1158">BW167/1.05/1.2</f>
        <v>26.580363892369583</v>
      </c>
      <c r="OC167" s="255">
        <f t="shared" si="775"/>
        <v>0.92638409882758765</v>
      </c>
      <c r="OD167" s="256">
        <f t="shared" si="776"/>
        <v>3.2887734042919745E-3</v>
      </c>
      <c r="OE167" s="257">
        <f t="shared" si="777"/>
        <v>1.1184400861681336</v>
      </c>
      <c r="OF167" s="254">
        <f t="shared" ref="OF167:OF230" si="1159">CA167*1.22</f>
        <v>0</v>
      </c>
      <c r="OG167" s="255">
        <f t="shared" si="914"/>
        <v>0</v>
      </c>
      <c r="OH167" s="255">
        <f t="shared" ref="OH167:OH230" si="1160">BZ167</f>
        <v>0</v>
      </c>
      <c r="OI167" s="255">
        <f t="shared" si="915"/>
        <v>0</v>
      </c>
      <c r="OJ167" s="255">
        <f t="shared" ref="OJ167:OJ230" si="1161">CC167/1.05/1.2</f>
        <v>0</v>
      </c>
      <c r="OK167" s="255"/>
      <c r="OL167" s="256"/>
      <c r="OM167" s="257"/>
      <c r="ON167" s="258"/>
      <c r="OO167" s="254">
        <f t="shared" ref="OO167:OO230" si="1162">CS167*1.22</f>
        <v>0</v>
      </c>
      <c r="OP167" s="255">
        <f t="shared" si="916"/>
        <v>0</v>
      </c>
      <c r="OQ167" s="255">
        <f t="shared" ref="OQ167:OQ230" si="1163">CR167</f>
        <v>0</v>
      </c>
      <c r="OR167" s="255">
        <f t="shared" si="917"/>
        <v>0</v>
      </c>
      <c r="OS167" s="255">
        <f t="shared" ref="OS167:OS230" si="1164">CU167/1.05/1.2</f>
        <v>0</v>
      </c>
      <c r="OT167" s="255"/>
      <c r="OU167" s="256"/>
      <c r="OV167" s="257"/>
      <c r="OW167" s="258"/>
      <c r="OX167" s="254">
        <f t="shared" ref="OX167:OX230" si="1165">EZ167+FA167+(FD167*1.22)+(FH167*1.22)</f>
        <v>602.68439048083337</v>
      </c>
      <c r="OY167" s="255">
        <f t="shared" si="918"/>
        <v>679.22530807189924</v>
      </c>
      <c r="OZ167" s="255">
        <f t="shared" ref="OZ167:OZ230" si="1166">FC167+FG167</f>
        <v>3.098815778994263</v>
      </c>
      <c r="PA167" s="255">
        <f t="shared" si="919"/>
        <v>3.842531565952886</v>
      </c>
      <c r="PB167" s="255">
        <f t="shared" ref="PB167:PB230" si="1167">(FJ167)/1.05/1.2</f>
        <v>942.24058579110078</v>
      </c>
      <c r="PC167" s="255">
        <f t="shared" si="804"/>
        <v>0.63962898602464935</v>
      </c>
      <c r="PD167" s="259">
        <f t="shared" si="920"/>
        <v>3.2887734042919745E-3</v>
      </c>
      <c r="PE167" s="257">
        <f t="shared" si="805"/>
        <v>1.0820221868421604</v>
      </c>
      <c r="PF167" s="254">
        <f t="shared" si="921"/>
        <v>9.1216926967668712</v>
      </c>
      <c r="PG167" s="255">
        <f t="shared" si="922"/>
        <v>10.280147669256264</v>
      </c>
      <c r="PH167" s="255">
        <f t="shared" ref="PH167:PH230" si="1168">FM167</f>
        <v>0.28253903216385967</v>
      </c>
      <c r="PI167" s="255">
        <f t="shared" si="923"/>
        <v>0.350348399883186</v>
      </c>
      <c r="PJ167" s="255">
        <f t="shared" si="924"/>
        <v>85.910154761327973</v>
      </c>
      <c r="PK167" s="255">
        <f t="shared" si="778"/>
        <v>0.1061771186666859</v>
      </c>
      <c r="PL167" s="259">
        <f t="shared" si="779"/>
        <v>3.2887734045969059E-3</v>
      </c>
      <c r="PM167" s="257">
        <f t="shared" si="780"/>
        <v>1.0142737996877724</v>
      </c>
      <c r="PN167" s="254">
        <f t="shared" si="925"/>
        <v>0.23375333643432908</v>
      </c>
      <c r="PO167" s="255">
        <f t="shared" si="926"/>
        <v>0.26344001016148888</v>
      </c>
      <c r="PP167" s="255">
        <f t="shared" ref="PP167:PP230" si="1169">FS167</f>
        <v>7.2403712377459789E-3</v>
      </c>
      <c r="PQ167" s="255">
        <f t="shared" si="927"/>
        <v>8.9780603348050131E-3</v>
      </c>
      <c r="PR167" s="255">
        <f t="shared" si="928"/>
        <v>2.2015415314492932</v>
      </c>
      <c r="PS167" s="255">
        <f t="shared" si="781"/>
        <v>0.10617711866668593</v>
      </c>
      <c r="PT167" s="259">
        <f t="shared" si="782"/>
        <v>3.2887734045969064E-3</v>
      </c>
      <c r="PU167" s="257">
        <f t="shared" si="783"/>
        <v>1.0142737996877724</v>
      </c>
      <c r="PV167" s="254">
        <f t="shared" si="929"/>
        <v>78.483479393274251</v>
      </c>
      <c r="PW167" s="255">
        <f t="shared" si="930"/>
        <v>88.450881276220088</v>
      </c>
      <c r="PX167" s="255">
        <f t="shared" si="931"/>
        <v>0.26032990230774489</v>
      </c>
      <c r="PY167" s="255">
        <f t="shared" si="932"/>
        <v>0.32280907886160365</v>
      </c>
      <c r="PZ167" s="255">
        <f t="shared" si="933"/>
        <v>79.157141677199292</v>
      </c>
      <c r="QA167" s="255">
        <f t="shared" ref="QA167:QA230" si="1170">PV167/PZ167</f>
        <v>0.99148955773728897</v>
      </c>
      <c r="QB167" s="259">
        <f t="shared" si="934"/>
        <v>3.2887734042919749E-3</v>
      </c>
      <c r="QC167" s="257">
        <f t="shared" ref="QC167:QC230" si="1171">1+QA167*(PW167-PV167)/PV167+QB167*(PY167-PX167)/PX167</f>
        <v>1.1267084794496658</v>
      </c>
      <c r="QD167" s="254">
        <f t="shared" si="935"/>
        <v>292.2125560802366</v>
      </c>
      <c r="QE167" s="255">
        <f t="shared" si="936"/>
        <v>329.32355070242664</v>
      </c>
      <c r="QF167" s="255">
        <f t="shared" si="937"/>
        <v>0.97678279396590217</v>
      </c>
      <c r="QG167" s="255">
        <f t="shared" si="938"/>
        <v>1.2112106645177187</v>
      </c>
      <c r="QH167" s="255">
        <f t="shared" si="939"/>
        <v>297.00519734535783</v>
      </c>
      <c r="QI167" s="255">
        <f t="shared" si="784"/>
        <v>0.9838634431048412</v>
      </c>
      <c r="QJ167" s="259">
        <f t="shared" si="785"/>
        <v>3.2887734042919745E-3</v>
      </c>
      <c r="QK167" s="257">
        <f t="shared" si="786"/>
        <v>1.1257399628913449</v>
      </c>
      <c r="QL167" s="254">
        <f t="shared" si="940"/>
        <v>840.47248597396572</v>
      </c>
      <c r="QM167" s="255">
        <f t="shared" si="941"/>
        <v>947.21249169265934</v>
      </c>
      <c r="QN167" s="255">
        <f t="shared" si="942"/>
        <v>5.6559221410483715</v>
      </c>
      <c r="QO167" s="255">
        <f t="shared" si="943"/>
        <v>7.0133434548999807</v>
      </c>
      <c r="QP167" s="255">
        <f t="shared" ref="QP167:QP230" si="1172">LA167/1.05/1.2</f>
        <v>1719.7664435218244</v>
      </c>
      <c r="QQ167" s="255">
        <f t="shared" ref="QQ167:QQ230" si="1173">QL167/QP167</f>
        <v>0.48871315587063313</v>
      </c>
      <c r="QR167" s="259">
        <f t="shared" si="944"/>
        <v>3.2887734042919741E-3</v>
      </c>
      <c r="QS167" s="257">
        <f t="shared" ref="QS167:QS230" si="1174">1+QQ167*(QM167-QL167)/QL167+QR167*(QO167-QN167)/QN167</f>
        <v>1.0628558764126004</v>
      </c>
      <c r="QT167" s="254">
        <f t="shared" si="945"/>
        <v>152.76997668585798</v>
      </c>
      <c r="QU167" s="255">
        <f t="shared" si="946"/>
        <v>172.17176372496195</v>
      </c>
      <c r="QV167" s="255">
        <f t="shared" si="947"/>
        <v>0.53173694173243002</v>
      </c>
      <c r="QW167" s="255">
        <f t="shared" si="948"/>
        <v>0.65935380774821317</v>
      </c>
      <c r="QX167" s="255">
        <f t="shared" si="949"/>
        <v>161.68245007044058</v>
      </c>
      <c r="QY167" s="255">
        <f t="shared" si="787"/>
        <v>0.94487668030327543</v>
      </c>
      <c r="QZ167" s="259">
        <f t="shared" si="788"/>
        <v>3.2887734042919741E-3</v>
      </c>
      <c r="RA167" s="257">
        <f t="shared" si="789"/>
        <v>1.1207886440155461</v>
      </c>
      <c r="RB167" s="254">
        <f t="shared" si="950"/>
        <v>6.4047301139446594E-2</v>
      </c>
      <c r="RC167" s="255">
        <f t="shared" si="951"/>
        <v>7.2181308384156317E-2</v>
      </c>
      <c r="RD167" s="255">
        <f t="shared" ref="RD167:RD230" si="1175">LO167</f>
        <v>1.9838272432769494E-3</v>
      </c>
      <c r="RE167" s="255">
        <f t="shared" si="952"/>
        <v>2.4599457816634174E-3</v>
      </c>
      <c r="RF167" s="255">
        <f t="shared" si="953"/>
        <v>0.60321189677828801</v>
      </c>
      <c r="RG167" s="255">
        <f t="shared" si="790"/>
        <v>0.1061771186568413</v>
      </c>
      <c r="RH167" s="259">
        <f t="shared" si="791"/>
        <v>3.2887734042919745E-3</v>
      </c>
      <c r="RI167" s="257">
        <f t="shared" si="792"/>
        <v>1.0142737996864488</v>
      </c>
      <c r="RJ167" s="254">
        <f t="shared" si="954"/>
        <v>71.033381948545895</v>
      </c>
      <c r="RK167" s="255">
        <f t="shared" si="955"/>
        <v>80.054621456011219</v>
      </c>
      <c r="RL167" s="255">
        <f t="shared" ref="RL167:RL230" si="1176">LU167</f>
        <v>2.2002169612863103</v>
      </c>
      <c r="RM167" s="255">
        <f t="shared" si="956"/>
        <v>2.7282690319950249</v>
      </c>
      <c r="RN167" s="255">
        <f t="shared" si="957"/>
        <v>669.00837814333556</v>
      </c>
      <c r="RO167" s="255">
        <f t="shared" si="793"/>
        <v>0.1061771186568413</v>
      </c>
      <c r="RP167" s="259">
        <f t="shared" si="794"/>
        <v>3.2887734042919745E-3</v>
      </c>
      <c r="RQ167" s="257">
        <f t="shared" si="795"/>
        <v>1.0142737996864488</v>
      </c>
      <c r="RR167" s="254">
        <f t="shared" si="958"/>
        <v>0</v>
      </c>
      <c r="RS167" s="255">
        <f t="shared" si="959"/>
        <v>0</v>
      </c>
      <c r="RT167" s="255">
        <f t="shared" ref="RT167:RT230" si="1177">MA167</f>
        <v>0</v>
      </c>
      <c r="RU167" s="255">
        <f t="shared" si="960"/>
        <v>0</v>
      </c>
      <c r="RV167" s="255">
        <f t="shared" si="961"/>
        <v>0</v>
      </c>
      <c r="RW167" s="255"/>
      <c r="RX167" s="259"/>
      <c r="RY167" s="257"/>
      <c r="RZ167" s="260"/>
      <c r="SA167" s="242" t="e">
        <f t="shared" si="962"/>
        <v>#REF!</v>
      </c>
      <c r="SB167" s="242">
        <f t="shared" si="963"/>
        <v>0.28496970284031553</v>
      </c>
      <c r="SC167" s="242">
        <f t="shared" si="964"/>
        <v>0.45558696443442553</v>
      </c>
      <c r="SD167" s="242">
        <f t="shared" si="965"/>
        <v>2.002007754240959E-2</v>
      </c>
      <c r="SE167" s="242">
        <f t="shared" si="966"/>
        <v>0</v>
      </c>
      <c r="SF167" s="262">
        <v>0</v>
      </c>
      <c r="SG167" s="242">
        <f t="shared" si="967"/>
        <v>0</v>
      </c>
      <c r="SH167" s="262">
        <v>0</v>
      </c>
      <c r="SI167" s="242">
        <f t="shared" si="968"/>
        <v>0.61036871559766281</v>
      </c>
      <c r="SJ167" s="242">
        <f t="shared" si="969"/>
        <v>4.0165242467635788E-2</v>
      </c>
      <c r="SK167" s="242">
        <f t="shared" si="970"/>
        <v>1.0142737996877724E-3</v>
      </c>
      <c r="SL167" s="242">
        <f t="shared" si="971"/>
        <v>6.1518282977951755E-2</v>
      </c>
      <c r="SM167" s="242">
        <f t="shared" si="972"/>
        <v>0.22987610042241263</v>
      </c>
      <c r="SN167" s="242">
        <f t="shared" si="973"/>
        <v>1.0231050666347692</v>
      </c>
      <c r="SO167" s="242">
        <f t="shared" si="974"/>
        <v>0.12283843538410386</v>
      </c>
      <c r="SP167" s="242">
        <f t="shared" si="975"/>
        <v>2.0285475993728978E-4</v>
      </c>
      <c r="SQ167" s="242">
        <f t="shared" si="976"/>
        <v>0.31280203982330085</v>
      </c>
      <c r="SR167" s="242">
        <f t="shared" si="977"/>
        <v>0</v>
      </c>
      <c r="SS167" s="242" t="e">
        <f t="shared" si="978"/>
        <v>#REF!</v>
      </c>
      <c r="ST167" s="242" t="e">
        <f t="shared" si="979"/>
        <v>#REF!</v>
      </c>
      <c r="SU167" s="242" t="e">
        <f t="shared" si="796"/>
        <v>#REF!</v>
      </c>
      <c r="SV167" s="242" t="e">
        <f t="shared" si="797"/>
        <v>#REF!</v>
      </c>
      <c r="SW167" s="242" t="e">
        <f t="shared" si="980"/>
        <v>#REF!</v>
      </c>
      <c r="SX167" s="242" t="e">
        <f t="shared" si="980"/>
        <v>#REF!</v>
      </c>
      <c r="SY167" s="242" t="e">
        <f t="shared" si="980"/>
        <v>#REF!</v>
      </c>
      <c r="SZ167" s="263" t="e">
        <f t="shared" si="980"/>
        <v>#REF!</v>
      </c>
      <c r="TA167" s="264">
        <f t="shared" si="981"/>
        <v>1117.3321599999999</v>
      </c>
      <c r="TB167" s="264">
        <f t="shared" si="982"/>
        <v>692.31956000000002</v>
      </c>
      <c r="TC167" s="264">
        <f t="shared" si="983"/>
        <v>1202.0613599999999</v>
      </c>
      <c r="TD167" s="264">
        <f t="shared" si="984"/>
        <v>48.924279999999996</v>
      </c>
      <c r="TE167" s="264">
        <f t="shared" si="985"/>
        <v>0</v>
      </c>
      <c r="TF167" s="264">
        <f t="shared" si="985"/>
        <v>0</v>
      </c>
      <c r="TG167" s="264">
        <f t="shared" si="986"/>
        <v>1541.7981199999999</v>
      </c>
      <c r="TH167" s="264">
        <f t="shared" si="987"/>
        <v>108.23472</v>
      </c>
      <c r="TI167" s="264">
        <f t="shared" si="988"/>
        <v>2.7332000000000001</v>
      </c>
      <c r="TJ167" s="264">
        <f t="shared" si="989"/>
        <v>149.23272</v>
      </c>
      <c r="TK167" s="264">
        <f t="shared" si="990"/>
        <v>558.11943999999994</v>
      </c>
      <c r="TL167" s="264">
        <f t="shared" si="991"/>
        <v>2630.9783199999997</v>
      </c>
      <c r="TM167" s="264">
        <f t="shared" si="992"/>
        <v>299.55871999999999</v>
      </c>
      <c r="TN167" s="264">
        <f t="shared" si="993"/>
        <v>0.54664000000000001</v>
      </c>
      <c r="TO167" s="264">
        <f t="shared" si="994"/>
        <v>842.91887999999994</v>
      </c>
      <c r="TP167" s="264">
        <f t="shared" si="994"/>
        <v>0</v>
      </c>
      <c r="TQ167" s="264"/>
      <c r="TR167" s="264"/>
      <c r="TS167" s="264" t="e">
        <f t="shared" si="995"/>
        <v>#REF!</v>
      </c>
      <c r="TT167" s="264">
        <f t="shared" si="996"/>
        <v>778.87919180315032</v>
      </c>
      <c r="TU167" s="264">
        <f t="shared" si="997"/>
        <v>1245.2102911921718</v>
      </c>
      <c r="TV167" s="264">
        <f t="shared" si="998"/>
        <v>54.718875938913889</v>
      </c>
      <c r="TW167" s="264">
        <f t="shared" si="998"/>
        <v>0</v>
      </c>
      <c r="TX167" s="264">
        <f t="shared" si="999"/>
        <v>0</v>
      </c>
      <c r="TY167" s="264">
        <f t="shared" si="1000"/>
        <v>1668.2597734715318</v>
      </c>
      <c r="TZ167" s="264">
        <f t="shared" si="1001"/>
        <v>109.77964071254213</v>
      </c>
      <c r="UA167" s="264">
        <f t="shared" si="1002"/>
        <v>2.7722131493066193</v>
      </c>
      <c r="UB167" s="264">
        <f t="shared" si="1003"/>
        <v>168.14177103533771</v>
      </c>
      <c r="UC167" s="264">
        <f t="shared" si="1004"/>
        <v>628.29735767453815</v>
      </c>
      <c r="UD167" s="264">
        <f t="shared" si="1005"/>
        <v>2796.3507681261508</v>
      </c>
      <c r="UE167" s="264">
        <f t="shared" si="1006"/>
        <v>335.74201159183264</v>
      </c>
      <c r="UF167" s="264">
        <f t="shared" si="1007"/>
        <v>0.55444262986060033</v>
      </c>
      <c r="UG167" s="264">
        <f t="shared" si="1008"/>
        <v>854.95053524504578</v>
      </c>
      <c r="UH167" s="264">
        <f t="shared" si="1008"/>
        <v>0</v>
      </c>
      <c r="UI167" s="191"/>
      <c r="UJ167" s="191"/>
      <c r="UK167" s="191"/>
      <c r="UL167" s="191"/>
      <c r="UM167" s="189"/>
      <c r="UN167" s="191"/>
      <c r="UO167" s="191"/>
      <c r="UP167" s="191"/>
      <c r="UQ167" s="191"/>
      <c r="UR167" s="191"/>
      <c r="US167" s="191"/>
      <c r="UT167" s="191"/>
      <c r="UU167" s="191"/>
      <c r="UV167" s="192"/>
      <c r="UW167" s="191"/>
      <c r="UX167" s="191"/>
      <c r="UY167" s="191"/>
      <c r="UZ167" s="191"/>
      <c r="VA167" s="191"/>
      <c r="VB167" s="191"/>
      <c r="VC167" s="191"/>
      <c r="VD167" s="191"/>
      <c r="VE167" s="191"/>
      <c r="VF167" s="191"/>
      <c r="VG167" s="191"/>
      <c r="VH167" s="191"/>
      <c r="VI167" s="191"/>
      <c r="VJ167" s="191"/>
      <c r="VK167" s="191"/>
      <c r="VL167" s="191"/>
      <c r="VM167" s="191"/>
      <c r="VN167" s="219"/>
      <c r="VO167" s="191"/>
      <c r="VP167" s="191"/>
      <c r="VQ167" s="191"/>
      <c r="VR167" s="191"/>
      <c r="VS167" s="191"/>
      <c r="VT167" s="191"/>
      <c r="VU167" s="191"/>
      <c r="VV167" s="191"/>
    </row>
    <row r="168" spans="1:594" ht="23.1" hidden="1" customHeight="1" thickBot="1" x14ac:dyDescent="0.35">
      <c r="A168" s="265">
        <v>131</v>
      </c>
      <c r="B168" s="266" t="s">
        <v>174</v>
      </c>
      <c r="C168" s="265">
        <v>5</v>
      </c>
      <c r="D168" s="267">
        <v>2740</v>
      </c>
      <c r="E168" s="239"/>
      <c r="F168" s="240">
        <f t="shared" si="1009"/>
        <v>2740</v>
      </c>
      <c r="G168" s="240"/>
      <c r="H168" s="268">
        <f>606</f>
        <v>606</v>
      </c>
      <c r="I168" s="269">
        <v>3.5354000000000001</v>
      </c>
      <c r="J168" s="269">
        <v>3.5354000000000001</v>
      </c>
      <c r="K168" s="269">
        <f t="shared" si="798"/>
        <v>2.7671000000000001</v>
      </c>
      <c r="L168" s="269">
        <f t="shared" si="799"/>
        <v>3.0190000000000001</v>
      </c>
      <c r="M168" s="269">
        <v>0.20910000000000001</v>
      </c>
      <c r="N168" s="269">
        <v>0.25190000000000001</v>
      </c>
      <c r="O168" s="269">
        <v>0.51639999999999997</v>
      </c>
      <c r="P168" s="269">
        <v>1.9599999999999999E-2</v>
      </c>
      <c r="Q168" s="269">
        <v>0</v>
      </c>
      <c r="R168" s="269">
        <v>0</v>
      </c>
      <c r="S168" s="269">
        <v>0.56369999999999998</v>
      </c>
      <c r="T168" s="269">
        <v>5.11E-2</v>
      </c>
      <c r="U168" s="269">
        <v>1.2999999999999999E-3</v>
      </c>
      <c r="V168" s="269">
        <v>3.73E-2</v>
      </c>
      <c r="W168" s="269">
        <v>0.20949999999999999</v>
      </c>
      <c r="X168" s="269">
        <v>1.2546999999999999</v>
      </c>
      <c r="Y168" s="269">
        <v>0.1128</v>
      </c>
      <c r="Z168" s="269">
        <v>2.0000000000000001E-4</v>
      </c>
      <c r="AA168" s="269">
        <v>0.30780000000000002</v>
      </c>
      <c r="AB168" s="269">
        <v>0</v>
      </c>
      <c r="AC168" s="244">
        <v>263.05</v>
      </c>
      <c r="AD168" s="243">
        <f t="shared" si="802"/>
        <v>57.871000000000002</v>
      </c>
      <c r="AE168" s="243">
        <f t="shared" si="806"/>
        <v>0</v>
      </c>
      <c r="AF168" s="243">
        <f t="shared" si="1010"/>
        <v>0</v>
      </c>
      <c r="AG168" s="243">
        <f t="shared" si="1011"/>
        <v>0</v>
      </c>
      <c r="AH168" s="244">
        <v>9.5849599208333292</v>
      </c>
      <c r="AI168" s="243">
        <f t="shared" si="807"/>
        <v>37.552735244863698</v>
      </c>
      <c r="AJ168" s="243">
        <f t="shared" si="1012"/>
        <v>1.2104616478793515</v>
      </c>
      <c r="AK168" s="243">
        <f t="shared" si="1013"/>
        <v>32.032304712533112</v>
      </c>
      <c r="AL168" s="243">
        <f t="shared" si="808"/>
        <v>18.402934758284854</v>
      </c>
      <c r="AM168" s="243">
        <f t="shared" si="1014"/>
        <v>463.75395590877827</v>
      </c>
      <c r="AN168" s="244">
        <v>209.89</v>
      </c>
      <c r="AO168" s="244">
        <v>46.175800000000002</v>
      </c>
      <c r="AP168" s="243">
        <f t="shared" si="1015"/>
        <v>0</v>
      </c>
      <c r="AQ168" s="243">
        <f t="shared" si="1016"/>
        <v>0</v>
      </c>
      <c r="AR168" s="243">
        <f t="shared" si="1017"/>
        <v>0</v>
      </c>
      <c r="AS168" s="244">
        <v>23.534417258925</v>
      </c>
      <c r="AT168" s="244" t="e">
        <f t="shared" si="809"/>
        <v>#REF!</v>
      </c>
      <c r="AU168" s="243">
        <f t="shared" si="810"/>
        <v>31.76872494416077</v>
      </c>
      <c r="AV168" s="243">
        <f t="shared" si="1018"/>
        <v>1.0240218960400331</v>
      </c>
      <c r="AW168" s="243">
        <f t="shared" si="1019"/>
        <v>27.098571411764091</v>
      </c>
      <c r="AX168" s="243">
        <f t="shared" si="811"/>
        <v>15.568447110154288</v>
      </c>
      <c r="AY168" s="243">
        <f t="shared" si="1020"/>
        <v>392.32486717588802</v>
      </c>
      <c r="AZ168" s="244">
        <v>173</v>
      </c>
      <c r="BA168" s="243">
        <f t="shared" si="1021"/>
        <v>881.80983333333324</v>
      </c>
      <c r="BB168" s="243">
        <f t="shared" si="1022"/>
        <v>91.960168333333328</v>
      </c>
      <c r="BC168" s="243">
        <f t="shared" si="1023"/>
        <v>73.568134666666666</v>
      </c>
      <c r="BD168" s="243">
        <f t="shared" si="1024"/>
        <v>18.392033666666663</v>
      </c>
      <c r="BE168" s="244">
        <v>34.485063125000003</v>
      </c>
      <c r="BF168" s="243">
        <f t="shared" si="1025"/>
        <v>27.588050500000005</v>
      </c>
      <c r="BG168" s="243">
        <f t="shared" si="1026"/>
        <v>6.8970126249999986</v>
      </c>
      <c r="BH168" s="243">
        <f t="shared" si="812"/>
        <v>114.55991751702048</v>
      </c>
      <c r="BI168" s="243">
        <f t="shared" si="1027"/>
        <v>3.6926840517573734</v>
      </c>
      <c r="BJ168" s="243">
        <f t="shared" si="1028"/>
        <v>97.719065251039851</v>
      </c>
      <c r="BK168" s="243">
        <f t="shared" si="813"/>
        <v>56.140749115434346</v>
      </c>
      <c r="BL168" s="243">
        <f t="shared" si="1029"/>
        <v>1414.7468777089455</v>
      </c>
      <c r="BM168" s="244">
        <v>19.510000000000002</v>
      </c>
      <c r="BN168" s="243">
        <f t="shared" si="1030"/>
        <v>4.2922000000000002</v>
      </c>
      <c r="BO168" s="243">
        <f t="shared" si="814"/>
        <v>0</v>
      </c>
      <c r="BP168" s="243">
        <f t="shared" si="1031"/>
        <v>0</v>
      </c>
      <c r="BQ168" s="243">
        <f t="shared" si="1032"/>
        <v>0</v>
      </c>
      <c r="BR168" s="244">
        <v>2.4117840932500001</v>
      </c>
      <c r="BS168" s="243">
        <f t="shared" si="815"/>
        <v>2.9784842748453983</v>
      </c>
      <c r="BT168" s="243">
        <f t="shared" si="1033"/>
        <v>9.6007413574626874E-2</v>
      </c>
      <c r="BU168" s="243">
        <f t="shared" si="1034"/>
        <v>2.5406329326273371</v>
      </c>
      <c r="BV168" s="243">
        <f t="shared" si="816"/>
        <v>1.4596234184047701</v>
      </c>
      <c r="BW168" s="243">
        <f t="shared" si="1035"/>
        <v>36.782510143800202</v>
      </c>
      <c r="BX168" s="244">
        <v>0</v>
      </c>
      <c r="BY168" s="243">
        <f t="shared" si="817"/>
        <v>0</v>
      </c>
      <c r="BZ168" s="243">
        <f t="shared" si="1036"/>
        <v>0</v>
      </c>
      <c r="CA168" s="243">
        <f t="shared" si="1037"/>
        <v>0</v>
      </c>
      <c r="CB168" s="243">
        <f t="shared" si="818"/>
        <v>0</v>
      </c>
      <c r="CC168" s="243">
        <f t="shared" si="1038"/>
        <v>0</v>
      </c>
      <c r="CD168" s="245"/>
      <c r="CE168" s="243">
        <f t="shared" si="819"/>
        <v>0</v>
      </c>
      <c r="CF168" s="243">
        <f t="shared" si="1039"/>
        <v>0</v>
      </c>
      <c r="CG168" s="243">
        <f t="shared" si="1040"/>
        <v>0</v>
      </c>
      <c r="CH168" s="243">
        <f t="shared" si="820"/>
        <v>0</v>
      </c>
      <c r="CI168" s="243">
        <f t="shared" si="1041"/>
        <v>0</v>
      </c>
      <c r="CJ168" s="245"/>
      <c r="CK168" s="243">
        <f t="shared" si="821"/>
        <v>0</v>
      </c>
      <c r="CL168" s="243">
        <f t="shared" si="1042"/>
        <v>0</v>
      </c>
      <c r="CM168" s="243">
        <f t="shared" si="1043"/>
        <v>0</v>
      </c>
      <c r="CN168" s="243">
        <f t="shared" si="822"/>
        <v>0</v>
      </c>
      <c r="CO168" s="243">
        <f t="shared" si="1044"/>
        <v>0</v>
      </c>
      <c r="CP168" s="243">
        <v>0</v>
      </c>
      <c r="CQ168" s="243">
        <f t="shared" si="823"/>
        <v>0</v>
      </c>
      <c r="CR168" s="243">
        <f t="shared" ref="CR168:CR231" si="1178">CQ168*$CR$32</f>
        <v>0</v>
      </c>
      <c r="CS168" s="243">
        <f t="shared" si="1045"/>
        <v>0</v>
      </c>
      <c r="CT168" s="243">
        <f t="shared" si="824"/>
        <v>0</v>
      </c>
      <c r="CU168" s="243">
        <f t="shared" si="1046"/>
        <v>0</v>
      </c>
      <c r="CV168" s="243"/>
      <c r="CW168" s="243">
        <f t="shared" si="825"/>
        <v>0</v>
      </c>
      <c r="CX168" s="243">
        <f t="shared" ref="CX168:CX231" si="1179">CW168*$CR$32</f>
        <v>0</v>
      </c>
      <c r="CY168" s="243">
        <f t="shared" si="1047"/>
        <v>0</v>
      </c>
      <c r="CZ168" s="243">
        <f t="shared" si="826"/>
        <v>0</v>
      </c>
      <c r="DA168" s="243">
        <f t="shared" si="1048"/>
        <v>0</v>
      </c>
      <c r="DB168" s="244">
        <v>26.73</v>
      </c>
      <c r="DC168" s="243">
        <f t="shared" si="1049"/>
        <v>5.8806000000000003</v>
      </c>
      <c r="DD168" s="243">
        <f t="shared" si="827"/>
        <v>0</v>
      </c>
      <c r="DE168" s="244">
        <v>1.1023552836049999</v>
      </c>
      <c r="DF168" s="244">
        <v>4.1187490124999997E-2</v>
      </c>
      <c r="DG168" s="243">
        <f t="shared" si="828"/>
        <v>3.8352118893796425</v>
      </c>
      <c r="DH168" s="243">
        <f t="shared" si="829"/>
        <v>1.8794677331554821</v>
      </c>
      <c r="DI168" s="243">
        <f t="shared" si="1050"/>
        <v>47.36258687551814</v>
      </c>
      <c r="DJ168" s="244">
        <v>198.03</v>
      </c>
      <c r="DK168" s="243">
        <f t="shared" si="1051"/>
        <v>43.566600000000001</v>
      </c>
      <c r="DL168" s="243">
        <f t="shared" si="830"/>
        <v>0</v>
      </c>
      <c r="DM168" s="244">
        <v>8.27085774500501</v>
      </c>
      <c r="DN168" s="244">
        <v>9.3764358216666697</v>
      </c>
      <c r="DO168" s="243">
        <f t="shared" si="831"/>
        <v>29.455799530177188</v>
      </c>
      <c r="DP168" s="243">
        <f t="shared" si="832"/>
        <v>14.434984654842442</v>
      </c>
      <c r="DQ168" s="243">
        <f t="shared" si="1052"/>
        <v>363.7616133020295</v>
      </c>
      <c r="DR168" s="244">
        <v>41.75</v>
      </c>
      <c r="DS168" s="243">
        <f t="shared" si="1053"/>
        <v>9.1850000000000005</v>
      </c>
      <c r="DT168" s="243">
        <f t="shared" si="833"/>
        <v>0</v>
      </c>
      <c r="DU168" s="244">
        <v>1.7658226614100001</v>
      </c>
      <c r="DV168" s="244">
        <v>0</v>
      </c>
      <c r="DW168" s="243">
        <f t="shared" si="834"/>
        <v>5.9879708101617606</v>
      </c>
      <c r="DX168" s="243">
        <f t="shared" si="835"/>
        <v>2.9344396735785883</v>
      </c>
      <c r="DY168" s="243">
        <f t="shared" si="836"/>
        <v>73.947879774180421</v>
      </c>
      <c r="DZ168" s="244">
        <v>134.83000000000001</v>
      </c>
      <c r="EA168" s="243">
        <f t="shared" si="1054"/>
        <v>29.662600000000001</v>
      </c>
      <c r="EB168" s="243">
        <f t="shared" si="837"/>
        <v>0</v>
      </c>
      <c r="EC168" s="244">
        <v>5.5808121969899904</v>
      </c>
      <c r="ED168" s="244">
        <v>6.5587662000000005E-2</v>
      </c>
      <c r="EE168" s="243">
        <f t="shared" si="838"/>
        <v>19.331526784149268</v>
      </c>
      <c r="EF168" s="243">
        <f t="shared" si="839"/>
        <v>9.4735263321569647</v>
      </c>
      <c r="EG168" s="243">
        <f t="shared" si="840"/>
        <v>238.73286357035548</v>
      </c>
      <c r="EH168" s="244">
        <v>11.15</v>
      </c>
      <c r="EI168" s="243">
        <f t="shared" si="1055"/>
        <v>2.4530000000000003</v>
      </c>
      <c r="EJ168" s="243">
        <f t="shared" si="841"/>
        <v>0</v>
      </c>
      <c r="EK168" s="244">
        <v>0.47023162756999898</v>
      </c>
      <c r="EL168" s="244">
        <v>0</v>
      </c>
      <c r="EM168" s="243">
        <f t="shared" si="842"/>
        <v>1.5990281732782312</v>
      </c>
      <c r="EN168" s="243">
        <f t="shared" si="843"/>
        <v>0.78361299004241169</v>
      </c>
      <c r="EO168" s="243">
        <f t="shared" si="1056"/>
        <v>19.747047349068772</v>
      </c>
      <c r="EP168" s="244">
        <v>0</v>
      </c>
      <c r="EQ168" s="244">
        <v>317.83999999999997</v>
      </c>
      <c r="ER168" s="244">
        <v>0</v>
      </c>
      <c r="ES168" s="244">
        <v>0</v>
      </c>
      <c r="ET168" s="244">
        <v>0</v>
      </c>
      <c r="EU168" s="243">
        <f t="shared" si="844"/>
        <v>36.113604042379357</v>
      </c>
      <c r="EV168" s="243">
        <f t="shared" si="1057"/>
        <v>1.1640731993278695</v>
      </c>
      <c r="EW168" s="243">
        <f t="shared" si="1058"/>
        <v>30.804732635593712</v>
      </c>
      <c r="EX168" s="243">
        <f t="shared" si="845"/>
        <v>17.697680202118967</v>
      </c>
      <c r="EY168" s="243">
        <f t="shared" si="1059"/>
        <v>445.98154109339794</v>
      </c>
      <c r="EZ168" s="245">
        <f t="shared" si="1060"/>
        <v>412.49</v>
      </c>
      <c r="FA168" s="245">
        <f t="shared" si="1060"/>
        <v>90.747800000000012</v>
      </c>
      <c r="FB168" s="245">
        <f t="shared" si="1060"/>
        <v>0</v>
      </c>
      <c r="FC168" s="245">
        <f t="shared" si="1061"/>
        <v>0</v>
      </c>
      <c r="FD168" s="245">
        <f t="shared" si="1062"/>
        <v>0</v>
      </c>
      <c r="FE168" s="245">
        <f t="shared" si="1063"/>
        <v>26.673290488371666</v>
      </c>
      <c r="FF168" s="245">
        <f t="shared" si="1064"/>
        <v>96.323141229525447</v>
      </c>
      <c r="FG168" s="245">
        <f t="shared" si="1065"/>
        <v>3.1048462249511983</v>
      </c>
      <c r="FH168" s="245">
        <f t="shared" si="1066"/>
        <v>82.163181739325765</v>
      </c>
      <c r="FI168" s="245">
        <f t="shared" si="1067"/>
        <v>47.203711585894851</v>
      </c>
      <c r="FJ168" s="245">
        <f t="shared" si="1067"/>
        <v>1189.5335319645503</v>
      </c>
      <c r="FK168" s="244">
        <f t="shared" si="846"/>
        <v>99.895060216604861</v>
      </c>
      <c r="FL168" s="244">
        <v>11.3502726228672</v>
      </c>
      <c r="FM168" s="243">
        <f t="shared" si="1068"/>
        <v>0.36586069199406429</v>
      </c>
      <c r="FN168" s="243">
        <f t="shared" si="1069"/>
        <v>9.6817286105872356</v>
      </c>
      <c r="FO168" s="244">
        <v>5.56226663114336</v>
      </c>
      <c r="FP168" s="244">
        <f t="shared" si="1070"/>
        <v>140.16911936473849</v>
      </c>
      <c r="FQ168" s="244">
        <f t="shared" si="847"/>
        <v>2.5599200055507438</v>
      </c>
      <c r="FR168" s="244">
        <v>0.29086313069665598</v>
      </c>
      <c r="FS168" s="243">
        <f t="shared" si="1071"/>
        <v>9.3755797598945121E-3</v>
      </c>
      <c r="FT168" s="243">
        <f t="shared" si="1072"/>
        <v>0.24810486829693634</v>
      </c>
      <c r="FU168" s="244">
        <v>0.14253915653483301</v>
      </c>
      <c r="FV168" s="244">
        <f t="shared" si="1073"/>
        <v>3.5919867513386792</v>
      </c>
      <c r="FW168" s="270">
        <v>8.7950000000000007E-3</v>
      </c>
      <c r="FX168" s="243">
        <f t="shared" si="1074"/>
        <v>39.434557450905906</v>
      </c>
      <c r="FY168" s="243">
        <f t="shared" si="1075"/>
        <v>8.6756026391992993</v>
      </c>
      <c r="FZ168" s="243">
        <f t="shared" si="848"/>
        <v>0</v>
      </c>
      <c r="GA168" s="243">
        <f t="shared" si="1076"/>
        <v>0</v>
      </c>
      <c r="GB168" s="243">
        <f t="shared" si="1077"/>
        <v>0</v>
      </c>
      <c r="GC168" s="243">
        <f t="shared" si="1078"/>
        <v>0.68484497585309712</v>
      </c>
      <c r="GD168" s="243">
        <f t="shared" si="849"/>
        <v>5.5441841561726433</v>
      </c>
      <c r="GE168" s="243">
        <f t="shared" si="1079"/>
        <v>0.17870928032453334</v>
      </c>
      <c r="GF168" s="243">
        <f t="shared" si="1080"/>
        <v>4.729162739143236</v>
      </c>
      <c r="GG168" s="243">
        <f t="shared" si="850"/>
        <v>2.7169594611065473</v>
      </c>
      <c r="GH168" s="247">
        <f t="shared" si="1081"/>
        <v>68.46737841988498</v>
      </c>
      <c r="GI168" s="244">
        <v>120</v>
      </c>
      <c r="GJ168" s="244">
        <v>4089.57</v>
      </c>
      <c r="GK168" s="244">
        <v>899.70540000000005</v>
      </c>
      <c r="GL168" s="244">
        <v>2508.4334888797898</v>
      </c>
      <c r="GM168" s="244">
        <v>71.022008333333304</v>
      </c>
      <c r="GN168" s="271">
        <v>219.72</v>
      </c>
      <c r="GO168" s="243">
        <f t="shared" si="1082"/>
        <v>48.3384</v>
      </c>
      <c r="GP168" s="243">
        <f t="shared" si="851"/>
        <v>0</v>
      </c>
      <c r="GQ168" s="243">
        <f t="shared" si="1083"/>
        <v>0</v>
      </c>
      <c r="GR168" s="243">
        <f t="shared" si="1084"/>
        <v>0</v>
      </c>
      <c r="GS168" s="244">
        <v>4.4290646847500001</v>
      </c>
      <c r="GT168" s="244">
        <v>1.7803798154999999</v>
      </c>
      <c r="GU168" s="245"/>
      <c r="GV168" s="243">
        <f t="shared" si="852"/>
        <v>31.162850295239437</v>
      </c>
      <c r="GW168" s="243">
        <f t="shared" si="1085"/>
        <v>1.0044923458978248</v>
      </c>
      <c r="GX168" s="243">
        <f t="shared" si="1086"/>
        <v>26.581763215362429</v>
      </c>
      <c r="GY168" s="243">
        <f t="shared" si="853"/>
        <v>15.271534739774474</v>
      </c>
      <c r="GZ168" s="243">
        <f t="shared" si="1087"/>
        <v>384.8426754423167</v>
      </c>
      <c r="HA168" s="244">
        <v>0</v>
      </c>
      <c r="HB168" s="244">
        <v>44</v>
      </c>
      <c r="HC168" s="244">
        <v>0</v>
      </c>
      <c r="HD168" s="244">
        <v>0</v>
      </c>
      <c r="HE168" s="244">
        <v>90.83</v>
      </c>
      <c r="HF168" s="243">
        <f t="shared" si="1088"/>
        <v>19.982600000000001</v>
      </c>
      <c r="HG168" s="243">
        <f t="shared" si="854"/>
        <v>0</v>
      </c>
      <c r="HH168" s="244">
        <v>3.901345847615</v>
      </c>
      <c r="HI168" s="244">
        <v>94.161351336199999</v>
      </c>
      <c r="HJ168" s="243">
        <f t="shared" si="855"/>
        <v>23.732820842973229</v>
      </c>
      <c r="HK168" s="243">
        <f t="shared" si="856"/>
        <v>11.630405901339413</v>
      </c>
      <c r="HL168" s="243">
        <f t="shared" si="857"/>
        <v>293.08622871375314</v>
      </c>
      <c r="HM168" s="244">
        <v>97.13</v>
      </c>
      <c r="HN168" s="243">
        <f t="shared" si="1089"/>
        <v>21.368600000000001</v>
      </c>
      <c r="HO168" s="243">
        <f t="shared" si="858"/>
        <v>0</v>
      </c>
      <c r="HP168" s="244">
        <v>4.1889538677500102</v>
      </c>
      <c r="HQ168" s="244">
        <v>94.775869028033298</v>
      </c>
      <c r="HR168" s="243">
        <f t="shared" si="859"/>
        <v>24.708620526550504</v>
      </c>
      <c r="HS168" s="243">
        <f t="shared" si="860"/>
        <v>12.108602171116692</v>
      </c>
      <c r="HT168" s="243">
        <f t="shared" si="861"/>
        <v>305.13677471214061</v>
      </c>
      <c r="HU168" s="244">
        <v>68.45</v>
      </c>
      <c r="HV168" s="243">
        <f t="shared" si="1090"/>
        <v>15.059000000000001</v>
      </c>
      <c r="HW168" s="243">
        <f t="shared" si="862"/>
        <v>0</v>
      </c>
      <c r="HX168" s="244">
        <v>2.7958069211700001</v>
      </c>
      <c r="HY168" s="244">
        <v>154.15372592579999</v>
      </c>
      <c r="HZ168" s="243">
        <f t="shared" si="863"/>
        <v>27.321370009586413</v>
      </c>
      <c r="IA168" s="243">
        <f t="shared" si="864"/>
        <v>13.388995142827822</v>
      </c>
      <c r="IB168" s="243">
        <f t="shared" si="865"/>
        <v>337.40267759926104</v>
      </c>
      <c r="IC168" s="244">
        <v>24.04</v>
      </c>
      <c r="ID168" s="243">
        <f t="shared" si="1091"/>
        <v>5.2888000000000002</v>
      </c>
      <c r="IE168" s="243">
        <f t="shared" si="866"/>
        <v>0</v>
      </c>
      <c r="IF168" s="244">
        <v>1.0558324075800001</v>
      </c>
      <c r="IG168" s="244">
        <v>2.0599720119599998</v>
      </c>
      <c r="IH168" s="243">
        <f t="shared" si="867"/>
        <v>3.6864195737443333</v>
      </c>
      <c r="II168" s="243">
        <f t="shared" si="868"/>
        <v>1.8065511996642165</v>
      </c>
      <c r="IJ168" s="243">
        <f t="shared" si="1092"/>
        <v>45.52509023153825</v>
      </c>
      <c r="IK168" s="244">
        <v>27.97</v>
      </c>
      <c r="IL168" s="243">
        <f t="shared" si="1093"/>
        <v>6.1533999999999995</v>
      </c>
      <c r="IM168" s="243">
        <f t="shared" si="869"/>
        <v>0</v>
      </c>
      <c r="IN168" s="244">
        <v>1.2848841397649999</v>
      </c>
      <c r="IO168" s="244">
        <v>56.961813743359997</v>
      </c>
      <c r="IP168" s="243">
        <f t="shared" si="870"/>
        <v>10.495271647077146</v>
      </c>
      <c r="IQ168" s="243">
        <f t="shared" si="871"/>
        <v>5.1432684765101078</v>
      </c>
      <c r="IR168" s="243">
        <f t="shared" si="1094"/>
        <v>129.61036560805468</v>
      </c>
      <c r="IS168" s="244">
        <v>2.23</v>
      </c>
      <c r="IT168" s="243">
        <f t="shared" si="1095"/>
        <v>0.49059999999999998</v>
      </c>
      <c r="IU168" s="243">
        <f t="shared" si="872"/>
        <v>0</v>
      </c>
      <c r="IV168" s="244">
        <v>9.7347459935000005E-2</v>
      </c>
      <c r="IW168" s="244">
        <v>0.23098692812056301</v>
      </c>
      <c r="IX168" s="243">
        <f t="shared" si="873"/>
        <v>0.34642590372965276</v>
      </c>
      <c r="IY168" s="243">
        <f t="shared" si="874"/>
        <v>0.16976801458926083</v>
      </c>
      <c r="IZ168" s="243">
        <f t="shared" si="1096"/>
        <v>4.2781539676493718</v>
      </c>
      <c r="JA168" s="244">
        <v>44.767000000000003</v>
      </c>
      <c r="JB168" s="243">
        <f t="shared" si="1097"/>
        <v>9.8487400000000012</v>
      </c>
      <c r="JC168" s="244">
        <v>325.35433333333299</v>
      </c>
      <c r="JD168" s="243">
        <f t="shared" si="875"/>
        <v>0</v>
      </c>
      <c r="JE168" s="243">
        <f t="shared" si="876"/>
        <v>43.172944803403716</v>
      </c>
      <c r="JF168" s="243">
        <f t="shared" si="877"/>
        <v>21.157150906836836</v>
      </c>
      <c r="JG168" s="243">
        <f t="shared" si="1098"/>
        <v>533.16020285228819</v>
      </c>
      <c r="JH168" s="244">
        <v>206.98453333333299</v>
      </c>
      <c r="JI168" s="243">
        <f t="shared" si="1099"/>
        <v>45.536597333333255</v>
      </c>
      <c r="JJ168" s="244">
        <v>260.954133333333</v>
      </c>
      <c r="JK168" s="243">
        <f t="shared" si="878"/>
        <v>0</v>
      </c>
      <c r="JL168" s="243">
        <f t="shared" si="879"/>
        <v>58.342066353046128</v>
      </c>
      <c r="JM168" s="243">
        <f t="shared" si="880"/>
        <v>28.59086651765227</v>
      </c>
      <c r="JN168" s="243">
        <f t="shared" si="1100"/>
        <v>720.48983624483708</v>
      </c>
      <c r="JO168" s="244">
        <v>0</v>
      </c>
      <c r="JP168" s="243">
        <f t="shared" si="1101"/>
        <v>0</v>
      </c>
      <c r="JQ168" s="244">
        <v>0</v>
      </c>
      <c r="JR168" s="243">
        <f t="shared" si="881"/>
        <v>0</v>
      </c>
      <c r="JS168" s="243">
        <f t="shared" si="882"/>
        <v>0</v>
      </c>
      <c r="JT168" s="243">
        <f t="shared" si="883"/>
        <v>0</v>
      </c>
      <c r="JU168" s="243">
        <f t="shared" si="1102"/>
        <v>0</v>
      </c>
      <c r="JV168" s="244">
        <v>0</v>
      </c>
      <c r="JW168" s="243">
        <f t="shared" si="1103"/>
        <v>0</v>
      </c>
      <c r="JX168" s="244">
        <v>0</v>
      </c>
      <c r="JY168" s="243">
        <f t="shared" si="884"/>
        <v>0</v>
      </c>
      <c r="JZ168" s="243">
        <f t="shared" si="885"/>
        <v>0</v>
      </c>
      <c r="KA168" s="243">
        <f t="shared" si="886"/>
        <v>0</v>
      </c>
      <c r="KB168" s="243">
        <f t="shared" si="1104"/>
        <v>0</v>
      </c>
      <c r="KC168" s="244">
        <v>114.96</v>
      </c>
      <c r="KD168" s="243">
        <f t="shared" si="1105"/>
        <v>25.2912</v>
      </c>
      <c r="KE168" s="244">
        <v>64.653333333333293</v>
      </c>
      <c r="KF168" s="243">
        <f t="shared" si="887"/>
        <v>0</v>
      </c>
      <c r="KG168" s="243">
        <f t="shared" si="888"/>
        <v>23.281654868136549</v>
      </c>
      <c r="KH168" s="243">
        <f t="shared" si="889"/>
        <v>11.409309410073492</v>
      </c>
      <c r="KI168" s="243">
        <f t="shared" si="1106"/>
        <v>287.51459713385196</v>
      </c>
      <c r="KJ168" s="244">
        <v>50.522999999999897</v>
      </c>
      <c r="KK168" s="243">
        <f t="shared" si="1107"/>
        <v>11.115059999999977</v>
      </c>
      <c r="KL168" s="244">
        <v>48.971999999999902</v>
      </c>
      <c r="KM168" s="243">
        <f t="shared" si="890"/>
        <v>0</v>
      </c>
      <c r="KN168" s="243">
        <f t="shared" si="891"/>
        <v>12.567731908959903</v>
      </c>
      <c r="KO168" s="243">
        <f t="shared" si="892"/>
        <v>6.1588895954479845</v>
      </c>
      <c r="KP168" s="243">
        <f t="shared" si="1108"/>
        <v>155.2040178052892</v>
      </c>
      <c r="KQ168" s="243">
        <f t="shared" si="1109"/>
        <v>727.88453333333291</v>
      </c>
      <c r="KR168" s="243">
        <f t="shared" si="1109"/>
        <v>160.13459733333323</v>
      </c>
      <c r="KS168" s="243">
        <f t="shared" si="1110"/>
        <v>1115.601689617288</v>
      </c>
      <c r="KT168" s="243">
        <f t="shared" si="1111"/>
        <v>0</v>
      </c>
      <c r="KU168" s="243">
        <f t="shared" si="1112"/>
        <v>0</v>
      </c>
      <c r="KV168" s="243">
        <f t="shared" si="1113"/>
        <v>0</v>
      </c>
      <c r="KW168" s="243">
        <f t="shared" si="1114"/>
        <v>227.65532643720758</v>
      </c>
      <c r="KX168" s="243">
        <f t="shared" si="1115"/>
        <v>7.3381616489676338</v>
      </c>
      <c r="KY168" s="243">
        <f t="shared" si="1116"/>
        <v>194.18891162835445</v>
      </c>
      <c r="KZ168" s="243">
        <f t="shared" si="1117"/>
        <v>111.56380733605809</v>
      </c>
      <c r="LA168" s="243">
        <f t="shared" si="1117"/>
        <v>2811.4079448686639</v>
      </c>
      <c r="LB168" s="244">
        <v>114.7</v>
      </c>
      <c r="LC168" s="243">
        <f t="shared" si="1118"/>
        <v>25.234000000000002</v>
      </c>
      <c r="LD168" s="243">
        <f t="shared" si="893"/>
        <v>0</v>
      </c>
      <c r="LE168" s="243">
        <f t="shared" si="1119"/>
        <v>0</v>
      </c>
      <c r="LF168" s="243">
        <f t="shared" si="1120"/>
        <v>0</v>
      </c>
      <c r="LG168" s="244">
        <v>9.8740476596499995</v>
      </c>
      <c r="LH168" s="243">
        <f t="shared" si="894"/>
        <v>17.021484128940649</v>
      </c>
      <c r="LI168" s="243">
        <f t="shared" si="1121"/>
        <v>0.54866452719679937</v>
      </c>
      <c r="LJ168" s="243">
        <f t="shared" si="1122"/>
        <v>14.519245075559398</v>
      </c>
      <c r="LK168" s="243">
        <f t="shared" si="895"/>
        <v>8.3414765894295311</v>
      </c>
      <c r="LL168" s="243">
        <f t="shared" si="1123"/>
        <v>210.2052100536242</v>
      </c>
      <c r="LM168" s="243">
        <f t="shared" si="896"/>
        <v>0.54166666784117723</v>
      </c>
      <c r="LN168" s="244">
        <v>6.1545228937110799E-2</v>
      </c>
      <c r="LO168" s="243">
        <f t="shared" si="1124"/>
        <v>1.9838272432769494E-3</v>
      </c>
      <c r="LP168" s="243">
        <f t="shared" si="1125"/>
        <v>5.2497787819218517E-2</v>
      </c>
      <c r="LQ168" s="243">
        <f t="shared" si="897"/>
        <v>3.0160594838914402E-2</v>
      </c>
      <c r="LR168" s="243">
        <f t="shared" si="1126"/>
        <v>0.7600469899406429</v>
      </c>
      <c r="LS168" s="244">
        <v>601.04314666666596</v>
      </c>
      <c r="LT168" s="243">
        <f t="shared" si="898"/>
        <v>68.291700890717706</v>
      </c>
      <c r="LU168" s="243">
        <f t="shared" si="1127"/>
        <v>2.2012906452125462</v>
      </c>
      <c r="LV168" s="243">
        <f t="shared" si="1128"/>
        <v>58.25249633627795</v>
      </c>
      <c r="LW168" s="243">
        <f t="shared" si="899"/>
        <v>33.466742377869188</v>
      </c>
      <c r="LX168" s="243">
        <f t="shared" si="1129"/>
        <v>843.36190792230343</v>
      </c>
      <c r="LY168" s="245">
        <f t="shared" si="900"/>
        <v>0</v>
      </c>
      <c r="LZ168" s="244">
        <v>0</v>
      </c>
      <c r="MA168" s="249">
        <f t="shared" si="1130"/>
        <v>0</v>
      </c>
      <c r="MB168" s="249">
        <f t="shared" si="1131"/>
        <v>0</v>
      </c>
      <c r="MC168" s="249">
        <f t="shared" si="901"/>
        <v>0</v>
      </c>
      <c r="MD168" s="247">
        <f t="shared" si="1132"/>
        <v>0</v>
      </c>
      <c r="ME168" s="250">
        <f t="shared" si="1133"/>
        <v>7959.9480127147726</v>
      </c>
      <c r="MF168" s="251">
        <f t="shared" ref="MF168:MF231" si="1180">AC168+AD168+AN168+AO168+BM168+BN168+EZ168+FA168+FX168+FY168+GN168+GO168+KQ168+KR168+LB168+LC168</f>
        <v>2448.148490756771</v>
      </c>
      <c r="MG168" s="252" t="e">
        <f t="shared" si="1134"/>
        <v>#REF!</v>
      </c>
      <c r="MH168" s="252" t="e">
        <f t="shared" ref="MH168:MH231" si="1181">AT168+BC168+BF168</f>
        <v>#REF!</v>
      </c>
      <c r="MI168" s="252">
        <f t="shared" si="1135"/>
        <v>601.04314666666596</v>
      </c>
      <c r="MJ168" s="252">
        <f t="shared" si="1136"/>
        <v>0</v>
      </c>
      <c r="MK168" s="252">
        <f t="shared" ref="MK168:MK231" si="1182">BA168</f>
        <v>881.80983333333324</v>
      </c>
      <c r="ML168" s="252">
        <f t="shared" si="1137"/>
        <v>0</v>
      </c>
      <c r="MM168" s="252">
        <f t="shared" si="1138"/>
        <v>0</v>
      </c>
      <c r="MN168" s="252">
        <f t="shared" si="1139"/>
        <v>317.83999999999997</v>
      </c>
      <c r="MO168" s="252">
        <f t="shared" si="1140"/>
        <v>99.895060216604861</v>
      </c>
      <c r="MP168" s="253">
        <f t="shared" si="1141"/>
        <v>2.5599200055507438</v>
      </c>
      <c r="MQ168" s="254">
        <f t="shared" ref="MQ168:MQ231" si="1183">AE168+AP168+BO168+FB168+FZ168+GP168+KT168+LD168</f>
        <v>0</v>
      </c>
      <c r="MR168" s="255">
        <f t="shared" si="1142"/>
        <v>0</v>
      </c>
      <c r="MS168" s="255">
        <f t="shared" ref="MS168:MS231" si="1184">(MQ168*$MS$32)*1.22</f>
        <v>0</v>
      </c>
      <c r="MT168" s="255">
        <f t="shared" ref="MT168:MT231" si="1185">AI168+AU168+BH168+BS168+BY168+CQ168+EU168+FF168+FL168+FR168+GD168+GV168+KW168+LH168+LN168+LT168+LZ168</f>
        <v>680.67483414357412</v>
      </c>
      <c r="MU168" s="255">
        <f t="shared" si="902"/>
        <v>21.940632980127024</v>
      </c>
      <c r="MV168" s="255">
        <f t="shared" si="1143"/>
        <v>708.34712671202726</v>
      </c>
      <c r="MW168" s="255" t="e">
        <f t="shared" si="903"/>
        <v>#REF!</v>
      </c>
      <c r="MX168" s="255" t="e">
        <f t="shared" si="904"/>
        <v>#REF!</v>
      </c>
      <c r="MY168" s="256" t="e">
        <f t="shared" si="1144"/>
        <v>#REF!</v>
      </c>
      <c r="MZ168" s="254">
        <f t="shared" si="1145"/>
        <v>360.00041174929038</v>
      </c>
      <c r="NA168" s="255">
        <f t="shared" si="905"/>
        <v>405.72046404145027</v>
      </c>
      <c r="NB168" s="255">
        <f t="shared" si="1146"/>
        <v>1.2104616478793515</v>
      </c>
      <c r="NC168" s="255">
        <f t="shared" si="906"/>
        <v>1.5009724433703959</v>
      </c>
      <c r="ND168" s="255">
        <f t="shared" si="1147"/>
        <v>368.05869516569703</v>
      </c>
      <c r="NE168" s="255">
        <f t="shared" si="800"/>
        <v>0.97810598276239913</v>
      </c>
      <c r="NF168" s="256">
        <f t="shared" si="771"/>
        <v>3.2887734042919745E-3</v>
      </c>
      <c r="NG168" s="257">
        <f t="shared" si="772"/>
        <v>1.1250087654278549</v>
      </c>
      <c r="NH168" s="254">
        <f t="shared" si="1148"/>
        <v>289.12605712235217</v>
      </c>
      <c r="NI168" s="255">
        <f t="shared" si="907"/>
        <v>325.84506637689088</v>
      </c>
      <c r="NJ168" s="255" t="e">
        <f t="shared" si="1149"/>
        <v>#REF!</v>
      </c>
      <c r="NK168" s="255" t="e">
        <f t="shared" si="908"/>
        <v>#REF!</v>
      </c>
      <c r="NL168" s="255">
        <f t="shared" si="1150"/>
        <v>311.36894220308574</v>
      </c>
      <c r="NM168" s="255">
        <f t="shared" si="773"/>
        <v>0.92856421413338652</v>
      </c>
      <c r="NN168" s="256" t="e">
        <f t="shared" si="774"/>
        <v>#REF!</v>
      </c>
      <c r="NO168" s="257" t="e">
        <f t="shared" si="801"/>
        <v>#REF!</v>
      </c>
      <c r="NP168" s="254">
        <f t="shared" si="1151"/>
        <v>119.21725960626861</v>
      </c>
      <c r="NQ168" s="255">
        <f t="shared" si="909"/>
        <v>134.35785157626472</v>
      </c>
      <c r="NR168" s="255">
        <f t="shared" si="1152"/>
        <v>104.84886921842404</v>
      </c>
      <c r="NS168" s="255">
        <f t="shared" si="910"/>
        <v>130.01259783084581</v>
      </c>
      <c r="NT168" s="255">
        <f t="shared" si="1153"/>
        <v>1122.8149823086869</v>
      </c>
      <c r="NU168" s="255">
        <f t="shared" si="1154"/>
        <v>0.10617711865684129</v>
      </c>
      <c r="NV168" s="256">
        <f t="shared" si="1155"/>
        <v>9.3380361742981047E-2</v>
      </c>
      <c r="NW168" s="257">
        <f t="shared" si="911"/>
        <v>1.0358957808877343</v>
      </c>
      <c r="NX168" s="254">
        <f t="shared" si="1156"/>
        <v>26.901772177805356</v>
      </c>
      <c r="NY168" s="255">
        <f t="shared" si="912"/>
        <v>30.318297244386635</v>
      </c>
      <c r="NZ168" s="255">
        <f t="shared" si="1157"/>
        <v>9.6007413574626874E-2</v>
      </c>
      <c r="OA168" s="255">
        <f t="shared" si="913"/>
        <v>0.11904919283253733</v>
      </c>
      <c r="OB168" s="255">
        <f t="shared" si="1158"/>
        <v>29.192468368095398</v>
      </c>
      <c r="OC168" s="255">
        <f t="shared" si="775"/>
        <v>0.92153126068662439</v>
      </c>
      <c r="OD168" s="256">
        <f t="shared" si="776"/>
        <v>3.2887734042919741E-3</v>
      </c>
      <c r="OE168" s="257">
        <f t="shared" si="777"/>
        <v>1.1178237757242313</v>
      </c>
      <c r="OF168" s="254">
        <f t="shared" si="1159"/>
        <v>0</v>
      </c>
      <c r="OG168" s="255">
        <f t="shared" si="914"/>
        <v>0</v>
      </c>
      <c r="OH168" s="255">
        <f t="shared" si="1160"/>
        <v>0</v>
      </c>
      <c r="OI168" s="255">
        <f t="shared" si="915"/>
        <v>0</v>
      </c>
      <c r="OJ168" s="255">
        <f t="shared" si="1161"/>
        <v>0</v>
      </c>
      <c r="OK168" s="255"/>
      <c r="OL168" s="256"/>
      <c r="OM168" s="257"/>
      <c r="ON168" s="258"/>
      <c r="OO168" s="254">
        <f t="shared" si="1162"/>
        <v>0</v>
      </c>
      <c r="OP168" s="255">
        <f t="shared" si="916"/>
        <v>0</v>
      </c>
      <c r="OQ168" s="255">
        <f t="shared" si="1163"/>
        <v>0</v>
      </c>
      <c r="OR168" s="255">
        <f t="shared" si="917"/>
        <v>0</v>
      </c>
      <c r="OS168" s="255">
        <f t="shared" si="1164"/>
        <v>0</v>
      </c>
      <c r="OT168" s="255"/>
      <c r="OU168" s="256"/>
      <c r="OV168" s="257"/>
      <c r="OW168" s="258"/>
      <c r="OX168" s="254">
        <f t="shared" si="1165"/>
        <v>603.47688172197741</v>
      </c>
      <c r="OY168" s="255">
        <f t="shared" si="918"/>
        <v>680.11844570066853</v>
      </c>
      <c r="OZ168" s="255">
        <f t="shared" si="1166"/>
        <v>3.1048462249511983</v>
      </c>
      <c r="PA168" s="255">
        <f t="shared" si="919"/>
        <v>3.8500093189394859</v>
      </c>
      <c r="PB168" s="255">
        <f t="shared" si="1167"/>
        <v>944.07423171789719</v>
      </c>
      <c r="PC168" s="255">
        <f t="shared" si="804"/>
        <v>0.63922609202440861</v>
      </c>
      <c r="PD168" s="259">
        <f t="shared" si="920"/>
        <v>3.2887734042919736E-3</v>
      </c>
      <c r="PE168" s="257">
        <f t="shared" si="805"/>
        <v>1.0819710193041299</v>
      </c>
      <c r="PF168" s="254">
        <f t="shared" si="921"/>
        <v>11.811708904916427</v>
      </c>
      <c r="PG168" s="255">
        <f t="shared" si="922"/>
        <v>13.311795935840813</v>
      </c>
      <c r="PH168" s="255">
        <f t="shared" si="1168"/>
        <v>0.36586069199406429</v>
      </c>
      <c r="PI168" s="255">
        <f t="shared" si="923"/>
        <v>0.45366725807263975</v>
      </c>
      <c r="PJ168" s="255">
        <f t="shared" si="924"/>
        <v>111.24533282915755</v>
      </c>
      <c r="PK168" s="255">
        <f t="shared" si="778"/>
        <v>0.10617711866668587</v>
      </c>
      <c r="PL168" s="259">
        <f t="shared" si="779"/>
        <v>3.2887734045969046E-3</v>
      </c>
      <c r="PM168" s="257">
        <f t="shared" si="780"/>
        <v>1.0142737996877724</v>
      </c>
      <c r="PN168" s="254">
        <f t="shared" si="925"/>
        <v>0.30268793932226234</v>
      </c>
      <c r="PO168" s="255">
        <f t="shared" si="926"/>
        <v>0.34112930761618965</v>
      </c>
      <c r="PP168" s="255">
        <f t="shared" si="1169"/>
        <v>9.3755797598945121E-3</v>
      </c>
      <c r="PQ168" s="255">
        <f t="shared" si="927"/>
        <v>1.1625718902269195E-2</v>
      </c>
      <c r="PR168" s="255">
        <f t="shared" si="928"/>
        <v>2.8507831359830789</v>
      </c>
      <c r="PS168" s="255">
        <f t="shared" si="781"/>
        <v>0.1061771186666859</v>
      </c>
      <c r="PT168" s="259">
        <f t="shared" si="782"/>
        <v>3.2887734045969051E-3</v>
      </c>
      <c r="PU168" s="257">
        <f t="shared" si="783"/>
        <v>1.0142737996877724</v>
      </c>
      <c r="PV168" s="254">
        <f t="shared" si="929"/>
        <v>53.879738631859951</v>
      </c>
      <c r="PW168" s="255">
        <f t="shared" si="930"/>
        <v>60.722465438106163</v>
      </c>
      <c r="PX168" s="255">
        <f t="shared" si="931"/>
        <v>0.17870928032453334</v>
      </c>
      <c r="PY168" s="255">
        <f t="shared" si="932"/>
        <v>0.22159950760242134</v>
      </c>
      <c r="PZ168" s="255">
        <f t="shared" si="933"/>
        <v>54.339189222130933</v>
      </c>
      <c r="QA168" s="255">
        <f t="shared" si="1170"/>
        <v>0.99154476544740455</v>
      </c>
      <c r="QB168" s="259">
        <f t="shared" si="934"/>
        <v>3.2887734042919749E-3</v>
      </c>
      <c r="QC168" s="257">
        <f t="shared" si="1171"/>
        <v>1.1267154908288504</v>
      </c>
      <c r="QD168" s="254">
        <f t="shared" si="935"/>
        <v>300.48815112274218</v>
      </c>
      <c r="QE168" s="255">
        <f t="shared" si="936"/>
        <v>338.65014631533046</v>
      </c>
      <c r="QF168" s="255">
        <f t="shared" si="937"/>
        <v>1.0044923458978248</v>
      </c>
      <c r="QG168" s="255">
        <f t="shared" si="938"/>
        <v>1.2455705089133027</v>
      </c>
      <c r="QH168" s="255">
        <f t="shared" si="939"/>
        <v>305.43069479548944</v>
      </c>
      <c r="QI168" s="255">
        <f t="shared" si="784"/>
        <v>0.98381778990465674</v>
      </c>
      <c r="QJ168" s="259">
        <f t="shared" si="785"/>
        <v>3.2887734042919741E-3</v>
      </c>
      <c r="QK168" s="257">
        <f t="shared" si="786"/>
        <v>1.1257341649349215</v>
      </c>
      <c r="QL168" s="254">
        <f t="shared" si="940"/>
        <v>1124.9296028532585</v>
      </c>
      <c r="QM168" s="255">
        <f t="shared" si="941"/>
        <v>1267.7956624156225</v>
      </c>
      <c r="QN168" s="255">
        <f t="shared" si="942"/>
        <v>7.3381616489676338</v>
      </c>
      <c r="QO168" s="255">
        <f t="shared" si="943"/>
        <v>9.099320444719865</v>
      </c>
      <c r="QP168" s="255">
        <f t="shared" si="1172"/>
        <v>2231.2761467211617</v>
      </c>
      <c r="QQ168" s="255">
        <f t="shared" si="1173"/>
        <v>0.50416422212299072</v>
      </c>
      <c r="QR168" s="259">
        <f t="shared" si="944"/>
        <v>3.2887734042919745E-3</v>
      </c>
      <c r="QS168" s="257">
        <f t="shared" si="1174"/>
        <v>1.0648181618266499</v>
      </c>
      <c r="QT168" s="254">
        <f t="shared" si="945"/>
        <v>157.64747899218247</v>
      </c>
      <c r="QU168" s="255">
        <f t="shared" si="946"/>
        <v>177.66870882418965</v>
      </c>
      <c r="QV168" s="255">
        <f t="shared" si="947"/>
        <v>0.54866452719679937</v>
      </c>
      <c r="QW168" s="255">
        <f t="shared" si="948"/>
        <v>0.68034401372403119</v>
      </c>
      <c r="QX168" s="255">
        <f t="shared" si="949"/>
        <v>166.82953178859063</v>
      </c>
      <c r="QY168" s="255">
        <f t="shared" si="787"/>
        <v>0.94496146636649547</v>
      </c>
      <c r="QZ168" s="259">
        <f t="shared" si="788"/>
        <v>3.2887734042919745E-3</v>
      </c>
      <c r="RA168" s="257">
        <f t="shared" si="789"/>
        <v>1.1207994118455751</v>
      </c>
      <c r="RB168" s="254">
        <f t="shared" si="950"/>
        <v>6.4047301139446594E-2</v>
      </c>
      <c r="RC168" s="255">
        <f t="shared" si="951"/>
        <v>7.2181308384156317E-2</v>
      </c>
      <c r="RD168" s="255">
        <f t="shared" si="1175"/>
        <v>1.9838272432769494E-3</v>
      </c>
      <c r="RE168" s="255">
        <f t="shared" si="952"/>
        <v>2.4599457816634174E-3</v>
      </c>
      <c r="RF168" s="255">
        <f t="shared" si="953"/>
        <v>0.60321189677828801</v>
      </c>
      <c r="RG168" s="255">
        <f t="shared" si="790"/>
        <v>0.1061771186568413</v>
      </c>
      <c r="RH168" s="259">
        <f t="shared" si="791"/>
        <v>3.2887734042919745E-3</v>
      </c>
      <c r="RI168" s="257">
        <f t="shared" si="792"/>
        <v>1.0142737996864488</v>
      </c>
      <c r="RJ168" s="254">
        <f t="shared" si="954"/>
        <v>71.068045530259099</v>
      </c>
      <c r="RK168" s="255">
        <f t="shared" si="955"/>
        <v>80.093687312602</v>
      </c>
      <c r="RL168" s="255">
        <f t="shared" si="1176"/>
        <v>2.2012906452125462</v>
      </c>
      <c r="RM168" s="255">
        <f t="shared" si="956"/>
        <v>2.7296004000635574</v>
      </c>
      <c r="RN168" s="255">
        <f t="shared" si="957"/>
        <v>669.33484755738368</v>
      </c>
      <c r="RO168" s="255">
        <f t="shared" si="793"/>
        <v>0.10617711865684128</v>
      </c>
      <c r="RP168" s="259">
        <f t="shared" si="794"/>
        <v>3.2887734042919741E-3</v>
      </c>
      <c r="RQ168" s="257">
        <f t="shared" si="795"/>
        <v>1.0142737996864488</v>
      </c>
      <c r="RR168" s="254">
        <f t="shared" si="958"/>
        <v>0</v>
      </c>
      <c r="RS168" s="255">
        <f t="shared" si="959"/>
        <v>0</v>
      </c>
      <c r="RT168" s="255">
        <f t="shared" si="1177"/>
        <v>0</v>
      </c>
      <c r="RU168" s="255">
        <f t="shared" si="960"/>
        <v>0</v>
      </c>
      <c r="RV168" s="255">
        <f t="shared" si="961"/>
        <v>0</v>
      </c>
      <c r="RW168" s="255"/>
      <c r="RX168" s="259"/>
      <c r="RY168" s="257"/>
      <c r="RZ168" s="260"/>
      <c r="SA168" s="242" t="e">
        <f t="shared" si="962"/>
        <v>#REF!</v>
      </c>
      <c r="SB168" s="242">
        <f t="shared" si="963"/>
        <v>0.28338970801127666</v>
      </c>
      <c r="SC168" s="242">
        <f t="shared" si="964"/>
        <v>0.53493658125042598</v>
      </c>
      <c r="SD168" s="242">
        <f t="shared" si="965"/>
        <v>2.1909346004194932E-2</v>
      </c>
      <c r="SE168" s="242">
        <f t="shared" si="966"/>
        <v>0</v>
      </c>
      <c r="SF168" s="262">
        <v>0</v>
      </c>
      <c r="SG168" s="242">
        <f t="shared" si="967"/>
        <v>0</v>
      </c>
      <c r="SH168" s="262">
        <v>0</v>
      </c>
      <c r="SI168" s="242">
        <f t="shared" si="968"/>
        <v>0.60990706358173796</v>
      </c>
      <c r="SJ168" s="242">
        <f t="shared" si="969"/>
        <v>5.1829391164045169E-2</v>
      </c>
      <c r="SK168" s="242">
        <f t="shared" si="970"/>
        <v>1.318555939594104E-3</v>
      </c>
      <c r="SL168" s="242">
        <f t="shared" si="971"/>
        <v>4.2026487807916117E-2</v>
      </c>
      <c r="SM168" s="242">
        <f t="shared" si="972"/>
        <v>0.23584130755386604</v>
      </c>
      <c r="SN168" s="242">
        <f t="shared" si="973"/>
        <v>1.3360273476438975</v>
      </c>
      <c r="SO168" s="242">
        <f t="shared" si="974"/>
        <v>0.12642617365618086</v>
      </c>
      <c r="SP168" s="242">
        <f t="shared" si="975"/>
        <v>2.0285475993728978E-4</v>
      </c>
      <c r="SQ168" s="242">
        <f t="shared" si="976"/>
        <v>0.31219347554348897</v>
      </c>
      <c r="SR168" s="242">
        <f t="shared" si="977"/>
        <v>0</v>
      </c>
      <c r="SS168" s="242" t="e">
        <f t="shared" si="978"/>
        <v>#REF!</v>
      </c>
      <c r="ST168" s="242" t="e">
        <f t="shared" si="979"/>
        <v>#REF!</v>
      </c>
      <c r="SU168" s="242" t="e">
        <f t="shared" si="796"/>
        <v>#REF!</v>
      </c>
      <c r="SV168" s="242" t="e">
        <f t="shared" si="797"/>
        <v>#REF!</v>
      </c>
      <c r="SW168" s="242" t="e">
        <f t="shared" si="980"/>
        <v>#REF!</v>
      </c>
      <c r="SX168" s="242" t="e">
        <f t="shared" si="980"/>
        <v>#REF!</v>
      </c>
      <c r="SY168" s="242" t="e">
        <f t="shared" si="980"/>
        <v>#REF!</v>
      </c>
      <c r="SZ168" s="263" t="e">
        <f t="shared" si="980"/>
        <v>#REF!</v>
      </c>
      <c r="TA168" s="264">
        <f t="shared" si="981"/>
        <v>572.93399999999997</v>
      </c>
      <c r="TB168" s="264">
        <f t="shared" si="982"/>
        <v>690.20600000000002</v>
      </c>
      <c r="TC168" s="264">
        <f t="shared" si="983"/>
        <v>1414.9359999999999</v>
      </c>
      <c r="TD168" s="264">
        <f t="shared" si="984"/>
        <v>53.704000000000001</v>
      </c>
      <c r="TE168" s="264">
        <f t="shared" si="985"/>
        <v>0</v>
      </c>
      <c r="TF168" s="264">
        <f t="shared" si="985"/>
        <v>0</v>
      </c>
      <c r="TG168" s="264">
        <f t="shared" si="986"/>
        <v>1544.538</v>
      </c>
      <c r="TH168" s="264">
        <f t="shared" si="987"/>
        <v>140.01400000000001</v>
      </c>
      <c r="TI168" s="264">
        <f t="shared" si="988"/>
        <v>3.5619999999999998</v>
      </c>
      <c r="TJ168" s="264">
        <f t="shared" si="989"/>
        <v>102.202</v>
      </c>
      <c r="TK168" s="264">
        <f t="shared" si="990"/>
        <v>574.03</v>
      </c>
      <c r="TL168" s="264">
        <f t="shared" si="991"/>
        <v>3437.8779999999997</v>
      </c>
      <c r="TM168" s="264">
        <f t="shared" si="992"/>
        <v>309.072</v>
      </c>
      <c r="TN168" s="264">
        <f t="shared" si="993"/>
        <v>0.54800000000000004</v>
      </c>
      <c r="TO168" s="264">
        <f t="shared" si="994"/>
        <v>843.37200000000007</v>
      </c>
      <c r="TP168" s="264">
        <f t="shared" si="994"/>
        <v>0</v>
      </c>
      <c r="TQ168" s="264"/>
      <c r="TR168" s="264"/>
      <c r="TS168" s="264" t="e">
        <f t="shared" si="995"/>
        <v>#REF!</v>
      </c>
      <c r="TT168" s="264">
        <f t="shared" si="996"/>
        <v>776.48779995089808</v>
      </c>
      <c r="TU168" s="264">
        <f t="shared" si="997"/>
        <v>1465.7262326261671</v>
      </c>
      <c r="TV168" s="264">
        <f t="shared" si="998"/>
        <v>60.031608051494118</v>
      </c>
      <c r="TW168" s="264">
        <f t="shared" si="998"/>
        <v>0</v>
      </c>
      <c r="TX168" s="264">
        <f t="shared" si="999"/>
        <v>0</v>
      </c>
      <c r="TY168" s="264">
        <f t="shared" si="1000"/>
        <v>1671.145354213962</v>
      </c>
      <c r="TZ168" s="264">
        <f t="shared" si="1001"/>
        <v>142.01253178948377</v>
      </c>
      <c r="UA168" s="264">
        <f t="shared" si="1002"/>
        <v>3.6128432744878451</v>
      </c>
      <c r="UB168" s="264">
        <f t="shared" si="1003"/>
        <v>115.15257659369016</v>
      </c>
      <c r="UC168" s="264">
        <f t="shared" si="1004"/>
        <v>646.20518269759293</v>
      </c>
      <c r="UD168" s="264">
        <f t="shared" si="1005"/>
        <v>3660.7149325442792</v>
      </c>
      <c r="UE168" s="264">
        <f t="shared" si="1006"/>
        <v>346.40771581793558</v>
      </c>
      <c r="UF168" s="264">
        <f t="shared" si="1007"/>
        <v>0.555822042228174</v>
      </c>
      <c r="UG168" s="264">
        <f t="shared" si="1008"/>
        <v>855.41012298915985</v>
      </c>
      <c r="UH168" s="264">
        <f t="shared" si="1008"/>
        <v>0</v>
      </c>
      <c r="UI168" s="191"/>
      <c r="UJ168" s="191"/>
      <c r="UK168" s="191"/>
      <c r="UL168" s="191"/>
      <c r="UM168" s="189"/>
      <c r="UN168" s="191"/>
      <c r="UO168" s="191"/>
      <c r="UP168" s="191"/>
      <c r="UQ168" s="191"/>
      <c r="UR168" s="191"/>
      <c r="US168" s="191"/>
      <c r="UT168" s="191"/>
      <c r="UU168" s="191"/>
      <c r="UV168" s="192"/>
      <c r="UW168" s="191"/>
      <c r="UX168" s="191"/>
      <c r="UY168" s="191"/>
      <c r="UZ168" s="191"/>
      <c r="VA168" s="191"/>
      <c r="VB168" s="191"/>
      <c r="VC168" s="191"/>
      <c r="VD168" s="191"/>
      <c r="VE168" s="191"/>
      <c r="VF168" s="191"/>
      <c r="VG168" s="191"/>
      <c r="VH168" s="191"/>
      <c r="VI168" s="191"/>
      <c r="VJ168" s="191"/>
      <c r="VK168" s="191"/>
      <c r="VL168" s="191"/>
      <c r="VM168" s="191"/>
      <c r="VN168" s="219"/>
      <c r="VO168" s="191"/>
      <c r="VP168" s="191"/>
      <c r="VQ168" s="191"/>
      <c r="VR168" s="191"/>
      <c r="VS168" s="191"/>
      <c r="VT168" s="191"/>
      <c r="VU168" s="191"/>
      <c r="VV168" s="191"/>
    </row>
    <row r="169" spans="1:594" ht="23.1" hidden="1" customHeight="1" thickBot="1" x14ac:dyDescent="0.35">
      <c r="A169" s="265">
        <v>132</v>
      </c>
      <c r="B169" s="266" t="s">
        <v>174</v>
      </c>
      <c r="C169" s="265">
        <v>5</v>
      </c>
      <c r="D169" s="267">
        <v>4400.78</v>
      </c>
      <c r="E169" s="239"/>
      <c r="F169" s="240">
        <f t="shared" si="1009"/>
        <v>4400.78</v>
      </c>
      <c r="G169" s="240"/>
      <c r="H169" s="268">
        <f>3997.5</f>
        <v>3997.5</v>
      </c>
      <c r="I169" s="269">
        <v>3.6804999999999999</v>
      </c>
      <c r="J169" s="269">
        <v>3.6804999999999999</v>
      </c>
      <c r="K169" s="269">
        <f t="shared" si="798"/>
        <v>3.0705999999999998</v>
      </c>
      <c r="L169" s="269">
        <f t="shared" si="799"/>
        <v>3.3031999999999999</v>
      </c>
      <c r="M169" s="269">
        <v>0.52549999999999997</v>
      </c>
      <c r="N169" s="269">
        <v>0.2326</v>
      </c>
      <c r="O169" s="269">
        <v>0.37730000000000002</v>
      </c>
      <c r="P169" s="269">
        <v>1.8700000000000001E-2</v>
      </c>
      <c r="Q169" s="269">
        <v>0</v>
      </c>
      <c r="R169" s="269">
        <v>0</v>
      </c>
      <c r="S169" s="269">
        <v>0.53710000000000002</v>
      </c>
      <c r="T169" s="269">
        <v>4.6300000000000001E-2</v>
      </c>
      <c r="U169" s="269">
        <v>1.1999999999999999E-3</v>
      </c>
      <c r="V169" s="269">
        <v>3.4599999999999999E-2</v>
      </c>
      <c r="W169" s="269">
        <v>0.26469999999999999</v>
      </c>
      <c r="X169" s="269">
        <v>1.2177</v>
      </c>
      <c r="Y169" s="269">
        <v>0.11650000000000001</v>
      </c>
      <c r="Z169" s="269">
        <v>1E-4</v>
      </c>
      <c r="AA169" s="269">
        <v>0.30819999999999997</v>
      </c>
      <c r="AB169" s="269">
        <v>0</v>
      </c>
      <c r="AC169" s="244">
        <v>390.11</v>
      </c>
      <c r="AD169" s="243">
        <f t="shared" si="802"/>
        <v>85.824200000000005</v>
      </c>
      <c r="AE169" s="243">
        <f t="shared" si="806"/>
        <v>0</v>
      </c>
      <c r="AF169" s="243">
        <f t="shared" si="1010"/>
        <v>0</v>
      </c>
      <c r="AG169" s="243">
        <f t="shared" si="1011"/>
        <v>0</v>
      </c>
      <c r="AH169" s="244">
        <v>14.186300335208299</v>
      </c>
      <c r="AI169" s="243">
        <f t="shared" si="807"/>
        <v>55.68845230983694</v>
      </c>
      <c r="AJ169" s="243">
        <f t="shared" si="1012"/>
        <v>1.7950419672834825</v>
      </c>
      <c r="AK169" s="243">
        <f t="shared" si="1013"/>
        <v>47.501985187671508</v>
      </c>
      <c r="AL169" s="243">
        <f t="shared" si="808"/>
        <v>27.290447632252263</v>
      </c>
      <c r="AM169" s="243">
        <f t="shared" si="1014"/>
        <v>687.71928033275697</v>
      </c>
      <c r="AN169" s="244">
        <v>838.22</v>
      </c>
      <c r="AO169" s="244">
        <v>184.4084</v>
      </c>
      <c r="AP169" s="243">
        <f t="shared" si="1015"/>
        <v>0</v>
      </c>
      <c r="AQ169" s="243">
        <f t="shared" si="1016"/>
        <v>0</v>
      </c>
      <c r="AR169" s="243">
        <f t="shared" si="1017"/>
        <v>0</v>
      </c>
      <c r="AS169" s="244">
        <v>111.400464219817</v>
      </c>
      <c r="AT169" s="244" t="e">
        <f t="shared" si="809"/>
        <v>#REF!</v>
      </c>
      <c r="AU169" s="243">
        <f t="shared" si="810"/>
        <v>128.85058323390277</v>
      </c>
      <c r="AV169" s="243">
        <f t="shared" si="1018"/>
        <v>4.1533243396127375</v>
      </c>
      <c r="AW169" s="243">
        <f t="shared" si="1019"/>
        <v>109.90893519801621</v>
      </c>
      <c r="AX169" s="243">
        <f t="shared" si="811"/>
        <v>63.143972372685994</v>
      </c>
      <c r="AY169" s="243">
        <f t="shared" si="1020"/>
        <v>1591.2281037916871</v>
      </c>
      <c r="AZ169" s="244">
        <v>203</v>
      </c>
      <c r="BA169" s="243">
        <f t="shared" si="1021"/>
        <v>1034.7248333333332</v>
      </c>
      <c r="BB169" s="243">
        <f t="shared" si="1022"/>
        <v>107.90701833333333</v>
      </c>
      <c r="BC169" s="243">
        <f t="shared" si="1023"/>
        <v>86.325614666666667</v>
      </c>
      <c r="BD169" s="243">
        <f t="shared" si="1024"/>
        <v>21.58140366666666</v>
      </c>
      <c r="BE169" s="244">
        <v>40.465131874999997</v>
      </c>
      <c r="BF169" s="243">
        <f t="shared" si="1025"/>
        <v>32.372105499999996</v>
      </c>
      <c r="BG169" s="243">
        <f t="shared" si="1026"/>
        <v>8.0930263750000009</v>
      </c>
      <c r="BH169" s="243">
        <f t="shared" si="812"/>
        <v>134.42579916737085</v>
      </c>
      <c r="BI169" s="243">
        <f t="shared" si="1027"/>
        <v>4.3330338873222356</v>
      </c>
      <c r="BJ169" s="243">
        <f t="shared" si="1028"/>
        <v>114.66456789572884</v>
      </c>
      <c r="BK169" s="243">
        <f t="shared" si="813"/>
        <v>65.876139135451865</v>
      </c>
      <c r="BL169" s="243">
        <f t="shared" si="1029"/>
        <v>1660.078706213387</v>
      </c>
      <c r="BM169" s="244">
        <v>30.02</v>
      </c>
      <c r="BN169" s="243">
        <f t="shared" si="1030"/>
        <v>6.6044</v>
      </c>
      <c r="BO169" s="243">
        <f t="shared" si="814"/>
        <v>0</v>
      </c>
      <c r="BP169" s="243">
        <f t="shared" si="1031"/>
        <v>0</v>
      </c>
      <c r="BQ169" s="243">
        <f t="shared" si="1032"/>
        <v>0</v>
      </c>
      <c r="BR169" s="244">
        <v>3.62802421250833</v>
      </c>
      <c r="BS169" s="243">
        <f t="shared" si="815"/>
        <v>4.5735593687276923</v>
      </c>
      <c r="BT169" s="243">
        <f t="shared" si="1033"/>
        <v>0.14742250262319775</v>
      </c>
      <c r="BU169" s="243">
        <f t="shared" si="1034"/>
        <v>3.9012244078807514</v>
      </c>
      <c r="BV169" s="243">
        <f t="shared" si="816"/>
        <v>2.2412991790618011</v>
      </c>
      <c r="BW169" s="243">
        <f t="shared" si="1035"/>
        <v>56.480739312357386</v>
      </c>
      <c r="BX169" s="244">
        <v>0</v>
      </c>
      <c r="BY169" s="243">
        <f t="shared" si="817"/>
        <v>0</v>
      </c>
      <c r="BZ169" s="243">
        <f t="shared" si="1036"/>
        <v>0</v>
      </c>
      <c r="CA169" s="243">
        <f t="shared" si="1037"/>
        <v>0</v>
      </c>
      <c r="CB169" s="243">
        <f t="shared" si="818"/>
        <v>0</v>
      </c>
      <c r="CC169" s="243">
        <f t="shared" si="1038"/>
        <v>0</v>
      </c>
      <c r="CD169" s="245"/>
      <c r="CE169" s="243">
        <f t="shared" si="819"/>
        <v>0</v>
      </c>
      <c r="CF169" s="243">
        <f t="shared" si="1039"/>
        <v>0</v>
      </c>
      <c r="CG169" s="243">
        <f t="shared" si="1040"/>
        <v>0</v>
      </c>
      <c r="CH169" s="243">
        <f t="shared" si="820"/>
        <v>0</v>
      </c>
      <c r="CI169" s="243">
        <f t="shared" si="1041"/>
        <v>0</v>
      </c>
      <c r="CJ169" s="245"/>
      <c r="CK169" s="243">
        <f t="shared" si="821"/>
        <v>0</v>
      </c>
      <c r="CL169" s="243">
        <f t="shared" si="1042"/>
        <v>0</v>
      </c>
      <c r="CM169" s="243">
        <f t="shared" si="1043"/>
        <v>0</v>
      </c>
      <c r="CN169" s="243">
        <f t="shared" si="822"/>
        <v>0</v>
      </c>
      <c r="CO169" s="243">
        <f t="shared" si="1044"/>
        <v>0</v>
      </c>
      <c r="CP169" s="243">
        <v>0</v>
      </c>
      <c r="CQ169" s="243">
        <f t="shared" si="823"/>
        <v>0</v>
      </c>
      <c r="CR169" s="243">
        <f t="shared" si="1178"/>
        <v>0</v>
      </c>
      <c r="CS169" s="243">
        <f t="shared" si="1045"/>
        <v>0</v>
      </c>
      <c r="CT169" s="243">
        <f t="shared" si="824"/>
        <v>0</v>
      </c>
      <c r="CU169" s="243">
        <f t="shared" si="1046"/>
        <v>0</v>
      </c>
      <c r="CV169" s="243"/>
      <c r="CW169" s="243">
        <f t="shared" si="825"/>
        <v>0</v>
      </c>
      <c r="CX169" s="243">
        <f t="shared" si="1179"/>
        <v>0</v>
      </c>
      <c r="CY169" s="243">
        <f t="shared" si="1047"/>
        <v>0</v>
      </c>
      <c r="CZ169" s="243">
        <f t="shared" si="826"/>
        <v>0</v>
      </c>
      <c r="DA169" s="243">
        <f t="shared" si="1048"/>
        <v>0</v>
      </c>
      <c r="DB169" s="244">
        <v>43.67</v>
      </c>
      <c r="DC169" s="243">
        <f t="shared" si="1049"/>
        <v>9.6074000000000002</v>
      </c>
      <c r="DD169" s="243">
        <f t="shared" si="827"/>
        <v>0</v>
      </c>
      <c r="DE169" s="244">
        <v>1.8003310757650099</v>
      </c>
      <c r="DF169" s="244">
        <v>5.7063868625E-2</v>
      </c>
      <c r="DG169" s="243">
        <f t="shared" si="828"/>
        <v>6.2645235136530335</v>
      </c>
      <c r="DH169" s="243">
        <f t="shared" si="829"/>
        <v>3.0699659229021523</v>
      </c>
      <c r="DI169" s="243">
        <f t="shared" si="1050"/>
        <v>77.363141257134231</v>
      </c>
      <c r="DJ169" s="244">
        <v>277.42</v>
      </c>
      <c r="DK169" s="243">
        <f t="shared" si="1051"/>
        <v>61.032400000000003</v>
      </c>
      <c r="DL169" s="243">
        <f t="shared" si="830"/>
        <v>0</v>
      </c>
      <c r="DM169" s="244">
        <v>11.636688336575</v>
      </c>
      <c r="DN169" s="244">
        <v>13.2391530137083</v>
      </c>
      <c r="DO169" s="243">
        <f t="shared" si="831"/>
        <v>41.282067221048877</v>
      </c>
      <c r="DP169" s="243">
        <f t="shared" si="832"/>
        <v>20.230515428566608</v>
      </c>
      <c r="DQ169" s="243">
        <f t="shared" si="1052"/>
        <v>509.80898879987848</v>
      </c>
      <c r="DR169" s="244">
        <v>53.84</v>
      </c>
      <c r="DS169" s="243">
        <f t="shared" si="1053"/>
        <v>11.844800000000001</v>
      </c>
      <c r="DT169" s="243">
        <f t="shared" si="833"/>
        <v>0</v>
      </c>
      <c r="DU169" s="244">
        <v>2.2774226956449999</v>
      </c>
      <c r="DV169" s="244">
        <v>0</v>
      </c>
      <c r="DW169" s="243">
        <f t="shared" si="834"/>
        <v>7.7220010076470293</v>
      </c>
      <c r="DX169" s="243">
        <f t="shared" si="835"/>
        <v>3.7842111851646019</v>
      </c>
      <c r="DY169" s="243">
        <f t="shared" si="836"/>
        <v>95.362121866147973</v>
      </c>
      <c r="DZ169" s="244">
        <v>227.36</v>
      </c>
      <c r="EA169" s="243">
        <f t="shared" si="1054"/>
        <v>50.019200000000005</v>
      </c>
      <c r="EB169" s="243">
        <f t="shared" si="837"/>
        <v>0</v>
      </c>
      <c r="EC169" s="244">
        <v>9.4118904990650094</v>
      </c>
      <c r="ED169" s="244">
        <v>9.4217197000000003E-2</v>
      </c>
      <c r="EE169" s="243">
        <f t="shared" si="838"/>
        <v>32.5964712047315</v>
      </c>
      <c r="EF169" s="243">
        <f t="shared" si="839"/>
        <v>15.974088945039824</v>
      </c>
      <c r="EG169" s="243">
        <f t="shared" si="840"/>
        <v>402.5470414150036</v>
      </c>
      <c r="EH169" s="244">
        <v>16.72</v>
      </c>
      <c r="EI169" s="243">
        <f t="shared" si="1055"/>
        <v>3.6783999999999999</v>
      </c>
      <c r="EJ169" s="243">
        <f t="shared" si="841"/>
        <v>0</v>
      </c>
      <c r="EK169" s="244">
        <v>0.70532849110000095</v>
      </c>
      <c r="EL169" s="244">
        <v>0</v>
      </c>
      <c r="EM169" s="243">
        <f t="shared" si="842"/>
        <v>2.3978470127909182</v>
      </c>
      <c r="EN169" s="243">
        <f t="shared" si="843"/>
        <v>1.175078775194546</v>
      </c>
      <c r="EO169" s="243">
        <f t="shared" si="1056"/>
        <v>29.611985134902557</v>
      </c>
      <c r="EP169" s="244">
        <v>0</v>
      </c>
      <c r="EQ169" s="244">
        <v>510.49047999999999</v>
      </c>
      <c r="ER169" s="244">
        <v>0</v>
      </c>
      <c r="ES169" s="244">
        <v>0</v>
      </c>
      <c r="ET169" s="244">
        <v>0</v>
      </c>
      <c r="EU169" s="243">
        <f t="shared" si="844"/>
        <v>58.002929342197895</v>
      </c>
      <c r="EV169" s="243">
        <f t="shared" si="1057"/>
        <v>1.8696460051598909</v>
      </c>
      <c r="EW169" s="243">
        <f t="shared" si="1058"/>
        <v>49.476223097835074</v>
      </c>
      <c r="EX169" s="243">
        <f t="shared" si="845"/>
        <v>28.424670467109895</v>
      </c>
      <c r="EY169" s="243">
        <f t="shared" si="1059"/>
        <v>716.30169577116931</v>
      </c>
      <c r="EZ169" s="245">
        <f t="shared" si="1060"/>
        <v>619.0100000000001</v>
      </c>
      <c r="FA169" s="245">
        <f t="shared" si="1060"/>
        <v>136.18220000000002</v>
      </c>
      <c r="FB169" s="245">
        <f t="shared" si="1060"/>
        <v>0</v>
      </c>
      <c r="FC169" s="245">
        <f t="shared" si="1061"/>
        <v>0</v>
      </c>
      <c r="FD169" s="245">
        <f t="shared" si="1062"/>
        <v>0</v>
      </c>
      <c r="FE169" s="245">
        <f t="shared" si="1063"/>
        <v>39.222095177483318</v>
      </c>
      <c r="FF169" s="245">
        <f t="shared" si="1064"/>
        <v>148.26583930206925</v>
      </c>
      <c r="FG169" s="245">
        <f t="shared" si="1065"/>
        <v>4.7791488687989778</v>
      </c>
      <c r="FH169" s="245">
        <f t="shared" si="1066"/>
        <v>126.47005636248396</v>
      </c>
      <c r="FI169" s="245">
        <f t="shared" si="1067"/>
        <v>72.65853072397762</v>
      </c>
      <c r="FJ169" s="245">
        <f t="shared" si="1067"/>
        <v>1830.9949742442363</v>
      </c>
      <c r="FK169" s="244">
        <f t="shared" si="846"/>
        <v>145.25820031496741</v>
      </c>
      <c r="FL169" s="244">
        <v>16.5045215519864</v>
      </c>
      <c r="FM169" s="243">
        <f t="shared" si="1068"/>
        <v>0.53200093748191746</v>
      </c>
      <c r="FN169" s="243">
        <f t="shared" si="1069"/>
        <v>14.078278454033745</v>
      </c>
      <c r="FO169" s="244">
        <v>8.0881360775993194</v>
      </c>
      <c r="FP169" s="244">
        <f t="shared" si="1070"/>
        <v>203.82102953346379</v>
      </c>
      <c r="FQ169" s="244">
        <f t="shared" si="847"/>
        <v>3.7224000080713808</v>
      </c>
      <c r="FR169" s="244">
        <v>0.42294638805323298</v>
      </c>
      <c r="FS169" s="243">
        <f t="shared" si="1071"/>
        <v>1.3633104979152212E-2</v>
      </c>
      <c r="FT169" s="243">
        <f t="shared" si="1072"/>
        <v>0.36077125915986274</v>
      </c>
      <c r="FU169" s="244">
        <v>0.20726731940266199</v>
      </c>
      <c r="FV169" s="244">
        <f t="shared" si="1073"/>
        <v>5.2231364586327311</v>
      </c>
      <c r="FW169" s="270">
        <v>1.3072E-2</v>
      </c>
      <c r="FX169" s="243">
        <f t="shared" si="1074"/>
        <v>58.600795659085449</v>
      </c>
      <c r="FY169" s="243">
        <f t="shared" si="1075"/>
        <v>12.892175044998799</v>
      </c>
      <c r="FZ169" s="243">
        <f t="shared" si="848"/>
        <v>0</v>
      </c>
      <c r="GA169" s="243">
        <f t="shared" si="1076"/>
        <v>0</v>
      </c>
      <c r="GB169" s="243">
        <f t="shared" si="1077"/>
        <v>0</v>
      </c>
      <c r="GC169" s="243">
        <f t="shared" si="1078"/>
        <v>1.0178844257364053</v>
      </c>
      <c r="GD169" s="243">
        <f t="shared" si="849"/>
        <v>8.2388255440871987</v>
      </c>
      <c r="GE169" s="243">
        <f t="shared" si="1079"/>
        <v>0.26556740220541775</v>
      </c>
      <c r="GF169" s="243">
        <f t="shared" si="1080"/>
        <v>7.0276790380455392</v>
      </c>
      <c r="GG169" s="243">
        <f t="shared" si="850"/>
        <v>4.0374840336953923</v>
      </c>
      <c r="GH169" s="247">
        <f t="shared" si="1081"/>
        <v>101.74459764912389</v>
      </c>
      <c r="GI169" s="244">
        <v>178</v>
      </c>
      <c r="GJ169" s="244">
        <v>4088.82</v>
      </c>
      <c r="GK169" s="244">
        <v>899.54039999999998</v>
      </c>
      <c r="GL169" s="244">
        <v>2507.9734588236602</v>
      </c>
      <c r="GM169" s="244">
        <v>71.022008333333304</v>
      </c>
      <c r="GN169" s="271">
        <v>445.79</v>
      </c>
      <c r="GO169" s="243">
        <f t="shared" si="1082"/>
        <v>98.073800000000006</v>
      </c>
      <c r="GP169" s="243">
        <f t="shared" si="851"/>
        <v>0</v>
      </c>
      <c r="GQ169" s="243">
        <f t="shared" si="1083"/>
        <v>0</v>
      </c>
      <c r="GR169" s="243">
        <f t="shared" si="1084"/>
        <v>0</v>
      </c>
      <c r="GS169" s="244">
        <v>8.9924681489166698</v>
      </c>
      <c r="GT169" s="244">
        <v>3.8113316050333301</v>
      </c>
      <c r="GU169" s="245"/>
      <c r="GV169" s="243">
        <f t="shared" si="852"/>
        <v>63.249664235891849</v>
      </c>
      <c r="GW169" s="243">
        <f t="shared" si="1085"/>
        <v>2.0387674106712388</v>
      </c>
      <c r="GX169" s="243">
        <f t="shared" si="1086"/>
        <v>53.951663029568728</v>
      </c>
      <c r="GY169" s="243">
        <f t="shared" si="853"/>
        <v>30.995863199492096</v>
      </c>
      <c r="GZ169" s="243">
        <f t="shared" si="1087"/>
        <v>781.0957526272008</v>
      </c>
      <c r="HA169" s="244">
        <v>0</v>
      </c>
      <c r="HB169" s="244">
        <v>44</v>
      </c>
      <c r="HC169" s="244">
        <v>0</v>
      </c>
      <c r="HD169" s="244">
        <v>0</v>
      </c>
      <c r="HE169" s="244">
        <v>148.54</v>
      </c>
      <c r="HF169" s="243">
        <f t="shared" si="1088"/>
        <v>32.678799999999995</v>
      </c>
      <c r="HG169" s="243">
        <f t="shared" si="854"/>
        <v>0</v>
      </c>
      <c r="HH169" s="244">
        <v>6.3778220217800001</v>
      </c>
      <c r="HI169" s="244">
        <v>153.909503357733</v>
      </c>
      <c r="HJ169" s="243">
        <f t="shared" si="855"/>
        <v>38.802595614154583</v>
      </c>
      <c r="HK169" s="243">
        <f t="shared" si="856"/>
        <v>19.01543604968338</v>
      </c>
      <c r="HL169" s="243">
        <f t="shared" si="857"/>
        <v>479.18898845202114</v>
      </c>
      <c r="HM169" s="244">
        <v>129.77000000000001</v>
      </c>
      <c r="HN169" s="243">
        <f t="shared" si="1089"/>
        <v>28.549400000000002</v>
      </c>
      <c r="HO169" s="243">
        <f t="shared" si="858"/>
        <v>0</v>
      </c>
      <c r="HP169" s="244">
        <v>5.5985496356700102</v>
      </c>
      <c r="HQ169" s="244">
        <v>126.510616938767</v>
      </c>
      <c r="HR169" s="243">
        <f t="shared" si="859"/>
        <v>32.999063226356128</v>
      </c>
      <c r="HS169" s="243">
        <f t="shared" si="860"/>
        <v>16.171381490039661</v>
      </c>
      <c r="HT169" s="243">
        <f t="shared" si="861"/>
        <v>407.51881354899939</v>
      </c>
      <c r="HU169" s="244">
        <v>88.25</v>
      </c>
      <c r="HV169" s="243">
        <f t="shared" si="1090"/>
        <v>19.414999999999999</v>
      </c>
      <c r="HW169" s="243">
        <f t="shared" si="862"/>
        <v>0</v>
      </c>
      <c r="HX169" s="244">
        <v>3.604471152785</v>
      </c>
      <c r="HY169" s="244">
        <v>198.59880361899999</v>
      </c>
      <c r="HZ169" s="243">
        <f t="shared" si="863"/>
        <v>35.2078409904463</v>
      </c>
      <c r="IA169" s="243">
        <f t="shared" si="864"/>
        <v>17.253805788111563</v>
      </c>
      <c r="IB169" s="243">
        <f t="shared" si="865"/>
        <v>434.79590586041138</v>
      </c>
      <c r="IC169" s="244">
        <v>39.770000000000003</v>
      </c>
      <c r="ID169" s="243">
        <f t="shared" si="1091"/>
        <v>8.7494000000000014</v>
      </c>
      <c r="IE169" s="243">
        <f t="shared" si="866"/>
        <v>0</v>
      </c>
      <c r="IF169" s="244">
        <v>1.7547936129999999</v>
      </c>
      <c r="IG169" s="244">
        <v>2.9116088522253301</v>
      </c>
      <c r="IH169" s="243">
        <f t="shared" si="867"/>
        <v>6.0430751664527795</v>
      </c>
      <c r="II169" s="243">
        <f t="shared" si="868"/>
        <v>2.9614438815839055</v>
      </c>
      <c r="IJ169" s="243">
        <f t="shared" si="1092"/>
        <v>74.628385815914413</v>
      </c>
      <c r="IK169" s="244">
        <v>41.96</v>
      </c>
      <c r="IL169" s="243">
        <f t="shared" si="1093"/>
        <v>9.2311999999999994</v>
      </c>
      <c r="IM169" s="243">
        <f t="shared" si="869"/>
        <v>0</v>
      </c>
      <c r="IN169" s="244">
        <v>1.92731673451999</v>
      </c>
      <c r="IO169" s="244">
        <v>85.442720615040002</v>
      </c>
      <c r="IP169" s="243">
        <f t="shared" si="870"/>
        <v>15.74359948799445</v>
      </c>
      <c r="IQ169" s="243">
        <f t="shared" si="871"/>
        <v>7.7152418418777238</v>
      </c>
      <c r="IR169" s="243">
        <f t="shared" si="1094"/>
        <v>194.42409441531859</v>
      </c>
      <c r="IS169" s="244">
        <v>3.84</v>
      </c>
      <c r="IT169" s="243">
        <f t="shared" si="1095"/>
        <v>0.8448</v>
      </c>
      <c r="IU169" s="243">
        <f t="shared" si="872"/>
        <v>0</v>
      </c>
      <c r="IV169" s="244">
        <v>0.16793715980999999</v>
      </c>
      <c r="IW169" s="244">
        <v>0.398452451007971</v>
      </c>
      <c r="IX169" s="243">
        <f t="shared" si="873"/>
        <v>0.5966504604723647</v>
      </c>
      <c r="IY169" s="243">
        <f t="shared" si="874"/>
        <v>0.29239200356451683</v>
      </c>
      <c r="IZ169" s="243">
        <f t="shared" si="1096"/>
        <v>7.3682784898258236</v>
      </c>
      <c r="JA169" s="244">
        <v>71.803250000000006</v>
      </c>
      <c r="JB169" s="243">
        <f t="shared" si="1097"/>
        <v>15.796715000000001</v>
      </c>
      <c r="JC169" s="244">
        <v>521.84641666666698</v>
      </c>
      <c r="JD169" s="243">
        <f t="shared" si="875"/>
        <v>0</v>
      </c>
      <c r="JE169" s="243">
        <f t="shared" si="876"/>
        <v>69.246492929054924</v>
      </c>
      <c r="JF169" s="243">
        <f t="shared" si="877"/>
        <v>33.934643729786096</v>
      </c>
      <c r="JG169" s="243">
        <f t="shared" si="1098"/>
        <v>855.15302199060966</v>
      </c>
      <c r="JH169" s="244">
        <v>333.96053333333299</v>
      </c>
      <c r="JI169" s="243">
        <f t="shared" si="1099"/>
        <v>73.471317333333261</v>
      </c>
      <c r="JJ169" s="244">
        <v>421.03813333333301</v>
      </c>
      <c r="JK169" s="243">
        <f t="shared" si="878"/>
        <v>0</v>
      </c>
      <c r="JL169" s="243">
        <f t="shared" si="879"/>
        <v>94.132384102606139</v>
      </c>
      <c r="JM169" s="243">
        <f t="shared" si="880"/>
        <v>46.130118405130276</v>
      </c>
      <c r="JN169" s="243">
        <f t="shared" si="1100"/>
        <v>1162.4789838092827</v>
      </c>
      <c r="JO169" s="244">
        <v>0</v>
      </c>
      <c r="JP169" s="243">
        <f t="shared" si="1101"/>
        <v>0</v>
      </c>
      <c r="JQ169" s="244">
        <v>0</v>
      </c>
      <c r="JR169" s="243">
        <f t="shared" si="881"/>
        <v>0</v>
      </c>
      <c r="JS169" s="243">
        <f t="shared" si="882"/>
        <v>0</v>
      </c>
      <c r="JT169" s="243">
        <f t="shared" si="883"/>
        <v>0</v>
      </c>
      <c r="JU169" s="243">
        <f t="shared" si="1102"/>
        <v>0</v>
      </c>
      <c r="JV169" s="244">
        <v>0</v>
      </c>
      <c r="JW169" s="243">
        <f t="shared" si="1103"/>
        <v>0</v>
      </c>
      <c r="JX169" s="244">
        <v>0</v>
      </c>
      <c r="JY169" s="243">
        <f t="shared" si="884"/>
        <v>0</v>
      </c>
      <c r="JZ169" s="243">
        <f t="shared" si="885"/>
        <v>0</v>
      </c>
      <c r="KA169" s="243">
        <f t="shared" si="886"/>
        <v>0</v>
      </c>
      <c r="KB169" s="243">
        <f t="shared" si="1104"/>
        <v>0</v>
      </c>
      <c r="KC169" s="244">
        <v>172.44</v>
      </c>
      <c r="KD169" s="243">
        <f t="shared" si="1105"/>
        <v>37.936799999999998</v>
      </c>
      <c r="KE169" s="244">
        <v>96.98</v>
      </c>
      <c r="KF169" s="243">
        <f t="shared" si="887"/>
        <v>0</v>
      </c>
      <c r="KG169" s="243">
        <f t="shared" si="888"/>
        <v>34.922482302204834</v>
      </c>
      <c r="KH169" s="243">
        <f t="shared" si="889"/>
        <v>17.113964115110246</v>
      </c>
      <c r="KI169" s="243">
        <f t="shared" si="1106"/>
        <v>431.27189570077815</v>
      </c>
      <c r="KJ169" s="244">
        <v>108.156644444444</v>
      </c>
      <c r="KK169" s="243">
        <f t="shared" si="1107"/>
        <v>23.794461777777681</v>
      </c>
      <c r="KL169" s="244">
        <v>104.836355555556</v>
      </c>
      <c r="KM169" s="243">
        <f t="shared" si="890"/>
        <v>0</v>
      </c>
      <c r="KN169" s="243">
        <f t="shared" si="891"/>
        <v>26.904255716217907</v>
      </c>
      <c r="KO169" s="243">
        <f t="shared" si="892"/>
        <v>13.184585874699781</v>
      </c>
      <c r="KP169" s="243">
        <f t="shared" si="1108"/>
        <v>332.2515640424345</v>
      </c>
      <c r="KQ169" s="243">
        <f t="shared" si="1109"/>
        <v>1138.4904277777771</v>
      </c>
      <c r="KR169" s="243">
        <f t="shared" si="1109"/>
        <v>250.46789411111098</v>
      </c>
      <c r="KS169" s="243">
        <f t="shared" si="1110"/>
        <v>1731.9035017068945</v>
      </c>
      <c r="KT169" s="243">
        <f t="shared" si="1111"/>
        <v>0</v>
      </c>
      <c r="KU169" s="243">
        <f t="shared" si="1112"/>
        <v>0</v>
      </c>
      <c r="KV169" s="243">
        <f t="shared" si="1113"/>
        <v>0</v>
      </c>
      <c r="KW169" s="243">
        <f t="shared" si="1114"/>
        <v>354.5984399959604</v>
      </c>
      <c r="KX169" s="243">
        <f t="shared" si="1115"/>
        <v>11.430001282574096</v>
      </c>
      <c r="KY169" s="243">
        <f t="shared" si="1116"/>
        <v>302.47078425780109</v>
      </c>
      <c r="KZ169" s="243">
        <f t="shared" si="1117"/>
        <v>173.77301317958714</v>
      </c>
      <c r="LA169" s="243">
        <f t="shared" si="1117"/>
        <v>4379.0799321255963</v>
      </c>
      <c r="LB169" s="244">
        <v>190.23</v>
      </c>
      <c r="LC169" s="243">
        <f t="shared" si="1118"/>
        <v>41.8506</v>
      </c>
      <c r="LD169" s="243">
        <f t="shared" si="893"/>
        <v>0</v>
      </c>
      <c r="LE169" s="243">
        <f t="shared" si="1119"/>
        <v>0</v>
      </c>
      <c r="LF169" s="243">
        <f t="shared" si="1120"/>
        <v>0</v>
      </c>
      <c r="LG169" s="244">
        <v>16.651615321166702</v>
      </c>
      <c r="LH169" s="243">
        <f t="shared" si="894"/>
        <v>28.261442035906303</v>
      </c>
      <c r="LI169" s="243">
        <f t="shared" si="1121"/>
        <v>0.91096937347350571</v>
      </c>
      <c r="LJ169" s="243">
        <f t="shared" si="1122"/>
        <v>24.106875757700312</v>
      </c>
      <c r="LK169" s="243">
        <f t="shared" si="895"/>
        <v>13.849682867853652</v>
      </c>
      <c r="LL169" s="243">
        <f t="shared" si="1123"/>
        <v>349.01200826991197</v>
      </c>
      <c r="LM169" s="243">
        <f t="shared" si="896"/>
        <v>0.54166666784117723</v>
      </c>
      <c r="LN169" s="244">
        <v>6.1545228937110799E-2</v>
      </c>
      <c r="LO169" s="243">
        <f t="shared" si="1124"/>
        <v>1.9838272432769494E-3</v>
      </c>
      <c r="LP169" s="243">
        <f t="shared" si="1125"/>
        <v>5.2497787819218517E-2</v>
      </c>
      <c r="LQ169" s="243">
        <f t="shared" si="897"/>
        <v>3.0160594838914402E-2</v>
      </c>
      <c r="LR169" s="243">
        <f t="shared" si="1126"/>
        <v>0.7600469899406429</v>
      </c>
      <c r="LS169" s="244">
        <v>966.67881333333401</v>
      </c>
      <c r="LT169" s="243">
        <f t="shared" si="898"/>
        <v>109.83594230077138</v>
      </c>
      <c r="LU169" s="243">
        <f t="shared" si="1127"/>
        <v>3.5404130976573196</v>
      </c>
      <c r="LV169" s="243">
        <f t="shared" si="1128"/>
        <v>93.68953684000239</v>
      </c>
      <c r="LW169" s="243">
        <f t="shared" si="899"/>
        <v>53.825737781705271</v>
      </c>
      <c r="LX169" s="243">
        <f t="shared" si="1129"/>
        <v>1356.4085920989728</v>
      </c>
      <c r="LY169" s="245">
        <f t="shared" si="900"/>
        <v>0</v>
      </c>
      <c r="LZ169" s="244">
        <v>0</v>
      </c>
      <c r="MA169" s="249">
        <f t="shared" si="1130"/>
        <v>0</v>
      </c>
      <c r="MB169" s="249">
        <f t="shared" si="1131"/>
        <v>0</v>
      </c>
      <c r="MC169" s="249">
        <f t="shared" si="901"/>
        <v>0</v>
      </c>
      <c r="MD169" s="247">
        <f t="shared" si="1132"/>
        <v>0</v>
      </c>
      <c r="ME169" s="250">
        <f t="shared" si="1133"/>
        <v>13003.646899647269</v>
      </c>
      <c r="MF169" s="251">
        <f t="shared" si="1180"/>
        <v>4526.7748925929718</v>
      </c>
      <c r="MG169" s="252" t="e">
        <f t="shared" si="1134"/>
        <v>#REF!</v>
      </c>
      <c r="MH169" s="252" t="e">
        <f t="shared" si="1181"/>
        <v>#REF!</v>
      </c>
      <c r="MI169" s="252">
        <f t="shared" si="1135"/>
        <v>966.67881333333401</v>
      </c>
      <c r="MJ169" s="252">
        <f t="shared" si="1136"/>
        <v>0</v>
      </c>
      <c r="MK169" s="252">
        <f t="shared" si="1182"/>
        <v>1034.7248333333332</v>
      </c>
      <c r="ML169" s="252">
        <f t="shared" si="1137"/>
        <v>0</v>
      </c>
      <c r="MM169" s="252">
        <f t="shared" si="1138"/>
        <v>0</v>
      </c>
      <c r="MN169" s="252">
        <f t="shared" si="1139"/>
        <v>510.49047999999999</v>
      </c>
      <c r="MO169" s="252">
        <f t="shared" si="1140"/>
        <v>145.25820031496741</v>
      </c>
      <c r="MP169" s="253">
        <f t="shared" si="1141"/>
        <v>3.7224000080713808</v>
      </c>
      <c r="MQ169" s="254">
        <f t="shared" si="1183"/>
        <v>0</v>
      </c>
      <c r="MR169" s="255">
        <f t="shared" si="1142"/>
        <v>0</v>
      </c>
      <c r="MS169" s="255">
        <f t="shared" si="1184"/>
        <v>0</v>
      </c>
      <c r="MT169" s="255">
        <f t="shared" si="1185"/>
        <v>1110.980490005699</v>
      </c>
      <c r="MU169" s="255">
        <f t="shared" si="902"/>
        <v>35.810954007086437</v>
      </c>
      <c r="MV169" s="255">
        <f t="shared" si="1143"/>
        <v>1156.1465158599715</v>
      </c>
      <c r="MW169" s="255" t="e">
        <f t="shared" si="903"/>
        <v>#REF!</v>
      </c>
      <c r="MX169" s="255" t="e">
        <f t="shared" si="904"/>
        <v>#REF!</v>
      </c>
      <c r="MY169" s="256" t="e">
        <f t="shared" si="1144"/>
        <v>#REF!</v>
      </c>
      <c r="MZ169" s="254">
        <f t="shared" si="1145"/>
        <v>533.88662192895924</v>
      </c>
      <c r="NA169" s="255">
        <f t="shared" si="905"/>
        <v>601.69022291393708</v>
      </c>
      <c r="NB169" s="255">
        <f t="shared" si="1146"/>
        <v>1.7950419672834825</v>
      </c>
      <c r="NC169" s="255">
        <f t="shared" si="906"/>
        <v>2.2258520394315182</v>
      </c>
      <c r="ND169" s="255">
        <f t="shared" si="1147"/>
        <v>545.80895264504522</v>
      </c>
      <c r="NE169" s="255">
        <f t="shared" si="800"/>
        <v>0.9781565863690781</v>
      </c>
      <c r="NF169" s="256">
        <f t="shared" si="771"/>
        <v>3.2887734042919745E-3</v>
      </c>
      <c r="NG169" s="257">
        <f t="shared" si="772"/>
        <v>1.1250151920859031</v>
      </c>
      <c r="NH169" s="254">
        <f t="shared" si="1148"/>
        <v>1156.7173009415799</v>
      </c>
      <c r="NI169" s="255">
        <f t="shared" si="907"/>
        <v>1303.6203981611604</v>
      </c>
      <c r="NJ169" s="255" t="e">
        <f t="shared" si="1149"/>
        <v>#REF!</v>
      </c>
      <c r="NK169" s="255" t="e">
        <f t="shared" si="908"/>
        <v>#REF!</v>
      </c>
      <c r="NL169" s="255">
        <f t="shared" si="1150"/>
        <v>1262.8794474537199</v>
      </c>
      <c r="NM169" s="255">
        <f t="shared" si="773"/>
        <v>0.91593643658847301</v>
      </c>
      <c r="NN169" s="256" t="e">
        <f t="shared" si="774"/>
        <v>#REF!</v>
      </c>
      <c r="NO169" s="257" t="e">
        <f t="shared" si="801"/>
        <v>#REF!</v>
      </c>
      <c r="NP169" s="254">
        <f t="shared" si="1151"/>
        <v>139.89077283278917</v>
      </c>
      <c r="NQ169" s="255">
        <f t="shared" si="909"/>
        <v>157.6569009825534</v>
      </c>
      <c r="NR169" s="255">
        <f t="shared" si="1152"/>
        <v>123.0307540539889</v>
      </c>
      <c r="NS169" s="255">
        <f t="shared" si="910"/>
        <v>152.55813502694625</v>
      </c>
      <c r="NT169" s="255">
        <f t="shared" si="1153"/>
        <v>1317.5227827090373</v>
      </c>
      <c r="NU169" s="255">
        <f t="shared" si="1154"/>
        <v>0.10617711865684128</v>
      </c>
      <c r="NV169" s="256">
        <f t="shared" si="1155"/>
        <v>9.3380361742981033E-2</v>
      </c>
      <c r="NW169" s="257">
        <f t="shared" si="911"/>
        <v>1.0358957808877343</v>
      </c>
      <c r="NX169" s="254">
        <f t="shared" si="1156"/>
        <v>41.383893777614517</v>
      </c>
      <c r="NY169" s="255">
        <f t="shared" si="912"/>
        <v>46.639648287371564</v>
      </c>
      <c r="NZ169" s="255">
        <f t="shared" si="1157"/>
        <v>0.14742250262319775</v>
      </c>
      <c r="OA169" s="255">
        <f t="shared" si="913"/>
        <v>0.18280390325276522</v>
      </c>
      <c r="OB169" s="255">
        <f t="shared" si="1158"/>
        <v>44.825983581236024</v>
      </c>
      <c r="OC169" s="255">
        <f t="shared" si="775"/>
        <v>0.92321217453302351</v>
      </c>
      <c r="OD169" s="256">
        <f t="shared" si="776"/>
        <v>3.2887734042919745E-3</v>
      </c>
      <c r="OE169" s="257">
        <f t="shared" si="777"/>
        <v>1.1180372517827242</v>
      </c>
      <c r="OF169" s="254">
        <f t="shared" si="1159"/>
        <v>0</v>
      </c>
      <c r="OG169" s="255">
        <f t="shared" si="914"/>
        <v>0</v>
      </c>
      <c r="OH169" s="255">
        <f t="shared" si="1160"/>
        <v>0</v>
      </c>
      <c r="OI169" s="255">
        <f t="shared" si="915"/>
        <v>0</v>
      </c>
      <c r="OJ169" s="255">
        <f t="shared" si="1161"/>
        <v>0</v>
      </c>
      <c r="OK169" s="255"/>
      <c r="OL169" s="256"/>
      <c r="OM169" s="257"/>
      <c r="ON169" s="258"/>
      <c r="OO169" s="254">
        <f t="shared" si="1162"/>
        <v>0</v>
      </c>
      <c r="OP169" s="255">
        <f t="shared" si="916"/>
        <v>0</v>
      </c>
      <c r="OQ169" s="255">
        <f t="shared" si="1163"/>
        <v>0</v>
      </c>
      <c r="OR169" s="255">
        <f t="shared" si="917"/>
        <v>0</v>
      </c>
      <c r="OS169" s="255">
        <f t="shared" si="1164"/>
        <v>0</v>
      </c>
      <c r="OT169" s="255"/>
      <c r="OU169" s="256"/>
      <c r="OV169" s="257"/>
      <c r="OW169" s="258"/>
      <c r="OX169" s="254">
        <f t="shared" si="1165"/>
        <v>909.4856687622306</v>
      </c>
      <c r="OY169" s="255">
        <f t="shared" si="918"/>
        <v>1024.9903486950338</v>
      </c>
      <c r="OZ169" s="255">
        <f t="shared" si="1166"/>
        <v>4.7791488687989778</v>
      </c>
      <c r="PA169" s="255">
        <f t="shared" si="919"/>
        <v>5.9261445973107323</v>
      </c>
      <c r="PB169" s="255">
        <f t="shared" si="1167"/>
        <v>1453.1706144795528</v>
      </c>
      <c r="PC169" s="255">
        <f t="shared" si="804"/>
        <v>0.62586296454113144</v>
      </c>
      <c r="PD169" s="259">
        <f t="shared" si="920"/>
        <v>3.2887734042919736E-3</v>
      </c>
      <c r="PE169" s="257">
        <f t="shared" si="805"/>
        <v>1.0802739021137537</v>
      </c>
      <c r="PF169" s="254">
        <f t="shared" si="921"/>
        <v>17.17549971392117</v>
      </c>
      <c r="PG169" s="255">
        <f t="shared" si="922"/>
        <v>19.356788177589159</v>
      </c>
      <c r="PH169" s="255">
        <f t="shared" si="1168"/>
        <v>0.53200093748191746</v>
      </c>
      <c r="PI169" s="255">
        <f t="shared" si="923"/>
        <v>0.65968116247757769</v>
      </c>
      <c r="PJ169" s="255">
        <f t="shared" si="924"/>
        <v>161.7627218519554</v>
      </c>
      <c r="PK169" s="255">
        <f t="shared" si="778"/>
        <v>0.10617711866668587</v>
      </c>
      <c r="PL169" s="259">
        <f t="shared" si="779"/>
        <v>3.2887734045969046E-3</v>
      </c>
      <c r="PM169" s="257">
        <f t="shared" si="780"/>
        <v>1.0142737996877724</v>
      </c>
      <c r="PN169" s="254">
        <f t="shared" si="925"/>
        <v>0.44014093617503253</v>
      </c>
      <c r="PO169" s="255">
        <f t="shared" si="926"/>
        <v>0.49603883506926166</v>
      </c>
      <c r="PP169" s="255">
        <f t="shared" si="1169"/>
        <v>1.3633104979152212E-2</v>
      </c>
      <c r="PQ169" s="255">
        <f t="shared" si="927"/>
        <v>1.6905050174148742E-2</v>
      </c>
      <c r="PR169" s="255">
        <f t="shared" si="928"/>
        <v>4.1453463957402628</v>
      </c>
      <c r="PS169" s="255">
        <f t="shared" si="781"/>
        <v>0.10617711866668589</v>
      </c>
      <c r="PT169" s="259">
        <f t="shared" si="782"/>
        <v>3.2887734045969051E-3</v>
      </c>
      <c r="PU169" s="257">
        <f t="shared" si="783"/>
        <v>1.0142737996877724</v>
      </c>
      <c r="PV169" s="254">
        <f t="shared" si="929"/>
        <v>80.066739130499798</v>
      </c>
      <c r="PW169" s="255">
        <f t="shared" si="930"/>
        <v>90.235215000073268</v>
      </c>
      <c r="PX169" s="255">
        <f t="shared" si="931"/>
        <v>0.26556740220541775</v>
      </c>
      <c r="PY169" s="255">
        <f t="shared" si="932"/>
        <v>0.32930357873471799</v>
      </c>
      <c r="PZ169" s="255">
        <f t="shared" si="933"/>
        <v>80.749680673907847</v>
      </c>
      <c r="QA169" s="255">
        <f t="shared" si="1170"/>
        <v>0.9915424861410167</v>
      </c>
      <c r="QB169" s="259">
        <f t="shared" si="934"/>
        <v>3.2887734042919741E-3</v>
      </c>
      <c r="QC169" s="257">
        <f t="shared" si="1171"/>
        <v>1.126715201356939</v>
      </c>
      <c r="QD169" s="254">
        <f t="shared" si="935"/>
        <v>609.6848288960739</v>
      </c>
      <c r="QE169" s="255">
        <f t="shared" si="936"/>
        <v>687.11480216587529</v>
      </c>
      <c r="QF169" s="255">
        <f t="shared" si="937"/>
        <v>2.0387674106712388</v>
      </c>
      <c r="QG169" s="255">
        <f t="shared" si="938"/>
        <v>2.528071589232336</v>
      </c>
      <c r="QH169" s="255">
        <f t="shared" si="939"/>
        <v>619.9172639898419</v>
      </c>
      <c r="QI169" s="255">
        <f t="shared" si="784"/>
        <v>0.98349386976592468</v>
      </c>
      <c r="QJ169" s="259">
        <f t="shared" si="785"/>
        <v>3.2887734042919741E-3</v>
      </c>
      <c r="QK169" s="257">
        <f t="shared" si="786"/>
        <v>1.1256930270773025</v>
      </c>
      <c r="QL169" s="254">
        <f t="shared" si="940"/>
        <v>1757.9726786834053</v>
      </c>
      <c r="QM169" s="255">
        <f t="shared" si="941"/>
        <v>1981.2352088761977</v>
      </c>
      <c r="QN169" s="255">
        <f t="shared" si="942"/>
        <v>11.430001282574096</v>
      </c>
      <c r="QO169" s="255">
        <f t="shared" si="943"/>
        <v>14.17320159039188</v>
      </c>
      <c r="QP169" s="255">
        <f t="shared" si="1172"/>
        <v>3475.4602635917431</v>
      </c>
      <c r="QQ169" s="255">
        <f t="shared" si="1173"/>
        <v>0.5058244219045146</v>
      </c>
      <c r="QR169" s="259">
        <f t="shared" si="944"/>
        <v>3.2887734042919736E-3</v>
      </c>
      <c r="QS169" s="257">
        <f t="shared" si="1174"/>
        <v>1.0650290071989035</v>
      </c>
      <c r="QT169" s="254">
        <f t="shared" si="945"/>
        <v>261.4909884243944</v>
      </c>
      <c r="QU169" s="255">
        <f t="shared" si="946"/>
        <v>294.70034395429246</v>
      </c>
      <c r="QV169" s="255">
        <f t="shared" si="947"/>
        <v>0.91096937347350571</v>
      </c>
      <c r="QW169" s="255">
        <f t="shared" si="948"/>
        <v>1.1296020231071471</v>
      </c>
      <c r="QX169" s="255">
        <f t="shared" si="949"/>
        <v>276.993657357073</v>
      </c>
      <c r="QY169" s="255">
        <f t="shared" si="787"/>
        <v>0.9440324046384424</v>
      </c>
      <c r="QZ169" s="259">
        <f t="shared" si="788"/>
        <v>3.2887734042919745E-3</v>
      </c>
      <c r="RA169" s="257">
        <f t="shared" si="789"/>
        <v>1.1206814210061122</v>
      </c>
      <c r="RB169" s="254">
        <f t="shared" si="950"/>
        <v>6.4047301139446594E-2</v>
      </c>
      <c r="RC169" s="255">
        <f t="shared" si="951"/>
        <v>7.2181308384156317E-2</v>
      </c>
      <c r="RD169" s="255">
        <f t="shared" si="1175"/>
        <v>1.9838272432769494E-3</v>
      </c>
      <c r="RE169" s="255">
        <f t="shared" si="952"/>
        <v>2.4599457816634174E-3</v>
      </c>
      <c r="RF169" s="255">
        <f t="shared" si="953"/>
        <v>0.60321189677828801</v>
      </c>
      <c r="RG169" s="255">
        <f t="shared" si="790"/>
        <v>0.1061771186568413</v>
      </c>
      <c r="RH169" s="259">
        <f t="shared" si="791"/>
        <v>3.2887734042919745E-3</v>
      </c>
      <c r="RI169" s="257">
        <f t="shared" si="792"/>
        <v>1.0142737996864488</v>
      </c>
      <c r="RJ169" s="254">
        <f t="shared" si="954"/>
        <v>114.30123494480291</v>
      </c>
      <c r="RK169" s="255">
        <f t="shared" si="955"/>
        <v>128.81749178279287</v>
      </c>
      <c r="RL169" s="255">
        <f t="shared" si="1176"/>
        <v>3.5404130976573196</v>
      </c>
      <c r="RM169" s="255">
        <f t="shared" si="956"/>
        <v>4.3901122410950766</v>
      </c>
      <c r="RN169" s="255">
        <f t="shared" si="957"/>
        <v>1076.5147556341055</v>
      </c>
      <c r="RO169" s="255">
        <f t="shared" si="793"/>
        <v>0.10617711865684128</v>
      </c>
      <c r="RP169" s="259">
        <f t="shared" si="794"/>
        <v>3.2887734042919736E-3</v>
      </c>
      <c r="RQ169" s="257">
        <f t="shared" si="795"/>
        <v>1.0142737996864488</v>
      </c>
      <c r="RR169" s="254">
        <f t="shared" si="958"/>
        <v>0</v>
      </c>
      <c r="RS169" s="255">
        <f t="shared" si="959"/>
        <v>0</v>
      </c>
      <c r="RT169" s="255">
        <f t="shared" si="1177"/>
        <v>0</v>
      </c>
      <c r="RU169" s="255">
        <f t="shared" si="960"/>
        <v>0</v>
      </c>
      <c r="RV169" s="255">
        <f t="shared" si="961"/>
        <v>0</v>
      </c>
      <c r="RW169" s="255"/>
      <c r="RX169" s="259"/>
      <c r="RY169" s="257"/>
      <c r="RZ169" s="260"/>
      <c r="SA169" s="242" t="e">
        <f t="shared" si="962"/>
        <v>#REF!</v>
      </c>
      <c r="SB169" s="242">
        <f t="shared" si="963"/>
        <v>0.26167853367918104</v>
      </c>
      <c r="SC169" s="242">
        <f t="shared" si="964"/>
        <v>0.39084347812894216</v>
      </c>
      <c r="SD169" s="242">
        <f t="shared" si="965"/>
        <v>2.0907296608336942E-2</v>
      </c>
      <c r="SE169" s="242">
        <f t="shared" si="966"/>
        <v>0</v>
      </c>
      <c r="SF169" s="262">
        <v>0</v>
      </c>
      <c r="SG169" s="242">
        <f t="shared" si="967"/>
        <v>0</v>
      </c>
      <c r="SH169" s="262">
        <v>0</v>
      </c>
      <c r="SI169" s="242">
        <f t="shared" si="968"/>
        <v>0.58021511282529714</v>
      </c>
      <c r="SJ169" s="242">
        <f t="shared" si="969"/>
        <v>4.6960876925543862E-2</v>
      </c>
      <c r="SK169" s="242">
        <f t="shared" si="970"/>
        <v>1.2171285596253268E-3</v>
      </c>
      <c r="SL169" s="242">
        <f t="shared" si="971"/>
        <v>3.8984345966950086E-2</v>
      </c>
      <c r="SM169" s="242">
        <f t="shared" si="972"/>
        <v>0.29797094426736193</v>
      </c>
      <c r="SN169" s="242">
        <f t="shared" si="973"/>
        <v>1.2968858220661048</v>
      </c>
      <c r="SO169" s="242">
        <f t="shared" si="974"/>
        <v>0.13055938554721208</v>
      </c>
      <c r="SP169" s="242">
        <f t="shared" si="975"/>
        <v>1.0142737996864489E-4</v>
      </c>
      <c r="SQ169" s="242">
        <f t="shared" si="976"/>
        <v>0.31259918506336348</v>
      </c>
      <c r="SR169" s="242">
        <f t="shared" si="977"/>
        <v>0</v>
      </c>
      <c r="SS169" s="242" t="e">
        <f t="shared" si="978"/>
        <v>#REF!</v>
      </c>
      <c r="ST169" s="242" t="e">
        <f t="shared" si="979"/>
        <v>#REF!</v>
      </c>
      <c r="SU169" s="242" t="e">
        <f t="shared" si="796"/>
        <v>#REF!</v>
      </c>
      <c r="SV169" s="242" t="e">
        <f t="shared" si="797"/>
        <v>#REF!</v>
      </c>
      <c r="SW169" s="242" t="e">
        <f t="shared" si="980"/>
        <v>#REF!</v>
      </c>
      <c r="SX169" s="242" t="e">
        <f t="shared" si="980"/>
        <v>#REF!</v>
      </c>
      <c r="SY169" s="242" t="e">
        <f t="shared" si="980"/>
        <v>#REF!</v>
      </c>
      <c r="SZ169" s="263" t="e">
        <f t="shared" si="980"/>
        <v>#REF!</v>
      </c>
      <c r="TA169" s="264">
        <f t="shared" si="981"/>
        <v>2312.6098899999997</v>
      </c>
      <c r="TB169" s="264">
        <f t="shared" si="982"/>
        <v>1023.6214279999999</v>
      </c>
      <c r="TC169" s="264">
        <f t="shared" si="983"/>
        <v>1660.4142939999999</v>
      </c>
      <c r="TD169" s="264">
        <f t="shared" si="984"/>
        <v>82.294585999999995</v>
      </c>
      <c r="TE169" s="264">
        <f t="shared" si="985"/>
        <v>0</v>
      </c>
      <c r="TF169" s="264">
        <f t="shared" si="985"/>
        <v>0</v>
      </c>
      <c r="TG169" s="264">
        <f t="shared" si="986"/>
        <v>2363.658938</v>
      </c>
      <c r="TH169" s="264">
        <f t="shared" si="987"/>
        <v>203.756114</v>
      </c>
      <c r="TI169" s="264">
        <f t="shared" si="988"/>
        <v>5.2809359999999996</v>
      </c>
      <c r="TJ169" s="264">
        <f t="shared" si="989"/>
        <v>152.266988</v>
      </c>
      <c r="TK169" s="264">
        <f t="shared" si="990"/>
        <v>1164.8864659999999</v>
      </c>
      <c r="TL169" s="264">
        <f t="shared" si="991"/>
        <v>5358.8298059999997</v>
      </c>
      <c r="TM169" s="264">
        <f t="shared" si="992"/>
        <v>512.69087000000002</v>
      </c>
      <c r="TN169" s="264">
        <f t="shared" si="993"/>
        <v>0.44007799999999997</v>
      </c>
      <c r="TO169" s="264">
        <f t="shared" si="994"/>
        <v>1356.3203959999998</v>
      </c>
      <c r="TP169" s="264">
        <f t="shared" si="994"/>
        <v>0</v>
      </c>
      <c r="TQ169" s="264"/>
      <c r="TR169" s="264"/>
      <c r="TS169" s="264" t="e">
        <f t="shared" si="995"/>
        <v>#REF!</v>
      </c>
      <c r="TT169" s="264">
        <f t="shared" si="996"/>
        <v>1151.5896574446663</v>
      </c>
      <c r="TU169" s="264">
        <f t="shared" si="997"/>
        <v>1720.0161616802859</v>
      </c>
      <c r="TV169" s="264">
        <f t="shared" si="998"/>
        <v>92.008412768037047</v>
      </c>
      <c r="TW169" s="264">
        <f t="shared" si="998"/>
        <v>0</v>
      </c>
      <c r="TX169" s="264">
        <f t="shared" si="999"/>
        <v>0</v>
      </c>
      <c r="TY169" s="264">
        <f t="shared" si="1000"/>
        <v>2553.3990642193112</v>
      </c>
      <c r="TZ169" s="264">
        <f t="shared" si="1001"/>
        <v>206.66448795639491</v>
      </c>
      <c r="UA169" s="264">
        <f t="shared" si="1002"/>
        <v>5.3563150226279452</v>
      </c>
      <c r="UB169" s="264">
        <f t="shared" si="1003"/>
        <v>171.56153004443459</v>
      </c>
      <c r="UC169" s="264">
        <f t="shared" si="1004"/>
        <v>1311.3045721129211</v>
      </c>
      <c r="UD169" s="264">
        <f t="shared" si="1005"/>
        <v>5707.3091880320726</v>
      </c>
      <c r="UE169" s="264">
        <f t="shared" si="1006"/>
        <v>574.56313272846</v>
      </c>
      <c r="UF169" s="264">
        <f t="shared" si="1007"/>
        <v>0.44635958521841301</v>
      </c>
      <c r="UG169" s="264">
        <f t="shared" si="1008"/>
        <v>1375.6802416431487</v>
      </c>
      <c r="UH169" s="264">
        <f t="shared" si="1008"/>
        <v>0</v>
      </c>
      <c r="UI169" s="191"/>
      <c r="UJ169" s="191"/>
      <c r="UK169" s="191"/>
      <c r="UL169" s="191"/>
      <c r="UM169" s="189"/>
      <c r="UN169" s="191"/>
      <c r="UO169" s="191"/>
      <c r="UP169" s="191"/>
      <c r="UQ169" s="191"/>
      <c r="UR169" s="191"/>
      <c r="US169" s="191"/>
      <c r="UT169" s="191"/>
      <c r="UU169" s="191"/>
      <c r="UV169" s="192"/>
      <c r="UW169" s="191"/>
      <c r="UX169" s="191"/>
      <c r="UY169" s="191"/>
      <c r="UZ169" s="191"/>
      <c r="VA169" s="191"/>
      <c r="VB169" s="191"/>
      <c r="VC169" s="191"/>
      <c r="VD169" s="191"/>
      <c r="VE169" s="191"/>
      <c r="VF169" s="191"/>
      <c r="VG169" s="191"/>
      <c r="VH169" s="191"/>
      <c r="VI169" s="191"/>
      <c r="VJ169" s="191"/>
      <c r="VK169" s="191"/>
      <c r="VL169" s="191"/>
      <c r="VM169" s="191"/>
      <c r="VN169" s="219"/>
      <c r="VO169" s="191"/>
      <c r="VP169" s="191"/>
      <c r="VQ169" s="191"/>
      <c r="VR169" s="191"/>
      <c r="VS169" s="191"/>
      <c r="VT169" s="191"/>
      <c r="VU169" s="191"/>
      <c r="VV169" s="191"/>
    </row>
    <row r="170" spans="1:594" ht="23.1" hidden="1" customHeight="1" thickBot="1" x14ac:dyDescent="0.35">
      <c r="A170" s="265">
        <v>133</v>
      </c>
      <c r="B170" s="266" t="s">
        <v>174</v>
      </c>
      <c r="C170" s="265">
        <v>5</v>
      </c>
      <c r="D170" s="267">
        <v>3225.6</v>
      </c>
      <c r="E170" s="239"/>
      <c r="F170" s="240">
        <f t="shared" si="1009"/>
        <v>3225.6</v>
      </c>
      <c r="G170" s="240"/>
      <c r="H170" s="268">
        <f>1502</f>
        <v>1502</v>
      </c>
      <c r="I170" s="269">
        <v>3.0712000000000002</v>
      </c>
      <c r="J170" s="269">
        <v>3.0712000000000002</v>
      </c>
      <c r="K170" s="269">
        <f t="shared" si="798"/>
        <v>2.5004000000000004</v>
      </c>
      <c r="L170" s="269">
        <f t="shared" si="799"/>
        <v>2.6224000000000003</v>
      </c>
      <c r="M170" s="269">
        <v>0.42270000000000002</v>
      </c>
      <c r="N170" s="269">
        <v>0.122</v>
      </c>
      <c r="O170" s="269">
        <v>0.44879999999999998</v>
      </c>
      <c r="P170" s="269">
        <v>2.0299999999999999E-2</v>
      </c>
      <c r="Q170" s="269">
        <v>0</v>
      </c>
      <c r="R170" s="269">
        <v>0</v>
      </c>
      <c r="S170" s="269">
        <v>0.60389999999999999</v>
      </c>
      <c r="T170" s="269">
        <v>4.4400000000000002E-2</v>
      </c>
      <c r="U170" s="269">
        <v>1.1000000000000001E-3</v>
      </c>
      <c r="V170" s="269">
        <v>9.64E-2</v>
      </c>
      <c r="W170" s="269">
        <v>9.3100000000000002E-2</v>
      </c>
      <c r="X170" s="269">
        <v>0.84840000000000004</v>
      </c>
      <c r="Y170" s="269">
        <v>0.10879999999999999</v>
      </c>
      <c r="Z170" s="269">
        <v>2.0000000000000001E-4</v>
      </c>
      <c r="AA170" s="269">
        <v>0.2611</v>
      </c>
      <c r="AB170" s="269">
        <v>0</v>
      </c>
      <c r="AC170" s="244">
        <v>149.93</v>
      </c>
      <c r="AD170" s="243">
        <f t="shared" si="802"/>
        <v>32.9846</v>
      </c>
      <c r="AE170" s="243">
        <f t="shared" si="806"/>
        <v>0</v>
      </c>
      <c r="AF170" s="243">
        <f t="shared" si="1010"/>
        <v>0</v>
      </c>
      <c r="AG170" s="243">
        <f t="shared" si="1011"/>
        <v>0</v>
      </c>
      <c r="AH170" s="244">
        <v>5.5357718089583301</v>
      </c>
      <c r="AI170" s="243">
        <f t="shared" si="807"/>
        <v>21.412100771293389</v>
      </c>
      <c r="AJ170" s="243">
        <f t="shared" si="1012"/>
        <v>0.69019011838088551</v>
      </c>
      <c r="AK170" s="243">
        <f t="shared" si="1013"/>
        <v>18.264420207189744</v>
      </c>
      <c r="AL170" s="243">
        <f t="shared" si="808"/>
        <v>10.493123629012587</v>
      </c>
      <c r="AM170" s="243">
        <f t="shared" si="1014"/>
        <v>264.42671545111716</v>
      </c>
      <c r="AN170" s="244">
        <v>499.07</v>
      </c>
      <c r="AO170" s="244">
        <v>109.7954</v>
      </c>
      <c r="AP170" s="243">
        <f t="shared" si="1015"/>
        <v>0</v>
      </c>
      <c r="AQ170" s="243">
        <f t="shared" si="1016"/>
        <v>0</v>
      </c>
      <c r="AR170" s="243">
        <f t="shared" si="1017"/>
        <v>0</v>
      </c>
      <c r="AS170" s="244">
        <v>56.633468418500001</v>
      </c>
      <c r="AT170" s="244" t="e">
        <f t="shared" si="809"/>
        <v>#REF!</v>
      </c>
      <c r="AU170" s="243">
        <f t="shared" si="810"/>
        <v>75.615286385342415</v>
      </c>
      <c r="AV170" s="243">
        <f t="shared" si="1018"/>
        <v>2.4373565218632023</v>
      </c>
      <c r="AW170" s="243">
        <f t="shared" si="1019"/>
        <v>64.499479961370682</v>
      </c>
      <c r="AX170" s="243">
        <f t="shared" si="811"/>
        <v>37.055707740192126</v>
      </c>
      <c r="AY170" s="243">
        <f t="shared" si="1020"/>
        <v>933.80383505284146</v>
      </c>
      <c r="AZ170" s="244">
        <v>177</v>
      </c>
      <c r="BA170" s="243">
        <f t="shared" si="1021"/>
        <v>902.19849999999985</v>
      </c>
      <c r="BB170" s="243">
        <f t="shared" si="1022"/>
        <v>94.086414999999988</v>
      </c>
      <c r="BC170" s="243">
        <f t="shared" si="1023"/>
        <v>75.269131999999999</v>
      </c>
      <c r="BD170" s="243">
        <f t="shared" si="1024"/>
        <v>18.817282999999989</v>
      </c>
      <c r="BE170" s="244">
        <v>35.282405625000003</v>
      </c>
      <c r="BF170" s="243">
        <f t="shared" si="1025"/>
        <v>28.225924500000005</v>
      </c>
      <c r="BG170" s="243">
        <f t="shared" si="1026"/>
        <v>7.0564811249999977</v>
      </c>
      <c r="BH170" s="243">
        <f t="shared" si="812"/>
        <v>117.2087017370672</v>
      </c>
      <c r="BI170" s="243">
        <f t="shared" si="1027"/>
        <v>3.7780640298326884</v>
      </c>
      <c r="BJ170" s="243">
        <f t="shared" si="1028"/>
        <v>99.978465603665043</v>
      </c>
      <c r="BK170" s="243">
        <f t="shared" si="813"/>
        <v>57.438801118103356</v>
      </c>
      <c r="BL170" s="243">
        <f t="shared" si="1029"/>
        <v>1447.4577881762045</v>
      </c>
      <c r="BM170" s="244">
        <v>23.96</v>
      </c>
      <c r="BN170" s="243">
        <f t="shared" si="1030"/>
        <v>5.2712000000000003</v>
      </c>
      <c r="BO170" s="243">
        <f t="shared" si="814"/>
        <v>0</v>
      </c>
      <c r="BP170" s="243">
        <f t="shared" si="1031"/>
        <v>0</v>
      </c>
      <c r="BQ170" s="243">
        <f t="shared" si="1032"/>
        <v>0</v>
      </c>
      <c r="BR170" s="244">
        <v>2.7590461099666701</v>
      </c>
      <c r="BS170" s="243">
        <f t="shared" si="815"/>
        <v>3.6347944916738073</v>
      </c>
      <c r="BT170" s="243">
        <f t="shared" si="1033"/>
        <v>0.11716268605749695</v>
      </c>
      <c r="BU170" s="243">
        <f t="shared" si="1034"/>
        <v>3.1004624287829259</v>
      </c>
      <c r="BV170" s="243">
        <f t="shared" si="816"/>
        <v>1.781252030082024</v>
      </c>
      <c r="BW170" s="243">
        <f t="shared" si="1035"/>
        <v>44.887551158066998</v>
      </c>
      <c r="BX170" s="244">
        <v>0</v>
      </c>
      <c r="BY170" s="243">
        <f t="shared" si="817"/>
        <v>0</v>
      </c>
      <c r="BZ170" s="243">
        <f t="shared" si="1036"/>
        <v>0</v>
      </c>
      <c r="CA170" s="243">
        <f t="shared" si="1037"/>
        <v>0</v>
      </c>
      <c r="CB170" s="243">
        <f t="shared" si="818"/>
        <v>0</v>
      </c>
      <c r="CC170" s="243">
        <f t="shared" si="1038"/>
        <v>0</v>
      </c>
      <c r="CD170" s="245"/>
      <c r="CE170" s="243">
        <f t="shared" si="819"/>
        <v>0</v>
      </c>
      <c r="CF170" s="243">
        <f t="shared" si="1039"/>
        <v>0</v>
      </c>
      <c r="CG170" s="243">
        <f t="shared" si="1040"/>
        <v>0</v>
      </c>
      <c r="CH170" s="243">
        <f t="shared" si="820"/>
        <v>0</v>
      </c>
      <c r="CI170" s="243">
        <f t="shared" si="1041"/>
        <v>0</v>
      </c>
      <c r="CJ170" s="245"/>
      <c r="CK170" s="243">
        <f t="shared" si="821"/>
        <v>0</v>
      </c>
      <c r="CL170" s="243">
        <f t="shared" si="1042"/>
        <v>0</v>
      </c>
      <c r="CM170" s="243">
        <f t="shared" si="1043"/>
        <v>0</v>
      </c>
      <c r="CN170" s="243">
        <f t="shared" si="822"/>
        <v>0</v>
      </c>
      <c r="CO170" s="243">
        <f t="shared" si="1044"/>
        <v>0</v>
      </c>
      <c r="CP170" s="243">
        <v>0</v>
      </c>
      <c r="CQ170" s="243">
        <f t="shared" si="823"/>
        <v>0</v>
      </c>
      <c r="CR170" s="243">
        <f t="shared" si="1178"/>
        <v>0</v>
      </c>
      <c r="CS170" s="243">
        <f t="shared" si="1045"/>
        <v>0</v>
      </c>
      <c r="CT170" s="243">
        <f t="shared" si="824"/>
        <v>0</v>
      </c>
      <c r="CU170" s="243">
        <f t="shared" si="1046"/>
        <v>0</v>
      </c>
      <c r="CV170" s="243"/>
      <c r="CW170" s="243">
        <f t="shared" si="825"/>
        <v>0</v>
      </c>
      <c r="CX170" s="243">
        <f t="shared" si="1179"/>
        <v>0</v>
      </c>
      <c r="CY170" s="243">
        <f t="shared" si="1047"/>
        <v>0</v>
      </c>
      <c r="CZ170" s="243">
        <f t="shared" si="826"/>
        <v>0</v>
      </c>
      <c r="DA170" s="243">
        <f t="shared" si="1048"/>
        <v>0</v>
      </c>
      <c r="DB170" s="244">
        <v>30.47</v>
      </c>
      <c r="DC170" s="243">
        <f t="shared" si="1049"/>
        <v>6.7033999999999994</v>
      </c>
      <c r="DD170" s="243">
        <f t="shared" si="827"/>
        <v>0</v>
      </c>
      <c r="DE170" s="244">
        <v>1.255359642475</v>
      </c>
      <c r="DF170" s="244">
        <v>3.1590089187500003E-2</v>
      </c>
      <c r="DG170" s="243">
        <f t="shared" si="828"/>
        <v>4.3699403521919544</v>
      </c>
      <c r="DH170" s="243">
        <f t="shared" si="829"/>
        <v>2.141514504192723</v>
      </c>
      <c r="DI170" s="243">
        <f t="shared" si="1050"/>
        <v>53.966165505656612</v>
      </c>
      <c r="DJ170" s="244">
        <v>294.10000000000002</v>
      </c>
      <c r="DK170" s="243">
        <f t="shared" si="1051"/>
        <v>64.702000000000012</v>
      </c>
      <c r="DL170" s="243">
        <f t="shared" si="830"/>
        <v>0</v>
      </c>
      <c r="DM170" s="244">
        <v>12.541468261549999</v>
      </c>
      <c r="DN170" s="244">
        <v>11.2999354715</v>
      </c>
      <c r="DO170" s="243">
        <f t="shared" si="831"/>
        <v>43.47669384546839</v>
      </c>
      <c r="DP170" s="243">
        <f t="shared" si="832"/>
        <v>21.306004878925922</v>
      </c>
      <c r="DQ170" s="243">
        <f t="shared" si="1052"/>
        <v>536.91132294893316</v>
      </c>
      <c r="DR170" s="244">
        <v>35.64</v>
      </c>
      <c r="DS170" s="243">
        <f t="shared" si="1053"/>
        <v>7.8407999999999998</v>
      </c>
      <c r="DT170" s="243">
        <f t="shared" si="833"/>
        <v>0</v>
      </c>
      <c r="DU170" s="244">
        <v>1.5074738349950001</v>
      </c>
      <c r="DV170" s="244">
        <v>0</v>
      </c>
      <c r="DW170" s="243">
        <f t="shared" si="834"/>
        <v>5.1116558892120088</v>
      </c>
      <c r="DX170" s="243">
        <f t="shared" si="835"/>
        <v>2.5049964862103504</v>
      </c>
      <c r="DY170" s="243">
        <f t="shared" si="836"/>
        <v>63.12591145250083</v>
      </c>
      <c r="DZ170" s="244">
        <v>168.87</v>
      </c>
      <c r="EA170" s="243">
        <f t="shared" si="1054"/>
        <v>37.151400000000002</v>
      </c>
      <c r="EB170" s="243">
        <f t="shared" si="837"/>
        <v>0</v>
      </c>
      <c r="EC170" s="244">
        <v>6.99091962179501</v>
      </c>
      <c r="ED170" s="244">
        <v>7.7039475999999996E-2</v>
      </c>
      <c r="EE170" s="243">
        <f t="shared" si="838"/>
        <v>24.211630820860044</v>
      </c>
      <c r="EF170" s="243">
        <f t="shared" si="839"/>
        <v>11.865049495932753</v>
      </c>
      <c r="EG170" s="243">
        <f t="shared" si="840"/>
        <v>298.99924729750541</v>
      </c>
      <c r="EH170" s="244">
        <v>5.57</v>
      </c>
      <c r="EI170" s="243">
        <f t="shared" si="1055"/>
        <v>1.2254</v>
      </c>
      <c r="EJ170" s="243">
        <f t="shared" si="841"/>
        <v>0</v>
      </c>
      <c r="EK170" s="244">
        <v>0.23511581378499999</v>
      </c>
      <c r="EL170" s="244">
        <v>0</v>
      </c>
      <c r="EM170" s="243">
        <f t="shared" si="842"/>
        <v>0.79882099267781903</v>
      </c>
      <c r="EN170" s="243">
        <f t="shared" si="843"/>
        <v>0.391466840323141</v>
      </c>
      <c r="EO170" s="243">
        <f t="shared" si="1056"/>
        <v>9.8649643761431509</v>
      </c>
      <c r="EP170" s="244">
        <v>0</v>
      </c>
      <c r="EQ170" s="244">
        <v>374.1696</v>
      </c>
      <c r="ER170" s="244">
        <v>0</v>
      </c>
      <c r="ES170" s="244">
        <v>0</v>
      </c>
      <c r="ET170" s="244">
        <v>0</v>
      </c>
      <c r="EU170" s="243">
        <f t="shared" si="844"/>
        <v>42.513883649306152</v>
      </c>
      <c r="EV170" s="243">
        <f t="shared" si="1057"/>
        <v>1.3703775590335676</v>
      </c>
      <c r="EW170" s="243">
        <f t="shared" si="1058"/>
        <v>36.264140726047842</v>
      </c>
      <c r="EX170" s="243">
        <f t="shared" si="845"/>
        <v>20.834174182465308</v>
      </c>
      <c r="EY170" s="243">
        <f t="shared" si="1059"/>
        <v>525.02118939812567</v>
      </c>
      <c r="EZ170" s="245">
        <f t="shared" si="1060"/>
        <v>534.65000000000009</v>
      </c>
      <c r="FA170" s="245">
        <f t="shared" si="1060"/>
        <v>117.623</v>
      </c>
      <c r="FB170" s="245">
        <f t="shared" si="1060"/>
        <v>0</v>
      </c>
      <c r="FC170" s="245">
        <f t="shared" si="1061"/>
        <v>0</v>
      </c>
      <c r="FD170" s="245">
        <f t="shared" si="1062"/>
        <v>0</v>
      </c>
      <c r="FE170" s="245">
        <f t="shared" si="1063"/>
        <v>33.938902211287513</v>
      </c>
      <c r="FF170" s="245">
        <f t="shared" si="1064"/>
        <v>120.48262554971637</v>
      </c>
      <c r="FG170" s="245">
        <f t="shared" si="1065"/>
        <v>3.8835945374628298</v>
      </c>
      <c r="FH170" s="245">
        <f t="shared" si="1066"/>
        <v>102.77110705810452</v>
      </c>
      <c r="FI170" s="245">
        <f t="shared" si="1067"/>
        <v>59.043206388050194</v>
      </c>
      <c r="FJ170" s="245">
        <f t="shared" si="1067"/>
        <v>1487.8888009788648</v>
      </c>
      <c r="FK170" s="244">
        <f t="shared" si="846"/>
        <v>102.17867022155681</v>
      </c>
      <c r="FL170" s="244">
        <v>11.6097408694883</v>
      </c>
      <c r="FM170" s="243">
        <f t="shared" si="1068"/>
        <v>0.37422430011287106</v>
      </c>
      <c r="FN170" s="243">
        <f t="shared" si="1069"/>
        <v>9.9030537919568289</v>
      </c>
      <c r="FO170" s="244">
        <v>5.6894205434744096</v>
      </c>
      <c r="FP170" s="244">
        <f t="shared" si="1070"/>
        <v>143.37339796142342</v>
      </c>
      <c r="FQ170" s="244">
        <f t="shared" si="847"/>
        <v>2.6184400056776327</v>
      </c>
      <c r="FR170" s="244">
        <v>0.29751228786108602</v>
      </c>
      <c r="FS170" s="243">
        <f t="shared" si="1071"/>
        <v>9.589906351174321E-3</v>
      </c>
      <c r="FT170" s="243">
        <f t="shared" si="1072"/>
        <v>0.25377656776126967</v>
      </c>
      <c r="FU170" s="244">
        <v>0.145797614393054</v>
      </c>
      <c r="FV170" s="244">
        <f t="shared" si="1073"/>
        <v>3.6740998895181272</v>
      </c>
      <c r="FW170" s="270">
        <v>2.6835000000000001E-2</v>
      </c>
      <c r="FX170" s="243">
        <f t="shared" si="1074"/>
        <v>119.70527204161532</v>
      </c>
      <c r="FY170" s="243">
        <f t="shared" si="1075"/>
        <v>26.335159849155371</v>
      </c>
      <c r="FZ170" s="243">
        <f t="shared" si="848"/>
        <v>0</v>
      </c>
      <c r="GA170" s="243">
        <f t="shared" si="1076"/>
        <v>0</v>
      </c>
      <c r="GB170" s="243">
        <f t="shared" si="1077"/>
        <v>0</v>
      </c>
      <c r="GC170" s="243">
        <f t="shared" si="1078"/>
        <v>2.0895753185921389</v>
      </c>
      <c r="GD170" s="243">
        <f t="shared" si="849"/>
        <v>16.830821882562699</v>
      </c>
      <c r="GE170" s="243">
        <f t="shared" si="1079"/>
        <v>0.54251878746747839</v>
      </c>
      <c r="GF170" s="243">
        <f t="shared" si="1080"/>
        <v>14.356611085429746</v>
      </c>
      <c r="GG170" s="243">
        <f t="shared" si="850"/>
        <v>8.2480414545962759</v>
      </c>
      <c r="GH170" s="247">
        <f t="shared" si="1081"/>
        <v>207.85064465582613</v>
      </c>
      <c r="GI170" s="244">
        <v>236</v>
      </c>
      <c r="GJ170" s="244">
        <v>4068.63</v>
      </c>
      <c r="GK170" s="244">
        <v>895.09860000000003</v>
      </c>
      <c r="GL170" s="244">
        <v>2495.58944971255</v>
      </c>
      <c r="GM170" s="244">
        <v>71.022008333333304</v>
      </c>
      <c r="GN170" s="271">
        <v>114.89</v>
      </c>
      <c r="GO170" s="243">
        <f t="shared" si="1082"/>
        <v>25.2758</v>
      </c>
      <c r="GP170" s="243">
        <f t="shared" si="851"/>
        <v>0</v>
      </c>
      <c r="GQ170" s="243">
        <f t="shared" si="1083"/>
        <v>0</v>
      </c>
      <c r="GR170" s="243">
        <f t="shared" si="1084"/>
        <v>0</v>
      </c>
      <c r="GS170" s="244">
        <v>2.3091353054166701</v>
      </c>
      <c r="GT170" s="244">
        <v>1.0129282132124999</v>
      </c>
      <c r="GU170" s="245"/>
      <c r="GV170" s="243">
        <f t="shared" si="852"/>
        <v>16.303372413789152</v>
      </c>
      <c r="GW170" s="243">
        <f t="shared" si="1085"/>
        <v>0.52551716697348139</v>
      </c>
      <c r="GX170" s="243">
        <f t="shared" si="1086"/>
        <v>13.906699195016149</v>
      </c>
      <c r="GY170" s="243">
        <f t="shared" si="853"/>
        <v>7.989561796620916</v>
      </c>
      <c r="GZ170" s="243">
        <f t="shared" si="1087"/>
        <v>201.33695727484707</v>
      </c>
      <c r="HA170" s="244">
        <v>0</v>
      </c>
      <c r="HB170" s="244">
        <v>44</v>
      </c>
      <c r="HC170" s="244">
        <v>0</v>
      </c>
      <c r="HD170" s="244">
        <v>0</v>
      </c>
      <c r="HE170" s="244">
        <v>102.55</v>
      </c>
      <c r="HF170" s="243">
        <f t="shared" si="1088"/>
        <v>22.561</v>
      </c>
      <c r="HG170" s="243">
        <f t="shared" si="854"/>
        <v>0</v>
      </c>
      <c r="HH170" s="244">
        <v>4.4148409073500003</v>
      </c>
      <c r="HI170" s="244">
        <v>106.01353604433299</v>
      </c>
      <c r="HJ170" s="243">
        <f t="shared" si="855"/>
        <v>26.762445870947062</v>
      </c>
      <c r="HK170" s="243">
        <f t="shared" si="856"/>
        <v>13.115091141131501</v>
      </c>
      <c r="HL170" s="243">
        <f t="shared" si="857"/>
        <v>330.50029675651382</v>
      </c>
      <c r="HM170" s="244">
        <v>115.27</v>
      </c>
      <c r="HN170" s="243">
        <f t="shared" si="1089"/>
        <v>25.359400000000001</v>
      </c>
      <c r="HO170" s="243">
        <f t="shared" si="858"/>
        <v>0</v>
      </c>
      <c r="HP170" s="244">
        <v>4.9694580204350096</v>
      </c>
      <c r="HQ170" s="244">
        <v>112.961453793582</v>
      </c>
      <c r="HR170" s="243">
        <f t="shared" si="859"/>
        <v>29.378129631026784</v>
      </c>
      <c r="HS170" s="243">
        <f t="shared" si="860"/>
        <v>14.396922072252194</v>
      </c>
      <c r="HT170" s="243">
        <f t="shared" si="861"/>
        <v>362.80243622075528</v>
      </c>
      <c r="HU170" s="244">
        <v>58.4</v>
      </c>
      <c r="HV170" s="243">
        <f t="shared" si="1090"/>
        <v>12.847999999999999</v>
      </c>
      <c r="HW170" s="243">
        <f t="shared" si="862"/>
        <v>0</v>
      </c>
      <c r="HX170" s="244">
        <v>2.3853822983800002</v>
      </c>
      <c r="HY170" s="244">
        <v>131.37642406373499</v>
      </c>
      <c r="HZ170" s="243">
        <f t="shared" si="863"/>
        <v>23.293616196093271</v>
      </c>
      <c r="IA170" s="243">
        <f t="shared" si="864"/>
        <v>11.415171127910412</v>
      </c>
      <c r="IB170" s="243">
        <f t="shared" si="865"/>
        <v>287.66231242334237</v>
      </c>
      <c r="IC170" s="244">
        <v>27.33</v>
      </c>
      <c r="ID170" s="243">
        <f t="shared" si="1091"/>
        <v>6.0125999999999999</v>
      </c>
      <c r="IE170" s="243">
        <f t="shared" si="866"/>
        <v>0</v>
      </c>
      <c r="IF170" s="244">
        <v>1.208363010075</v>
      </c>
      <c r="IG170" s="244">
        <v>1.86318757803667</v>
      </c>
      <c r="IH170" s="243">
        <f t="shared" si="867"/>
        <v>4.1374471931746797</v>
      </c>
      <c r="II170" s="243">
        <f t="shared" si="868"/>
        <v>2.0275798890643175</v>
      </c>
      <c r="IJ170" s="243">
        <f t="shared" si="1092"/>
        <v>51.095013204420802</v>
      </c>
      <c r="IK170" s="244">
        <v>13.99</v>
      </c>
      <c r="IL170" s="243">
        <f t="shared" si="1093"/>
        <v>3.0777999999999999</v>
      </c>
      <c r="IM170" s="243">
        <f t="shared" si="869"/>
        <v>0</v>
      </c>
      <c r="IN170" s="244">
        <v>0.64243259475500003</v>
      </c>
      <c r="IO170" s="244">
        <v>28.480906871679998</v>
      </c>
      <c r="IP170" s="243">
        <f t="shared" si="870"/>
        <v>5.2483278409173035</v>
      </c>
      <c r="IQ170" s="243">
        <f t="shared" si="871"/>
        <v>2.5719733653676151</v>
      </c>
      <c r="IR170" s="243">
        <f t="shared" si="1094"/>
        <v>64.8137288072639</v>
      </c>
      <c r="IS170" s="244">
        <v>6.4</v>
      </c>
      <c r="IT170" s="243">
        <f t="shared" si="1095"/>
        <v>1.4080000000000001</v>
      </c>
      <c r="IU170" s="243">
        <f t="shared" si="872"/>
        <v>0</v>
      </c>
      <c r="IV170" s="244">
        <v>0.28014161966499901</v>
      </c>
      <c r="IW170" s="244">
        <v>0.66466488566692095</v>
      </c>
      <c r="IX170" s="243">
        <f t="shared" si="873"/>
        <v>0.99451103823659459</v>
      </c>
      <c r="IY170" s="243">
        <f t="shared" si="874"/>
        <v>0.48736587717842589</v>
      </c>
      <c r="IZ170" s="243">
        <f t="shared" si="1096"/>
        <v>12.281620104896332</v>
      </c>
      <c r="JA170" s="244">
        <v>61.982174999999998</v>
      </c>
      <c r="JB170" s="243">
        <f t="shared" si="1097"/>
        <v>13.6360785</v>
      </c>
      <c r="JC170" s="244">
        <v>450.46952499999998</v>
      </c>
      <c r="JD170" s="243">
        <f t="shared" si="875"/>
        <v>0</v>
      </c>
      <c r="JE170" s="243">
        <f t="shared" si="876"/>
        <v>59.775124982016038</v>
      </c>
      <c r="JF170" s="243">
        <f t="shared" si="877"/>
        <v>29.2931451741008</v>
      </c>
      <c r="JG170" s="243">
        <f t="shared" si="1098"/>
        <v>738.18725838734019</v>
      </c>
      <c r="JH170" s="244">
        <v>0</v>
      </c>
      <c r="JI170" s="243">
        <f t="shared" si="1099"/>
        <v>0</v>
      </c>
      <c r="JJ170" s="244">
        <v>0</v>
      </c>
      <c r="JK170" s="243">
        <f t="shared" si="878"/>
        <v>0</v>
      </c>
      <c r="JL170" s="243">
        <f t="shared" si="879"/>
        <v>0</v>
      </c>
      <c r="JM170" s="243">
        <f t="shared" si="880"/>
        <v>0</v>
      </c>
      <c r="JN170" s="243">
        <f t="shared" si="1100"/>
        <v>0</v>
      </c>
      <c r="JO170" s="244">
        <v>0</v>
      </c>
      <c r="JP170" s="243">
        <f t="shared" si="1101"/>
        <v>0</v>
      </c>
      <c r="JQ170" s="244">
        <v>0</v>
      </c>
      <c r="JR170" s="243">
        <f t="shared" si="881"/>
        <v>0</v>
      </c>
      <c r="JS170" s="243">
        <f t="shared" si="882"/>
        <v>0</v>
      </c>
      <c r="JT170" s="243">
        <f t="shared" si="883"/>
        <v>0</v>
      </c>
      <c r="JU170" s="243">
        <f t="shared" si="1102"/>
        <v>0</v>
      </c>
      <c r="JV170" s="244">
        <v>1.3442857142857201</v>
      </c>
      <c r="JW170" s="243">
        <f t="shared" si="1103"/>
        <v>0.29574285714285842</v>
      </c>
      <c r="JX170" s="244">
        <v>2.758</v>
      </c>
      <c r="JY170" s="243">
        <f t="shared" si="884"/>
        <v>0</v>
      </c>
      <c r="JZ170" s="243">
        <f t="shared" si="885"/>
        <v>0.49971263024050788</v>
      </c>
      <c r="KA170" s="243">
        <f t="shared" si="886"/>
        <v>0.24488706008345429</v>
      </c>
      <c r="KB170" s="243">
        <f t="shared" si="1104"/>
        <v>6.1711539141030478</v>
      </c>
      <c r="KC170" s="244">
        <v>130.98666666666699</v>
      </c>
      <c r="KD170" s="243">
        <f t="shared" si="1105"/>
        <v>28.817066666666737</v>
      </c>
      <c r="KE170" s="244">
        <v>71.040000000000006</v>
      </c>
      <c r="KF170" s="243">
        <f t="shared" si="887"/>
        <v>0</v>
      </c>
      <c r="KG170" s="243">
        <f t="shared" si="888"/>
        <v>26.228917635491516</v>
      </c>
      <c r="KH170" s="243">
        <f t="shared" si="889"/>
        <v>12.853632548441263</v>
      </c>
      <c r="KI170" s="243">
        <f t="shared" si="1106"/>
        <v>323.91154022071981</v>
      </c>
      <c r="KJ170" s="244">
        <v>28.744524999999999</v>
      </c>
      <c r="KK170" s="243">
        <f t="shared" si="1107"/>
        <v>6.3237955000000001</v>
      </c>
      <c r="KL170" s="244">
        <v>27.862100000000002</v>
      </c>
      <c r="KM170" s="243">
        <f t="shared" si="890"/>
        <v>0</v>
      </c>
      <c r="KN170" s="243">
        <f t="shared" si="891"/>
        <v>7.1502777754764431</v>
      </c>
      <c r="KO170" s="243">
        <f t="shared" si="892"/>
        <v>3.5040349137738218</v>
      </c>
      <c r="KP170" s="243">
        <f t="shared" si="1108"/>
        <v>88.301679827100301</v>
      </c>
      <c r="KQ170" s="243">
        <f t="shared" si="1109"/>
        <v>546.99765238095256</v>
      </c>
      <c r="KR170" s="243">
        <f t="shared" si="1109"/>
        <v>120.33948352380959</v>
      </c>
      <c r="KS170" s="243">
        <f t="shared" si="1110"/>
        <v>947.39041668769369</v>
      </c>
      <c r="KT170" s="243">
        <f t="shared" si="1111"/>
        <v>0</v>
      </c>
      <c r="KU170" s="243">
        <f t="shared" si="1112"/>
        <v>0</v>
      </c>
      <c r="KV170" s="243">
        <f t="shared" si="1113"/>
        <v>0</v>
      </c>
      <c r="KW170" s="243">
        <f t="shared" si="1114"/>
        <v>183.4685107936202</v>
      </c>
      <c r="KX170" s="243">
        <f t="shared" si="1115"/>
        <v>5.9138593889666522</v>
      </c>
      <c r="KY170" s="243">
        <f t="shared" si="1116"/>
        <v>156.49776786099042</v>
      </c>
      <c r="KZ170" s="243">
        <f t="shared" si="1117"/>
        <v>89.909803169303828</v>
      </c>
      <c r="LA170" s="243">
        <f t="shared" si="1117"/>
        <v>2265.7270398664555</v>
      </c>
      <c r="LB170" s="244">
        <v>130.30000000000001</v>
      </c>
      <c r="LC170" s="243">
        <f t="shared" si="1118"/>
        <v>28.666000000000004</v>
      </c>
      <c r="LD170" s="243">
        <f t="shared" si="893"/>
        <v>0</v>
      </c>
      <c r="LE170" s="243">
        <f t="shared" si="1119"/>
        <v>0</v>
      </c>
      <c r="LF170" s="243">
        <f t="shared" si="1120"/>
        <v>0</v>
      </c>
      <c r="LG170" s="244">
        <v>11.1938898172167</v>
      </c>
      <c r="LH170" s="243">
        <f t="shared" si="894"/>
        <v>19.333900342165439</v>
      </c>
      <c r="LI170" s="243">
        <f t="shared" si="1121"/>
        <v>0.62320213735466012</v>
      </c>
      <c r="LJ170" s="243">
        <f t="shared" si="1122"/>
        <v>16.491725116792871</v>
      </c>
      <c r="LK170" s="243">
        <f t="shared" si="895"/>
        <v>9.4746895079691082</v>
      </c>
      <c r="LL170" s="243">
        <f t="shared" si="1123"/>
        <v>238.76217560082151</v>
      </c>
      <c r="LM170" s="243">
        <f t="shared" si="896"/>
        <v>0.54166666784117723</v>
      </c>
      <c r="LN170" s="244">
        <v>6.1545228937110799E-2</v>
      </c>
      <c r="LO170" s="243">
        <f t="shared" si="1124"/>
        <v>1.9838272432769494E-3</v>
      </c>
      <c r="LP170" s="243">
        <f t="shared" si="1125"/>
        <v>5.2497787819218517E-2</v>
      </c>
      <c r="LQ170" s="243">
        <f t="shared" si="897"/>
        <v>3.0160594838914402E-2</v>
      </c>
      <c r="LR170" s="243">
        <f t="shared" si="1126"/>
        <v>0.7600469899406429</v>
      </c>
      <c r="LS170" s="244">
        <v>600.29395999999997</v>
      </c>
      <c r="LT170" s="243">
        <f t="shared" si="898"/>
        <v>68.206576832594735</v>
      </c>
      <c r="LU170" s="243">
        <f t="shared" si="1127"/>
        <v>2.1985467862899446</v>
      </c>
      <c r="LV170" s="243">
        <f t="shared" si="1128"/>
        <v>58.17988591921025</v>
      </c>
      <c r="LW170" s="243">
        <f t="shared" si="899"/>
        <v>33.425026841629737</v>
      </c>
      <c r="LX170" s="243">
        <f t="shared" si="1129"/>
        <v>842.31067640906917</v>
      </c>
      <c r="LY170" s="245">
        <f t="shared" si="900"/>
        <v>0</v>
      </c>
      <c r="LZ170" s="244">
        <v>0</v>
      </c>
      <c r="MA170" s="249">
        <f t="shared" si="1130"/>
        <v>0</v>
      </c>
      <c r="MB170" s="249">
        <f t="shared" si="1131"/>
        <v>0</v>
      </c>
      <c r="MC170" s="249">
        <f t="shared" si="901"/>
        <v>0</v>
      </c>
      <c r="MD170" s="247">
        <f t="shared" si="1132"/>
        <v>0</v>
      </c>
      <c r="ME170" s="250">
        <f t="shared" si="1133"/>
        <v>8082.2597294649959</v>
      </c>
      <c r="MF170" s="251">
        <f t="shared" si="1180"/>
        <v>2585.7935677955329</v>
      </c>
      <c r="MG170" s="252" t="e">
        <f t="shared" si="1134"/>
        <v>#REF!</v>
      </c>
      <c r="MH170" s="252" t="e">
        <f t="shared" si="1181"/>
        <v>#REF!</v>
      </c>
      <c r="MI170" s="252">
        <f t="shared" si="1135"/>
        <v>600.29395999999997</v>
      </c>
      <c r="MJ170" s="252">
        <f t="shared" si="1136"/>
        <v>0</v>
      </c>
      <c r="MK170" s="252">
        <f t="shared" si="1182"/>
        <v>902.19849999999985</v>
      </c>
      <c r="ML170" s="252">
        <f t="shared" si="1137"/>
        <v>0</v>
      </c>
      <c r="MM170" s="252">
        <f t="shared" si="1138"/>
        <v>0</v>
      </c>
      <c r="MN170" s="252">
        <f t="shared" si="1139"/>
        <v>374.1696</v>
      </c>
      <c r="MO170" s="252">
        <f t="shared" si="1140"/>
        <v>102.17867022155681</v>
      </c>
      <c r="MP170" s="253">
        <f t="shared" si="1141"/>
        <v>2.6184400056776327</v>
      </c>
      <c r="MQ170" s="254">
        <f t="shared" si="1183"/>
        <v>0</v>
      </c>
      <c r="MR170" s="255">
        <f t="shared" si="1142"/>
        <v>0</v>
      </c>
      <c r="MS170" s="255">
        <f t="shared" si="1184"/>
        <v>0</v>
      </c>
      <c r="MT170" s="255">
        <f t="shared" si="1185"/>
        <v>696.97937323541794</v>
      </c>
      <c r="MU170" s="255">
        <f t="shared" si="902"/>
        <v>22.466187753390205</v>
      </c>
      <c r="MV170" s="255">
        <f t="shared" si="1143"/>
        <v>725.3145138383677</v>
      </c>
      <c r="MW170" s="255" t="e">
        <f t="shared" si="903"/>
        <v>#REF!</v>
      </c>
      <c r="MX170" s="255" t="e">
        <f t="shared" si="904"/>
        <v>#REF!</v>
      </c>
      <c r="MY170" s="256" t="e">
        <f t="shared" si="1144"/>
        <v>#REF!</v>
      </c>
      <c r="MZ170" s="254">
        <f t="shared" si="1145"/>
        <v>205.19719265277149</v>
      </c>
      <c r="NA170" s="255">
        <f t="shared" si="905"/>
        <v>231.25723611967348</v>
      </c>
      <c r="NB170" s="255">
        <f t="shared" si="1146"/>
        <v>0.69019011838088551</v>
      </c>
      <c r="NC170" s="255">
        <f t="shared" si="906"/>
        <v>0.85583574679229801</v>
      </c>
      <c r="ND170" s="255">
        <f t="shared" si="1147"/>
        <v>209.8624725802517</v>
      </c>
      <c r="NE170" s="255">
        <f t="shared" si="800"/>
        <v>0.97776982292202719</v>
      </c>
      <c r="NF170" s="256">
        <f t="shared" si="771"/>
        <v>3.2887734042919741E-3</v>
      </c>
      <c r="NG170" s="257">
        <f t="shared" si="772"/>
        <v>1.1249660731281275</v>
      </c>
      <c r="NH170" s="254">
        <f t="shared" si="1148"/>
        <v>687.55476555287225</v>
      </c>
      <c r="NI170" s="255">
        <f t="shared" si="907"/>
        <v>774.87422077808708</v>
      </c>
      <c r="NJ170" s="255" t="e">
        <f t="shared" si="1149"/>
        <v>#REF!</v>
      </c>
      <c r="NK170" s="255" t="e">
        <f t="shared" si="908"/>
        <v>#REF!</v>
      </c>
      <c r="NL170" s="255">
        <f t="shared" si="1150"/>
        <v>741.11415480384244</v>
      </c>
      <c r="NM170" s="255">
        <f t="shared" si="773"/>
        <v>0.92773125583447225</v>
      </c>
      <c r="NN170" s="256" t="e">
        <f t="shared" si="774"/>
        <v>#REF!</v>
      </c>
      <c r="NO170" s="257" t="e">
        <f t="shared" si="801"/>
        <v>#REF!</v>
      </c>
      <c r="NP170" s="254">
        <f t="shared" si="1151"/>
        <v>121.97372803647136</v>
      </c>
      <c r="NQ170" s="255">
        <f t="shared" si="909"/>
        <v>137.46439149710321</v>
      </c>
      <c r="NR170" s="255">
        <f t="shared" si="1152"/>
        <v>107.2731205298327</v>
      </c>
      <c r="NS170" s="255">
        <f t="shared" si="910"/>
        <v>133.01866945699254</v>
      </c>
      <c r="NT170" s="255">
        <f t="shared" si="1153"/>
        <v>1148.7760223620671</v>
      </c>
      <c r="NU170" s="255">
        <f t="shared" si="1154"/>
        <v>0.10617711865684129</v>
      </c>
      <c r="NV170" s="256">
        <f t="shared" si="1155"/>
        <v>9.3380361742981033E-2</v>
      </c>
      <c r="NW170" s="257">
        <f t="shared" si="911"/>
        <v>1.0358957808877343</v>
      </c>
      <c r="NX170" s="254">
        <f t="shared" si="1156"/>
        <v>33.013764163115169</v>
      </c>
      <c r="NY170" s="255">
        <f t="shared" si="912"/>
        <v>37.206512211830798</v>
      </c>
      <c r="NZ170" s="255">
        <f t="shared" si="1157"/>
        <v>0.11716268605749695</v>
      </c>
      <c r="OA170" s="255">
        <f t="shared" si="913"/>
        <v>0.14528173071129621</v>
      </c>
      <c r="OB170" s="255">
        <f t="shared" si="1158"/>
        <v>35.625040601640478</v>
      </c>
      <c r="OC170" s="255">
        <f t="shared" si="775"/>
        <v>0.92670109579032833</v>
      </c>
      <c r="OD170" s="256">
        <f t="shared" si="776"/>
        <v>3.2887734042919741E-3</v>
      </c>
      <c r="OE170" s="257">
        <f t="shared" si="777"/>
        <v>1.1184803447824019</v>
      </c>
      <c r="OF170" s="254">
        <f t="shared" si="1159"/>
        <v>0</v>
      </c>
      <c r="OG170" s="255">
        <f t="shared" si="914"/>
        <v>0</v>
      </c>
      <c r="OH170" s="255">
        <f t="shared" si="1160"/>
        <v>0</v>
      </c>
      <c r="OI170" s="255">
        <f t="shared" si="915"/>
        <v>0</v>
      </c>
      <c r="OJ170" s="255">
        <f t="shared" si="1161"/>
        <v>0</v>
      </c>
      <c r="OK170" s="255"/>
      <c r="OL170" s="256"/>
      <c r="OM170" s="257"/>
      <c r="ON170" s="258"/>
      <c r="OO170" s="254">
        <f t="shared" si="1162"/>
        <v>0</v>
      </c>
      <c r="OP170" s="255">
        <f t="shared" si="916"/>
        <v>0</v>
      </c>
      <c r="OQ170" s="255">
        <f t="shared" si="1163"/>
        <v>0</v>
      </c>
      <c r="OR170" s="255">
        <f t="shared" si="917"/>
        <v>0</v>
      </c>
      <c r="OS170" s="255">
        <f t="shared" si="1164"/>
        <v>0</v>
      </c>
      <c r="OT170" s="255"/>
      <c r="OU170" s="256"/>
      <c r="OV170" s="257"/>
      <c r="OW170" s="258"/>
      <c r="OX170" s="254">
        <f t="shared" si="1165"/>
        <v>777.65375061088764</v>
      </c>
      <c r="OY170" s="255">
        <f t="shared" si="918"/>
        <v>876.41577693847034</v>
      </c>
      <c r="OZ170" s="255">
        <f t="shared" si="1166"/>
        <v>3.8835945374628298</v>
      </c>
      <c r="PA170" s="255">
        <f t="shared" si="919"/>
        <v>4.8156572264539088</v>
      </c>
      <c r="PB170" s="255">
        <f t="shared" si="1167"/>
        <v>1180.8641277610038</v>
      </c>
      <c r="PC170" s="255">
        <f t="shared" si="804"/>
        <v>0.65854634104718757</v>
      </c>
      <c r="PD170" s="259">
        <f t="shared" si="920"/>
        <v>3.2887734042919745E-3</v>
      </c>
      <c r="PE170" s="257">
        <f t="shared" si="805"/>
        <v>1.0844246909300228</v>
      </c>
      <c r="PF170" s="254">
        <f t="shared" si="921"/>
        <v>12.081725626187332</v>
      </c>
      <c r="PG170" s="255">
        <f t="shared" si="922"/>
        <v>13.616104780713123</v>
      </c>
      <c r="PH170" s="255">
        <f t="shared" si="1168"/>
        <v>0.37422430011287106</v>
      </c>
      <c r="PI170" s="255">
        <f t="shared" si="923"/>
        <v>0.46403813213996009</v>
      </c>
      <c r="PJ170" s="255">
        <f t="shared" si="924"/>
        <v>113.78841108049478</v>
      </c>
      <c r="PK170" s="255">
        <f t="shared" si="778"/>
        <v>0.1061771186666859</v>
      </c>
      <c r="PL170" s="259">
        <f t="shared" si="779"/>
        <v>3.2887734045969055E-3</v>
      </c>
      <c r="PM170" s="257">
        <f t="shared" si="780"/>
        <v>1.0142737996877724</v>
      </c>
      <c r="PN170" s="254">
        <f t="shared" si="925"/>
        <v>0.30960741266874897</v>
      </c>
      <c r="PO170" s="255">
        <f t="shared" si="926"/>
        <v>0.34892755407768011</v>
      </c>
      <c r="PP170" s="255">
        <f t="shared" si="1169"/>
        <v>9.589906351174321E-3</v>
      </c>
      <c r="PQ170" s="255">
        <f t="shared" si="927"/>
        <v>1.1891483875456159E-2</v>
      </c>
      <c r="PR170" s="255">
        <f t="shared" si="928"/>
        <v>2.9159522932683548</v>
      </c>
      <c r="PS170" s="255">
        <f t="shared" si="781"/>
        <v>0.10617711866668589</v>
      </c>
      <c r="PT170" s="259">
        <f t="shared" si="782"/>
        <v>3.2887734045969055E-3</v>
      </c>
      <c r="PU170" s="257">
        <f t="shared" si="783"/>
        <v>1.0142737996877724</v>
      </c>
      <c r="PV170" s="254">
        <f t="shared" si="929"/>
        <v>163.55549741499499</v>
      </c>
      <c r="PW170" s="255">
        <f t="shared" si="930"/>
        <v>184.32704558669934</v>
      </c>
      <c r="PX170" s="255">
        <f t="shared" si="931"/>
        <v>0.54251878746747839</v>
      </c>
      <c r="PY170" s="255">
        <f t="shared" si="932"/>
        <v>0.67272329645967321</v>
      </c>
      <c r="PZ170" s="255">
        <f t="shared" si="933"/>
        <v>164.96082909192549</v>
      </c>
      <c r="QA170" s="255">
        <f t="shared" si="1170"/>
        <v>0.9914808158720676</v>
      </c>
      <c r="QB170" s="259">
        <f t="shared" si="934"/>
        <v>3.2887734042919745E-3</v>
      </c>
      <c r="QC170" s="257">
        <f t="shared" si="1171"/>
        <v>1.1267073692327825</v>
      </c>
      <c r="QD170" s="254">
        <f t="shared" si="935"/>
        <v>157.13197301791968</v>
      </c>
      <c r="QE170" s="255">
        <f t="shared" si="936"/>
        <v>177.08773359119547</v>
      </c>
      <c r="QF170" s="255">
        <f t="shared" si="937"/>
        <v>0.52551716697348139</v>
      </c>
      <c r="QG170" s="255">
        <f t="shared" si="938"/>
        <v>0.65164128704711688</v>
      </c>
      <c r="QH170" s="255">
        <f t="shared" si="939"/>
        <v>159.79123593241832</v>
      </c>
      <c r="QI170" s="255">
        <f t="shared" si="784"/>
        <v>0.98335789257163431</v>
      </c>
      <c r="QJ170" s="259">
        <f t="shared" si="785"/>
        <v>3.2887734042919741E-3</v>
      </c>
      <c r="QK170" s="257">
        <f t="shared" si="786"/>
        <v>1.1256757579736276</v>
      </c>
      <c r="QL170" s="254">
        <f t="shared" si="940"/>
        <v>858.26441269517045</v>
      </c>
      <c r="QM170" s="255">
        <f t="shared" si="941"/>
        <v>967.26399310745705</v>
      </c>
      <c r="QN170" s="255">
        <f t="shared" si="942"/>
        <v>5.9138593889666522</v>
      </c>
      <c r="QO170" s="255">
        <f t="shared" si="943"/>
        <v>7.3331856423186483</v>
      </c>
      <c r="QP170" s="255">
        <f t="shared" si="1172"/>
        <v>1798.1960633860756</v>
      </c>
      <c r="QQ170" s="255">
        <f t="shared" si="1173"/>
        <v>0.4772918983478498</v>
      </c>
      <c r="QR170" s="259">
        <f t="shared" si="944"/>
        <v>3.2887734042919754E-3</v>
      </c>
      <c r="QS170" s="257">
        <f t="shared" si="1174"/>
        <v>1.0614053767072069</v>
      </c>
      <c r="QT170" s="254">
        <f t="shared" si="945"/>
        <v>179.08590464248732</v>
      </c>
      <c r="QU170" s="255">
        <f t="shared" si="946"/>
        <v>201.82981453208322</v>
      </c>
      <c r="QV170" s="255">
        <f t="shared" si="947"/>
        <v>0.62320213735466012</v>
      </c>
      <c r="QW170" s="255">
        <f t="shared" si="948"/>
        <v>0.77277065031977854</v>
      </c>
      <c r="QX170" s="255">
        <f t="shared" si="949"/>
        <v>189.49379015938214</v>
      </c>
      <c r="QY170" s="255">
        <f t="shared" si="787"/>
        <v>0.94507532142271888</v>
      </c>
      <c r="QZ170" s="259">
        <f t="shared" si="788"/>
        <v>3.2887734042919736E-3</v>
      </c>
      <c r="RA170" s="257">
        <f t="shared" si="789"/>
        <v>1.1208138714377154</v>
      </c>
      <c r="RB170" s="254">
        <f t="shared" si="950"/>
        <v>6.4047301139446594E-2</v>
      </c>
      <c r="RC170" s="255">
        <f t="shared" si="951"/>
        <v>7.2181308384156317E-2</v>
      </c>
      <c r="RD170" s="255">
        <f t="shared" si="1175"/>
        <v>1.9838272432769494E-3</v>
      </c>
      <c r="RE170" s="255">
        <f t="shared" si="952"/>
        <v>2.4599457816634174E-3</v>
      </c>
      <c r="RF170" s="255">
        <f t="shared" si="953"/>
        <v>0.60321189677828801</v>
      </c>
      <c r="RG170" s="255">
        <f t="shared" si="790"/>
        <v>0.1061771186568413</v>
      </c>
      <c r="RH170" s="259">
        <f t="shared" si="791"/>
        <v>3.2887734042919745E-3</v>
      </c>
      <c r="RI170" s="257">
        <f t="shared" si="792"/>
        <v>1.0142737996864488</v>
      </c>
      <c r="RJ170" s="254">
        <f t="shared" si="954"/>
        <v>70.979460821436504</v>
      </c>
      <c r="RK170" s="255">
        <f t="shared" si="955"/>
        <v>79.993852345758938</v>
      </c>
      <c r="RL170" s="255">
        <f t="shared" si="1176"/>
        <v>2.1985467862899446</v>
      </c>
      <c r="RM170" s="255">
        <f t="shared" si="956"/>
        <v>2.7261980149995311</v>
      </c>
      <c r="RN170" s="255">
        <f t="shared" si="957"/>
        <v>668.50053683259455</v>
      </c>
      <c r="RO170" s="255">
        <f t="shared" si="793"/>
        <v>0.1061771186568413</v>
      </c>
      <c r="RP170" s="259">
        <f t="shared" si="794"/>
        <v>3.2887734042919745E-3</v>
      </c>
      <c r="RQ170" s="257">
        <f t="shared" si="795"/>
        <v>1.0142737996864488</v>
      </c>
      <c r="RR170" s="254">
        <f t="shared" si="958"/>
        <v>0</v>
      </c>
      <c r="RS170" s="255">
        <f t="shared" si="959"/>
        <v>0</v>
      </c>
      <c r="RT170" s="255">
        <f t="shared" si="1177"/>
        <v>0</v>
      </c>
      <c r="RU170" s="255">
        <f t="shared" si="960"/>
        <v>0</v>
      </c>
      <c r="RV170" s="255">
        <f t="shared" si="961"/>
        <v>0</v>
      </c>
      <c r="RW170" s="255"/>
      <c r="RX170" s="259"/>
      <c r="RY170" s="257"/>
      <c r="RZ170" s="260"/>
      <c r="SA170" s="242" t="e">
        <f t="shared" si="962"/>
        <v>#REF!</v>
      </c>
      <c r="SB170" s="242">
        <f t="shared" si="963"/>
        <v>0.13724586092163155</v>
      </c>
      <c r="SC170" s="242">
        <f t="shared" si="964"/>
        <v>0.46491002646241514</v>
      </c>
      <c r="SD170" s="242">
        <f t="shared" si="965"/>
        <v>2.2705150999082758E-2</v>
      </c>
      <c r="SE170" s="242">
        <f t="shared" si="966"/>
        <v>0</v>
      </c>
      <c r="SF170" s="262">
        <v>0</v>
      </c>
      <c r="SG170" s="242">
        <f t="shared" si="967"/>
        <v>0</v>
      </c>
      <c r="SH170" s="262">
        <v>0</v>
      </c>
      <c r="SI170" s="242">
        <f t="shared" si="968"/>
        <v>0.65488407085264078</v>
      </c>
      <c r="SJ170" s="242">
        <f t="shared" si="969"/>
        <v>4.5033756706137094E-2</v>
      </c>
      <c r="SK170" s="242">
        <f t="shared" si="970"/>
        <v>1.1157011796565498E-3</v>
      </c>
      <c r="SL170" s="242">
        <f t="shared" si="971"/>
        <v>0.10861459039404023</v>
      </c>
      <c r="SM170" s="242">
        <f t="shared" si="972"/>
        <v>0.10480041306734474</v>
      </c>
      <c r="SN170" s="242">
        <f t="shared" si="973"/>
        <v>0.90049632159839443</v>
      </c>
      <c r="SO170" s="242">
        <f t="shared" si="974"/>
        <v>0.12194454921242343</v>
      </c>
      <c r="SP170" s="242">
        <f t="shared" si="975"/>
        <v>2.0285475993728978E-4</v>
      </c>
      <c r="SQ170" s="242">
        <f t="shared" si="976"/>
        <v>0.26482688909813179</v>
      </c>
      <c r="SR170" s="242">
        <f t="shared" si="977"/>
        <v>0</v>
      </c>
      <c r="SS170" s="242" t="e">
        <f t="shared" si="978"/>
        <v>#REF!</v>
      </c>
      <c r="ST170" s="242" t="e">
        <f t="shared" si="979"/>
        <v>#REF!</v>
      </c>
      <c r="SU170" s="242" t="e">
        <f t="shared" si="796"/>
        <v>#REF!</v>
      </c>
      <c r="SV170" s="242" t="e">
        <f t="shared" si="797"/>
        <v>#REF!</v>
      </c>
      <c r="SW170" s="242" t="e">
        <f t="shared" si="980"/>
        <v>#REF!</v>
      </c>
      <c r="SX170" s="242" t="e">
        <f t="shared" si="980"/>
        <v>#REF!</v>
      </c>
      <c r="SY170" s="242" t="e">
        <f t="shared" si="980"/>
        <v>#REF!</v>
      </c>
      <c r="SZ170" s="263" t="e">
        <f t="shared" si="980"/>
        <v>#REF!</v>
      </c>
      <c r="TA170" s="264">
        <f t="shared" si="981"/>
        <v>1363.4611199999999</v>
      </c>
      <c r="TB170" s="264">
        <f t="shared" si="982"/>
        <v>393.52319999999997</v>
      </c>
      <c r="TC170" s="264">
        <f t="shared" si="983"/>
        <v>1447.6492799999999</v>
      </c>
      <c r="TD170" s="264">
        <f t="shared" si="984"/>
        <v>65.479679999999988</v>
      </c>
      <c r="TE170" s="264">
        <f t="shared" si="985"/>
        <v>0</v>
      </c>
      <c r="TF170" s="264">
        <f t="shared" si="985"/>
        <v>0</v>
      </c>
      <c r="TG170" s="264">
        <f t="shared" si="986"/>
        <v>1947.93984</v>
      </c>
      <c r="TH170" s="264">
        <f t="shared" si="987"/>
        <v>143.21664000000001</v>
      </c>
      <c r="TI170" s="264">
        <f t="shared" si="988"/>
        <v>3.5481600000000002</v>
      </c>
      <c r="TJ170" s="264">
        <f t="shared" si="989"/>
        <v>310.94783999999999</v>
      </c>
      <c r="TK170" s="264">
        <f t="shared" si="990"/>
        <v>300.30336</v>
      </c>
      <c r="TL170" s="264">
        <f t="shared" si="991"/>
        <v>2736.5990400000001</v>
      </c>
      <c r="TM170" s="264">
        <f t="shared" si="992"/>
        <v>350.94527999999997</v>
      </c>
      <c r="TN170" s="264">
        <f t="shared" si="993"/>
        <v>0.64512000000000003</v>
      </c>
      <c r="TO170" s="264">
        <f t="shared" si="994"/>
        <v>842.20416</v>
      </c>
      <c r="TP170" s="264">
        <f t="shared" si="994"/>
        <v>0</v>
      </c>
      <c r="TQ170" s="264"/>
      <c r="TR170" s="264"/>
      <c r="TS170" s="264" t="e">
        <f t="shared" si="995"/>
        <v>#REF!</v>
      </c>
      <c r="TT170" s="264">
        <f t="shared" si="996"/>
        <v>442.70024898881468</v>
      </c>
      <c r="TU170" s="264">
        <f t="shared" si="997"/>
        <v>1499.6137813571663</v>
      </c>
      <c r="TV170" s="264">
        <f t="shared" si="998"/>
        <v>73.237735062641335</v>
      </c>
      <c r="TW170" s="264">
        <f t="shared" si="998"/>
        <v>0</v>
      </c>
      <c r="TX170" s="264">
        <f t="shared" si="999"/>
        <v>0</v>
      </c>
      <c r="TY170" s="264">
        <f t="shared" si="1000"/>
        <v>2112.3940589422782</v>
      </c>
      <c r="TZ170" s="264">
        <f t="shared" si="1001"/>
        <v>145.2608856313158</v>
      </c>
      <c r="UA170" s="264">
        <f t="shared" si="1002"/>
        <v>3.5988057251001671</v>
      </c>
      <c r="UB170" s="264">
        <f t="shared" si="1003"/>
        <v>350.34722277501618</v>
      </c>
      <c r="UC170" s="264">
        <f t="shared" si="1004"/>
        <v>338.04421239002716</v>
      </c>
      <c r="UD170" s="264">
        <f t="shared" si="1005"/>
        <v>2904.6409349477808</v>
      </c>
      <c r="UE170" s="264">
        <f t="shared" si="1006"/>
        <v>393.344337939593</v>
      </c>
      <c r="UF170" s="264">
        <f t="shared" si="1007"/>
        <v>0.6543283136537219</v>
      </c>
      <c r="UG170" s="264">
        <f t="shared" si="1008"/>
        <v>854.22561347493388</v>
      </c>
      <c r="UH170" s="264">
        <f t="shared" si="1008"/>
        <v>0</v>
      </c>
      <c r="UI170" s="191"/>
      <c r="UJ170" s="191"/>
      <c r="UK170" s="191"/>
      <c r="UL170" s="191"/>
      <c r="UM170" s="189"/>
      <c r="UN170" s="191"/>
      <c r="UO170" s="191"/>
      <c r="UP170" s="191"/>
      <c r="UQ170" s="191"/>
      <c r="UR170" s="191"/>
      <c r="US170" s="191"/>
      <c r="UT170" s="191"/>
      <c r="UU170" s="191"/>
      <c r="UV170" s="192"/>
      <c r="UW170" s="191"/>
      <c r="UX170" s="191"/>
      <c r="UY170" s="191"/>
      <c r="UZ170" s="191"/>
      <c r="VA170" s="191"/>
      <c r="VB170" s="191"/>
      <c r="VC170" s="191"/>
      <c r="VD170" s="191"/>
      <c r="VE170" s="191"/>
      <c r="VF170" s="191"/>
      <c r="VG170" s="191"/>
      <c r="VH170" s="191"/>
      <c r="VI170" s="191"/>
      <c r="VJ170" s="191"/>
      <c r="VK170" s="191"/>
      <c r="VL170" s="191"/>
      <c r="VM170" s="191"/>
      <c r="VN170" s="219"/>
      <c r="VO170" s="191"/>
      <c r="VP170" s="191"/>
      <c r="VQ170" s="191"/>
      <c r="VR170" s="191"/>
      <c r="VS170" s="191"/>
      <c r="VT170" s="191"/>
      <c r="VU170" s="191"/>
      <c r="VV170" s="191"/>
    </row>
    <row r="171" spans="1:594" ht="23.1" hidden="1" customHeight="1" thickBot="1" x14ac:dyDescent="0.35">
      <c r="A171" s="265">
        <v>134</v>
      </c>
      <c r="B171" s="266" t="s">
        <v>174</v>
      </c>
      <c r="C171" s="265">
        <v>5</v>
      </c>
      <c r="D171" s="267">
        <v>4441.6499999999996</v>
      </c>
      <c r="E171" s="239"/>
      <c r="F171" s="240">
        <f t="shared" si="1009"/>
        <v>4441.6499999999996</v>
      </c>
      <c r="G171" s="240"/>
      <c r="H171" s="268">
        <f>1732.5</f>
        <v>1732.5</v>
      </c>
      <c r="I171" s="269">
        <v>3.7414000000000001</v>
      </c>
      <c r="J171" s="269">
        <v>3.7414000000000001</v>
      </c>
      <c r="K171" s="269">
        <f t="shared" si="798"/>
        <v>3.1002000000000001</v>
      </c>
      <c r="L171" s="269">
        <f t="shared" si="799"/>
        <v>3.3309000000000002</v>
      </c>
      <c r="M171" s="269">
        <v>0.54169999999999996</v>
      </c>
      <c r="N171" s="269">
        <v>0.23069999999999999</v>
      </c>
      <c r="O171" s="269">
        <v>0.41049999999999998</v>
      </c>
      <c r="P171" s="269">
        <v>1.7500000000000002E-2</v>
      </c>
      <c r="Q171" s="269">
        <v>0</v>
      </c>
      <c r="R171" s="269">
        <v>0</v>
      </c>
      <c r="S171" s="269">
        <v>0.55179999999999996</v>
      </c>
      <c r="T171" s="269">
        <v>4.0099999999999997E-2</v>
      </c>
      <c r="U171" s="269">
        <v>1.1000000000000001E-3</v>
      </c>
      <c r="V171" s="269">
        <v>3.4599999999999999E-2</v>
      </c>
      <c r="W171" s="269">
        <v>0.26269999999999999</v>
      </c>
      <c r="X171" s="269">
        <v>1.2424999999999999</v>
      </c>
      <c r="Y171" s="269">
        <v>9.9000000000000005E-2</v>
      </c>
      <c r="Z171" s="269">
        <v>1E-4</v>
      </c>
      <c r="AA171" s="269">
        <v>0.30909999999999999</v>
      </c>
      <c r="AB171" s="269">
        <v>0</v>
      </c>
      <c r="AC171" s="244">
        <v>390.64</v>
      </c>
      <c r="AD171" s="243">
        <f t="shared" si="802"/>
        <v>85.940799999999996</v>
      </c>
      <c r="AE171" s="243">
        <f t="shared" si="806"/>
        <v>0</v>
      </c>
      <c r="AF171" s="243">
        <f t="shared" si="1010"/>
        <v>0</v>
      </c>
      <c r="AG171" s="243">
        <f t="shared" si="1011"/>
        <v>0</v>
      </c>
      <c r="AH171" s="244">
        <v>14.208160590625001</v>
      </c>
      <c r="AI171" s="243">
        <f t="shared" si="807"/>
        <v>55.7644040748199</v>
      </c>
      <c r="AJ171" s="243">
        <f t="shared" si="1012"/>
        <v>1.7974901697380079</v>
      </c>
      <c r="AK171" s="243">
        <f t="shared" si="1013"/>
        <v>47.566771682277697</v>
      </c>
      <c r="AL171" s="243">
        <f t="shared" si="808"/>
        <v>27.327668233272245</v>
      </c>
      <c r="AM171" s="243">
        <f t="shared" si="1014"/>
        <v>688.6572394784605</v>
      </c>
      <c r="AN171" s="244">
        <v>886</v>
      </c>
      <c r="AO171" s="244">
        <v>194.92</v>
      </c>
      <c r="AP171" s="243">
        <f t="shared" si="1015"/>
        <v>0</v>
      </c>
      <c r="AQ171" s="243">
        <f t="shared" si="1016"/>
        <v>0</v>
      </c>
      <c r="AR171" s="243">
        <f t="shared" si="1017"/>
        <v>0</v>
      </c>
      <c r="AS171" s="244">
        <v>90.229775561108298</v>
      </c>
      <c r="AT171" s="244" t="e">
        <f t="shared" si="809"/>
        <v>#REF!</v>
      </c>
      <c r="AU171" s="243">
        <f t="shared" si="810"/>
        <v>133.06833396971848</v>
      </c>
      <c r="AV171" s="243">
        <f t="shared" si="1018"/>
        <v>4.2892778320209404</v>
      </c>
      <c r="AW171" s="243">
        <f t="shared" si="1019"/>
        <v>113.50665653283265</v>
      </c>
      <c r="AX171" s="243">
        <f t="shared" si="811"/>
        <v>65.210905476541342</v>
      </c>
      <c r="AY171" s="243">
        <f t="shared" si="1020"/>
        <v>1643.3148180088415</v>
      </c>
      <c r="AZ171" s="244">
        <v>223</v>
      </c>
      <c r="BA171" s="243">
        <f t="shared" si="1021"/>
        <v>1136.6681666666666</v>
      </c>
      <c r="BB171" s="243">
        <f t="shared" si="1022"/>
        <v>118.53825166666665</v>
      </c>
      <c r="BC171" s="243">
        <f t="shared" si="1023"/>
        <v>94.830601333333334</v>
      </c>
      <c r="BD171" s="243">
        <f t="shared" si="1024"/>
        <v>23.707650333333319</v>
      </c>
      <c r="BE171" s="244">
        <v>44.451844375</v>
      </c>
      <c r="BF171" s="243">
        <f t="shared" si="1025"/>
        <v>35.5614755</v>
      </c>
      <c r="BG171" s="243">
        <f t="shared" si="1026"/>
        <v>8.8903688750000001</v>
      </c>
      <c r="BH171" s="243">
        <f t="shared" si="812"/>
        <v>147.66972026760445</v>
      </c>
      <c r="BI171" s="243">
        <f t="shared" si="1027"/>
        <v>4.7599337776988113</v>
      </c>
      <c r="BJ171" s="243">
        <f t="shared" si="1028"/>
        <v>125.96156965885484</v>
      </c>
      <c r="BK171" s="243">
        <f t="shared" si="813"/>
        <v>72.366399148796887</v>
      </c>
      <c r="BL171" s="243">
        <f t="shared" si="1029"/>
        <v>1823.6332585496814</v>
      </c>
      <c r="BM171" s="244">
        <v>28.46</v>
      </c>
      <c r="BN171" s="243">
        <f t="shared" si="1030"/>
        <v>6.2612000000000005</v>
      </c>
      <c r="BO171" s="243">
        <f t="shared" si="814"/>
        <v>0</v>
      </c>
      <c r="BP171" s="243">
        <f t="shared" si="1031"/>
        <v>0</v>
      </c>
      <c r="BQ171" s="243">
        <f t="shared" si="1032"/>
        <v>0</v>
      </c>
      <c r="BR171" s="244">
        <v>3.3322271228</v>
      </c>
      <c r="BS171" s="243">
        <f t="shared" si="815"/>
        <v>4.3237050074513546</v>
      </c>
      <c r="BT171" s="243">
        <f t="shared" si="1033"/>
        <v>0.13936878510013756</v>
      </c>
      <c r="BU171" s="243">
        <f t="shared" si="1034"/>
        <v>3.6880998250248687</v>
      </c>
      <c r="BV171" s="243">
        <f t="shared" si="816"/>
        <v>2.1188566065125678</v>
      </c>
      <c r="BW171" s="243">
        <f t="shared" si="1035"/>
        <v>53.395186484116699</v>
      </c>
      <c r="BX171" s="244">
        <v>0</v>
      </c>
      <c r="BY171" s="243">
        <f t="shared" si="817"/>
        <v>0</v>
      </c>
      <c r="BZ171" s="243">
        <f t="shared" si="1036"/>
        <v>0</v>
      </c>
      <c r="CA171" s="243">
        <f t="shared" si="1037"/>
        <v>0</v>
      </c>
      <c r="CB171" s="243">
        <f t="shared" si="818"/>
        <v>0</v>
      </c>
      <c r="CC171" s="243">
        <f t="shared" si="1038"/>
        <v>0</v>
      </c>
      <c r="CD171" s="245"/>
      <c r="CE171" s="243">
        <f t="shared" si="819"/>
        <v>0</v>
      </c>
      <c r="CF171" s="243">
        <f t="shared" si="1039"/>
        <v>0</v>
      </c>
      <c r="CG171" s="243">
        <f t="shared" si="1040"/>
        <v>0</v>
      </c>
      <c r="CH171" s="243">
        <f t="shared" si="820"/>
        <v>0</v>
      </c>
      <c r="CI171" s="243">
        <f t="shared" si="1041"/>
        <v>0</v>
      </c>
      <c r="CJ171" s="245"/>
      <c r="CK171" s="243">
        <f t="shared" si="821"/>
        <v>0</v>
      </c>
      <c r="CL171" s="243">
        <f t="shared" si="1042"/>
        <v>0</v>
      </c>
      <c r="CM171" s="243">
        <f t="shared" si="1043"/>
        <v>0</v>
      </c>
      <c r="CN171" s="243">
        <f t="shared" si="822"/>
        <v>0</v>
      </c>
      <c r="CO171" s="243">
        <f t="shared" si="1044"/>
        <v>0</v>
      </c>
      <c r="CP171" s="243">
        <v>0</v>
      </c>
      <c r="CQ171" s="243">
        <f t="shared" si="823"/>
        <v>0</v>
      </c>
      <c r="CR171" s="243">
        <f t="shared" si="1178"/>
        <v>0</v>
      </c>
      <c r="CS171" s="243">
        <f t="shared" si="1045"/>
        <v>0</v>
      </c>
      <c r="CT171" s="243">
        <f t="shared" si="824"/>
        <v>0</v>
      </c>
      <c r="CU171" s="243">
        <f t="shared" si="1046"/>
        <v>0</v>
      </c>
      <c r="CV171" s="243"/>
      <c r="CW171" s="243">
        <f t="shared" si="825"/>
        <v>0</v>
      </c>
      <c r="CX171" s="243">
        <f t="shared" si="1179"/>
        <v>0</v>
      </c>
      <c r="CY171" s="243">
        <f t="shared" si="1047"/>
        <v>0</v>
      </c>
      <c r="CZ171" s="243">
        <f t="shared" si="826"/>
        <v>0</v>
      </c>
      <c r="DA171" s="243">
        <f t="shared" si="1048"/>
        <v>0</v>
      </c>
      <c r="DB171" s="244">
        <v>42.82</v>
      </c>
      <c r="DC171" s="243">
        <f t="shared" si="1049"/>
        <v>9.4204000000000008</v>
      </c>
      <c r="DD171" s="243">
        <f t="shared" si="827"/>
        <v>0</v>
      </c>
      <c r="DE171" s="244">
        <v>1.7652352035050001</v>
      </c>
      <c r="DF171" s="244">
        <v>5.7063868625E-2</v>
      </c>
      <c r="DG171" s="243">
        <f t="shared" si="828"/>
        <v>6.1427098784080441</v>
      </c>
      <c r="DH171" s="243">
        <f t="shared" si="829"/>
        <v>3.0102704475269024</v>
      </c>
      <c r="DI171" s="243">
        <f t="shared" si="1050"/>
        <v>75.858815277677934</v>
      </c>
      <c r="DJ171" s="244">
        <v>296.17</v>
      </c>
      <c r="DK171" s="243">
        <f t="shared" si="1051"/>
        <v>65.15740000000001</v>
      </c>
      <c r="DL171" s="243">
        <f t="shared" si="830"/>
        <v>0</v>
      </c>
      <c r="DM171" s="244">
        <v>12.372337235674999</v>
      </c>
      <c r="DN171" s="244">
        <v>13.8917081325</v>
      </c>
      <c r="DO171" s="243">
        <f t="shared" si="831"/>
        <v>44.038900038509261</v>
      </c>
      <c r="DP171" s="243">
        <f t="shared" si="832"/>
        <v>21.581517270334217</v>
      </c>
      <c r="DQ171" s="243">
        <f t="shared" si="1052"/>
        <v>543.85423521242217</v>
      </c>
      <c r="DR171" s="244">
        <v>62.27</v>
      </c>
      <c r="DS171" s="243">
        <f t="shared" si="1053"/>
        <v>13.699400000000001</v>
      </c>
      <c r="DT171" s="243">
        <f t="shared" si="833"/>
        <v>0</v>
      </c>
      <c r="DU171" s="244">
        <v>2.6339906937249999</v>
      </c>
      <c r="DV171" s="244">
        <v>0</v>
      </c>
      <c r="DW171" s="243">
        <f t="shared" si="834"/>
        <v>8.9310713815178442</v>
      </c>
      <c r="DX171" s="243">
        <f t="shared" si="835"/>
        <v>4.3767231037621421</v>
      </c>
      <c r="DY171" s="243">
        <f t="shared" si="836"/>
        <v>110.29342221480599</v>
      </c>
      <c r="DZ171" s="244">
        <v>231.35</v>
      </c>
      <c r="EA171" s="243">
        <f t="shared" si="1054"/>
        <v>50.896999999999998</v>
      </c>
      <c r="EB171" s="243">
        <f t="shared" si="837"/>
        <v>0</v>
      </c>
      <c r="EC171" s="244">
        <v>9.5777999815899797</v>
      </c>
      <c r="ED171" s="244">
        <v>9.4217197000000003E-2</v>
      </c>
      <c r="EE171" s="243">
        <f t="shared" si="838"/>
        <v>33.16841114657732</v>
      </c>
      <c r="EF171" s="243">
        <f t="shared" si="839"/>
        <v>16.254371416258365</v>
      </c>
      <c r="EG171" s="243">
        <f t="shared" si="840"/>
        <v>409.61015968971083</v>
      </c>
      <c r="EH171" s="244">
        <v>16.72</v>
      </c>
      <c r="EI171" s="243">
        <f t="shared" si="1055"/>
        <v>3.6783999999999999</v>
      </c>
      <c r="EJ171" s="243">
        <f t="shared" si="841"/>
        <v>0</v>
      </c>
      <c r="EK171" s="244">
        <v>0.70532849110000095</v>
      </c>
      <c r="EL171" s="244">
        <v>0</v>
      </c>
      <c r="EM171" s="243">
        <f t="shared" si="842"/>
        <v>2.3978470127909182</v>
      </c>
      <c r="EN171" s="243">
        <f t="shared" si="843"/>
        <v>1.175078775194546</v>
      </c>
      <c r="EO171" s="243">
        <f t="shared" si="1056"/>
        <v>29.611985134902557</v>
      </c>
      <c r="EP171" s="244">
        <v>0</v>
      </c>
      <c r="EQ171" s="244">
        <v>515.23140000000001</v>
      </c>
      <c r="ER171" s="244">
        <v>0</v>
      </c>
      <c r="ES171" s="244">
        <v>0</v>
      </c>
      <c r="ET171" s="244">
        <v>0</v>
      </c>
      <c r="EU171" s="243">
        <f t="shared" si="844"/>
        <v>58.541601968917618</v>
      </c>
      <c r="EV171" s="243">
        <f t="shared" si="1057"/>
        <v>1.8870093889761428</v>
      </c>
      <c r="EW171" s="243">
        <f t="shared" si="1058"/>
        <v>49.935708288644093</v>
      </c>
      <c r="EX171" s="243">
        <f t="shared" si="845"/>
        <v>28.68865009844588</v>
      </c>
      <c r="EY171" s="243">
        <f t="shared" si="1059"/>
        <v>722.9539824808362</v>
      </c>
      <c r="EZ171" s="245">
        <f t="shared" si="1060"/>
        <v>649.33000000000004</v>
      </c>
      <c r="FA171" s="245">
        <f t="shared" si="1060"/>
        <v>142.85260000000002</v>
      </c>
      <c r="FB171" s="245">
        <f t="shared" si="1060"/>
        <v>0</v>
      </c>
      <c r="FC171" s="245">
        <f t="shared" si="1061"/>
        <v>0</v>
      </c>
      <c r="FD171" s="245">
        <f t="shared" si="1062"/>
        <v>0</v>
      </c>
      <c r="FE171" s="245">
        <f t="shared" si="1063"/>
        <v>41.097680803719975</v>
      </c>
      <c r="FF171" s="245">
        <f t="shared" si="1064"/>
        <v>153.22054142672101</v>
      </c>
      <c r="FG171" s="245">
        <f t="shared" si="1065"/>
        <v>4.9388569928397592</v>
      </c>
      <c r="FH171" s="245">
        <f t="shared" si="1066"/>
        <v>130.69639372997008</v>
      </c>
      <c r="FI171" s="245">
        <f t="shared" si="1067"/>
        <v>75.086611111522046</v>
      </c>
      <c r="FJ171" s="245">
        <f t="shared" si="1067"/>
        <v>1892.1826000103558</v>
      </c>
      <c r="FK171" s="244">
        <f t="shared" si="846"/>
        <v>126.90347027516829</v>
      </c>
      <c r="FL171" s="244">
        <v>14.4190211336562</v>
      </c>
      <c r="FM171" s="243">
        <f t="shared" si="1068"/>
        <v>0.46477765117362302</v>
      </c>
      <c r="FN171" s="243">
        <f t="shared" si="1069"/>
        <v>12.299356507537043</v>
      </c>
      <c r="FO171" s="244">
        <v>7.0661245566828104</v>
      </c>
      <c r="FP171" s="244">
        <f t="shared" si="1070"/>
        <v>178.06633915860874</v>
      </c>
      <c r="FQ171" s="244">
        <f t="shared" si="847"/>
        <v>3.2520400070514808</v>
      </c>
      <c r="FR171" s="244">
        <v>0.36950316242333803</v>
      </c>
      <c r="FS171" s="243">
        <f t="shared" si="1071"/>
        <v>1.1910434858264046E-2</v>
      </c>
      <c r="FT171" s="243">
        <f t="shared" si="1072"/>
        <v>0.31518444166082044</v>
      </c>
      <c r="FU171" s="244">
        <v>0.18107715812116701</v>
      </c>
      <c r="FV171" s="244">
        <f t="shared" si="1073"/>
        <v>4.5631443931151834</v>
      </c>
      <c r="FW171" s="270">
        <v>1.3193E-2</v>
      </c>
      <c r="FX171" s="243">
        <f t="shared" si="1074"/>
        <v>59.154078050005864</v>
      </c>
      <c r="FY171" s="243">
        <f t="shared" si="1075"/>
        <v>13.01389717100129</v>
      </c>
      <c r="FZ171" s="243">
        <f t="shared" si="848"/>
        <v>0</v>
      </c>
      <c r="GA171" s="243">
        <f t="shared" si="1076"/>
        <v>0</v>
      </c>
      <c r="GB171" s="243">
        <f t="shared" si="1077"/>
        <v>0</v>
      </c>
      <c r="GC171" s="243">
        <f t="shared" si="1078"/>
        <v>1.0273063975474597</v>
      </c>
      <c r="GD171" s="243">
        <f t="shared" si="849"/>
        <v>8.3165914238073544</v>
      </c>
      <c r="GE171" s="243">
        <f t="shared" si="1079"/>
        <v>0.26807408019574397</v>
      </c>
      <c r="GF171" s="243">
        <f t="shared" si="1080"/>
        <v>7.0940129639018439</v>
      </c>
      <c r="GG171" s="243">
        <f t="shared" si="850"/>
        <v>4.0755936521180987</v>
      </c>
      <c r="GH171" s="247">
        <f t="shared" si="1081"/>
        <v>102.70496003337608</v>
      </c>
      <c r="GI171" s="244">
        <v>180</v>
      </c>
      <c r="GJ171" s="244">
        <v>4089.57</v>
      </c>
      <c r="GK171" s="244">
        <v>899.70540000000005</v>
      </c>
      <c r="GL171" s="244">
        <v>2508.4334888797898</v>
      </c>
      <c r="GM171" s="244">
        <v>71.022008333333304</v>
      </c>
      <c r="GN171" s="271">
        <v>446.62</v>
      </c>
      <c r="GO171" s="243">
        <f t="shared" si="1082"/>
        <v>98.256399999999999</v>
      </c>
      <c r="GP171" s="243">
        <f t="shared" si="851"/>
        <v>0</v>
      </c>
      <c r="GQ171" s="243">
        <f t="shared" si="1083"/>
        <v>0</v>
      </c>
      <c r="GR171" s="243">
        <f t="shared" si="1084"/>
        <v>0</v>
      </c>
      <c r="GS171" s="244">
        <v>9.0096141322500003</v>
      </c>
      <c r="GT171" s="244">
        <v>3.8159773772791699</v>
      </c>
      <c r="GU171" s="245"/>
      <c r="GV171" s="243">
        <f t="shared" si="852"/>
        <v>63.367193855466752</v>
      </c>
      <c r="GW171" s="243">
        <f t="shared" si="1085"/>
        <v>2.042555819053681</v>
      </c>
      <c r="GX171" s="243">
        <f t="shared" si="1086"/>
        <v>54.051915236563062</v>
      </c>
      <c r="GY171" s="243">
        <f t="shared" si="853"/>
        <v>31.053459268249799</v>
      </c>
      <c r="GZ171" s="243">
        <f t="shared" si="1087"/>
        <v>782.54717355989487</v>
      </c>
      <c r="HA171" s="244">
        <v>0</v>
      </c>
      <c r="HB171" s="244">
        <v>44</v>
      </c>
      <c r="HC171" s="244">
        <v>0</v>
      </c>
      <c r="HD171" s="244">
        <v>0</v>
      </c>
      <c r="HE171" s="244">
        <v>144.82</v>
      </c>
      <c r="HF171" s="243">
        <f t="shared" si="1088"/>
        <v>31.860399999999998</v>
      </c>
      <c r="HG171" s="243">
        <f t="shared" si="854"/>
        <v>0</v>
      </c>
      <c r="HH171" s="244">
        <v>6.2250450659700096</v>
      </c>
      <c r="HI171" s="244">
        <v>149.961235682633</v>
      </c>
      <c r="HJ171" s="243">
        <f t="shared" si="855"/>
        <v>37.820964974377517</v>
      </c>
      <c r="HK171" s="243">
        <f t="shared" si="856"/>
        <v>18.534382286149025</v>
      </c>
      <c r="HL171" s="243">
        <f t="shared" si="857"/>
        <v>467.06643361095541</v>
      </c>
      <c r="HM171" s="244">
        <v>143.47</v>
      </c>
      <c r="HN171" s="243">
        <f t="shared" si="1089"/>
        <v>31.563400000000001</v>
      </c>
      <c r="HO171" s="243">
        <f t="shared" si="858"/>
        <v>0</v>
      </c>
      <c r="HP171" s="244">
        <v>6.1908967064600002</v>
      </c>
      <c r="HQ171" s="244">
        <v>140.80725183024899</v>
      </c>
      <c r="HR171" s="243">
        <f t="shared" si="859"/>
        <v>36.589856006194879</v>
      </c>
      <c r="HS171" s="243">
        <f t="shared" si="860"/>
        <v>17.931070227145195</v>
      </c>
      <c r="HT171" s="243">
        <f t="shared" si="861"/>
        <v>451.86296972405887</v>
      </c>
      <c r="HU171" s="244">
        <v>102.1</v>
      </c>
      <c r="HV171" s="243">
        <f t="shared" si="1090"/>
        <v>22.462</v>
      </c>
      <c r="HW171" s="243">
        <f t="shared" si="862"/>
        <v>0</v>
      </c>
      <c r="HX171" s="244">
        <v>4.1702499660649996</v>
      </c>
      <c r="HY171" s="244">
        <v>229.92139128472999</v>
      </c>
      <c r="HZ171" s="243">
        <f t="shared" si="863"/>
        <v>40.750929991469874</v>
      </c>
      <c r="IA171" s="243">
        <f t="shared" si="864"/>
        <v>19.970228562113245</v>
      </c>
      <c r="IB171" s="243">
        <f t="shared" si="865"/>
        <v>503.24975976525366</v>
      </c>
      <c r="IC171" s="244">
        <v>39.229999999999997</v>
      </c>
      <c r="ID171" s="243">
        <f t="shared" si="1091"/>
        <v>8.6305999999999994</v>
      </c>
      <c r="IE171" s="243">
        <f t="shared" si="866"/>
        <v>0</v>
      </c>
      <c r="IF171" s="244">
        <v>1.7337398796950001</v>
      </c>
      <c r="IG171" s="244">
        <v>2.5003879388616701</v>
      </c>
      <c r="IH171" s="243">
        <f t="shared" si="867"/>
        <v>5.9191051256446032</v>
      </c>
      <c r="II171" s="243">
        <f t="shared" si="868"/>
        <v>2.9006916472100639</v>
      </c>
      <c r="IJ171" s="243">
        <f t="shared" si="1092"/>
        <v>73.097429509693612</v>
      </c>
      <c r="IK171" s="244">
        <v>41.96</v>
      </c>
      <c r="IL171" s="243">
        <f t="shared" si="1093"/>
        <v>9.2311999999999994</v>
      </c>
      <c r="IM171" s="243">
        <f t="shared" si="869"/>
        <v>0</v>
      </c>
      <c r="IN171" s="244">
        <v>1.92731673451999</v>
      </c>
      <c r="IO171" s="244">
        <v>85.442720615040002</v>
      </c>
      <c r="IP171" s="243">
        <f t="shared" si="870"/>
        <v>15.74359948799445</v>
      </c>
      <c r="IQ171" s="243">
        <f t="shared" si="871"/>
        <v>7.7152418418777238</v>
      </c>
      <c r="IR171" s="243">
        <f t="shared" si="1094"/>
        <v>194.42409441531859</v>
      </c>
      <c r="IS171" s="244">
        <v>3.67</v>
      </c>
      <c r="IT171" s="243">
        <f t="shared" si="1095"/>
        <v>0.80740000000000001</v>
      </c>
      <c r="IU171" s="243">
        <f t="shared" si="872"/>
        <v>0</v>
      </c>
      <c r="IV171" s="244">
        <v>0.16064131163500001</v>
      </c>
      <c r="IW171" s="244">
        <v>0.38112843139892999</v>
      </c>
      <c r="IX171" s="243">
        <f t="shared" si="873"/>
        <v>0.57028790813433905</v>
      </c>
      <c r="IY171" s="243">
        <f t="shared" si="874"/>
        <v>0.27947288255841346</v>
      </c>
      <c r="IZ171" s="243">
        <f t="shared" si="1096"/>
        <v>7.0427166404720181</v>
      </c>
      <c r="JA171" s="244">
        <v>71.740375</v>
      </c>
      <c r="JB171" s="243">
        <f t="shared" si="1097"/>
        <v>15.782882499999999</v>
      </c>
      <c r="JC171" s="244">
        <v>521.38945833333298</v>
      </c>
      <c r="JD171" s="243">
        <f t="shared" si="875"/>
        <v>0</v>
      </c>
      <c r="JE171" s="243">
        <f t="shared" si="876"/>
        <v>69.185856770623104</v>
      </c>
      <c r="JF171" s="243">
        <f t="shared" si="877"/>
        <v>33.904928630197809</v>
      </c>
      <c r="JG171" s="243">
        <f t="shared" si="1098"/>
        <v>854.40420148098463</v>
      </c>
      <c r="JH171" s="244">
        <v>341.33333333333297</v>
      </c>
      <c r="JI171" s="243">
        <f t="shared" si="1099"/>
        <v>75.093333333333248</v>
      </c>
      <c r="JJ171" s="244">
        <v>430.33333333333297</v>
      </c>
      <c r="JK171" s="243">
        <f t="shared" si="878"/>
        <v>0</v>
      </c>
      <c r="JL171" s="243">
        <f t="shared" si="879"/>
        <v>96.210531584838648</v>
      </c>
      <c r="JM171" s="243">
        <f t="shared" si="880"/>
        <v>47.148526579241896</v>
      </c>
      <c r="JN171" s="243">
        <f t="shared" si="1100"/>
        <v>1188.1428697968956</v>
      </c>
      <c r="JO171" s="244">
        <v>0</v>
      </c>
      <c r="JP171" s="243">
        <f t="shared" si="1101"/>
        <v>0</v>
      </c>
      <c r="JQ171" s="244">
        <v>0</v>
      </c>
      <c r="JR171" s="243">
        <f t="shared" si="881"/>
        <v>0</v>
      </c>
      <c r="JS171" s="243">
        <f t="shared" si="882"/>
        <v>0</v>
      </c>
      <c r="JT171" s="243">
        <f t="shared" si="883"/>
        <v>0</v>
      </c>
      <c r="JU171" s="243">
        <f t="shared" si="1102"/>
        <v>0</v>
      </c>
      <c r="JV171" s="244">
        <v>1.68035714285714</v>
      </c>
      <c r="JW171" s="243">
        <f t="shared" si="1103"/>
        <v>0.3696785714285708</v>
      </c>
      <c r="JX171" s="244">
        <v>3.4474999999999998</v>
      </c>
      <c r="JY171" s="243">
        <f t="shared" si="884"/>
        <v>0</v>
      </c>
      <c r="JZ171" s="243">
        <f t="shared" si="885"/>
        <v>0.62464078780063348</v>
      </c>
      <c r="KA171" s="243">
        <f t="shared" si="886"/>
        <v>0.30610882510431719</v>
      </c>
      <c r="KB171" s="243">
        <f t="shared" si="1104"/>
        <v>7.7139423926287929</v>
      </c>
      <c r="KC171" s="244">
        <v>172.44</v>
      </c>
      <c r="KD171" s="243">
        <f t="shared" si="1105"/>
        <v>37.936799999999998</v>
      </c>
      <c r="KE171" s="244">
        <v>96.98</v>
      </c>
      <c r="KF171" s="243">
        <f t="shared" si="887"/>
        <v>0</v>
      </c>
      <c r="KG171" s="243">
        <f t="shared" si="888"/>
        <v>34.922482302204834</v>
      </c>
      <c r="KH171" s="243">
        <f t="shared" si="889"/>
        <v>17.113964115110246</v>
      </c>
      <c r="KI171" s="243">
        <f t="shared" si="1106"/>
        <v>431.27189570077815</v>
      </c>
      <c r="KJ171" s="244">
        <v>108.28848055555601</v>
      </c>
      <c r="KK171" s="243">
        <f t="shared" si="1107"/>
        <v>23.82346572222232</v>
      </c>
      <c r="KL171" s="244">
        <v>104.964144444444</v>
      </c>
      <c r="KM171" s="243">
        <f t="shared" si="890"/>
        <v>0</v>
      </c>
      <c r="KN171" s="243">
        <f t="shared" si="891"/>
        <v>26.937050302849055</v>
      </c>
      <c r="KO171" s="243">
        <f t="shared" si="892"/>
        <v>13.20065705125357</v>
      </c>
      <c r="KP171" s="243">
        <f t="shared" si="1108"/>
        <v>332.65655769158997</v>
      </c>
      <c r="KQ171" s="243">
        <f t="shared" si="1109"/>
        <v>1170.7325460317459</v>
      </c>
      <c r="KR171" s="243">
        <f t="shared" si="1109"/>
        <v>257.56116012698413</v>
      </c>
      <c r="KS171" s="243">
        <f t="shared" si="1110"/>
        <v>1786.5364415583676</v>
      </c>
      <c r="KT171" s="243">
        <f t="shared" si="1111"/>
        <v>0</v>
      </c>
      <c r="KU171" s="243">
        <f t="shared" si="1112"/>
        <v>0</v>
      </c>
      <c r="KV171" s="243">
        <f t="shared" si="1113"/>
        <v>0</v>
      </c>
      <c r="KW171" s="243">
        <f t="shared" si="1114"/>
        <v>365.27530524213194</v>
      </c>
      <c r="KX171" s="243">
        <f t="shared" si="1115"/>
        <v>11.774155598252987</v>
      </c>
      <c r="KY171" s="243">
        <f t="shared" si="1116"/>
        <v>311.57809957611204</v>
      </c>
      <c r="KZ171" s="243">
        <f t="shared" si="1117"/>
        <v>179.00527264796148</v>
      </c>
      <c r="LA171" s="243">
        <f t="shared" si="1117"/>
        <v>4510.9328707286295</v>
      </c>
      <c r="LB171" s="244">
        <v>163.16</v>
      </c>
      <c r="LC171" s="243">
        <f t="shared" si="1118"/>
        <v>35.895200000000003</v>
      </c>
      <c r="LD171" s="243">
        <f t="shared" si="893"/>
        <v>0</v>
      </c>
      <c r="LE171" s="243">
        <f t="shared" si="1119"/>
        <v>0</v>
      </c>
      <c r="LF171" s="243">
        <f t="shared" si="1120"/>
        <v>0</v>
      </c>
      <c r="LG171" s="244">
        <v>14.064735960349999</v>
      </c>
      <c r="LH171" s="243">
        <f t="shared" si="894"/>
        <v>24.215105023940744</v>
      </c>
      <c r="LI171" s="243">
        <f t="shared" si="1121"/>
        <v>0.78054117069568107</v>
      </c>
      <c r="LJ171" s="243">
        <f t="shared" si="1122"/>
        <v>20.655369514766665</v>
      </c>
      <c r="LK171" s="243">
        <f t="shared" si="895"/>
        <v>11.866752049214538</v>
      </c>
      <c r="LL171" s="243">
        <f t="shared" si="1123"/>
        <v>299.04215164020633</v>
      </c>
      <c r="LM171" s="243">
        <f t="shared" si="896"/>
        <v>0.54166666784117723</v>
      </c>
      <c r="LN171" s="244">
        <v>6.1545228937110799E-2</v>
      </c>
      <c r="LO171" s="243">
        <f t="shared" si="1124"/>
        <v>1.9838272432769494E-3</v>
      </c>
      <c r="LP171" s="243">
        <f t="shared" si="1125"/>
        <v>5.2497787819218517E-2</v>
      </c>
      <c r="LQ171" s="243">
        <f t="shared" si="897"/>
        <v>3.0160594838914402E-2</v>
      </c>
      <c r="LR171" s="243">
        <f t="shared" si="1126"/>
        <v>0.7600469899406429</v>
      </c>
      <c r="LS171" s="244">
        <v>978.60065333333398</v>
      </c>
      <c r="LT171" s="243">
        <f t="shared" si="898"/>
        <v>111.19052513872946</v>
      </c>
      <c r="LU171" s="243">
        <f t="shared" si="1127"/>
        <v>3.5840762439909302</v>
      </c>
      <c r="LV171" s="243">
        <f t="shared" si="1128"/>
        <v>94.84498956377638</v>
      </c>
      <c r="LW171" s="243">
        <f t="shared" si="899"/>
        <v>54.48955892360317</v>
      </c>
      <c r="LX171" s="243">
        <f t="shared" si="1129"/>
        <v>1373.1368848748</v>
      </c>
      <c r="LY171" s="245">
        <f t="shared" si="900"/>
        <v>0</v>
      </c>
      <c r="LZ171" s="244">
        <v>0</v>
      </c>
      <c r="MA171" s="249">
        <f t="shared" si="1130"/>
        <v>0</v>
      </c>
      <c r="MB171" s="249">
        <f t="shared" si="1131"/>
        <v>0</v>
      </c>
      <c r="MC171" s="249">
        <f t="shared" si="901"/>
        <v>0</v>
      </c>
      <c r="MD171" s="247">
        <f t="shared" si="1132"/>
        <v>0</v>
      </c>
      <c r="ME171" s="250">
        <f t="shared" si="1133"/>
        <v>13352.936673910026</v>
      </c>
      <c r="MF171" s="251">
        <f t="shared" si="1180"/>
        <v>4628.7978813797372</v>
      </c>
      <c r="MG171" s="252" t="e">
        <f t="shared" si="1134"/>
        <v>#REF!</v>
      </c>
      <c r="MH171" s="252" t="e">
        <f t="shared" si="1181"/>
        <v>#REF!</v>
      </c>
      <c r="MI171" s="252">
        <f t="shared" si="1135"/>
        <v>978.60065333333398</v>
      </c>
      <c r="MJ171" s="252">
        <f t="shared" si="1136"/>
        <v>0</v>
      </c>
      <c r="MK171" s="252">
        <f t="shared" si="1182"/>
        <v>1136.6681666666666</v>
      </c>
      <c r="ML171" s="252">
        <f t="shared" si="1137"/>
        <v>0</v>
      </c>
      <c r="MM171" s="252">
        <f t="shared" si="1138"/>
        <v>0</v>
      </c>
      <c r="MN171" s="252">
        <f t="shared" si="1139"/>
        <v>515.23140000000001</v>
      </c>
      <c r="MO171" s="252">
        <f t="shared" si="1140"/>
        <v>126.90347027516829</v>
      </c>
      <c r="MP171" s="253">
        <f t="shared" si="1141"/>
        <v>3.2520400070514808</v>
      </c>
      <c r="MQ171" s="254">
        <f t="shared" si="1183"/>
        <v>0</v>
      </c>
      <c r="MR171" s="255">
        <f t="shared" si="1142"/>
        <v>0</v>
      </c>
      <c r="MS171" s="255">
        <f t="shared" si="1184"/>
        <v>0</v>
      </c>
      <c r="MT171" s="255">
        <f t="shared" si="1185"/>
        <v>1139.8030969243259</v>
      </c>
      <c r="MU171" s="255">
        <f t="shared" si="902"/>
        <v>36.740011771837992</v>
      </c>
      <c r="MV171" s="255">
        <f t="shared" si="1143"/>
        <v>1186.1408828778847</v>
      </c>
      <c r="MW171" s="255" t="e">
        <f t="shared" si="903"/>
        <v>#REF!</v>
      </c>
      <c r="MX171" s="255" t="e">
        <f t="shared" si="904"/>
        <v>#REF!</v>
      </c>
      <c r="MY171" s="256" t="e">
        <f t="shared" si="1144"/>
        <v>#REF!</v>
      </c>
      <c r="MZ171" s="254">
        <f t="shared" si="1145"/>
        <v>534.61226145237879</v>
      </c>
      <c r="NA171" s="255">
        <f t="shared" si="905"/>
        <v>602.50801865683093</v>
      </c>
      <c r="NB171" s="255">
        <f t="shared" si="1146"/>
        <v>1.7974901697380079</v>
      </c>
      <c r="NC171" s="255">
        <f t="shared" si="906"/>
        <v>2.22888781047513</v>
      </c>
      <c r="ND171" s="255">
        <f t="shared" si="1147"/>
        <v>546.55336466544486</v>
      </c>
      <c r="NE171" s="255">
        <f t="shared" si="800"/>
        <v>0.97815199029947342</v>
      </c>
      <c r="NF171" s="256">
        <f t="shared" ref="NF171:NF234" si="1186">NB171/ND171</f>
        <v>3.2887734042919741E-3</v>
      </c>
      <c r="NG171" s="257">
        <f t="shared" ref="NG171:NG234" si="1187">1+NE171*(NA171-MZ171)/MZ171+NF171*(NC171-NB171)/NB171</f>
        <v>1.1250146083850632</v>
      </c>
      <c r="NH171" s="254">
        <f t="shared" si="1148"/>
        <v>1219.398120970056</v>
      </c>
      <c r="NI171" s="255">
        <f t="shared" si="907"/>
        <v>1374.261682333253</v>
      </c>
      <c r="NJ171" s="255" t="e">
        <f t="shared" si="1149"/>
        <v>#REF!</v>
      </c>
      <c r="NK171" s="255" t="e">
        <f t="shared" si="908"/>
        <v>#REF!</v>
      </c>
      <c r="NL171" s="255">
        <f t="shared" si="1150"/>
        <v>1304.2181095308265</v>
      </c>
      <c r="NM171" s="255">
        <f t="shared" ref="NM171:NM234" si="1188">NH171/NL171</f>
        <v>0.93496487440181053</v>
      </c>
      <c r="NN171" s="256" t="e">
        <f t="shared" ref="NN171:NN234" si="1189">NJ171/NL171</f>
        <v>#REF!</v>
      </c>
      <c r="NO171" s="257" t="e">
        <f t="shared" si="801"/>
        <v>#REF!</v>
      </c>
      <c r="NP171" s="254">
        <f t="shared" si="1151"/>
        <v>153.67311498380289</v>
      </c>
      <c r="NQ171" s="255">
        <f t="shared" si="909"/>
        <v>173.18960058674585</v>
      </c>
      <c r="NR171" s="255">
        <f t="shared" si="1152"/>
        <v>135.15201061103215</v>
      </c>
      <c r="NS171" s="255">
        <f t="shared" si="910"/>
        <v>167.58849315767986</v>
      </c>
      <c r="NT171" s="255">
        <f t="shared" si="1153"/>
        <v>1447.3279829759376</v>
      </c>
      <c r="NU171" s="255">
        <f t="shared" si="1154"/>
        <v>0.10617711865684128</v>
      </c>
      <c r="NV171" s="256">
        <f t="shared" si="1155"/>
        <v>9.3380361742981033E-2</v>
      </c>
      <c r="NW171" s="257">
        <f t="shared" si="911"/>
        <v>1.0358957808877343</v>
      </c>
      <c r="NX171" s="254">
        <f t="shared" si="1156"/>
        <v>39.220681786530342</v>
      </c>
      <c r="NY171" s="255">
        <f t="shared" si="912"/>
        <v>44.201708373419699</v>
      </c>
      <c r="NZ171" s="255">
        <f t="shared" si="1157"/>
        <v>0.13936878510013756</v>
      </c>
      <c r="OA171" s="255">
        <f t="shared" si="913"/>
        <v>0.17281729352417058</v>
      </c>
      <c r="OB171" s="255">
        <f t="shared" si="1158"/>
        <v>42.377132130251347</v>
      </c>
      <c r="OC171" s="255">
        <f t="shared" ref="OC171:OC234" si="1190">NX171/OB171</f>
        <v>0.92551524407033336</v>
      </c>
      <c r="OD171" s="256">
        <f t="shared" ref="OD171:OD234" si="1191">NZ171/OB171</f>
        <v>3.2887734042919749E-3</v>
      </c>
      <c r="OE171" s="257">
        <f t="shared" ref="OE171:OE234" si="1192">1+OC171*(NY171-NX171)/NX171+OD171*(OA171-NZ171)/NZ171</f>
        <v>1.1183297416139624</v>
      </c>
      <c r="OF171" s="254">
        <f t="shared" si="1159"/>
        <v>0</v>
      </c>
      <c r="OG171" s="255">
        <f t="shared" si="914"/>
        <v>0</v>
      </c>
      <c r="OH171" s="255">
        <f t="shared" si="1160"/>
        <v>0</v>
      </c>
      <c r="OI171" s="255">
        <f t="shared" si="915"/>
        <v>0</v>
      </c>
      <c r="OJ171" s="255">
        <f t="shared" si="1161"/>
        <v>0</v>
      </c>
      <c r="OK171" s="255"/>
      <c r="OL171" s="256"/>
      <c r="OM171" s="257"/>
      <c r="ON171" s="258"/>
      <c r="OO171" s="254">
        <f t="shared" si="1162"/>
        <v>0</v>
      </c>
      <c r="OP171" s="255">
        <f t="shared" si="916"/>
        <v>0</v>
      </c>
      <c r="OQ171" s="255">
        <f t="shared" si="1163"/>
        <v>0</v>
      </c>
      <c r="OR171" s="255">
        <f t="shared" si="917"/>
        <v>0</v>
      </c>
      <c r="OS171" s="255">
        <f t="shared" si="1164"/>
        <v>0</v>
      </c>
      <c r="OT171" s="255"/>
      <c r="OU171" s="256"/>
      <c r="OV171" s="257"/>
      <c r="OW171" s="258"/>
      <c r="OX171" s="254">
        <f t="shared" si="1165"/>
        <v>951.63220035056361</v>
      </c>
      <c r="OY171" s="255">
        <f t="shared" si="918"/>
        <v>1072.4894897950851</v>
      </c>
      <c r="OZ171" s="255">
        <f t="shared" si="1166"/>
        <v>4.9388569928397592</v>
      </c>
      <c r="PA171" s="255">
        <f t="shared" si="919"/>
        <v>6.124182671121301</v>
      </c>
      <c r="PB171" s="255">
        <f t="shared" si="1167"/>
        <v>1501.7322222304413</v>
      </c>
      <c r="PC171" s="255">
        <f t="shared" si="804"/>
        <v>0.63368967267490339</v>
      </c>
      <c r="PD171" s="259">
        <f t="shared" si="920"/>
        <v>3.2887734042919736E-3</v>
      </c>
      <c r="PE171" s="257">
        <f t="shared" si="805"/>
        <v>1.0812678940467426</v>
      </c>
      <c r="PF171" s="254">
        <f t="shared" si="921"/>
        <v>15.005214939195191</v>
      </c>
      <c r="PG171" s="255">
        <f t="shared" si="922"/>
        <v>16.910877236472981</v>
      </c>
      <c r="PH171" s="255">
        <f t="shared" si="1168"/>
        <v>0.46477765117362302</v>
      </c>
      <c r="PI171" s="255">
        <f t="shared" si="923"/>
        <v>0.57632428745529252</v>
      </c>
      <c r="PJ171" s="255">
        <f t="shared" si="924"/>
        <v>141.32249139572122</v>
      </c>
      <c r="PK171" s="255">
        <f t="shared" ref="PK171:PK234" si="1193">PF171/PJ171</f>
        <v>0.10617711866668592</v>
      </c>
      <c r="PL171" s="259">
        <f t="shared" ref="PL171:PL234" si="1194">PH171/PJ171</f>
        <v>3.2887734045969059E-3</v>
      </c>
      <c r="PM171" s="257">
        <f t="shared" ref="PM171:PM234" si="1195">1+PK171*(PG171-PF171)/PF171+PL171*(PI171-PH171)/PH171</f>
        <v>1.0142737996877724</v>
      </c>
      <c r="PN171" s="254">
        <f t="shared" si="925"/>
        <v>0.38452501882620094</v>
      </c>
      <c r="PO171" s="255">
        <f t="shared" si="926"/>
        <v>0.43335969621712844</v>
      </c>
      <c r="PP171" s="255">
        <f t="shared" si="1169"/>
        <v>1.1910434858264046E-2</v>
      </c>
      <c r="PQ171" s="255">
        <f t="shared" si="927"/>
        <v>1.4768939224247418E-2</v>
      </c>
      <c r="PR171" s="255">
        <f t="shared" si="928"/>
        <v>3.6215431691390343</v>
      </c>
      <c r="PS171" s="255">
        <f t="shared" ref="PS171:PS234" si="1196">PN171/PR171</f>
        <v>0.10617711866668589</v>
      </c>
      <c r="PT171" s="259">
        <f t="shared" ref="PT171:PT234" si="1197">PP171/PR171</f>
        <v>3.2887734045969046E-3</v>
      </c>
      <c r="PU171" s="257">
        <f t="shared" ref="PU171:PU234" si="1198">1+PS171*(PO171-PN171)/PN171+PT171*(PQ171-PP171)/PP171</f>
        <v>1.0142737996877724</v>
      </c>
      <c r="PV171" s="254">
        <f t="shared" si="929"/>
        <v>80.822671036967407</v>
      </c>
      <c r="PW171" s="255">
        <f t="shared" si="930"/>
        <v>91.087150258662263</v>
      </c>
      <c r="PX171" s="255">
        <f t="shared" si="931"/>
        <v>0.26807408019574397</v>
      </c>
      <c r="PY171" s="255">
        <f t="shared" si="932"/>
        <v>0.3324118594427225</v>
      </c>
      <c r="PZ171" s="255">
        <f t="shared" si="933"/>
        <v>81.51187304236197</v>
      </c>
      <c r="QA171" s="255">
        <f t="shared" si="1170"/>
        <v>0.99154476544740444</v>
      </c>
      <c r="QB171" s="259">
        <f t="shared" si="934"/>
        <v>3.2887734042919741E-3</v>
      </c>
      <c r="QC171" s="257">
        <f t="shared" si="1171"/>
        <v>1.1267154908288504</v>
      </c>
      <c r="QD171" s="254">
        <f t="shared" si="935"/>
        <v>610.81973658860693</v>
      </c>
      <c r="QE171" s="255">
        <f t="shared" si="936"/>
        <v>688.39384313536004</v>
      </c>
      <c r="QF171" s="255">
        <f t="shared" si="937"/>
        <v>2.042555819053681</v>
      </c>
      <c r="QG171" s="255">
        <f t="shared" si="938"/>
        <v>2.5327692156265642</v>
      </c>
      <c r="QH171" s="255">
        <f t="shared" si="939"/>
        <v>621.06918536499597</v>
      </c>
      <c r="QI171" s="255">
        <f t="shared" ref="QI171:QI234" si="1199">QD171/QH171</f>
        <v>0.98349709015048692</v>
      </c>
      <c r="QJ171" s="259">
        <f t="shared" ref="QJ171:QJ234" si="1200">QF171/QH171</f>
        <v>3.2887734042919741E-3</v>
      </c>
      <c r="QK171" s="257">
        <f t="shared" ref="QK171:QK234" si="1201">1+QI171*(QE171-QD171)/QD171+QJ171*(QG171-QF171)/QF171</f>
        <v>1.1256934360661419</v>
      </c>
      <c r="QL171" s="254">
        <f t="shared" si="940"/>
        <v>1808.4189876415867</v>
      </c>
      <c r="QM171" s="255">
        <f t="shared" si="941"/>
        <v>2038.0881990720682</v>
      </c>
      <c r="QN171" s="255">
        <f t="shared" si="942"/>
        <v>11.774155598252987</v>
      </c>
      <c r="QO171" s="255">
        <f t="shared" si="943"/>
        <v>14.599952941833704</v>
      </c>
      <c r="QP171" s="255">
        <f t="shared" si="1172"/>
        <v>3580.1054529592302</v>
      </c>
      <c r="QQ171" s="255">
        <f t="shared" si="1173"/>
        <v>0.50513008943543558</v>
      </c>
      <c r="QR171" s="259">
        <f t="shared" si="944"/>
        <v>3.2887734042919741E-3</v>
      </c>
      <c r="QS171" s="257">
        <f t="shared" si="1174"/>
        <v>1.0649408269753304</v>
      </c>
      <c r="QT171" s="254">
        <f t="shared" si="945"/>
        <v>224.25475080801533</v>
      </c>
      <c r="QU171" s="255">
        <f t="shared" si="946"/>
        <v>252.73510416063328</v>
      </c>
      <c r="QV171" s="255">
        <f t="shared" si="947"/>
        <v>0.78054117069568107</v>
      </c>
      <c r="QW171" s="255">
        <f t="shared" si="948"/>
        <v>0.96787105166264453</v>
      </c>
      <c r="QX171" s="255">
        <f t="shared" si="949"/>
        <v>237.33504098429071</v>
      </c>
      <c r="QY171" s="255">
        <f t="shared" ref="QY171:QY234" si="1202">QT171/QX171</f>
        <v>0.94488681434470023</v>
      </c>
      <c r="QZ171" s="259">
        <f t="shared" ref="QZ171:QZ234" si="1203">QV171/QX171</f>
        <v>3.2887734042919745E-3</v>
      </c>
      <c r="RA171" s="257">
        <f t="shared" ref="RA171:RA234" si="1204">1+QY171*(QU171-QT171)/QT171+QZ171*(QW171-QV171)/QV171</f>
        <v>1.120789931038807</v>
      </c>
      <c r="RB171" s="254">
        <f t="shared" si="950"/>
        <v>6.4047301139446594E-2</v>
      </c>
      <c r="RC171" s="255">
        <f t="shared" si="951"/>
        <v>7.2181308384156317E-2</v>
      </c>
      <c r="RD171" s="255">
        <f t="shared" si="1175"/>
        <v>1.9838272432769494E-3</v>
      </c>
      <c r="RE171" s="255">
        <f t="shared" si="952"/>
        <v>2.4599457816634174E-3</v>
      </c>
      <c r="RF171" s="255">
        <f t="shared" si="953"/>
        <v>0.60321189677828801</v>
      </c>
      <c r="RG171" s="255">
        <f t="shared" ref="RG171:RG234" si="1205">RB171/RF171</f>
        <v>0.1061771186568413</v>
      </c>
      <c r="RH171" s="259">
        <f t="shared" ref="RH171:RH234" si="1206">RD171/RF171</f>
        <v>3.2887734042919745E-3</v>
      </c>
      <c r="RI171" s="257">
        <f t="shared" ref="RI171:RI234" si="1207">1+RG171*(RC171-RB171)/RB171+RH171*(RE171-RD171)/RD171</f>
        <v>1.0142737996864488</v>
      </c>
      <c r="RJ171" s="254">
        <f t="shared" si="954"/>
        <v>115.71088726780718</v>
      </c>
      <c r="RK171" s="255">
        <f t="shared" si="955"/>
        <v>130.40616995081868</v>
      </c>
      <c r="RL171" s="255">
        <f t="shared" si="1176"/>
        <v>3.5840762439909302</v>
      </c>
      <c r="RM171" s="255">
        <f t="shared" si="956"/>
        <v>4.4442545425487534</v>
      </c>
      <c r="RN171" s="255">
        <f t="shared" si="957"/>
        <v>1089.7911784720634</v>
      </c>
      <c r="RO171" s="255">
        <f t="shared" ref="RO171:RO234" si="1208">RJ171/RN171</f>
        <v>0.10617711865684129</v>
      </c>
      <c r="RP171" s="259">
        <f t="shared" ref="RP171:RP234" si="1209">RL171/RN171</f>
        <v>3.2887734042919741E-3</v>
      </c>
      <c r="RQ171" s="257">
        <f t="shared" ref="RQ171:RQ234" si="1210">1+RO171*(RK171-RJ171)/RJ171+RP171*(RM171-RL171)/RL171</f>
        <v>1.0142737996864488</v>
      </c>
      <c r="RR171" s="254">
        <f t="shared" si="958"/>
        <v>0</v>
      </c>
      <c r="RS171" s="255">
        <f t="shared" si="959"/>
        <v>0</v>
      </c>
      <c r="RT171" s="255">
        <f t="shared" si="1177"/>
        <v>0</v>
      </c>
      <c r="RU171" s="255">
        <f t="shared" si="960"/>
        <v>0</v>
      </c>
      <c r="RV171" s="255">
        <f t="shared" si="961"/>
        <v>0</v>
      </c>
      <c r="RW171" s="255"/>
      <c r="RX171" s="259"/>
      <c r="RY171" s="257"/>
      <c r="RZ171" s="260"/>
      <c r="SA171" s="242" t="e">
        <f t="shared" si="962"/>
        <v>#REF!</v>
      </c>
      <c r="SB171" s="242">
        <f t="shared" si="963"/>
        <v>0.25954087015443406</v>
      </c>
      <c r="SC171" s="242">
        <f t="shared" si="964"/>
        <v>0.42523521805441489</v>
      </c>
      <c r="SD171" s="242">
        <f t="shared" si="965"/>
        <v>1.9570770478244345E-2</v>
      </c>
      <c r="SE171" s="242">
        <f t="shared" si="966"/>
        <v>0</v>
      </c>
      <c r="SF171" s="262">
        <v>0</v>
      </c>
      <c r="SG171" s="242">
        <f t="shared" si="967"/>
        <v>0</v>
      </c>
      <c r="SH171" s="262">
        <v>0</v>
      </c>
      <c r="SI171" s="242">
        <f t="shared" si="968"/>
        <v>0.59664362393499248</v>
      </c>
      <c r="SJ171" s="242">
        <f t="shared" si="969"/>
        <v>4.0672379367479673E-2</v>
      </c>
      <c r="SK171" s="242">
        <f t="shared" si="970"/>
        <v>1.1157011796565498E-3</v>
      </c>
      <c r="SL171" s="242">
        <f t="shared" si="971"/>
        <v>3.8984355982678222E-2</v>
      </c>
      <c r="SM171" s="242">
        <f t="shared" si="972"/>
        <v>0.29571966565457547</v>
      </c>
      <c r="SN171" s="242">
        <f t="shared" si="973"/>
        <v>1.3231889775168479</v>
      </c>
      <c r="SO171" s="242">
        <f t="shared" si="974"/>
        <v>0.1109582031728419</v>
      </c>
      <c r="SP171" s="242">
        <f t="shared" si="975"/>
        <v>1.0142737996864489E-4</v>
      </c>
      <c r="SQ171" s="242">
        <f t="shared" si="976"/>
        <v>0.31351203148308132</v>
      </c>
      <c r="SR171" s="242">
        <f t="shared" si="977"/>
        <v>0</v>
      </c>
      <c r="SS171" s="242" t="e">
        <f t="shared" si="978"/>
        <v>#REF!</v>
      </c>
      <c r="ST171" s="242" t="e">
        <f t="shared" si="979"/>
        <v>#REF!</v>
      </c>
      <c r="SU171" s="242" t="e">
        <f t="shared" ref="SU171:SU234" si="1211">SS171-SB171-SC171</f>
        <v>#REF!</v>
      </c>
      <c r="SV171" s="242" t="e">
        <f t="shared" ref="SV171:SV234" si="1212">SU171+SB171</f>
        <v>#REF!</v>
      </c>
      <c r="SW171" s="242" t="e">
        <f t="shared" si="980"/>
        <v>#REF!</v>
      </c>
      <c r="SX171" s="242" t="e">
        <f t="shared" si="980"/>
        <v>#REF!</v>
      </c>
      <c r="SY171" s="242" t="e">
        <f t="shared" si="980"/>
        <v>#REF!</v>
      </c>
      <c r="SZ171" s="263" t="e">
        <f t="shared" si="980"/>
        <v>#REF!</v>
      </c>
      <c r="TA171" s="264">
        <f t="shared" si="981"/>
        <v>2406.0418049999998</v>
      </c>
      <c r="TB171" s="264">
        <f t="shared" si="982"/>
        <v>1024.6886549999999</v>
      </c>
      <c r="TC171" s="264">
        <f t="shared" si="983"/>
        <v>1823.2973249999998</v>
      </c>
      <c r="TD171" s="264">
        <f t="shared" si="984"/>
        <v>77.728875000000002</v>
      </c>
      <c r="TE171" s="264">
        <f t="shared" si="985"/>
        <v>0</v>
      </c>
      <c r="TF171" s="264">
        <f t="shared" si="985"/>
        <v>0</v>
      </c>
      <c r="TG171" s="264">
        <f t="shared" si="986"/>
        <v>2450.9024699999995</v>
      </c>
      <c r="TH171" s="264">
        <f t="shared" si="987"/>
        <v>178.11016499999997</v>
      </c>
      <c r="TI171" s="264">
        <f t="shared" si="988"/>
        <v>4.885815</v>
      </c>
      <c r="TJ171" s="264">
        <f t="shared" si="989"/>
        <v>153.68108999999998</v>
      </c>
      <c r="TK171" s="264">
        <f t="shared" si="990"/>
        <v>1166.8214549999998</v>
      </c>
      <c r="TL171" s="264">
        <f t="shared" si="991"/>
        <v>5518.7501249999996</v>
      </c>
      <c r="TM171" s="264">
        <f t="shared" si="992"/>
        <v>439.72334999999998</v>
      </c>
      <c r="TN171" s="264">
        <f t="shared" si="993"/>
        <v>0.44416499999999998</v>
      </c>
      <c r="TO171" s="264">
        <f t="shared" si="994"/>
        <v>1372.9140149999998</v>
      </c>
      <c r="TP171" s="264">
        <f t="shared" si="994"/>
        <v>0</v>
      </c>
      <c r="TQ171" s="264"/>
      <c r="TR171" s="264"/>
      <c r="TS171" s="264" t="e">
        <f t="shared" si="995"/>
        <v>#REF!</v>
      </c>
      <c r="TT171" s="264">
        <f t="shared" si="996"/>
        <v>1152.789705921442</v>
      </c>
      <c r="TU171" s="264">
        <f t="shared" si="997"/>
        <v>1888.7460062713917</v>
      </c>
      <c r="TV171" s="264">
        <f t="shared" si="998"/>
        <v>86.926512694693983</v>
      </c>
      <c r="TW171" s="264">
        <f t="shared" si="998"/>
        <v>0</v>
      </c>
      <c r="TX171" s="264">
        <f t="shared" si="999"/>
        <v>0</v>
      </c>
      <c r="TY171" s="264">
        <f t="shared" si="1000"/>
        <v>2650.0821522508591</v>
      </c>
      <c r="TZ171" s="264">
        <f t="shared" si="1001"/>
        <v>180.65247381756609</v>
      </c>
      <c r="UA171" s="264">
        <f t="shared" si="1002"/>
        <v>4.9555541446215141</v>
      </c>
      <c r="UB171" s="264">
        <f t="shared" si="1003"/>
        <v>173.15486475046271</v>
      </c>
      <c r="UC171" s="264">
        <f t="shared" si="1004"/>
        <v>1313.483252954645</v>
      </c>
      <c r="UD171" s="264">
        <f t="shared" si="1005"/>
        <v>5877.142321987707</v>
      </c>
      <c r="UE171" s="264">
        <f t="shared" si="1006"/>
        <v>492.83750312265317</v>
      </c>
      <c r="UF171" s="264">
        <f t="shared" si="1007"/>
        <v>0.45050492223773153</v>
      </c>
      <c r="UG171" s="264">
        <f t="shared" si="1008"/>
        <v>1392.510714636828</v>
      </c>
      <c r="UH171" s="264">
        <f t="shared" si="1008"/>
        <v>0</v>
      </c>
      <c r="UI171" s="191"/>
      <c r="UJ171" s="191"/>
      <c r="UK171" s="191"/>
      <c r="UL171" s="191"/>
      <c r="UM171" s="189"/>
      <c r="UN171" s="191"/>
      <c r="UO171" s="191"/>
      <c r="UP171" s="191"/>
      <c r="UQ171" s="191"/>
      <c r="UR171" s="191"/>
      <c r="US171" s="191"/>
      <c r="UT171" s="191"/>
      <c r="UU171" s="191"/>
      <c r="UV171" s="192"/>
      <c r="UW171" s="191"/>
      <c r="UX171" s="191"/>
      <c r="UY171" s="191"/>
      <c r="UZ171" s="191"/>
      <c r="VA171" s="191"/>
      <c r="VB171" s="191"/>
      <c r="VC171" s="191"/>
      <c r="VD171" s="191"/>
      <c r="VE171" s="191"/>
      <c r="VF171" s="191"/>
      <c r="VG171" s="191"/>
      <c r="VH171" s="191"/>
      <c r="VI171" s="191"/>
      <c r="VJ171" s="191"/>
      <c r="VK171" s="191"/>
      <c r="VL171" s="191"/>
      <c r="VM171" s="191"/>
      <c r="VN171" s="219"/>
      <c r="VO171" s="191"/>
      <c r="VP171" s="191"/>
      <c r="VQ171" s="191"/>
      <c r="VR171" s="191"/>
      <c r="VS171" s="191"/>
      <c r="VT171" s="191"/>
      <c r="VU171" s="191"/>
      <c r="VV171" s="191"/>
    </row>
    <row r="172" spans="1:594" ht="23.1" hidden="1" customHeight="1" thickBot="1" x14ac:dyDescent="0.35">
      <c r="A172" s="265">
        <v>135</v>
      </c>
      <c r="B172" s="266" t="s">
        <v>174</v>
      </c>
      <c r="C172" s="265">
        <v>5</v>
      </c>
      <c r="D172" s="267">
        <v>3490.54</v>
      </c>
      <c r="E172" s="239"/>
      <c r="F172" s="240">
        <f t="shared" si="1009"/>
        <v>3490.54</v>
      </c>
      <c r="G172" s="240"/>
      <c r="H172" s="268">
        <f>818</f>
        <v>818</v>
      </c>
      <c r="I172" s="269">
        <v>3.4584999999999999</v>
      </c>
      <c r="J172" s="269">
        <v>3.4584999999999999</v>
      </c>
      <c r="K172" s="269">
        <f t="shared" ref="K172:K198" si="1213">I172-N172-O172-Q172-R172-AB172</f>
        <v>2.6560999999999999</v>
      </c>
      <c r="L172" s="269">
        <f t="shared" ref="L172:L198" si="1214">K172+N172</f>
        <v>2.9173</v>
      </c>
      <c r="M172" s="269">
        <v>0.75090000000000001</v>
      </c>
      <c r="N172" s="269">
        <v>0.26119999999999999</v>
      </c>
      <c r="O172" s="269">
        <v>0.54120000000000001</v>
      </c>
      <c r="P172" s="269">
        <v>2.2100000000000002E-2</v>
      </c>
      <c r="Q172" s="269">
        <v>0</v>
      </c>
      <c r="R172" s="269">
        <v>0</v>
      </c>
      <c r="S172" s="269">
        <v>0.55620000000000003</v>
      </c>
      <c r="T172" s="269">
        <v>5.4800000000000001E-2</v>
      </c>
      <c r="U172" s="269">
        <v>1.4E-3</v>
      </c>
      <c r="V172" s="269">
        <v>4.9200000000000001E-2</v>
      </c>
      <c r="W172" s="269">
        <v>7.9200000000000007E-2</v>
      </c>
      <c r="X172" s="269">
        <v>0.80089999999999995</v>
      </c>
      <c r="Y172" s="269">
        <v>9.9500000000000005E-2</v>
      </c>
      <c r="Z172" s="269">
        <v>2.0000000000000001E-4</v>
      </c>
      <c r="AA172" s="269">
        <v>0.2417</v>
      </c>
      <c r="AB172" s="269">
        <v>0</v>
      </c>
      <c r="AC172" s="244">
        <v>347.47</v>
      </c>
      <c r="AD172" s="243">
        <f t="shared" si="802"/>
        <v>76.443400000000011</v>
      </c>
      <c r="AE172" s="243">
        <f t="shared" si="806"/>
        <v>0</v>
      </c>
      <c r="AF172" s="243">
        <f t="shared" si="1010"/>
        <v>0</v>
      </c>
      <c r="AG172" s="243">
        <f t="shared" si="1011"/>
        <v>0</v>
      </c>
      <c r="AH172" s="244">
        <v>12.6201150272917</v>
      </c>
      <c r="AI172" s="243">
        <f t="shared" si="807"/>
        <v>49.59979396213086</v>
      </c>
      <c r="AJ172" s="243">
        <f t="shared" si="1012"/>
        <v>1.5987822975448656</v>
      </c>
      <c r="AK172" s="243">
        <f t="shared" si="1013"/>
        <v>42.308388550502308</v>
      </c>
      <c r="AL172" s="243">
        <f t="shared" si="808"/>
        <v>24.306665449471133</v>
      </c>
      <c r="AM172" s="243">
        <f t="shared" si="1014"/>
        <v>612.52796932667252</v>
      </c>
      <c r="AN172" s="244">
        <v>971.46</v>
      </c>
      <c r="AO172" s="244">
        <v>213.72120000000001</v>
      </c>
      <c r="AP172" s="243">
        <f t="shared" si="1015"/>
        <v>0</v>
      </c>
      <c r="AQ172" s="243">
        <f t="shared" si="1016"/>
        <v>0</v>
      </c>
      <c r="AR172" s="243">
        <f t="shared" si="1017"/>
        <v>0</v>
      </c>
      <c r="AS172" s="244">
        <v>86.992813004383294</v>
      </c>
      <c r="AT172" s="244" t="e">
        <f t="shared" si="809"/>
        <v>#REF!</v>
      </c>
      <c r="AU172" s="243">
        <f t="shared" si="810"/>
        <v>144.54690592324778</v>
      </c>
      <c r="AV172" s="243">
        <f t="shared" si="1018"/>
        <v>4.6592740794732794</v>
      </c>
      <c r="AW172" s="243">
        <f t="shared" si="1019"/>
        <v>123.29782386279372</v>
      </c>
      <c r="AX172" s="243">
        <f t="shared" si="811"/>
        <v>70.83604594638156</v>
      </c>
      <c r="AY172" s="243">
        <f t="shared" si="1020"/>
        <v>1785.0683578488151</v>
      </c>
      <c r="AZ172" s="244">
        <v>231</v>
      </c>
      <c r="BA172" s="243">
        <f t="shared" si="1021"/>
        <v>1177.4454999999998</v>
      </c>
      <c r="BB172" s="243">
        <f t="shared" si="1022"/>
        <v>122.79074499999997</v>
      </c>
      <c r="BC172" s="243">
        <f t="shared" si="1023"/>
        <v>98.232595999999987</v>
      </c>
      <c r="BD172" s="243">
        <f t="shared" si="1024"/>
        <v>24.558148999999986</v>
      </c>
      <c r="BE172" s="244">
        <v>46.046529374999999</v>
      </c>
      <c r="BF172" s="243">
        <f t="shared" si="1025"/>
        <v>36.8372235</v>
      </c>
      <c r="BG172" s="243">
        <f t="shared" si="1026"/>
        <v>9.2093058749999983</v>
      </c>
      <c r="BH172" s="243">
        <f t="shared" si="812"/>
        <v>152.96728870769789</v>
      </c>
      <c r="BI172" s="243">
        <f t="shared" si="1027"/>
        <v>4.9306937338494414</v>
      </c>
      <c r="BJ172" s="243">
        <f t="shared" si="1028"/>
        <v>130.48037036410526</v>
      </c>
      <c r="BK172" s="243">
        <f t="shared" si="813"/>
        <v>74.962503154134893</v>
      </c>
      <c r="BL172" s="243">
        <f t="shared" si="1029"/>
        <v>1889.0550794841993</v>
      </c>
      <c r="BM172" s="244">
        <v>28.15</v>
      </c>
      <c r="BN172" s="243">
        <f t="shared" si="1030"/>
        <v>6.1929999999999996</v>
      </c>
      <c r="BO172" s="243">
        <f t="shared" si="814"/>
        <v>0</v>
      </c>
      <c r="BP172" s="243">
        <f t="shared" si="1031"/>
        <v>0</v>
      </c>
      <c r="BQ172" s="243">
        <f t="shared" si="1032"/>
        <v>0</v>
      </c>
      <c r="BR172" s="244">
        <v>3.40441716858333</v>
      </c>
      <c r="BS172" s="243">
        <f t="shared" si="815"/>
        <v>4.2889355564080383</v>
      </c>
      <c r="BT172" s="243">
        <f t="shared" si="1033"/>
        <v>0.13824803885538806</v>
      </c>
      <c r="BU172" s="243">
        <f t="shared" si="1034"/>
        <v>3.6584416485100344</v>
      </c>
      <c r="BV172" s="243">
        <f t="shared" si="816"/>
        <v>2.1018176362495682</v>
      </c>
      <c r="BW172" s="243">
        <f t="shared" si="1035"/>
        <v>52.965804433489119</v>
      </c>
      <c r="BX172" s="244">
        <v>0</v>
      </c>
      <c r="BY172" s="243">
        <f t="shared" si="817"/>
        <v>0</v>
      </c>
      <c r="BZ172" s="243">
        <f t="shared" si="1036"/>
        <v>0</v>
      </c>
      <c r="CA172" s="243">
        <f t="shared" si="1037"/>
        <v>0</v>
      </c>
      <c r="CB172" s="243">
        <f t="shared" si="818"/>
        <v>0</v>
      </c>
      <c r="CC172" s="243">
        <f t="shared" si="1038"/>
        <v>0</v>
      </c>
      <c r="CD172" s="245"/>
      <c r="CE172" s="243">
        <f t="shared" si="819"/>
        <v>0</v>
      </c>
      <c r="CF172" s="243">
        <f t="shared" si="1039"/>
        <v>0</v>
      </c>
      <c r="CG172" s="243">
        <f t="shared" si="1040"/>
        <v>0</v>
      </c>
      <c r="CH172" s="243">
        <f t="shared" si="820"/>
        <v>0</v>
      </c>
      <c r="CI172" s="243">
        <f t="shared" si="1041"/>
        <v>0</v>
      </c>
      <c r="CJ172" s="245"/>
      <c r="CK172" s="243">
        <f t="shared" si="821"/>
        <v>0</v>
      </c>
      <c r="CL172" s="243">
        <f t="shared" si="1042"/>
        <v>0</v>
      </c>
      <c r="CM172" s="243">
        <f t="shared" si="1043"/>
        <v>0</v>
      </c>
      <c r="CN172" s="243">
        <f t="shared" si="822"/>
        <v>0</v>
      </c>
      <c r="CO172" s="243">
        <f t="shared" si="1044"/>
        <v>0</v>
      </c>
      <c r="CP172" s="243">
        <v>0</v>
      </c>
      <c r="CQ172" s="243">
        <f t="shared" si="823"/>
        <v>0</v>
      </c>
      <c r="CR172" s="243">
        <f t="shared" si="1178"/>
        <v>0</v>
      </c>
      <c r="CS172" s="243">
        <f t="shared" si="1045"/>
        <v>0</v>
      </c>
      <c r="CT172" s="243">
        <f t="shared" si="824"/>
        <v>0</v>
      </c>
      <c r="CU172" s="243">
        <f t="shared" si="1046"/>
        <v>0</v>
      </c>
      <c r="CV172" s="243"/>
      <c r="CW172" s="243">
        <f t="shared" si="825"/>
        <v>0</v>
      </c>
      <c r="CX172" s="243">
        <f t="shared" si="1179"/>
        <v>0</v>
      </c>
      <c r="CY172" s="243">
        <f t="shared" si="1047"/>
        <v>0</v>
      </c>
      <c r="CZ172" s="243">
        <f t="shared" si="826"/>
        <v>0</v>
      </c>
      <c r="DA172" s="243">
        <f t="shared" si="1048"/>
        <v>0</v>
      </c>
      <c r="DB172" s="244">
        <v>32.53</v>
      </c>
      <c r="DC172" s="243">
        <f t="shared" si="1049"/>
        <v>7.1566000000000001</v>
      </c>
      <c r="DD172" s="243">
        <f t="shared" si="827"/>
        <v>0</v>
      </c>
      <c r="DE172" s="244">
        <v>1.3398398792649999</v>
      </c>
      <c r="DF172" s="244">
        <v>2.3098829375000001E-2</v>
      </c>
      <c r="DG172" s="243">
        <f t="shared" si="828"/>
        <v>4.6641290808147167</v>
      </c>
      <c r="DH172" s="243">
        <f t="shared" si="829"/>
        <v>2.285683389472736</v>
      </c>
      <c r="DI172" s="243">
        <f t="shared" si="1050"/>
        <v>57.599221414712943</v>
      </c>
      <c r="DJ172" s="244">
        <v>242.71</v>
      </c>
      <c r="DK172" s="243">
        <f t="shared" si="1051"/>
        <v>53.3962</v>
      </c>
      <c r="DL172" s="243">
        <f t="shared" si="830"/>
        <v>0</v>
      </c>
      <c r="DM172" s="244">
        <v>10.079394281184999</v>
      </c>
      <c r="DN172" s="244">
        <v>11.3755175564167</v>
      </c>
      <c r="DO172" s="243">
        <f t="shared" si="831"/>
        <v>36.081916222504709</v>
      </c>
      <c r="DP172" s="243">
        <f t="shared" si="832"/>
        <v>17.682151403005321</v>
      </c>
      <c r="DQ172" s="243">
        <f t="shared" si="1052"/>
        <v>445.59021535573407</v>
      </c>
      <c r="DR172" s="244">
        <v>54.21</v>
      </c>
      <c r="DS172" s="243">
        <f t="shared" si="1053"/>
        <v>11.9262</v>
      </c>
      <c r="DT172" s="243">
        <f t="shared" si="833"/>
        <v>0</v>
      </c>
      <c r="DU172" s="244">
        <v>2.2930566560199899</v>
      </c>
      <c r="DV172" s="244">
        <v>0</v>
      </c>
      <c r="DW172" s="243">
        <f t="shared" si="834"/>
        <v>7.7750663220169205</v>
      </c>
      <c r="DX172" s="243">
        <f t="shared" si="835"/>
        <v>3.810216148901846</v>
      </c>
      <c r="DY172" s="243">
        <f t="shared" si="836"/>
        <v>96.017446952326509</v>
      </c>
      <c r="DZ172" s="244">
        <v>182.29</v>
      </c>
      <c r="EA172" s="243">
        <f t="shared" si="1054"/>
        <v>40.1038</v>
      </c>
      <c r="EB172" s="243">
        <f t="shared" si="837"/>
        <v>0</v>
      </c>
      <c r="EC172" s="244">
        <v>7.555637220795</v>
      </c>
      <c r="ED172" s="244">
        <v>3.6958127E-2</v>
      </c>
      <c r="EE172" s="243">
        <f t="shared" si="838"/>
        <v>26.131505212447731</v>
      </c>
      <c r="EF172" s="243">
        <f t="shared" si="839"/>
        <v>12.805895028012138</v>
      </c>
      <c r="EG172" s="243">
        <f t="shared" si="840"/>
        <v>322.70855470590578</v>
      </c>
      <c r="EH172" s="244">
        <v>4.18</v>
      </c>
      <c r="EI172" s="243">
        <f t="shared" si="1055"/>
        <v>0.91959999999999997</v>
      </c>
      <c r="EJ172" s="243">
        <f t="shared" si="841"/>
        <v>0</v>
      </c>
      <c r="EK172" s="244">
        <v>0.176351073029999</v>
      </c>
      <c r="EL172" s="244">
        <v>0</v>
      </c>
      <c r="EM172" s="243">
        <f t="shared" si="842"/>
        <v>0.59946390636286151</v>
      </c>
      <c r="EN172" s="243">
        <f t="shared" si="843"/>
        <v>0.293770748969643</v>
      </c>
      <c r="EO172" s="243">
        <f t="shared" si="1056"/>
        <v>7.4030228740350035</v>
      </c>
      <c r="EP172" s="244">
        <v>0</v>
      </c>
      <c r="EQ172" s="244">
        <v>404.90264000000002</v>
      </c>
      <c r="ER172" s="244">
        <v>0</v>
      </c>
      <c r="ES172" s="244">
        <v>0</v>
      </c>
      <c r="ET172" s="244">
        <v>0</v>
      </c>
      <c r="EU172" s="243">
        <f t="shared" si="844"/>
        <v>46.005831917549948</v>
      </c>
      <c r="EV172" s="243">
        <f t="shared" si="1057"/>
        <v>1.482935790212373</v>
      </c>
      <c r="EW172" s="243">
        <f t="shared" si="1058"/>
        <v>39.242756005053025</v>
      </c>
      <c r="EX172" s="243">
        <f t="shared" si="845"/>
        <v>22.545423595877498</v>
      </c>
      <c r="EY172" s="243">
        <f t="shared" si="1059"/>
        <v>568.14467461611287</v>
      </c>
      <c r="EZ172" s="245">
        <f t="shared" si="1060"/>
        <v>515.91999999999996</v>
      </c>
      <c r="FA172" s="245">
        <f t="shared" si="1060"/>
        <v>113.50239999999999</v>
      </c>
      <c r="FB172" s="245">
        <f t="shared" si="1060"/>
        <v>0</v>
      </c>
      <c r="FC172" s="245">
        <f t="shared" si="1061"/>
        <v>0</v>
      </c>
      <c r="FD172" s="245">
        <f t="shared" si="1062"/>
        <v>0</v>
      </c>
      <c r="FE172" s="245">
        <f t="shared" si="1063"/>
        <v>32.879853623086689</v>
      </c>
      <c r="FF172" s="245">
        <f t="shared" si="1064"/>
        <v>121.25791266169688</v>
      </c>
      <c r="FG172" s="245">
        <f t="shared" si="1065"/>
        <v>3.9085848692996006</v>
      </c>
      <c r="FH172" s="245">
        <f t="shared" si="1066"/>
        <v>103.4324232804443</v>
      </c>
      <c r="FI172" s="245">
        <f t="shared" si="1067"/>
        <v>59.423140314239177</v>
      </c>
      <c r="FJ172" s="245">
        <f t="shared" si="1067"/>
        <v>1497.463135918827</v>
      </c>
      <c r="FK172" s="244">
        <f t="shared" si="846"/>
        <v>136.43282029583065</v>
      </c>
      <c r="FL172" s="244">
        <v>15.5017645688042</v>
      </c>
      <c r="FM172" s="243">
        <f t="shared" si="1068"/>
        <v>0.49967842189495304</v>
      </c>
      <c r="FN172" s="243">
        <f t="shared" si="1069"/>
        <v>13.222931512500212</v>
      </c>
      <c r="FO172" s="244">
        <v>7.5967292284402097</v>
      </c>
      <c r="FP172" s="244">
        <f t="shared" si="1070"/>
        <v>191.43757691169006</v>
      </c>
      <c r="FQ172" s="244">
        <f t="shared" si="847"/>
        <v>3.4962400075809907</v>
      </c>
      <c r="FR172" s="244">
        <v>0.39724964532753998</v>
      </c>
      <c r="FS172" s="243">
        <f t="shared" si="1071"/>
        <v>1.2804805220371565E-2</v>
      </c>
      <c r="FT172" s="243">
        <f t="shared" si="1072"/>
        <v>0.33885205972627286</v>
      </c>
      <c r="FU172" s="244">
        <v>0.19467448226637701</v>
      </c>
      <c r="FV172" s="244">
        <f t="shared" si="1073"/>
        <v>4.9057969622098891</v>
      </c>
      <c r="FW172" s="270">
        <v>1.4779E-2</v>
      </c>
      <c r="FX172" s="243">
        <f t="shared" si="1074"/>
        <v>66.167594221496771</v>
      </c>
      <c r="FY172" s="243">
        <f t="shared" si="1075"/>
        <v>14.55687072872929</v>
      </c>
      <c r="FZ172" s="243">
        <f t="shared" si="848"/>
        <v>0</v>
      </c>
      <c r="GA172" s="243">
        <f t="shared" si="1076"/>
        <v>0</v>
      </c>
      <c r="GB172" s="243">
        <f t="shared" si="1077"/>
        <v>0</v>
      </c>
      <c r="GC172" s="243">
        <f t="shared" si="1078"/>
        <v>1.1508043090543401</v>
      </c>
      <c r="GD172" s="243">
        <f t="shared" si="849"/>
        <v>9.3028286398591966</v>
      </c>
      <c r="GE172" s="243">
        <f t="shared" si="1079"/>
        <v>0.29986410342462022</v>
      </c>
      <c r="GF172" s="243">
        <f t="shared" si="1080"/>
        <v>7.9352686225754399</v>
      </c>
      <c r="GG172" s="243">
        <f t="shared" si="850"/>
        <v>4.5589048949569806</v>
      </c>
      <c r="GH172" s="247">
        <f t="shared" si="1081"/>
        <v>114.8844033529159</v>
      </c>
      <c r="GI172" s="244">
        <v>132</v>
      </c>
      <c r="GJ172" s="244">
        <v>4083.54</v>
      </c>
      <c r="GK172" s="244">
        <v>898.37879999999996</v>
      </c>
      <c r="GL172" s="244">
        <v>2504.7348472284798</v>
      </c>
      <c r="GM172" s="244">
        <v>71.022008333333304</v>
      </c>
      <c r="GN172" s="271">
        <v>105.83</v>
      </c>
      <c r="GO172" s="243">
        <f t="shared" si="1082"/>
        <v>23.282599999999999</v>
      </c>
      <c r="GP172" s="243">
        <f t="shared" si="851"/>
        <v>0</v>
      </c>
      <c r="GQ172" s="243">
        <f t="shared" si="1083"/>
        <v>0</v>
      </c>
      <c r="GR172" s="243">
        <f t="shared" si="1084"/>
        <v>0</v>
      </c>
      <c r="GS172" s="244">
        <v>2.1290167504999999</v>
      </c>
      <c r="GT172" s="244">
        <v>0.89093922585416696</v>
      </c>
      <c r="GU172" s="245"/>
      <c r="GV172" s="243">
        <f t="shared" si="852"/>
        <v>15.013160104573309</v>
      </c>
      <c r="GW172" s="243">
        <f t="shared" si="1085"/>
        <v>0.48392891760245216</v>
      </c>
      <c r="GX172" s="243">
        <f t="shared" si="1086"/>
        <v>12.806154226369275</v>
      </c>
      <c r="GY172" s="243">
        <f t="shared" si="853"/>
        <v>7.3572858040463736</v>
      </c>
      <c r="GZ172" s="243">
        <f t="shared" si="1087"/>
        <v>185.40360226196859</v>
      </c>
      <c r="HA172" s="244">
        <v>0</v>
      </c>
      <c r="HB172" s="244">
        <v>44</v>
      </c>
      <c r="HC172" s="244">
        <v>0</v>
      </c>
      <c r="HD172" s="244">
        <v>0</v>
      </c>
      <c r="HE172" s="244">
        <v>109.04</v>
      </c>
      <c r="HF172" s="243">
        <f t="shared" si="1088"/>
        <v>23.988800000000001</v>
      </c>
      <c r="HG172" s="243">
        <f t="shared" si="854"/>
        <v>0</v>
      </c>
      <c r="HH172" s="244">
        <v>4.6999285435699898</v>
      </c>
      <c r="HI172" s="244">
        <v>112.65163976852</v>
      </c>
      <c r="HJ172" s="243">
        <f t="shared" si="855"/>
        <v>28.448708410545954</v>
      </c>
      <c r="HK172" s="243">
        <f t="shared" si="856"/>
        <v>13.941453836131799</v>
      </c>
      <c r="HL172" s="243">
        <f t="shared" si="857"/>
        <v>351.32463667052133</v>
      </c>
      <c r="HM172" s="244">
        <v>123.95</v>
      </c>
      <c r="HN172" s="243">
        <f t="shared" si="1089"/>
        <v>27.269000000000002</v>
      </c>
      <c r="HO172" s="243">
        <f t="shared" si="858"/>
        <v>0</v>
      </c>
      <c r="HP172" s="244">
        <v>5.3498843895599997</v>
      </c>
      <c r="HQ172" s="244">
        <v>122.400895408323</v>
      </c>
      <c r="HR172" s="243">
        <f t="shared" si="859"/>
        <v>31.697093403632355</v>
      </c>
      <c r="HS172" s="243">
        <f t="shared" si="860"/>
        <v>15.53334366007577</v>
      </c>
      <c r="HT172" s="243">
        <f t="shared" si="861"/>
        <v>391.44026023390938</v>
      </c>
      <c r="HU172" s="244">
        <v>88.91</v>
      </c>
      <c r="HV172" s="243">
        <f t="shared" si="1090"/>
        <v>19.560199999999998</v>
      </c>
      <c r="HW172" s="243">
        <f t="shared" si="862"/>
        <v>0</v>
      </c>
      <c r="HX172" s="244">
        <v>3.6312478631</v>
      </c>
      <c r="HY172" s="244">
        <v>200.28680516145999</v>
      </c>
      <c r="HZ172" s="243">
        <f t="shared" si="863"/>
        <v>35.494165860872059</v>
      </c>
      <c r="IA172" s="243">
        <f t="shared" si="864"/>
        <v>17.394120944271602</v>
      </c>
      <c r="IB172" s="243">
        <f t="shared" si="865"/>
        <v>438.33184779564431</v>
      </c>
      <c r="IC172" s="244">
        <v>35.97</v>
      </c>
      <c r="ID172" s="243">
        <f t="shared" si="1091"/>
        <v>7.9134000000000002</v>
      </c>
      <c r="IE172" s="243">
        <f t="shared" si="866"/>
        <v>0</v>
      </c>
      <c r="IF172" s="244">
        <v>1.589945344755</v>
      </c>
      <c r="IG172" s="244">
        <v>1.88967201298417</v>
      </c>
      <c r="IH172" s="243">
        <f t="shared" si="867"/>
        <v>5.3814789048254879</v>
      </c>
      <c r="II172" s="243">
        <f t="shared" si="868"/>
        <v>2.637224813128233</v>
      </c>
      <c r="IJ172" s="243">
        <f t="shared" si="1092"/>
        <v>66.45806529083147</v>
      </c>
      <c r="IK172" s="244">
        <v>10.49</v>
      </c>
      <c r="IL172" s="243">
        <f t="shared" si="1093"/>
        <v>2.3077999999999999</v>
      </c>
      <c r="IM172" s="243">
        <f t="shared" si="869"/>
        <v>0</v>
      </c>
      <c r="IN172" s="244">
        <v>0.48182918362999999</v>
      </c>
      <c r="IO172" s="244">
        <v>21.360680153760001</v>
      </c>
      <c r="IP172" s="243">
        <f t="shared" si="870"/>
        <v>3.9358998719986125</v>
      </c>
      <c r="IQ172" s="243">
        <f t="shared" si="871"/>
        <v>1.9288104604694309</v>
      </c>
      <c r="IR172" s="243">
        <f t="shared" si="1094"/>
        <v>48.606023603829648</v>
      </c>
      <c r="IS172" s="244">
        <v>5.2</v>
      </c>
      <c r="IT172" s="243">
        <f t="shared" si="1095"/>
        <v>1.1440000000000001</v>
      </c>
      <c r="IU172" s="243">
        <f t="shared" si="872"/>
        <v>0</v>
      </c>
      <c r="IV172" s="244">
        <v>0.22732725898</v>
      </c>
      <c r="IW172" s="244">
        <v>0.53935447716151597</v>
      </c>
      <c r="IX172" s="243">
        <f t="shared" si="873"/>
        <v>0.80792960197078201</v>
      </c>
      <c r="IY172" s="243">
        <f t="shared" si="874"/>
        <v>0.39593056690561496</v>
      </c>
      <c r="IZ172" s="243">
        <f t="shared" si="1096"/>
        <v>9.9774502860214955</v>
      </c>
      <c r="JA172" s="244">
        <v>67.251099999999994</v>
      </c>
      <c r="JB172" s="243">
        <f t="shared" si="1097"/>
        <v>14.795241999999998</v>
      </c>
      <c r="JC172" s="244">
        <v>488.76263333333299</v>
      </c>
      <c r="JD172" s="243">
        <f t="shared" si="875"/>
        <v>0</v>
      </c>
      <c r="JE172" s="243">
        <f t="shared" si="876"/>
        <v>64.856435058596389</v>
      </c>
      <c r="JF172" s="243">
        <f t="shared" si="877"/>
        <v>31.783270519596471</v>
      </c>
      <c r="JG172" s="243">
        <f t="shared" si="1098"/>
        <v>800.93841709383105</v>
      </c>
      <c r="JH172" s="244">
        <v>0</v>
      </c>
      <c r="JI172" s="243">
        <f t="shared" si="1099"/>
        <v>0</v>
      </c>
      <c r="JJ172" s="244">
        <v>0</v>
      </c>
      <c r="JK172" s="243">
        <f t="shared" si="878"/>
        <v>0</v>
      </c>
      <c r="JL172" s="243">
        <f t="shared" si="879"/>
        <v>0</v>
      </c>
      <c r="JM172" s="243">
        <f t="shared" si="880"/>
        <v>0</v>
      </c>
      <c r="JN172" s="243">
        <f t="shared" si="1100"/>
        <v>0</v>
      </c>
      <c r="JO172" s="244">
        <v>0.51964285714285796</v>
      </c>
      <c r="JP172" s="243">
        <f t="shared" si="1101"/>
        <v>0.11432142857142875</v>
      </c>
      <c r="JQ172" s="244">
        <v>0.63309523809523804</v>
      </c>
      <c r="JR172" s="243">
        <f t="shared" si="881"/>
        <v>0</v>
      </c>
      <c r="JS172" s="243">
        <f t="shared" si="882"/>
        <v>0.14396578763208823</v>
      </c>
      <c r="JT172" s="243">
        <f t="shared" si="883"/>
        <v>7.0551265572080649E-2</v>
      </c>
      <c r="JU172" s="243">
        <f t="shared" si="1102"/>
        <v>1.7778918924164322</v>
      </c>
      <c r="JV172" s="244">
        <v>1.3442857142857201</v>
      </c>
      <c r="JW172" s="243">
        <f t="shared" si="1103"/>
        <v>0.29574285714285842</v>
      </c>
      <c r="JX172" s="244">
        <v>2.758</v>
      </c>
      <c r="JY172" s="243">
        <f t="shared" si="884"/>
        <v>0</v>
      </c>
      <c r="JZ172" s="243">
        <f t="shared" si="885"/>
        <v>0.49971263024050788</v>
      </c>
      <c r="KA172" s="243">
        <f t="shared" si="886"/>
        <v>0.24488706008345429</v>
      </c>
      <c r="KB172" s="243">
        <f t="shared" si="1104"/>
        <v>6.1711539141030478</v>
      </c>
      <c r="KC172" s="244">
        <v>59.606666666666698</v>
      </c>
      <c r="KD172" s="243">
        <f t="shared" si="1105"/>
        <v>13.113466666666673</v>
      </c>
      <c r="KE172" s="244">
        <v>33.273333333333298</v>
      </c>
      <c r="KF172" s="243">
        <f t="shared" si="887"/>
        <v>0</v>
      </c>
      <c r="KG172" s="243">
        <f t="shared" si="888"/>
        <v>12.043185521895088</v>
      </c>
      <c r="KH172" s="243">
        <f t="shared" si="889"/>
        <v>5.9018326094280873</v>
      </c>
      <c r="KI172" s="243">
        <f t="shared" si="1106"/>
        <v>148.7261817575878</v>
      </c>
      <c r="KJ172" s="244">
        <v>25.282763888888802</v>
      </c>
      <c r="KK172" s="243">
        <f t="shared" si="1107"/>
        <v>5.5622080555555362</v>
      </c>
      <c r="KL172" s="244">
        <v>24.506611111111098</v>
      </c>
      <c r="KM172" s="243">
        <f t="shared" si="890"/>
        <v>0</v>
      </c>
      <c r="KN172" s="243">
        <f t="shared" si="891"/>
        <v>6.2891554039365838</v>
      </c>
      <c r="KO172" s="243">
        <f t="shared" si="892"/>
        <v>3.0820369229746012</v>
      </c>
      <c r="KP172" s="243">
        <f t="shared" si="1108"/>
        <v>77.667330458959938</v>
      </c>
      <c r="KQ172" s="243">
        <f t="shared" si="1109"/>
        <v>527.56445912698405</v>
      </c>
      <c r="KR172" s="243">
        <f t="shared" si="1109"/>
        <v>116.06418100793648</v>
      </c>
      <c r="KS172" s="243">
        <f t="shared" si="1110"/>
        <v>1025.0428825816764</v>
      </c>
      <c r="KT172" s="243">
        <f t="shared" si="1111"/>
        <v>0</v>
      </c>
      <c r="KU172" s="243">
        <f t="shared" si="1112"/>
        <v>0</v>
      </c>
      <c r="KV172" s="243">
        <f t="shared" si="1113"/>
        <v>0</v>
      </c>
      <c r="KW172" s="243">
        <f t="shared" si="1114"/>
        <v>189.59773045614588</v>
      </c>
      <c r="KX172" s="243">
        <f t="shared" si="1115"/>
        <v>6.1114264978480248</v>
      </c>
      <c r="KY172" s="243">
        <f t="shared" si="1116"/>
        <v>161.72596310695258</v>
      </c>
      <c r="KZ172" s="243">
        <f t="shared" si="1117"/>
        <v>92.91346265863713</v>
      </c>
      <c r="LA172" s="243">
        <f t="shared" si="1117"/>
        <v>2341.4192589976556</v>
      </c>
      <c r="LB172" s="244">
        <v>129.12</v>
      </c>
      <c r="LC172" s="243">
        <f t="shared" si="1118"/>
        <v>28.406400000000001</v>
      </c>
      <c r="LD172" s="243">
        <f t="shared" si="893"/>
        <v>0</v>
      </c>
      <c r="LE172" s="243">
        <f t="shared" si="1119"/>
        <v>0</v>
      </c>
      <c r="LF172" s="243">
        <f t="shared" si="1120"/>
        <v>0</v>
      </c>
      <c r="LG172" s="244">
        <v>10.884690875475</v>
      </c>
      <c r="LH172" s="243">
        <f t="shared" si="894"/>
        <v>19.135198377240346</v>
      </c>
      <c r="LI172" s="243">
        <f t="shared" si="1121"/>
        <v>0.61679724816797998</v>
      </c>
      <c r="LJ172" s="243">
        <f t="shared" si="1122"/>
        <v>16.322233284947409</v>
      </c>
      <c r="LK172" s="243">
        <f t="shared" si="895"/>
        <v>9.3773144626357681</v>
      </c>
      <c r="LL172" s="243">
        <f t="shared" si="1123"/>
        <v>236.30832445842134</v>
      </c>
      <c r="LM172" s="243">
        <f t="shared" si="896"/>
        <v>0.54166666784117723</v>
      </c>
      <c r="LN172" s="244">
        <v>6.1545228937110799E-2</v>
      </c>
      <c r="LO172" s="243">
        <f t="shared" si="1124"/>
        <v>1.9838272432769494E-3</v>
      </c>
      <c r="LP172" s="243">
        <f t="shared" si="1125"/>
        <v>5.2497787819218517E-2</v>
      </c>
      <c r="LQ172" s="243">
        <f t="shared" si="897"/>
        <v>3.0160594838914402E-2</v>
      </c>
      <c r="LR172" s="243">
        <f t="shared" si="1126"/>
        <v>0.7600469899406429</v>
      </c>
      <c r="LS172" s="244">
        <v>601.36887999999999</v>
      </c>
      <c r="LT172" s="243">
        <f t="shared" si="898"/>
        <v>68.328711350771286</v>
      </c>
      <c r="LU172" s="243">
        <f t="shared" si="1127"/>
        <v>2.2024836273528114</v>
      </c>
      <c r="LV172" s="243">
        <f t="shared" si="1128"/>
        <v>58.28406608282922</v>
      </c>
      <c r="LW172" s="243">
        <f t="shared" si="899"/>
        <v>33.484879567538563</v>
      </c>
      <c r="LX172" s="243">
        <f t="shared" si="1129"/>
        <v>843.8189651019718</v>
      </c>
      <c r="LY172" s="245">
        <f t="shared" si="900"/>
        <v>0</v>
      </c>
      <c r="LZ172" s="244">
        <v>0</v>
      </c>
      <c r="MA172" s="249">
        <f t="shared" si="1130"/>
        <v>0</v>
      </c>
      <c r="MB172" s="249">
        <f t="shared" si="1131"/>
        <v>0</v>
      </c>
      <c r="MC172" s="249">
        <f t="shared" si="901"/>
        <v>0</v>
      </c>
      <c r="MD172" s="247">
        <f t="shared" si="1132"/>
        <v>0</v>
      </c>
      <c r="ME172" s="250">
        <f t="shared" si="1133"/>
        <v>9756.0183220487761</v>
      </c>
      <c r="MF172" s="251">
        <f t="shared" si="1180"/>
        <v>3283.8521050851464</v>
      </c>
      <c r="MG172" s="252" t="e">
        <f t="shared" si="1134"/>
        <v>#REF!</v>
      </c>
      <c r="MH172" s="252" t="e">
        <f t="shared" si="1181"/>
        <v>#REF!</v>
      </c>
      <c r="MI172" s="252">
        <f t="shared" si="1135"/>
        <v>601.36887999999999</v>
      </c>
      <c r="MJ172" s="252">
        <f t="shared" si="1136"/>
        <v>0</v>
      </c>
      <c r="MK172" s="252">
        <f t="shared" si="1182"/>
        <v>1177.4454999999998</v>
      </c>
      <c r="ML172" s="252">
        <f t="shared" si="1137"/>
        <v>0</v>
      </c>
      <c r="MM172" s="252">
        <f t="shared" si="1138"/>
        <v>0</v>
      </c>
      <c r="MN172" s="252">
        <f t="shared" si="1139"/>
        <v>404.90264000000002</v>
      </c>
      <c r="MO172" s="252">
        <f t="shared" si="1140"/>
        <v>136.43282029583065</v>
      </c>
      <c r="MP172" s="253">
        <f t="shared" si="1141"/>
        <v>3.4962400075809907</v>
      </c>
      <c r="MQ172" s="254">
        <f t="shared" si="1183"/>
        <v>0</v>
      </c>
      <c r="MR172" s="255">
        <f t="shared" si="1142"/>
        <v>0</v>
      </c>
      <c r="MS172" s="255">
        <f t="shared" si="1184"/>
        <v>0</v>
      </c>
      <c r="MT172" s="255">
        <f t="shared" si="1185"/>
        <v>836.00485710039027</v>
      </c>
      <c r="MU172" s="255">
        <f t="shared" si="902"/>
        <v>26.947486257989439</v>
      </c>
      <c r="MV172" s="255">
        <f t="shared" si="1143"/>
        <v>869.99196788205643</v>
      </c>
      <c r="MW172" s="255" t="e">
        <f t="shared" si="903"/>
        <v>#REF!</v>
      </c>
      <c r="MX172" s="255" t="e">
        <f t="shared" si="904"/>
        <v>#REF!</v>
      </c>
      <c r="MY172" s="256" t="e">
        <f t="shared" si="1144"/>
        <v>#REF!</v>
      </c>
      <c r="MZ172" s="254">
        <f t="shared" si="1145"/>
        <v>475.52963403161283</v>
      </c>
      <c r="NA172" s="255">
        <f t="shared" si="905"/>
        <v>535.92189755362767</v>
      </c>
      <c r="NB172" s="255">
        <f t="shared" si="1146"/>
        <v>1.5987822975448656</v>
      </c>
      <c r="NC172" s="255">
        <f t="shared" si="906"/>
        <v>1.9824900489556332</v>
      </c>
      <c r="ND172" s="255">
        <f t="shared" si="1147"/>
        <v>486.13330898942263</v>
      </c>
      <c r="NE172" s="255">
        <f t="shared" ref="NE172:NE235" si="1215">MZ172/ND172</f>
        <v>0.97818772184145786</v>
      </c>
      <c r="NF172" s="256">
        <f t="shared" si="1186"/>
        <v>3.2887734042919741E-3</v>
      </c>
      <c r="NG172" s="257">
        <f t="shared" si="1187"/>
        <v>1.1250191462908952</v>
      </c>
      <c r="NH172" s="254">
        <f t="shared" si="1148"/>
        <v>1335.6045451126083</v>
      </c>
      <c r="NI172" s="255">
        <f t="shared" si="907"/>
        <v>1505.2263223419095</v>
      </c>
      <c r="NJ172" s="255" t="e">
        <f t="shared" si="1149"/>
        <v>#REF!</v>
      </c>
      <c r="NK172" s="255" t="e">
        <f t="shared" si="908"/>
        <v>#REF!</v>
      </c>
      <c r="NL172" s="255">
        <f t="shared" si="1150"/>
        <v>1416.7209189276309</v>
      </c>
      <c r="NM172" s="255">
        <f t="shared" si="1188"/>
        <v>0.94274357586501745</v>
      </c>
      <c r="NN172" s="256" t="e">
        <f t="shared" si="1189"/>
        <v>#REF!</v>
      </c>
      <c r="NO172" s="257" t="e">
        <f t="shared" ref="NO172:NO235" si="1216">1+NM172*(NI172-NH172)/NH172+NN172*(NK172-NJ172)/NJ172</f>
        <v>#REF!</v>
      </c>
      <c r="NP172" s="254">
        <f t="shared" si="1151"/>
        <v>159.18605184420841</v>
      </c>
      <c r="NQ172" s="255">
        <f t="shared" si="909"/>
        <v>179.40268042842288</v>
      </c>
      <c r="NR172" s="255">
        <f t="shared" si="1152"/>
        <v>140.00051323384943</v>
      </c>
      <c r="NS172" s="255">
        <f t="shared" si="910"/>
        <v>173.6006364099733</v>
      </c>
      <c r="NT172" s="255">
        <f t="shared" si="1153"/>
        <v>1499.2500630826978</v>
      </c>
      <c r="NU172" s="255">
        <f t="shared" si="1154"/>
        <v>0.1061771186568413</v>
      </c>
      <c r="NV172" s="256">
        <f t="shared" si="1155"/>
        <v>9.3380361742981019E-2</v>
      </c>
      <c r="NW172" s="257">
        <f t="shared" si="911"/>
        <v>1.0358957808877343</v>
      </c>
      <c r="NX172" s="254">
        <f t="shared" si="1156"/>
        <v>38.806298811182238</v>
      </c>
      <c r="NY172" s="255">
        <f t="shared" si="912"/>
        <v>43.734698760202384</v>
      </c>
      <c r="NZ172" s="255">
        <f t="shared" si="1157"/>
        <v>0.13824803885538806</v>
      </c>
      <c r="OA172" s="255">
        <f t="shared" si="913"/>
        <v>0.17142756818068119</v>
      </c>
      <c r="OB172" s="255">
        <f t="shared" si="1158"/>
        <v>42.036352724991367</v>
      </c>
      <c r="OC172" s="255">
        <f t="shared" si="1190"/>
        <v>0.92316046220896786</v>
      </c>
      <c r="OD172" s="256">
        <f t="shared" si="1191"/>
        <v>3.2887734042919741E-3</v>
      </c>
      <c r="OE172" s="257">
        <f t="shared" si="1192"/>
        <v>1.1180306843175689</v>
      </c>
      <c r="OF172" s="254">
        <f t="shared" si="1159"/>
        <v>0</v>
      </c>
      <c r="OG172" s="255">
        <f t="shared" si="914"/>
        <v>0</v>
      </c>
      <c r="OH172" s="255">
        <f t="shared" si="1160"/>
        <v>0</v>
      </c>
      <c r="OI172" s="255">
        <f t="shared" si="915"/>
        <v>0</v>
      </c>
      <c r="OJ172" s="255">
        <f t="shared" si="1161"/>
        <v>0</v>
      </c>
      <c r="OK172" s="255"/>
      <c r="OL172" s="256"/>
      <c r="OM172" s="257"/>
      <c r="ON172" s="258"/>
      <c r="OO172" s="254">
        <f t="shared" si="1162"/>
        <v>0</v>
      </c>
      <c r="OP172" s="255">
        <f t="shared" si="916"/>
        <v>0</v>
      </c>
      <c r="OQ172" s="255">
        <f t="shared" si="1163"/>
        <v>0</v>
      </c>
      <c r="OR172" s="255">
        <f t="shared" si="917"/>
        <v>0</v>
      </c>
      <c r="OS172" s="255">
        <f t="shared" si="1164"/>
        <v>0</v>
      </c>
      <c r="OT172" s="255"/>
      <c r="OU172" s="256"/>
      <c r="OV172" s="257"/>
      <c r="OW172" s="258"/>
      <c r="OX172" s="254">
        <f t="shared" si="1165"/>
        <v>755.60995640214196</v>
      </c>
      <c r="OY172" s="255">
        <f t="shared" si="918"/>
        <v>851.57242086521399</v>
      </c>
      <c r="OZ172" s="255">
        <f t="shared" si="1166"/>
        <v>3.9085848692996006</v>
      </c>
      <c r="PA172" s="255">
        <f t="shared" si="919"/>
        <v>4.8466452379315044</v>
      </c>
      <c r="PB172" s="255">
        <f t="shared" si="1167"/>
        <v>1188.4628062847833</v>
      </c>
      <c r="PC172" s="255">
        <f t="shared" si="804"/>
        <v>0.63578763458675736</v>
      </c>
      <c r="PD172" s="259">
        <f t="shared" si="920"/>
        <v>3.2887734042919749E-3</v>
      </c>
      <c r="PE172" s="257">
        <f t="shared" si="805"/>
        <v>1.0815343352095483</v>
      </c>
      <c r="PF172" s="254">
        <f t="shared" si="921"/>
        <v>16.13197644525026</v>
      </c>
      <c r="PG172" s="255">
        <f t="shared" si="922"/>
        <v>18.180737453797043</v>
      </c>
      <c r="PH172" s="255">
        <f t="shared" si="1168"/>
        <v>0.49967842189495304</v>
      </c>
      <c r="PI172" s="255">
        <f t="shared" si="923"/>
        <v>0.61960124314974174</v>
      </c>
      <c r="PJ172" s="255">
        <f t="shared" si="924"/>
        <v>151.93458485054768</v>
      </c>
      <c r="PK172" s="255">
        <f t="shared" si="1193"/>
        <v>0.1061771186666859</v>
      </c>
      <c r="PL172" s="259">
        <f t="shared" si="1194"/>
        <v>3.2887734045969051E-3</v>
      </c>
      <c r="PM172" s="257">
        <f t="shared" si="1195"/>
        <v>1.0142737996877724</v>
      </c>
      <c r="PN172" s="254">
        <f t="shared" si="925"/>
        <v>0.41339951286605287</v>
      </c>
      <c r="PO172" s="255">
        <f t="shared" si="926"/>
        <v>0.46590125100004159</v>
      </c>
      <c r="PP172" s="255">
        <f t="shared" si="1169"/>
        <v>1.2804805220371565E-2</v>
      </c>
      <c r="PQ172" s="255">
        <f t="shared" si="927"/>
        <v>1.5877958473260741E-2</v>
      </c>
      <c r="PR172" s="255">
        <f t="shared" si="928"/>
        <v>3.8934896525475313</v>
      </c>
      <c r="PS172" s="255">
        <f t="shared" si="1196"/>
        <v>0.10617711866668589</v>
      </c>
      <c r="PT172" s="259">
        <f t="shared" si="1197"/>
        <v>3.2887734045969051E-3</v>
      </c>
      <c r="PU172" s="257">
        <f t="shared" si="1198"/>
        <v>1.0142737996877724</v>
      </c>
      <c r="PV172" s="254">
        <f t="shared" si="929"/>
        <v>90.405492669768108</v>
      </c>
      <c r="PW172" s="255">
        <f t="shared" si="930"/>
        <v>101.88699023882866</v>
      </c>
      <c r="PX172" s="255">
        <f t="shared" si="931"/>
        <v>0.29986410342462022</v>
      </c>
      <c r="PY172" s="255">
        <f t="shared" si="932"/>
        <v>0.37183148824652906</v>
      </c>
      <c r="PZ172" s="255">
        <f t="shared" si="933"/>
        <v>91.178097899139601</v>
      </c>
      <c r="QA172" s="255">
        <f t="shared" si="1170"/>
        <v>0.99152641646214046</v>
      </c>
      <c r="QB172" s="259">
        <f t="shared" si="934"/>
        <v>3.2887734042919741E-3</v>
      </c>
      <c r="QC172" s="257">
        <f t="shared" si="1171"/>
        <v>1.1267131605077219</v>
      </c>
      <c r="QD172" s="254">
        <f t="shared" si="935"/>
        <v>144.7361081561705</v>
      </c>
      <c r="QE172" s="255">
        <f t="shared" si="936"/>
        <v>163.11759389200415</v>
      </c>
      <c r="QF172" s="255">
        <f t="shared" si="937"/>
        <v>0.48392891760245216</v>
      </c>
      <c r="QG172" s="255">
        <f t="shared" si="938"/>
        <v>0.60007185782704064</v>
      </c>
      <c r="QH172" s="255">
        <f t="shared" si="939"/>
        <v>147.14571608092746</v>
      </c>
      <c r="QI172" s="255">
        <f t="shared" si="1199"/>
        <v>0.9836243419860643</v>
      </c>
      <c r="QJ172" s="259">
        <f t="shared" si="1200"/>
        <v>3.2887734042919745E-3</v>
      </c>
      <c r="QK172" s="257">
        <f t="shared" si="1201"/>
        <v>1.1257095970492601</v>
      </c>
      <c r="QL172" s="254">
        <f t="shared" si="940"/>
        <v>840.93431512540269</v>
      </c>
      <c r="QM172" s="255">
        <f t="shared" si="941"/>
        <v>947.73297314632885</v>
      </c>
      <c r="QN172" s="255">
        <f t="shared" si="942"/>
        <v>6.1114264978480248</v>
      </c>
      <c r="QO172" s="255">
        <f t="shared" si="943"/>
        <v>7.5781688573315504</v>
      </c>
      <c r="QP172" s="255">
        <f t="shared" si="1172"/>
        <v>1858.2692531727423</v>
      </c>
      <c r="QQ172" s="255">
        <f t="shared" si="1173"/>
        <v>0.45253631231836916</v>
      </c>
      <c r="QR172" s="259">
        <f t="shared" si="944"/>
        <v>3.2887734042919745E-3</v>
      </c>
      <c r="QS172" s="257">
        <f t="shared" si="1174"/>
        <v>1.0582614172814631</v>
      </c>
      <c r="QT172" s="254">
        <f t="shared" si="945"/>
        <v>177.43952460763583</v>
      </c>
      <c r="QU172" s="255">
        <f t="shared" si="946"/>
        <v>199.97434423280558</v>
      </c>
      <c r="QV172" s="255">
        <f t="shared" si="947"/>
        <v>0.61679724816797998</v>
      </c>
      <c r="QW172" s="255">
        <f t="shared" si="948"/>
        <v>0.76482858772829521</v>
      </c>
      <c r="QX172" s="255">
        <f t="shared" si="949"/>
        <v>187.54628925271535</v>
      </c>
      <c r="QY172" s="255">
        <f t="shared" si="1202"/>
        <v>0.94611055923660092</v>
      </c>
      <c r="QZ172" s="259">
        <f t="shared" si="1203"/>
        <v>3.2887734042919741E-3</v>
      </c>
      <c r="RA172" s="257">
        <f t="shared" si="1204"/>
        <v>1.1209453466400783</v>
      </c>
      <c r="RB172" s="254">
        <f t="shared" si="950"/>
        <v>6.4047301139446594E-2</v>
      </c>
      <c r="RC172" s="255">
        <f t="shared" si="951"/>
        <v>7.2181308384156317E-2</v>
      </c>
      <c r="RD172" s="255">
        <f t="shared" si="1175"/>
        <v>1.9838272432769494E-3</v>
      </c>
      <c r="RE172" s="255">
        <f t="shared" si="952"/>
        <v>2.4599457816634174E-3</v>
      </c>
      <c r="RF172" s="255">
        <f t="shared" si="953"/>
        <v>0.60321189677828801</v>
      </c>
      <c r="RG172" s="255">
        <f t="shared" si="1205"/>
        <v>0.1061771186568413</v>
      </c>
      <c r="RH172" s="259">
        <f t="shared" si="1206"/>
        <v>3.2887734042919745E-3</v>
      </c>
      <c r="RI172" s="257">
        <f t="shared" si="1207"/>
        <v>1.0142737996864488</v>
      </c>
      <c r="RJ172" s="254">
        <f t="shared" si="954"/>
        <v>71.106560621051642</v>
      </c>
      <c r="RK172" s="255">
        <f t="shared" si="955"/>
        <v>80.137093819925198</v>
      </c>
      <c r="RL172" s="255">
        <f t="shared" si="1176"/>
        <v>2.2024836273528114</v>
      </c>
      <c r="RM172" s="255">
        <f t="shared" si="956"/>
        <v>2.7310796979174863</v>
      </c>
      <c r="RN172" s="255">
        <f t="shared" si="957"/>
        <v>669.69759135077129</v>
      </c>
      <c r="RO172" s="255">
        <f t="shared" si="1208"/>
        <v>0.10617711865684128</v>
      </c>
      <c r="RP172" s="259">
        <f t="shared" si="1209"/>
        <v>3.2887734042919741E-3</v>
      </c>
      <c r="RQ172" s="257">
        <f t="shared" si="1210"/>
        <v>1.0142737996864488</v>
      </c>
      <c r="RR172" s="254">
        <f t="shared" si="958"/>
        <v>0</v>
      </c>
      <c r="RS172" s="255">
        <f t="shared" si="959"/>
        <v>0</v>
      </c>
      <c r="RT172" s="255">
        <f t="shared" si="1177"/>
        <v>0</v>
      </c>
      <c r="RU172" s="255">
        <f t="shared" si="960"/>
        <v>0</v>
      </c>
      <c r="RV172" s="255">
        <f t="shared" si="961"/>
        <v>0</v>
      </c>
      <c r="RW172" s="255"/>
      <c r="RX172" s="259"/>
      <c r="RY172" s="257"/>
      <c r="RZ172" s="260"/>
      <c r="SA172" s="242" t="e">
        <f t="shared" si="962"/>
        <v>#REF!</v>
      </c>
      <c r="SB172" s="242">
        <f t="shared" si="963"/>
        <v>0.29385500101118178</v>
      </c>
      <c r="SC172" s="242">
        <f t="shared" si="964"/>
        <v>0.56062679661644177</v>
      </c>
      <c r="SD172" s="242">
        <f t="shared" si="965"/>
        <v>2.4708478123418275E-2</v>
      </c>
      <c r="SE172" s="242">
        <f t="shared" si="966"/>
        <v>0</v>
      </c>
      <c r="SF172" s="262">
        <v>0</v>
      </c>
      <c r="SG172" s="242">
        <f t="shared" si="967"/>
        <v>0</v>
      </c>
      <c r="SH172" s="262">
        <v>0</v>
      </c>
      <c r="SI172" s="242">
        <f t="shared" si="968"/>
        <v>0.60154939724355083</v>
      </c>
      <c r="SJ172" s="242">
        <f t="shared" si="969"/>
        <v>5.5582204222889932E-2</v>
      </c>
      <c r="SK172" s="242">
        <f t="shared" si="970"/>
        <v>1.4199833195628815E-3</v>
      </c>
      <c r="SL172" s="242">
        <f t="shared" si="971"/>
        <v>5.5434287496979914E-2</v>
      </c>
      <c r="SM172" s="242">
        <f t="shared" si="972"/>
        <v>8.9156200086301401E-2</v>
      </c>
      <c r="SN172" s="242">
        <f t="shared" si="973"/>
        <v>0.84756156910072367</v>
      </c>
      <c r="SO172" s="242">
        <f t="shared" si="974"/>
        <v>0.1115340619906878</v>
      </c>
      <c r="SP172" s="242">
        <f t="shared" si="975"/>
        <v>2.0285475993728978E-4</v>
      </c>
      <c r="SQ172" s="242">
        <f t="shared" si="976"/>
        <v>0.24514997738421468</v>
      </c>
      <c r="SR172" s="242">
        <f t="shared" si="977"/>
        <v>0</v>
      </c>
      <c r="SS172" s="242" t="e">
        <f t="shared" si="978"/>
        <v>#REF!</v>
      </c>
      <c r="ST172" s="242" t="e">
        <f t="shared" si="979"/>
        <v>#REF!</v>
      </c>
      <c r="SU172" s="242" t="e">
        <f t="shared" si="1211"/>
        <v>#REF!</v>
      </c>
      <c r="SV172" s="242" t="e">
        <f t="shared" si="1212"/>
        <v>#REF!</v>
      </c>
      <c r="SW172" s="242" t="e">
        <f t="shared" si="980"/>
        <v>#REF!</v>
      </c>
      <c r="SX172" s="242" t="e">
        <f t="shared" si="980"/>
        <v>#REF!</v>
      </c>
      <c r="SY172" s="242" t="e">
        <f t="shared" si="980"/>
        <v>#REF!</v>
      </c>
      <c r="SZ172" s="263" t="e">
        <f t="shared" si="980"/>
        <v>#REF!</v>
      </c>
      <c r="TA172" s="264">
        <f t="shared" si="981"/>
        <v>2621.0464860000002</v>
      </c>
      <c r="TB172" s="264">
        <f t="shared" si="982"/>
        <v>911.72904799999992</v>
      </c>
      <c r="TC172" s="264">
        <f t="shared" si="983"/>
        <v>1889.080248</v>
      </c>
      <c r="TD172" s="264">
        <f t="shared" si="984"/>
        <v>77.140934000000001</v>
      </c>
      <c r="TE172" s="264">
        <f t="shared" si="985"/>
        <v>0</v>
      </c>
      <c r="TF172" s="264">
        <f t="shared" si="985"/>
        <v>0</v>
      </c>
      <c r="TG172" s="264">
        <f t="shared" si="986"/>
        <v>1941.4383480000001</v>
      </c>
      <c r="TH172" s="264">
        <f t="shared" si="987"/>
        <v>191.28159199999999</v>
      </c>
      <c r="TI172" s="264">
        <f t="shared" si="988"/>
        <v>4.8867560000000001</v>
      </c>
      <c r="TJ172" s="264">
        <f t="shared" si="989"/>
        <v>171.734568</v>
      </c>
      <c r="TK172" s="264">
        <f t="shared" si="990"/>
        <v>276.45076800000004</v>
      </c>
      <c r="TL172" s="264">
        <f t="shared" si="991"/>
        <v>2795.5734859999998</v>
      </c>
      <c r="TM172" s="264">
        <f t="shared" si="992"/>
        <v>347.30873000000003</v>
      </c>
      <c r="TN172" s="264">
        <f t="shared" si="993"/>
        <v>0.69810800000000006</v>
      </c>
      <c r="TO172" s="264">
        <f t="shared" si="994"/>
        <v>843.66351799999995</v>
      </c>
      <c r="TP172" s="264">
        <f t="shared" si="994"/>
        <v>0</v>
      </c>
      <c r="TQ172" s="264"/>
      <c r="TR172" s="264"/>
      <c r="TS172" s="264" t="e">
        <f t="shared" si="995"/>
        <v>#REF!</v>
      </c>
      <c r="TT172" s="264">
        <f t="shared" si="996"/>
        <v>1025.7126352295704</v>
      </c>
      <c r="TU172" s="264">
        <f t="shared" si="997"/>
        <v>1956.8902586615545</v>
      </c>
      <c r="TV172" s="264">
        <f t="shared" si="998"/>
        <v>86.245931228916419</v>
      </c>
      <c r="TW172" s="264">
        <f t="shared" si="998"/>
        <v>0</v>
      </c>
      <c r="TX172" s="264">
        <f t="shared" si="999"/>
        <v>0</v>
      </c>
      <c r="TY172" s="264">
        <f t="shared" si="1000"/>
        <v>2099.7322330545039</v>
      </c>
      <c r="TZ172" s="264">
        <f t="shared" si="1001"/>
        <v>194.01190712816623</v>
      </c>
      <c r="UA172" s="264">
        <f t="shared" si="1002"/>
        <v>4.9565085762670202</v>
      </c>
      <c r="UB172" s="264">
        <f t="shared" si="1003"/>
        <v>193.49559787970827</v>
      </c>
      <c r="UC172" s="264">
        <f t="shared" si="1004"/>
        <v>311.20328264923847</v>
      </c>
      <c r="UD172" s="264">
        <f t="shared" si="1005"/>
        <v>2958.4475594088399</v>
      </c>
      <c r="UE172" s="264">
        <f t="shared" si="1006"/>
        <v>389.31410474097538</v>
      </c>
      <c r="UF172" s="264">
        <f t="shared" si="1007"/>
        <v>0.70807265375150741</v>
      </c>
      <c r="UG172" s="264">
        <f t="shared" si="1008"/>
        <v>855.70580205869669</v>
      </c>
      <c r="UH172" s="264">
        <f t="shared" si="1008"/>
        <v>0</v>
      </c>
      <c r="UI172" s="191"/>
      <c r="UJ172" s="191"/>
      <c r="UK172" s="191"/>
      <c r="UL172" s="191"/>
      <c r="UM172" s="189"/>
      <c r="UN172" s="191"/>
      <c r="UO172" s="191"/>
      <c r="UP172" s="191"/>
      <c r="UQ172" s="191"/>
      <c r="UR172" s="191"/>
      <c r="US172" s="191"/>
      <c r="UT172" s="191"/>
      <c r="UU172" s="191"/>
      <c r="UV172" s="192"/>
      <c r="UW172" s="191"/>
      <c r="UX172" s="191"/>
      <c r="UY172" s="191"/>
      <c r="UZ172" s="191"/>
      <c r="VA172" s="191"/>
      <c r="VB172" s="191"/>
      <c r="VC172" s="191"/>
      <c r="VD172" s="191"/>
      <c r="VE172" s="191"/>
      <c r="VF172" s="191"/>
      <c r="VG172" s="191"/>
      <c r="VH172" s="191"/>
      <c r="VI172" s="191"/>
      <c r="VJ172" s="191"/>
      <c r="VK172" s="191"/>
      <c r="VL172" s="191"/>
      <c r="VM172" s="191"/>
      <c r="VN172" s="219"/>
      <c r="VO172" s="191"/>
      <c r="VP172" s="191"/>
      <c r="VQ172" s="191"/>
      <c r="VR172" s="191"/>
      <c r="VS172" s="191"/>
      <c r="VT172" s="191"/>
      <c r="VU172" s="191"/>
      <c r="VV172" s="191"/>
    </row>
    <row r="173" spans="1:594" ht="23.1" hidden="1" customHeight="1" thickBot="1" x14ac:dyDescent="0.35">
      <c r="A173" s="265">
        <v>136</v>
      </c>
      <c r="B173" s="266" t="s">
        <v>174</v>
      </c>
      <c r="C173" s="265">
        <v>5</v>
      </c>
      <c r="D173" s="267">
        <v>4345.62</v>
      </c>
      <c r="E173" s="239">
        <v>119.8</v>
      </c>
      <c r="F173" s="240">
        <f t="shared" si="1009"/>
        <v>4225.82</v>
      </c>
      <c r="G173" s="240"/>
      <c r="H173" s="268">
        <f>617</f>
        <v>617</v>
      </c>
      <c r="I173" s="269">
        <v>3.2050999999999998</v>
      </c>
      <c r="J173" s="269">
        <v>3.2050999999999998</v>
      </c>
      <c r="K173" s="269">
        <f t="shared" si="1213"/>
        <v>2.4027999999999996</v>
      </c>
      <c r="L173" s="269">
        <f t="shared" si="1214"/>
        <v>2.5547999999999997</v>
      </c>
      <c r="M173" s="269">
        <v>0.56659999999999999</v>
      </c>
      <c r="N173" s="269">
        <v>0.152</v>
      </c>
      <c r="O173" s="269">
        <v>0.65029999999999999</v>
      </c>
      <c r="P173" s="269">
        <v>1.3299999999999999E-2</v>
      </c>
      <c r="Q173" s="269">
        <v>0</v>
      </c>
      <c r="R173" s="269">
        <v>0</v>
      </c>
      <c r="S173" s="269">
        <v>0.49990000000000001</v>
      </c>
      <c r="T173" s="269">
        <v>1.2999999999999999E-2</v>
      </c>
      <c r="U173" s="269">
        <v>4.0000000000000002E-4</v>
      </c>
      <c r="V173" s="269">
        <v>2.1999999999999999E-2</v>
      </c>
      <c r="W173" s="269">
        <v>0.12130000000000001</v>
      </c>
      <c r="X173" s="269">
        <v>0.76880000000000004</v>
      </c>
      <c r="Y173" s="269">
        <v>0.11840000000000001</v>
      </c>
      <c r="Z173" s="269">
        <v>1E-4</v>
      </c>
      <c r="AA173" s="269">
        <v>0.27900000000000003</v>
      </c>
      <c r="AB173" s="269">
        <v>0</v>
      </c>
      <c r="AC173" s="244">
        <v>244.86</v>
      </c>
      <c r="AD173" s="243">
        <f t="shared" si="802"/>
        <v>53.869200000000006</v>
      </c>
      <c r="AE173" s="243">
        <f t="shared" si="806"/>
        <v>0</v>
      </c>
      <c r="AF173" s="243">
        <f t="shared" si="1010"/>
        <v>0</v>
      </c>
      <c r="AG173" s="243">
        <f t="shared" si="1011"/>
        <v>0</v>
      </c>
      <c r="AH173" s="244">
        <v>8.9241095772916701</v>
      </c>
      <c r="AI173" s="243">
        <f t="shared" si="807"/>
        <v>34.956172301792947</v>
      </c>
      <c r="AJ173" s="243">
        <f t="shared" si="1012"/>
        <v>1.1267649520621867</v>
      </c>
      <c r="AK173" s="243">
        <f t="shared" si="1013"/>
        <v>29.817448861011876</v>
      </c>
      <c r="AL173" s="243">
        <f t="shared" si="808"/>
        <v>17.130474093954231</v>
      </c>
      <c r="AM173" s="243">
        <f t="shared" si="1014"/>
        <v>431.6879471676466</v>
      </c>
      <c r="AN173" s="244">
        <v>913.37</v>
      </c>
      <c r="AO173" s="244">
        <v>200.94139999999999</v>
      </c>
      <c r="AP173" s="243">
        <f t="shared" si="1015"/>
        <v>0</v>
      </c>
      <c r="AQ173" s="243">
        <f t="shared" si="1016"/>
        <v>0</v>
      </c>
      <c r="AR173" s="243">
        <f t="shared" si="1017"/>
        <v>0</v>
      </c>
      <c r="AS173" s="244">
        <v>80.112188538808297</v>
      </c>
      <c r="AT173" s="244" t="e">
        <f t="shared" si="809"/>
        <v>#REF!</v>
      </c>
      <c r="AU173" s="243">
        <f t="shared" si="810"/>
        <v>135.71275023712676</v>
      </c>
      <c r="AV173" s="243">
        <f t="shared" si="1018"/>
        <v>4.3745170150485944</v>
      </c>
      <c r="AW173" s="243">
        <f t="shared" si="1019"/>
        <v>115.76233104261385</v>
      </c>
      <c r="AX173" s="243">
        <f t="shared" si="811"/>
        <v>66.50681693879676</v>
      </c>
      <c r="AY173" s="243">
        <f t="shared" si="1020"/>
        <v>1675.9717868576784</v>
      </c>
      <c r="AZ173" s="244">
        <v>336</v>
      </c>
      <c r="BA173" s="243">
        <f t="shared" si="1021"/>
        <v>1712.6479999999999</v>
      </c>
      <c r="BB173" s="243">
        <f t="shared" si="1022"/>
        <v>178.60472000000001</v>
      </c>
      <c r="BC173" s="243">
        <f t="shared" si="1023"/>
        <v>142.88377600000001</v>
      </c>
      <c r="BD173" s="243">
        <f t="shared" si="1024"/>
        <v>35.720944000000003</v>
      </c>
      <c r="BE173" s="244">
        <v>66.976770000000002</v>
      </c>
      <c r="BF173" s="243">
        <f t="shared" si="1025"/>
        <v>53.581416000000004</v>
      </c>
      <c r="BG173" s="243">
        <f t="shared" si="1026"/>
        <v>13.395353999999998</v>
      </c>
      <c r="BH173" s="243">
        <f t="shared" si="812"/>
        <v>222.49787448392419</v>
      </c>
      <c r="BI173" s="243">
        <f t="shared" si="1027"/>
        <v>7.1719181583264593</v>
      </c>
      <c r="BJ173" s="243">
        <f t="shared" si="1028"/>
        <v>189.78962962051671</v>
      </c>
      <c r="BK173" s="243">
        <f t="shared" si="813"/>
        <v>109.03636822419622</v>
      </c>
      <c r="BL173" s="243">
        <f t="shared" si="1029"/>
        <v>2747.7164792497447</v>
      </c>
      <c r="BM173" s="244">
        <v>21.4</v>
      </c>
      <c r="BN173" s="243">
        <f t="shared" si="1030"/>
        <v>4.7079999999999993</v>
      </c>
      <c r="BO173" s="243">
        <f t="shared" si="814"/>
        <v>0</v>
      </c>
      <c r="BP173" s="243">
        <f t="shared" si="1031"/>
        <v>0</v>
      </c>
      <c r="BQ173" s="243">
        <f t="shared" si="1032"/>
        <v>0</v>
      </c>
      <c r="BR173" s="244">
        <v>1.9565779599666699</v>
      </c>
      <c r="BS173" s="243">
        <f t="shared" si="815"/>
        <v>3.1887523787525889</v>
      </c>
      <c r="BT173" s="243">
        <f t="shared" si="1033"/>
        <v>0.10278512161353136</v>
      </c>
      <c r="BU173" s="243">
        <f t="shared" si="1034"/>
        <v>2.7199906260620099</v>
      </c>
      <c r="BV173" s="243">
        <f t="shared" si="816"/>
        <v>1.5626665169359628</v>
      </c>
      <c r="BW173" s="243">
        <f t="shared" si="1035"/>
        <v>39.379196226786263</v>
      </c>
      <c r="BX173" s="244">
        <v>0</v>
      </c>
      <c r="BY173" s="243">
        <f t="shared" si="817"/>
        <v>0</v>
      </c>
      <c r="BZ173" s="243">
        <f t="shared" si="1036"/>
        <v>0</v>
      </c>
      <c r="CA173" s="243">
        <f t="shared" si="1037"/>
        <v>0</v>
      </c>
      <c r="CB173" s="243">
        <f t="shared" si="818"/>
        <v>0</v>
      </c>
      <c r="CC173" s="243">
        <f t="shared" si="1038"/>
        <v>0</v>
      </c>
      <c r="CD173" s="245"/>
      <c r="CE173" s="243">
        <f t="shared" si="819"/>
        <v>0</v>
      </c>
      <c r="CF173" s="243">
        <f t="shared" si="1039"/>
        <v>0</v>
      </c>
      <c r="CG173" s="243">
        <f t="shared" si="1040"/>
        <v>0</v>
      </c>
      <c r="CH173" s="243">
        <f t="shared" si="820"/>
        <v>0</v>
      </c>
      <c r="CI173" s="243">
        <f t="shared" si="1041"/>
        <v>0</v>
      </c>
      <c r="CJ173" s="245"/>
      <c r="CK173" s="243">
        <f t="shared" si="821"/>
        <v>0</v>
      </c>
      <c r="CL173" s="243">
        <f t="shared" si="1042"/>
        <v>0</v>
      </c>
      <c r="CM173" s="243">
        <f t="shared" si="1043"/>
        <v>0</v>
      </c>
      <c r="CN173" s="243">
        <f t="shared" si="822"/>
        <v>0</v>
      </c>
      <c r="CO173" s="243">
        <f t="shared" si="1044"/>
        <v>0</v>
      </c>
      <c r="CP173" s="243">
        <v>0</v>
      </c>
      <c r="CQ173" s="243">
        <f t="shared" si="823"/>
        <v>0</v>
      </c>
      <c r="CR173" s="243">
        <f t="shared" si="1178"/>
        <v>0</v>
      </c>
      <c r="CS173" s="243">
        <f t="shared" si="1045"/>
        <v>0</v>
      </c>
      <c r="CT173" s="243">
        <f t="shared" si="824"/>
        <v>0</v>
      </c>
      <c r="CU173" s="243">
        <f t="shared" si="1046"/>
        <v>0</v>
      </c>
      <c r="CV173" s="243"/>
      <c r="CW173" s="243">
        <f t="shared" si="825"/>
        <v>0</v>
      </c>
      <c r="CX173" s="243">
        <f t="shared" si="1179"/>
        <v>0</v>
      </c>
      <c r="CY173" s="243">
        <f t="shared" si="1047"/>
        <v>0</v>
      </c>
      <c r="CZ173" s="243">
        <f t="shared" si="826"/>
        <v>0</v>
      </c>
      <c r="DA173" s="243">
        <f t="shared" si="1048"/>
        <v>0</v>
      </c>
      <c r="DB173" s="244">
        <v>48.67</v>
      </c>
      <c r="DC173" s="243">
        <f t="shared" si="1049"/>
        <v>10.7074</v>
      </c>
      <c r="DD173" s="243">
        <f t="shared" si="827"/>
        <v>0</v>
      </c>
      <c r="DE173" s="244">
        <v>2.0026629483999998</v>
      </c>
      <c r="DF173" s="244">
        <v>1.288329075E-2</v>
      </c>
      <c r="DG173" s="243">
        <f t="shared" si="828"/>
        <v>6.9755869351741318</v>
      </c>
      <c r="DH173" s="243">
        <f t="shared" si="829"/>
        <v>3.4184266587162067</v>
      </c>
      <c r="DI173" s="243">
        <f t="shared" si="1050"/>
        <v>86.144351799648391</v>
      </c>
      <c r="DJ173" s="244">
        <v>180.42</v>
      </c>
      <c r="DK173" s="243">
        <f t="shared" si="1051"/>
        <v>39.692399999999999</v>
      </c>
      <c r="DL173" s="243">
        <f t="shared" si="830"/>
        <v>0</v>
      </c>
      <c r="DM173" s="244">
        <v>7.3751549921749904</v>
      </c>
      <c r="DN173" s="244">
        <v>11.460097112250001</v>
      </c>
      <c r="DO173" s="243">
        <f t="shared" si="831"/>
        <v>27.1497007769803</v>
      </c>
      <c r="DP173" s="243">
        <f t="shared" si="832"/>
        <v>13.304867644070265</v>
      </c>
      <c r="DQ173" s="243">
        <f t="shared" si="1052"/>
        <v>335.28266463057065</v>
      </c>
      <c r="DR173" s="244">
        <v>50.25</v>
      </c>
      <c r="DS173" s="243">
        <f t="shared" si="1053"/>
        <v>11.055</v>
      </c>
      <c r="DT173" s="243">
        <f t="shared" si="833"/>
        <v>0</v>
      </c>
      <c r="DU173" s="244">
        <v>2.1255932525849901</v>
      </c>
      <c r="DV173" s="244">
        <v>0</v>
      </c>
      <c r="DW173" s="243">
        <f t="shared" si="834"/>
        <v>7.2071083843980439</v>
      </c>
      <c r="DX173" s="243">
        <f t="shared" si="835"/>
        <v>3.5318850818491523</v>
      </c>
      <c r="DY173" s="243">
        <f t="shared" si="836"/>
        <v>89.003504062598623</v>
      </c>
      <c r="DZ173" s="244">
        <v>270.51</v>
      </c>
      <c r="EA173" s="243">
        <f t="shared" si="1054"/>
        <v>59.5122</v>
      </c>
      <c r="EB173" s="243">
        <f t="shared" si="837"/>
        <v>0</v>
      </c>
      <c r="EC173" s="244">
        <v>11.21062975341</v>
      </c>
      <c r="ED173" s="244">
        <v>5.1272894499999999E-2</v>
      </c>
      <c r="EE173" s="243">
        <f t="shared" si="838"/>
        <v>38.777368956032518</v>
      </c>
      <c r="EF173" s="243">
        <f t="shared" si="839"/>
        <v>19.003073580197128</v>
      </c>
      <c r="EG173" s="243">
        <f t="shared" si="840"/>
        <v>478.87745422096759</v>
      </c>
      <c r="EH173" s="244">
        <v>8.36</v>
      </c>
      <c r="EI173" s="243">
        <f t="shared" si="1055"/>
        <v>1.8391999999999999</v>
      </c>
      <c r="EJ173" s="243">
        <f t="shared" si="841"/>
        <v>0</v>
      </c>
      <c r="EK173" s="244">
        <v>0.35266424554999898</v>
      </c>
      <c r="EL173" s="244">
        <v>0</v>
      </c>
      <c r="EM173" s="243">
        <f t="shared" si="842"/>
        <v>1.1989235063954589</v>
      </c>
      <c r="EN173" s="243">
        <f t="shared" si="843"/>
        <v>0.58753938759727287</v>
      </c>
      <c r="EO173" s="243">
        <f t="shared" si="1056"/>
        <v>14.805992567451277</v>
      </c>
      <c r="EP173" s="244">
        <v>0</v>
      </c>
      <c r="EQ173" s="244">
        <v>490.19511999999997</v>
      </c>
      <c r="ER173" s="244">
        <v>0</v>
      </c>
      <c r="ES173" s="244">
        <v>0</v>
      </c>
      <c r="ET173" s="244">
        <v>0</v>
      </c>
      <c r="EU173" s="243">
        <f t="shared" si="844"/>
        <v>55.696930742469902</v>
      </c>
      <c r="EV173" s="243">
        <f t="shared" si="1057"/>
        <v>1.7953152580962397</v>
      </c>
      <c r="EW173" s="243">
        <f t="shared" si="1058"/>
        <v>47.509217250417748</v>
      </c>
      <c r="EX173" s="243">
        <f t="shared" si="845"/>
        <v>27.294602537123495</v>
      </c>
      <c r="EY173" s="243">
        <f t="shared" si="1059"/>
        <v>687.82398393551205</v>
      </c>
      <c r="EZ173" s="245">
        <f t="shared" si="1060"/>
        <v>558.20999999999992</v>
      </c>
      <c r="FA173" s="245">
        <f t="shared" si="1060"/>
        <v>122.8062</v>
      </c>
      <c r="FB173" s="245">
        <f t="shared" si="1060"/>
        <v>0</v>
      </c>
      <c r="FC173" s="245">
        <f t="shared" si="1061"/>
        <v>0</v>
      </c>
      <c r="FD173" s="245">
        <f t="shared" si="1062"/>
        <v>0</v>
      </c>
      <c r="FE173" s="245">
        <f t="shared" si="1063"/>
        <v>34.590958489619986</v>
      </c>
      <c r="FF173" s="245">
        <f t="shared" si="1064"/>
        <v>137.00561930145034</v>
      </c>
      <c r="FG173" s="245">
        <f t="shared" si="1065"/>
        <v>4.4161909013284868</v>
      </c>
      <c r="FH173" s="245">
        <f t="shared" si="1066"/>
        <v>116.86514221074268</v>
      </c>
      <c r="FI173" s="245">
        <f t="shared" si="1067"/>
        <v>67.140394889553519</v>
      </c>
      <c r="FJ173" s="245">
        <f t="shared" si="1067"/>
        <v>1691.9379512167486</v>
      </c>
      <c r="FK173" s="244">
        <f t="shared" si="846"/>
        <v>40.040440086820766</v>
      </c>
      <c r="FL173" s="244">
        <v>4.5494733166941197</v>
      </c>
      <c r="FM173" s="243">
        <f t="shared" si="1068"/>
        <v>0.14664612130116197</v>
      </c>
      <c r="FN173" s="243">
        <f t="shared" si="1069"/>
        <v>3.8806791199535065</v>
      </c>
      <c r="FO173" s="244">
        <v>2.22949566583471</v>
      </c>
      <c r="FP173" s="244">
        <f t="shared" si="1070"/>
        <v>56.183290883219513</v>
      </c>
      <c r="FQ173" s="244">
        <f t="shared" si="847"/>
        <v>1.0260800022248722</v>
      </c>
      <c r="FR173" s="244">
        <v>0.11658522186053601</v>
      </c>
      <c r="FS173" s="243">
        <f t="shared" si="1071"/>
        <v>3.7579669989814195E-3</v>
      </c>
      <c r="FT173" s="243">
        <f t="shared" si="1072"/>
        <v>9.9446640231772562E-2</v>
      </c>
      <c r="FU173" s="244">
        <v>5.7133261093026799E-2</v>
      </c>
      <c r="FV173" s="244">
        <f t="shared" si="1073"/>
        <v>1.4397581822141221</v>
      </c>
      <c r="FW173" s="270">
        <v>8.2509999999999997E-3</v>
      </c>
      <c r="FX173" s="243">
        <f t="shared" si="1074"/>
        <v>36.74771175230034</v>
      </c>
      <c r="FY173" s="243">
        <f t="shared" si="1075"/>
        <v>8.0844965855060753</v>
      </c>
      <c r="FZ173" s="243">
        <f t="shared" si="848"/>
        <v>0</v>
      </c>
      <c r="GA173" s="243">
        <f t="shared" si="1076"/>
        <v>0</v>
      </c>
      <c r="GB173" s="243">
        <f t="shared" si="1077"/>
        <v>0</v>
      </c>
      <c r="GC173" s="243">
        <f t="shared" si="1078"/>
        <v>0.64248503647116584</v>
      </c>
      <c r="GD173" s="243">
        <f t="shared" si="849"/>
        <v>5.1669238310699495</v>
      </c>
      <c r="GE173" s="243">
        <f t="shared" si="1079"/>
        <v>0.16654880381528181</v>
      </c>
      <c r="GF173" s="243">
        <f t="shared" si="1080"/>
        <v>4.4073614745791154</v>
      </c>
      <c r="GG173" s="243">
        <f t="shared" si="850"/>
        <v>2.5320808602673766</v>
      </c>
      <c r="GH173" s="247">
        <f t="shared" si="1081"/>
        <v>63.808437678737889</v>
      </c>
      <c r="GI173" s="244">
        <v>66</v>
      </c>
      <c r="GJ173" s="244">
        <v>4062.19</v>
      </c>
      <c r="GK173" s="244">
        <v>893.68179999999995</v>
      </c>
      <c r="GL173" s="244">
        <v>2491.63932496389</v>
      </c>
      <c r="GM173" s="244">
        <v>71.022008333333304</v>
      </c>
      <c r="GN173" s="271">
        <v>201.77</v>
      </c>
      <c r="GO173" s="243">
        <f t="shared" si="1082"/>
        <v>44.389400000000002</v>
      </c>
      <c r="GP173" s="243">
        <f t="shared" si="851"/>
        <v>0</v>
      </c>
      <c r="GQ173" s="243">
        <f t="shared" si="1083"/>
        <v>0</v>
      </c>
      <c r="GR173" s="243">
        <f t="shared" si="1084"/>
        <v>0</v>
      </c>
      <c r="GS173" s="244">
        <v>4.0636837799166701</v>
      </c>
      <c r="GT173" s="244">
        <v>1.7553525908208301</v>
      </c>
      <c r="GU173" s="245"/>
      <c r="GV173" s="243">
        <f t="shared" si="852"/>
        <v>28.630284036970473</v>
      </c>
      <c r="GW173" s="243">
        <f t="shared" si="1085"/>
        <v>0.92285849668927245</v>
      </c>
      <c r="GX173" s="243">
        <f t="shared" si="1086"/>
        <v>24.421496231863614</v>
      </c>
      <c r="GY173" s="243">
        <f t="shared" si="853"/>
        <v>14.030436020385398</v>
      </c>
      <c r="GZ173" s="243">
        <f t="shared" si="1087"/>
        <v>353.56698771371202</v>
      </c>
      <c r="HA173" s="244">
        <v>0</v>
      </c>
      <c r="HB173" s="244">
        <v>44</v>
      </c>
      <c r="HC173" s="244">
        <v>0</v>
      </c>
      <c r="HD173" s="244">
        <v>0</v>
      </c>
      <c r="HE173" s="244">
        <v>163.19</v>
      </c>
      <c r="HF173" s="243">
        <f t="shared" si="1088"/>
        <v>35.901800000000001</v>
      </c>
      <c r="HG173" s="243">
        <f t="shared" si="854"/>
        <v>0</v>
      </c>
      <c r="HH173" s="244">
        <v>7.0351305667099897</v>
      </c>
      <c r="HI173" s="244">
        <v>168.680562863407</v>
      </c>
      <c r="HJ173" s="243">
        <f t="shared" si="855"/>
        <v>42.586362351661052</v>
      </c>
      <c r="HK173" s="243">
        <f t="shared" si="856"/>
        <v>20.869692789088901</v>
      </c>
      <c r="HL173" s="243">
        <f t="shared" si="857"/>
        <v>525.91625828504027</v>
      </c>
      <c r="HM173" s="244">
        <v>104.88</v>
      </c>
      <c r="HN173" s="243">
        <f t="shared" si="1089"/>
        <v>23.073599999999999</v>
      </c>
      <c r="HO173" s="243">
        <f t="shared" si="858"/>
        <v>0</v>
      </c>
      <c r="HP173" s="244">
        <v>4.5283529348</v>
      </c>
      <c r="HQ173" s="244">
        <v>100.92761940266401</v>
      </c>
      <c r="HR173" s="243">
        <f t="shared" si="859"/>
        <v>26.520453294413155</v>
      </c>
      <c r="HS173" s="243">
        <f t="shared" si="860"/>
        <v>12.996501281593858</v>
      </c>
      <c r="HT173" s="243">
        <f t="shared" si="861"/>
        <v>327.51183229616515</v>
      </c>
      <c r="HU173" s="244">
        <v>82.37</v>
      </c>
      <c r="HV173" s="243">
        <f t="shared" si="1090"/>
        <v>18.121400000000001</v>
      </c>
      <c r="HW173" s="243">
        <f t="shared" si="862"/>
        <v>0</v>
      </c>
      <c r="HX173" s="244">
        <v>3.3644472229549902</v>
      </c>
      <c r="HY173" s="244">
        <v>185.40247080590501</v>
      </c>
      <c r="HZ173" s="243">
        <f t="shared" si="863"/>
        <v>32.866097291904396</v>
      </c>
      <c r="IA173" s="243">
        <f t="shared" si="864"/>
        <v>16.10622076603822</v>
      </c>
      <c r="IB173" s="243">
        <f t="shared" si="865"/>
        <v>405.87676330416315</v>
      </c>
      <c r="IC173" s="244">
        <v>52.71</v>
      </c>
      <c r="ID173" s="243">
        <f t="shared" si="1091"/>
        <v>11.5962</v>
      </c>
      <c r="IE173" s="243">
        <f t="shared" si="866"/>
        <v>0</v>
      </c>
      <c r="IF173" s="244">
        <v>2.333288047385</v>
      </c>
      <c r="IG173" s="244">
        <v>2.6429147497250001</v>
      </c>
      <c r="IH173" s="243">
        <f t="shared" si="867"/>
        <v>7.8720024594747882</v>
      </c>
      <c r="II173" s="243">
        <f t="shared" si="868"/>
        <v>3.8577202628292393</v>
      </c>
      <c r="IJ173" s="243">
        <f t="shared" si="1092"/>
        <v>97.214550623296816</v>
      </c>
      <c r="IK173" s="244">
        <v>20.98</v>
      </c>
      <c r="IL173" s="243">
        <f t="shared" si="1093"/>
        <v>4.6155999999999997</v>
      </c>
      <c r="IM173" s="243">
        <f t="shared" si="869"/>
        <v>0</v>
      </c>
      <c r="IN173" s="244">
        <v>0.96365836726000098</v>
      </c>
      <c r="IO173" s="244">
        <v>42.721360307520001</v>
      </c>
      <c r="IP173" s="243">
        <f t="shared" si="870"/>
        <v>7.8717997439972249</v>
      </c>
      <c r="IQ173" s="243">
        <f t="shared" si="871"/>
        <v>3.8576209209388619</v>
      </c>
      <c r="IR173" s="243">
        <f t="shared" si="1094"/>
        <v>97.212047207659296</v>
      </c>
      <c r="IS173" s="244">
        <v>5.73</v>
      </c>
      <c r="IT173" s="243">
        <f t="shared" si="1095"/>
        <v>1.2606000000000002</v>
      </c>
      <c r="IU173" s="243">
        <f t="shared" si="872"/>
        <v>0</v>
      </c>
      <c r="IV173" s="244">
        <v>0.25044657007999999</v>
      </c>
      <c r="IW173" s="244">
        <v>0.59421387259015002</v>
      </c>
      <c r="IX173" s="243">
        <f t="shared" si="873"/>
        <v>0.89025765540997936</v>
      </c>
      <c r="IY173" s="243">
        <f t="shared" si="874"/>
        <v>0.43627590490400653</v>
      </c>
      <c r="IZ173" s="243">
        <f t="shared" si="1096"/>
        <v>10.994152803580963</v>
      </c>
      <c r="JA173" s="244">
        <v>72.821825000000004</v>
      </c>
      <c r="JB173" s="243">
        <f t="shared" si="1097"/>
        <v>16.020801500000001</v>
      </c>
      <c r="JC173" s="244">
        <v>529.24914166666701</v>
      </c>
      <c r="JD173" s="243">
        <f t="shared" si="875"/>
        <v>0</v>
      </c>
      <c r="JE173" s="243">
        <f t="shared" si="876"/>
        <v>70.228798695649232</v>
      </c>
      <c r="JF173" s="243">
        <f t="shared" si="877"/>
        <v>34.416028343115819</v>
      </c>
      <c r="JG173" s="243">
        <f t="shared" si="1098"/>
        <v>867.28391424651863</v>
      </c>
      <c r="JH173" s="244">
        <v>16.384</v>
      </c>
      <c r="JI173" s="243">
        <f t="shared" si="1099"/>
        <v>3.6044800000000001</v>
      </c>
      <c r="JJ173" s="244">
        <v>20.655999999999999</v>
      </c>
      <c r="JK173" s="243">
        <f t="shared" si="878"/>
        <v>0</v>
      </c>
      <c r="JL173" s="243">
        <f t="shared" si="879"/>
        <v>4.6181055160722595</v>
      </c>
      <c r="JM173" s="243">
        <f t="shared" si="880"/>
        <v>2.2631292758036134</v>
      </c>
      <c r="JN173" s="243">
        <f t="shared" si="1100"/>
        <v>57.030857750251052</v>
      </c>
      <c r="JO173" s="244">
        <v>0</v>
      </c>
      <c r="JP173" s="243">
        <f t="shared" si="1101"/>
        <v>0</v>
      </c>
      <c r="JQ173" s="244">
        <v>0</v>
      </c>
      <c r="JR173" s="243">
        <f t="shared" si="881"/>
        <v>0</v>
      </c>
      <c r="JS173" s="243">
        <f t="shared" si="882"/>
        <v>0</v>
      </c>
      <c r="JT173" s="243">
        <f t="shared" si="883"/>
        <v>0</v>
      </c>
      <c r="JU173" s="243">
        <f t="shared" si="1102"/>
        <v>0</v>
      </c>
      <c r="JV173" s="244">
        <v>1.68035714285714</v>
      </c>
      <c r="JW173" s="243">
        <f t="shared" si="1103"/>
        <v>0.3696785714285708</v>
      </c>
      <c r="JX173" s="244">
        <v>3.4474999999999998</v>
      </c>
      <c r="JY173" s="243">
        <f t="shared" si="884"/>
        <v>0</v>
      </c>
      <c r="JZ173" s="243">
        <f t="shared" si="885"/>
        <v>0.62464078780063348</v>
      </c>
      <c r="KA173" s="243">
        <f t="shared" si="886"/>
        <v>0.30610882510431719</v>
      </c>
      <c r="KB173" s="243">
        <f t="shared" si="1104"/>
        <v>7.7139423926287929</v>
      </c>
      <c r="KC173" s="244">
        <v>89.41</v>
      </c>
      <c r="KD173" s="243">
        <f t="shared" si="1105"/>
        <v>19.670199999999998</v>
      </c>
      <c r="KE173" s="244">
        <v>49.91</v>
      </c>
      <c r="KF173" s="243">
        <f t="shared" si="887"/>
        <v>0</v>
      </c>
      <c r="KG173" s="243">
        <f t="shared" si="888"/>
        <v>18.064778282842632</v>
      </c>
      <c r="KH173" s="243">
        <f t="shared" si="889"/>
        <v>8.8527489141421309</v>
      </c>
      <c r="KI173" s="243">
        <f t="shared" si="1106"/>
        <v>223.08927263638171</v>
      </c>
      <c r="KJ173" s="244">
        <v>49.812786111111102</v>
      </c>
      <c r="KK173" s="243">
        <f t="shared" si="1107"/>
        <v>10.958812944444443</v>
      </c>
      <c r="KL173" s="244">
        <v>48.283588888888801</v>
      </c>
      <c r="KM173" s="243">
        <f t="shared" si="890"/>
        <v>0</v>
      </c>
      <c r="KN173" s="243">
        <f t="shared" si="891"/>
        <v>12.391064297108375</v>
      </c>
      <c r="KO173" s="243">
        <f t="shared" si="892"/>
        <v>6.0723126120776358</v>
      </c>
      <c r="KP173" s="243">
        <f t="shared" si="1108"/>
        <v>153.02227782435642</v>
      </c>
      <c r="KQ173" s="243">
        <f t="shared" si="1109"/>
        <v>659.96896825396823</v>
      </c>
      <c r="KR173" s="243">
        <f t="shared" si="1109"/>
        <v>145.19317301587301</v>
      </c>
      <c r="KS173" s="243">
        <f t="shared" si="1110"/>
        <v>1170.9906962665571</v>
      </c>
      <c r="KT173" s="243">
        <f t="shared" si="1111"/>
        <v>0</v>
      </c>
      <c r="KU173" s="243">
        <f t="shared" si="1112"/>
        <v>0</v>
      </c>
      <c r="KV173" s="243">
        <f t="shared" si="1113"/>
        <v>0</v>
      </c>
      <c r="KW173" s="243">
        <f t="shared" si="1114"/>
        <v>224.53436037633375</v>
      </c>
      <c r="KX173" s="243">
        <f t="shared" si="1115"/>
        <v>7.2375615276612217</v>
      </c>
      <c r="KY173" s="243">
        <f t="shared" si="1116"/>
        <v>191.52674240932109</v>
      </c>
      <c r="KZ173" s="243">
        <f t="shared" si="1117"/>
        <v>110.0343598956366</v>
      </c>
      <c r="LA173" s="243">
        <f t="shared" si="1117"/>
        <v>2772.8658693700427</v>
      </c>
      <c r="LB173" s="244">
        <v>191.21</v>
      </c>
      <c r="LC173" s="243">
        <f t="shared" si="1118"/>
        <v>42.066200000000002</v>
      </c>
      <c r="LD173" s="243">
        <f t="shared" si="893"/>
        <v>0</v>
      </c>
      <c r="LE173" s="243">
        <f t="shared" si="1119"/>
        <v>0</v>
      </c>
      <c r="LF173" s="243">
        <f t="shared" si="1120"/>
        <v>0</v>
      </c>
      <c r="LG173" s="244">
        <v>16.259246782975001</v>
      </c>
      <c r="LH173" s="243">
        <f t="shared" si="894"/>
        <v>28.352706769628071</v>
      </c>
      <c r="LI173" s="243">
        <f t="shared" si="1121"/>
        <v>0.91391116877160539</v>
      </c>
      <c r="LJ173" s="243">
        <f t="shared" si="1122"/>
        <v>24.184724141873172</v>
      </c>
      <c r="LK173" s="243">
        <f t="shared" si="895"/>
        <v>13.894407677630154</v>
      </c>
      <c r="LL173" s="243">
        <f t="shared" si="1123"/>
        <v>350.13907347627986</v>
      </c>
      <c r="LM173" s="243">
        <f t="shared" si="896"/>
        <v>0.54166666784117723</v>
      </c>
      <c r="LN173" s="244">
        <v>6.1545228937110799E-2</v>
      </c>
      <c r="LO173" s="243">
        <f t="shared" si="1124"/>
        <v>1.9838272432769494E-3</v>
      </c>
      <c r="LP173" s="243">
        <f t="shared" si="1125"/>
        <v>5.2497787819218517E-2</v>
      </c>
      <c r="LQ173" s="243">
        <f t="shared" si="897"/>
        <v>3.0160594838914402E-2</v>
      </c>
      <c r="LR173" s="243">
        <f t="shared" si="1126"/>
        <v>0.7600469899406429</v>
      </c>
      <c r="LS173" s="244">
        <v>864.18030533333399</v>
      </c>
      <c r="LT173" s="243">
        <f t="shared" si="898"/>
        <v>98.189860835736596</v>
      </c>
      <c r="LU173" s="243">
        <f t="shared" si="1127"/>
        <v>3.165017407580887</v>
      </c>
      <c r="LV173" s="243">
        <f t="shared" si="1128"/>
        <v>83.755484692735635</v>
      </c>
      <c r="LW173" s="243">
        <f t="shared" si="899"/>
        <v>48.118508308453528</v>
      </c>
      <c r="LX173" s="243">
        <f t="shared" si="1129"/>
        <v>1212.5864093730288</v>
      </c>
      <c r="LY173" s="245">
        <f t="shared" si="900"/>
        <v>0</v>
      </c>
      <c r="LZ173" s="244">
        <v>0</v>
      </c>
      <c r="MA173" s="249">
        <f t="shared" si="1130"/>
        <v>0</v>
      </c>
      <c r="MB173" s="249">
        <f t="shared" si="1131"/>
        <v>0</v>
      </c>
      <c r="MC173" s="249">
        <f t="shared" si="901"/>
        <v>0</v>
      </c>
      <c r="MD173" s="247">
        <f t="shared" si="1132"/>
        <v>0</v>
      </c>
      <c r="ME173" s="250">
        <f t="shared" si="1133"/>
        <v>11398.043234385777</v>
      </c>
      <c r="MF173" s="251">
        <f t="shared" si="1180"/>
        <v>3449.5947496076483</v>
      </c>
      <c r="MG173" s="252" t="e">
        <f t="shared" si="1134"/>
        <v>#REF!</v>
      </c>
      <c r="MH173" s="252" t="e">
        <f t="shared" si="1181"/>
        <v>#REF!</v>
      </c>
      <c r="MI173" s="252">
        <f t="shared" si="1135"/>
        <v>864.18030533333399</v>
      </c>
      <c r="MJ173" s="252">
        <f t="shared" si="1136"/>
        <v>0</v>
      </c>
      <c r="MK173" s="252">
        <f t="shared" si="1182"/>
        <v>1712.6479999999999</v>
      </c>
      <c r="ML173" s="252">
        <f t="shared" si="1137"/>
        <v>0</v>
      </c>
      <c r="MM173" s="252">
        <f t="shared" si="1138"/>
        <v>0</v>
      </c>
      <c r="MN173" s="252">
        <f t="shared" si="1139"/>
        <v>490.19511999999997</v>
      </c>
      <c r="MO173" s="252">
        <f t="shared" si="1140"/>
        <v>40.040440086820766</v>
      </c>
      <c r="MP173" s="253">
        <f t="shared" si="1141"/>
        <v>1.0260800022248722</v>
      </c>
      <c r="MQ173" s="254">
        <f t="shared" si="1183"/>
        <v>0</v>
      </c>
      <c r="MR173" s="255">
        <f t="shared" si="1142"/>
        <v>0</v>
      </c>
      <c r="MS173" s="255">
        <f t="shared" si="1184"/>
        <v>0</v>
      </c>
      <c r="MT173" s="255">
        <f t="shared" si="1185"/>
        <v>978.65983906274744</v>
      </c>
      <c r="MU173" s="255">
        <f t="shared" si="902"/>
        <v>31.545776726537191</v>
      </c>
      <c r="MV173" s="255">
        <f t="shared" si="1143"/>
        <v>1018.4464743738854</v>
      </c>
      <c r="MW173" s="255" t="e">
        <f t="shared" si="903"/>
        <v>#REF!</v>
      </c>
      <c r="MX173" s="255" t="e">
        <f t="shared" si="904"/>
        <v>#REF!</v>
      </c>
      <c r="MY173" s="256" t="e">
        <f t="shared" si="1144"/>
        <v>#REF!</v>
      </c>
      <c r="MZ173" s="254">
        <f t="shared" si="1145"/>
        <v>335.1064876104345</v>
      </c>
      <c r="NA173" s="255">
        <f t="shared" si="905"/>
        <v>377.6650115369597</v>
      </c>
      <c r="NB173" s="255">
        <f t="shared" si="1146"/>
        <v>1.1267649520621867</v>
      </c>
      <c r="NC173" s="255">
        <f t="shared" si="906"/>
        <v>1.3971885405571116</v>
      </c>
      <c r="ND173" s="255">
        <f t="shared" si="1147"/>
        <v>342.60948187908463</v>
      </c>
      <c r="NE173" s="255">
        <f t="shared" si="1215"/>
        <v>0.9781004476948536</v>
      </c>
      <c r="NF173" s="256">
        <f t="shared" si="1186"/>
        <v>3.2887734042919745E-3</v>
      </c>
      <c r="NG173" s="257">
        <f t="shared" si="1187"/>
        <v>1.1250080624742764</v>
      </c>
      <c r="NH173" s="254">
        <f t="shared" si="1148"/>
        <v>1255.541443871989</v>
      </c>
      <c r="NI173" s="255">
        <f t="shared" si="907"/>
        <v>1414.9952072437316</v>
      </c>
      <c r="NJ173" s="255" t="e">
        <f t="shared" si="1149"/>
        <v>#REF!</v>
      </c>
      <c r="NK173" s="255" t="e">
        <f t="shared" si="908"/>
        <v>#REF!</v>
      </c>
      <c r="NL173" s="255">
        <f t="shared" si="1150"/>
        <v>1330.1363387759352</v>
      </c>
      <c r="NM173" s="255">
        <f t="shared" si="1188"/>
        <v>0.94391936170047608</v>
      </c>
      <c r="NN173" s="256" t="e">
        <f t="shared" si="1189"/>
        <v>#REF!</v>
      </c>
      <c r="NO173" s="257" t="e">
        <f t="shared" si="1216"/>
        <v>#REF!</v>
      </c>
      <c r="NP173" s="254">
        <f t="shared" si="1151"/>
        <v>231.54334813703036</v>
      </c>
      <c r="NQ173" s="255">
        <f t="shared" si="909"/>
        <v>260.94935335043323</v>
      </c>
      <c r="NR173" s="255">
        <f t="shared" si="1152"/>
        <v>203.63711015832646</v>
      </c>
      <c r="NS173" s="255">
        <f t="shared" si="910"/>
        <v>252.51001659632482</v>
      </c>
      <c r="NT173" s="255">
        <f t="shared" si="1153"/>
        <v>2180.7273644839242</v>
      </c>
      <c r="NU173" s="255">
        <f t="shared" si="1154"/>
        <v>0.10617711865684126</v>
      </c>
      <c r="NV173" s="256">
        <f t="shared" si="1155"/>
        <v>9.3380361742981019E-2</v>
      </c>
      <c r="NW173" s="257">
        <f t="shared" si="911"/>
        <v>1.0358957808877343</v>
      </c>
      <c r="NX173" s="254">
        <f t="shared" si="1156"/>
        <v>29.426388563795648</v>
      </c>
      <c r="NY173" s="255">
        <f t="shared" si="912"/>
        <v>33.163539911397692</v>
      </c>
      <c r="NZ173" s="255">
        <f t="shared" si="1157"/>
        <v>0.10278512161353136</v>
      </c>
      <c r="OA173" s="255">
        <f t="shared" si="913"/>
        <v>0.12745355080077889</v>
      </c>
      <c r="OB173" s="255">
        <f t="shared" si="1158"/>
        <v>31.253330338719259</v>
      </c>
      <c r="OC173" s="255">
        <f t="shared" si="1190"/>
        <v>0.94154409289750984</v>
      </c>
      <c r="OD173" s="256">
        <f t="shared" si="1191"/>
        <v>3.2887734042919736E-3</v>
      </c>
      <c r="OE173" s="257">
        <f t="shared" si="1192"/>
        <v>1.1203654054150136</v>
      </c>
      <c r="OF173" s="254">
        <f t="shared" si="1159"/>
        <v>0</v>
      </c>
      <c r="OG173" s="255">
        <f t="shared" si="914"/>
        <v>0</v>
      </c>
      <c r="OH173" s="255">
        <f t="shared" si="1160"/>
        <v>0</v>
      </c>
      <c r="OI173" s="255">
        <f t="shared" si="915"/>
        <v>0</v>
      </c>
      <c r="OJ173" s="255">
        <f t="shared" si="1161"/>
        <v>0</v>
      </c>
      <c r="OK173" s="255"/>
      <c r="OL173" s="256"/>
      <c r="OM173" s="257"/>
      <c r="ON173" s="258"/>
      <c r="OO173" s="254">
        <f t="shared" si="1162"/>
        <v>0</v>
      </c>
      <c r="OP173" s="255">
        <f t="shared" si="916"/>
        <v>0</v>
      </c>
      <c r="OQ173" s="255">
        <f t="shared" si="1163"/>
        <v>0</v>
      </c>
      <c r="OR173" s="255">
        <f t="shared" si="917"/>
        <v>0</v>
      </c>
      <c r="OS173" s="255">
        <f t="shared" si="1164"/>
        <v>0</v>
      </c>
      <c r="OT173" s="255"/>
      <c r="OU173" s="256"/>
      <c r="OV173" s="257"/>
      <c r="OW173" s="258"/>
      <c r="OX173" s="254">
        <f t="shared" si="1165"/>
        <v>823.59167349710594</v>
      </c>
      <c r="OY173" s="255">
        <f t="shared" si="918"/>
        <v>928.18781603123841</v>
      </c>
      <c r="OZ173" s="255">
        <f t="shared" si="1166"/>
        <v>4.4161909013284868</v>
      </c>
      <c r="PA173" s="255">
        <f t="shared" si="919"/>
        <v>5.4760767176473237</v>
      </c>
      <c r="PB173" s="255">
        <f t="shared" si="1167"/>
        <v>1342.8078977910704</v>
      </c>
      <c r="PC173" s="255">
        <f t="shared" si="804"/>
        <v>0.61333544049891331</v>
      </c>
      <c r="PD173" s="259">
        <f t="shared" si="920"/>
        <v>3.2887734042919732E-3</v>
      </c>
      <c r="PE173" s="257">
        <f t="shared" si="805"/>
        <v>1.078682906560392</v>
      </c>
      <c r="PF173" s="254">
        <f t="shared" si="921"/>
        <v>4.7344285263432777</v>
      </c>
      <c r="PG173" s="255">
        <f t="shared" si="922"/>
        <v>5.3357009491888743</v>
      </c>
      <c r="PH173" s="255">
        <f t="shared" si="1168"/>
        <v>0.14664612130116197</v>
      </c>
      <c r="PI173" s="255">
        <f t="shared" si="923"/>
        <v>0.18184119041344085</v>
      </c>
      <c r="PJ173" s="255">
        <f t="shared" si="924"/>
        <v>44.589913399380563</v>
      </c>
      <c r="PK173" s="255">
        <f t="shared" si="1193"/>
        <v>0.1061771186666859</v>
      </c>
      <c r="PL173" s="259">
        <f t="shared" si="1194"/>
        <v>3.2887734045969051E-3</v>
      </c>
      <c r="PM173" s="257">
        <f t="shared" si="1195"/>
        <v>1.0142737996877724</v>
      </c>
      <c r="PN173" s="254">
        <f t="shared" si="925"/>
        <v>0.12132490108276252</v>
      </c>
      <c r="PO173" s="255">
        <f t="shared" si="926"/>
        <v>0.13673316352027337</v>
      </c>
      <c r="PP173" s="255">
        <f t="shared" si="1169"/>
        <v>3.7579669989814195E-3</v>
      </c>
      <c r="PQ173" s="255">
        <f t="shared" si="927"/>
        <v>4.6598790787369601E-3</v>
      </c>
      <c r="PR173" s="255">
        <f t="shared" si="928"/>
        <v>1.1426652239794619</v>
      </c>
      <c r="PS173" s="255">
        <f t="shared" si="1196"/>
        <v>0.10617711866668587</v>
      </c>
      <c r="PT173" s="259">
        <f t="shared" si="1197"/>
        <v>3.2887734045969046E-3</v>
      </c>
      <c r="PU173" s="257">
        <f t="shared" si="1198"/>
        <v>1.0142737996877724</v>
      </c>
      <c r="PV173" s="254">
        <f t="shared" si="929"/>
        <v>50.209189336792932</v>
      </c>
      <c r="PW173" s="255">
        <f t="shared" si="930"/>
        <v>56.585756382565634</v>
      </c>
      <c r="PX173" s="255">
        <f t="shared" si="931"/>
        <v>0.16654880381528181</v>
      </c>
      <c r="PY173" s="255">
        <f t="shared" si="932"/>
        <v>0.20652051673094945</v>
      </c>
      <c r="PZ173" s="255">
        <f t="shared" si="933"/>
        <v>50.641617205347529</v>
      </c>
      <c r="QA173" s="255">
        <f t="shared" si="1170"/>
        <v>0.99146101778698859</v>
      </c>
      <c r="QB173" s="259">
        <f t="shared" si="934"/>
        <v>3.2887734042919741E-3</v>
      </c>
      <c r="QC173" s="257">
        <f t="shared" si="1171"/>
        <v>1.1267048548759777</v>
      </c>
      <c r="QD173" s="254">
        <f t="shared" si="935"/>
        <v>275.95362540287363</v>
      </c>
      <c r="QE173" s="255">
        <f t="shared" si="936"/>
        <v>310.99973582903857</v>
      </c>
      <c r="QF173" s="255">
        <f t="shared" si="937"/>
        <v>0.92285849668927245</v>
      </c>
      <c r="QG173" s="255">
        <f t="shared" si="938"/>
        <v>1.1443445358946978</v>
      </c>
      <c r="QH173" s="255">
        <f t="shared" si="939"/>
        <v>280.60872040770795</v>
      </c>
      <c r="QI173" s="255">
        <f t="shared" si="1199"/>
        <v>0.9834107258032796</v>
      </c>
      <c r="QJ173" s="259">
        <f t="shared" si="1200"/>
        <v>3.2887734042919741E-3</v>
      </c>
      <c r="QK173" s="257">
        <f t="shared" si="1201"/>
        <v>1.1256824677940465</v>
      </c>
      <c r="QL173" s="254">
        <f t="shared" si="940"/>
        <v>1038.8247670092128</v>
      </c>
      <c r="QM173" s="255">
        <f t="shared" si="941"/>
        <v>1170.7555124193827</v>
      </c>
      <c r="QN173" s="255">
        <f t="shared" si="942"/>
        <v>7.2375615276612217</v>
      </c>
      <c r="QO173" s="255">
        <f t="shared" si="943"/>
        <v>8.974576294299915</v>
      </c>
      <c r="QP173" s="255">
        <f t="shared" si="1172"/>
        <v>2200.6871979127322</v>
      </c>
      <c r="QQ173" s="255">
        <f t="shared" si="1173"/>
        <v>0.47204562647272108</v>
      </c>
      <c r="QR173" s="259">
        <f t="shared" si="944"/>
        <v>3.2887734042919741E-3</v>
      </c>
      <c r="QS173" s="257">
        <f t="shared" si="1174"/>
        <v>1.0607391001790656</v>
      </c>
      <c r="QT173" s="254">
        <f t="shared" si="945"/>
        <v>262.78156345308531</v>
      </c>
      <c r="QU173" s="255">
        <f t="shared" si="946"/>
        <v>296.15482201162718</v>
      </c>
      <c r="QV173" s="255">
        <f t="shared" si="947"/>
        <v>0.91391116877160539</v>
      </c>
      <c r="QW173" s="255">
        <f t="shared" si="948"/>
        <v>1.1332498492767906</v>
      </c>
      <c r="QX173" s="255">
        <f t="shared" si="949"/>
        <v>277.88815355260306</v>
      </c>
      <c r="QY173" s="255">
        <f t="shared" si="1202"/>
        <v>0.94563787658311194</v>
      </c>
      <c r="QZ173" s="259">
        <f t="shared" si="1203"/>
        <v>3.2887734042919749E-3</v>
      </c>
      <c r="RA173" s="257">
        <f t="shared" si="1204"/>
        <v>1.1208853159430854</v>
      </c>
      <c r="RB173" s="254">
        <f t="shared" si="950"/>
        <v>6.4047301139446594E-2</v>
      </c>
      <c r="RC173" s="255">
        <f t="shared" si="951"/>
        <v>7.2181308384156317E-2</v>
      </c>
      <c r="RD173" s="255">
        <f t="shared" si="1175"/>
        <v>1.9838272432769494E-3</v>
      </c>
      <c r="RE173" s="255">
        <f t="shared" si="952"/>
        <v>2.4599457816634174E-3</v>
      </c>
      <c r="RF173" s="255">
        <f t="shared" si="953"/>
        <v>0.60321189677828801</v>
      </c>
      <c r="RG173" s="255">
        <f t="shared" si="1205"/>
        <v>0.1061771186568413</v>
      </c>
      <c r="RH173" s="259">
        <f t="shared" si="1206"/>
        <v>3.2887734042919745E-3</v>
      </c>
      <c r="RI173" s="257">
        <f t="shared" si="1207"/>
        <v>1.0142737996864488</v>
      </c>
      <c r="RJ173" s="254">
        <f t="shared" si="954"/>
        <v>102.18169132513748</v>
      </c>
      <c r="RK173" s="255">
        <f t="shared" si="955"/>
        <v>115.15876612342994</v>
      </c>
      <c r="RL173" s="255">
        <f t="shared" si="1176"/>
        <v>3.165017407580887</v>
      </c>
      <c r="RM173" s="255">
        <f t="shared" si="956"/>
        <v>3.9246215854002999</v>
      </c>
      <c r="RN173" s="255">
        <f t="shared" si="957"/>
        <v>962.37016616907044</v>
      </c>
      <c r="RO173" s="255">
        <f t="shared" si="1208"/>
        <v>0.1061771186568413</v>
      </c>
      <c r="RP173" s="259">
        <f t="shared" si="1209"/>
        <v>3.2887734042919745E-3</v>
      </c>
      <c r="RQ173" s="257">
        <f t="shared" si="1210"/>
        <v>1.0142737996864488</v>
      </c>
      <c r="RR173" s="254">
        <f t="shared" si="958"/>
        <v>0</v>
      </c>
      <c r="RS173" s="255">
        <f t="shared" si="959"/>
        <v>0</v>
      </c>
      <c r="RT173" s="255">
        <f t="shared" si="1177"/>
        <v>0</v>
      </c>
      <c r="RU173" s="255">
        <f t="shared" si="960"/>
        <v>0</v>
      </c>
      <c r="RV173" s="255">
        <f t="shared" si="961"/>
        <v>0</v>
      </c>
      <c r="RW173" s="255"/>
      <c r="RX173" s="259"/>
      <c r="RY173" s="257"/>
      <c r="RZ173" s="260"/>
      <c r="SA173" s="242" t="e">
        <f t="shared" si="962"/>
        <v>#REF!</v>
      </c>
      <c r="SB173" s="242">
        <f t="shared" si="963"/>
        <v>0.17100122549609001</v>
      </c>
      <c r="SC173" s="242">
        <f t="shared" si="964"/>
        <v>0.67364302631129358</v>
      </c>
      <c r="SD173" s="242">
        <f t="shared" si="965"/>
        <v>1.4900859892019681E-2</v>
      </c>
      <c r="SE173" s="242">
        <f t="shared" si="966"/>
        <v>0</v>
      </c>
      <c r="SF173" s="262">
        <v>0</v>
      </c>
      <c r="SG173" s="242">
        <f t="shared" si="967"/>
        <v>0</v>
      </c>
      <c r="SH173" s="262">
        <v>0</v>
      </c>
      <c r="SI173" s="242">
        <f t="shared" si="968"/>
        <v>0.53923358498953999</v>
      </c>
      <c r="SJ173" s="242">
        <f t="shared" si="969"/>
        <v>1.3185559395941042E-2</v>
      </c>
      <c r="SK173" s="242">
        <f t="shared" si="970"/>
        <v>4.0570951987510897E-4</v>
      </c>
      <c r="SL173" s="242">
        <f t="shared" si="971"/>
        <v>2.4787506807271507E-2</v>
      </c>
      <c r="SM173" s="242">
        <f t="shared" si="972"/>
        <v>0.13654528334341784</v>
      </c>
      <c r="SN173" s="242">
        <f t="shared" si="973"/>
        <v>0.81549622021766566</v>
      </c>
      <c r="SO173" s="242">
        <f t="shared" si="974"/>
        <v>0.1327128214076613</v>
      </c>
      <c r="SP173" s="242">
        <f t="shared" si="975"/>
        <v>1.0142737996864489E-4</v>
      </c>
      <c r="SQ173" s="242">
        <f t="shared" si="976"/>
        <v>0.28298239011251924</v>
      </c>
      <c r="SR173" s="242">
        <f t="shared" si="977"/>
        <v>0</v>
      </c>
      <c r="SS173" s="242" t="e">
        <f t="shared" si="978"/>
        <v>#REF!</v>
      </c>
      <c r="ST173" s="242" t="e">
        <f t="shared" si="979"/>
        <v>#REF!</v>
      </c>
      <c r="SU173" s="242" t="e">
        <f t="shared" si="1211"/>
        <v>#REF!</v>
      </c>
      <c r="SV173" s="242" t="e">
        <f t="shared" si="1212"/>
        <v>#REF!</v>
      </c>
      <c r="SW173" s="242" t="e">
        <f t="shared" si="980"/>
        <v>#REF!</v>
      </c>
      <c r="SX173" s="242" t="e">
        <f t="shared" si="980"/>
        <v>#REF!</v>
      </c>
      <c r="SY173" s="242" t="e">
        <f t="shared" si="980"/>
        <v>#REF!</v>
      </c>
      <c r="SZ173" s="263" t="e">
        <f t="shared" si="980"/>
        <v>#REF!</v>
      </c>
      <c r="TA173" s="264">
        <f t="shared" si="981"/>
        <v>2394.349612</v>
      </c>
      <c r="TB173" s="264">
        <f t="shared" si="982"/>
        <v>642.32463999999993</v>
      </c>
      <c r="TC173" s="264">
        <f t="shared" si="983"/>
        <v>2748.0507459999999</v>
      </c>
      <c r="TD173" s="264">
        <f t="shared" si="984"/>
        <v>56.203405999999994</v>
      </c>
      <c r="TE173" s="264">
        <f t="shared" si="985"/>
        <v>0</v>
      </c>
      <c r="TF173" s="264">
        <f t="shared" si="985"/>
        <v>0</v>
      </c>
      <c r="TG173" s="264">
        <f t="shared" si="986"/>
        <v>2112.4874179999997</v>
      </c>
      <c r="TH173" s="264">
        <f t="shared" si="987"/>
        <v>54.935659999999991</v>
      </c>
      <c r="TI173" s="264">
        <f t="shared" si="988"/>
        <v>1.6903280000000001</v>
      </c>
      <c r="TJ173" s="264">
        <f t="shared" si="989"/>
        <v>92.968039999999988</v>
      </c>
      <c r="TK173" s="264">
        <f t="shared" si="990"/>
        <v>512.59196599999996</v>
      </c>
      <c r="TL173" s="264">
        <f t="shared" si="991"/>
        <v>3248.8104159999998</v>
      </c>
      <c r="TM173" s="264">
        <f t="shared" si="992"/>
        <v>500.33708799999999</v>
      </c>
      <c r="TN173" s="264">
        <f t="shared" si="993"/>
        <v>0.42258200000000001</v>
      </c>
      <c r="TO173" s="264">
        <f t="shared" si="994"/>
        <v>1179.00378</v>
      </c>
      <c r="TP173" s="264">
        <f t="shared" si="994"/>
        <v>0</v>
      </c>
      <c r="TQ173" s="264"/>
      <c r="TR173" s="264"/>
      <c r="TS173" s="264" t="e">
        <f t="shared" si="995"/>
        <v>#REF!</v>
      </c>
      <c r="TT173" s="264">
        <f t="shared" si="996"/>
        <v>722.62039872588707</v>
      </c>
      <c r="TU173" s="264">
        <f t="shared" si="997"/>
        <v>2846.6941734467905</v>
      </c>
      <c r="TV173" s="264">
        <f t="shared" si="998"/>
        <v>62.968351748894605</v>
      </c>
      <c r="TW173" s="264">
        <f t="shared" si="998"/>
        <v>0</v>
      </c>
      <c r="TX173" s="264">
        <f t="shared" si="999"/>
        <v>0</v>
      </c>
      <c r="TY173" s="264">
        <f t="shared" si="1000"/>
        <v>2278.7040681204976</v>
      </c>
      <c r="TZ173" s="264">
        <f t="shared" si="1001"/>
        <v>55.719800606555566</v>
      </c>
      <c r="UA173" s="264">
        <f t="shared" si="1002"/>
        <v>1.714455403278633</v>
      </c>
      <c r="UB173" s="264">
        <f t="shared" si="1003"/>
        <v>104.74754201630408</v>
      </c>
      <c r="UC173" s="264">
        <f t="shared" si="1004"/>
        <v>577.01578925828198</v>
      </c>
      <c r="UD173" s="264">
        <f t="shared" si="1005"/>
        <v>3446.1402373202159</v>
      </c>
      <c r="UE173" s="264">
        <f t="shared" si="1006"/>
        <v>560.82049496092327</v>
      </c>
      <c r="UF173" s="264">
        <f t="shared" si="1007"/>
        <v>0.42861385081909892</v>
      </c>
      <c r="UG173" s="264">
        <f t="shared" si="1008"/>
        <v>1195.8326437852859</v>
      </c>
      <c r="UH173" s="264">
        <f t="shared" si="1008"/>
        <v>0</v>
      </c>
      <c r="UI173" s="191"/>
      <c r="UJ173" s="191"/>
      <c r="UK173" s="191"/>
      <c r="UL173" s="191"/>
      <c r="UM173" s="189"/>
      <c r="UN173" s="191"/>
      <c r="UO173" s="191"/>
      <c r="UP173" s="191"/>
      <c r="UQ173" s="191"/>
      <c r="UR173" s="191"/>
      <c r="US173" s="191"/>
      <c r="UT173" s="191"/>
      <c r="UU173" s="191"/>
      <c r="UV173" s="192"/>
      <c r="UW173" s="191"/>
      <c r="UX173" s="191"/>
      <c r="UY173" s="191"/>
      <c r="UZ173" s="191"/>
      <c r="VA173" s="191"/>
      <c r="VB173" s="191"/>
      <c r="VC173" s="191"/>
      <c r="VD173" s="191"/>
      <c r="VE173" s="191"/>
      <c r="VF173" s="191"/>
      <c r="VG173" s="191"/>
      <c r="VH173" s="191"/>
      <c r="VI173" s="191"/>
      <c r="VJ173" s="191"/>
      <c r="VK173" s="191"/>
      <c r="VL173" s="191"/>
      <c r="VM173" s="191"/>
      <c r="VN173" s="219"/>
      <c r="VO173" s="191"/>
      <c r="VP173" s="191"/>
      <c r="VQ173" s="191"/>
      <c r="VR173" s="191"/>
      <c r="VS173" s="191"/>
      <c r="VT173" s="191"/>
      <c r="VU173" s="191"/>
      <c r="VV173" s="191"/>
    </row>
    <row r="174" spans="1:594" ht="23.1" hidden="1" customHeight="1" thickBot="1" x14ac:dyDescent="0.35">
      <c r="A174" s="265">
        <v>137</v>
      </c>
      <c r="B174" s="266" t="s">
        <v>174</v>
      </c>
      <c r="C174" s="265">
        <v>5</v>
      </c>
      <c r="D174" s="267">
        <v>4448.17</v>
      </c>
      <c r="E174" s="239"/>
      <c r="F174" s="240">
        <f t="shared" si="1009"/>
        <v>4448.17</v>
      </c>
      <c r="G174" s="240"/>
      <c r="H174" s="268">
        <f>1012</f>
        <v>1012</v>
      </c>
      <c r="I174" s="269">
        <v>3.7008000000000001</v>
      </c>
      <c r="J174" s="269">
        <v>3.7008000000000001</v>
      </c>
      <c r="K174" s="269">
        <f t="shared" si="1213"/>
        <v>3.0924</v>
      </c>
      <c r="L174" s="269">
        <f t="shared" si="1214"/>
        <v>3.3258000000000001</v>
      </c>
      <c r="M174" s="269">
        <v>0.48570000000000002</v>
      </c>
      <c r="N174" s="269">
        <v>0.2334</v>
      </c>
      <c r="O174" s="269">
        <v>0.375</v>
      </c>
      <c r="P174" s="269">
        <v>1.8599999999999998E-2</v>
      </c>
      <c r="Q174" s="269">
        <v>0</v>
      </c>
      <c r="R174" s="269">
        <v>0</v>
      </c>
      <c r="S174" s="269">
        <v>0.5504</v>
      </c>
      <c r="T174" s="269">
        <v>4.58E-2</v>
      </c>
      <c r="U174" s="269">
        <v>1.1999999999999999E-3</v>
      </c>
      <c r="V174" s="269">
        <v>3.4599999999999999E-2</v>
      </c>
      <c r="W174" s="269">
        <v>0.26090000000000002</v>
      </c>
      <c r="X174" s="269">
        <v>1.2478</v>
      </c>
      <c r="Y174" s="269">
        <v>0.1356</v>
      </c>
      <c r="Z174" s="269">
        <v>1E-4</v>
      </c>
      <c r="AA174" s="269">
        <v>0.31169999999999998</v>
      </c>
      <c r="AB174" s="269">
        <v>0</v>
      </c>
      <c r="AC174" s="244">
        <v>395.67</v>
      </c>
      <c r="AD174" s="243">
        <f t="shared" si="802"/>
        <v>87.04740000000001</v>
      </c>
      <c r="AE174" s="243">
        <f t="shared" si="806"/>
        <v>0</v>
      </c>
      <c r="AF174" s="243">
        <f t="shared" si="1010"/>
        <v>0</v>
      </c>
      <c r="AG174" s="243">
        <f t="shared" si="1011"/>
        <v>0</v>
      </c>
      <c r="AH174" s="244">
        <v>14.3880327058333</v>
      </c>
      <c r="AI174" s="243">
        <f t="shared" si="807"/>
        <v>56.482094022319792</v>
      </c>
      <c r="AJ174" s="243">
        <f t="shared" si="1012"/>
        <v>1.8206239348513225</v>
      </c>
      <c r="AK174" s="243">
        <f t="shared" si="1013"/>
        <v>48.17895779701837</v>
      </c>
      <c r="AL174" s="243">
        <f t="shared" si="808"/>
        <v>27.679376336407657</v>
      </c>
      <c r="AM174" s="243">
        <f t="shared" si="1014"/>
        <v>697.52028367747289</v>
      </c>
      <c r="AN174" s="244">
        <v>798.77</v>
      </c>
      <c r="AO174" s="244">
        <v>175.7294</v>
      </c>
      <c r="AP174" s="243">
        <f t="shared" si="1015"/>
        <v>0</v>
      </c>
      <c r="AQ174" s="243">
        <f t="shared" si="1016"/>
        <v>0</v>
      </c>
      <c r="AR174" s="243">
        <f t="shared" si="1017"/>
        <v>0</v>
      </c>
      <c r="AS174" s="244">
        <v>75.275751974683303</v>
      </c>
      <c r="AT174" s="244" t="e">
        <f t="shared" si="809"/>
        <v>#REF!</v>
      </c>
      <c r="AU174" s="243">
        <f t="shared" si="810"/>
        <v>119.27751123817747</v>
      </c>
      <c r="AV174" s="243">
        <f t="shared" si="1018"/>
        <v>3.8447493069911585</v>
      </c>
      <c r="AW174" s="243">
        <f t="shared" si="1019"/>
        <v>101.74315027708872</v>
      </c>
      <c r="AX174" s="243">
        <f t="shared" si="811"/>
        <v>58.452633160643046</v>
      </c>
      <c r="AY174" s="243">
        <f t="shared" si="1020"/>
        <v>1473.0063556482046</v>
      </c>
      <c r="AZ174" s="244">
        <v>204</v>
      </c>
      <c r="BA174" s="243">
        <f t="shared" si="1021"/>
        <v>1039.8219999999999</v>
      </c>
      <c r="BB174" s="243">
        <f t="shared" si="1022"/>
        <v>108.43858</v>
      </c>
      <c r="BC174" s="243">
        <f t="shared" si="1023"/>
        <v>86.750864000000007</v>
      </c>
      <c r="BD174" s="243">
        <f t="shared" si="1024"/>
        <v>21.687715999999995</v>
      </c>
      <c r="BE174" s="244">
        <v>40.664467500000001</v>
      </c>
      <c r="BF174" s="243">
        <f t="shared" si="1025"/>
        <v>32.531573999999999</v>
      </c>
      <c r="BG174" s="243">
        <f t="shared" si="1026"/>
        <v>8.1328935000000016</v>
      </c>
      <c r="BH174" s="243">
        <f t="shared" si="812"/>
        <v>135.08799522238255</v>
      </c>
      <c r="BI174" s="243">
        <f t="shared" si="1027"/>
        <v>4.3543788818410647</v>
      </c>
      <c r="BJ174" s="243">
        <f t="shared" si="1028"/>
        <v>115.22941798388514</v>
      </c>
      <c r="BK174" s="243">
        <f t="shared" si="813"/>
        <v>66.200652136119118</v>
      </c>
      <c r="BL174" s="243">
        <f t="shared" si="1029"/>
        <v>1668.2564338302016</v>
      </c>
      <c r="BM174" s="244">
        <v>30.11</v>
      </c>
      <c r="BN174" s="243">
        <f t="shared" si="1030"/>
        <v>6.6242000000000001</v>
      </c>
      <c r="BO174" s="243">
        <f t="shared" si="814"/>
        <v>0</v>
      </c>
      <c r="BP174" s="243">
        <f t="shared" si="1031"/>
        <v>0</v>
      </c>
      <c r="BQ174" s="243">
        <f t="shared" si="1032"/>
        <v>0</v>
      </c>
      <c r="BR174" s="244">
        <v>3.63342109629167</v>
      </c>
      <c r="BS174" s="243">
        <f t="shared" si="815"/>
        <v>4.5866482645490727</v>
      </c>
      <c r="BT174" s="243">
        <f t="shared" si="1033"/>
        <v>0.1478444054833106</v>
      </c>
      <c r="BU174" s="243">
        <f t="shared" si="1034"/>
        <v>3.912389173817699</v>
      </c>
      <c r="BV174" s="243">
        <f t="shared" si="816"/>
        <v>2.2477134680420372</v>
      </c>
      <c r="BW174" s="243">
        <f t="shared" si="1035"/>
        <v>56.642379394659329</v>
      </c>
      <c r="BX174" s="244">
        <v>0</v>
      </c>
      <c r="BY174" s="243">
        <f t="shared" si="817"/>
        <v>0</v>
      </c>
      <c r="BZ174" s="243">
        <f t="shared" si="1036"/>
        <v>0</v>
      </c>
      <c r="CA174" s="243">
        <f t="shared" si="1037"/>
        <v>0</v>
      </c>
      <c r="CB174" s="243">
        <f t="shared" si="818"/>
        <v>0</v>
      </c>
      <c r="CC174" s="243">
        <f t="shared" si="1038"/>
        <v>0</v>
      </c>
      <c r="CD174" s="245"/>
      <c r="CE174" s="243">
        <f t="shared" si="819"/>
        <v>0</v>
      </c>
      <c r="CF174" s="243">
        <f t="shared" si="1039"/>
        <v>0</v>
      </c>
      <c r="CG174" s="243">
        <f t="shared" si="1040"/>
        <v>0</v>
      </c>
      <c r="CH174" s="243">
        <f t="shared" si="820"/>
        <v>0</v>
      </c>
      <c r="CI174" s="243">
        <f t="shared" si="1041"/>
        <v>0</v>
      </c>
      <c r="CJ174" s="245"/>
      <c r="CK174" s="243">
        <f t="shared" si="821"/>
        <v>0</v>
      </c>
      <c r="CL174" s="243">
        <f t="shared" si="1042"/>
        <v>0</v>
      </c>
      <c r="CM174" s="243">
        <f t="shared" si="1043"/>
        <v>0</v>
      </c>
      <c r="CN174" s="243">
        <f t="shared" si="822"/>
        <v>0</v>
      </c>
      <c r="CO174" s="243">
        <f t="shared" si="1044"/>
        <v>0</v>
      </c>
      <c r="CP174" s="243">
        <v>0</v>
      </c>
      <c r="CQ174" s="243">
        <f t="shared" si="823"/>
        <v>0</v>
      </c>
      <c r="CR174" s="243">
        <f t="shared" si="1178"/>
        <v>0</v>
      </c>
      <c r="CS174" s="243">
        <f t="shared" si="1045"/>
        <v>0</v>
      </c>
      <c r="CT174" s="243">
        <f t="shared" si="824"/>
        <v>0</v>
      </c>
      <c r="CU174" s="243">
        <f t="shared" si="1046"/>
        <v>0</v>
      </c>
      <c r="CV174" s="243"/>
      <c r="CW174" s="243">
        <f t="shared" si="825"/>
        <v>0</v>
      </c>
      <c r="CX174" s="243">
        <f t="shared" si="1179"/>
        <v>0</v>
      </c>
      <c r="CY174" s="243">
        <f t="shared" si="1047"/>
        <v>0</v>
      </c>
      <c r="CZ174" s="243">
        <f t="shared" si="826"/>
        <v>0</v>
      </c>
      <c r="DA174" s="243">
        <f t="shared" si="1048"/>
        <v>0</v>
      </c>
      <c r="DB174" s="244">
        <v>42.77</v>
      </c>
      <c r="DC174" s="243">
        <f t="shared" si="1049"/>
        <v>9.4094000000000015</v>
      </c>
      <c r="DD174" s="243">
        <f t="shared" si="827"/>
        <v>0</v>
      </c>
      <c r="DE174" s="244">
        <v>1.7633591282600101</v>
      </c>
      <c r="DF174" s="244">
        <v>5.7063868625E-2</v>
      </c>
      <c r="DG174" s="243">
        <f t="shared" si="828"/>
        <v>6.1355657754470059</v>
      </c>
      <c r="DH174" s="243">
        <f t="shared" si="829"/>
        <v>3.0067694386166011</v>
      </c>
      <c r="DI174" s="243">
        <f t="shared" si="1050"/>
        <v>75.770589853138333</v>
      </c>
      <c r="DJ174" s="244">
        <v>295.77</v>
      </c>
      <c r="DK174" s="243">
        <f t="shared" si="1051"/>
        <v>65.069400000000002</v>
      </c>
      <c r="DL174" s="243">
        <f t="shared" si="830"/>
        <v>0</v>
      </c>
      <c r="DM174" s="244">
        <v>12.356930678359999</v>
      </c>
      <c r="DN174" s="244">
        <v>13.8314882658333</v>
      </c>
      <c r="DO174" s="243">
        <f t="shared" si="831"/>
        <v>43.974859699019269</v>
      </c>
      <c r="DP174" s="243">
        <f t="shared" si="832"/>
        <v>21.550133932160627</v>
      </c>
      <c r="DQ174" s="243">
        <f t="shared" si="1052"/>
        <v>543.06337509044772</v>
      </c>
      <c r="DR174" s="244">
        <v>62.18</v>
      </c>
      <c r="DS174" s="243">
        <f t="shared" si="1053"/>
        <v>13.679600000000001</v>
      </c>
      <c r="DT174" s="243">
        <f t="shared" si="833"/>
        <v>0</v>
      </c>
      <c r="DU174" s="244">
        <v>2.6302764437450001</v>
      </c>
      <c r="DV174" s="244">
        <v>0</v>
      </c>
      <c r="DW174" s="243">
        <f t="shared" si="834"/>
        <v>8.9181736698486223</v>
      </c>
      <c r="DX174" s="243">
        <f t="shared" si="835"/>
        <v>4.3704025056796816</v>
      </c>
      <c r="DY174" s="243">
        <f t="shared" si="836"/>
        <v>110.13414314312797</v>
      </c>
      <c r="DZ174" s="244">
        <v>230.44</v>
      </c>
      <c r="EA174" s="243">
        <f t="shared" si="1054"/>
        <v>50.696800000000003</v>
      </c>
      <c r="EB174" s="243">
        <f t="shared" si="837"/>
        <v>0</v>
      </c>
      <c r="EC174" s="244">
        <v>9.5397857700600106</v>
      </c>
      <c r="ED174" s="244">
        <v>9.4217197000000003E-2</v>
      </c>
      <c r="EE174" s="243">
        <f t="shared" si="838"/>
        <v>33.037948796366443</v>
      </c>
      <c r="EF174" s="243">
        <f t="shared" si="839"/>
        <v>16.190437588171321</v>
      </c>
      <c r="EG174" s="243">
        <f t="shared" si="840"/>
        <v>407.99902722191729</v>
      </c>
      <c r="EH174" s="244">
        <v>16.72</v>
      </c>
      <c r="EI174" s="243">
        <f t="shared" si="1055"/>
        <v>3.6783999999999999</v>
      </c>
      <c r="EJ174" s="243">
        <f t="shared" si="841"/>
        <v>0</v>
      </c>
      <c r="EK174" s="244">
        <v>0.70532849110000095</v>
      </c>
      <c r="EL174" s="244">
        <v>0</v>
      </c>
      <c r="EM174" s="243">
        <f t="shared" si="842"/>
        <v>2.3978470127909182</v>
      </c>
      <c r="EN174" s="243">
        <f t="shared" si="843"/>
        <v>1.175078775194546</v>
      </c>
      <c r="EO174" s="243">
        <f t="shared" si="1056"/>
        <v>29.611985134902557</v>
      </c>
      <c r="EP174" s="244">
        <v>0</v>
      </c>
      <c r="EQ174" s="244">
        <v>515.98771999999997</v>
      </c>
      <c r="ER174" s="244">
        <v>0</v>
      </c>
      <c r="ES174" s="244">
        <v>0</v>
      </c>
      <c r="ET174" s="244">
        <v>0</v>
      </c>
      <c r="EU174" s="243">
        <f t="shared" si="844"/>
        <v>58.627536530361525</v>
      </c>
      <c r="EV174" s="243">
        <f t="shared" si="1057"/>
        <v>1.889779373377463</v>
      </c>
      <c r="EW174" s="243">
        <f t="shared" si="1058"/>
        <v>50.009010061193024</v>
      </c>
      <c r="EX174" s="243">
        <f t="shared" si="845"/>
        <v>28.730762826518077</v>
      </c>
      <c r="EY174" s="243">
        <f t="shared" si="1059"/>
        <v>724.01522322825554</v>
      </c>
      <c r="EZ174" s="245">
        <f t="shared" si="1060"/>
        <v>647.88</v>
      </c>
      <c r="FA174" s="245">
        <f t="shared" si="1060"/>
        <v>142.53360000000001</v>
      </c>
      <c r="FB174" s="245">
        <f t="shared" si="1060"/>
        <v>0</v>
      </c>
      <c r="FC174" s="245">
        <f t="shared" si="1061"/>
        <v>0</v>
      </c>
      <c r="FD174" s="245">
        <f t="shared" si="1062"/>
        <v>0</v>
      </c>
      <c r="FE174" s="245">
        <f t="shared" si="1063"/>
        <v>40.978449842983316</v>
      </c>
      <c r="FF174" s="245">
        <f t="shared" si="1064"/>
        <v>153.09193148383378</v>
      </c>
      <c r="FG174" s="245">
        <f t="shared" si="1065"/>
        <v>4.9347114252163662</v>
      </c>
      <c r="FH174" s="245">
        <f t="shared" si="1066"/>
        <v>130.58669005984424</v>
      </c>
      <c r="FI174" s="245">
        <f t="shared" si="1067"/>
        <v>75.023585066340857</v>
      </c>
      <c r="FJ174" s="245">
        <f t="shared" si="1067"/>
        <v>1890.5943436717894</v>
      </c>
      <c r="FK174" s="244">
        <f t="shared" si="846"/>
        <v>145.1723503147812</v>
      </c>
      <c r="FL174" s="244">
        <v>16.4947671066247</v>
      </c>
      <c r="FM174" s="243">
        <f t="shared" si="1068"/>
        <v>0.53168651612406737</v>
      </c>
      <c r="FN174" s="243">
        <f t="shared" si="1069"/>
        <v>14.06995795849353</v>
      </c>
      <c r="FO174" s="244">
        <v>8.0833558553312308</v>
      </c>
      <c r="FP174" s="244">
        <f t="shared" si="1070"/>
        <v>203.70056793208454</v>
      </c>
      <c r="FQ174" s="244">
        <f t="shared" si="847"/>
        <v>3.7202000080666044</v>
      </c>
      <c r="FR174" s="244">
        <v>0.42269641973878003</v>
      </c>
      <c r="FS174" s="243">
        <f t="shared" si="1071"/>
        <v>1.3625047588502573E-2</v>
      </c>
      <c r="FT174" s="243">
        <f t="shared" si="1072"/>
        <v>0.36055803737548869</v>
      </c>
      <c r="FU174" s="244">
        <v>0.20714482098693901</v>
      </c>
      <c r="FV174" s="244">
        <f t="shared" si="1073"/>
        <v>5.2200494985507886</v>
      </c>
      <c r="FW174" s="270">
        <v>1.3193E-2</v>
      </c>
      <c r="FX174" s="243">
        <f t="shared" si="1074"/>
        <v>59.154078050005864</v>
      </c>
      <c r="FY174" s="243">
        <f t="shared" si="1075"/>
        <v>13.01389717100129</v>
      </c>
      <c r="FZ174" s="243">
        <f t="shared" si="848"/>
        <v>0</v>
      </c>
      <c r="GA174" s="243">
        <f t="shared" si="1076"/>
        <v>0</v>
      </c>
      <c r="GB174" s="243">
        <f t="shared" si="1077"/>
        <v>0</v>
      </c>
      <c r="GC174" s="243">
        <f t="shared" si="1078"/>
        <v>1.0273063975474597</v>
      </c>
      <c r="GD174" s="243">
        <f t="shared" si="849"/>
        <v>8.3165914238073544</v>
      </c>
      <c r="GE174" s="243">
        <f t="shared" si="1079"/>
        <v>0.26807408019574397</v>
      </c>
      <c r="GF174" s="243">
        <f t="shared" si="1080"/>
        <v>7.0940129639018439</v>
      </c>
      <c r="GG174" s="243">
        <f t="shared" si="850"/>
        <v>4.0755936521180987</v>
      </c>
      <c r="GH174" s="247">
        <f t="shared" si="1081"/>
        <v>102.70496003337608</v>
      </c>
      <c r="GI174" s="244">
        <v>180</v>
      </c>
      <c r="GJ174" s="244">
        <v>4089.57</v>
      </c>
      <c r="GK174" s="244">
        <v>899.70540000000005</v>
      </c>
      <c r="GL174" s="244">
        <v>2508.4334888797898</v>
      </c>
      <c r="GM174" s="244">
        <v>71.022008333333304</v>
      </c>
      <c r="GN174" s="271">
        <v>444.1</v>
      </c>
      <c r="GO174" s="243">
        <f t="shared" si="1082"/>
        <v>97.702000000000012</v>
      </c>
      <c r="GP174" s="243">
        <f t="shared" si="851"/>
        <v>0</v>
      </c>
      <c r="GQ174" s="243">
        <f t="shared" si="1083"/>
        <v>0</v>
      </c>
      <c r="GR174" s="243">
        <f t="shared" si="1084"/>
        <v>0</v>
      </c>
      <c r="GS174" s="244">
        <v>8.9586048318333305</v>
      </c>
      <c r="GT174" s="244">
        <v>3.7903506981166699</v>
      </c>
      <c r="GU174" s="245"/>
      <c r="GV174" s="243">
        <f t="shared" si="852"/>
        <v>63.009166968700406</v>
      </c>
      <c r="GW174" s="243">
        <f t="shared" si="1085"/>
        <v>2.0310153064248548</v>
      </c>
      <c r="GX174" s="243">
        <f t="shared" si="1086"/>
        <v>53.74652000350217</v>
      </c>
      <c r="GY174" s="243">
        <f t="shared" si="853"/>
        <v>30.878006124932519</v>
      </c>
      <c r="GZ174" s="243">
        <f t="shared" si="1087"/>
        <v>778.12575434829944</v>
      </c>
      <c r="HA174" s="244">
        <v>0</v>
      </c>
      <c r="HB174" s="244">
        <v>44</v>
      </c>
      <c r="HC174" s="244">
        <v>0</v>
      </c>
      <c r="HD174" s="244">
        <v>0</v>
      </c>
      <c r="HE174" s="244">
        <v>144.54</v>
      </c>
      <c r="HF174" s="243">
        <f t="shared" si="1088"/>
        <v>31.7988</v>
      </c>
      <c r="HG174" s="243">
        <f t="shared" si="854"/>
        <v>0</v>
      </c>
      <c r="HH174" s="244">
        <v>6.2141486693450103</v>
      </c>
      <c r="HI174" s="244">
        <v>149.65794277872001</v>
      </c>
      <c r="HJ174" s="243">
        <f t="shared" si="855"/>
        <v>37.746452908133939</v>
      </c>
      <c r="HK174" s="243">
        <f t="shared" si="856"/>
        <v>18.497867217809951</v>
      </c>
      <c r="HL174" s="243">
        <f t="shared" si="857"/>
        <v>466.14625388881063</v>
      </c>
      <c r="HM174" s="244">
        <v>143.16</v>
      </c>
      <c r="HN174" s="243">
        <f t="shared" si="1089"/>
        <v>31.495200000000001</v>
      </c>
      <c r="HO174" s="243">
        <f t="shared" si="858"/>
        <v>0</v>
      </c>
      <c r="HP174" s="244">
        <v>6.1774609756649896</v>
      </c>
      <c r="HQ174" s="244">
        <v>140.54363407210201</v>
      </c>
      <c r="HR174" s="243">
        <f t="shared" si="859"/>
        <v>36.515404819915496</v>
      </c>
      <c r="HS174" s="243">
        <f t="shared" si="860"/>
        <v>17.894584993384125</v>
      </c>
      <c r="HT174" s="243">
        <f t="shared" si="861"/>
        <v>450.94354183327994</v>
      </c>
      <c r="HU174" s="244">
        <v>101.96</v>
      </c>
      <c r="HV174" s="243">
        <f t="shared" si="1090"/>
        <v>22.4312</v>
      </c>
      <c r="HW174" s="243">
        <f t="shared" si="862"/>
        <v>0</v>
      </c>
      <c r="HX174" s="244">
        <v>4.1643943372699903</v>
      </c>
      <c r="HY174" s="244">
        <v>229.60282714845499</v>
      </c>
      <c r="HZ174" s="243">
        <f t="shared" si="863"/>
        <v>40.69466215070188</v>
      </c>
      <c r="IA174" s="243">
        <f t="shared" si="864"/>
        <v>19.942654181821343</v>
      </c>
      <c r="IB174" s="243">
        <f t="shared" si="865"/>
        <v>502.5548853818978</v>
      </c>
      <c r="IC174" s="244">
        <v>39.5</v>
      </c>
      <c r="ID174" s="243">
        <f t="shared" si="1091"/>
        <v>8.69</v>
      </c>
      <c r="IE174" s="243">
        <f t="shared" si="866"/>
        <v>0</v>
      </c>
      <c r="IF174" s="244">
        <v>1.74471207734</v>
      </c>
      <c r="IG174" s="244">
        <v>2.6436461068516701</v>
      </c>
      <c r="IH174" s="243">
        <f t="shared" si="867"/>
        <v>5.9740561561235026</v>
      </c>
      <c r="II174" s="243">
        <f t="shared" si="868"/>
        <v>2.9276207170157584</v>
      </c>
      <c r="IJ174" s="243">
        <f t="shared" si="1092"/>
        <v>73.776042068797111</v>
      </c>
      <c r="IK174" s="244">
        <v>41.96</v>
      </c>
      <c r="IL174" s="243">
        <f t="shared" si="1093"/>
        <v>9.2311999999999994</v>
      </c>
      <c r="IM174" s="243">
        <f t="shared" si="869"/>
        <v>0</v>
      </c>
      <c r="IN174" s="244">
        <v>1.92731673451999</v>
      </c>
      <c r="IO174" s="244">
        <v>85.442720615040002</v>
      </c>
      <c r="IP174" s="243">
        <f t="shared" si="870"/>
        <v>15.74359948799445</v>
      </c>
      <c r="IQ174" s="243">
        <f t="shared" si="871"/>
        <v>7.7152418418777238</v>
      </c>
      <c r="IR174" s="243">
        <f t="shared" si="1094"/>
        <v>194.42409441531859</v>
      </c>
      <c r="IS174" s="244">
        <v>4.2300000000000004</v>
      </c>
      <c r="IT174" s="243">
        <f t="shared" si="1095"/>
        <v>0.93060000000000009</v>
      </c>
      <c r="IU174" s="243">
        <f t="shared" si="872"/>
        <v>0</v>
      </c>
      <c r="IV174" s="244">
        <v>0.18497343905500099</v>
      </c>
      <c r="IW174" s="244">
        <v>0.43887516342907201</v>
      </c>
      <c r="IX174" s="243">
        <f t="shared" si="873"/>
        <v>0.65724039275611779</v>
      </c>
      <c r="IY174" s="243">
        <f t="shared" si="874"/>
        <v>0.32208444976200962</v>
      </c>
      <c r="IZ174" s="243">
        <f t="shared" si="1096"/>
        <v>8.1165281340026407</v>
      </c>
      <c r="JA174" s="244">
        <v>72.180499999999995</v>
      </c>
      <c r="JB174" s="243">
        <f t="shared" si="1097"/>
        <v>15.879709999999999</v>
      </c>
      <c r="JC174" s="244">
        <v>524.58816666666701</v>
      </c>
      <c r="JD174" s="243">
        <f t="shared" si="875"/>
        <v>0</v>
      </c>
      <c r="JE174" s="243">
        <f t="shared" si="876"/>
        <v>69.610309879645413</v>
      </c>
      <c r="JF174" s="243">
        <f t="shared" si="877"/>
        <v>34.112934327315621</v>
      </c>
      <c r="JG174" s="243">
        <f t="shared" si="1098"/>
        <v>859.64594504835372</v>
      </c>
      <c r="JH174" s="244">
        <v>348.16</v>
      </c>
      <c r="JI174" s="243">
        <f t="shared" si="1099"/>
        <v>76.595200000000006</v>
      </c>
      <c r="JJ174" s="244">
        <v>438.94</v>
      </c>
      <c r="JK174" s="243">
        <f t="shared" si="878"/>
        <v>0</v>
      </c>
      <c r="JL174" s="243">
        <f t="shared" si="879"/>
        <v>98.134742216535528</v>
      </c>
      <c r="JM174" s="243">
        <f t="shared" si="880"/>
        <v>48.091497110826786</v>
      </c>
      <c r="JN174" s="243">
        <f t="shared" si="1100"/>
        <v>1211.905727192835</v>
      </c>
      <c r="JO174" s="244">
        <v>0</v>
      </c>
      <c r="JP174" s="243">
        <f t="shared" si="1101"/>
        <v>0</v>
      </c>
      <c r="JQ174" s="244">
        <v>0</v>
      </c>
      <c r="JR174" s="243">
        <f t="shared" si="881"/>
        <v>0</v>
      </c>
      <c r="JS174" s="243">
        <f t="shared" si="882"/>
        <v>0</v>
      </c>
      <c r="JT174" s="243">
        <f t="shared" si="883"/>
        <v>0</v>
      </c>
      <c r="JU174" s="243">
        <f t="shared" si="1102"/>
        <v>0</v>
      </c>
      <c r="JV174" s="244">
        <v>1.68035714285714</v>
      </c>
      <c r="JW174" s="243">
        <f t="shared" si="1103"/>
        <v>0.3696785714285708</v>
      </c>
      <c r="JX174" s="244">
        <v>3.4474999999999998</v>
      </c>
      <c r="JY174" s="243">
        <f t="shared" si="884"/>
        <v>0</v>
      </c>
      <c r="JZ174" s="243">
        <f t="shared" si="885"/>
        <v>0.62464078780063348</v>
      </c>
      <c r="KA174" s="243">
        <f t="shared" si="886"/>
        <v>0.30610882510431719</v>
      </c>
      <c r="KB174" s="243">
        <f t="shared" si="1104"/>
        <v>7.7139423926287929</v>
      </c>
      <c r="KC174" s="244">
        <v>172.44</v>
      </c>
      <c r="KD174" s="243">
        <f t="shared" si="1105"/>
        <v>37.936799999999998</v>
      </c>
      <c r="KE174" s="244">
        <v>96.98</v>
      </c>
      <c r="KF174" s="243">
        <f t="shared" si="887"/>
        <v>0</v>
      </c>
      <c r="KG174" s="243">
        <f t="shared" si="888"/>
        <v>34.922482302204834</v>
      </c>
      <c r="KH174" s="243">
        <f t="shared" si="889"/>
        <v>17.113964115110246</v>
      </c>
      <c r="KI174" s="243">
        <f t="shared" si="1106"/>
        <v>431.27189570077815</v>
      </c>
      <c r="KJ174" s="244">
        <v>107.561255555556</v>
      </c>
      <c r="KK174" s="243">
        <f t="shared" si="1107"/>
        <v>23.663476222222322</v>
      </c>
      <c r="KL174" s="244">
        <v>104.25924444444399</v>
      </c>
      <c r="KM174" s="243">
        <f t="shared" si="890"/>
        <v>0</v>
      </c>
      <c r="KN174" s="243">
        <f t="shared" si="891"/>
        <v>26.756151131432205</v>
      </c>
      <c r="KO174" s="243">
        <f t="shared" si="892"/>
        <v>13.112006367682728</v>
      </c>
      <c r="KP174" s="243">
        <f t="shared" si="1108"/>
        <v>330.4225604656047</v>
      </c>
      <c r="KQ174" s="243">
        <f t="shared" si="1109"/>
        <v>1177.372112698413</v>
      </c>
      <c r="KR174" s="243">
        <f t="shared" si="1109"/>
        <v>259.02186479365093</v>
      </c>
      <c r="KS174" s="243">
        <f t="shared" si="1110"/>
        <v>1796.9575632289038</v>
      </c>
      <c r="KT174" s="243">
        <f t="shared" si="1111"/>
        <v>0</v>
      </c>
      <c r="KU174" s="243">
        <f t="shared" si="1112"/>
        <v>0</v>
      </c>
      <c r="KV174" s="243">
        <f t="shared" si="1113"/>
        <v>0</v>
      </c>
      <c r="KW174" s="243">
        <f t="shared" si="1114"/>
        <v>367.37974223324403</v>
      </c>
      <c r="KX174" s="243">
        <f t="shared" si="1115"/>
        <v>11.841989279381933</v>
      </c>
      <c r="KY174" s="243">
        <f t="shared" si="1116"/>
        <v>313.37317432920474</v>
      </c>
      <c r="KZ174" s="243">
        <f t="shared" si="1117"/>
        <v>180.03656414771061</v>
      </c>
      <c r="LA174" s="243">
        <f t="shared" si="1117"/>
        <v>4536.9214165223075</v>
      </c>
      <c r="LB174" s="244">
        <v>223.7</v>
      </c>
      <c r="LC174" s="243">
        <f t="shared" si="1118"/>
        <v>49.213999999999999</v>
      </c>
      <c r="LD174" s="243">
        <f t="shared" si="893"/>
        <v>0</v>
      </c>
      <c r="LE174" s="243">
        <f t="shared" si="1119"/>
        <v>0</v>
      </c>
      <c r="LF174" s="243">
        <f t="shared" si="1120"/>
        <v>0</v>
      </c>
      <c r="LG174" s="244">
        <v>19.775197214808301</v>
      </c>
      <c r="LH174" s="243">
        <f t="shared" si="894"/>
        <v>33.255920512514066</v>
      </c>
      <c r="LI174" s="243">
        <f t="shared" si="1121"/>
        <v>1.0719596344404343</v>
      </c>
      <c r="LJ174" s="243">
        <f t="shared" si="1122"/>
        <v>28.367142164386895</v>
      </c>
      <c r="LK174" s="243">
        <f t="shared" si="895"/>
        <v>16.29725588636612</v>
      </c>
      <c r="LL174" s="243">
        <f t="shared" si="1123"/>
        <v>410.6908483364262</v>
      </c>
      <c r="LM174" s="243">
        <f t="shared" si="896"/>
        <v>0.54166666784117723</v>
      </c>
      <c r="LN174" s="244">
        <v>6.1545228937110799E-2</v>
      </c>
      <c r="LO174" s="243">
        <f t="shared" si="1124"/>
        <v>1.9838272432769494E-3</v>
      </c>
      <c r="LP174" s="243">
        <f t="shared" si="1125"/>
        <v>5.2497787819218517E-2</v>
      </c>
      <c r="LQ174" s="243">
        <f t="shared" si="897"/>
        <v>3.0160594838914402E-2</v>
      </c>
      <c r="LR174" s="243">
        <f t="shared" si="1126"/>
        <v>0.7600469899406429</v>
      </c>
      <c r="LS174" s="244">
        <v>988.17721333333395</v>
      </c>
      <c r="LT174" s="243">
        <f t="shared" si="898"/>
        <v>112.27863266430235</v>
      </c>
      <c r="LU174" s="243">
        <f t="shared" si="1127"/>
        <v>3.6191499189146508</v>
      </c>
      <c r="LV174" s="243">
        <f t="shared" si="1128"/>
        <v>95.773140112381711</v>
      </c>
      <c r="LW174" s="243">
        <f t="shared" si="899"/>
        <v>55.022792299881814</v>
      </c>
      <c r="LX174" s="243">
        <f t="shared" si="1129"/>
        <v>1386.5743659570217</v>
      </c>
      <c r="LY174" s="245">
        <f t="shared" si="900"/>
        <v>0</v>
      </c>
      <c r="LZ174" s="244">
        <v>0</v>
      </c>
      <c r="MA174" s="249">
        <f t="shared" si="1130"/>
        <v>0</v>
      </c>
      <c r="MB174" s="249">
        <f t="shared" si="1131"/>
        <v>0</v>
      </c>
      <c r="MC174" s="249">
        <f t="shared" si="901"/>
        <v>0</v>
      </c>
      <c r="MD174" s="247">
        <f t="shared" si="1132"/>
        <v>0</v>
      </c>
      <c r="ME174" s="250">
        <f t="shared" si="1133"/>
        <v>13210.717805840335</v>
      </c>
      <c r="MF174" s="251">
        <f t="shared" si="1180"/>
        <v>4607.6425527130705</v>
      </c>
      <c r="MG174" s="252" t="e">
        <f t="shared" si="1134"/>
        <v>#REF!</v>
      </c>
      <c r="MH174" s="252" t="e">
        <f t="shared" si="1181"/>
        <v>#REF!</v>
      </c>
      <c r="MI174" s="252">
        <f t="shared" si="1135"/>
        <v>988.17721333333395</v>
      </c>
      <c r="MJ174" s="252">
        <f t="shared" si="1136"/>
        <v>0</v>
      </c>
      <c r="MK174" s="252">
        <f t="shared" si="1182"/>
        <v>1039.8219999999999</v>
      </c>
      <c r="ML174" s="252">
        <f t="shared" si="1137"/>
        <v>0</v>
      </c>
      <c r="MM174" s="252">
        <f t="shared" si="1138"/>
        <v>0</v>
      </c>
      <c r="MN174" s="252">
        <f t="shared" si="1139"/>
        <v>515.98771999999997</v>
      </c>
      <c r="MO174" s="252">
        <f t="shared" si="1140"/>
        <v>145.1723503147812</v>
      </c>
      <c r="MP174" s="253">
        <f t="shared" si="1141"/>
        <v>3.7202000080666044</v>
      </c>
      <c r="MQ174" s="254">
        <f t="shared" si="1183"/>
        <v>0</v>
      </c>
      <c r="MR174" s="255">
        <f t="shared" si="1142"/>
        <v>0</v>
      </c>
      <c r="MS174" s="255">
        <f t="shared" si="1184"/>
        <v>0</v>
      </c>
      <c r="MT174" s="255">
        <f t="shared" si="1185"/>
        <v>1128.372779319493</v>
      </c>
      <c r="MU174" s="255">
        <f t="shared" si="902"/>
        <v>36.37157093807415</v>
      </c>
      <c r="MV174" s="255">
        <f t="shared" si="1143"/>
        <v>1174.2458748260935</v>
      </c>
      <c r="MW174" s="255" t="e">
        <f t="shared" si="903"/>
        <v>#REF!</v>
      </c>
      <c r="MX174" s="255" t="e">
        <f t="shared" si="904"/>
        <v>#REF!</v>
      </c>
      <c r="MY174" s="256" t="e">
        <f t="shared" si="1144"/>
        <v>#REF!</v>
      </c>
      <c r="MZ174" s="254">
        <f t="shared" si="1145"/>
        <v>541.49572851236235</v>
      </c>
      <c r="NA174" s="255">
        <f t="shared" si="905"/>
        <v>610.26568603343242</v>
      </c>
      <c r="NB174" s="255">
        <f t="shared" si="1146"/>
        <v>1.8206239348513225</v>
      </c>
      <c r="NC174" s="255">
        <f t="shared" si="906"/>
        <v>2.25757367921564</v>
      </c>
      <c r="ND174" s="255">
        <f t="shared" si="1147"/>
        <v>553.58752672815308</v>
      </c>
      <c r="NE174" s="255">
        <f t="shared" si="1215"/>
        <v>0.97815738680519693</v>
      </c>
      <c r="NF174" s="256">
        <f t="shared" si="1186"/>
        <v>3.2887734042919745E-3</v>
      </c>
      <c r="NG174" s="257">
        <f t="shared" si="1187"/>
        <v>1.1250152937412901</v>
      </c>
      <c r="NH174" s="254">
        <f t="shared" si="1148"/>
        <v>1098.6260433380482</v>
      </c>
      <c r="NI174" s="255">
        <f t="shared" si="907"/>
        <v>1238.1515508419805</v>
      </c>
      <c r="NJ174" s="255" t="e">
        <f t="shared" si="1149"/>
        <v>#REF!</v>
      </c>
      <c r="NK174" s="255" t="e">
        <f t="shared" si="908"/>
        <v>#REF!</v>
      </c>
      <c r="NL174" s="255">
        <f t="shared" si="1150"/>
        <v>1169.0526632128608</v>
      </c>
      <c r="NM174" s="255">
        <f t="shared" si="1188"/>
        <v>0.9397575301002592</v>
      </c>
      <c r="NN174" s="256" t="e">
        <f t="shared" si="1189"/>
        <v>#REF!</v>
      </c>
      <c r="NO174" s="257" t="e">
        <f t="shared" si="1216"/>
        <v>#REF!</v>
      </c>
      <c r="NP174" s="254">
        <f t="shared" si="1151"/>
        <v>140.57988994033988</v>
      </c>
      <c r="NQ174" s="255">
        <f t="shared" si="909"/>
        <v>158.43353596276305</v>
      </c>
      <c r="NR174" s="255">
        <f t="shared" si="1152"/>
        <v>123.63681688184107</v>
      </c>
      <c r="NS174" s="255">
        <f t="shared" si="910"/>
        <v>153.30965293348294</v>
      </c>
      <c r="NT174" s="255">
        <f t="shared" si="1153"/>
        <v>1324.0130427223821</v>
      </c>
      <c r="NU174" s="255">
        <f t="shared" si="1154"/>
        <v>0.10617711865684132</v>
      </c>
      <c r="NV174" s="256">
        <f t="shared" si="1155"/>
        <v>9.3380361742981047E-2</v>
      </c>
      <c r="NW174" s="257">
        <f t="shared" si="911"/>
        <v>1.0358957808877343</v>
      </c>
      <c r="NX174" s="254">
        <f t="shared" si="1156"/>
        <v>41.507314792057592</v>
      </c>
      <c r="NY174" s="255">
        <f t="shared" si="912"/>
        <v>46.778743770648909</v>
      </c>
      <c r="NZ174" s="255">
        <f t="shared" si="1157"/>
        <v>0.1478444054833106</v>
      </c>
      <c r="OA174" s="255">
        <f t="shared" si="913"/>
        <v>0.18332706279930513</v>
      </c>
      <c r="OB174" s="255">
        <f t="shared" si="1158"/>
        <v>44.95426936084074</v>
      </c>
      <c r="OC174" s="255">
        <f t="shared" si="1190"/>
        <v>0.92332308771131399</v>
      </c>
      <c r="OD174" s="256">
        <f t="shared" si="1191"/>
        <v>3.2887734042919745E-3</v>
      </c>
      <c r="OE174" s="257">
        <f t="shared" si="1192"/>
        <v>1.118051337756367</v>
      </c>
      <c r="OF174" s="254">
        <f t="shared" si="1159"/>
        <v>0</v>
      </c>
      <c r="OG174" s="255">
        <f t="shared" si="914"/>
        <v>0</v>
      </c>
      <c r="OH174" s="255">
        <f t="shared" si="1160"/>
        <v>0</v>
      </c>
      <c r="OI174" s="255">
        <f t="shared" si="915"/>
        <v>0</v>
      </c>
      <c r="OJ174" s="255">
        <f t="shared" si="1161"/>
        <v>0</v>
      </c>
      <c r="OK174" s="255"/>
      <c r="OL174" s="256"/>
      <c r="OM174" s="257"/>
      <c r="ON174" s="258"/>
      <c r="OO174" s="254">
        <f t="shared" si="1162"/>
        <v>0</v>
      </c>
      <c r="OP174" s="255">
        <f t="shared" si="916"/>
        <v>0</v>
      </c>
      <c r="OQ174" s="255">
        <f t="shared" si="1163"/>
        <v>0</v>
      </c>
      <c r="OR174" s="255">
        <f t="shared" si="917"/>
        <v>0</v>
      </c>
      <c r="OS174" s="255">
        <f t="shared" si="1164"/>
        <v>0</v>
      </c>
      <c r="OT174" s="255"/>
      <c r="OU174" s="256"/>
      <c r="OV174" s="257"/>
      <c r="OW174" s="258"/>
      <c r="OX174" s="254">
        <f t="shared" si="1165"/>
        <v>949.72936187300991</v>
      </c>
      <c r="OY174" s="255">
        <f t="shared" si="918"/>
        <v>1070.3449908308821</v>
      </c>
      <c r="OZ174" s="255">
        <f t="shared" si="1166"/>
        <v>4.9347114252163662</v>
      </c>
      <c r="PA174" s="255">
        <f t="shared" si="919"/>
        <v>6.1190421672682938</v>
      </c>
      <c r="PB174" s="255">
        <f t="shared" si="1167"/>
        <v>1500.4717013268169</v>
      </c>
      <c r="PC174" s="255">
        <f t="shared" si="804"/>
        <v>0.6329538644635524</v>
      </c>
      <c r="PD174" s="259">
        <f t="shared" si="920"/>
        <v>3.2887734042919745E-3</v>
      </c>
      <c r="PE174" s="257">
        <f t="shared" si="805"/>
        <v>1.0811744464039013</v>
      </c>
      <c r="PF174" s="254">
        <f t="shared" si="921"/>
        <v>17.165348709362107</v>
      </c>
      <c r="PG174" s="255">
        <f t="shared" si="922"/>
        <v>19.345347995451093</v>
      </c>
      <c r="PH174" s="255">
        <f t="shared" si="1168"/>
        <v>0.53168651612406737</v>
      </c>
      <c r="PI174" s="255">
        <f t="shared" si="923"/>
        <v>0.65929127999384352</v>
      </c>
      <c r="PJ174" s="255">
        <f t="shared" si="924"/>
        <v>161.66711740641628</v>
      </c>
      <c r="PK174" s="255">
        <f t="shared" si="1193"/>
        <v>0.10617711866668592</v>
      </c>
      <c r="PL174" s="259">
        <f t="shared" si="1194"/>
        <v>3.2887734045969059E-3</v>
      </c>
      <c r="PM174" s="257">
        <f t="shared" si="1195"/>
        <v>1.0142737996877724</v>
      </c>
      <c r="PN174" s="254">
        <f t="shared" si="925"/>
        <v>0.43988080559809617</v>
      </c>
      <c r="PO174" s="255">
        <f t="shared" si="926"/>
        <v>0.49574566790905439</v>
      </c>
      <c r="PP174" s="255">
        <f t="shared" si="1169"/>
        <v>1.3625047588502573E-2</v>
      </c>
      <c r="PQ174" s="255">
        <f t="shared" si="927"/>
        <v>1.6895059009743189E-2</v>
      </c>
      <c r="PR174" s="255">
        <f t="shared" si="928"/>
        <v>4.1428964274212614</v>
      </c>
      <c r="PS174" s="255">
        <f t="shared" si="1196"/>
        <v>0.10617711866668586</v>
      </c>
      <c r="PT174" s="259">
        <f t="shared" si="1197"/>
        <v>3.2887734045969042E-3</v>
      </c>
      <c r="PU174" s="257">
        <f t="shared" si="1198"/>
        <v>1.0142737996877724</v>
      </c>
      <c r="PV174" s="254">
        <f t="shared" si="929"/>
        <v>80.822671036967407</v>
      </c>
      <c r="PW174" s="255">
        <f t="shared" si="930"/>
        <v>91.087150258662263</v>
      </c>
      <c r="PX174" s="255">
        <f t="shared" si="931"/>
        <v>0.26807408019574397</v>
      </c>
      <c r="PY174" s="255">
        <f t="shared" si="932"/>
        <v>0.3324118594427225</v>
      </c>
      <c r="PZ174" s="255">
        <f t="shared" si="933"/>
        <v>81.51187304236197</v>
      </c>
      <c r="QA174" s="255">
        <f t="shared" si="1170"/>
        <v>0.99154476544740444</v>
      </c>
      <c r="QB174" s="259">
        <f t="shared" si="934"/>
        <v>3.2887734042919741E-3</v>
      </c>
      <c r="QC174" s="257">
        <f t="shared" si="1171"/>
        <v>1.1267154908288504</v>
      </c>
      <c r="QD174" s="254">
        <f t="shared" si="935"/>
        <v>607.37275440427265</v>
      </c>
      <c r="QE174" s="255">
        <f t="shared" si="936"/>
        <v>684.5090942136153</v>
      </c>
      <c r="QF174" s="255">
        <f t="shared" si="937"/>
        <v>2.0310153064248548</v>
      </c>
      <c r="QG174" s="255">
        <f t="shared" si="938"/>
        <v>2.51845897996682</v>
      </c>
      <c r="QH174" s="255">
        <f t="shared" si="939"/>
        <v>617.56012249865034</v>
      </c>
      <c r="QI174" s="255">
        <f t="shared" si="1199"/>
        <v>0.98350384404167879</v>
      </c>
      <c r="QJ174" s="259">
        <f t="shared" si="1200"/>
        <v>3.2887734042919741E-3</v>
      </c>
      <c r="QK174" s="257">
        <f t="shared" si="1201"/>
        <v>1.1256942938103234</v>
      </c>
      <c r="QL174" s="254">
        <f t="shared" si="940"/>
        <v>1818.7092501736938</v>
      </c>
      <c r="QM174" s="255">
        <f t="shared" si="941"/>
        <v>2049.6853249457531</v>
      </c>
      <c r="QN174" s="255">
        <f t="shared" si="942"/>
        <v>11.841989279381933</v>
      </c>
      <c r="QO174" s="255">
        <f t="shared" si="943"/>
        <v>14.684066706433596</v>
      </c>
      <c r="QP174" s="255">
        <f t="shared" si="1172"/>
        <v>3600.7312829542125</v>
      </c>
      <c r="QQ174" s="255">
        <f t="shared" si="1173"/>
        <v>0.50509441201108951</v>
      </c>
      <c r="QR174" s="259">
        <f t="shared" si="944"/>
        <v>3.2887734042919741E-3</v>
      </c>
      <c r="QS174" s="257">
        <f t="shared" si="1174"/>
        <v>1.0649362959424384</v>
      </c>
      <c r="QT174" s="254">
        <f t="shared" si="945"/>
        <v>307.521913440552</v>
      </c>
      <c r="QU174" s="255">
        <f t="shared" si="946"/>
        <v>346.5771964475021</v>
      </c>
      <c r="QV174" s="255">
        <f t="shared" si="947"/>
        <v>1.0719596344404343</v>
      </c>
      <c r="QW174" s="255">
        <f t="shared" si="948"/>
        <v>1.3292299467061386</v>
      </c>
      <c r="QX174" s="255">
        <f t="shared" si="949"/>
        <v>325.94511772732238</v>
      </c>
      <c r="QY174" s="255">
        <f t="shared" si="1202"/>
        <v>0.94347758783678792</v>
      </c>
      <c r="QZ174" s="259">
        <f t="shared" si="1203"/>
        <v>3.2887734042919741E-3</v>
      </c>
      <c r="RA174" s="257">
        <f t="shared" si="1204"/>
        <v>1.1206109592723021</v>
      </c>
      <c r="RB174" s="254">
        <f t="shared" si="950"/>
        <v>6.4047301139446594E-2</v>
      </c>
      <c r="RC174" s="255">
        <f t="shared" si="951"/>
        <v>7.2181308384156317E-2</v>
      </c>
      <c r="RD174" s="255">
        <f t="shared" si="1175"/>
        <v>1.9838272432769494E-3</v>
      </c>
      <c r="RE174" s="255">
        <f t="shared" si="952"/>
        <v>2.4599457816634174E-3</v>
      </c>
      <c r="RF174" s="255">
        <f t="shared" si="953"/>
        <v>0.60321189677828801</v>
      </c>
      <c r="RG174" s="255">
        <f t="shared" si="1205"/>
        <v>0.1061771186568413</v>
      </c>
      <c r="RH174" s="259">
        <f t="shared" si="1206"/>
        <v>3.2887734042919745E-3</v>
      </c>
      <c r="RI174" s="257">
        <f t="shared" si="1207"/>
        <v>1.0142737996864488</v>
      </c>
      <c r="RJ174" s="254">
        <f t="shared" si="954"/>
        <v>116.84323093710569</v>
      </c>
      <c r="RK174" s="255">
        <f t="shared" si="955"/>
        <v>131.68232126611812</v>
      </c>
      <c r="RL174" s="255">
        <f t="shared" si="1176"/>
        <v>3.6191499189146508</v>
      </c>
      <c r="RM174" s="255">
        <f t="shared" si="956"/>
        <v>4.4877458994541666</v>
      </c>
      <c r="RN174" s="255">
        <f t="shared" si="957"/>
        <v>1100.4558459976361</v>
      </c>
      <c r="RO174" s="255">
        <f t="shared" si="1208"/>
        <v>0.1061771186568413</v>
      </c>
      <c r="RP174" s="259">
        <f t="shared" si="1209"/>
        <v>3.2887734042919749E-3</v>
      </c>
      <c r="RQ174" s="257">
        <f t="shared" si="1210"/>
        <v>1.0142737996864488</v>
      </c>
      <c r="RR174" s="254">
        <f t="shared" si="958"/>
        <v>0</v>
      </c>
      <c r="RS174" s="255">
        <f t="shared" si="959"/>
        <v>0</v>
      </c>
      <c r="RT174" s="255">
        <f t="shared" si="1177"/>
        <v>0</v>
      </c>
      <c r="RU174" s="255">
        <f t="shared" si="960"/>
        <v>0</v>
      </c>
      <c r="RV174" s="255">
        <f t="shared" si="961"/>
        <v>0</v>
      </c>
      <c r="RW174" s="255"/>
      <c r="RX174" s="259"/>
      <c r="RY174" s="257"/>
      <c r="RZ174" s="260"/>
      <c r="SA174" s="242" t="e">
        <f t="shared" si="962"/>
        <v>#REF!</v>
      </c>
      <c r="SB174" s="242">
        <f t="shared" si="963"/>
        <v>0.2625785695592171</v>
      </c>
      <c r="SC174" s="242">
        <f t="shared" si="964"/>
        <v>0.38846091783290038</v>
      </c>
      <c r="SD174" s="242">
        <f t="shared" si="965"/>
        <v>2.0795754882268425E-2</v>
      </c>
      <c r="SE174" s="242">
        <f t="shared" si="966"/>
        <v>0</v>
      </c>
      <c r="SF174" s="262">
        <v>0</v>
      </c>
      <c r="SG174" s="242">
        <f t="shared" si="967"/>
        <v>0</v>
      </c>
      <c r="SH174" s="262">
        <v>0</v>
      </c>
      <c r="SI174" s="242">
        <f t="shared" si="968"/>
        <v>0.59507841530070726</v>
      </c>
      <c r="SJ174" s="242">
        <f t="shared" si="969"/>
        <v>4.6453740025699977E-2</v>
      </c>
      <c r="SK174" s="242">
        <f t="shared" si="970"/>
        <v>1.2171285596253268E-3</v>
      </c>
      <c r="SL174" s="242">
        <f t="shared" si="971"/>
        <v>3.8984355982678222E-2</v>
      </c>
      <c r="SM174" s="242">
        <f t="shared" si="972"/>
        <v>0.29369364125511338</v>
      </c>
      <c r="SN174" s="242">
        <f t="shared" si="973"/>
        <v>1.3288275100769746</v>
      </c>
      <c r="SO174" s="242">
        <f t="shared" si="974"/>
        <v>0.15195484607732418</v>
      </c>
      <c r="SP174" s="242">
        <f t="shared" si="975"/>
        <v>1.0142737996864489E-4</v>
      </c>
      <c r="SQ174" s="242">
        <f t="shared" si="976"/>
        <v>0.31614914336226607</v>
      </c>
      <c r="SR174" s="242">
        <f t="shared" si="977"/>
        <v>0</v>
      </c>
      <c r="SS174" s="242" t="e">
        <f t="shared" si="978"/>
        <v>#REF!</v>
      </c>
      <c r="ST174" s="242" t="e">
        <f t="shared" si="979"/>
        <v>#REF!</v>
      </c>
      <c r="SU174" s="242" t="e">
        <f t="shared" si="1211"/>
        <v>#REF!</v>
      </c>
      <c r="SV174" s="242" t="e">
        <f t="shared" si="1212"/>
        <v>#REF!</v>
      </c>
      <c r="SW174" s="242" t="e">
        <f t="shared" si="980"/>
        <v>#REF!</v>
      </c>
      <c r="SX174" s="242" t="e">
        <f t="shared" si="980"/>
        <v>#REF!</v>
      </c>
      <c r="SY174" s="242" t="e">
        <f t="shared" si="980"/>
        <v>#REF!</v>
      </c>
      <c r="SZ174" s="263" t="e">
        <f t="shared" si="980"/>
        <v>#REF!</v>
      </c>
      <c r="TA174" s="264">
        <f t="shared" si="981"/>
        <v>2160.476169</v>
      </c>
      <c r="TB174" s="264">
        <f t="shared" si="982"/>
        <v>1038.2028780000001</v>
      </c>
      <c r="TC174" s="264">
        <f t="shared" si="983"/>
        <v>1668.06375</v>
      </c>
      <c r="TD174" s="264">
        <f t="shared" si="984"/>
        <v>82.735962000000001</v>
      </c>
      <c r="TE174" s="264">
        <f t="shared" si="985"/>
        <v>0</v>
      </c>
      <c r="TF174" s="264">
        <f t="shared" si="985"/>
        <v>0</v>
      </c>
      <c r="TG174" s="264">
        <f t="shared" si="986"/>
        <v>2448.2727679999998</v>
      </c>
      <c r="TH174" s="264">
        <f t="shared" si="987"/>
        <v>203.72618600000001</v>
      </c>
      <c r="TI174" s="264">
        <f t="shared" si="988"/>
        <v>5.3378039999999993</v>
      </c>
      <c r="TJ174" s="264">
        <f t="shared" si="989"/>
        <v>153.90668199999999</v>
      </c>
      <c r="TK174" s="264">
        <f t="shared" si="990"/>
        <v>1160.5275530000001</v>
      </c>
      <c r="TL174" s="264">
        <f t="shared" si="991"/>
        <v>5550.4265260000002</v>
      </c>
      <c r="TM174" s="264">
        <f t="shared" si="992"/>
        <v>603.17185200000006</v>
      </c>
      <c r="TN174" s="264">
        <f t="shared" si="993"/>
        <v>0.44481700000000002</v>
      </c>
      <c r="TO174" s="264">
        <f t="shared" si="994"/>
        <v>1386.4945889999999</v>
      </c>
      <c r="TP174" s="264">
        <f t="shared" si="994"/>
        <v>0</v>
      </c>
      <c r="TQ174" s="264"/>
      <c r="TR174" s="264"/>
      <c r="TS174" s="264" t="e">
        <f t="shared" si="995"/>
        <v>#REF!</v>
      </c>
      <c r="TT174" s="264">
        <f t="shared" si="996"/>
        <v>1167.9941157562228</v>
      </c>
      <c r="TU174" s="264">
        <f t="shared" si="997"/>
        <v>1727.9402008767725</v>
      </c>
      <c r="TV174" s="264">
        <f t="shared" si="998"/>
        <v>92.503052994659939</v>
      </c>
      <c r="TW174" s="264">
        <f t="shared" si="998"/>
        <v>0</v>
      </c>
      <c r="TX174" s="264">
        <f t="shared" si="999"/>
        <v>0</v>
      </c>
      <c r="TY174" s="264">
        <f t="shared" si="1000"/>
        <v>2647.0099545881471</v>
      </c>
      <c r="TZ174" s="264">
        <f t="shared" si="1001"/>
        <v>206.63413277011787</v>
      </c>
      <c r="UA174" s="264">
        <f t="shared" si="1002"/>
        <v>5.4139947450685897</v>
      </c>
      <c r="UB174" s="264">
        <f t="shared" si="1003"/>
        <v>173.4090427514698</v>
      </c>
      <c r="UC174" s="264">
        <f t="shared" si="1004"/>
        <v>1306.3992442217577</v>
      </c>
      <c r="UD174" s="264">
        <f t="shared" si="1005"/>
        <v>5910.8506654990961</v>
      </c>
      <c r="UE174" s="264">
        <f t="shared" si="1006"/>
        <v>675.92098767577113</v>
      </c>
      <c r="UF174" s="264">
        <f t="shared" si="1007"/>
        <v>0.45116622875512713</v>
      </c>
      <c r="UG174" s="264">
        <f t="shared" si="1008"/>
        <v>1406.285135029731</v>
      </c>
      <c r="UH174" s="264">
        <f t="shared" si="1008"/>
        <v>0</v>
      </c>
      <c r="UI174" s="191"/>
      <c r="UJ174" s="191"/>
      <c r="UK174" s="191"/>
      <c r="UL174" s="191"/>
      <c r="UM174" s="189"/>
      <c r="UN174" s="191"/>
      <c r="UO174" s="191"/>
      <c r="UP174" s="191"/>
      <c r="UQ174" s="191"/>
      <c r="UR174" s="191"/>
      <c r="US174" s="191"/>
      <c r="UT174" s="191"/>
      <c r="UU174" s="191"/>
      <c r="UV174" s="192"/>
      <c r="UW174" s="191"/>
      <c r="UX174" s="191"/>
      <c r="UY174" s="191"/>
      <c r="UZ174" s="191"/>
      <c r="VA174" s="191"/>
      <c r="VB174" s="191"/>
      <c r="VC174" s="191"/>
      <c r="VD174" s="191"/>
      <c r="VE174" s="191"/>
      <c r="VF174" s="191"/>
      <c r="VG174" s="191"/>
      <c r="VH174" s="191"/>
      <c r="VI174" s="191"/>
      <c r="VJ174" s="191"/>
      <c r="VK174" s="191"/>
      <c r="VL174" s="191"/>
      <c r="VM174" s="191"/>
      <c r="VN174" s="219"/>
      <c r="VO174" s="191"/>
      <c r="VP174" s="191"/>
      <c r="VQ174" s="191"/>
      <c r="VR174" s="191"/>
      <c r="VS174" s="191"/>
      <c r="VT174" s="191"/>
      <c r="VU174" s="191"/>
      <c r="VV174" s="191"/>
    </row>
    <row r="175" spans="1:594" ht="23.1" hidden="1" customHeight="1" thickBot="1" x14ac:dyDescent="0.35">
      <c r="A175" s="265">
        <v>138</v>
      </c>
      <c r="B175" s="266" t="s">
        <v>174</v>
      </c>
      <c r="C175" s="265">
        <v>5</v>
      </c>
      <c r="D175" s="267">
        <v>4480.1000000000004</v>
      </c>
      <c r="E175" s="239"/>
      <c r="F175" s="240">
        <f t="shared" si="1009"/>
        <v>4480.1000000000004</v>
      </c>
      <c r="G175" s="240"/>
      <c r="H175" s="268">
        <f>3504</f>
        <v>3504</v>
      </c>
      <c r="I175" s="269">
        <v>3.625</v>
      </c>
      <c r="J175" s="269">
        <v>3.625</v>
      </c>
      <c r="K175" s="269">
        <f t="shared" si="1213"/>
        <v>3.0309999999999997</v>
      </c>
      <c r="L175" s="269">
        <f t="shared" si="1214"/>
        <v>3.2635999999999998</v>
      </c>
      <c r="M175" s="269">
        <v>0.45029999999999998</v>
      </c>
      <c r="N175" s="269">
        <v>0.2326</v>
      </c>
      <c r="O175" s="269">
        <v>0.3614</v>
      </c>
      <c r="P175" s="269">
        <v>1.77E-2</v>
      </c>
      <c r="Q175" s="269">
        <v>0</v>
      </c>
      <c r="R175" s="269">
        <v>0</v>
      </c>
      <c r="S175" s="269">
        <v>0.55030000000000001</v>
      </c>
      <c r="T175" s="269">
        <v>4.0899999999999999E-2</v>
      </c>
      <c r="U175" s="269">
        <v>1.1000000000000001E-3</v>
      </c>
      <c r="V175" s="269">
        <v>3.4299999999999997E-2</v>
      </c>
      <c r="W175" s="269">
        <v>0.25979999999999998</v>
      </c>
      <c r="X175" s="269">
        <v>1.2466999999999999</v>
      </c>
      <c r="Y175" s="269">
        <v>0.12</v>
      </c>
      <c r="Z175" s="269">
        <v>1E-4</v>
      </c>
      <c r="AA175" s="269">
        <v>0.30980000000000002</v>
      </c>
      <c r="AB175" s="269">
        <v>0</v>
      </c>
      <c r="AC175" s="244">
        <v>397.26</v>
      </c>
      <c r="AD175" s="243">
        <f t="shared" si="802"/>
        <v>87.397199999999998</v>
      </c>
      <c r="AE175" s="243">
        <f t="shared" si="806"/>
        <v>0</v>
      </c>
      <c r="AF175" s="243">
        <f t="shared" si="1010"/>
        <v>0</v>
      </c>
      <c r="AG175" s="243">
        <f t="shared" si="1011"/>
        <v>0</v>
      </c>
      <c r="AH175" s="244">
        <v>14.44446781625</v>
      </c>
      <c r="AI175" s="243">
        <f t="shared" si="807"/>
        <v>56.70891016991947</v>
      </c>
      <c r="AJ175" s="243">
        <f t="shared" si="1012"/>
        <v>1.8279350467050641</v>
      </c>
      <c r="AK175" s="243">
        <f t="shared" si="1013"/>
        <v>48.372430893086104</v>
      </c>
      <c r="AL175" s="243">
        <f t="shared" si="808"/>
        <v>27.79052889930847</v>
      </c>
      <c r="AM175" s="243">
        <f t="shared" si="1014"/>
        <v>700.32132826257339</v>
      </c>
      <c r="AN175" s="244">
        <v>731.05</v>
      </c>
      <c r="AO175" s="244">
        <v>160.83099999999999</v>
      </c>
      <c r="AP175" s="243">
        <f t="shared" si="1015"/>
        <v>0</v>
      </c>
      <c r="AQ175" s="243">
        <f t="shared" si="1016"/>
        <v>0</v>
      </c>
      <c r="AR175" s="243">
        <f t="shared" si="1017"/>
        <v>0</v>
      </c>
      <c r="AS175" s="244">
        <v>97.351581517624993</v>
      </c>
      <c r="AT175" s="244" t="e">
        <f t="shared" si="809"/>
        <v>#REF!</v>
      </c>
      <c r="AU175" s="243">
        <f t="shared" si="810"/>
        <v>112.39854566683951</v>
      </c>
      <c r="AV175" s="243">
        <f t="shared" si="1018"/>
        <v>3.6230151524244563</v>
      </c>
      <c r="AW175" s="243">
        <f t="shared" si="1019"/>
        <v>95.875425333716976</v>
      </c>
      <c r="AX175" s="243">
        <f t="shared" si="811"/>
        <v>55.081556359223228</v>
      </c>
      <c r="AY175" s="243">
        <f t="shared" si="1020"/>
        <v>1388.0552202524252</v>
      </c>
      <c r="AZ175" s="244">
        <v>198</v>
      </c>
      <c r="BA175" s="243">
        <f t="shared" si="1021"/>
        <v>1009.2389999999999</v>
      </c>
      <c r="BB175" s="243">
        <f t="shared" si="1022"/>
        <v>105.24920999999999</v>
      </c>
      <c r="BC175" s="243">
        <f t="shared" si="1023"/>
        <v>84.199367999999993</v>
      </c>
      <c r="BD175" s="243">
        <f t="shared" si="1024"/>
        <v>21.049841999999998</v>
      </c>
      <c r="BE175" s="244">
        <v>39.468453750000002</v>
      </c>
      <c r="BF175" s="243">
        <f t="shared" si="1025"/>
        <v>31.574763000000004</v>
      </c>
      <c r="BG175" s="243">
        <f t="shared" si="1026"/>
        <v>7.8936907499999975</v>
      </c>
      <c r="BH175" s="243">
        <f t="shared" si="812"/>
        <v>131.11481889231248</v>
      </c>
      <c r="BI175" s="243">
        <f t="shared" si="1027"/>
        <v>4.2263089147280928</v>
      </c>
      <c r="BJ175" s="243">
        <f t="shared" si="1028"/>
        <v>111.84031745494737</v>
      </c>
      <c r="BK175" s="243">
        <f t="shared" si="813"/>
        <v>64.253574132115631</v>
      </c>
      <c r="BL175" s="243">
        <f t="shared" si="1029"/>
        <v>1619.1900681293137</v>
      </c>
      <c r="BM175" s="244">
        <v>28.89</v>
      </c>
      <c r="BN175" s="243">
        <f t="shared" si="1030"/>
        <v>6.3558000000000003</v>
      </c>
      <c r="BO175" s="243">
        <f t="shared" si="814"/>
        <v>0</v>
      </c>
      <c r="BP175" s="243">
        <f t="shared" si="1031"/>
        <v>0</v>
      </c>
      <c r="BQ175" s="243">
        <f t="shared" si="1032"/>
        <v>0</v>
      </c>
      <c r="BR175" s="244">
        <v>3.4001468664666699</v>
      </c>
      <c r="BS175" s="243">
        <f t="shared" si="815"/>
        <v>4.3910282625799422</v>
      </c>
      <c r="BT175" s="243">
        <f t="shared" si="1033"/>
        <v>0.14153885920558368</v>
      </c>
      <c r="BU175" s="243">
        <f t="shared" si="1034"/>
        <v>3.7455262417281232</v>
      </c>
      <c r="BV175" s="243">
        <f t="shared" si="816"/>
        <v>2.1518487564523308</v>
      </c>
      <c r="BW175" s="243">
        <f t="shared" si="1035"/>
        <v>54.226588662598736</v>
      </c>
      <c r="BX175" s="244">
        <v>0</v>
      </c>
      <c r="BY175" s="243">
        <f t="shared" si="817"/>
        <v>0</v>
      </c>
      <c r="BZ175" s="243">
        <f t="shared" si="1036"/>
        <v>0</v>
      </c>
      <c r="CA175" s="243">
        <f t="shared" si="1037"/>
        <v>0</v>
      </c>
      <c r="CB175" s="243">
        <f t="shared" si="818"/>
        <v>0</v>
      </c>
      <c r="CC175" s="243">
        <f t="shared" si="1038"/>
        <v>0</v>
      </c>
      <c r="CD175" s="245"/>
      <c r="CE175" s="243">
        <f t="shared" si="819"/>
        <v>0</v>
      </c>
      <c r="CF175" s="243">
        <f t="shared" si="1039"/>
        <v>0</v>
      </c>
      <c r="CG175" s="243">
        <f t="shared" si="1040"/>
        <v>0</v>
      </c>
      <c r="CH175" s="243">
        <f t="shared" si="820"/>
        <v>0</v>
      </c>
      <c r="CI175" s="243">
        <f t="shared" si="1041"/>
        <v>0</v>
      </c>
      <c r="CJ175" s="245"/>
      <c r="CK175" s="243">
        <f t="shared" si="821"/>
        <v>0</v>
      </c>
      <c r="CL175" s="243">
        <f t="shared" si="1042"/>
        <v>0</v>
      </c>
      <c r="CM175" s="243">
        <f t="shared" si="1043"/>
        <v>0</v>
      </c>
      <c r="CN175" s="243">
        <f t="shared" si="822"/>
        <v>0</v>
      </c>
      <c r="CO175" s="243">
        <f t="shared" si="1044"/>
        <v>0</v>
      </c>
      <c r="CP175" s="243">
        <v>0</v>
      </c>
      <c r="CQ175" s="243">
        <f t="shared" si="823"/>
        <v>0</v>
      </c>
      <c r="CR175" s="243">
        <f t="shared" si="1178"/>
        <v>0</v>
      </c>
      <c r="CS175" s="243">
        <f t="shared" si="1045"/>
        <v>0</v>
      </c>
      <c r="CT175" s="243">
        <f t="shared" si="824"/>
        <v>0</v>
      </c>
      <c r="CU175" s="243">
        <f t="shared" si="1046"/>
        <v>0</v>
      </c>
      <c r="CV175" s="243"/>
      <c r="CW175" s="243">
        <f t="shared" si="825"/>
        <v>0</v>
      </c>
      <c r="CX175" s="243">
        <f t="shared" si="1179"/>
        <v>0</v>
      </c>
      <c r="CY175" s="243">
        <f t="shared" si="1047"/>
        <v>0</v>
      </c>
      <c r="CZ175" s="243">
        <f t="shared" si="826"/>
        <v>0</v>
      </c>
      <c r="DA175" s="243">
        <f t="shared" si="1048"/>
        <v>0</v>
      </c>
      <c r="DB175" s="244">
        <v>42.99</v>
      </c>
      <c r="DC175" s="243">
        <f t="shared" si="1049"/>
        <v>9.4578000000000007</v>
      </c>
      <c r="DD175" s="243">
        <f t="shared" si="827"/>
        <v>0</v>
      </c>
      <c r="DE175" s="244">
        <v>1.7722467978550001</v>
      </c>
      <c r="DF175" s="244">
        <v>5.7063868625E-2</v>
      </c>
      <c r="DG175" s="243">
        <f t="shared" si="828"/>
        <v>6.1670717441909888</v>
      </c>
      <c r="DH175" s="243">
        <f t="shared" si="829"/>
        <v>3.0222091205335495</v>
      </c>
      <c r="DI175" s="243">
        <f t="shared" si="1050"/>
        <v>76.159669837445435</v>
      </c>
      <c r="DJ175" s="244">
        <v>296.05</v>
      </c>
      <c r="DK175" s="243">
        <f t="shared" si="1051"/>
        <v>65.131</v>
      </c>
      <c r="DL175" s="243">
        <f t="shared" si="830"/>
        <v>0</v>
      </c>
      <c r="DM175" s="244">
        <v>12.36784602524</v>
      </c>
      <c r="DN175" s="244">
        <v>13.874020399166699</v>
      </c>
      <c r="DO175" s="243">
        <f t="shared" si="831"/>
        <v>44.019745768357204</v>
      </c>
      <c r="DP175" s="243">
        <f t="shared" si="832"/>
        <v>21.572130609638197</v>
      </c>
      <c r="DQ175" s="243">
        <f t="shared" si="1052"/>
        <v>543.61769136288251</v>
      </c>
      <c r="DR175" s="244">
        <v>62.24</v>
      </c>
      <c r="DS175" s="243">
        <f t="shared" si="1053"/>
        <v>13.6928</v>
      </c>
      <c r="DT175" s="243">
        <f t="shared" si="833"/>
        <v>0</v>
      </c>
      <c r="DU175" s="244">
        <v>2.6329105291899899</v>
      </c>
      <c r="DV175" s="244">
        <v>0</v>
      </c>
      <c r="DW175" s="243">
        <f t="shared" si="834"/>
        <v>8.926790087337535</v>
      </c>
      <c r="DX175" s="243">
        <f t="shared" si="835"/>
        <v>4.3746250308263761</v>
      </c>
      <c r="DY175" s="243">
        <f t="shared" si="836"/>
        <v>110.24055077682468</v>
      </c>
      <c r="DZ175" s="244">
        <v>234.35</v>
      </c>
      <c r="EA175" s="243">
        <f t="shared" si="1054"/>
        <v>51.557000000000002</v>
      </c>
      <c r="EB175" s="243">
        <f t="shared" si="837"/>
        <v>0</v>
      </c>
      <c r="EC175" s="244">
        <v>9.7025116097450006</v>
      </c>
      <c r="ED175" s="244">
        <v>9.4217197000000003E-2</v>
      </c>
      <c r="EE175" s="243">
        <f t="shared" si="838"/>
        <v>33.598437503089336</v>
      </c>
      <c r="EF175" s="243">
        <f t="shared" si="839"/>
        <v>16.465108315491715</v>
      </c>
      <c r="EG175" s="243">
        <f t="shared" si="840"/>
        <v>414.92072955039117</v>
      </c>
      <c r="EH175" s="244">
        <v>16.72</v>
      </c>
      <c r="EI175" s="243">
        <f t="shared" si="1055"/>
        <v>3.6783999999999999</v>
      </c>
      <c r="EJ175" s="243">
        <f t="shared" si="841"/>
        <v>0</v>
      </c>
      <c r="EK175" s="244">
        <v>0.70532849110000095</v>
      </c>
      <c r="EL175" s="244">
        <v>0</v>
      </c>
      <c r="EM175" s="243">
        <f t="shared" si="842"/>
        <v>2.3978470127909182</v>
      </c>
      <c r="EN175" s="243">
        <f t="shared" si="843"/>
        <v>1.175078775194546</v>
      </c>
      <c r="EO175" s="243">
        <f t="shared" si="1056"/>
        <v>29.611985134902557</v>
      </c>
      <c r="EP175" s="244">
        <v>0</v>
      </c>
      <c r="EQ175" s="244">
        <v>519.69159999999999</v>
      </c>
      <c r="ER175" s="244">
        <v>0</v>
      </c>
      <c r="ES175" s="244">
        <v>0</v>
      </c>
      <c r="ET175" s="244">
        <v>0</v>
      </c>
      <c r="EU175" s="243">
        <f t="shared" si="844"/>
        <v>59.048378638782395</v>
      </c>
      <c r="EV175" s="243">
        <f t="shared" si="1057"/>
        <v>1.9033446497477329</v>
      </c>
      <c r="EW175" s="243">
        <f t="shared" si="1058"/>
        <v>50.367986379826057</v>
      </c>
      <c r="EX175" s="243">
        <f t="shared" si="845"/>
        <v>28.936998931939122</v>
      </c>
      <c r="EY175" s="243">
        <f t="shared" si="1059"/>
        <v>729.21237308486582</v>
      </c>
      <c r="EZ175" s="245">
        <f t="shared" si="1060"/>
        <v>652.35</v>
      </c>
      <c r="FA175" s="245">
        <f t="shared" si="1060"/>
        <v>143.51700000000002</v>
      </c>
      <c r="FB175" s="245">
        <f t="shared" si="1060"/>
        <v>0</v>
      </c>
      <c r="FC175" s="245">
        <f t="shared" si="1061"/>
        <v>0</v>
      </c>
      <c r="FD175" s="245">
        <f t="shared" si="1062"/>
        <v>0</v>
      </c>
      <c r="FE175" s="245">
        <f t="shared" si="1063"/>
        <v>41.206144917921684</v>
      </c>
      <c r="FF175" s="245">
        <f t="shared" si="1064"/>
        <v>154.15827075454837</v>
      </c>
      <c r="FG175" s="245">
        <f t="shared" si="1065"/>
        <v>4.9690834298762452</v>
      </c>
      <c r="FH175" s="245">
        <f t="shared" si="1066"/>
        <v>131.49627239049863</v>
      </c>
      <c r="FI175" s="245">
        <f t="shared" si="1067"/>
        <v>75.546150783623517</v>
      </c>
      <c r="FJ175" s="245">
        <f t="shared" si="1067"/>
        <v>1903.7629997473123</v>
      </c>
      <c r="FK175" s="244">
        <f t="shared" si="846"/>
        <v>130.57785028313549</v>
      </c>
      <c r="FL175" s="244">
        <v>14.8365113951367</v>
      </c>
      <c r="FM175" s="243">
        <f t="shared" si="1068"/>
        <v>0.47823488528959562</v>
      </c>
      <c r="FN175" s="243">
        <f t="shared" si="1069"/>
        <v>12.655473716657985</v>
      </c>
      <c r="FO175" s="244">
        <v>7.2707180697568301</v>
      </c>
      <c r="FP175" s="244">
        <f t="shared" si="1070"/>
        <v>183.22209569763484</v>
      </c>
      <c r="FQ175" s="244">
        <f t="shared" si="847"/>
        <v>3.3462000072556504</v>
      </c>
      <c r="FR175" s="244">
        <v>0.38020180628189498</v>
      </c>
      <c r="FS175" s="243">
        <f t="shared" si="1071"/>
        <v>1.2255291178067659E-2</v>
      </c>
      <c r="FT175" s="243">
        <f t="shared" si="1072"/>
        <v>0.32431033403200371</v>
      </c>
      <c r="FU175" s="244">
        <v>0.18632009031409499</v>
      </c>
      <c r="FV175" s="244">
        <f t="shared" si="1073"/>
        <v>4.6952662846219688</v>
      </c>
      <c r="FW175" s="270">
        <v>1.3193E-2</v>
      </c>
      <c r="FX175" s="243">
        <f t="shared" si="1074"/>
        <v>59.154078050005864</v>
      </c>
      <c r="FY175" s="243">
        <f t="shared" si="1075"/>
        <v>13.01389717100129</v>
      </c>
      <c r="FZ175" s="243">
        <f t="shared" si="848"/>
        <v>0</v>
      </c>
      <c r="GA175" s="243">
        <f t="shared" si="1076"/>
        <v>0</v>
      </c>
      <c r="GB175" s="243">
        <f t="shared" si="1077"/>
        <v>0</v>
      </c>
      <c r="GC175" s="243">
        <f t="shared" si="1078"/>
        <v>1.0273063975474597</v>
      </c>
      <c r="GD175" s="243">
        <f t="shared" si="849"/>
        <v>8.3165914238073544</v>
      </c>
      <c r="GE175" s="243">
        <f t="shared" si="1079"/>
        <v>0.26807408019574397</v>
      </c>
      <c r="GF175" s="243">
        <f t="shared" si="1080"/>
        <v>7.0940129639018439</v>
      </c>
      <c r="GG175" s="243">
        <f t="shared" si="850"/>
        <v>4.0755936521180987</v>
      </c>
      <c r="GH175" s="247">
        <f t="shared" si="1081"/>
        <v>102.70496003337608</v>
      </c>
      <c r="GI175" s="244">
        <v>180</v>
      </c>
      <c r="GJ175" s="244">
        <v>4089.57</v>
      </c>
      <c r="GK175" s="244">
        <v>899.70540000000005</v>
      </c>
      <c r="GL175" s="244">
        <v>2508.4334888797898</v>
      </c>
      <c r="GM175" s="244">
        <v>71.022008333333304</v>
      </c>
      <c r="GN175" s="271">
        <v>445.49</v>
      </c>
      <c r="GO175" s="243">
        <f t="shared" si="1082"/>
        <v>98.007800000000003</v>
      </c>
      <c r="GP175" s="243">
        <f t="shared" si="851"/>
        <v>0</v>
      </c>
      <c r="GQ175" s="243">
        <f t="shared" si="1083"/>
        <v>0</v>
      </c>
      <c r="GR175" s="243">
        <f t="shared" si="1084"/>
        <v>0</v>
      </c>
      <c r="GS175" s="244">
        <v>8.9862955949166707</v>
      </c>
      <c r="GT175" s="244">
        <v>3.8086340598583299</v>
      </c>
      <c r="GU175" s="245"/>
      <c r="GV175" s="243">
        <f t="shared" si="852"/>
        <v>63.207070760152689</v>
      </c>
      <c r="GW175" s="243">
        <f t="shared" si="1085"/>
        <v>2.0373944675688005</v>
      </c>
      <c r="GX175" s="243">
        <f t="shared" si="1086"/>
        <v>53.915330997168262</v>
      </c>
      <c r="GY175" s="243">
        <f t="shared" si="853"/>
        <v>30.974990020746386</v>
      </c>
      <c r="GZ175" s="243">
        <f t="shared" si="1087"/>
        <v>780.56974852280894</v>
      </c>
      <c r="HA175" s="244">
        <v>0</v>
      </c>
      <c r="HB175" s="244">
        <v>44</v>
      </c>
      <c r="HC175" s="244">
        <v>0</v>
      </c>
      <c r="HD175" s="244">
        <v>0</v>
      </c>
      <c r="HE175" s="244">
        <v>144.83000000000001</v>
      </c>
      <c r="HF175" s="243">
        <f t="shared" si="1088"/>
        <v>31.862600000000004</v>
      </c>
      <c r="HG175" s="243">
        <f t="shared" si="854"/>
        <v>0</v>
      </c>
      <c r="HH175" s="244">
        <v>6.2302753363499903</v>
      </c>
      <c r="HI175" s="244">
        <v>149.90261240913301</v>
      </c>
      <c r="HJ175" s="243">
        <f t="shared" si="855"/>
        <v>37.816284544588967</v>
      </c>
      <c r="HK175" s="243">
        <f t="shared" si="856"/>
        <v>18.532088614503603</v>
      </c>
      <c r="HL175" s="243">
        <f t="shared" si="857"/>
        <v>467.00863308549071</v>
      </c>
      <c r="HM175" s="244">
        <v>143.38</v>
      </c>
      <c r="HN175" s="243">
        <f t="shared" si="1089"/>
        <v>31.543599999999998</v>
      </c>
      <c r="HO175" s="243">
        <f t="shared" si="858"/>
        <v>0</v>
      </c>
      <c r="HP175" s="244">
        <v>6.1869929539299999</v>
      </c>
      <c r="HQ175" s="244">
        <v>140.730911316148</v>
      </c>
      <c r="HR175" s="243">
        <f t="shared" si="859"/>
        <v>36.56826280396848</v>
      </c>
      <c r="HS175" s="243">
        <f t="shared" si="860"/>
        <v>17.920488353702321</v>
      </c>
      <c r="HT175" s="243">
        <f t="shared" si="861"/>
        <v>451.59630651329849</v>
      </c>
      <c r="HU175" s="244">
        <v>102.06</v>
      </c>
      <c r="HV175" s="243">
        <f t="shared" si="1090"/>
        <v>22.453199999999999</v>
      </c>
      <c r="HW175" s="243">
        <f t="shared" si="862"/>
        <v>0</v>
      </c>
      <c r="HX175" s="244">
        <v>4.16852549285999</v>
      </c>
      <c r="HY175" s="244">
        <v>229.82765044998999</v>
      </c>
      <c r="HZ175" s="243">
        <f t="shared" si="863"/>
        <v>40.734538284295894</v>
      </c>
      <c r="IA175" s="243">
        <f t="shared" si="864"/>
        <v>19.962195711357296</v>
      </c>
      <c r="IB175" s="243">
        <f t="shared" si="865"/>
        <v>503.04733192620381</v>
      </c>
      <c r="IC175" s="244">
        <v>39.89</v>
      </c>
      <c r="ID175" s="243">
        <f t="shared" si="1091"/>
        <v>8.7758000000000003</v>
      </c>
      <c r="IE175" s="243">
        <f t="shared" si="866"/>
        <v>0</v>
      </c>
      <c r="IF175" s="244">
        <v>1.7635486308100099</v>
      </c>
      <c r="IG175" s="244">
        <v>2.6781384057933302</v>
      </c>
      <c r="IH175" s="243">
        <f t="shared" si="867"/>
        <v>6.0341768138865088</v>
      </c>
      <c r="II175" s="243">
        <f t="shared" si="868"/>
        <v>2.9570831925244931</v>
      </c>
      <c r="IJ175" s="243">
        <f t="shared" si="1092"/>
        <v>74.51849645161721</v>
      </c>
      <c r="IK175" s="244">
        <v>41.96</v>
      </c>
      <c r="IL175" s="243">
        <f t="shared" si="1093"/>
        <v>9.2311999999999994</v>
      </c>
      <c r="IM175" s="243">
        <f t="shared" si="869"/>
        <v>0</v>
      </c>
      <c r="IN175" s="244">
        <v>1.92731673451999</v>
      </c>
      <c r="IO175" s="244">
        <v>85.442720615040002</v>
      </c>
      <c r="IP175" s="243">
        <f t="shared" si="870"/>
        <v>15.74359948799445</v>
      </c>
      <c r="IQ175" s="243">
        <f t="shared" si="871"/>
        <v>7.7152418418777238</v>
      </c>
      <c r="IR175" s="243">
        <f t="shared" si="1094"/>
        <v>194.42409441531859</v>
      </c>
      <c r="IS175" s="244">
        <v>3.87</v>
      </c>
      <c r="IT175" s="243">
        <f t="shared" si="1095"/>
        <v>0.85140000000000005</v>
      </c>
      <c r="IU175" s="243">
        <f t="shared" si="872"/>
        <v>0</v>
      </c>
      <c r="IV175" s="244">
        <v>0.16939632944499999</v>
      </c>
      <c r="IW175" s="244">
        <v>0.40191725492978098</v>
      </c>
      <c r="IX175" s="243">
        <f t="shared" si="873"/>
        <v>0.60136849577093276</v>
      </c>
      <c r="IY175" s="243">
        <f t="shared" si="874"/>
        <v>0.29470410400728569</v>
      </c>
      <c r="IZ175" s="243">
        <f t="shared" si="1096"/>
        <v>7.4265434209835997</v>
      </c>
      <c r="JA175" s="244">
        <v>72.243375</v>
      </c>
      <c r="JB175" s="243">
        <f t="shared" si="1097"/>
        <v>15.893542500000001</v>
      </c>
      <c r="JC175" s="244">
        <v>525.04512499999998</v>
      </c>
      <c r="JD175" s="243">
        <f t="shared" si="875"/>
        <v>0</v>
      </c>
      <c r="JE175" s="243">
        <f t="shared" si="876"/>
        <v>69.670946038077119</v>
      </c>
      <c r="JF175" s="243">
        <f t="shared" si="877"/>
        <v>34.142649426903851</v>
      </c>
      <c r="JG175" s="243">
        <f t="shared" si="1098"/>
        <v>860.39476555797705</v>
      </c>
      <c r="JH175" s="244">
        <v>354.98666666666702</v>
      </c>
      <c r="JI175" s="243">
        <f t="shared" si="1099"/>
        <v>78.097066666666748</v>
      </c>
      <c r="JJ175" s="244">
        <v>447.54666666666702</v>
      </c>
      <c r="JK175" s="243">
        <f t="shared" si="878"/>
        <v>0</v>
      </c>
      <c r="JL175" s="243">
        <f t="shared" si="879"/>
        <v>100.05895284823238</v>
      </c>
      <c r="JM175" s="243">
        <f t="shared" si="880"/>
        <v>49.034467642411663</v>
      </c>
      <c r="JN175" s="243">
        <f t="shared" si="1100"/>
        <v>1235.6685845887737</v>
      </c>
      <c r="JO175" s="244">
        <v>0</v>
      </c>
      <c r="JP175" s="243">
        <f t="shared" si="1101"/>
        <v>0</v>
      </c>
      <c r="JQ175" s="244">
        <v>0</v>
      </c>
      <c r="JR175" s="243">
        <f t="shared" si="881"/>
        <v>0</v>
      </c>
      <c r="JS175" s="243">
        <f t="shared" si="882"/>
        <v>0</v>
      </c>
      <c r="JT175" s="243">
        <f t="shared" si="883"/>
        <v>0</v>
      </c>
      <c r="JU175" s="243">
        <f t="shared" si="1102"/>
        <v>0</v>
      </c>
      <c r="JV175" s="244">
        <v>1.68035714285714</v>
      </c>
      <c r="JW175" s="243">
        <f t="shared" si="1103"/>
        <v>0.3696785714285708</v>
      </c>
      <c r="JX175" s="244">
        <v>3.4474999999999998</v>
      </c>
      <c r="JY175" s="243">
        <f t="shared" si="884"/>
        <v>0</v>
      </c>
      <c r="JZ175" s="243">
        <f t="shared" si="885"/>
        <v>0.62464078780063348</v>
      </c>
      <c r="KA175" s="243">
        <f t="shared" si="886"/>
        <v>0.30610882510431719</v>
      </c>
      <c r="KB175" s="243">
        <f t="shared" si="1104"/>
        <v>7.7139423926287929</v>
      </c>
      <c r="KC175" s="244">
        <v>172.44</v>
      </c>
      <c r="KD175" s="243">
        <f t="shared" si="1105"/>
        <v>37.936799999999998</v>
      </c>
      <c r="KE175" s="244">
        <v>96.98</v>
      </c>
      <c r="KF175" s="243">
        <f t="shared" si="887"/>
        <v>0</v>
      </c>
      <c r="KG175" s="243">
        <f t="shared" si="888"/>
        <v>34.922482302204834</v>
      </c>
      <c r="KH175" s="243">
        <f t="shared" si="889"/>
        <v>17.113964115110246</v>
      </c>
      <c r="KI175" s="243">
        <f t="shared" si="1106"/>
        <v>431.27189570077815</v>
      </c>
      <c r="KJ175" s="244">
        <v>108.080094444444</v>
      </c>
      <c r="KK175" s="243">
        <f t="shared" si="1107"/>
        <v>23.777620777777681</v>
      </c>
      <c r="KL175" s="244">
        <v>104.76215555555601</v>
      </c>
      <c r="KM175" s="243">
        <f t="shared" si="890"/>
        <v>0</v>
      </c>
      <c r="KN175" s="243">
        <f t="shared" si="891"/>
        <v>26.885213698174031</v>
      </c>
      <c r="KO175" s="243">
        <f t="shared" si="892"/>
        <v>13.175254223797587</v>
      </c>
      <c r="KP175" s="243">
        <f t="shared" si="1108"/>
        <v>332.01640643969915</v>
      </c>
      <c r="KQ175" s="243">
        <f t="shared" si="1109"/>
        <v>1185.4204932539683</v>
      </c>
      <c r="KR175" s="243">
        <f t="shared" si="1109"/>
        <v>260.79250851587301</v>
      </c>
      <c r="KS175" s="243">
        <f t="shared" si="1110"/>
        <v>1807.2114531511722</v>
      </c>
      <c r="KT175" s="243">
        <f t="shared" si="1111"/>
        <v>0</v>
      </c>
      <c r="KU175" s="243">
        <f t="shared" si="1112"/>
        <v>0</v>
      </c>
      <c r="KV175" s="243">
        <f t="shared" si="1113"/>
        <v>0</v>
      </c>
      <c r="KW175" s="243">
        <f t="shared" si="1114"/>
        <v>369.66046610499421</v>
      </c>
      <c r="KX175" s="243">
        <f t="shared" si="1115"/>
        <v>11.91550532976162</v>
      </c>
      <c r="KY175" s="243">
        <f t="shared" si="1116"/>
        <v>315.318620953763</v>
      </c>
      <c r="KZ175" s="243">
        <f t="shared" si="1117"/>
        <v>181.15424605130036</v>
      </c>
      <c r="LA175" s="243">
        <f t="shared" si="1117"/>
        <v>4565.0870004927692</v>
      </c>
      <c r="LB175" s="244">
        <v>199.42</v>
      </c>
      <c r="LC175" s="243">
        <f t="shared" si="1118"/>
        <v>43.872399999999999</v>
      </c>
      <c r="LD175" s="243">
        <f t="shared" si="893"/>
        <v>0</v>
      </c>
      <c r="LE175" s="243">
        <f t="shared" si="1119"/>
        <v>0</v>
      </c>
      <c r="LF175" s="243">
        <f t="shared" si="1120"/>
        <v>0</v>
      </c>
      <c r="LG175" s="244">
        <v>17.494174194475001</v>
      </c>
      <c r="LH175" s="243">
        <f t="shared" si="894"/>
        <v>29.631081928101739</v>
      </c>
      <c r="LI175" s="243">
        <f t="shared" si="1121"/>
        <v>0.95511786359274264</v>
      </c>
      <c r="LJ175" s="243">
        <f t="shared" si="1122"/>
        <v>25.275172077187346</v>
      </c>
      <c r="LK175" s="243">
        <f t="shared" si="895"/>
        <v>14.520882806128839</v>
      </c>
      <c r="LL175" s="243">
        <f t="shared" si="1123"/>
        <v>365.92624671444673</v>
      </c>
      <c r="LM175" s="243">
        <f t="shared" si="896"/>
        <v>0.54166666784117723</v>
      </c>
      <c r="LN175" s="244">
        <v>6.1545228937110799E-2</v>
      </c>
      <c r="LO175" s="243">
        <f t="shared" si="1124"/>
        <v>1.9838272432769494E-3</v>
      </c>
      <c r="LP175" s="243">
        <f t="shared" si="1125"/>
        <v>5.2497787819218517E-2</v>
      </c>
      <c r="LQ175" s="243">
        <f t="shared" si="897"/>
        <v>3.0160594838914402E-2</v>
      </c>
      <c r="LR175" s="243">
        <f t="shared" si="1126"/>
        <v>0.7600469899406429</v>
      </c>
      <c r="LS175" s="244">
        <v>989.28470666666601</v>
      </c>
      <c r="LT175" s="243">
        <f t="shared" si="898"/>
        <v>112.40446822848411</v>
      </c>
      <c r="LU175" s="243">
        <f t="shared" si="1127"/>
        <v>3.6232060581915388</v>
      </c>
      <c r="LV175" s="243">
        <f t="shared" si="1128"/>
        <v>95.880477250655687</v>
      </c>
      <c r="LW175" s="243">
        <f t="shared" si="899"/>
        <v>55.084458744757505</v>
      </c>
      <c r="LX175" s="243">
        <f t="shared" si="1129"/>
        <v>1388.1283603678889</v>
      </c>
      <c r="LY175" s="245">
        <f t="shared" si="900"/>
        <v>0</v>
      </c>
      <c r="LZ175" s="244">
        <v>0</v>
      </c>
      <c r="MA175" s="249">
        <f t="shared" si="1130"/>
        <v>0</v>
      </c>
      <c r="MB175" s="249">
        <f t="shared" si="1131"/>
        <v>0</v>
      </c>
      <c r="MC175" s="249">
        <f t="shared" si="901"/>
        <v>0</v>
      </c>
      <c r="MD175" s="247">
        <f t="shared" si="1132"/>
        <v>0</v>
      </c>
      <c r="ME175" s="250">
        <f t="shared" si="1133"/>
        <v>13056.649930157711</v>
      </c>
      <c r="MF175" s="251">
        <f t="shared" si="1180"/>
        <v>4512.8221769908487</v>
      </c>
      <c r="MG175" s="252" t="e">
        <f t="shared" si="1134"/>
        <v>#REF!</v>
      </c>
      <c r="MH175" s="252" t="e">
        <f t="shared" si="1181"/>
        <v>#REF!</v>
      </c>
      <c r="MI175" s="252">
        <f t="shared" si="1135"/>
        <v>989.28470666666601</v>
      </c>
      <c r="MJ175" s="252">
        <f t="shared" si="1136"/>
        <v>0</v>
      </c>
      <c r="MK175" s="252">
        <f t="shared" si="1182"/>
        <v>1009.2389999999999</v>
      </c>
      <c r="ML175" s="252">
        <f t="shared" si="1137"/>
        <v>0</v>
      </c>
      <c r="MM175" s="252">
        <f t="shared" si="1138"/>
        <v>0</v>
      </c>
      <c r="MN175" s="252">
        <f t="shared" si="1139"/>
        <v>519.69159999999999</v>
      </c>
      <c r="MO175" s="252">
        <f t="shared" si="1140"/>
        <v>130.57785028313549</v>
      </c>
      <c r="MP175" s="253">
        <f t="shared" si="1141"/>
        <v>3.3462000072556504</v>
      </c>
      <c r="MQ175" s="254">
        <f t="shared" si="1183"/>
        <v>0</v>
      </c>
      <c r="MR175" s="255">
        <f t="shared" si="1142"/>
        <v>0</v>
      </c>
      <c r="MS175" s="255">
        <f t="shared" si="1184"/>
        <v>0</v>
      </c>
      <c r="MT175" s="255">
        <f t="shared" si="1185"/>
        <v>1116.3178892608778</v>
      </c>
      <c r="MU175" s="255">
        <f t="shared" si="902"/>
        <v>35.982997855708554</v>
      </c>
      <c r="MV175" s="255">
        <f t="shared" si="1143"/>
        <v>1161.7009028254859</v>
      </c>
      <c r="MW175" s="255" t="e">
        <f t="shared" si="903"/>
        <v>#REF!</v>
      </c>
      <c r="MX175" s="255" t="e">
        <f t="shared" si="904"/>
        <v>#REF!</v>
      </c>
      <c r="MY175" s="256" t="e">
        <f t="shared" si="1144"/>
        <v>#REF!</v>
      </c>
      <c r="MZ175" s="254">
        <f t="shared" si="1145"/>
        <v>543.671565689565</v>
      </c>
      <c r="NA175" s="255">
        <f t="shared" si="905"/>
        <v>612.71785453213977</v>
      </c>
      <c r="NB175" s="255">
        <f t="shared" si="1146"/>
        <v>1.8279350467050641</v>
      </c>
      <c r="NC175" s="255">
        <f t="shared" si="906"/>
        <v>2.2666394579142795</v>
      </c>
      <c r="ND175" s="255">
        <f t="shared" si="1147"/>
        <v>555.81057798616928</v>
      </c>
      <c r="NE175" s="255">
        <f t="shared" si="1215"/>
        <v>0.97815980339815278</v>
      </c>
      <c r="NF175" s="256">
        <f t="shared" si="1186"/>
        <v>3.2887734042919749E-3</v>
      </c>
      <c r="NG175" s="257">
        <f t="shared" si="1187"/>
        <v>1.1250156006485954</v>
      </c>
      <c r="NH175" s="254">
        <f t="shared" si="1148"/>
        <v>1008.8490189071347</v>
      </c>
      <c r="NI175" s="255">
        <f t="shared" si="907"/>
        <v>1136.9728443083409</v>
      </c>
      <c r="NJ175" s="255" t="e">
        <f t="shared" si="1149"/>
        <v>#REF!</v>
      </c>
      <c r="NK175" s="255" t="e">
        <f t="shared" si="908"/>
        <v>#REF!</v>
      </c>
      <c r="NL175" s="255">
        <f t="shared" si="1150"/>
        <v>1101.6311271844645</v>
      </c>
      <c r="NM175" s="255">
        <f t="shared" si="1188"/>
        <v>0.91577751754849079</v>
      </c>
      <c r="NN175" s="256" t="e">
        <f t="shared" si="1189"/>
        <v>#REF!</v>
      </c>
      <c r="NO175" s="257" t="e">
        <f t="shared" si="1216"/>
        <v>#REF!</v>
      </c>
      <c r="NP175" s="254">
        <f t="shared" si="1151"/>
        <v>136.44518729503579</v>
      </c>
      <c r="NQ175" s="255">
        <f t="shared" si="909"/>
        <v>153.77372608150534</v>
      </c>
      <c r="NR175" s="255">
        <f t="shared" si="1152"/>
        <v>120.00043991472809</v>
      </c>
      <c r="NS175" s="255">
        <f t="shared" si="910"/>
        <v>148.80054549426282</v>
      </c>
      <c r="NT175" s="255">
        <f t="shared" si="1153"/>
        <v>1285.0714826423125</v>
      </c>
      <c r="NU175" s="255">
        <f t="shared" si="1154"/>
        <v>0.1061771186568413</v>
      </c>
      <c r="NV175" s="256">
        <f t="shared" si="1155"/>
        <v>9.3380361742981019E-2</v>
      </c>
      <c r="NW175" s="257">
        <f t="shared" si="911"/>
        <v>1.0358957808877343</v>
      </c>
      <c r="NX175" s="254">
        <f t="shared" si="1156"/>
        <v>39.81534201490831</v>
      </c>
      <c r="NY175" s="255">
        <f t="shared" si="912"/>
        <v>44.871890450801665</v>
      </c>
      <c r="NZ175" s="255">
        <f t="shared" si="1157"/>
        <v>0.14153885920558368</v>
      </c>
      <c r="OA175" s="255">
        <f t="shared" si="913"/>
        <v>0.17550818541492377</v>
      </c>
      <c r="OB175" s="255">
        <f t="shared" si="1158"/>
        <v>43.036975129046617</v>
      </c>
      <c r="OC175" s="255">
        <f t="shared" si="1190"/>
        <v>0.92514266849660731</v>
      </c>
      <c r="OD175" s="256">
        <f t="shared" si="1191"/>
        <v>3.2887734042919745E-3</v>
      </c>
      <c r="OE175" s="257">
        <f t="shared" si="1192"/>
        <v>1.1182824245160992</v>
      </c>
      <c r="OF175" s="254">
        <f t="shared" si="1159"/>
        <v>0</v>
      </c>
      <c r="OG175" s="255">
        <f t="shared" si="914"/>
        <v>0</v>
      </c>
      <c r="OH175" s="255">
        <f t="shared" si="1160"/>
        <v>0</v>
      </c>
      <c r="OI175" s="255">
        <f t="shared" si="915"/>
        <v>0</v>
      </c>
      <c r="OJ175" s="255">
        <f t="shared" si="1161"/>
        <v>0</v>
      </c>
      <c r="OK175" s="255"/>
      <c r="OL175" s="256"/>
      <c r="OM175" s="257"/>
      <c r="ON175" s="258"/>
      <c r="OO175" s="254">
        <f t="shared" si="1162"/>
        <v>0</v>
      </c>
      <c r="OP175" s="255">
        <f t="shared" si="916"/>
        <v>0</v>
      </c>
      <c r="OQ175" s="255">
        <f t="shared" si="1163"/>
        <v>0</v>
      </c>
      <c r="OR175" s="255">
        <f t="shared" si="917"/>
        <v>0</v>
      </c>
      <c r="OS175" s="255">
        <f t="shared" si="1164"/>
        <v>0</v>
      </c>
      <c r="OT175" s="255"/>
      <c r="OU175" s="256"/>
      <c r="OV175" s="257"/>
      <c r="OW175" s="258"/>
      <c r="OX175" s="254">
        <f t="shared" si="1165"/>
        <v>956.29245231640834</v>
      </c>
      <c r="OY175" s="255">
        <f t="shared" si="918"/>
        <v>1077.7415937605922</v>
      </c>
      <c r="OZ175" s="255">
        <f t="shared" si="1166"/>
        <v>4.9690834298762452</v>
      </c>
      <c r="PA175" s="255">
        <f t="shared" si="919"/>
        <v>6.1616634530465442</v>
      </c>
      <c r="PB175" s="255">
        <f t="shared" si="1167"/>
        <v>1510.92301567247</v>
      </c>
      <c r="PC175" s="255">
        <f t="shared" si="804"/>
        <v>0.63291937603504511</v>
      </c>
      <c r="PD175" s="259">
        <f t="shared" si="920"/>
        <v>3.2887734042919741E-3</v>
      </c>
      <c r="PE175" s="257">
        <f t="shared" si="805"/>
        <v>1.0811700663734807</v>
      </c>
      <c r="PF175" s="254">
        <f t="shared" si="921"/>
        <v>15.439677934322741</v>
      </c>
      <c r="PG175" s="255">
        <f t="shared" si="922"/>
        <v>17.400517031981728</v>
      </c>
      <c r="PH175" s="255">
        <f t="shared" si="1168"/>
        <v>0.47823488528959562</v>
      </c>
      <c r="PI175" s="255">
        <f t="shared" si="923"/>
        <v>0.59301125775909858</v>
      </c>
      <c r="PJ175" s="255">
        <f t="shared" si="924"/>
        <v>145.41436166478957</v>
      </c>
      <c r="PK175" s="255">
        <f t="shared" si="1193"/>
        <v>0.10617711866668589</v>
      </c>
      <c r="PL175" s="259">
        <f t="shared" si="1194"/>
        <v>3.2887734045969046E-3</v>
      </c>
      <c r="PM175" s="257">
        <f t="shared" si="1195"/>
        <v>1.0142737996877724</v>
      </c>
      <c r="PN175" s="254">
        <f t="shared" si="925"/>
        <v>0.39565860751904453</v>
      </c>
      <c r="PO175" s="255">
        <f t="shared" si="926"/>
        <v>0.4459072506739632</v>
      </c>
      <c r="PP175" s="255">
        <f t="shared" si="1169"/>
        <v>1.2255291178067659E-2</v>
      </c>
      <c r="PQ175" s="255">
        <f t="shared" si="927"/>
        <v>1.5196561060803897E-2</v>
      </c>
      <c r="PR175" s="255">
        <f t="shared" si="928"/>
        <v>3.7264018131920391</v>
      </c>
      <c r="PS175" s="255">
        <f t="shared" si="1196"/>
        <v>0.10617711866668587</v>
      </c>
      <c r="PT175" s="259">
        <f t="shared" si="1197"/>
        <v>3.2887734045969042E-3</v>
      </c>
      <c r="PU175" s="257">
        <f t="shared" si="1198"/>
        <v>1.0142737996877724</v>
      </c>
      <c r="PV175" s="254">
        <f t="shared" si="929"/>
        <v>80.822671036967407</v>
      </c>
      <c r="PW175" s="255">
        <f t="shared" si="930"/>
        <v>91.087150258662263</v>
      </c>
      <c r="PX175" s="255">
        <f t="shared" si="931"/>
        <v>0.26807408019574397</v>
      </c>
      <c r="PY175" s="255">
        <f t="shared" si="932"/>
        <v>0.3324118594427225</v>
      </c>
      <c r="PZ175" s="255">
        <f t="shared" si="933"/>
        <v>81.51187304236197</v>
      </c>
      <c r="QA175" s="255">
        <f t="shared" si="1170"/>
        <v>0.99154476544740444</v>
      </c>
      <c r="QB175" s="259">
        <f t="shared" si="934"/>
        <v>3.2887734042919741E-3</v>
      </c>
      <c r="QC175" s="257">
        <f t="shared" si="1171"/>
        <v>1.1267154908288504</v>
      </c>
      <c r="QD175" s="254">
        <f t="shared" si="935"/>
        <v>609.27450381654523</v>
      </c>
      <c r="QE175" s="255">
        <f t="shared" si="936"/>
        <v>686.65236580124645</v>
      </c>
      <c r="QF175" s="255">
        <f t="shared" si="937"/>
        <v>2.0373944675688005</v>
      </c>
      <c r="QG175" s="255">
        <f t="shared" si="938"/>
        <v>2.5263691397853125</v>
      </c>
      <c r="QH175" s="255">
        <f t="shared" si="939"/>
        <v>619.49980041492768</v>
      </c>
      <c r="QI175" s="255">
        <f t="shared" si="1199"/>
        <v>0.98349426974547249</v>
      </c>
      <c r="QJ175" s="259">
        <f t="shared" si="1200"/>
        <v>3.2887734042919745E-3</v>
      </c>
      <c r="QK175" s="257">
        <f t="shared" si="1201"/>
        <v>1.125693077874705</v>
      </c>
      <c r="QL175" s="254">
        <f t="shared" si="940"/>
        <v>1830.9017193334323</v>
      </c>
      <c r="QM175" s="255">
        <f t="shared" si="941"/>
        <v>2063.4262376887782</v>
      </c>
      <c r="QN175" s="255">
        <f t="shared" si="942"/>
        <v>11.91550532976162</v>
      </c>
      <c r="QO175" s="255">
        <f t="shared" si="943"/>
        <v>14.77522660890441</v>
      </c>
      <c r="QP175" s="255">
        <f t="shared" si="1172"/>
        <v>3623.0849210260076</v>
      </c>
      <c r="QQ175" s="255">
        <f t="shared" si="1173"/>
        <v>0.50534330804891714</v>
      </c>
      <c r="QR175" s="259">
        <f t="shared" si="944"/>
        <v>3.2887734042919741E-3</v>
      </c>
      <c r="QS175" s="257">
        <f t="shared" si="1174"/>
        <v>1.0649679057392425</v>
      </c>
      <c r="QT175" s="254">
        <f t="shared" si="945"/>
        <v>274.12810993416855</v>
      </c>
      <c r="QU175" s="255">
        <f t="shared" si="946"/>
        <v>308.94237989580796</v>
      </c>
      <c r="QV175" s="255">
        <f t="shared" si="947"/>
        <v>0.95511786359274264</v>
      </c>
      <c r="QW175" s="255">
        <f t="shared" si="948"/>
        <v>1.1843461508550008</v>
      </c>
      <c r="QX175" s="255">
        <f t="shared" si="949"/>
        <v>290.41765612257677</v>
      </c>
      <c r="QY175" s="255">
        <f t="shared" si="1202"/>
        <v>0.94390993162780401</v>
      </c>
      <c r="QZ175" s="259">
        <f t="shared" si="1203"/>
        <v>3.2887734042919741E-3</v>
      </c>
      <c r="RA175" s="257">
        <f t="shared" si="1204"/>
        <v>1.1206658669337612</v>
      </c>
      <c r="RB175" s="254">
        <f t="shared" si="950"/>
        <v>6.4047301139446594E-2</v>
      </c>
      <c r="RC175" s="255">
        <f t="shared" si="951"/>
        <v>7.2181308384156317E-2</v>
      </c>
      <c r="RD175" s="255">
        <f t="shared" si="1175"/>
        <v>1.9838272432769494E-3</v>
      </c>
      <c r="RE175" s="255">
        <f t="shared" si="952"/>
        <v>2.4599457816634174E-3</v>
      </c>
      <c r="RF175" s="255">
        <f t="shared" si="953"/>
        <v>0.60321189677828801</v>
      </c>
      <c r="RG175" s="255">
        <f t="shared" si="1205"/>
        <v>0.1061771186568413</v>
      </c>
      <c r="RH175" s="259">
        <f t="shared" si="1206"/>
        <v>3.2887734042919745E-3</v>
      </c>
      <c r="RI175" s="257">
        <f t="shared" si="1207"/>
        <v>1.0142737996864488</v>
      </c>
      <c r="RJ175" s="254">
        <f t="shared" si="954"/>
        <v>116.97418224579994</v>
      </c>
      <c r="RK175" s="255">
        <f t="shared" si="955"/>
        <v>131.82990339101653</v>
      </c>
      <c r="RL175" s="255">
        <f t="shared" si="1176"/>
        <v>3.6232060581915388</v>
      </c>
      <c r="RM175" s="255">
        <f t="shared" si="956"/>
        <v>4.4927755121575084</v>
      </c>
      <c r="RN175" s="255">
        <f t="shared" si="957"/>
        <v>1101.68917489515</v>
      </c>
      <c r="RO175" s="255">
        <f t="shared" si="1208"/>
        <v>0.1061771186568413</v>
      </c>
      <c r="RP175" s="259">
        <f t="shared" si="1209"/>
        <v>3.2887734042919745E-3</v>
      </c>
      <c r="RQ175" s="257">
        <f t="shared" si="1210"/>
        <v>1.0142737996864488</v>
      </c>
      <c r="RR175" s="254">
        <f t="shared" si="958"/>
        <v>0</v>
      </c>
      <c r="RS175" s="255">
        <f t="shared" si="959"/>
        <v>0</v>
      </c>
      <c r="RT175" s="255">
        <f t="shared" si="1177"/>
        <v>0</v>
      </c>
      <c r="RU175" s="255">
        <f t="shared" si="960"/>
        <v>0</v>
      </c>
      <c r="RV175" s="255">
        <f t="shared" si="961"/>
        <v>0</v>
      </c>
      <c r="RW175" s="255"/>
      <c r="RX175" s="259"/>
      <c r="RY175" s="257"/>
      <c r="RZ175" s="260"/>
      <c r="SA175" s="242" t="e">
        <f t="shared" si="962"/>
        <v>#REF!</v>
      </c>
      <c r="SB175" s="242">
        <f t="shared" si="963"/>
        <v>0.26167862871086328</v>
      </c>
      <c r="SC175" s="242">
        <f t="shared" si="964"/>
        <v>0.37437273521282716</v>
      </c>
      <c r="SD175" s="242">
        <f t="shared" si="965"/>
        <v>1.9793598913934955E-2</v>
      </c>
      <c r="SE175" s="242">
        <f t="shared" si="966"/>
        <v>0</v>
      </c>
      <c r="SF175" s="262">
        <v>0</v>
      </c>
      <c r="SG175" s="242">
        <f t="shared" si="967"/>
        <v>0</v>
      </c>
      <c r="SH175" s="262">
        <v>0</v>
      </c>
      <c r="SI175" s="242">
        <f t="shared" si="968"/>
        <v>0.59496788752532648</v>
      </c>
      <c r="SJ175" s="242">
        <f t="shared" si="969"/>
        <v>4.1483798407229891E-2</v>
      </c>
      <c r="SK175" s="242">
        <f t="shared" si="970"/>
        <v>1.1157011796565498E-3</v>
      </c>
      <c r="SL175" s="242">
        <f t="shared" si="971"/>
        <v>3.8646341335429567E-2</v>
      </c>
      <c r="SM175" s="242">
        <f t="shared" si="972"/>
        <v>0.29245506163184831</v>
      </c>
      <c r="SN175" s="242">
        <f t="shared" si="973"/>
        <v>1.3276954880851135</v>
      </c>
      <c r="SO175" s="242">
        <f t="shared" si="974"/>
        <v>0.13447990403205135</v>
      </c>
      <c r="SP175" s="242">
        <f t="shared" si="975"/>
        <v>1.0142737996864489E-4</v>
      </c>
      <c r="SQ175" s="242">
        <f t="shared" si="976"/>
        <v>0.31422202314286185</v>
      </c>
      <c r="SR175" s="242">
        <f t="shared" si="977"/>
        <v>0</v>
      </c>
      <c r="SS175" s="242" t="e">
        <f t="shared" si="978"/>
        <v>#REF!</v>
      </c>
      <c r="ST175" s="242" t="e">
        <f t="shared" si="979"/>
        <v>#REF!</v>
      </c>
      <c r="SU175" s="242" t="e">
        <f t="shared" si="1211"/>
        <v>#REF!</v>
      </c>
      <c r="SV175" s="242" t="e">
        <f t="shared" si="1212"/>
        <v>#REF!</v>
      </c>
      <c r="SW175" s="242" t="e">
        <f t="shared" si="980"/>
        <v>#REF!</v>
      </c>
      <c r="SX175" s="242" t="e">
        <f t="shared" si="980"/>
        <v>#REF!</v>
      </c>
      <c r="SY175" s="242" t="e">
        <f t="shared" si="980"/>
        <v>#REF!</v>
      </c>
      <c r="SZ175" s="263" t="e">
        <f t="shared" si="980"/>
        <v>#REF!</v>
      </c>
      <c r="TA175" s="264">
        <f t="shared" si="981"/>
        <v>2017.38903</v>
      </c>
      <c r="TB175" s="264">
        <f t="shared" si="982"/>
        <v>1042.0712600000002</v>
      </c>
      <c r="TC175" s="264">
        <f t="shared" si="983"/>
        <v>1619.10814</v>
      </c>
      <c r="TD175" s="264">
        <f t="shared" si="984"/>
        <v>79.297770000000014</v>
      </c>
      <c r="TE175" s="264">
        <f t="shared" si="985"/>
        <v>0</v>
      </c>
      <c r="TF175" s="264">
        <f t="shared" si="985"/>
        <v>0</v>
      </c>
      <c r="TG175" s="264">
        <f t="shared" si="986"/>
        <v>2465.39903</v>
      </c>
      <c r="TH175" s="264">
        <f t="shared" si="987"/>
        <v>183.23609000000002</v>
      </c>
      <c r="TI175" s="264">
        <f t="shared" si="988"/>
        <v>4.9281100000000011</v>
      </c>
      <c r="TJ175" s="264">
        <f t="shared" si="989"/>
        <v>153.66743</v>
      </c>
      <c r="TK175" s="264">
        <f t="shared" si="990"/>
        <v>1163.9299799999999</v>
      </c>
      <c r="TL175" s="264">
        <f t="shared" si="991"/>
        <v>5585.3406700000005</v>
      </c>
      <c r="TM175" s="264">
        <f t="shared" si="992"/>
        <v>537.61200000000008</v>
      </c>
      <c r="TN175" s="264">
        <f t="shared" si="993"/>
        <v>0.44801000000000007</v>
      </c>
      <c r="TO175" s="264">
        <f t="shared" si="994"/>
        <v>1387.9349800000002</v>
      </c>
      <c r="TP175" s="264">
        <f t="shared" si="994"/>
        <v>0</v>
      </c>
      <c r="TQ175" s="264"/>
      <c r="TR175" s="264"/>
      <c r="TS175" s="264" t="e">
        <f t="shared" si="995"/>
        <v>#REF!</v>
      </c>
      <c r="TT175" s="264">
        <f t="shared" si="996"/>
        <v>1172.3464244875386</v>
      </c>
      <c r="TU175" s="264">
        <f t="shared" si="997"/>
        <v>1677.2272910269871</v>
      </c>
      <c r="TV175" s="264">
        <f t="shared" si="998"/>
        <v>88.677302494320003</v>
      </c>
      <c r="TW175" s="264">
        <f t="shared" si="998"/>
        <v>0</v>
      </c>
      <c r="TX175" s="264">
        <f t="shared" si="999"/>
        <v>0</v>
      </c>
      <c r="TY175" s="264">
        <f t="shared" si="1000"/>
        <v>2665.5156329022152</v>
      </c>
      <c r="TZ175" s="264">
        <f t="shared" si="1001"/>
        <v>185.85156524423064</v>
      </c>
      <c r="UA175" s="264">
        <f t="shared" si="1002"/>
        <v>4.998452854979309</v>
      </c>
      <c r="UB175" s="264">
        <f t="shared" si="1003"/>
        <v>173.13947381685801</v>
      </c>
      <c r="UC175" s="264">
        <f t="shared" si="1004"/>
        <v>1310.2279216168438</v>
      </c>
      <c r="UD175" s="264">
        <f t="shared" si="1005"/>
        <v>5948.2085561701178</v>
      </c>
      <c r="UE175" s="264">
        <f t="shared" si="1006"/>
        <v>602.48341805399332</v>
      </c>
      <c r="UF175" s="264">
        <f t="shared" si="1007"/>
        <v>0.454404804997526</v>
      </c>
      <c r="UG175" s="264">
        <f t="shared" si="1008"/>
        <v>1407.7460858823356</v>
      </c>
      <c r="UH175" s="264">
        <f t="shared" si="1008"/>
        <v>0</v>
      </c>
      <c r="UI175" s="191"/>
      <c r="UJ175" s="191"/>
      <c r="UK175" s="191"/>
      <c r="UL175" s="191"/>
      <c r="UM175" s="189"/>
      <c r="UN175" s="191"/>
      <c r="UO175" s="191"/>
      <c r="UP175" s="191"/>
      <c r="UQ175" s="191"/>
      <c r="UR175" s="191"/>
      <c r="US175" s="191"/>
      <c r="UT175" s="191"/>
      <c r="UU175" s="191"/>
      <c r="UV175" s="192"/>
      <c r="UW175" s="191"/>
      <c r="UX175" s="191"/>
      <c r="UY175" s="191"/>
      <c r="UZ175" s="191"/>
      <c r="VA175" s="191"/>
      <c r="VB175" s="191"/>
      <c r="VC175" s="191"/>
      <c r="VD175" s="191"/>
      <c r="VE175" s="191"/>
      <c r="VF175" s="191"/>
      <c r="VG175" s="191"/>
      <c r="VH175" s="191"/>
      <c r="VI175" s="191"/>
      <c r="VJ175" s="191"/>
      <c r="VK175" s="191"/>
      <c r="VL175" s="191"/>
      <c r="VM175" s="191"/>
      <c r="VN175" s="219"/>
      <c r="VO175" s="191"/>
      <c r="VP175" s="191"/>
      <c r="VQ175" s="191"/>
      <c r="VR175" s="191"/>
      <c r="VS175" s="191"/>
      <c r="VT175" s="191"/>
      <c r="VU175" s="191"/>
      <c r="VV175" s="191"/>
    </row>
    <row r="176" spans="1:594" ht="23.1" hidden="1" customHeight="1" thickBot="1" x14ac:dyDescent="0.35">
      <c r="A176" s="265">
        <v>139</v>
      </c>
      <c r="B176" s="266" t="s">
        <v>175</v>
      </c>
      <c r="C176" s="265">
        <v>5</v>
      </c>
      <c r="D176" s="267">
        <v>3040.1</v>
      </c>
      <c r="E176" s="239">
        <v>351.8</v>
      </c>
      <c r="F176" s="240">
        <f t="shared" si="1009"/>
        <v>2688.2999999999997</v>
      </c>
      <c r="G176" s="240"/>
      <c r="H176" s="268">
        <f>180</f>
        <v>180</v>
      </c>
      <c r="I176" s="269">
        <v>3.3666999999999998</v>
      </c>
      <c r="J176" s="269">
        <v>3.3666999999999998</v>
      </c>
      <c r="K176" s="269">
        <f t="shared" si="1213"/>
        <v>2.7081999999999997</v>
      </c>
      <c r="L176" s="269">
        <f t="shared" si="1214"/>
        <v>2.9560999999999997</v>
      </c>
      <c r="M176" s="269">
        <v>0.50170000000000003</v>
      </c>
      <c r="N176" s="269">
        <v>0.24790000000000001</v>
      </c>
      <c r="O176" s="269">
        <v>0.41060000000000002</v>
      </c>
      <c r="P176" s="269">
        <v>0.01</v>
      </c>
      <c r="Q176" s="269">
        <v>0</v>
      </c>
      <c r="R176" s="269">
        <v>0</v>
      </c>
      <c r="S176" s="269">
        <v>0.52700000000000002</v>
      </c>
      <c r="T176" s="269">
        <v>2.3800000000000002E-2</v>
      </c>
      <c r="U176" s="269">
        <v>5.9999999999999995E-4</v>
      </c>
      <c r="V176" s="269">
        <v>0.2293</v>
      </c>
      <c r="W176" s="269">
        <v>0.214</v>
      </c>
      <c r="X176" s="269">
        <v>0.82340000000000002</v>
      </c>
      <c r="Y176" s="269">
        <v>0.1069</v>
      </c>
      <c r="Z176" s="269">
        <v>2.0000000000000001E-4</v>
      </c>
      <c r="AA176" s="269">
        <v>0.27129999999999999</v>
      </c>
      <c r="AB176" s="269">
        <v>0</v>
      </c>
      <c r="AC176" s="244">
        <v>253.94</v>
      </c>
      <c r="AD176" s="243">
        <f t="shared" si="802"/>
        <v>55.866799999999998</v>
      </c>
      <c r="AE176" s="243">
        <f t="shared" si="806"/>
        <v>0</v>
      </c>
      <c r="AF176" s="243">
        <f t="shared" si="1010"/>
        <v>0</v>
      </c>
      <c r="AG176" s="243">
        <f t="shared" si="1011"/>
        <v>0</v>
      </c>
      <c r="AH176" s="244">
        <v>9.3345740597916596</v>
      </c>
      <c r="AI176" s="243">
        <f t="shared" si="807"/>
        <v>36.261468714876024</v>
      </c>
      <c r="AJ176" s="243">
        <f t="shared" si="1012"/>
        <v>1.1688394171270891</v>
      </c>
      <c r="AK176" s="243">
        <f t="shared" si="1013"/>
        <v>30.930860498577541</v>
      </c>
      <c r="AL176" s="243">
        <f t="shared" si="808"/>
        <v>17.770142138733384</v>
      </c>
      <c r="AM176" s="243">
        <f t="shared" si="1014"/>
        <v>447.80758189608122</v>
      </c>
      <c r="AN176" s="244">
        <v>566.92999999999995</v>
      </c>
      <c r="AO176" s="244">
        <v>124.7246</v>
      </c>
      <c r="AP176" s="243">
        <f t="shared" si="1015"/>
        <v>0</v>
      </c>
      <c r="AQ176" s="243">
        <f t="shared" si="1016"/>
        <v>0</v>
      </c>
      <c r="AR176" s="243">
        <f t="shared" si="1017"/>
        <v>0</v>
      </c>
      <c r="AS176" s="244">
        <v>47.484872173600003</v>
      </c>
      <c r="AT176" s="244" t="e">
        <f t="shared" si="809"/>
        <v>#REF!</v>
      </c>
      <c r="AU176" s="243">
        <f t="shared" si="810"/>
        <v>83.98247618352211</v>
      </c>
      <c r="AV176" s="243">
        <f t="shared" si="1018"/>
        <v>2.7070615722458951</v>
      </c>
      <c r="AW176" s="243">
        <f t="shared" si="1019"/>
        <v>71.636653098167656</v>
      </c>
      <c r="AX176" s="243">
        <f t="shared" si="811"/>
        <v>41.156097417856103</v>
      </c>
      <c r="AY176" s="243">
        <f t="shared" si="1020"/>
        <v>1037.1336549299738</v>
      </c>
      <c r="AZ176" s="244">
        <v>135</v>
      </c>
      <c r="BA176" s="243">
        <f t="shared" si="1021"/>
        <v>688.11749999999995</v>
      </c>
      <c r="BB176" s="243">
        <f t="shared" si="1022"/>
        <v>71.760824999999997</v>
      </c>
      <c r="BC176" s="243">
        <f t="shared" si="1023"/>
        <v>57.408659999999998</v>
      </c>
      <c r="BD176" s="243">
        <f t="shared" si="1024"/>
        <v>14.352164999999999</v>
      </c>
      <c r="BE176" s="244">
        <v>26.910309375000001</v>
      </c>
      <c r="BF176" s="243">
        <f t="shared" si="1025"/>
        <v>21.528247500000003</v>
      </c>
      <c r="BG176" s="243">
        <f t="shared" si="1026"/>
        <v>5.382061874999998</v>
      </c>
      <c r="BH176" s="243">
        <f t="shared" si="812"/>
        <v>89.396467426576677</v>
      </c>
      <c r="BI176" s="243">
        <f t="shared" si="1027"/>
        <v>2.881574260041881</v>
      </c>
      <c r="BJ176" s="243">
        <f t="shared" si="1028"/>
        <v>76.254761901100466</v>
      </c>
      <c r="BK176" s="243">
        <f t="shared" si="813"/>
        <v>43.809255090078835</v>
      </c>
      <c r="BL176" s="243">
        <f t="shared" si="1029"/>
        <v>1103.9932282699865</v>
      </c>
      <c r="BM176" s="244">
        <v>10.71</v>
      </c>
      <c r="BN176" s="243">
        <f t="shared" si="1030"/>
        <v>2.3562000000000003</v>
      </c>
      <c r="BO176" s="243">
        <f t="shared" si="814"/>
        <v>0</v>
      </c>
      <c r="BP176" s="243">
        <f t="shared" si="1031"/>
        <v>0</v>
      </c>
      <c r="BQ176" s="243">
        <f t="shared" si="1032"/>
        <v>0</v>
      </c>
      <c r="BR176" s="244">
        <v>2.03908706850833</v>
      </c>
      <c r="BS176" s="243">
        <f t="shared" si="815"/>
        <v>1.7162923362024389</v>
      </c>
      <c r="BT176" s="243">
        <f t="shared" si="1033"/>
        <v>5.5322362964398408E-2</v>
      </c>
      <c r="BU176" s="243">
        <f t="shared" si="1034"/>
        <v>1.4639892069257814</v>
      </c>
      <c r="BV176" s="243">
        <f t="shared" si="816"/>
        <v>0.84107897023553857</v>
      </c>
      <c r="BW176" s="243">
        <f t="shared" si="1035"/>
        <v>21.195190049935572</v>
      </c>
      <c r="BX176" s="244">
        <v>0</v>
      </c>
      <c r="BY176" s="243">
        <f t="shared" si="817"/>
        <v>0</v>
      </c>
      <c r="BZ176" s="243">
        <f t="shared" si="1036"/>
        <v>0</v>
      </c>
      <c r="CA176" s="243">
        <f t="shared" si="1037"/>
        <v>0</v>
      </c>
      <c r="CB176" s="243">
        <f t="shared" si="818"/>
        <v>0</v>
      </c>
      <c r="CC176" s="243">
        <f t="shared" si="1038"/>
        <v>0</v>
      </c>
      <c r="CD176" s="245"/>
      <c r="CE176" s="243">
        <f t="shared" si="819"/>
        <v>0</v>
      </c>
      <c r="CF176" s="243">
        <f t="shared" si="1039"/>
        <v>0</v>
      </c>
      <c r="CG176" s="243">
        <f t="shared" si="1040"/>
        <v>0</v>
      </c>
      <c r="CH176" s="243">
        <f t="shared" si="820"/>
        <v>0</v>
      </c>
      <c r="CI176" s="243">
        <f t="shared" si="1041"/>
        <v>0</v>
      </c>
      <c r="CJ176" s="245"/>
      <c r="CK176" s="243">
        <f t="shared" si="821"/>
        <v>0</v>
      </c>
      <c r="CL176" s="243">
        <f t="shared" si="1042"/>
        <v>0</v>
      </c>
      <c r="CM176" s="243">
        <f t="shared" si="1043"/>
        <v>0</v>
      </c>
      <c r="CN176" s="243">
        <f t="shared" si="822"/>
        <v>0</v>
      </c>
      <c r="CO176" s="243">
        <f t="shared" si="1044"/>
        <v>0</v>
      </c>
      <c r="CP176" s="243">
        <v>0</v>
      </c>
      <c r="CQ176" s="243">
        <f t="shared" si="823"/>
        <v>0</v>
      </c>
      <c r="CR176" s="243">
        <f t="shared" si="1178"/>
        <v>0</v>
      </c>
      <c r="CS176" s="243">
        <f t="shared" si="1045"/>
        <v>0</v>
      </c>
      <c r="CT176" s="243">
        <f t="shared" si="824"/>
        <v>0</v>
      </c>
      <c r="CU176" s="243">
        <f t="shared" si="1046"/>
        <v>0</v>
      </c>
      <c r="CV176" s="243"/>
      <c r="CW176" s="243">
        <f t="shared" si="825"/>
        <v>0</v>
      </c>
      <c r="CX176" s="243">
        <f t="shared" si="1179"/>
        <v>0</v>
      </c>
      <c r="CY176" s="243">
        <f t="shared" si="1047"/>
        <v>0</v>
      </c>
      <c r="CZ176" s="243">
        <f t="shared" si="826"/>
        <v>0</v>
      </c>
      <c r="DA176" s="243">
        <f t="shared" si="1048"/>
        <v>0</v>
      </c>
      <c r="DB176" s="244">
        <v>0</v>
      </c>
      <c r="DC176" s="243">
        <f t="shared" si="1049"/>
        <v>0</v>
      </c>
      <c r="DD176" s="243">
        <f t="shared" si="827"/>
        <v>0</v>
      </c>
      <c r="DE176" s="244">
        <v>0</v>
      </c>
      <c r="DF176" s="244">
        <v>0</v>
      </c>
      <c r="DG176" s="243">
        <f t="shared" si="828"/>
        <v>0</v>
      </c>
      <c r="DH176" s="243">
        <f t="shared" si="829"/>
        <v>0</v>
      </c>
      <c r="DI176" s="243">
        <f t="shared" si="1050"/>
        <v>0</v>
      </c>
      <c r="DJ176" s="244">
        <v>225.58</v>
      </c>
      <c r="DK176" s="243">
        <f t="shared" si="1051"/>
        <v>49.627600000000001</v>
      </c>
      <c r="DL176" s="243">
        <f t="shared" si="830"/>
        <v>0</v>
      </c>
      <c r="DM176" s="244">
        <v>9.3106203363450106</v>
      </c>
      <c r="DN176" s="244">
        <v>11.611124677999999</v>
      </c>
      <c r="DO176" s="243">
        <f t="shared" si="831"/>
        <v>33.646796851174187</v>
      </c>
      <c r="DP176" s="243">
        <f t="shared" si="832"/>
        <v>16.488807093275963</v>
      </c>
      <c r="DQ176" s="243">
        <f t="shared" si="1052"/>
        <v>415.51793875055426</v>
      </c>
      <c r="DR176" s="244">
        <v>48.55</v>
      </c>
      <c r="DS176" s="243">
        <f t="shared" si="1053"/>
        <v>10.680999999999999</v>
      </c>
      <c r="DT176" s="243">
        <f t="shared" si="833"/>
        <v>0</v>
      </c>
      <c r="DU176" s="244">
        <v>2.0536580846049901</v>
      </c>
      <c r="DV176" s="244">
        <v>0</v>
      </c>
      <c r="DW176" s="243">
        <f t="shared" si="834"/>
        <v>6.9632830227159186</v>
      </c>
      <c r="DX176" s="243">
        <f t="shared" si="835"/>
        <v>3.412397055366045</v>
      </c>
      <c r="DY176" s="243">
        <f t="shared" si="836"/>
        <v>85.992405795224329</v>
      </c>
      <c r="DZ176" s="244">
        <v>149.82</v>
      </c>
      <c r="EA176" s="243">
        <f t="shared" si="1054"/>
        <v>32.9604</v>
      </c>
      <c r="EB176" s="243">
        <f t="shared" si="837"/>
        <v>0</v>
      </c>
      <c r="EC176" s="244">
        <v>6.2062274627549803</v>
      </c>
      <c r="ED176" s="244">
        <v>5.1533163E-2</v>
      </c>
      <c r="EE176" s="243">
        <f t="shared" si="838"/>
        <v>21.478886489234277</v>
      </c>
      <c r="EF176" s="243">
        <f t="shared" si="839"/>
        <v>10.525852355749462</v>
      </c>
      <c r="EG176" s="243">
        <f t="shared" si="840"/>
        <v>265.25147936488639</v>
      </c>
      <c r="EH176" s="244">
        <v>12.54</v>
      </c>
      <c r="EI176" s="243">
        <f t="shared" si="1055"/>
        <v>2.7587999999999999</v>
      </c>
      <c r="EJ176" s="243">
        <f t="shared" si="841"/>
        <v>0</v>
      </c>
      <c r="EK176" s="244">
        <v>0.52901531857999995</v>
      </c>
      <c r="EL176" s="244">
        <v>0</v>
      </c>
      <c r="EM176" s="243">
        <f t="shared" si="842"/>
        <v>1.7983874127583208</v>
      </c>
      <c r="EN176" s="243">
        <f t="shared" si="843"/>
        <v>0.88131013656691604</v>
      </c>
      <c r="EO176" s="243">
        <f t="shared" si="1056"/>
        <v>22.209015441486283</v>
      </c>
      <c r="EP176" s="244">
        <v>0</v>
      </c>
      <c r="EQ176" s="244">
        <v>311.84280000000001</v>
      </c>
      <c r="ER176" s="244">
        <v>0</v>
      </c>
      <c r="ES176" s="244">
        <v>0</v>
      </c>
      <c r="ET176" s="244">
        <v>0</v>
      </c>
      <c r="EU176" s="243">
        <f t="shared" si="844"/>
        <v>35.432190418660014</v>
      </c>
      <c r="EV176" s="243">
        <f t="shared" si="1057"/>
        <v>1.1421087524646394</v>
      </c>
      <c r="EW176" s="243">
        <f t="shared" si="1058"/>
        <v>30.223490052652039</v>
      </c>
      <c r="EX176" s="243">
        <f t="shared" si="845"/>
        <v>17.363749520933002</v>
      </c>
      <c r="EY176" s="243">
        <f t="shared" si="1059"/>
        <v>437.56648792751167</v>
      </c>
      <c r="EZ176" s="245">
        <f t="shared" si="1060"/>
        <v>436.49</v>
      </c>
      <c r="FA176" s="245">
        <f t="shared" si="1060"/>
        <v>96.027799999999999</v>
      </c>
      <c r="FB176" s="245">
        <f t="shared" si="1060"/>
        <v>0</v>
      </c>
      <c r="FC176" s="245">
        <f t="shared" si="1061"/>
        <v>0</v>
      </c>
      <c r="FD176" s="245">
        <f t="shared" si="1062"/>
        <v>0</v>
      </c>
      <c r="FE176" s="245">
        <f t="shared" si="1063"/>
        <v>29.762179043284981</v>
      </c>
      <c r="FF176" s="245">
        <f t="shared" si="1064"/>
        <v>99.319544194542715</v>
      </c>
      <c r="FG176" s="245">
        <f t="shared" si="1065"/>
        <v>3.2014312232767592</v>
      </c>
      <c r="FH176" s="245">
        <f t="shared" si="1066"/>
        <v>84.719099229519742</v>
      </c>
      <c r="FI176" s="245">
        <f t="shared" si="1067"/>
        <v>48.672116161891395</v>
      </c>
      <c r="FJ176" s="245">
        <f t="shared" si="1067"/>
        <v>1226.537327279663</v>
      </c>
      <c r="FK176" s="244">
        <f t="shared" si="846"/>
        <v>51.510000111690537</v>
      </c>
      <c r="FL176" s="244">
        <v>5.8526672170164504</v>
      </c>
      <c r="FM176" s="243">
        <f t="shared" si="1068"/>
        <v>0.1886528147098997</v>
      </c>
      <c r="FN176" s="243">
        <f t="shared" si="1069"/>
        <v>4.9922973241254383</v>
      </c>
      <c r="FO176" s="244">
        <v>2.8681333608508202</v>
      </c>
      <c r="FP176" s="244">
        <f t="shared" si="1070"/>
        <v>72.276960827469367</v>
      </c>
      <c r="FQ176" s="244">
        <f t="shared" si="847"/>
        <v>1.3200000028621899</v>
      </c>
      <c r="FR176" s="244">
        <v>0.14998098867135901</v>
      </c>
      <c r="FS176" s="243">
        <f t="shared" si="1071"/>
        <v>4.8344343897702815E-3</v>
      </c>
      <c r="FT176" s="243">
        <f t="shared" si="1072"/>
        <v>0.12793307062406462</v>
      </c>
      <c r="FU176" s="244">
        <v>7.3499049433567998E-2</v>
      </c>
      <c r="FV176" s="244">
        <f t="shared" si="1073"/>
        <v>1.8521760491605403</v>
      </c>
      <c r="FW176" s="270">
        <v>6.0552000000000002E-2</v>
      </c>
      <c r="FX176" s="243">
        <f t="shared" si="1074"/>
        <v>268.38027687276582</v>
      </c>
      <c r="FY176" s="243">
        <f t="shared" si="1075"/>
        <v>59.043660912008484</v>
      </c>
      <c r="FZ176" s="243">
        <f t="shared" si="848"/>
        <v>0</v>
      </c>
      <c r="GA176" s="243">
        <f t="shared" si="1076"/>
        <v>0</v>
      </c>
      <c r="GB176" s="243">
        <f t="shared" si="1077"/>
        <v>0</v>
      </c>
      <c r="GC176" s="243">
        <f t="shared" si="1078"/>
        <v>4.7150350173799573</v>
      </c>
      <c r="GD176" s="243">
        <f t="shared" si="849"/>
        <v>37.738281370562561</v>
      </c>
      <c r="GE176" s="243">
        <f t="shared" si="1079"/>
        <v>1.2164424763757735</v>
      </c>
      <c r="GF176" s="243">
        <f t="shared" si="1080"/>
        <v>32.190574676035403</v>
      </c>
      <c r="GG176" s="243">
        <f t="shared" si="850"/>
        <v>18.493862708635842</v>
      </c>
      <c r="GH176" s="247">
        <f t="shared" si="1081"/>
        <v>466.04534025762314</v>
      </c>
      <c r="GI176" s="244">
        <v>168</v>
      </c>
      <c r="GJ176" s="244">
        <v>4042.58</v>
      </c>
      <c r="GK176" s="244">
        <v>889.36760000000004</v>
      </c>
      <c r="GL176" s="244">
        <v>2479.6110724295299</v>
      </c>
      <c r="GM176" s="244">
        <v>71.022008333333304</v>
      </c>
      <c r="GN176" s="271">
        <v>249.04</v>
      </c>
      <c r="GO176" s="243">
        <f t="shared" si="1082"/>
        <v>54.788800000000002</v>
      </c>
      <c r="GP176" s="243">
        <f t="shared" si="851"/>
        <v>0</v>
      </c>
      <c r="GQ176" s="243">
        <f t="shared" si="1083"/>
        <v>0</v>
      </c>
      <c r="GR176" s="243">
        <f t="shared" si="1084"/>
        <v>0</v>
      </c>
      <c r="GS176" s="244">
        <v>5.0199152704166696</v>
      </c>
      <c r="GT176" s="244">
        <v>2.0865511928624998</v>
      </c>
      <c r="GU176" s="245"/>
      <c r="GV176" s="243">
        <f t="shared" si="852"/>
        <v>35.32907467866405</v>
      </c>
      <c r="GW176" s="243">
        <f t="shared" si="1085"/>
        <v>1.138784956002306</v>
      </c>
      <c r="GX176" s="243">
        <f t="shared" si="1086"/>
        <v>30.135532816443504</v>
      </c>
      <c r="GY176" s="243">
        <f t="shared" si="853"/>
        <v>17.313217057097159</v>
      </c>
      <c r="GZ176" s="243">
        <f t="shared" si="1087"/>
        <v>436.29306983884845</v>
      </c>
      <c r="HA176" s="244">
        <v>0</v>
      </c>
      <c r="HB176" s="244">
        <v>44</v>
      </c>
      <c r="HC176" s="244">
        <v>0</v>
      </c>
      <c r="HD176" s="244">
        <v>0</v>
      </c>
      <c r="HE176" s="244">
        <v>0</v>
      </c>
      <c r="HF176" s="243">
        <f t="shared" si="1088"/>
        <v>0</v>
      </c>
      <c r="HG176" s="243">
        <f t="shared" si="854"/>
        <v>0</v>
      </c>
      <c r="HH176" s="244">
        <v>0</v>
      </c>
      <c r="HI176" s="244">
        <v>0</v>
      </c>
      <c r="HJ176" s="243">
        <f t="shared" si="855"/>
        <v>0</v>
      </c>
      <c r="HK176" s="243">
        <f t="shared" si="856"/>
        <v>0</v>
      </c>
      <c r="HL176" s="243">
        <f t="shared" si="857"/>
        <v>0</v>
      </c>
      <c r="HM176" s="244">
        <v>121.28</v>
      </c>
      <c r="HN176" s="243">
        <f t="shared" si="1089"/>
        <v>26.6816</v>
      </c>
      <c r="HO176" s="243">
        <f t="shared" si="858"/>
        <v>0</v>
      </c>
      <c r="HP176" s="244">
        <v>5.2353679985949997</v>
      </c>
      <c r="HQ176" s="244">
        <v>119.042562655419</v>
      </c>
      <c r="HR176" s="243">
        <f t="shared" si="859"/>
        <v>30.932389298773785</v>
      </c>
      <c r="HS176" s="243">
        <f t="shared" si="860"/>
        <v>15.15859599763939</v>
      </c>
      <c r="HT176" s="243">
        <f t="shared" si="861"/>
        <v>381.99661914051262</v>
      </c>
      <c r="HU176" s="244">
        <v>79.599999999999994</v>
      </c>
      <c r="HV176" s="243">
        <f t="shared" si="1090"/>
        <v>17.512</v>
      </c>
      <c r="HW176" s="243">
        <f t="shared" si="862"/>
        <v>0</v>
      </c>
      <c r="HX176" s="244">
        <v>3.2513142006050102</v>
      </c>
      <c r="HY176" s="244">
        <v>179.242288330175</v>
      </c>
      <c r="HZ176" s="243">
        <f t="shared" si="863"/>
        <v>31.769336829308749</v>
      </c>
      <c r="IA176" s="243">
        <f t="shared" si="864"/>
        <v>15.56874696800444</v>
      </c>
      <c r="IB176" s="243">
        <f t="shared" si="865"/>
        <v>392.33242359371189</v>
      </c>
      <c r="IC176" s="244">
        <v>25.99</v>
      </c>
      <c r="ID176" s="243">
        <f t="shared" si="1091"/>
        <v>5.7177999999999995</v>
      </c>
      <c r="IE176" s="243">
        <f t="shared" si="866"/>
        <v>0</v>
      </c>
      <c r="IF176" s="244">
        <v>1.1497119708500001</v>
      </c>
      <c r="IG176" s="244">
        <v>1.62320946812333</v>
      </c>
      <c r="IH176" s="243">
        <f t="shared" si="867"/>
        <v>3.9177671820496593</v>
      </c>
      <c r="II176" s="243">
        <f t="shared" si="868"/>
        <v>1.9199244310511494</v>
      </c>
      <c r="IJ176" s="243">
        <f t="shared" si="1092"/>
        <v>48.382095662488958</v>
      </c>
      <c r="IK176" s="244">
        <v>31.47</v>
      </c>
      <c r="IL176" s="243">
        <f t="shared" si="1093"/>
        <v>6.9234</v>
      </c>
      <c r="IM176" s="243">
        <f t="shared" si="869"/>
        <v>0</v>
      </c>
      <c r="IN176" s="244">
        <v>1.44548755089</v>
      </c>
      <c r="IO176" s="244">
        <v>64.082040461280002</v>
      </c>
      <c r="IP176" s="243">
        <f t="shared" si="870"/>
        <v>11.807699615995839</v>
      </c>
      <c r="IQ176" s="243">
        <f t="shared" si="871"/>
        <v>5.7864313814082928</v>
      </c>
      <c r="IR176" s="243">
        <f t="shared" si="1094"/>
        <v>145.81807081148898</v>
      </c>
      <c r="IS176" s="244">
        <v>0</v>
      </c>
      <c r="IT176" s="243">
        <f t="shared" si="1095"/>
        <v>0</v>
      </c>
      <c r="IU176" s="243">
        <f t="shared" si="872"/>
        <v>0</v>
      </c>
      <c r="IV176" s="244">
        <v>0</v>
      </c>
      <c r="IW176" s="244">
        <v>0</v>
      </c>
      <c r="IX176" s="243">
        <f t="shared" si="873"/>
        <v>0</v>
      </c>
      <c r="IY176" s="243">
        <f t="shared" si="874"/>
        <v>0</v>
      </c>
      <c r="IZ176" s="243">
        <f t="shared" si="1096"/>
        <v>0</v>
      </c>
      <c r="JA176" s="244">
        <v>47.288287500000003</v>
      </c>
      <c r="JB176" s="243">
        <f t="shared" si="1097"/>
        <v>10.403423250000001</v>
      </c>
      <c r="JC176" s="244">
        <v>343.67836249999999</v>
      </c>
      <c r="JD176" s="243">
        <f t="shared" si="875"/>
        <v>0</v>
      </c>
      <c r="JE176" s="243">
        <f t="shared" si="876"/>
        <v>45.604454756516802</v>
      </c>
      <c r="JF176" s="243">
        <f t="shared" si="877"/>
        <v>22.348726400325845</v>
      </c>
      <c r="JG176" s="243">
        <f t="shared" si="1098"/>
        <v>563.18790528821125</v>
      </c>
      <c r="JH176" s="244">
        <v>16.384</v>
      </c>
      <c r="JI176" s="243">
        <f t="shared" si="1099"/>
        <v>3.6044800000000001</v>
      </c>
      <c r="JJ176" s="244">
        <v>20.655999999999999</v>
      </c>
      <c r="JK176" s="243">
        <f t="shared" si="878"/>
        <v>0</v>
      </c>
      <c r="JL176" s="243">
        <f t="shared" si="879"/>
        <v>4.6181055160722595</v>
      </c>
      <c r="JM176" s="243">
        <f t="shared" si="880"/>
        <v>2.2631292758036134</v>
      </c>
      <c r="JN176" s="243">
        <f t="shared" si="1100"/>
        <v>57.030857750251052</v>
      </c>
      <c r="JO176" s="244">
        <v>0</v>
      </c>
      <c r="JP176" s="243">
        <f t="shared" si="1101"/>
        <v>0</v>
      </c>
      <c r="JQ176" s="244">
        <v>0</v>
      </c>
      <c r="JR176" s="243">
        <f t="shared" si="881"/>
        <v>0</v>
      </c>
      <c r="JS176" s="243">
        <f t="shared" si="882"/>
        <v>0</v>
      </c>
      <c r="JT176" s="243">
        <f t="shared" si="883"/>
        <v>0</v>
      </c>
      <c r="JU176" s="243">
        <f t="shared" si="1102"/>
        <v>0</v>
      </c>
      <c r="JV176" s="244">
        <v>0.78416666666666701</v>
      </c>
      <c r="JW176" s="243">
        <f t="shared" si="1103"/>
        <v>0.17251666666666673</v>
      </c>
      <c r="JX176" s="244">
        <v>1.60883333333333</v>
      </c>
      <c r="JY176" s="243">
        <f t="shared" si="884"/>
        <v>0</v>
      </c>
      <c r="JZ176" s="243">
        <f t="shared" si="885"/>
        <v>0.29149903430696217</v>
      </c>
      <c r="KA176" s="243">
        <f t="shared" si="886"/>
        <v>0.14285078504868129</v>
      </c>
      <c r="KB176" s="243">
        <f t="shared" si="1104"/>
        <v>3.5998397832267686</v>
      </c>
      <c r="KC176" s="244">
        <v>119.213333333333</v>
      </c>
      <c r="KD176" s="243">
        <f t="shared" si="1105"/>
        <v>26.22693333333326</v>
      </c>
      <c r="KE176" s="244">
        <v>66.546666666666695</v>
      </c>
      <c r="KF176" s="243">
        <f t="shared" si="887"/>
        <v>0</v>
      </c>
      <c r="KG176" s="243">
        <f t="shared" si="888"/>
        <v>24.086371043790137</v>
      </c>
      <c r="KH176" s="243">
        <f t="shared" si="889"/>
        <v>11.803665218856155</v>
      </c>
      <c r="KI176" s="243">
        <f t="shared" si="1106"/>
        <v>297.45236351517508</v>
      </c>
      <c r="KJ176" s="244">
        <v>59.211424999999899</v>
      </c>
      <c r="KK176" s="243">
        <f t="shared" si="1107"/>
        <v>13.026513499999977</v>
      </c>
      <c r="KL176" s="244">
        <v>57.393699999999903</v>
      </c>
      <c r="KM176" s="243">
        <f t="shared" si="890"/>
        <v>0</v>
      </c>
      <c r="KN176" s="243">
        <f t="shared" si="891"/>
        <v>14.729000956940133</v>
      </c>
      <c r="KO176" s="243">
        <f t="shared" si="892"/>
        <v>7.2180319728469957</v>
      </c>
      <c r="KP176" s="243">
        <f t="shared" si="1108"/>
        <v>181.89440571574428</v>
      </c>
      <c r="KQ176" s="243">
        <f t="shared" si="1109"/>
        <v>501.22121249999969</v>
      </c>
      <c r="KR176" s="243">
        <f t="shared" si="1109"/>
        <v>110.26866674999991</v>
      </c>
      <c r="KS176" s="243">
        <f t="shared" si="1110"/>
        <v>864.9555451359372</v>
      </c>
      <c r="KT176" s="243">
        <f t="shared" si="1111"/>
        <v>0</v>
      </c>
      <c r="KU176" s="243">
        <f t="shared" si="1112"/>
        <v>0</v>
      </c>
      <c r="KV176" s="243">
        <f t="shared" si="1113"/>
        <v>0</v>
      </c>
      <c r="KW176" s="243">
        <f t="shared" si="1114"/>
        <v>167.75662423375431</v>
      </c>
      <c r="KX176" s="243">
        <f t="shared" si="1115"/>
        <v>5.4074079687828194</v>
      </c>
      <c r="KY176" s="243">
        <f t="shared" si="1116"/>
        <v>143.09560328861841</v>
      </c>
      <c r="KZ176" s="243">
        <f t="shared" si="1117"/>
        <v>82.210102430984563</v>
      </c>
      <c r="LA176" s="243">
        <f t="shared" si="1117"/>
        <v>2071.6945812608105</v>
      </c>
      <c r="LB176" s="244">
        <v>120.5</v>
      </c>
      <c r="LC176" s="243">
        <f t="shared" si="1118"/>
        <v>26.51</v>
      </c>
      <c r="LD176" s="243">
        <f t="shared" si="893"/>
        <v>0</v>
      </c>
      <c r="LE176" s="243">
        <f t="shared" si="1119"/>
        <v>0</v>
      </c>
      <c r="LF176" s="243">
        <f t="shared" si="1120"/>
        <v>0</v>
      </c>
      <c r="LG176" s="244">
        <v>10.623513755541699</v>
      </c>
      <c r="LH176" s="243">
        <f t="shared" si="894"/>
        <v>17.910628931464235</v>
      </c>
      <c r="LI176" s="243">
        <f t="shared" si="1121"/>
        <v>0.57732490774826051</v>
      </c>
      <c r="LJ176" s="243">
        <f t="shared" si="1122"/>
        <v>15.277681366878447</v>
      </c>
      <c r="LK176" s="243">
        <f t="shared" si="895"/>
        <v>8.7772071343502969</v>
      </c>
      <c r="LL176" s="243">
        <f t="shared" si="1123"/>
        <v>221.18561978562747</v>
      </c>
      <c r="LM176" s="243">
        <f t="shared" si="896"/>
        <v>0.54166666784117723</v>
      </c>
      <c r="LN176" s="244">
        <v>6.1545228937110799E-2</v>
      </c>
      <c r="LO176" s="243">
        <f t="shared" si="1124"/>
        <v>1.9838272432769494E-3</v>
      </c>
      <c r="LP176" s="243">
        <f t="shared" si="1125"/>
        <v>5.2497787819218517E-2</v>
      </c>
      <c r="LQ176" s="243">
        <f t="shared" si="897"/>
        <v>3.0160594838914402E-2</v>
      </c>
      <c r="LR176" s="243">
        <f t="shared" si="1126"/>
        <v>0.7600469899406429</v>
      </c>
      <c r="LS176" s="244">
        <v>587.78579999999999</v>
      </c>
      <c r="LT176" s="243">
        <f t="shared" si="898"/>
        <v>66.785375166540348</v>
      </c>
      <c r="LU176" s="243">
        <f t="shared" si="1127"/>
        <v>2.1527362721038608</v>
      </c>
      <c r="LV176" s="243">
        <f t="shared" si="1128"/>
        <v>56.967607651644094</v>
      </c>
      <c r="LW176" s="243">
        <f t="shared" si="899"/>
        <v>32.728558758327019</v>
      </c>
      <c r="LX176" s="243">
        <f t="shared" si="1129"/>
        <v>824.75968070984084</v>
      </c>
      <c r="LY176" s="245">
        <f t="shared" si="900"/>
        <v>0</v>
      </c>
      <c r="LZ176" s="244">
        <v>0</v>
      </c>
      <c r="MA176" s="249">
        <f t="shared" si="1130"/>
        <v>0</v>
      </c>
      <c r="MB176" s="249">
        <f t="shared" si="1131"/>
        <v>0</v>
      </c>
      <c r="MC176" s="249">
        <f t="shared" si="901"/>
        <v>0</v>
      </c>
      <c r="MD176" s="247">
        <f t="shared" si="1132"/>
        <v>0</v>
      </c>
      <c r="ME176" s="250">
        <f t="shared" si="1133"/>
        <v>7931.5344581449608</v>
      </c>
      <c r="MF176" s="251">
        <f t="shared" si="1180"/>
        <v>2936.7980170347737</v>
      </c>
      <c r="MG176" s="252" t="e">
        <f t="shared" si="1134"/>
        <v>#REF!</v>
      </c>
      <c r="MH176" s="252" t="e">
        <f t="shared" si="1181"/>
        <v>#REF!</v>
      </c>
      <c r="MI176" s="252">
        <f t="shared" si="1135"/>
        <v>587.78579999999999</v>
      </c>
      <c r="MJ176" s="252">
        <f t="shared" si="1136"/>
        <v>0</v>
      </c>
      <c r="MK176" s="252">
        <f t="shared" si="1182"/>
        <v>688.11749999999995</v>
      </c>
      <c r="ML176" s="252">
        <f t="shared" si="1137"/>
        <v>0</v>
      </c>
      <c r="MM176" s="252">
        <f t="shared" si="1138"/>
        <v>0</v>
      </c>
      <c r="MN176" s="252">
        <f t="shared" si="1139"/>
        <v>311.84280000000001</v>
      </c>
      <c r="MO176" s="252">
        <f t="shared" si="1140"/>
        <v>51.510000111690537</v>
      </c>
      <c r="MP176" s="253">
        <f t="shared" si="1141"/>
        <v>1.3200000028621899</v>
      </c>
      <c r="MQ176" s="254">
        <f t="shared" si="1183"/>
        <v>0</v>
      </c>
      <c r="MR176" s="255">
        <f t="shared" si="1142"/>
        <v>0</v>
      </c>
      <c r="MS176" s="255">
        <f t="shared" si="1184"/>
        <v>0</v>
      </c>
      <c r="MT176" s="255">
        <f t="shared" si="1185"/>
        <v>677.69261708999034</v>
      </c>
      <c r="MU176" s="255">
        <f t="shared" si="902"/>
        <v>21.844505245476626</v>
      </c>
      <c r="MV176" s="255">
        <f t="shared" si="1143"/>
        <v>705.24367000234076</v>
      </c>
      <c r="MW176" s="255" t="e">
        <f t="shared" si="903"/>
        <v>#REF!</v>
      </c>
      <c r="MX176" s="255" t="e">
        <f t="shared" si="904"/>
        <v>#REF!</v>
      </c>
      <c r="MY176" s="256" t="e">
        <f t="shared" si="1144"/>
        <v>#REF!</v>
      </c>
      <c r="MZ176" s="254">
        <f t="shared" si="1145"/>
        <v>347.54244980826462</v>
      </c>
      <c r="NA176" s="255">
        <f t="shared" si="905"/>
        <v>391.68034093391424</v>
      </c>
      <c r="NB176" s="255">
        <f t="shared" si="1146"/>
        <v>1.1688394171270891</v>
      </c>
      <c r="NC176" s="255">
        <f t="shared" si="906"/>
        <v>1.4493608772375903</v>
      </c>
      <c r="ND176" s="255">
        <f t="shared" si="1147"/>
        <v>355.40284277466765</v>
      </c>
      <c r="NE176" s="255">
        <f t="shared" si="1215"/>
        <v>0.97788314548911281</v>
      </c>
      <c r="NF176" s="256">
        <f t="shared" si="1186"/>
        <v>3.2887734042919745E-3</v>
      </c>
      <c r="NG176" s="257">
        <f t="shared" si="1187"/>
        <v>1.1249804650941475</v>
      </c>
      <c r="NH176" s="254">
        <f t="shared" si="1148"/>
        <v>779.05131677976453</v>
      </c>
      <c r="NI176" s="255">
        <f t="shared" si="907"/>
        <v>877.99083401079463</v>
      </c>
      <c r="NJ176" s="255" t="e">
        <f t="shared" si="1149"/>
        <v>#REF!</v>
      </c>
      <c r="NK176" s="255" t="e">
        <f t="shared" si="908"/>
        <v>#REF!</v>
      </c>
      <c r="NL176" s="255">
        <f t="shared" si="1150"/>
        <v>823.12194835712205</v>
      </c>
      <c r="NM176" s="255">
        <f t="shared" si="1188"/>
        <v>0.94645917088553089</v>
      </c>
      <c r="NN176" s="256" t="e">
        <f t="shared" si="1189"/>
        <v>#REF!</v>
      </c>
      <c r="NO176" s="257" t="e">
        <f t="shared" si="1216"/>
        <v>#REF!</v>
      </c>
      <c r="NP176" s="254">
        <f t="shared" si="1151"/>
        <v>93.030809519342569</v>
      </c>
      <c r="NQ176" s="255">
        <f t="shared" si="909"/>
        <v>104.84572232829908</v>
      </c>
      <c r="NR176" s="255">
        <f t="shared" si="1152"/>
        <v>81.818481760041891</v>
      </c>
      <c r="NS176" s="255">
        <f t="shared" si="910"/>
        <v>101.45491738245194</v>
      </c>
      <c r="NT176" s="255">
        <f t="shared" si="1153"/>
        <v>876.18510180157659</v>
      </c>
      <c r="NU176" s="255">
        <f t="shared" si="1154"/>
        <v>0.10617711865684129</v>
      </c>
      <c r="NV176" s="256">
        <f t="shared" si="1155"/>
        <v>9.3380361742981047E-2</v>
      </c>
      <c r="NW176" s="257">
        <f t="shared" si="911"/>
        <v>1.0358957808877343</v>
      </c>
      <c r="NX176" s="254">
        <f t="shared" si="1156"/>
        <v>14.852266832449455</v>
      </c>
      <c r="NY176" s="255">
        <f t="shared" si="912"/>
        <v>16.738504720170535</v>
      </c>
      <c r="NZ176" s="255">
        <f t="shared" si="1157"/>
        <v>5.5322362964398408E-2</v>
      </c>
      <c r="OA176" s="255">
        <f t="shared" si="913"/>
        <v>6.8599730075854029E-2</v>
      </c>
      <c r="OB176" s="255">
        <f t="shared" si="1158"/>
        <v>16.821579404710771</v>
      </c>
      <c r="OC176" s="255">
        <f t="shared" si="1190"/>
        <v>0.88292938939432619</v>
      </c>
      <c r="OD176" s="256">
        <f t="shared" si="1191"/>
        <v>3.2887734042919745E-3</v>
      </c>
      <c r="OE176" s="257">
        <f t="shared" si="1192"/>
        <v>1.1129213380701095</v>
      </c>
      <c r="OF176" s="254">
        <f t="shared" si="1159"/>
        <v>0</v>
      </c>
      <c r="OG176" s="255">
        <f t="shared" si="914"/>
        <v>0</v>
      </c>
      <c r="OH176" s="255">
        <f t="shared" si="1160"/>
        <v>0</v>
      </c>
      <c r="OI176" s="255">
        <f t="shared" si="915"/>
        <v>0</v>
      </c>
      <c r="OJ176" s="255">
        <f t="shared" si="1161"/>
        <v>0</v>
      </c>
      <c r="OK176" s="255"/>
      <c r="OL176" s="256"/>
      <c r="OM176" s="257"/>
      <c r="ON176" s="258"/>
      <c r="OO176" s="254">
        <f t="shared" si="1162"/>
        <v>0</v>
      </c>
      <c r="OP176" s="255">
        <f t="shared" si="916"/>
        <v>0</v>
      </c>
      <c r="OQ176" s="255">
        <f t="shared" si="1163"/>
        <v>0</v>
      </c>
      <c r="OR176" s="255">
        <f t="shared" si="917"/>
        <v>0</v>
      </c>
      <c r="OS176" s="255">
        <f t="shared" si="1164"/>
        <v>0</v>
      </c>
      <c r="OT176" s="255"/>
      <c r="OU176" s="256"/>
      <c r="OV176" s="257"/>
      <c r="OW176" s="258"/>
      <c r="OX176" s="254">
        <f t="shared" si="1165"/>
        <v>635.875101060014</v>
      </c>
      <c r="OY176" s="255">
        <f t="shared" si="918"/>
        <v>716.63123889463577</v>
      </c>
      <c r="OZ176" s="255">
        <f t="shared" si="1166"/>
        <v>3.2014312232767592</v>
      </c>
      <c r="PA176" s="255">
        <f t="shared" si="919"/>
        <v>3.9697747168631814</v>
      </c>
      <c r="PB176" s="255">
        <f t="shared" si="1167"/>
        <v>973.44232323782785</v>
      </c>
      <c r="PC176" s="255">
        <f t="shared" si="804"/>
        <v>0.65322319143160923</v>
      </c>
      <c r="PD176" s="259">
        <f t="shared" si="920"/>
        <v>3.2887734042919741E-3</v>
      </c>
      <c r="PE176" s="257">
        <f t="shared" si="805"/>
        <v>1.0837486509288445</v>
      </c>
      <c r="PF176" s="254">
        <f t="shared" si="921"/>
        <v>6.0906027354330341</v>
      </c>
      <c r="PG176" s="255">
        <f t="shared" si="922"/>
        <v>6.864109282833029</v>
      </c>
      <c r="PH176" s="255">
        <f t="shared" si="1168"/>
        <v>0.1886528147098997</v>
      </c>
      <c r="PI176" s="255">
        <f t="shared" si="923"/>
        <v>0.23392949024027562</v>
      </c>
      <c r="PJ176" s="255">
        <f t="shared" si="924"/>
        <v>57.362667323388386</v>
      </c>
      <c r="PK176" s="255">
        <f t="shared" si="1193"/>
        <v>0.1061771186666859</v>
      </c>
      <c r="PL176" s="259">
        <f t="shared" si="1194"/>
        <v>3.2887734045969059E-3</v>
      </c>
      <c r="PM176" s="257">
        <f t="shared" si="1195"/>
        <v>1.0142737996877724</v>
      </c>
      <c r="PN176" s="254">
        <f t="shared" si="925"/>
        <v>0.15607834616135882</v>
      </c>
      <c r="PO176" s="255">
        <f t="shared" si="926"/>
        <v>0.17590029612385139</v>
      </c>
      <c r="PP176" s="255">
        <f t="shared" si="1169"/>
        <v>4.8344343897702815E-3</v>
      </c>
      <c r="PQ176" s="255">
        <f t="shared" si="927"/>
        <v>5.9946986433151491E-3</v>
      </c>
      <c r="PR176" s="255">
        <f t="shared" si="928"/>
        <v>1.4699809913972541</v>
      </c>
      <c r="PS176" s="255">
        <f t="shared" si="1196"/>
        <v>0.10617711866668589</v>
      </c>
      <c r="PT176" s="259">
        <f t="shared" si="1197"/>
        <v>3.2887734045969051E-3</v>
      </c>
      <c r="PU176" s="257">
        <f t="shared" si="1198"/>
        <v>1.0142737996877724</v>
      </c>
      <c r="PV176" s="254">
        <f t="shared" si="929"/>
        <v>366.69643888953749</v>
      </c>
      <c r="PW176" s="255">
        <f t="shared" si="930"/>
        <v>413.26688662850876</v>
      </c>
      <c r="PX176" s="255">
        <f t="shared" si="931"/>
        <v>1.2164424763757735</v>
      </c>
      <c r="PY176" s="255">
        <f t="shared" si="932"/>
        <v>1.5083886707059591</v>
      </c>
      <c r="PZ176" s="255">
        <f t="shared" si="933"/>
        <v>369.87725417271679</v>
      </c>
      <c r="QA176" s="255">
        <f t="shared" si="1170"/>
        <v>0.99140034904202567</v>
      </c>
      <c r="QB176" s="259">
        <f t="shared" si="934"/>
        <v>3.2887734042919741E-3</v>
      </c>
      <c r="QC176" s="257">
        <f t="shared" si="1171"/>
        <v>1.1266971499453673</v>
      </c>
      <c r="QD176" s="254">
        <f t="shared" si="935"/>
        <v>340.59415003606108</v>
      </c>
      <c r="QE176" s="255">
        <f t="shared" si="936"/>
        <v>383.84960709064086</v>
      </c>
      <c r="QF176" s="255">
        <f t="shared" si="937"/>
        <v>1.138784956002306</v>
      </c>
      <c r="QG176" s="255">
        <f t="shared" si="938"/>
        <v>1.4120933454428595</v>
      </c>
      <c r="QH176" s="255">
        <f t="shared" si="939"/>
        <v>346.26434114194319</v>
      </c>
      <c r="QI176" s="255">
        <f t="shared" si="1199"/>
        <v>0.98362467504686613</v>
      </c>
      <c r="QJ176" s="259">
        <f t="shared" si="1200"/>
        <v>3.2887734042919741E-3</v>
      </c>
      <c r="QK176" s="257">
        <f t="shared" si="1201"/>
        <v>1.1257096393479822</v>
      </c>
      <c r="QL176" s="254">
        <f t="shared" si="940"/>
        <v>786.06651526211408</v>
      </c>
      <c r="QM176" s="255">
        <f t="shared" si="941"/>
        <v>885.89696270040258</v>
      </c>
      <c r="QN176" s="255">
        <f t="shared" si="942"/>
        <v>5.4074079687828194</v>
      </c>
      <c r="QO176" s="255">
        <f t="shared" si="943"/>
        <v>6.7051858812906957</v>
      </c>
      <c r="QP176" s="255">
        <f t="shared" si="1172"/>
        <v>1644.2020486196909</v>
      </c>
      <c r="QQ176" s="255">
        <f t="shared" si="1173"/>
        <v>0.47808389237929583</v>
      </c>
      <c r="QR176" s="259">
        <f t="shared" si="944"/>
        <v>3.2887734042919745E-3</v>
      </c>
      <c r="QS176" s="257">
        <f t="shared" si="1174"/>
        <v>1.0615059599492007</v>
      </c>
      <c r="QT176" s="254">
        <f t="shared" si="945"/>
        <v>165.64877126759168</v>
      </c>
      <c r="QU176" s="255">
        <f t="shared" si="946"/>
        <v>186.68616521857584</v>
      </c>
      <c r="QV176" s="255">
        <f t="shared" si="947"/>
        <v>0.57732490774826051</v>
      </c>
      <c r="QW176" s="255">
        <f t="shared" si="948"/>
        <v>0.71588288560784308</v>
      </c>
      <c r="QX176" s="255">
        <f t="shared" si="949"/>
        <v>175.54414268700594</v>
      </c>
      <c r="QY176" s="255">
        <f t="shared" si="1202"/>
        <v>0.94363029567407641</v>
      </c>
      <c r="QZ176" s="259">
        <f t="shared" si="1203"/>
        <v>3.2887734042919736E-3</v>
      </c>
      <c r="RA176" s="257">
        <f t="shared" si="1204"/>
        <v>1.1206303531676378</v>
      </c>
      <c r="RB176" s="254">
        <f t="shared" si="950"/>
        <v>6.4047301139446594E-2</v>
      </c>
      <c r="RC176" s="255">
        <f t="shared" si="951"/>
        <v>7.2181308384156317E-2</v>
      </c>
      <c r="RD176" s="255">
        <f t="shared" si="1175"/>
        <v>1.9838272432769494E-3</v>
      </c>
      <c r="RE176" s="255">
        <f t="shared" si="952"/>
        <v>2.4599457816634174E-3</v>
      </c>
      <c r="RF176" s="255">
        <f t="shared" si="953"/>
        <v>0.60321189677828801</v>
      </c>
      <c r="RG176" s="255">
        <f t="shared" si="1205"/>
        <v>0.1061771186568413</v>
      </c>
      <c r="RH176" s="259">
        <f t="shared" si="1206"/>
        <v>3.2887734042919745E-3</v>
      </c>
      <c r="RI176" s="257">
        <f t="shared" si="1207"/>
        <v>1.0142737996864488</v>
      </c>
      <c r="RJ176" s="254">
        <f t="shared" si="954"/>
        <v>69.500481335005787</v>
      </c>
      <c r="RK176" s="255">
        <f t="shared" si="955"/>
        <v>78.327042464551525</v>
      </c>
      <c r="RL176" s="255">
        <f t="shared" si="1176"/>
        <v>2.1527362721038608</v>
      </c>
      <c r="RM176" s="255">
        <f t="shared" si="956"/>
        <v>2.6693929774087874</v>
      </c>
      <c r="RN176" s="255">
        <f t="shared" si="957"/>
        <v>654.57117516654034</v>
      </c>
      <c r="RO176" s="255">
        <f t="shared" si="1208"/>
        <v>0.10617711865684128</v>
      </c>
      <c r="RP176" s="259">
        <f t="shared" si="1209"/>
        <v>3.2887734042919736E-3</v>
      </c>
      <c r="RQ176" s="257">
        <f t="shared" si="1210"/>
        <v>1.0142737996864488</v>
      </c>
      <c r="RR176" s="254">
        <f t="shared" si="958"/>
        <v>0</v>
      </c>
      <c r="RS176" s="255">
        <f t="shared" si="959"/>
        <v>0</v>
      </c>
      <c r="RT176" s="255">
        <f t="shared" si="1177"/>
        <v>0</v>
      </c>
      <c r="RU176" s="255">
        <f t="shared" si="960"/>
        <v>0</v>
      </c>
      <c r="RV176" s="255">
        <f t="shared" si="961"/>
        <v>0</v>
      </c>
      <c r="RW176" s="255"/>
      <c r="RX176" s="259"/>
      <c r="RY176" s="257"/>
      <c r="RZ176" s="260"/>
      <c r="SA176" s="242" t="e">
        <f t="shared" si="962"/>
        <v>#REF!</v>
      </c>
      <c r="SB176" s="242">
        <f t="shared" si="963"/>
        <v>0.2788826572968392</v>
      </c>
      <c r="SC176" s="242">
        <f t="shared" si="964"/>
        <v>0.4253388076325037</v>
      </c>
      <c r="SD176" s="242">
        <f t="shared" si="965"/>
        <v>1.1129213380701095E-2</v>
      </c>
      <c r="SE176" s="242">
        <f t="shared" si="966"/>
        <v>0</v>
      </c>
      <c r="SF176" s="262">
        <v>0</v>
      </c>
      <c r="SG176" s="242">
        <f t="shared" si="967"/>
        <v>0</v>
      </c>
      <c r="SH176" s="262">
        <v>0</v>
      </c>
      <c r="SI176" s="242">
        <f t="shared" si="968"/>
        <v>0.57113553903950109</v>
      </c>
      <c r="SJ176" s="242">
        <f t="shared" si="969"/>
        <v>2.4139716432568986E-2</v>
      </c>
      <c r="SK176" s="242">
        <f t="shared" si="970"/>
        <v>6.0856427981266341E-4</v>
      </c>
      <c r="SL176" s="242">
        <f t="shared" si="971"/>
        <v>0.25835165648247271</v>
      </c>
      <c r="SM176" s="242">
        <f t="shared" si="972"/>
        <v>0.24090186282046819</v>
      </c>
      <c r="SN176" s="242">
        <f t="shared" si="973"/>
        <v>0.87404400742217192</v>
      </c>
      <c r="SO176" s="242">
        <f t="shared" si="974"/>
        <v>0.11979538475362048</v>
      </c>
      <c r="SP176" s="242">
        <f t="shared" si="975"/>
        <v>2.0285475993728978E-4</v>
      </c>
      <c r="SQ176" s="242">
        <f t="shared" si="976"/>
        <v>0.27517248185493354</v>
      </c>
      <c r="SR176" s="242">
        <f t="shared" si="977"/>
        <v>0</v>
      </c>
      <c r="SS176" s="242" t="e">
        <f t="shared" si="978"/>
        <v>#REF!</v>
      </c>
      <c r="ST176" s="242" t="e">
        <f t="shared" si="979"/>
        <v>#REF!</v>
      </c>
      <c r="SU176" s="242" t="e">
        <f t="shared" si="1211"/>
        <v>#REF!</v>
      </c>
      <c r="SV176" s="242" t="e">
        <f t="shared" si="1212"/>
        <v>#REF!</v>
      </c>
      <c r="SW176" s="242" t="e">
        <f t="shared" si="980"/>
        <v>#REF!</v>
      </c>
      <c r="SX176" s="242" t="e">
        <f t="shared" si="980"/>
        <v>#REF!</v>
      </c>
      <c r="SY176" s="242" t="e">
        <f t="shared" si="980"/>
        <v>#REF!</v>
      </c>
      <c r="SZ176" s="263" t="e">
        <f t="shared" si="980"/>
        <v>#REF!</v>
      </c>
      <c r="TA176" s="264">
        <f t="shared" si="981"/>
        <v>1348.72011</v>
      </c>
      <c r="TB176" s="264">
        <f t="shared" si="982"/>
        <v>666.42957000000001</v>
      </c>
      <c r="TC176" s="264">
        <f t="shared" si="983"/>
        <v>1103.8159799999999</v>
      </c>
      <c r="TD176" s="264">
        <f t="shared" si="984"/>
        <v>26.882999999999999</v>
      </c>
      <c r="TE176" s="264">
        <f t="shared" si="985"/>
        <v>0</v>
      </c>
      <c r="TF176" s="264">
        <f t="shared" si="985"/>
        <v>0</v>
      </c>
      <c r="TG176" s="264">
        <f t="shared" si="986"/>
        <v>1416.7340999999999</v>
      </c>
      <c r="TH176" s="264">
        <f t="shared" si="987"/>
        <v>63.981539999999995</v>
      </c>
      <c r="TI176" s="264">
        <f t="shared" si="988"/>
        <v>1.6129799999999996</v>
      </c>
      <c r="TJ176" s="264">
        <f t="shared" si="989"/>
        <v>616.42719</v>
      </c>
      <c r="TK176" s="264">
        <f t="shared" si="990"/>
        <v>575.29619999999989</v>
      </c>
      <c r="TL176" s="264">
        <f t="shared" si="991"/>
        <v>2213.5462199999997</v>
      </c>
      <c r="TM176" s="264">
        <f t="shared" si="992"/>
        <v>287.37926999999996</v>
      </c>
      <c r="TN176" s="264">
        <f t="shared" si="993"/>
        <v>0.53765999999999992</v>
      </c>
      <c r="TO176" s="264">
        <f t="shared" si="994"/>
        <v>729.33578999999986</v>
      </c>
      <c r="TP176" s="264">
        <f t="shared" si="994"/>
        <v>0</v>
      </c>
      <c r="TQ176" s="264"/>
      <c r="TR176" s="264"/>
      <c r="TS176" s="264" t="e">
        <f t="shared" si="995"/>
        <v>#REF!</v>
      </c>
      <c r="TT176" s="264">
        <f t="shared" si="996"/>
        <v>749.72024761109276</v>
      </c>
      <c r="TU176" s="264">
        <f t="shared" si="997"/>
        <v>1143.4383165584595</v>
      </c>
      <c r="TV176" s="264">
        <f t="shared" si="998"/>
        <v>29.91866433133875</v>
      </c>
      <c r="TW176" s="264">
        <f t="shared" si="998"/>
        <v>0</v>
      </c>
      <c r="TX176" s="264">
        <f t="shared" si="999"/>
        <v>0</v>
      </c>
      <c r="TY176" s="264">
        <f t="shared" si="1000"/>
        <v>1535.3836695998907</v>
      </c>
      <c r="TZ176" s="264">
        <f t="shared" si="1001"/>
        <v>64.894799685675196</v>
      </c>
      <c r="UA176" s="264">
        <f t="shared" si="1002"/>
        <v>1.6360033534203828</v>
      </c>
      <c r="UB176" s="264">
        <f t="shared" si="1003"/>
        <v>694.52675812183134</v>
      </c>
      <c r="UC176" s="264">
        <f t="shared" si="1004"/>
        <v>647.61647782026455</v>
      </c>
      <c r="UD176" s="264">
        <f t="shared" si="1005"/>
        <v>2349.6925051530247</v>
      </c>
      <c r="UE176" s="264">
        <f t="shared" si="1006"/>
        <v>322.04593283315791</v>
      </c>
      <c r="UF176" s="264">
        <f t="shared" si="1007"/>
        <v>0.54533445113941603</v>
      </c>
      <c r="UG176" s="264">
        <f t="shared" si="1008"/>
        <v>739.74618297061772</v>
      </c>
      <c r="UH176" s="264">
        <f t="shared" si="1008"/>
        <v>0</v>
      </c>
      <c r="UI176" s="191"/>
      <c r="UJ176" s="191"/>
      <c r="UK176" s="191"/>
      <c r="UL176" s="191"/>
      <c r="UM176" s="189"/>
      <c r="UN176" s="191"/>
      <c r="UO176" s="191"/>
      <c r="UP176" s="191"/>
      <c r="UQ176" s="191"/>
      <c r="UR176" s="191"/>
      <c r="US176" s="191"/>
      <c r="UT176" s="191"/>
      <c r="UU176" s="191"/>
      <c r="UV176" s="192"/>
      <c r="UW176" s="191"/>
      <c r="UX176" s="191"/>
      <c r="UY176" s="191"/>
      <c r="UZ176" s="191"/>
      <c r="VA176" s="191"/>
      <c r="VB176" s="191"/>
      <c r="VC176" s="191"/>
      <c r="VD176" s="191"/>
      <c r="VE176" s="191"/>
      <c r="VF176" s="191"/>
      <c r="VG176" s="191"/>
      <c r="VH176" s="191"/>
      <c r="VI176" s="191"/>
      <c r="VJ176" s="191"/>
      <c r="VK176" s="191"/>
      <c r="VL176" s="191"/>
      <c r="VM176" s="191"/>
      <c r="VN176" s="219"/>
      <c r="VO176" s="191"/>
      <c r="VP176" s="191"/>
      <c r="VQ176" s="191"/>
      <c r="VR176" s="191"/>
      <c r="VS176" s="191"/>
      <c r="VT176" s="191"/>
      <c r="VU176" s="191"/>
      <c r="VV176" s="191"/>
    </row>
    <row r="177" spans="1:594" ht="23.1" hidden="1" customHeight="1" thickBot="1" x14ac:dyDescent="0.35">
      <c r="A177" s="265">
        <v>140</v>
      </c>
      <c r="B177" s="266" t="s">
        <v>175</v>
      </c>
      <c r="C177" s="265">
        <v>5</v>
      </c>
      <c r="D177" s="267">
        <v>2756.8</v>
      </c>
      <c r="E177" s="239"/>
      <c r="F177" s="240">
        <f t="shared" si="1009"/>
        <v>2756.8</v>
      </c>
      <c r="G177" s="240"/>
      <c r="H177" s="268">
        <f>315+2716</f>
        <v>3031</v>
      </c>
      <c r="I177" s="269">
        <v>3.8014000000000001</v>
      </c>
      <c r="J177" s="269">
        <v>3.8014000000000001</v>
      </c>
      <c r="K177" s="269">
        <f t="shared" si="1213"/>
        <v>3.1558999999999999</v>
      </c>
      <c r="L177" s="269">
        <f t="shared" si="1214"/>
        <v>3.4039999999999999</v>
      </c>
      <c r="M177" s="269">
        <v>0.73350000000000004</v>
      </c>
      <c r="N177" s="269">
        <v>0.24809999999999999</v>
      </c>
      <c r="O177" s="269">
        <v>0.39739999999999998</v>
      </c>
      <c r="P177" s="269">
        <v>1.6E-2</v>
      </c>
      <c r="Q177" s="269">
        <v>0</v>
      </c>
      <c r="R177" s="269">
        <v>0</v>
      </c>
      <c r="S177" s="269">
        <v>0.54200000000000004</v>
      </c>
      <c r="T177" s="269">
        <v>4.3700000000000003E-2</v>
      </c>
      <c r="U177" s="269">
        <v>1.1000000000000001E-3</v>
      </c>
      <c r="V177" s="269">
        <v>0.1666</v>
      </c>
      <c r="W177" s="269">
        <v>0.20269999999999999</v>
      </c>
      <c r="X177" s="269">
        <v>1.0441</v>
      </c>
      <c r="Y177" s="269">
        <v>0.1008</v>
      </c>
      <c r="Z177" s="269">
        <v>2.0000000000000001E-4</v>
      </c>
      <c r="AA177" s="269">
        <v>0.30520000000000003</v>
      </c>
      <c r="AB177" s="269">
        <v>0</v>
      </c>
      <c r="AC177" s="244">
        <v>260.69</v>
      </c>
      <c r="AD177" s="243">
        <f t="shared" si="802"/>
        <v>57.351799999999997</v>
      </c>
      <c r="AE177" s="243">
        <f t="shared" si="806"/>
        <v>0</v>
      </c>
      <c r="AF177" s="243">
        <f t="shared" si="1010"/>
        <v>0</v>
      </c>
      <c r="AG177" s="243">
        <f t="shared" si="1011"/>
        <v>0</v>
      </c>
      <c r="AH177" s="244">
        <v>9.5845780059166596</v>
      </c>
      <c r="AI177" s="243">
        <f t="shared" si="807"/>
        <v>37.225551501209978</v>
      </c>
      <c r="AJ177" s="243">
        <f t="shared" si="1012"/>
        <v>1.1999153222676482</v>
      </c>
      <c r="AK177" s="243">
        <f t="shared" si="1013"/>
        <v>31.753218533980064</v>
      </c>
      <c r="AL177" s="243">
        <f t="shared" si="808"/>
        <v>18.242596475356333</v>
      </c>
      <c r="AM177" s="243">
        <f t="shared" si="1014"/>
        <v>459.71343117897953</v>
      </c>
      <c r="AN177" s="244">
        <v>738.04</v>
      </c>
      <c r="AO177" s="244">
        <v>162.36879999999999</v>
      </c>
      <c r="AP177" s="243">
        <f t="shared" si="1015"/>
        <v>0</v>
      </c>
      <c r="AQ177" s="243">
        <f t="shared" si="1016"/>
        <v>0</v>
      </c>
      <c r="AR177" s="243">
        <f t="shared" si="1017"/>
        <v>0</v>
      </c>
      <c r="AS177" s="244">
        <v>87.965412919691701</v>
      </c>
      <c r="AT177" s="244" t="e">
        <f t="shared" si="809"/>
        <v>#REF!</v>
      </c>
      <c r="AU177" s="243">
        <f t="shared" si="810"/>
        <v>112.30101614359455</v>
      </c>
      <c r="AV177" s="243">
        <f t="shared" si="1018"/>
        <v>3.6198714201063122</v>
      </c>
      <c r="AW177" s="243">
        <f t="shared" si="1019"/>
        <v>95.792233113851239</v>
      </c>
      <c r="AX177" s="243">
        <f t="shared" si="811"/>
        <v>55.033761453164317</v>
      </c>
      <c r="AY177" s="243">
        <f t="shared" si="1020"/>
        <v>1386.8507886197406</v>
      </c>
      <c r="AZ177" s="244">
        <v>134</v>
      </c>
      <c r="BA177" s="243">
        <f t="shared" si="1021"/>
        <v>683.02033333333327</v>
      </c>
      <c r="BB177" s="243">
        <f t="shared" si="1022"/>
        <v>71.229263333333321</v>
      </c>
      <c r="BC177" s="243">
        <f t="shared" si="1023"/>
        <v>56.983410666666657</v>
      </c>
      <c r="BD177" s="243">
        <f t="shared" si="1024"/>
        <v>14.245852666666664</v>
      </c>
      <c r="BE177" s="244">
        <v>26.710973750000001</v>
      </c>
      <c r="BF177" s="243">
        <f t="shared" si="1025"/>
        <v>21.368779000000004</v>
      </c>
      <c r="BG177" s="243">
        <f t="shared" si="1026"/>
        <v>5.3421947499999973</v>
      </c>
      <c r="BH177" s="243">
        <f t="shared" si="812"/>
        <v>88.734271371565001</v>
      </c>
      <c r="BI177" s="243">
        <f t="shared" si="1027"/>
        <v>2.8602292655230523</v>
      </c>
      <c r="BJ177" s="243">
        <f t="shared" si="1028"/>
        <v>75.68991181294416</v>
      </c>
      <c r="BK177" s="243">
        <f t="shared" si="813"/>
        <v>43.484742089411583</v>
      </c>
      <c r="BL177" s="243">
        <f t="shared" si="1029"/>
        <v>1095.8155006531717</v>
      </c>
      <c r="BM177" s="244">
        <v>16.170000000000002</v>
      </c>
      <c r="BN177" s="243">
        <f t="shared" si="1030"/>
        <v>3.5574000000000003</v>
      </c>
      <c r="BO177" s="243">
        <f t="shared" si="814"/>
        <v>0</v>
      </c>
      <c r="BP177" s="243">
        <f t="shared" si="1031"/>
        <v>0</v>
      </c>
      <c r="BQ177" s="243">
        <f t="shared" si="1032"/>
        <v>0</v>
      </c>
      <c r="BR177" s="244">
        <v>1.8530982329333301</v>
      </c>
      <c r="BS177" s="243">
        <f t="shared" si="815"/>
        <v>2.452018525740693</v>
      </c>
      <c r="BT177" s="243">
        <f t="shared" si="1033"/>
        <v>7.90375019541283E-2</v>
      </c>
      <c r="BU177" s="243">
        <f t="shared" si="1034"/>
        <v>2.0915601504166057</v>
      </c>
      <c r="BV177" s="243">
        <f t="shared" si="816"/>
        <v>1.2016258379337015</v>
      </c>
      <c r="BW177" s="243">
        <f t="shared" si="1035"/>
        <v>30.280971115929272</v>
      </c>
      <c r="BX177" s="244">
        <v>0</v>
      </c>
      <c r="BY177" s="243">
        <f t="shared" si="817"/>
        <v>0</v>
      </c>
      <c r="BZ177" s="243">
        <f t="shared" si="1036"/>
        <v>0</v>
      </c>
      <c r="CA177" s="243">
        <f t="shared" si="1037"/>
        <v>0</v>
      </c>
      <c r="CB177" s="243">
        <f t="shared" si="818"/>
        <v>0</v>
      </c>
      <c r="CC177" s="243">
        <f t="shared" si="1038"/>
        <v>0</v>
      </c>
      <c r="CD177" s="245"/>
      <c r="CE177" s="243">
        <f t="shared" si="819"/>
        <v>0</v>
      </c>
      <c r="CF177" s="243">
        <f t="shared" si="1039"/>
        <v>0</v>
      </c>
      <c r="CG177" s="243">
        <f t="shared" si="1040"/>
        <v>0</v>
      </c>
      <c r="CH177" s="243">
        <f t="shared" si="820"/>
        <v>0</v>
      </c>
      <c r="CI177" s="243">
        <f t="shared" si="1041"/>
        <v>0</v>
      </c>
      <c r="CJ177" s="245"/>
      <c r="CK177" s="243">
        <f t="shared" si="821"/>
        <v>0</v>
      </c>
      <c r="CL177" s="243">
        <f t="shared" si="1042"/>
        <v>0</v>
      </c>
      <c r="CM177" s="243">
        <f t="shared" si="1043"/>
        <v>0</v>
      </c>
      <c r="CN177" s="243">
        <f t="shared" si="822"/>
        <v>0</v>
      </c>
      <c r="CO177" s="243">
        <f t="shared" si="1044"/>
        <v>0</v>
      </c>
      <c r="CP177" s="243">
        <v>0</v>
      </c>
      <c r="CQ177" s="243">
        <f t="shared" si="823"/>
        <v>0</v>
      </c>
      <c r="CR177" s="243">
        <f t="shared" si="1178"/>
        <v>0</v>
      </c>
      <c r="CS177" s="243">
        <f t="shared" si="1045"/>
        <v>0</v>
      </c>
      <c r="CT177" s="243">
        <f t="shared" si="824"/>
        <v>0</v>
      </c>
      <c r="CU177" s="243">
        <f t="shared" si="1046"/>
        <v>0</v>
      </c>
      <c r="CV177" s="243"/>
      <c r="CW177" s="243">
        <f t="shared" si="825"/>
        <v>0</v>
      </c>
      <c r="CX177" s="243">
        <f t="shared" si="1179"/>
        <v>0</v>
      </c>
      <c r="CY177" s="243">
        <f t="shared" si="1047"/>
        <v>0</v>
      </c>
      <c r="CZ177" s="243">
        <f t="shared" si="826"/>
        <v>0</v>
      </c>
      <c r="DA177" s="243">
        <f t="shared" si="1048"/>
        <v>0</v>
      </c>
      <c r="DB177" s="244">
        <v>0</v>
      </c>
      <c r="DC177" s="243">
        <f t="shared" si="1049"/>
        <v>0</v>
      </c>
      <c r="DD177" s="243">
        <f t="shared" si="827"/>
        <v>0</v>
      </c>
      <c r="DE177" s="244">
        <v>0</v>
      </c>
      <c r="DF177" s="244">
        <v>0</v>
      </c>
      <c r="DG177" s="243">
        <f t="shared" si="828"/>
        <v>0</v>
      </c>
      <c r="DH177" s="243">
        <f t="shared" si="829"/>
        <v>0</v>
      </c>
      <c r="DI177" s="243">
        <f t="shared" si="1050"/>
        <v>0</v>
      </c>
      <c r="DJ177" s="244">
        <v>196.58</v>
      </c>
      <c r="DK177" s="243">
        <f t="shared" si="1051"/>
        <v>43.247600000000006</v>
      </c>
      <c r="DL177" s="243">
        <f t="shared" si="830"/>
        <v>0</v>
      </c>
      <c r="DM177" s="244">
        <v>8.2146133881650005</v>
      </c>
      <c r="DN177" s="244">
        <v>9.1570035549999993</v>
      </c>
      <c r="DO177" s="243">
        <f t="shared" si="831"/>
        <v>29.223479362872798</v>
      </c>
      <c r="DP177" s="243">
        <f t="shared" si="832"/>
        <v>14.321134815301892</v>
      </c>
      <c r="DQ177" s="243">
        <f t="shared" si="1052"/>
        <v>360.89259734560767</v>
      </c>
      <c r="DR177" s="244">
        <v>41.43</v>
      </c>
      <c r="DS177" s="243">
        <f t="shared" si="1053"/>
        <v>9.1145999999999994</v>
      </c>
      <c r="DT177" s="243">
        <f t="shared" si="833"/>
        <v>0</v>
      </c>
      <c r="DU177" s="244">
        <v>1.7522921793399999</v>
      </c>
      <c r="DV177" s="244">
        <v>0</v>
      </c>
      <c r="DW177" s="243">
        <f t="shared" si="834"/>
        <v>5.9420754367344912</v>
      </c>
      <c r="DX177" s="243">
        <f t="shared" si="835"/>
        <v>2.9119483808037252</v>
      </c>
      <c r="DY177" s="243">
        <f t="shared" si="836"/>
        <v>73.381099196253871</v>
      </c>
      <c r="DZ177" s="244">
        <v>143.22999999999999</v>
      </c>
      <c r="EA177" s="243">
        <f t="shared" si="1054"/>
        <v>31.510599999999997</v>
      </c>
      <c r="EB177" s="243">
        <f t="shared" si="837"/>
        <v>0</v>
      </c>
      <c r="EC177" s="244">
        <v>5.9364326823200102</v>
      </c>
      <c r="ED177" s="244">
        <v>5.8755613875000001E-2</v>
      </c>
      <c r="EE177" s="243">
        <f t="shared" si="838"/>
        <v>20.535554665290988</v>
      </c>
      <c r="EF177" s="243">
        <f t="shared" si="839"/>
        <v>10.063567148074299</v>
      </c>
      <c r="EG177" s="243">
        <f t="shared" si="840"/>
        <v>253.60189213147231</v>
      </c>
      <c r="EH177" s="244">
        <v>11.15</v>
      </c>
      <c r="EI177" s="243">
        <f t="shared" si="1055"/>
        <v>2.4530000000000003</v>
      </c>
      <c r="EJ177" s="243">
        <f t="shared" si="841"/>
        <v>0</v>
      </c>
      <c r="EK177" s="244">
        <v>0.47023162756999898</v>
      </c>
      <c r="EL177" s="244">
        <v>0</v>
      </c>
      <c r="EM177" s="243">
        <f t="shared" si="842"/>
        <v>1.5990281732782312</v>
      </c>
      <c r="EN177" s="243">
        <f t="shared" si="843"/>
        <v>0.78361299004241169</v>
      </c>
      <c r="EO177" s="243">
        <f t="shared" si="1056"/>
        <v>19.747047349068772</v>
      </c>
      <c r="EP177" s="244">
        <v>0</v>
      </c>
      <c r="EQ177" s="244">
        <v>319.78879999999998</v>
      </c>
      <c r="ER177" s="244">
        <v>0</v>
      </c>
      <c r="ES177" s="244">
        <v>0</v>
      </c>
      <c r="ET177" s="244">
        <v>0</v>
      </c>
      <c r="EU177" s="243">
        <f t="shared" si="844"/>
        <v>36.335030519719496</v>
      </c>
      <c r="EV177" s="243">
        <f t="shared" si="1057"/>
        <v>1.171210582447836</v>
      </c>
      <c r="EW177" s="243">
        <f t="shared" si="1058"/>
        <v>30.993608368541882</v>
      </c>
      <c r="EX177" s="243">
        <f t="shared" si="845"/>
        <v>17.806191525985977</v>
      </c>
      <c r="EY177" s="243">
        <f t="shared" si="1059"/>
        <v>448.71602645484654</v>
      </c>
      <c r="EZ177" s="245">
        <f t="shared" si="1060"/>
        <v>392.39</v>
      </c>
      <c r="FA177" s="245">
        <f t="shared" si="1060"/>
        <v>86.325800000000001</v>
      </c>
      <c r="FB177" s="245">
        <f t="shared" si="1060"/>
        <v>0</v>
      </c>
      <c r="FC177" s="245">
        <f t="shared" si="1061"/>
        <v>0</v>
      </c>
      <c r="FD177" s="245">
        <f t="shared" si="1062"/>
        <v>0</v>
      </c>
      <c r="FE177" s="245">
        <f t="shared" si="1063"/>
        <v>25.589329046270009</v>
      </c>
      <c r="FF177" s="245">
        <f t="shared" si="1064"/>
        <v>93.635168157896004</v>
      </c>
      <c r="FG177" s="245">
        <f t="shared" si="1065"/>
        <v>3.018203047229945</v>
      </c>
      <c r="FH177" s="245">
        <f t="shared" si="1066"/>
        <v>79.870353482526696</v>
      </c>
      <c r="FI177" s="245">
        <f t="shared" si="1067"/>
        <v>45.886454860208303</v>
      </c>
      <c r="FJ177" s="245">
        <f t="shared" si="1067"/>
        <v>1156.3386624772493</v>
      </c>
      <c r="FK177" s="244">
        <f t="shared" si="846"/>
        <v>85.850000186150851</v>
      </c>
      <c r="FL177" s="244">
        <v>9.7544453616940796</v>
      </c>
      <c r="FM177" s="243">
        <f t="shared" si="1068"/>
        <v>0.31442135784983266</v>
      </c>
      <c r="FN177" s="243">
        <f t="shared" si="1069"/>
        <v>8.3204955402090608</v>
      </c>
      <c r="FO177" s="244">
        <v>4.7802222680847004</v>
      </c>
      <c r="FP177" s="244">
        <f t="shared" si="1070"/>
        <v>120.46160137911555</v>
      </c>
      <c r="FQ177" s="244">
        <f t="shared" si="847"/>
        <v>2.2000000047703163</v>
      </c>
      <c r="FR177" s="244">
        <v>0.249968314452265</v>
      </c>
      <c r="FS177" s="243">
        <f t="shared" si="1071"/>
        <v>8.0573906496171355E-3</v>
      </c>
      <c r="FT177" s="243">
        <f t="shared" si="1072"/>
        <v>0.21322178437344103</v>
      </c>
      <c r="FU177" s="244">
        <v>0.122498415722613</v>
      </c>
      <c r="FV177" s="244">
        <f t="shared" si="1073"/>
        <v>3.0869600819342331</v>
      </c>
      <c r="FW177" s="270">
        <v>3.8940000000000002E-2</v>
      </c>
      <c r="FX177" s="243">
        <f t="shared" si="1074"/>
        <v>176.88547894616281</v>
      </c>
      <c r="FY177" s="243">
        <f t="shared" si="1075"/>
        <v>38.914805368155818</v>
      </c>
      <c r="FZ177" s="243">
        <f t="shared" si="848"/>
        <v>0</v>
      </c>
      <c r="GA177" s="243">
        <f t="shared" si="1076"/>
        <v>0</v>
      </c>
      <c r="GB177" s="243">
        <f t="shared" si="1077"/>
        <v>0</v>
      </c>
      <c r="GC177" s="243">
        <f t="shared" si="1078"/>
        <v>3.0321618373757362</v>
      </c>
      <c r="GD177" s="243">
        <f t="shared" si="849"/>
        <v>24.864171633361416</v>
      </c>
      <c r="GE177" s="243">
        <f t="shared" si="1079"/>
        <v>0.80146295528739786</v>
      </c>
      <c r="GF177" s="243">
        <f t="shared" si="1080"/>
        <v>21.209020248225219</v>
      </c>
      <c r="GG177" s="243">
        <f t="shared" si="850"/>
        <v>12.184830889252789</v>
      </c>
      <c r="GH177" s="247">
        <f t="shared" si="1081"/>
        <v>307.05773840917027</v>
      </c>
      <c r="GI177" s="244">
        <v>606</v>
      </c>
      <c r="GJ177" s="244">
        <v>4143.17</v>
      </c>
      <c r="GK177" s="244">
        <v>911.49739999999997</v>
      </c>
      <c r="GL177" s="244">
        <v>2541.3103035580898</v>
      </c>
      <c r="GM177" s="244">
        <v>71.022008333333304</v>
      </c>
      <c r="GN177" s="271">
        <v>213.96</v>
      </c>
      <c r="GO177" s="243">
        <f t="shared" si="1082"/>
        <v>47.071200000000005</v>
      </c>
      <c r="GP177" s="243">
        <f t="shared" si="851"/>
        <v>0</v>
      </c>
      <c r="GQ177" s="243">
        <f t="shared" si="1083"/>
        <v>0</v>
      </c>
      <c r="GR177" s="243">
        <f t="shared" si="1084"/>
        <v>0</v>
      </c>
      <c r="GS177" s="244">
        <v>4.3130721075</v>
      </c>
      <c r="GT177" s="244">
        <v>1.71998477630417</v>
      </c>
      <c r="GU177" s="245"/>
      <c r="GV177" s="243">
        <f t="shared" si="852"/>
        <v>30.344364544972279</v>
      </c>
      <c r="GW177" s="243">
        <f t="shared" si="1085"/>
        <v>0.97810956436210006</v>
      </c>
      <c r="GX177" s="243">
        <f t="shared" si="1086"/>
        <v>25.883598759844908</v>
      </c>
      <c r="GY177" s="243">
        <f t="shared" si="853"/>
        <v>14.870431071438823</v>
      </c>
      <c r="GZ177" s="243">
        <f t="shared" si="1087"/>
        <v>374.73486300025826</v>
      </c>
      <c r="HA177" s="244">
        <v>0</v>
      </c>
      <c r="HB177" s="244">
        <v>44</v>
      </c>
      <c r="HC177" s="244">
        <v>0</v>
      </c>
      <c r="HD177" s="244">
        <v>0</v>
      </c>
      <c r="HE177" s="244">
        <v>0</v>
      </c>
      <c r="HF177" s="243">
        <f t="shared" si="1088"/>
        <v>0</v>
      </c>
      <c r="HG177" s="243">
        <f t="shared" si="854"/>
        <v>0</v>
      </c>
      <c r="HH177" s="244">
        <v>0</v>
      </c>
      <c r="HI177" s="244">
        <v>0</v>
      </c>
      <c r="HJ177" s="243">
        <f t="shared" si="855"/>
        <v>0</v>
      </c>
      <c r="HK177" s="243">
        <f t="shared" si="856"/>
        <v>0</v>
      </c>
      <c r="HL177" s="243">
        <f t="shared" si="857"/>
        <v>0</v>
      </c>
      <c r="HM177" s="244">
        <v>95.23</v>
      </c>
      <c r="HN177" s="243">
        <f t="shared" si="1089"/>
        <v>20.950600000000001</v>
      </c>
      <c r="HO177" s="243">
        <f t="shared" si="858"/>
        <v>0</v>
      </c>
      <c r="HP177" s="244">
        <v>4.1086237368049998</v>
      </c>
      <c r="HQ177" s="244">
        <v>93.401804049994197</v>
      </c>
      <c r="HR177" s="243">
        <f t="shared" si="859"/>
        <v>24.279993597097757</v>
      </c>
      <c r="HS177" s="243">
        <f t="shared" si="860"/>
        <v>11.898551069194848</v>
      </c>
      <c r="HT177" s="243">
        <f t="shared" si="861"/>
        <v>299.84348694371016</v>
      </c>
      <c r="HU177" s="244">
        <v>67.930000000000007</v>
      </c>
      <c r="HV177" s="243">
        <f t="shared" si="1090"/>
        <v>14.944600000000001</v>
      </c>
      <c r="HW177" s="243">
        <f t="shared" si="862"/>
        <v>0</v>
      </c>
      <c r="HX177" s="244">
        <v>2.7745257848049998</v>
      </c>
      <c r="HY177" s="244">
        <v>152.99454829090001</v>
      </c>
      <c r="HZ177" s="243">
        <f t="shared" si="863"/>
        <v>27.115162197296257</v>
      </c>
      <c r="IA177" s="243">
        <f t="shared" si="864"/>
        <v>13.287941813650065</v>
      </c>
      <c r="IB177" s="243">
        <f t="shared" si="865"/>
        <v>334.85613370398158</v>
      </c>
      <c r="IC177" s="244">
        <v>26.77</v>
      </c>
      <c r="ID177" s="243">
        <f t="shared" si="1091"/>
        <v>5.8894000000000002</v>
      </c>
      <c r="IE177" s="243">
        <f t="shared" si="866"/>
        <v>0</v>
      </c>
      <c r="IF177" s="244">
        <v>1.18431513648</v>
      </c>
      <c r="IG177" s="244">
        <v>1.5563643154025</v>
      </c>
      <c r="IH177" s="243">
        <f t="shared" si="867"/>
        <v>4.0222264422163798</v>
      </c>
      <c r="II177" s="243">
        <f t="shared" si="868"/>
        <v>1.971115294704944</v>
      </c>
      <c r="IJ177" s="243">
        <f t="shared" si="1092"/>
        <v>49.672105426564585</v>
      </c>
      <c r="IK177" s="244">
        <v>27.97</v>
      </c>
      <c r="IL177" s="243">
        <f t="shared" si="1093"/>
        <v>6.1533999999999995</v>
      </c>
      <c r="IM177" s="243">
        <f t="shared" si="869"/>
        <v>0</v>
      </c>
      <c r="IN177" s="244">
        <v>1.2848841397649999</v>
      </c>
      <c r="IO177" s="244">
        <v>56.961813743359997</v>
      </c>
      <c r="IP177" s="243">
        <f t="shared" si="870"/>
        <v>10.495271647077146</v>
      </c>
      <c r="IQ177" s="243">
        <f t="shared" si="871"/>
        <v>5.1432684765101078</v>
      </c>
      <c r="IR177" s="243">
        <f t="shared" si="1094"/>
        <v>129.61036560805468</v>
      </c>
      <c r="IS177" s="244">
        <v>3.94</v>
      </c>
      <c r="IT177" s="243">
        <f t="shared" si="1095"/>
        <v>0.86680000000000001</v>
      </c>
      <c r="IU177" s="243">
        <f t="shared" si="872"/>
        <v>0</v>
      </c>
      <c r="IV177" s="244">
        <v>0.172390469735</v>
      </c>
      <c r="IW177" s="244">
        <v>0.40903935188016299</v>
      </c>
      <c r="IX177" s="243">
        <f t="shared" si="873"/>
        <v>0.61222123794094629</v>
      </c>
      <c r="IY177" s="243">
        <f t="shared" si="874"/>
        <v>0.3000225529778055</v>
      </c>
      <c r="IZ177" s="243">
        <f t="shared" si="1096"/>
        <v>7.5605683350406974</v>
      </c>
      <c r="JA177" s="244">
        <v>42.126249999999999</v>
      </c>
      <c r="JB177" s="243">
        <f t="shared" si="1097"/>
        <v>9.2677750000000003</v>
      </c>
      <c r="JC177" s="244">
        <v>306.16208333333299</v>
      </c>
      <c r="JD177" s="243">
        <f t="shared" si="875"/>
        <v>0</v>
      </c>
      <c r="JE177" s="243">
        <f t="shared" si="876"/>
        <v>40.626226149270344</v>
      </c>
      <c r="JF177" s="243">
        <f t="shared" si="877"/>
        <v>19.909116724130168</v>
      </c>
      <c r="JG177" s="243">
        <f t="shared" si="1098"/>
        <v>501.70974144808019</v>
      </c>
      <c r="JH177" s="244">
        <v>170.666666666667</v>
      </c>
      <c r="JI177" s="243">
        <f t="shared" si="1099"/>
        <v>37.546666666666738</v>
      </c>
      <c r="JJ177" s="244">
        <v>215.166666666667</v>
      </c>
      <c r="JK177" s="243">
        <f t="shared" si="878"/>
        <v>0</v>
      </c>
      <c r="JL177" s="243">
        <f t="shared" si="879"/>
        <v>48.105265792419452</v>
      </c>
      <c r="JM177" s="243">
        <f t="shared" si="880"/>
        <v>23.574263289621012</v>
      </c>
      <c r="JN177" s="243">
        <f t="shared" si="1100"/>
        <v>594.07143489844941</v>
      </c>
      <c r="JO177" s="244">
        <v>0</v>
      </c>
      <c r="JP177" s="243">
        <f t="shared" si="1101"/>
        <v>0</v>
      </c>
      <c r="JQ177" s="244">
        <v>0</v>
      </c>
      <c r="JR177" s="243">
        <f t="shared" si="881"/>
        <v>0</v>
      </c>
      <c r="JS177" s="243">
        <f t="shared" si="882"/>
        <v>0</v>
      </c>
      <c r="JT177" s="243">
        <f t="shared" si="883"/>
        <v>0</v>
      </c>
      <c r="JU177" s="243">
        <f t="shared" si="1102"/>
        <v>0</v>
      </c>
      <c r="JV177" s="244">
        <v>1.56833333333333</v>
      </c>
      <c r="JW177" s="243">
        <f t="shared" si="1103"/>
        <v>0.34503333333333258</v>
      </c>
      <c r="JX177" s="244">
        <v>3.2176666666666698</v>
      </c>
      <c r="JY177" s="243">
        <f t="shared" si="884"/>
        <v>0</v>
      </c>
      <c r="JZ177" s="243">
        <f t="shared" si="885"/>
        <v>0.58299806861392489</v>
      </c>
      <c r="KA177" s="243">
        <f t="shared" si="886"/>
        <v>0.28570157009736291</v>
      </c>
      <c r="KB177" s="243">
        <f t="shared" si="1104"/>
        <v>7.1996795664535442</v>
      </c>
      <c r="KC177" s="244">
        <v>114.96</v>
      </c>
      <c r="KD177" s="243">
        <f t="shared" si="1105"/>
        <v>25.2912</v>
      </c>
      <c r="KE177" s="244">
        <v>64.653333333333293</v>
      </c>
      <c r="KF177" s="243">
        <f t="shared" si="887"/>
        <v>0</v>
      </c>
      <c r="KG177" s="243">
        <f t="shared" si="888"/>
        <v>23.281654868136549</v>
      </c>
      <c r="KH177" s="243">
        <f t="shared" si="889"/>
        <v>11.409309410073492</v>
      </c>
      <c r="KI177" s="243">
        <f t="shared" si="1106"/>
        <v>287.51459713385196</v>
      </c>
      <c r="KJ177" s="244">
        <v>48.809130555555498</v>
      </c>
      <c r="KK177" s="243">
        <f t="shared" si="1107"/>
        <v>10.73800872222221</v>
      </c>
      <c r="KL177" s="244">
        <v>47.310744444444403</v>
      </c>
      <c r="KM177" s="243">
        <f t="shared" si="890"/>
        <v>0</v>
      </c>
      <c r="KN177" s="243">
        <f t="shared" si="891"/>
        <v>12.141402282755298</v>
      </c>
      <c r="KO177" s="243">
        <f t="shared" si="892"/>
        <v>5.9499643002488707</v>
      </c>
      <c r="KP177" s="243">
        <f t="shared" si="1108"/>
        <v>149.93910036627153</v>
      </c>
      <c r="KQ177" s="243">
        <f t="shared" si="1109"/>
        <v>599.97038055555583</v>
      </c>
      <c r="KR177" s="243">
        <f t="shared" si="1109"/>
        <v>131.99348372222229</v>
      </c>
      <c r="KS177" s="243">
        <f t="shared" si="1110"/>
        <v>951.35880346357112</v>
      </c>
      <c r="KT177" s="243">
        <f t="shared" si="1111"/>
        <v>0</v>
      </c>
      <c r="KU177" s="243">
        <f t="shared" si="1112"/>
        <v>0</v>
      </c>
      <c r="KV177" s="243">
        <f t="shared" si="1113"/>
        <v>0</v>
      </c>
      <c r="KW177" s="243">
        <f t="shared" si="1114"/>
        <v>191.26242228282408</v>
      </c>
      <c r="KX177" s="243">
        <f t="shared" si="1115"/>
        <v>6.1650855881537785</v>
      </c>
      <c r="KY177" s="243">
        <f t="shared" si="1116"/>
        <v>163.14593732446082</v>
      </c>
      <c r="KZ177" s="243">
        <f t="shared" si="1117"/>
        <v>93.729254501208672</v>
      </c>
      <c r="LA177" s="243">
        <f t="shared" si="1117"/>
        <v>2361.9772134304585</v>
      </c>
      <c r="LB177" s="244">
        <v>103.26</v>
      </c>
      <c r="LC177" s="243">
        <f t="shared" si="1118"/>
        <v>22.717200000000002</v>
      </c>
      <c r="LD177" s="243">
        <f t="shared" si="893"/>
        <v>0</v>
      </c>
      <c r="LE177" s="243">
        <f t="shared" si="1119"/>
        <v>0</v>
      </c>
      <c r="LF177" s="243">
        <f t="shared" si="1120"/>
        <v>0</v>
      </c>
      <c r="LG177" s="244">
        <v>8.8318663913916708</v>
      </c>
      <c r="LH177" s="243">
        <f t="shared" si="894"/>
        <v>15.317270466214293</v>
      </c>
      <c r="LI177" s="243">
        <f t="shared" si="1121"/>
        <v>0.49373150394107257</v>
      </c>
      <c r="LJ177" s="243">
        <f t="shared" si="1122"/>
        <v>13.065558919710622</v>
      </c>
      <c r="LK177" s="243">
        <f t="shared" si="895"/>
        <v>7.5063168428802998</v>
      </c>
      <c r="LL177" s="243">
        <f t="shared" si="1123"/>
        <v>189.15918444058354</v>
      </c>
      <c r="LM177" s="243">
        <f t="shared" si="896"/>
        <v>0.54166666784117723</v>
      </c>
      <c r="LN177" s="244">
        <v>6.1545228937110799E-2</v>
      </c>
      <c r="LO177" s="243">
        <f t="shared" si="1124"/>
        <v>1.9838272432769494E-3</v>
      </c>
      <c r="LP177" s="243">
        <f t="shared" si="1125"/>
        <v>5.2497787819218517E-2</v>
      </c>
      <c r="LQ177" s="243">
        <f t="shared" si="897"/>
        <v>3.0160594838914402E-2</v>
      </c>
      <c r="LR177" s="243">
        <f t="shared" si="1126"/>
        <v>0.7600469899406429</v>
      </c>
      <c r="LS177" s="244">
        <v>599.70763999999997</v>
      </c>
      <c r="LT177" s="243">
        <f t="shared" si="898"/>
        <v>68.139958004498439</v>
      </c>
      <c r="LU177" s="243">
        <f t="shared" si="1127"/>
        <v>2.1963994184374722</v>
      </c>
      <c r="LV177" s="243">
        <f t="shared" si="1128"/>
        <v>58.123060375418092</v>
      </c>
      <c r="LW177" s="243">
        <f t="shared" si="899"/>
        <v>33.392379900224924</v>
      </c>
      <c r="LX177" s="243">
        <f t="shared" si="1129"/>
        <v>841.48797348566802</v>
      </c>
      <c r="LY177" s="245">
        <f t="shared" si="900"/>
        <v>0</v>
      </c>
      <c r="LZ177" s="244">
        <v>0</v>
      </c>
      <c r="MA177" s="249">
        <f t="shared" si="1130"/>
        <v>0</v>
      </c>
      <c r="MB177" s="249">
        <f t="shared" si="1131"/>
        <v>0</v>
      </c>
      <c r="MC177" s="249">
        <f t="shared" si="901"/>
        <v>0</v>
      </c>
      <c r="MD177" s="247">
        <f t="shared" si="1132"/>
        <v>0</v>
      </c>
      <c r="ME177" s="250">
        <f t="shared" si="1133"/>
        <v>8327.7249352622002</v>
      </c>
      <c r="MF177" s="251">
        <f t="shared" si="1180"/>
        <v>3051.6663485920967</v>
      </c>
      <c r="MG177" s="252" t="e">
        <f t="shared" si="1134"/>
        <v>#REF!</v>
      </c>
      <c r="MH177" s="252" t="e">
        <f t="shared" si="1181"/>
        <v>#REF!</v>
      </c>
      <c r="MI177" s="252">
        <f t="shared" si="1135"/>
        <v>599.70763999999997</v>
      </c>
      <c r="MJ177" s="252">
        <f t="shared" si="1136"/>
        <v>0</v>
      </c>
      <c r="MK177" s="252">
        <f t="shared" si="1182"/>
        <v>683.02033333333327</v>
      </c>
      <c r="ML177" s="252">
        <f t="shared" si="1137"/>
        <v>0</v>
      </c>
      <c r="MM177" s="252">
        <f t="shared" si="1138"/>
        <v>0</v>
      </c>
      <c r="MN177" s="252">
        <f t="shared" si="1139"/>
        <v>319.78879999999998</v>
      </c>
      <c r="MO177" s="252">
        <f t="shared" si="1140"/>
        <v>85.850000186150851</v>
      </c>
      <c r="MP177" s="253">
        <f t="shared" si="1141"/>
        <v>2.2000000047703163</v>
      </c>
      <c r="MQ177" s="254">
        <f t="shared" si="1183"/>
        <v>0</v>
      </c>
      <c r="MR177" s="255">
        <f t="shared" si="1142"/>
        <v>0</v>
      </c>
      <c r="MS177" s="255">
        <f t="shared" si="1184"/>
        <v>0</v>
      </c>
      <c r="MT177" s="255">
        <f t="shared" si="1185"/>
        <v>710.67720205667968</v>
      </c>
      <c r="MU177" s="255">
        <f t="shared" si="902"/>
        <v>22.907718745453469</v>
      </c>
      <c r="MV177" s="255">
        <f t="shared" si="1143"/>
        <v>739.56921696683287</v>
      </c>
      <c r="MW177" s="255" t="e">
        <f t="shared" si="903"/>
        <v>#REF!</v>
      </c>
      <c r="MX177" s="255" t="e">
        <f t="shared" si="904"/>
        <v>#REF!</v>
      </c>
      <c r="MY177" s="256" t="e">
        <f t="shared" si="1144"/>
        <v>#REF!</v>
      </c>
      <c r="MZ177" s="254">
        <f t="shared" si="1145"/>
        <v>356.78072661145563</v>
      </c>
      <c r="NA177" s="255">
        <f t="shared" si="905"/>
        <v>402.09187889111053</v>
      </c>
      <c r="NB177" s="255">
        <f t="shared" si="1146"/>
        <v>1.1999153222676482</v>
      </c>
      <c r="NC177" s="255">
        <f t="shared" si="906"/>
        <v>1.4878949996118838</v>
      </c>
      <c r="ND177" s="255">
        <f t="shared" si="1147"/>
        <v>364.85192950712661</v>
      </c>
      <c r="NE177" s="255">
        <f t="shared" si="1215"/>
        <v>0.97787814112268978</v>
      </c>
      <c r="NF177" s="256">
        <f t="shared" si="1186"/>
        <v>3.2887734042919741E-3</v>
      </c>
      <c r="NG177" s="257">
        <f t="shared" si="1187"/>
        <v>1.1249798295396118</v>
      </c>
      <c r="NH177" s="254">
        <f t="shared" si="1148"/>
        <v>1017.2753243988984</v>
      </c>
      <c r="NI177" s="255">
        <f t="shared" si="907"/>
        <v>1146.4692905975585</v>
      </c>
      <c r="NJ177" s="255" t="e">
        <f t="shared" si="1149"/>
        <v>#REF!</v>
      </c>
      <c r="NK177" s="255" t="e">
        <f t="shared" si="908"/>
        <v>#REF!</v>
      </c>
      <c r="NL177" s="255">
        <f t="shared" si="1150"/>
        <v>1100.6752290632862</v>
      </c>
      <c r="NM177" s="255">
        <f t="shared" si="1188"/>
        <v>0.92422841682794654</v>
      </c>
      <c r="NN177" s="256" t="e">
        <f t="shared" si="1189"/>
        <v>#REF!</v>
      </c>
      <c r="NO177" s="257" t="e">
        <f t="shared" si="1216"/>
        <v>#REF!</v>
      </c>
      <c r="NP177" s="254">
        <f t="shared" si="1151"/>
        <v>92.341692411791868</v>
      </c>
      <c r="NQ177" s="255">
        <f t="shared" si="909"/>
        <v>104.06908734808944</v>
      </c>
      <c r="NR177" s="255">
        <f t="shared" si="1152"/>
        <v>81.212418932189706</v>
      </c>
      <c r="NS177" s="255">
        <f t="shared" si="910"/>
        <v>100.70339947591523</v>
      </c>
      <c r="NT177" s="255">
        <f t="shared" si="1153"/>
        <v>869.69484178823154</v>
      </c>
      <c r="NU177" s="255">
        <f t="shared" si="1154"/>
        <v>0.10617711865684129</v>
      </c>
      <c r="NV177" s="256">
        <f t="shared" si="1155"/>
        <v>9.3380361742981019E-2</v>
      </c>
      <c r="NW177" s="257">
        <f t="shared" si="911"/>
        <v>1.0358957808877343</v>
      </c>
      <c r="NX177" s="254">
        <f t="shared" si="1156"/>
        <v>22.279103383508261</v>
      </c>
      <c r="NY177" s="255">
        <f t="shared" si="912"/>
        <v>25.108549513213809</v>
      </c>
      <c r="NZ177" s="255">
        <f t="shared" si="1157"/>
        <v>7.90375019541283E-2</v>
      </c>
      <c r="OA177" s="255">
        <f t="shared" si="913"/>
        <v>9.8006502423119091E-2</v>
      </c>
      <c r="OB177" s="255">
        <f t="shared" si="1158"/>
        <v>24.032516758674024</v>
      </c>
      <c r="OC177" s="255">
        <f t="shared" si="1190"/>
        <v>0.92703996036815806</v>
      </c>
      <c r="OD177" s="256">
        <f t="shared" si="1191"/>
        <v>3.2887734042919745E-3</v>
      </c>
      <c r="OE177" s="257">
        <f t="shared" si="1192"/>
        <v>1.1185233805837862</v>
      </c>
      <c r="OF177" s="254">
        <f t="shared" si="1159"/>
        <v>0</v>
      </c>
      <c r="OG177" s="255">
        <f t="shared" si="914"/>
        <v>0</v>
      </c>
      <c r="OH177" s="255">
        <f t="shared" si="1160"/>
        <v>0</v>
      </c>
      <c r="OI177" s="255">
        <f t="shared" si="915"/>
        <v>0</v>
      </c>
      <c r="OJ177" s="255">
        <f t="shared" si="1161"/>
        <v>0</v>
      </c>
      <c r="OK177" s="255"/>
      <c r="OL177" s="256"/>
      <c r="OM177" s="257"/>
      <c r="ON177" s="258"/>
      <c r="OO177" s="254">
        <f t="shared" si="1162"/>
        <v>0</v>
      </c>
      <c r="OP177" s="255">
        <f t="shared" si="916"/>
        <v>0</v>
      </c>
      <c r="OQ177" s="255">
        <f t="shared" si="1163"/>
        <v>0</v>
      </c>
      <c r="OR177" s="255">
        <f t="shared" si="917"/>
        <v>0</v>
      </c>
      <c r="OS177" s="255">
        <f t="shared" si="1164"/>
        <v>0</v>
      </c>
      <c r="OT177" s="255"/>
      <c r="OU177" s="256"/>
      <c r="OV177" s="257"/>
      <c r="OW177" s="258"/>
      <c r="OX177" s="254">
        <f t="shared" si="1165"/>
        <v>576.15763124868261</v>
      </c>
      <c r="OY177" s="255">
        <f t="shared" si="918"/>
        <v>649.32965041726527</v>
      </c>
      <c r="OZ177" s="255">
        <f t="shared" si="1166"/>
        <v>3.018203047229945</v>
      </c>
      <c r="PA177" s="255">
        <f t="shared" si="919"/>
        <v>3.7425717785651318</v>
      </c>
      <c r="PB177" s="255">
        <f t="shared" si="1167"/>
        <v>917.72909720416601</v>
      </c>
      <c r="PC177" s="255">
        <f t="shared" si="804"/>
        <v>0.62780795880170892</v>
      </c>
      <c r="PD177" s="259">
        <f t="shared" si="920"/>
        <v>3.2887734042919741E-3</v>
      </c>
      <c r="PE177" s="257">
        <f t="shared" si="805"/>
        <v>1.080520916384847</v>
      </c>
      <c r="PF177" s="254">
        <f t="shared" si="921"/>
        <v>10.151004559055053</v>
      </c>
      <c r="PG177" s="255">
        <f t="shared" si="922"/>
        <v>11.440182138055045</v>
      </c>
      <c r="PH177" s="255">
        <f t="shared" si="1168"/>
        <v>0.31442135784983266</v>
      </c>
      <c r="PI177" s="255">
        <f t="shared" si="923"/>
        <v>0.38988248373379247</v>
      </c>
      <c r="PJ177" s="255">
        <f t="shared" si="924"/>
        <v>95.604445538980599</v>
      </c>
      <c r="PK177" s="255">
        <f t="shared" si="1193"/>
        <v>0.1061771186666859</v>
      </c>
      <c r="PL177" s="259">
        <f t="shared" si="1194"/>
        <v>3.2887734045969055E-3</v>
      </c>
      <c r="PM177" s="257">
        <f t="shared" si="1195"/>
        <v>1.0142737996877724</v>
      </c>
      <c r="PN177" s="254">
        <f t="shared" si="925"/>
        <v>0.26013057693559805</v>
      </c>
      <c r="PO177" s="255">
        <f t="shared" si="926"/>
        <v>0.29316716020641898</v>
      </c>
      <c r="PP177" s="255">
        <f t="shared" si="1169"/>
        <v>8.0573906496171355E-3</v>
      </c>
      <c r="PQ177" s="255">
        <f t="shared" si="927"/>
        <v>9.9911644055252474E-3</v>
      </c>
      <c r="PR177" s="255">
        <f t="shared" si="928"/>
        <v>2.4499683189954231</v>
      </c>
      <c r="PS177" s="255">
        <f t="shared" si="1196"/>
        <v>0.10617711866668592</v>
      </c>
      <c r="PT177" s="259">
        <f t="shared" si="1197"/>
        <v>3.2887734045969055E-3</v>
      </c>
      <c r="PU177" s="257">
        <f t="shared" si="1198"/>
        <v>1.0142737996877724</v>
      </c>
      <c r="PV177" s="254">
        <f t="shared" si="929"/>
        <v>241.67528901715337</v>
      </c>
      <c r="PW177" s="255">
        <f t="shared" si="930"/>
        <v>272.36805072233187</v>
      </c>
      <c r="PX177" s="255">
        <f t="shared" si="931"/>
        <v>0.80146295528739786</v>
      </c>
      <c r="PY177" s="255">
        <f t="shared" si="932"/>
        <v>0.99381406455637333</v>
      </c>
      <c r="PZ177" s="255">
        <f t="shared" si="933"/>
        <v>243.69661778505574</v>
      </c>
      <c r="QA177" s="255">
        <f t="shared" si="1170"/>
        <v>0.9917055526405163</v>
      </c>
      <c r="QB177" s="259">
        <f t="shared" si="934"/>
        <v>3.2887734042919745E-3</v>
      </c>
      <c r="QC177" s="257">
        <f t="shared" si="1171"/>
        <v>1.1267359108023758</v>
      </c>
      <c r="QD177" s="254">
        <f t="shared" si="935"/>
        <v>292.60919048701078</v>
      </c>
      <c r="QE177" s="255">
        <f t="shared" si="936"/>
        <v>329.77055767886117</v>
      </c>
      <c r="QF177" s="255">
        <f t="shared" si="937"/>
        <v>0.97810956436210006</v>
      </c>
      <c r="QG177" s="255">
        <f t="shared" si="938"/>
        <v>1.212855859809004</v>
      </c>
      <c r="QH177" s="255">
        <f t="shared" si="939"/>
        <v>297.40862142877637</v>
      </c>
      <c r="QI177" s="255">
        <f t="shared" si="1199"/>
        <v>0.98386250230841088</v>
      </c>
      <c r="QJ177" s="259">
        <f t="shared" si="1200"/>
        <v>3.2887734042919749E-3</v>
      </c>
      <c r="QK177" s="257">
        <f t="shared" si="1201"/>
        <v>1.1257398434101984</v>
      </c>
      <c r="QL177" s="254">
        <f t="shared" si="940"/>
        <v>931.00190781362039</v>
      </c>
      <c r="QM177" s="255">
        <f t="shared" si="941"/>
        <v>1049.2391501059501</v>
      </c>
      <c r="QN177" s="255">
        <f t="shared" si="942"/>
        <v>6.1650855881537785</v>
      </c>
      <c r="QO177" s="255">
        <f t="shared" si="943"/>
        <v>7.644706129310685</v>
      </c>
      <c r="QP177" s="255">
        <f t="shared" si="1172"/>
        <v>1874.5850900241735</v>
      </c>
      <c r="QQ177" s="255">
        <f t="shared" si="1173"/>
        <v>0.49664425091613995</v>
      </c>
      <c r="QR177" s="259">
        <f t="shared" si="944"/>
        <v>3.2887734042919745E-3</v>
      </c>
      <c r="QS177" s="257">
        <f t="shared" si="1174"/>
        <v>1.0638631254833797</v>
      </c>
      <c r="QT177" s="254">
        <f t="shared" si="945"/>
        <v>141.91718188204698</v>
      </c>
      <c r="QU177" s="255">
        <f t="shared" si="946"/>
        <v>159.94066398106693</v>
      </c>
      <c r="QV177" s="255">
        <f t="shared" si="947"/>
        <v>0.49373150394107257</v>
      </c>
      <c r="QW177" s="255">
        <f t="shared" si="948"/>
        <v>0.61222706488693002</v>
      </c>
      <c r="QX177" s="255">
        <f t="shared" si="949"/>
        <v>150.12633685760599</v>
      </c>
      <c r="QY177" s="255">
        <f t="shared" si="1202"/>
        <v>0.94531835554380206</v>
      </c>
      <c r="QZ177" s="259">
        <f t="shared" si="1203"/>
        <v>3.2887734042919745E-3</v>
      </c>
      <c r="RA177" s="257">
        <f t="shared" si="1204"/>
        <v>1.120844736771093</v>
      </c>
      <c r="RB177" s="254">
        <f t="shared" si="950"/>
        <v>6.4047301139446594E-2</v>
      </c>
      <c r="RC177" s="255">
        <f t="shared" si="951"/>
        <v>7.2181308384156317E-2</v>
      </c>
      <c r="RD177" s="255">
        <f t="shared" si="1175"/>
        <v>1.9838272432769494E-3</v>
      </c>
      <c r="RE177" s="255">
        <f t="shared" si="952"/>
        <v>2.4599457816634174E-3</v>
      </c>
      <c r="RF177" s="255">
        <f t="shared" si="953"/>
        <v>0.60321189677828801</v>
      </c>
      <c r="RG177" s="255">
        <f t="shared" si="1205"/>
        <v>0.1061771186568413</v>
      </c>
      <c r="RH177" s="259">
        <f t="shared" si="1206"/>
        <v>3.2887734042919745E-3</v>
      </c>
      <c r="RI177" s="257">
        <f t="shared" si="1207"/>
        <v>1.0142737996864488</v>
      </c>
      <c r="RJ177" s="254">
        <f t="shared" si="954"/>
        <v>70.910133658010068</v>
      </c>
      <c r="RK177" s="255">
        <f t="shared" si="955"/>
        <v>79.915720632577347</v>
      </c>
      <c r="RL177" s="255">
        <f t="shared" si="1176"/>
        <v>2.1963994184374722</v>
      </c>
      <c r="RM177" s="255">
        <f t="shared" si="956"/>
        <v>2.7235352788624656</v>
      </c>
      <c r="RN177" s="255">
        <f t="shared" si="957"/>
        <v>667.84759800449842</v>
      </c>
      <c r="RO177" s="255">
        <f t="shared" si="1208"/>
        <v>0.10617711865684129</v>
      </c>
      <c r="RP177" s="259">
        <f t="shared" si="1209"/>
        <v>3.2887734042919745E-3</v>
      </c>
      <c r="RQ177" s="257">
        <f t="shared" si="1210"/>
        <v>1.0142737996864488</v>
      </c>
      <c r="RR177" s="254">
        <f t="shared" si="958"/>
        <v>0</v>
      </c>
      <c r="RS177" s="255">
        <f t="shared" si="959"/>
        <v>0</v>
      </c>
      <c r="RT177" s="255">
        <f t="shared" si="1177"/>
        <v>0</v>
      </c>
      <c r="RU177" s="255">
        <f t="shared" si="960"/>
        <v>0</v>
      </c>
      <c r="RV177" s="255">
        <f t="shared" si="961"/>
        <v>0</v>
      </c>
      <c r="RW177" s="255"/>
      <c r="RX177" s="259"/>
      <c r="RY177" s="257"/>
      <c r="RZ177" s="260"/>
      <c r="SA177" s="242" t="e">
        <f t="shared" si="962"/>
        <v>#REF!</v>
      </c>
      <c r="SB177" s="242">
        <f t="shared" si="963"/>
        <v>0.27910749570877769</v>
      </c>
      <c r="SC177" s="242">
        <f t="shared" si="964"/>
        <v>0.41166498332478557</v>
      </c>
      <c r="SD177" s="242">
        <f t="shared" si="965"/>
        <v>1.789637408934058E-2</v>
      </c>
      <c r="SE177" s="242">
        <f t="shared" si="966"/>
        <v>0</v>
      </c>
      <c r="SF177" s="262">
        <v>0</v>
      </c>
      <c r="SG177" s="242">
        <f t="shared" si="967"/>
        <v>0</v>
      </c>
      <c r="SH177" s="262">
        <v>0</v>
      </c>
      <c r="SI177" s="242">
        <f t="shared" si="968"/>
        <v>0.58564233668058718</v>
      </c>
      <c r="SJ177" s="242">
        <f t="shared" si="969"/>
        <v>4.4323765046355657E-2</v>
      </c>
      <c r="SK177" s="242">
        <f t="shared" si="970"/>
        <v>1.1157011796565498E-3</v>
      </c>
      <c r="SL177" s="242">
        <f t="shared" si="971"/>
        <v>0.18771420273967582</v>
      </c>
      <c r="SM177" s="242">
        <f t="shared" si="972"/>
        <v>0.22818746625924721</v>
      </c>
      <c r="SN177" s="242">
        <f t="shared" si="973"/>
        <v>1.1107794893171967</v>
      </c>
      <c r="SO177" s="242">
        <f t="shared" si="974"/>
        <v>0.11298114946652617</v>
      </c>
      <c r="SP177" s="242">
        <f t="shared" si="975"/>
        <v>2.0285475993728978E-4</v>
      </c>
      <c r="SQ177" s="242">
        <f t="shared" si="976"/>
        <v>0.30955636366430422</v>
      </c>
      <c r="SR177" s="242">
        <f t="shared" si="977"/>
        <v>0</v>
      </c>
      <c r="SS177" s="242" t="e">
        <f t="shared" si="978"/>
        <v>#REF!</v>
      </c>
      <c r="ST177" s="242" t="e">
        <f t="shared" si="979"/>
        <v>#REF!</v>
      </c>
      <c r="SU177" s="242" t="e">
        <f t="shared" si="1211"/>
        <v>#REF!</v>
      </c>
      <c r="SV177" s="242" t="e">
        <f t="shared" si="1212"/>
        <v>#REF!</v>
      </c>
      <c r="SW177" s="242" t="e">
        <f t="shared" si="980"/>
        <v>#REF!</v>
      </c>
      <c r="SX177" s="242" t="e">
        <f t="shared" si="980"/>
        <v>#REF!</v>
      </c>
      <c r="SY177" s="242" t="e">
        <f t="shared" si="980"/>
        <v>#REF!</v>
      </c>
      <c r="SZ177" s="263" t="e">
        <f t="shared" si="980"/>
        <v>#REF!</v>
      </c>
      <c r="TA177" s="264">
        <f t="shared" si="981"/>
        <v>2022.1128000000003</v>
      </c>
      <c r="TB177" s="264">
        <f t="shared" si="982"/>
        <v>683.96208000000001</v>
      </c>
      <c r="TC177" s="264">
        <f t="shared" si="983"/>
        <v>1095.55232</v>
      </c>
      <c r="TD177" s="264">
        <f t="shared" si="984"/>
        <v>44.108800000000002</v>
      </c>
      <c r="TE177" s="264">
        <f t="shared" si="985"/>
        <v>0</v>
      </c>
      <c r="TF177" s="264">
        <f t="shared" si="985"/>
        <v>0</v>
      </c>
      <c r="TG177" s="264">
        <f t="shared" si="986"/>
        <v>1494.1856000000002</v>
      </c>
      <c r="TH177" s="264">
        <f t="shared" si="987"/>
        <v>120.47216000000002</v>
      </c>
      <c r="TI177" s="264">
        <f t="shared" si="988"/>
        <v>3.0324800000000005</v>
      </c>
      <c r="TJ177" s="264">
        <f t="shared" si="989"/>
        <v>459.28288000000003</v>
      </c>
      <c r="TK177" s="264">
        <f t="shared" si="990"/>
        <v>558.80336</v>
      </c>
      <c r="TL177" s="264">
        <f t="shared" si="991"/>
        <v>2878.3748800000003</v>
      </c>
      <c r="TM177" s="264">
        <f t="shared" si="992"/>
        <v>277.88544000000002</v>
      </c>
      <c r="TN177" s="264">
        <f t="shared" si="993"/>
        <v>0.55136000000000007</v>
      </c>
      <c r="TO177" s="264">
        <f t="shared" si="994"/>
        <v>841.37536000000011</v>
      </c>
      <c r="TP177" s="264">
        <f t="shared" si="994"/>
        <v>0</v>
      </c>
      <c r="TQ177" s="264"/>
      <c r="TR177" s="264"/>
      <c r="TS177" s="264" t="e">
        <f t="shared" si="995"/>
        <v>#REF!</v>
      </c>
      <c r="TT177" s="264">
        <f t="shared" si="996"/>
        <v>769.44354416995839</v>
      </c>
      <c r="TU177" s="264">
        <f t="shared" si="997"/>
        <v>1134.878026029769</v>
      </c>
      <c r="TV177" s="264">
        <f t="shared" si="998"/>
        <v>49.336724089494112</v>
      </c>
      <c r="TW177" s="264">
        <f t="shared" si="998"/>
        <v>0</v>
      </c>
      <c r="TX177" s="264">
        <f t="shared" si="999"/>
        <v>0</v>
      </c>
      <c r="TY177" s="264">
        <f t="shared" si="1000"/>
        <v>1614.4987937610429</v>
      </c>
      <c r="TZ177" s="264">
        <f t="shared" si="1001"/>
        <v>122.19175547979329</v>
      </c>
      <c r="UA177" s="264">
        <f t="shared" si="1002"/>
        <v>3.0757650120771767</v>
      </c>
      <c r="UB177" s="264">
        <f t="shared" si="1003"/>
        <v>517.49051411273831</v>
      </c>
      <c r="UC177" s="264">
        <f t="shared" si="1004"/>
        <v>629.06720698349272</v>
      </c>
      <c r="UD177" s="264">
        <f t="shared" si="1005"/>
        <v>3062.1968961496482</v>
      </c>
      <c r="UE177" s="264">
        <f t="shared" si="1006"/>
        <v>311.46643284931935</v>
      </c>
      <c r="UF177" s="264">
        <f t="shared" si="1007"/>
        <v>0.55923000219512053</v>
      </c>
      <c r="UG177" s="264">
        <f t="shared" si="1008"/>
        <v>853.38498334975395</v>
      </c>
      <c r="UH177" s="264">
        <f t="shared" si="1008"/>
        <v>0</v>
      </c>
      <c r="UI177" s="191"/>
      <c r="UJ177" s="191"/>
      <c r="UK177" s="191"/>
      <c r="UL177" s="191"/>
      <c r="UM177" s="189"/>
      <c r="UN177" s="191"/>
      <c r="UO177" s="191"/>
      <c r="UP177" s="191"/>
      <c r="UQ177" s="191"/>
      <c r="UR177" s="191"/>
      <c r="US177" s="191"/>
      <c r="UT177" s="191"/>
      <c r="UU177" s="191"/>
      <c r="UV177" s="192"/>
      <c r="UW177" s="191"/>
      <c r="UX177" s="191"/>
      <c r="UY177" s="191"/>
      <c r="UZ177" s="191"/>
      <c r="VA177" s="191"/>
      <c r="VB177" s="191"/>
      <c r="VC177" s="191"/>
      <c r="VD177" s="191"/>
      <c r="VE177" s="191"/>
      <c r="VF177" s="191"/>
      <c r="VG177" s="191"/>
      <c r="VH177" s="191"/>
      <c r="VI177" s="191"/>
      <c r="VJ177" s="191"/>
      <c r="VK177" s="191"/>
      <c r="VL177" s="191"/>
      <c r="VM177" s="191"/>
      <c r="VN177" s="219"/>
      <c r="VO177" s="191"/>
      <c r="VP177" s="191"/>
      <c r="VQ177" s="191"/>
      <c r="VR177" s="191"/>
      <c r="VS177" s="191"/>
      <c r="VT177" s="191"/>
      <c r="VU177" s="191"/>
      <c r="VV177" s="191"/>
    </row>
    <row r="178" spans="1:594" ht="23.1" hidden="1" customHeight="1" thickBot="1" x14ac:dyDescent="0.35">
      <c r="A178" s="265">
        <v>141</v>
      </c>
      <c r="B178" s="266" t="s">
        <v>175</v>
      </c>
      <c r="C178" s="265">
        <v>5</v>
      </c>
      <c r="D178" s="267">
        <v>2720.5</v>
      </c>
      <c r="E178" s="239"/>
      <c r="F178" s="240">
        <f t="shared" si="1009"/>
        <v>2720.5</v>
      </c>
      <c r="G178" s="240"/>
      <c r="H178" s="268">
        <f>315+880</f>
        <v>1195</v>
      </c>
      <c r="I178" s="269">
        <v>3.7561</v>
      </c>
      <c r="J178" s="269">
        <v>3.7561</v>
      </c>
      <c r="K178" s="269">
        <f t="shared" si="1213"/>
        <v>3.1008</v>
      </c>
      <c r="L178" s="269">
        <f t="shared" si="1214"/>
        <v>3.3473000000000002</v>
      </c>
      <c r="M178" s="269">
        <v>0.56179999999999997</v>
      </c>
      <c r="N178" s="269">
        <v>0.2465</v>
      </c>
      <c r="O178" s="269">
        <v>0.4088</v>
      </c>
      <c r="P178" s="269">
        <v>1.7999999999999999E-2</v>
      </c>
      <c r="Q178" s="269">
        <v>0</v>
      </c>
      <c r="R178" s="269">
        <v>0</v>
      </c>
      <c r="S178" s="269">
        <v>0.54339999999999999</v>
      </c>
      <c r="T178" s="269">
        <v>4.4299999999999999E-2</v>
      </c>
      <c r="U178" s="269">
        <v>1.1000000000000001E-3</v>
      </c>
      <c r="V178" s="269">
        <v>0.29389999999999999</v>
      </c>
      <c r="W178" s="269">
        <v>0.1986</v>
      </c>
      <c r="X178" s="269">
        <v>1.0367</v>
      </c>
      <c r="Y178" s="269">
        <v>0.1</v>
      </c>
      <c r="Z178" s="269">
        <v>5.9999999999999995E-4</v>
      </c>
      <c r="AA178" s="269">
        <v>0.3024</v>
      </c>
      <c r="AB178" s="269">
        <v>0</v>
      </c>
      <c r="AC178" s="244">
        <v>255.59</v>
      </c>
      <c r="AD178" s="243">
        <f t="shared" si="802"/>
        <v>56.229800000000004</v>
      </c>
      <c r="AE178" s="243">
        <f t="shared" si="806"/>
        <v>0</v>
      </c>
      <c r="AF178" s="243">
        <f t="shared" si="1010"/>
        <v>0</v>
      </c>
      <c r="AG178" s="243">
        <f t="shared" si="1011"/>
        <v>0</v>
      </c>
      <c r="AH178" s="244">
        <v>9.3932709827083301</v>
      </c>
      <c r="AI178" s="243">
        <f t="shared" si="807"/>
        <v>36.496858981582626</v>
      </c>
      <c r="AJ178" s="243">
        <f t="shared" si="1012"/>
        <v>1.1764269041177047</v>
      </c>
      <c r="AK178" s="243">
        <f t="shared" si="1013"/>
        <v>31.131647277499102</v>
      </c>
      <c r="AL178" s="243">
        <f t="shared" si="808"/>
        <v>17.885496498214547</v>
      </c>
      <c r="AM178" s="243">
        <f t="shared" si="1014"/>
        <v>450.71451175500658</v>
      </c>
      <c r="AN178" s="244">
        <v>562.32000000000005</v>
      </c>
      <c r="AO178" s="244">
        <v>123.71040000000001</v>
      </c>
      <c r="AP178" s="243">
        <f t="shared" si="1015"/>
        <v>0</v>
      </c>
      <c r="AQ178" s="243">
        <f t="shared" si="1016"/>
        <v>0</v>
      </c>
      <c r="AR178" s="243">
        <f t="shared" si="1017"/>
        <v>0</v>
      </c>
      <c r="AS178" s="244">
        <v>58.320115890175003</v>
      </c>
      <c r="AT178" s="244" t="e">
        <f t="shared" si="809"/>
        <v>#REF!</v>
      </c>
      <c r="AU178" s="243">
        <f t="shared" si="810"/>
        <v>84.574565188769782</v>
      </c>
      <c r="AV178" s="243">
        <f t="shared" si="1018"/>
        <v>2.7261467608030023</v>
      </c>
      <c r="AW178" s="243">
        <f t="shared" si="1019"/>
        <v>72.141702206025343</v>
      </c>
      <c r="AX178" s="243">
        <f t="shared" si="811"/>
        <v>41.44625405394725</v>
      </c>
      <c r="AY178" s="243">
        <f t="shared" si="1020"/>
        <v>1044.4456021594706</v>
      </c>
      <c r="AZ178" s="244">
        <v>136</v>
      </c>
      <c r="BA178" s="243">
        <f t="shared" si="1021"/>
        <v>693.21466666666663</v>
      </c>
      <c r="BB178" s="243">
        <f t="shared" si="1022"/>
        <v>72.292386666666673</v>
      </c>
      <c r="BC178" s="243">
        <f t="shared" si="1023"/>
        <v>57.833909333333338</v>
      </c>
      <c r="BD178" s="243">
        <f t="shared" si="1024"/>
        <v>14.458477333333335</v>
      </c>
      <c r="BE178" s="244">
        <v>27.109645</v>
      </c>
      <c r="BF178" s="243">
        <f t="shared" si="1025"/>
        <v>21.687716000000002</v>
      </c>
      <c r="BG178" s="243">
        <f t="shared" si="1026"/>
        <v>5.4219289999999987</v>
      </c>
      <c r="BH178" s="243">
        <f t="shared" si="812"/>
        <v>90.058663481588368</v>
      </c>
      <c r="BI178" s="243">
        <f t="shared" si="1027"/>
        <v>2.9029192545607101</v>
      </c>
      <c r="BJ178" s="243">
        <f t="shared" si="1028"/>
        <v>76.819611989256771</v>
      </c>
      <c r="BK178" s="243">
        <f t="shared" si="813"/>
        <v>44.133768090746088</v>
      </c>
      <c r="BL178" s="243">
        <f t="shared" si="1029"/>
        <v>1112.1709558868013</v>
      </c>
      <c r="BM178" s="244">
        <v>17.809999999999999</v>
      </c>
      <c r="BN178" s="243">
        <f t="shared" si="1030"/>
        <v>3.9181999999999997</v>
      </c>
      <c r="BO178" s="243">
        <f t="shared" si="814"/>
        <v>0</v>
      </c>
      <c r="BP178" s="243">
        <f t="shared" si="1031"/>
        <v>0</v>
      </c>
      <c r="BQ178" s="243">
        <f t="shared" si="1032"/>
        <v>0</v>
      </c>
      <c r="BR178" s="244">
        <v>2.2564189325916701</v>
      </c>
      <c r="BS178" s="243">
        <f t="shared" si="815"/>
        <v>2.725179433799934</v>
      </c>
      <c r="BT178" s="243">
        <f t="shared" si="1033"/>
        <v>8.7842474501389919E-2</v>
      </c>
      <c r="BU178" s="243">
        <f t="shared" si="1034"/>
        <v>2.324565106925137</v>
      </c>
      <c r="BV178" s="243">
        <f t="shared" si="816"/>
        <v>1.3354899183195803</v>
      </c>
      <c r="BW178" s="243">
        <f t="shared" si="1035"/>
        <v>33.654345941653418</v>
      </c>
      <c r="BX178" s="244">
        <v>0</v>
      </c>
      <c r="BY178" s="243">
        <f t="shared" si="817"/>
        <v>0</v>
      </c>
      <c r="BZ178" s="243">
        <f t="shared" si="1036"/>
        <v>0</v>
      </c>
      <c r="CA178" s="243">
        <f t="shared" si="1037"/>
        <v>0</v>
      </c>
      <c r="CB178" s="243">
        <f t="shared" si="818"/>
        <v>0</v>
      </c>
      <c r="CC178" s="243">
        <f t="shared" si="1038"/>
        <v>0</v>
      </c>
      <c r="CD178" s="245"/>
      <c r="CE178" s="243">
        <f t="shared" si="819"/>
        <v>0</v>
      </c>
      <c r="CF178" s="243">
        <f t="shared" si="1039"/>
        <v>0</v>
      </c>
      <c r="CG178" s="243">
        <f t="shared" si="1040"/>
        <v>0</v>
      </c>
      <c r="CH178" s="243">
        <f t="shared" si="820"/>
        <v>0</v>
      </c>
      <c r="CI178" s="243">
        <f t="shared" si="1041"/>
        <v>0</v>
      </c>
      <c r="CJ178" s="245"/>
      <c r="CK178" s="243">
        <f t="shared" si="821"/>
        <v>0</v>
      </c>
      <c r="CL178" s="243">
        <f t="shared" si="1042"/>
        <v>0</v>
      </c>
      <c r="CM178" s="243">
        <f t="shared" si="1043"/>
        <v>0</v>
      </c>
      <c r="CN178" s="243">
        <f t="shared" si="822"/>
        <v>0</v>
      </c>
      <c r="CO178" s="243">
        <f t="shared" si="1044"/>
        <v>0</v>
      </c>
      <c r="CP178" s="243">
        <v>0</v>
      </c>
      <c r="CQ178" s="243">
        <f t="shared" si="823"/>
        <v>0</v>
      </c>
      <c r="CR178" s="243">
        <f t="shared" si="1178"/>
        <v>0</v>
      </c>
      <c r="CS178" s="243">
        <f t="shared" si="1045"/>
        <v>0</v>
      </c>
      <c r="CT178" s="243">
        <f t="shared" si="824"/>
        <v>0</v>
      </c>
      <c r="CU178" s="243">
        <f t="shared" si="1046"/>
        <v>0</v>
      </c>
      <c r="CV178" s="243"/>
      <c r="CW178" s="243">
        <f t="shared" si="825"/>
        <v>0</v>
      </c>
      <c r="CX178" s="243">
        <f t="shared" si="1179"/>
        <v>0</v>
      </c>
      <c r="CY178" s="243">
        <f t="shared" si="1047"/>
        <v>0</v>
      </c>
      <c r="CZ178" s="243">
        <f t="shared" si="826"/>
        <v>0</v>
      </c>
      <c r="DA178" s="243">
        <f t="shared" si="1048"/>
        <v>0</v>
      </c>
      <c r="DB178" s="244">
        <v>0</v>
      </c>
      <c r="DC178" s="243">
        <f t="shared" si="1049"/>
        <v>0</v>
      </c>
      <c r="DD178" s="243">
        <f t="shared" si="827"/>
        <v>0</v>
      </c>
      <c r="DE178" s="244">
        <v>0</v>
      </c>
      <c r="DF178" s="244">
        <v>0</v>
      </c>
      <c r="DG178" s="243">
        <f t="shared" si="828"/>
        <v>0</v>
      </c>
      <c r="DH178" s="243">
        <f t="shared" si="829"/>
        <v>0</v>
      </c>
      <c r="DI178" s="243">
        <f t="shared" si="1050"/>
        <v>0</v>
      </c>
      <c r="DJ178" s="244">
        <v>194.8</v>
      </c>
      <c r="DK178" s="243">
        <f t="shared" si="1051"/>
        <v>42.856000000000002</v>
      </c>
      <c r="DL178" s="243">
        <f t="shared" si="830"/>
        <v>0</v>
      </c>
      <c r="DM178" s="244">
        <v>8.1453881066500102</v>
      </c>
      <c r="DN178" s="244">
        <v>8.8863878216666699</v>
      </c>
      <c r="DO178" s="243">
        <f t="shared" si="831"/>
        <v>28.938124510160666</v>
      </c>
      <c r="DP178" s="243">
        <f t="shared" si="832"/>
        <v>14.181295021923868</v>
      </c>
      <c r="DQ178" s="243">
        <f t="shared" si="1052"/>
        <v>357.36863455248141</v>
      </c>
      <c r="DR178" s="244">
        <v>41.03</v>
      </c>
      <c r="DS178" s="243">
        <f t="shared" si="1053"/>
        <v>9.0266000000000002</v>
      </c>
      <c r="DT178" s="243">
        <f t="shared" si="833"/>
        <v>0</v>
      </c>
      <c r="DU178" s="244">
        <v>1.7355780544299999</v>
      </c>
      <c r="DV178" s="244">
        <v>0</v>
      </c>
      <c r="DW178" s="243">
        <f t="shared" si="834"/>
        <v>5.8847288281842909</v>
      </c>
      <c r="DX178" s="243">
        <f t="shared" si="835"/>
        <v>2.883845344130715</v>
      </c>
      <c r="DY178" s="243">
        <f t="shared" si="836"/>
        <v>72.672902672094011</v>
      </c>
      <c r="DZ178" s="244">
        <v>141.77000000000001</v>
      </c>
      <c r="EA178" s="243">
        <f t="shared" si="1054"/>
        <v>31.189400000000003</v>
      </c>
      <c r="EB178" s="243">
        <f t="shared" si="837"/>
        <v>0</v>
      </c>
      <c r="EC178" s="244">
        <v>5.87664462779499</v>
      </c>
      <c r="ED178" s="244">
        <v>5.4396116500000001E-2</v>
      </c>
      <c r="EE178" s="243">
        <f t="shared" si="838"/>
        <v>20.325882657960602</v>
      </c>
      <c r="EF178" s="243">
        <f t="shared" si="839"/>
        <v>9.9608161701127802</v>
      </c>
      <c r="EG178" s="243">
        <f t="shared" si="840"/>
        <v>251.01256748684204</v>
      </c>
      <c r="EH178" s="244">
        <v>11.15</v>
      </c>
      <c r="EI178" s="243">
        <f t="shared" si="1055"/>
        <v>2.4530000000000003</v>
      </c>
      <c r="EJ178" s="243">
        <f t="shared" si="841"/>
        <v>0</v>
      </c>
      <c r="EK178" s="244">
        <v>0.47023162756999898</v>
      </c>
      <c r="EL178" s="244">
        <v>0</v>
      </c>
      <c r="EM178" s="243">
        <f t="shared" si="842"/>
        <v>1.5990281732782312</v>
      </c>
      <c r="EN178" s="243">
        <f t="shared" si="843"/>
        <v>0.78361299004241169</v>
      </c>
      <c r="EO178" s="243">
        <f t="shared" si="1056"/>
        <v>19.747047349068772</v>
      </c>
      <c r="EP178" s="244">
        <v>0</v>
      </c>
      <c r="EQ178" s="244">
        <v>315.57799999999997</v>
      </c>
      <c r="ER178" s="244">
        <v>0</v>
      </c>
      <c r="ES178" s="244">
        <v>0</v>
      </c>
      <c r="ET178" s="244">
        <v>0</v>
      </c>
      <c r="EU178" s="243">
        <f t="shared" si="844"/>
        <v>35.856591166895271</v>
      </c>
      <c r="EV178" s="243">
        <f t="shared" si="1057"/>
        <v>1.1557887367779083</v>
      </c>
      <c r="EW178" s="243">
        <f t="shared" si="1058"/>
        <v>30.585501874136021</v>
      </c>
      <c r="EX178" s="243">
        <f t="shared" si="845"/>
        <v>17.571729558344764</v>
      </c>
      <c r="EY178" s="243">
        <f t="shared" si="1059"/>
        <v>442.807584870288</v>
      </c>
      <c r="EZ178" s="245">
        <f t="shared" si="1060"/>
        <v>388.75</v>
      </c>
      <c r="FA178" s="245">
        <f t="shared" si="1060"/>
        <v>85.525000000000006</v>
      </c>
      <c r="FB178" s="245">
        <f t="shared" si="1060"/>
        <v>0</v>
      </c>
      <c r="FC178" s="245">
        <f t="shared" si="1061"/>
        <v>0</v>
      </c>
      <c r="FD178" s="245">
        <f t="shared" si="1062"/>
        <v>0</v>
      </c>
      <c r="FE178" s="245">
        <f t="shared" si="1063"/>
        <v>25.168626354611671</v>
      </c>
      <c r="FF178" s="245">
        <f t="shared" si="1064"/>
        <v>92.60435533647906</v>
      </c>
      <c r="FG178" s="245">
        <f t="shared" si="1065"/>
        <v>2.9849761896300535</v>
      </c>
      <c r="FH178" s="245">
        <f t="shared" si="1066"/>
        <v>78.991075044300828</v>
      </c>
      <c r="FI178" s="245">
        <f t="shared" si="1067"/>
        <v>45.381299084554541</v>
      </c>
      <c r="FJ178" s="245">
        <f t="shared" si="1067"/>
        <v>1143.6087369307743</v>
      </c>
      <c r="FK178" s="244">
        <f t="shared" si="846"/>
        <v>85.850000186150851</v>
      </c>
      <c r="FL178" s="244">
        <v>9.7544453616940796</v>
      </c>
      <c r="FM178" s="243">
        <f t="shared" si="1068"/>
        <v>0.31442135784983266</v>
      </c>
      <c r="FN178" s="243">
        <f t="shared" si="1069"/>
        <v>8.3204955402090608</v>
      </c>
      <c r="FO178" s="244">
        <v>4.7802222680847004</v>
      </c>
      <c r="FP178" s="244">
        <f t="shared" si="1070"/>
        <v>120.46160137911555</v>
      </c>
      <c r="FQ178" s="244">
        <f t="shared" si="847"/>
        <v>2.2000000047703163</v>
      </c>
      <c r="FR178" s="244">
        <v>0.249968314452265</v>
      </c>
      <c r="FS178" s="243">
        <f t="shared" si="1071"/>
        <v>8.0573906496171355E-3</v>
      </c>
      <c r="FT178" s="243">
        <f t="shared" si="1072"/>
        <v>0.21322178437344103</v>
      </c>
      <c r="FU178" s="244">
        <v>0.122498415722613</v>
      </c>
      <c r="FV178" s="244">
        <f t="shared" si="1073"/>
        <v>3.0869600819342331</v>
      </c>
      <c r="FW178" s="270">
        <v>6.9495000000000001E-2</v>
      </c>
      <c r="FX178" s="243">
        <f t="shared" si="1074"/>
        <v>307.79216061167347</v>
      </c>
      <c r="FY178" s="243">
        <f t="shared" si="1075"/>
        <v>67.714275334568157</v>
      </c>
      <c r="FZ178" s="243">
        <f t="shared" si="848"/>
        <v>0</v>
      </c>
      <c r="GA178" s="243">
        <f t="shared" si="1076"/>
        <v>0</v>
      </c>
      <c r="GB178" s="243">
        <f t="shared" si="1077"/>
        <v>0</v>
      </c>
      <c r="GC178" s="243">
        <f t="shared" si="1078"/>
        <v>5.4114043885060807</v>
      </c>
      <c r="GD178" s="243">
        <f t="shared" si="849"/>
        <v>43.280631948550713</v>
      </c>
      <c r="GE178" s="243">
        <f t="shared" si="1079"/>
        <v>1.395092653786598</v>
      </c>
      <c r="GF178" s="243">
        <f t="shared" si="1080"/>
        <v>36.91817338170047</v>
      </c>
      <c r="GG178" s="243">
        <f t="shared" si="850"/>
        <v>21.209923614164921</v>
      </c>
      <c r="GH178" s="247">
        <f t="shared" si="1081"/>
        <v>534.49007507695592</v>
      </c>
      <c r="GI178" s="244">
        <v>180</v>
      </c>
      <c r="GJ178" s="244">
        <v>4039.62</v>
      </c>
      <c r="GK178" s="244">
        <v>888.71640000000002</v>
      </c>
      <c r="GL178" s="244">
        <v>2477.7954871413299</v>
      </c>
      <c r="GM178" s="244">
        <v>71.022008333333304</v>
      </c>
      <c r="GN178" s="271">
        <v>206.84</v>
      </c>
      <c r="GO178" s="243">
        <f t="shared" si="1082"/>
        <v>45.504800000000003</v>
      </c>
      <c r="GP178" s="243">
        <f t="shared" si="851"/>
        <v>0</v>
      </c>
      <c r="GQ178" s="243">
        <f t="shared" si="1083"/>
        <v>0</v>
      </c>
      <c r="GR178" s="243">
        <f t="shared" si="1084"/>
        <v>0</v>
      </c>
      <c r="GS178" s="244">
        <v>4.1696459569166704</v>
      </c>
      <c r="GT178" s="244">
        <v>1.64565242037083</v>
      </c>
      <c r="GU178" s="245"/>
      <c r="GV178" s="243">
        <f t="shared" si="852"/>
        <v>29.332656595579735</v>
      </c>
      <c r="GW178" s="243">
        <f t="shared" si="1085"/>
        <v>0.94549852648139499</v>
      </c>
      <c r="GX178" s="243">
        <f t="shared" si="1086"/>
        <v>25.020616686669118</v>
      </c>
      <c r="GY178" s="243">
        <f t="shared" si="853"/>
        <v>14.374637748643364</v>
      </c>
      <c r="GZ178" s="243">
        <f t="shared" si="1087"/>
        <v>362.2408712658127</v>
      </c>
      <c r="HA178" s="244">
        <v>0</v>
      </c>
      <c r="HB178" s="244">
        <v>44</v>
      </c>
      <c r="HC178" s="244">
        <v>0</v>
      </c>
      <c r="HD178" s="244">
        <v>0</v>
      </c>
      <c r="HE178" s="244">
        <v>0</v>
      </c>
      <c r="HF178" s="243">
        <f t="shared" si="1088"/>
        <v>0</v>
      </c>
      <c r="HG178" s="243">
        <f t="shared" si="854"/>
        <v>0</v>
      </c>
      <c r="HH178" s="244">
        <v>0</v>
      </c>
      <c r="HI178" s="244">
        <v>0</v>
      </c>
      <c r="HJ178" s="243">
        <f t="shared" si="855"/>
        <v>0</v>
      </c>
      <c r="HK178" s="243">
        <f t="shared" si="856"/>
        <v>0</v>
      </c>
      <c r="HL178" s="243">
        <f t="shared" si="857"/>
        <v>0</v>
      </c>
      <c r="HM178" s="244">
        <v>94.09</v>
      </c>
      <c r="HN178" s="243">
        <f t="shared" si="1089"/>
        <v>20.6998</v>
      </c>
      <c r="HO178" s="243">
        <f t="shared" si="858"/>
        <v>0</v>
      </c>
      <c r="HP178" s="244">
        <v>4.0586329641149996</v>
      </c>
      <c r="HQ178" s="244">
        <v>92.352194333877506</v>
      </c>
      <c r="HR178" s="243">
        <f t="shared" si="859"/>
        <v>23.997029410212178</v>
      </c>
      <c r="HS178" s="243">
        <f t="shared" si="860"/>
        <v>11.759882835410236</v>
      </c>
      <c r="HT178" s="243">
        <f t="shared" si="861"/>
        <v>296.34904745233791</v>
      </c>
      <c r="HU178" s="244">
        <v>67.290000000000006</v>
      </c>
      <c r="HV178" s="243">
        <f t="shared" si="1090"/>
        <v>14.803800000000001</v>
      </c>
      <c r="HW178" s="243">
        <f t="shared" si="862"/>
        <v>0</v>
      </c>
      <c r="HX178" s="244">
        <v>2.7482417811199999</v>
      </c>
      <c r="HY178" s="244">
        <v>151.56481718950999</v>
      </c>
      <c r="HZ178" s="243">
        <f t="shared" si="863"/>
        <v>26.86101087895781</v>
      </c>
      <c r="IA178" s="243">
        <f t="shared" si="864"/>
        <v>13.16339349247939</v>
      </c>
      <c r="IB178" s="243">
        <f t="shared" si="865"/>
        <v>331.71751601048055</v>
      </c>
      <c r="IC178" s="244">
        <v>26.31</v>
      </c>
      <c r="ID178" s="243">
        <f t="shared" si="1091"/>
        <v>5.7881999999999998</v>
      </c>
      <c r="IE178" s="243">
        <f t="shared" si="866"/>
        <v>0</v>
      </c>
      <c r="IF178" s="244">
        <v>1.16479637383</v>
      </c>
      <c r="IG178" s="244">
        <v>1.4510565146458301</v>
      </c>
      <c r="IH178" s="243">
        <f t="shared" si="867"/>
        <v>3.9442787588743755</v>
      </c>
      <c r="II178" s="243">
        <f t="shared" si="868"/>
        <v>1.9329165823675103</v>
      </c>
      <c r="IJ178" s="243">
        <f t="shared" si="1092"/>
        <v>48.709497875661256</v>
      </c>
      <c r="IK178" s="244">
        <v>27.97</v>
      </c>
      <c r="IL178" s="243">
        <f t="shared" si="1093"/>
        <v>6.1533999999999995</v>
      </c>
      <c r="IM178" s="243">
        <f t="shared" si="869"/>
        <v>0</v>
      </c>
      <c r="IN178" s="244">
        <v>1.2848841397649999</v>
      </c>
      <c r="IO178" s="244">
        <v>56.961813743359997</v>
      </c>
      <c r="IP178" s="243">
        <f t="shared" si="870"/>
        <v>10.495271647077146</v>
      </c>
      <c r="IQ178" s="243">
        <f t="shared" si="871"/>
        <v>5.1432684765101078</v>
      </c>
      <c r="IR178" s="243">
        <f t="shared" si="1094"/>
        <v>129.61036560805468</v>
      </c>
      <c r="IS178" s="244">
        <v>3.94</v>
      </c>
      <c r="IT178" s="243">
        <f t="shared" si="1095"/>
        <v>0.86680000000000001</v>
      </c>
      <c r="IU178" s="243">
        <f t="shared" si="872"/>
        <v>0</v>
      </c>
      <c r="IV178" s="244">
        <v>0.172390469735</v>
      </c>
      <c r="IW178" s="244">
        <v>0.40903935188016299</v>
      </c>
      <c r="IX178" s="243">
        <f t="shared" si="873"/>
        <v>0.61222123794094629</v>
      </c>
      <c r="IY178" s="243">
        <f t="shared" si="874"/>
        <v>0.3000225529778055</v>
      </c>
      <c r="IZ178" s="243">
        <f t="shared" si="1096"/>
        <v>7.5605683350406974</v>
      </c>
      <c r="JA178" s="244">
        <v>38.982500000000002</v>
      </c>
      <c r="JB178" s="243">
        <f t="shared" si="1097"/>
        <v>8.5761500000000002</v>
      </c>
      <c r="JC178" s="244">
        <v>283.31416666666701</v>
      </c>
      <c r="JD178" s="243">
        <f t="shared" si="875"/>
        <v>0</v>
      </c>
      <c r="JE178" s="243">
        <f t="shared" si="876"/>
        <v>37.594418227683079</v>
      </c>
      <c r="JF178" s="243">
        <f t="shared" si="877"/>
        <v>18.423361744717507</v>
      </c>
      <c r="JG178" s="243">
        <f t="shared" si="1098"/>
        <v>464.26871596688113</v>
      </c>
      <c r="JH178" s="244">
        <v>170.666666666667</v>
      </c>
      <c r="JI178" s="243">
        <f t="shared" si="1099"/>
        <v>37.546666666666738</v>
      </c>
      <c r="JJ178" s="244">
        <v>215.166666666667</v>
      </c>
      <c r="JK178" s="243">
        <f t="shared" si="878"/>
        <v>0</v>
      </c>
      <c r="JL178" s="243">
        <f t="shared" si="879"/>
        <v>48.105265792419452</v>
      </c>
      <c r="JM178" s="243">
        <f t="shared" si="880"/>
        <v>23.574263289621012</v>
      </c>
      <c r="JN178" s="243">
        <f t="shared" si="1100"/>
        <v>594.07143489844941</v>
      </c>
      <c r="JO178" s="244">
        <v>0</v>
      </c>
      <c r="JP178" s="243">
        <f t="shared" si="1101"/>
        <v>0</v>
      </c>
      <c r="JQ178" s="244">
        <v>0</v>
      </c>
      <c r="JR178" s="243">
        <f t="shared" si="881"/>
        <v>0</v>
      </c>
      <c r="JS178" s="243">
        <f t="shared" si="882"/>
        <v>0</v>
      </c>
      <c r="JT178" s="243">
        <f t="shared" si="883"/>
        <v>0</v>
      </c>
      <c r="JU178" s="243">
        <f t="shared" si="1102"/>
        <v>0</v>
      </c>
      <c r="JV178" s="244">
        <v>1.56833333333333</v>
      </c>
      <c r="JW178" s="243">
        <f t="shared" si="1103"/>
        <v>0.34503333333333258</v>
      </c>
      <c r="JX178" s="244">
        <v>3.2176666666666698</v>
      </c>
      <c r="JY178" s="243">
        <f t="shared" si="884"/>
        <v>0</v>
      </c>
      <c r="JZ178" s="243">
        <f t="shared" si="885"/>
        <v>0.58299806861392489</v>
      </c>
      <c r="KA178" s="243">
        <f t="shared" si="886"/>
        <v>0.28570157009736291</v>
      </c>
      <c r="KB178" s="243">
        <f t="shared" si="1104"/>
        <v>7.1996795664535442</v>
      </c>
      <c r="KC178" s="244">
        <v>114.96</v>
      </c>
      <c r="KD178" s="243">
        <f t="shared" si="1105"/>
        <v>25.2912</v>
      </c>
      <c r="KE178" s="244">
        <v>64.653333333333293</v>
      </c>
      <c r="KF178" s="243">
        <f t="shared" si="887"/>
        <v>0</v>
      </c>
      <c r="KG178" s="243">
        <f t="shared" si="888"/>
        <v>23.281654868136549</v>
      </c>
      <c r="KH178" s="243">
        <f t="shared" si="889"/>
        <v>11.409309410073492</v>
      </c>
      <c r="KI178" s="243">
        <f t="shared" si="1106"/>
        <v>287.51459713385196</v>
      </c>
      <c r="KJ178" s="244">
        <v>46.699752777777697</v>
      </c>
      <c r="KK178" s="243">
        <f t="shared" si="1107"/>
        <v>10.273945611111094</v>
      </c>
      <c r="KL178" s="244">
        <v>45.266122222222201</v>
      </c>
      <c r="KM178" s="243">
        <f t="shared" si="890"/>
        <v>0</v>
      </c>
      <c r="KN178" s="243">
        <f t="shared" si="891"/>
        <v>11.616688896657307</v>
      </c>
      <c r="KO178" s="243">
        <f t="shared" si="892"/>
        <v>5.6928254753884149</v>
      </c>
      <c r="KP178" s="243">
        <f t="shared" si="1108"/>
        <v>143.45920197978805</v>
      </c>
      <c r="KQ178" s="243">
        <f t="shared" si="1109"/>
        <v>592.47725277777795</v>
      </c>
      <c r="KR178" s="243">
        <f t="shared" si="1109"/>
        <v>130.34499561111116</v>
      </c>
      <c r="KS178" s="243">
        <f t="shared" si="1110"/>
        <v>923.78582241739468</v>
      </c>
      <c r="KT178" s="243">
        <f t="shared" si="1111"/>
        <v>0</v>
      </c>
      <c r="KU178" s="243">
        <f t="shared" si="1112"/>
        <v>0</v>
      </c>
      <c r="KV178" s="243">
        <f t="shared" si="1113"/>
        <v>0</v>
      </c>
      <c r="KW178" s="243">
        <f t="shared" si="1114"/>
        <v>187.09083778657276</v>
      </c>
      <c r="KX178" s="243">
        <f t="shared" si="1115"/>
        <v>6.0306202020594064</v>
      </c>
      <c r="KY178" s="243">
        <f t="shared" si="1116"/>
        <v>159.58759557260993</v>
      </c>
      <c r="KZ178" s="243">
        <f t="shared" si="1117"/>
        <v>91.684945429642838</v>
      </c>
      <c r="LA178" s="243">
        <f t="shared" si="1117"/>
        <v>2310.4606248269988</v>
      </c>
      <c r="LB178" s="244">
        <v>100.94</v>
      </c>
      <c r="LC178" s="243">
        <f t="shared" si="1118"/>
        <v>22.206800000000001</v>
      </c>
      <c r="LD178" s="243">
        <f t="shared" si="893"/>
        <v>0</v>
      </c>
      <c r="LE178" s="243">
        <f t="shared" si="1119"/>
        <v>0</v>
      </c>
      <c r="LF178" s="243">
        <f t="shared" si="1120"/>
        <v>0</v>
      </c>
      <c r="LG178" s="244">
        <v>8.6460353778916694</v>
      </c>
      <c r="LH178" s="243">
        <f t="shared" si="894"/>
        <v>14.974560384028649</v>
      </c>
      <c r="LI178" s="243">
        <f t="shared" si="1121"/>
        <v>0.48268470779899814</v>
      </c>
      <c r="LJ178" s="243">
        <f t="shared" si="1122"/>
        <v>12.773228848171311</v>
      </c>
      <c r="LK178" s="243">
        <f t="shared" si="895"/>
        <v>7.3383697880960161</v>
      </c>
      <c r="LL178" s="243">
        <f t="shared" si="1123"/>
        <v>184.92691866001957</v>
      </c>
      <c r="LM178" s="243">
        <f t="shared" si="896"/>
        <v>1.0833333356823494</v>
      </c>
      <c r="LN178" s="244">
        <v>0.123090457874221</v>
      </c>
      <c r="LO178" s="243">
        <f t="shared" si="1124"/>
        <v>3.9676544865538798E-3</v>
      </c>
      <c r="LP178" s="243">
        <f t="shared" si="1125"/>
        <v>0.10499557563843652</v>
      </c>
      <c r="LQ178" s="243">
        <f t="shared" si="897"/>
        <v>6.0321189677828513E-2</v>
      </c>
      <c r="LR178" s="243">
        <f t="shared" si="1126"/>
        <v>1.5200939798812787</v>
      </c>
      <c r="LS178" s="244">
        <v>586.25485333333404</v>
      </c>
      <c r="LT178" s="243">
        <f t="shared" si="898"/>
        <v>66.611426004288987</v>
      </c>
      <c r="LU178" s="243">
        <f t="shared" si="1127"/>
        <v>2.1471292560446296</v>
      </c>
      <c r="LV178" s="243">
        <f t="shared" si="1128"/>
        <v>56.819229842853524</v>
      </c>
      <c r="LW178" s="243">
        <f t="shared" si="899"/>
        <v>32.643313966881152</v>
      </c>
      <c r="LX178" s="243">
        <f t="shared" si="1129"/>
        <v>822.61151196540493</v>
      </c>
      <c r="LY178" s="245">
        <f t="shared" si="900"/>
        <v>0</v>
      </c>
      <c r="LZ178" s="244">
        <v>0</v>
      </c>
      <c r="MA178" s="249">
        <f t="shared" si="1130"/>
        <v>0</v>
      </c>
      <c r="MB178" s="249">
        <f t="shared" si="1131"/>
        <v>0</v>
      </c>
      <c r="MC178" s="249">
        <f t="shared" si="901"/>
        <v>0</v>
      </c>
      <c r="MD178" s="247">
        <f t="shared" si="1132"/>
        <v>0</v>
      </c>
      <c r="ME178" s="250">
        <f t="shared" si="1133"/>
        <v>8124.3928099098293</v>
      </c>
      <c r="MF178" s="251">
        <f t="shared" si="1180"/>
        <v>2967.6736843351309</v>
      </c>
      <c r="MG178" s="252" t="e">
        <f t="shared" si="1134"/>
        <v>#REF!</v>
      </c>
      <c r="MH178" s="252" t="e">
        <f t="shared" si="1181"/>
        <v>#REF!</v>
      </c>
      <c r="MI178" s="252">
        <f t="shared" si="1135"/>
        <v>586.25485333333404</v>
      </c>
      <c r="MJ178" s="252">
        <f t="shared" si="1136"/>
        <v>0</v>
      </c>
      <c r="MK178" s="252">
        <f t="shared" si="1182"/>
        <v>693.21466666666663</v>
      </c>
      <c r="ML178" s="252">
        <f t="shared" si="1137"/>
        <v>0</v>
      </c>
      <c r="MM178" s="252">
        <f t="shared" si="1138"/>
        <v>0</v>
      </c>
      <c r="MN178" s="252">
        <f t="shared" si="1139"/>
        <v>315.57799999999997</v>
      </c>
      <c r="MO178" s="252">
        <f t="shared" si="1140"/>
        <v>85.850000186150851</v>
      </c>
      <c r="MP178" s="253">
        <f t="shared" si="1141"/>
        <v>2.2000000047703163</v>
      </c>
      <c r="MQ178" s="254">
        <f t="shared" si="1183"/>
        <v>0</v>
      </c>
      <c r="MR178" s="255">
        <f t="shared" si="1142"/>
        <v>0</v>
      </c>
      <c r="MS178" s="255">
        <f t="shared" si="1184"/>
        <v>0</v>
      </c>
      <c r="MT178" s="255">
        <f t="shared" si="1185"/>
        <v>693.73383044215643</v>
      </c>
      <c r="MU178" s="255">
        <f t="shared" si="902"/>
        <v>22.361572069547798</v>
      </c>
      <c r="MV178" s="255">
        <f t="shared" si="1143"/>
        <v>721.93702609104957</v>
      </c>
      <c r="MW178" s="255" t="e">
        <f t="shared" si="903"/>
        <v>#REF!</v>
      </c>
      <c r="MX178" s="255" t="e">
        <f t="shared" si="904"/>
        <v>#REF!</v>
      </c>
      <c r="MY178" s="256" t="e">
        <f t="shared" si="1144"/>
        <v>#REF!</v>
      </c>
      <c r="MZ178" s="254">
        <f t="shared" si="1145"/>
        <v>349.80040967854887</v>
      </c>
      <c r="NA178" s="255">
        <f t="shared" si="905"/>
        <v>394.22506170772459</v>
      </c>
      <c r="NB178" s="255">
        <f t="shared" si="1146"/>
        <v>1.1764269041177047</v>
      </c>
      <c r="NC178" s="255">
        <f t="shared" si="906"/>
        <v>1.4587693611059538</v>
      </c>
      <c r="ND178" s="255">
        <f t="shared" si="1147"/>
        <v>357.70992996429095</v>
      </c>
      <c r="NE178" s="255">
        <f t="shared" si="1215"/>
        <v>0.97788845200206864</v>
      </c>
      <c r="NF178" s="256">
        <f t="shared" si="1186"/>
        <v>3.2887734042919736E-3</v>
      </c>
      <c r="NG178" s="257">
        <f t="shared" si="1187"/>
        <v>1.1249811390212927</v>
      </c>
      <c r="NH178" s="254">
        <f t="shared" si="1148"/>
        <v>774.04327669135102</v>
      </c>
      <c r="NI178" s="255">
        <f t="shared" si="907"/>
        <v>872.34677283115263</v>
      </c>
      <c r="NJ178" s="255" t="e">
        <f t="shared" si="1149"/>
        <v>#REF!</v>
      </c>
      <c r="NK178" s="255" t="e">
        <f t="shared" si="908"/>
        <v>#REF!</v>
      </c>
      <c r="NL178" s="255">
        <f t="shared" si="1150"/>
        <v>828.92508107894491</v>
      </c>
      <c r="NM178" s="255">
        <f t="shared" si="1188"/>
        <v>0.93379159873391859</v>
      </c>
      <c r="NN178" s="256" t="e">
        <f t="shared" si="1189"/>
        <v>#REF!</v>
      </c>
      <c r="NO178" s="257" t="e">
        <f t="shared" si="1216"/>
        <v>#REF!</v>
      </c>
      <c r="NP178" s="254">
        <f t="shared" si="1151"/>
        <v>93.719926626893255</v>
      </c>
      <c r="NQ178" s="255">
        <f t="shared" si="909"/>
        <v>105.6223573085087</v>
      </c>
      <c r="NR178" s="255">
        <f t="shared" si="1152"/>
        <v>82.424544587894047</v>
      </c>
      <c r="NS178" s="255">
        <f t="shared" si="910"/>
        <v>102.20643528898862</v>
      </c>
      <c r="NT178" s="255">
        <f t="shared" si="1153"/>
        <v>882.67536181492164</v>
      </c>
      <c r="NU178" s="255">
        <f t="shared" si="1154"/>
        <v>0.10617711865684129</v>
      </c>
      <c r="NV178" s="256">
        <f t="shared" si="1155"/>
        <v>9.3380361742981033E-2</v>
      </c>
      <c r="NW178" s="257">
        <f t="shared" si="911"/>
        <v>1.0358957808877343</v>
      </c>
      <c r="NX178" s="254">
        <f t="shared" si="1156"/>
        <v>24.564169430448665</v>
      </c>
      <c r="NY178" s="255">
        <f t="shared" si="912"/>
        <v>27.683818948115647</v>
      </c>
      <c r="NZ178" s="255">
        <f t="shared" si="1157"/>
        <v>8.7842474501389919E-2</v>
      </c>
      <c r="OA178" s="255">
        <f t="shared" si="913"/>
        <v>0.1089246683817235</v>
      </c>
      <c r="OB178" s="255">
        <f t="shared" si="1158"/>
        <v>26.709798366391603</v>
      </c>
      <c r="OC178" s="255">
        <f t="shared" si="1190"/>
        <v>0.91966884562323248</v>
      </c>
      <c r="OD178" s="256">
        <f t="shared" si="1191"/>
        <v>3.2887734042919741E-3</v>
      </c>
      <c r="OE178" s="257">
        <f t="shared" si="1192"/>
        <v>1.1175872490111807</v>
      </c>
      <c r="OF178" s="254">
        <f t="shared" si="1159"/>
        <v>0</v>
      </c>
      <c r="OG178" s="255">
        <f t="shared" si="914"/>
        <v>0</v>
      </c>
      <c r="OH178" s="255">
        <f t="shared" si="1160"/>
        <v>0</v>
      </c>
      <c r="OI178" s="255">
        <f t="shared" si="915"/>
        <v>0</v>
      </c>
      <c r="OJ178" s="255">
        <f t="shared" si="1161"/>
        <v>0</v>
      </c>
      <c r="OK178" s="255"/>
      <c r="OL178" s="256"/>
      <c r="OM178" s="257"/>
      <c r="ON178" s="258"/>
      <c r="OO178" s="254">
        <f t="shared" si="1162"/>
        <v>0</v>
      </c>
      <c r="OP178" s="255">
        <f t="shared" si="916"/>
        <v>0</v>
      </c>
      <c r="OQ178" s="255">
        <f t="shared" si="1163"/>
        <v>0</v>
      </c>
      <c r="OR178" s="255">
        <f t="shared" si="917"/>
        <v>0</v>
      </c>
      <c r="OS178" s="255">
        <f t="shared" si="1164"/>
        <v>0</v>
      </c>
      <c r="OT178" s="255"/>
      <c r="OU178" s="256"/>
      <c r="OV178" s="257"/>
      <c r="OW178" s="258"/>
      <c r="OX178" s="254">
        <f t="shared" si="1165"/>
        <v>570.64411155404696</v>
      </c>
      <c r="OY178" s="255">
        <f t="shared" si="918"/>
        <v>643.11591372141095</v>
      </c>
      <c r="OZ178" s="255">
        <f t="shared" si="1166"/>
        <v>2.9849761896300535</v>
      </c>
      <c r="PA178" s="255">
        <f t="shared" si="919"/>
        <v>3.7013704751412662</v>
      </c>
      <c r="PB178" s="255">
        <f t="shared" si="1167"/>
        <v>907.62598169109071</v>
      </c>
      <c r="PC178" s="255">
        <f t="shared" si="804"/>
        <v>0.62872165745059616</v>
      </c>
      <c r="PD178" s="259">
        <f t="shared" si="920"/>
        <v>3.2887734042919741E-3</v>
      </c>
      <c r="PE178" s="257">
        <f t="shared" si="805"/>
        <v>1.0806369561132558</v>
      </c>
      <c r="PF178" s="254">
        <f t="shared" si="921"/>
        <v>10.151004559055053</v>
      </c>
      <c r="PG178" s="255">
        <f t="shared" si="922"/>
        <v>11.440182138055045</v>
      </c>
      <c r="PH178" s="255">
        <f t="shared" si="1168"/>
        <v>0.31442135784983266</v>
      </c>
      <c r="PI178" s="255">
        <f t="shared" si="923"/>
        <v>0.38988248373379247</v>
      </c>
      <c r="PJ178" s="255">
        <f t="shared" si="924"/>
        <v>95.604445538980599</v>
      </c>
      <c r="PK178" s="255">
        <f t="shared" si="1193"/>
        <v>0.1061771186666859</v>
      </c>
      <c r="PL178" s="259">
        <f t="shared" si="1194"/>
        <v>3.2887734045969055E-3</v>
      </c>
      <c r="PM178" s="257">
        <f t="shared" si="1195"/>
        <v>1.0142737996877724</v>
      </c>
      <c r="PN178" s="254">
        <f t="shared" si="925"/>
        <v>0.26013057693559805</v>
      </c>
      <c r="PO178" s="255">
        <f t="shared" si="926"/>
        <v>0.29316716020641898</v>
      </c>
      <c r="PP178" s="255">
        <f t="shared" si="1169"/>
        <v>8.0573906496171355E-3</v>
      </c>
      <c r="PQ178" s="255">
        <f t="shared" si="927"/>
        <v>9.9911644055252474E-3</v>
      </c>
      <c r="PR178" s="255">
        <f t="shared" si="928"/>
        <v>2.4499683189954231</v>
      </c>
      <c r="PS178" s="255">
        <f t="shared" si="1196"/>
        <v>0.10617711866668592</v>
      </c>
      <c r="PT178" s="259">
        <f t="shared" si="1197"/>
        <v>3.2887734045969055E-3</v>
      </c>
      <c r="PU178" s="257">
        <f t="shared" si="1198"/>
        <v>1.0142737996877724</v>
      </c>
      <c r="PV178" s="254">
        <f t="shared" si="929"/>
        <v>420.54660747191616</v>
      </c>
      <c r="PW178" s="255">
        <f t="shared" si="930"/>
        <v>473.95602662084951</v>
      </c>
      <c r="PX178" s="255">
        <f t="shared" si="931"/>
        <v>1.395092653786598</v>
      </c>
      <c r="PY178" s="255">
        <f t="shared" si="932"/>
        <v>1.7299148906953814</v>
      </c>
      <c r="PZ178" s="255">
        <f t="shared" si="933"/>
        <v>424.19847228329837</v>
      </c>
      <c r="QA178" s="255">
        <f t="shared" si="1170"/>
        <v>0.99139114105780335</v>
      </c>
      <c r="QB178" s="259">
        <f t="shared" si="934"/>
        <v>3.2887734042919745E-3</v>
      </c>
      <c r="QC178" s="257">
        <f t="shared" si="1171"/>
        <v>1.126695980531371</v>
      </c>
      <c r="QD178" s="254">
        <f t="shared" si="935"/>
        <v>282.86995235773634</v>
      </c>
      <c r="QE178" s="255">
        <f t="shared" si="936"/>
        <v>318.79443630716884</v>
      </c>
      <c r="QF178" s="255">
        <f t="shared" si="937"/>
        <v>0.94549852648139499</v>
      </c>
      <c r="QG178" s="255">
        <f t="shared" si="938"/>
        <v>1.1724181728369298</v>
      </c>
      <c r="QH178" s="255">
        <f t="shared" si="939"/>
        <v>287.49275497286726</v>
      </c>
      <c r="QI178" s="255">
        <f t="shared" si="1199"/>
        <v>0.9839202813456388</v>
      </c>
      <c r="QJ178" s="259">
        <f t="shared" si="1200"/>
        <v>3.2887734042919741E-3</v>
      </c>
      <c r="QK178" s="257">
        <f t="shared" si="1201"/>
        <v>1.1257471813479261</v>
      </c>
      <c r="QL178" s="254">
        <f t="shared" si="940"/>
        <v>917.51911498747313</v>
      </c>
      <c r="QM178" s="255">
        <f t="shared" si="941"/>
        <v>1034.0440425908823</v>
      </c>
      <c r="QN178" s="255">
        <f t="shared" si="942"/>
        <v>6.0306202020594064</v>
      </c>
      <c r="QO178" s="255">
        <f t="shared" si="943"/>
        <v>7.4779690505536642</v>
      </c>
      <c r="QP178" s="255">
        <f t="shared" si="1172"/>
        <v>1833.6989085928562</v>
      </c>
      <c r="QQ178" s="255">
        <f t="shared" si="1173"/>
        <v>0.50036519664591983</v>
      </c>
      <c r="QR178" s="259">
        <f t="shared" si="944"/>
        <v>3.2887734042919749E-3</v>
      </c>
      <c r="QS178" s="257">
        <f t="shared" si="1174"/>
        <v>1.064335685591062</v>
      </c>
      <c r="QT178" s="254">
        <f t="shared" si="945"/>
        <v>138.73013919476901</v>
      </c>
      <c r="QU178" s="255">
        <f t="shared" si="946"/>
        <v>156.34886687250469</v>
      </c>
      <c r="QV178" s="255">
        <f t="shared" si="947"/>
        <v>0.48268470779899814</v>
      </c>
      <c r="QW178" s="255">
        <f t="shared" si="948"/>
        <v>0.59852903767075771</v>
      </c>
      <c r="QX178" s="255">
        <f t="shared" si="949"/>
        <v>146.76739576192031</v>
      </c>
      <c r="QY178" s="255">
        <f t="shared" si="1202"/>
        <v>0.94523813326912887</v>
      </c>
      <c r="QZ178" s="259">
        <f t="shared" si="1203"/>
        <v>3.2887734042919741E-3</v>
      </c>
      <c r="RA178" s="257">
        <f t="shared" si="1204"/>
        <v>1.1208345485422095</v>
      </c>
      <c r="RB178" s="254">
        <f t="shared" si="950"/>
        <v>0.12809460227889255</v>
      </c>
      <c r="RC178" s="255">
        <f t="shared" si="951"/>
        <v>0.14436261676831191</v>
      </c>
      <c r="RD178" s="255">
        <f t="shared" si="1175"/>
        <v>3.9676544865538798E-3</v>
      </c>
      <c r="RE178" s="255">
        <f t="shared" si="952"/>
        <v>4.9198915633268106E-3</v>
      </c>
      <c r="RF178" s="255">
        <f t="shared" si="953"/>
        <v>1.2064237935565703</v>
      </c>
      <c r="RG178" s="255">
        <f t="shared" si="1205"/>
        <v>0.10617711865684128</v>
      </c>
      <c r="RH178" s="259">
        <f t="shared" si="1206"/>
        <v>3.2887734042919745E-3</v>
      </c>
      <c r="RI178" s="257">
        <f t="shared" si="1207"/>
        <v>1.0142737996864488</v>
      </c>
      <c r="RJ178" s="254">
        <f t="shared" si="954"/>
        <v>69.319460408281302</v>
      </c>
      <c r="RK178" s="255">
        <f t="shared" si="955"/>
        <v>78.123031880133027</v>
      </c>
      <c r="RL178" s="255">
        <f t="shared" si="1176"/>
        <v>2.1471292560446296</v>
      </c>
      <c r="RM178" s="255">
        <f t="shared" si="956"/>
        <v>2.6624402774953406</v>
      </c>
      <c r="RN178" s="255">
        <f t="shared" si="957"/>
        <v>652.86627933762293</v>
      </c>
      <c r="RO178" s="255">
        <f t="shared" si="1208"/>
        <v>0.10617711865684132</v>
      </c>
      <c r="RP178" s="259">
        <f t="shared" si="1209"/>
        <v>3.2887734042919749E-3</v>
      </c>
      <c r="RQ178" s="257">
        <f t="shared" si="1210"/>
        <v>1.0142737996864488</v>
      </c>
      <c r="RR178" s="254">
        <f t="shared" si="958"/>
        <v>0</v>
      </c>
      <c r="RS178" s="255">
        <f t="shared" si="959"/>
        <v>0</v>
      </c>
      <c r="RT178" s="255">
        <f t="shared" si="1177"/>
        <v>0</v>
      </c>
      <c r="RU178" s="255">
        <f t="shared" si="960"/>
        <v>0</v>
      </c>
      <c r="RV178" s="255">
        <f t="shared" si="961"/>
        <v>0</v>
      </c>
      <c r="RW178" s="255"/>
      <c r="RX178" s="259"/>
      <c r="RY178" s="257"/>
      <c r="RZ178" s="260"/>
      <c r="SA178" s="242" t="e">
        <f t="shared" si="962"/>
        <v>#REF!</v>
      </c>
      <c r="SB178" s="242">
        <f t="shared" si="963"/>
        <v>0.27730785076874864</v>
      </c>
      <c r="SC178" s="242">
        <f t="shared" si="964"/>
        <v>0.42347419522690577</v>
      </c>
      <c r="SD178" s="242">
        <f t="shared" si="965"/>
        <v>2.0116570482201251E-2</v>
      </c>
      <c r="SE178" s="242">
        <f t="shared" si="966"/>
        <v>0</v>
      </c>
      <c r="SF178" s="262">
        <v>0</v>
      </c>
      <c r="SG178" s="242">
        <f t="shared" si="967"/>
        <v>0</v>
      </c>
      <c r="SH178" s="262">
        <v>0</v>
      </c>
      <c r="SI178" s="242">
        <f t="shared" si="968"/>
        <v>0.58721812195194323</v>
      </c>
      <c r="SJ178" s="242">
        <f t="shared" si="969"/>
        <v>4.4932329326168315E-2</v>
      </c>
      <c r="SK178" s="242">
        <f t="shared" si="970"/>
        <v>1.1157011796565498E-3</v>
      </c>
      <c r="SL178" s="242">
        <f t="shared" si="971"/>
        <v>0.33113594867816992</v>
      </c>
      <c r="SM178" s="242">
        <f t="shared" si="972"/>
        <v>0.22357339021569811</v>
      </c>
      <c r="SN178" s="242">
        <f t="shared" si="973"/>
        <v>1.1033968052522538</v>
      </c>
      <c r="SO178" s="242">
        <f t="shared" si="974"/>
        <v>0.11208345485422096</v>
      </c>
      <c r="SP178" s="242">
        <f t="shared" si="975"/>
        <v>6.0856427981186923E-4</v>
      </c>
      <c r="SQ178" s="242">
        <f t="shared" si="976"/>
        <v>0.30671639702518211</v>
      </c>
      <c r="SR178" s="242">
        <f t="shared" si="977"/>
        <v>0</v>
      </c>
      <c r="SS178" s="242" t="e">
        <f t="shared" si="978"/>
        <v>#REF!</v>
      </c>
      <c r="ST178" s="242" t="e">
        <f t="shared" si="979"/>
        <v>#REF!</v>
      </c>
      <c r="SU178" s="242" t="e">
        <f t="shared" si="1211"/>
        <v>#REF!</v>
      </c>
      <c r="SV178" s="242" t="e">
        <f t="shared" si="1212"/>
        <v>#REF!</v>
      </c>
      <c r="SW178" s="242" t="e">
        <f t="shared" si="980"/>
        <v>#REF!</v>
      </c>
      <c r="SX178" s="242" t="e">
        <f t="shared" si="980"/>
        <v>#REF!</v>
      </c>
      <c r="SY178" s="242" t="e">
        <f t="shared" si="980"/>
        <v>#REF!</v>
      </c>
      <c r="SZ178" s="263" t="e">
        <f t="shared" si="980"/>
        <v>#REF!</v>
      </c>
      <c r="TA178" s="264">
        <f t="shared" si="981"/>
        <v>1528.3769</v>
      </c>
      <c r="TB178" s="264">
        <f t="shared" si="982"/>
        <v>670.60325</v>
      </c>
      <c r="TC178" s="264">
        <f t="shared" si="983"/>
        <v>1112.1404</v>
      </c>
      <c r="TD178" s="264">
        <f t="shared" si="984"/>
        <v>48.968999999999994</v>
      </c>
      <c r="TE178" s="264">
        <f t="shared" si="985"/>
        <v>0</v>
      </c>
      <c r="TF178" s="264">
        <f t="shared" si="985"/>
        <v>0</v>
      </c>
      <c r="TG178" s="264">
        <f t="shared" si="986"/>
        <v>1478.3197</v>
      </c>
      <c r="TH178" s="264">
        <f t="shared" si="987"/>
        <v>120.51814999999999</v>
      </c>
      <c r="TI178" s="264">
        <f t="shared" si="988"/>
        <v>2.99255</v>
      </c>
      <c r="TJ178" s="264">
        <f t="shared" si="989"/>
        <v>799.55494999999996</v>
      </c>
      <c r="TK178" s="264">
        <f t="shared" si="990"/>
        <v>540.29129999999998</v>
      </c>
      <c r="TL178" s="264">
        <f t="shared" si="991"/>
        <v>2820.3423499999999</v>
      </c>
      <c r="TM178" s="264">
        <f t="shared" si="992"/>
        <v>272.05</v>
      </c>
      <c r="TN178" s="264">
        <f t="shared" si="993"/>
        <v>1.6322999999999999</v>
      </c>
      <c r="TO178" s="264">
        <f t="shared" si="994"/>
        <v>822.67920000000004</v>
      </c>
      <c r="TP178" s="264">
        <f t="shared" si="994"/>
        <v>0</v>
      </c>
      <c r="TQ178" s="264"/>
      <c r="TR178" s="264"/>
      <c r="TS178" s="264" t="e">
        <f t="shared" si="995"/>
        <v>#REF!</v>
      </c>
      <c r="TT178" s="264">
        <f t="shared" si="996"/>
        <v>754.41600801638072</v>
      </c>
      <c r="TU178" s="264">
        <f t="shared" si="997"/>
        <v>1152.0615481147972</v>
      </c>
      <c r="TV178" s="264">
        <f t="shared" si="998"/>
        <v>54.727129996828502</v>
      </c>
      <c r="TW178" s="264">
        <f t="shared" si="998"/>
        <v>0</v>
      </c>
      <c r="TX178" s="264">
        <f t="shared" si="999"/>
        <v>0</v>
      </c>
      <c r="TY178" s="264">
        <f t="shared" si="1000"/>
        <v>1597.5269007702616</v>
      </c>
      <c r="TZ178" s="264">
        <f t="shared" si="1001"/>
        <v>122.2384019318409</v>
      </c>
      <c r="UA178" s="264">
        <f t="shared" si="1002"/>
        <v>3.0352650592556438</v>
      </c>
      <c r="UB178" s="264">
        <f t="shared" si="1003"/>
        <v>900.85534837896125</v>
      </c>
      <c r="UC178" s="264">
        <f t="shared" si="1004"/>
        <v>608.23140808180676</v>
      </c>
      <c r="UD178" s="264">
        <f t="shared" si="1005"/>
        <v>3001.7910086887564</v>
      </c>
      <c r="UE178" s="264">
        <f t="shared" si="1006"/>
        <v>304.92303893090809</v>
      </c>
      <c r="UF178" s="264">
        <f t="shared" si="1007"/>
        <v>1.6555991232281901</v>
      </c>
      <c r="UG178" s="264">
        <f t="shared" si="1008"/>
        <v>834.42195810700798</v>
      </c>
      <c r="UH178" s="264">
        <f t="shared" si="1008"/>
        <v>0</v>
      </c>
      <c r="UI178" s="191"/>
      <c r="UJ178" s="191"/>
      <c r="UK178" s="191"/>
      <c r="UL178" s="191"/>
      <c r="UM178" s="189"/>
      <c r="UN178" s="191"/>
      <c r="UO178" s="191"/>
      <c r="UP178" s="191"/>
      <c r="UQ178" s="191"/>
      <c r="UR178" s="191"/>
      <c r="US178" s="191"/>
      <c r="UT178" s="191"/>
      <c r="UU178" s="191"/>
      <c r="UV178" s="192"/>
      <c r="UW178" s="191"/>
      <c r="UX178" s="191"/>
      <c r="UY178" s="191"/>
      <c r="UZ178" s="191"/>
      <c r="VA178" s="191"/>
      <c r="VB178" s="191"/>
      <c r="VC178" s="191"/>
      <c r="VD178" s="191"/>
      <c r="VE178" s="191"/>
      <c r="VF178" s="191"/>
      <c r="VG178" s="191"/>
      <c r="VH178" s="191"/>
      <c r="VI178" s="191"/>
      <c r="VJ178" s="191"/>
      <c r="VK178" s="191"/>
      <c r="VL178" s="191"/>
      <c r="VM178" s="191"/>
      <c r="VN178" s="219"/>
      <c r="VO178" s="191"/>
      <c r="VP178" s="191"/>
      <c r="VQ178" s="191"/>
      <c r="VR178" s="191"/>
      <c r="VS178" s="191"/>
      <c r="VT178" s="191"/>
      <c r="VU178" s="191"/>
      <c r="VV178" s="191"/>
    </row>
    <row r="179" spans="1:594" ht="23.1" hidden="1" customHeight="1" thickBot="1" x14ac:dyDescent="0.35">
      <c r="A179" s="265">
        <v>142</v>
      </c>
      <c r="B179" s="266" t="s">
        <v>175</v>
      </c>
      <c r="C179" s="265">
        <v>5</v>
      </c>
      <c r="D179" s="267">
        <v>2703.6</v>
      </c>
      <c r="E179" s="239"/>
      <c r="F179" s="240">
        <f t="shared" si="1009"/>
        <v>2703.6</v>
      </c>
      <c r="G179" s="240"/>
      <c r="H179" s="268">
        <f>490</f>
        <v>490</v>
      </c>
      <c r="I179" s="269">
        <v>3.7136999999999998</v>
      </c>
      <c r="J179" s="269">
        <v>3.7136999999999998</v>
      </c>
      <c r="K179" s="269">
        <f t="shared" si="1213"/>
        <v>3.0244999999999997</v>
      </c>
      <c r="L179" s="269">
        <f t="shared" si="1214"/>
        <v>3.2811999999999997</v>
      </c>
      <c r="M179" s="269">
        <v>0.44700000000000001</v>
      </c>
      <c r="N179" s="269">
        <v>0.25669999999999998</v>
      </c>
      <c r="O179" s="269">
        <v>0.4325</v>
      </c>
      <c r="P179" s="269">
        <v>1.8499999999999999E-2</v>
      </c>
      <c r="Q179" s="269">
        <v>0</v>
      </c>
      <c r="R179" s="269">
        <v>0</v>
      </c>
      <c r="S179" s="269">
        <v>0.54569999999999996</v>
      </c>
      <c r="T179" s="269">
        <v>4.4499999999999998E-2</v>
      </c>
      <c r="U179" s="269">
        <v>1.1999999999999999E-3</v>
      </c>
      <c r="V179" s="269">
        <v>0.29570000000000002</v>
      </c>
      <c r="W179" s="269">
        <v>0.19980000000000001</v>
      </c>
      <c r="X179" s="269">
        <v>1.0461</v>
      </c>
      <c r="Y179" s="269">
        <v>0.1246</v>
      </c>
      <c r="Z179" s="269">
        <v>2.0000000000000001E-4</v>
      </c>
      <c r="AA179" s="269">
        <v>0.30120000000000002</v>
      </c>
      <c r="AB179" s="269">
        <v>0</v>
      </c>
      <c r="AC179" s="244">
        <v>264.42</v>
      </c>
      <c r="AD179" s="243">
        <f t="shared" si="802"/>
        <v>58.172400000000003</v>
      </c>
      <c r="AE179" s="243">
        <f t="shared" si="806"/>
        <v>0</v>
      </c>
      <c r="AF179" s="243">
        <f t="shared" si="1010"/>
        <v>0</v>
      </c>
      <c r="AG179" s="243">
        <f t="shared" si="1011"/>
        <v>0</v>
      </c>
      <c r="AH179" s="244">
        <v>9.8646221441666704</v>
      </c>
      <c r="AI179" s="243">
        <f t="shared" si="807"/>
        <v>37.774418760454886</v>
      </c>
      <c r="AJ179" s="243">
        <f t="shared" si="1012"/>
        <v>1.2176073162798151</v>
      </c>
      <c r="AK179" s="243">
        <f t="shared" si="1013"/>
        <v>32.221399697887975</v>
      </c>
      <c r="AL179" s="243">
        <f t="shared" si="808"/>
        <v>18.511572045231077</v>
      </c>
      <c r="AM179" s="243">
        <f t="shared" si="1014"/>
        <v>466.49161553982316</v>
      </c>
      <c r="AN179" s="244">
        <v>447.29</v>
      </c>
      <c r="AO179" s="244">
        <v>98.403800000000004</v>
      </c>
      <c r="AP179" s="243">
        <f t="shared" si="1015"/>
        <v>0</v>
      </c>
      <c r="AQ179" s="243">
        <f t="shared" si="1016"/>
        <v>0</v>
      </c>
      <c r="AR179" s="243">
        <f t="shared" si="1017"/>
        <v>0</v>
      </c>
      <c r="AS179" s="244">
        <v>41.3059567124917</v>
      </c>
      <c r="AT179" s="244" t="e">
        <f t="shared" si="809"/>
        <v>#REF!</v>
      </c>
      <c r="AU179" s="243">
        <f t="shared" si="810"/>
        <v>66.696063386886294</v>
      </c>
      <c r="AV179" s="243">
        <f t="shared" si="1018"/>
        <v>2.1498574276396654</v>
      </c>
      <c r="AW179" s="243">
        <f t="shared" si="1019"/>
        <v>56.891425128010518</v>
      </c>
      <c r="AX179" s="243">
        <f t="shared" si="811"/>
        <v>32.684791004968901</v>
      </c>
      <c r="AY179" s="243">
        <f t="shared" si="1020"/>
        <v>823.65673332521635</v>
      </c>
      <c r="AZ179" s="244">
        <v>143</v>
      </c>
      <c r="BA179" s="243">
        <f t="shared" si="1021"/>
        <v>728.89483333333328</v>
      </c>
      <c r="BB179" s="243">
        <f t="shared" si="1022"/>
        <v>76.013318333333331</v>
      </c>
      <c r="BC179" s="243">
        <f t="shared" si="1023"/>
        <v>60.810654666666665</v>
      </c>
      <c r="BD179" s="243">
        <f t="shared" si="1024"/>
        <v>15.202663666666666</v>
      </c>
      <c r="BE179" s="244">
        <v>28.504994374999999</v>
      </c>
      <c r="BF179" s="243">
        <f t="shared" si="1025"/>
        <v>22.803995499999999</v>
      </c>
      <c r="BG179" s="243">
        <f t="shared" si="1026"/>
        <v>5.7009988749999998</v>
      </c>
      <c r="BH179" s="243">
        <f t="shared" si="812"/>
        <v>94.69403586667012</v>
      </c>
      <c r="BI179" s="243">
        <f t="shared" si="1027"/>
        <v>3.0523342161925111</v>
      </c>
      <c r="BJ179" s="243">
        <f t="shared" si="1028"/>
        <v>80.773562606350865</v>
      </c>
      <c r="BK179" s="243">
        <f t="shared" si="813"/>
        <v>46.405359095416841</v>
      </c>
      <c r="BL179" s="243">
        <f t="shared" si="1029"/>
        <v>1169.4150492045044</v>
      </c>
      <c r="BM179" s="244">
        <v>18.21</v>
      </c>
      <c r="BN179" s="243">
        <f t="shared" si="1030"/>
        <v>4.0062000000000006</v>
      </c>
      <c r="BO179" s="243">
        <f t="shared" si="814"/>
        <v>0</v>
      </c>
      <c r="BP179" s="243">
        <f t="shared" si="1031"/>
        <v>0</v>
      </c>
      <c r="BQ179" s="243">
        <f t="shared" si="1032"/>
        <v>0</v>
      </c>
      <c r="BR179" s="244">
        <v>2.2468492991416702</v>
      </c>
      <c r="BS179" s="243">
        <f t="shared" si="815"/>
        <v>2.7795396301862829</v>
      </c>
      <c r="BT179" s="243">
        <f t="shared" si="1033"/>
        <v>8.9594701934832738E-2</v>
      </c>
      <c r="BU179" s="243">
        <f t="shared" si="1034"/>
        <v>2.3709340961219714</v>
      </c>
      <c r="BV179" s="243">
        <f t="shared" si="816"/>
        <v>1.3621294464663976</v>
      </c>
      <c r="BW179" s="243">
        <f t="shared" si="1035"/>
        <v>34.32566205095322</v>
      </c>
      <c r="BX179" s="244">
        <v>0</v>
      </c>
      <c r="BY179" s="243">
        <f t="shared" si="817"/>
        <v>0</v>
      </c>
      <c r="BZ179" s="243">
        <f t="shared" si="1036"/>
        <v>0</v>
      </c>
      <c r="CA179" s="243">
        <f t="shared" si="1037"/>
        <v>0</v>
      </c>
      <c r="CB179" s="243">
        <f t="shared" si="818"/>
        <v>0</v>
      </c>
      <c r="CC179" s="243">
        <f t="shared" si="1038"/>
        <v>0</v>
      </c>
      <c r="CD179" s="245"/>
      <c r="CE179" s="243">
        <f t="shared" si="819"/>
        <v>0</v>
      </c>
      <c r="CF179" s="243">
        <f t="shared" si="1039"/>
        <v>0</v>
      </c>
      <c r="CG179" s="243">
        <f t="shared" si="1040"/>
        <v>0</v>
      </c>
      <c r="CH179" s="243">
        <f t="shared" si="820"/>
        <v>0</v>
      </c>
      <c r="CI179" s="243">
        <f t="shared" si="1041"/>
        <v>0</v>
      </c>
      <c r="CJ179" s="245"/>
      <c r="CK179" s="243">
        <f t="shared" si="821"/>
        <v>0</v>
      </c>
      <c r="CL179" s="243">
        <f t="shared" si="1042"/>
        <v>0</v>
      </c>
      <c r="CM179" s="243">
        <f t="shared" si="1043"/>
        <v>0</v>
      </c>
      <c r="CN179" s="243">
        <f t="shared" si="822"/>
        <v>0</v>
      </c>
      <c r="CO179" s="243">
        <f t="shared" si="1044"/>
        <v>0</v>
      </c>
      <c r="CP179" s="243">
        <v>0</v>
      </c>
      <c r="CQ179" s="243">
        <f t="shared" si="823"/>
        <v>0</v>
      </c>
      <c r="CR179" s="243">
        <f t="shared" si="1178"/>
        <v>0</v>
      </c>
      <c r="CS179" s="243">
        <f t="shared" si="1045"/>
        <v>0</v>
      </c>
      <c r="CT179" s="243">
        <f t="shared" si="824"/>
        <v>0</v>
      </c>
      <c r="CU179" s="243">
        <f t="shared" si="1046"/>
        <v>0</v>
      </c>
      <c r="CV179" s="243"/>
      <c r="CW179" s="243">
        <f t="shared" si="825"/>
        <v>0</v>
      </c>
      <c r="CX179" s="243">
        <f t="shared" si="1179"/>
        <v>0</v>
      </c>
      <c r="CY179" s="243">
        <f t="shared" si="1047"/>
        <v>0</v>
      </c>
      <c r="CZ179" s="243">
        <f t="shared" si="826"/>
        <v>0</v>
      </c>
      <c r="DA179" s="243">
        <f t="shared" si="1048"/>
        <v>0</v>
      </c>
      <c r="DB179" s="244">
        <v>0</v>
      </c>
      <c r="DC179" s="243">
        <f t="shared" si="1049"/>
        <v>0</v>
      </c>
      <c r="DD179" s="243">
        <f t="shared" si="827"/>
        <v>0</v>
      </c>
      <c r="DE179" s="244">
        <v>0</v>
      </c>
      <c r="DF179" s="244">
        <v>0</v>
      </c>
      <c r="DG179" s="243">
        <f t="shared" si="828"/>
        <v>0</v>
      </c>
      <c r="DH179" s="243">
        <f t="shared" si="829"/>
        <v>0</v>
      </c>
      <c r="DI179" s="243">
        <f t="shared" si="1050"/>
        <v>0</v>
      </c>
      <c r="DJ179" s="244">
        <v>194.8</v>
      </c>
      <c r="DK179" s="243">
        <f t="shared" si="1051"/>
        <v>42.856000000000002</v>
      </c>
      <c r="DL179" s="243">
        <f t="shared" si="830"/>
        <v>0</v>
      </c>
      <c r="DM179" s="244">
        <v>8.1453881066500102</v>
      </c>
      <c r="DN179" s="244">
        <v>8.8863878216666699</v>
      </c>
      <c r="DO179" s="243">
        <f t="shared" si="831"/>
        <v>28.938124510160666</v>
      </c>
      <c r="DP179" s="243">
        <f t="shared" si="832"/>
        <v>14.181295021923868</v>
      </c>
      <c r="DQ179" s="243">
        <f t="shared" si="1052"/>
        <v>357.36863455248141</v>
      </c>
      <c r="DR179" s="244">
        <v>41.03</v>
      </c>
      <c r="DS179" s="243">
        <f t="shared" si="1053"/>
        <v>9.0266000000000002</v>
      </c>
      <c r="DT179" s="243">
        <f t="shared" si="833"/>
        <v>0</v>
      </c>
      <c r="DU179" s="244">
        <v>1.7355780544299999</v>
      </c>
      <c r="DV179" s="244">
        <v>0</v>
      </c>
      <c r="DW179" s="243">
        <f t="shared" si="834"/>
        <v>5.8847288281842909</v>
      </c>
      <c r="DX179" s="243">
        <f t="shared" si="835"/>
        <v>2.883845344130715</v>
      </c>
      <c r="DY179" s="243">
        <f t="shared" si="836"/>
        <v>72.672902672094011</v>
      </c>
      <c r="DZ179" s="244">
        <v>141.75</v>
      </c>
      <c r="EA179" s="243">
        <f t="shared" si="1054"/>
        <v>31.184999999999999</v>
      </c>
      <c r="EB179" s="243">
        <f t="shared" si="837"/>
        <v>0</v>
      </c>
      <c r="EC179" s="244">
        <v>5.876341423715</v>
      </c>
      <c r="ED179" s="244">
        <v>4.5807255999999998E-2</v>
      </c>
      <c r="EE179" s="243">
        <f t="shared" si="838"/>
        <v>20.322099948301663</v>
      </c>
      <c r="EF179" s="243">
        <f t="shared" si="839"/>
        <v>9.9589624314008329</v>
      </c>
      <c r="EG179" s="243">
        <f t="shared" si="840"/>
        <v>250.96585327130094</v>
      </c>
      <c r="EH179" s="244">
        <v>11.15</v>
      </c>
      <c r="EI179" s="243">
        <f t="shared" si="1055"/>
        <v>2.4530000000000003</v>
      </c>
      <c r="EJ179" s="243">
        <f t="shared" si="841"/>
        <v>0</v>
      </c>
      <c r="EK179" s="244">
        <v>0.47023162756999898</v>
      </c>
      <c r="EL179" s="244">
        <v>0</v>
      </c>
      <c r="EM179" s="243">
        <f t="shared" si="842"/>
        <v>1.5990281732782312</v>
      </c>
      <c r="EN179" s="243">
        <f t="shared" si="843"/>
        <v>0.78361299004241169</v>
      </c>
      <c r="EO179" s="243">
        <f t="shared" si="1056"/>
        <v>19.747047349068772</v>
      </c>
      <c r="EP179" s="244">
        <v>0</v>
      </c>
      <c r="EQ179" s="244">
        <v>313.61759999999998</v>
      </c>
      <c r="ER179" s="244">
        <v>0</v>
      </c>
      <c r="ES179" s="244">
        <v>0</v>
      </c>
      <c r="ET179" s="244">
        <v>0</v>
      </c>
      <c r="EU179" s="243">
        <f t="shared" si="844"/>
        <v>35.633846674809064</v>
      </c>
      <c r="EV179" s="243">
        <f t="shared" si="1057"/>
        <v>1.1486088692346088</v>
      </c>
      <c r="EW179" s="243">
        <f t="shared" si="1058"/>
        <v>30.39550188087269</v>
      </c>
      <c r="EX179" s="243">
        <f t="shared" si="845"/>
        <v>17.46257233374045</v>
      </c>
      <c r="EY179" s="243">
        <f t="shared" si="1059"/>
        <v>440.05682281025935</v>
      </c>
      <c r="EZ179" s="245">
        <f t="shared" si="1060"/>
        <v>388.73</v>
      </c>
      <c r="FA179" s="245">
        <f t="shared" si="1060"/>
        <v>85.520600000000002</v>
      </c>
      <c r="FB179" s="245">
        <f t="shared" si="1060"/>
        <v>0</v>
      </c>
      <c r="FC179" s="245">
        <f t="shared" si="1061"/>
        <v>0</v>
      </c>
      <c r="FD179" s="245">
        <f t="shared" si="1062"/>
        <v>0</v>
      </c>
      <c r="FE179" s="245">
        <f t="shared" si="1063"/>
        <v>25.159734290031679</v>
      </c>
      <c r="FF179" s="245">
        <f t="shared" si="1064"/>
        <v>92.377828134733903</v>
      </c>
      <c r="FG179" s="245">
        <f t="shared" si="1065"/>
        <v>2.9776743915552664</v>
      </c>
      <c r="FH179" s="245">
        <f t="shared" si="1066"/>
        <v>78.797848417673919</v>
      </c>
      <c r="FI179" s="245">
        <f t="shared" si="1067"/>
        <v>45.270288121238274</v>
      </c>
      <c r="FJ179" s="245">
        <f t="shared" si="1067"/>
        <v>1140.8112606552045</v>
      </c>
      <c r="FK179" s="244">
        <f t="shared" si="846"/>
        <v>85.850000186150851</v>
      </c>
      <c r="FL179" s="244">
        <v>9.7544453616940796</v>
      </c>
      <c r="FM179" s="243">
        <f t="shared" si="1068"/>
        <v>0.31442135784983266</v>
      </c>
      <c r="FN179" s="243">
        <f t="shared" si="1069"/>
        <v>8.3204955402090608</v>
      </c>
      <c r="FO179" s="244">
        <v>4.7802222680847004</v>
      </c>
      <c r="FP179" s="244">
        <f t="shared" si="1070"/>
        <v>120.46160137911555</v>
      </c>
      <c r="FQ179" s="244">
        <f t="shared" si="847"/>
        <v>2.2000000047703163</v>
      </c>
      <c r="FR179" s="244">
        <v>0.249968314452265</v>
      </c>
      <c r="FS179" s="243">
        <f t="shared" si="1071"/>
        <v>8.0573906496171355E-3</v>
      </c>
      <c r="FT179" s="243">
        <f t="shared" si="1072"/>
        <v>0.21322178437344103</v>
      </c>
      <c r="FU179" s="244">
        <v>0.122498415722613</v>
      </c>
      <c r="FV179" s="244">
        <f t="shared" si="1073"/>
        <v>3.0869600819342331</v>
      </c>
      <c r="FW179" s="270">
        <v>6.9495000000000001E-2</v>
      </c>
      <c r="FX179" s="243">
        <f t="shared" si="1074"/>
        <v>307.79216061167347</v>
      </c>
      <c r="FY179" s="243">
        <f t="shared" si="1075"/>
        <v>67.714275334568157</v>
      </c>
      <c r="FZ179" s="243">
        <f t="shared" si="848"/>
        <v>0</v>
      </c>
      <c r="GA179" s="243">
        <f t="shared" si="1076"/>
        <v>0</v>
      </c>
      <c r="GB179" s="243">
        <f t="shared" si="1077"/>
        <v>0</v>
      </c>
      <c r="GC179" s="243">
        <f t="shared" si="1078"/>
        <v>5.4114043885060807</v>
      </c>
      <c r="GD179" s="243">
        <f t="shared" si="849"/>
        <v>43.280631948550713</v>
      </c>
      <c r="GE179" s="243">
        <f t="shared" si="1079"/>
        <v>1.395092653786598</v>
      </c>
      <c r="GF179" s="243">
        <f t="shared" si="1080"/>
        <v>36.91817338170047</v>
      </c>
      <c r="GG179" s="243">
        <f t="shared" si="850"/>
        <v>21.209923614164921</v>
      </c>
      <c r="GH179" s="247">
        <f t="shared" si="1081"/>
        <v>534.49007507695592</v>
      </c>
      <c r="GI179" s="244">
        <v>180</v>
      </c>
      <c r="GJ179" s="244">
        <v>4039.62</v>
      </c>
      <c r="GK179" s="244">
        <v>888.71640000000002</v>
      </c>
      <c r="GL179" s="244">
        <v>2477.7954871413299</v>
      </c>
      <c r="GM179" s="244">
        <v>71.022008333333304</v>
      </c>
      <c r="GN179" s="271">
        <v>206.84</v>
      </c>
      <c r="GO179" s="243">
        <f t="shared" si="1082"/>
        <v>45.504800000000003</v>
      </c>
      <c r="GP179" s="243">
        <f t="shared" si="851"/>
        <v>0</v>
      </c>
      <c r="GQ179" s="243">
        <f t="shared" si="1083"/>
        <v>0</v>
      </c>
      <c r="GR179" s="243">
        <f t="shared" si="1084"/>
        <v>0</v>
      </c>
      <c r="GS179" s="244">
        <v>4.1696459569166704</v>
      </c>
      <c r="GT179" s="244">
        <v>1.64565242037083</v>
      </c>
      <c r="GU179" s="245"/>
      <c r="GV179" s="243">
        <f t="shared" si="852"/>
        <v>29.332656595579735</v>
      </c>
      <c r="GW179" s="243">
        <f t="shared" si="1085"/>
        <v>0.94549852648139499</v>
      </c>
      <c r="GX179" s="243">
        <f t="shared" si="1086"/>
        <v>25.020616686669118</v>
      </c>
      <c r="GY179" s="243">
        <f t="shared" si="853"/>
        <v>14.374637748643364</v>
      </c>
      <c r="GZ179" s="243">
        <f t="shared" si="1087"/>
        <v>362.2408712658127</v>
      </c>
      <c r="HA179" s="244">
        <v>0</v>
      </c>
      <c r="HB179" s="244">
        <v>44</v>
      </c>
      <c r="HC179" s="244">
        <v>0</v>
      </c>
      <c r="HD179" s="244">
        <v>0</v>
      </c>
      <c r="HE179" s="244">
        <v>0</v>
      </c>
      <c r="HF179" s="243">
        <f t="shared" si="1088"/>
        <v>0</v>
      </c>
      <c r="HG179" s="243">
        <f t="shared" si="854"/>
        <v>0</v>
      </c>
      <c r="HH179" s="244">
        <v>0</v>
      </c>
      <c r="HI179" s="244">
        <v>0</v>
      </c>
      <c r="HJ179" s="243">
        <f t="shared" si="855"/>
        <v>0</v>
      </c>
      <c r="HK179" s="243">
        <f t="shared" si="856"/>
        <v>0</v>
      </c>
      <c r="HL179" s="243">
        <f t="shared" si="857"/>
        <v>0</v>
      </c>
      <c r="HM179" s="244">
        <v>93.83</v>
      </c>
      <c r="HN179" s="243">
        <f t="shared" si="1089"/>
        <v>20.642599999999998</v>
      </c>
      <c r="HO179" s="243">
        <f t="shared" si="858"/>
        <v>0</v>
      </c>
      <c r="HP179" s="244">
        <v>4.0482103238649998</v>
      </c>
      <c r="HQ179" s="244">
        <v>92.215568145877498</v>
      </c>
      <c r="HR179" s="243">
        <f t="shared" si="859"/>
        <v>23.944280548015602</v>
      </c>
      <c r="HS179" s="243">
        <f t="shared" si="860"/>
        <v>11.734032950887904</v>
      </c>
      <c r="HT179" s="243">
        <f t="shared" si="861"/>
        <v>295.69763036237515</v>
      </c>
      <c r="HU179" s="244">
        <v>67.290000000000006</v>
      </c>
      <c r="HV179" s="243">
        <f t="shared" si="1090"/>
        <v>14.803800000000001</v>
      </c>
      <c r="HW179" s="243">
        <f t="shared" si="862"/>
        <v>0</v>
      </c>
      <c r="HX179" s="244">
        <v>2.7482417811199999</v>
      </c>
      <c r="HY179" s="244">
        <v>151.56481718950999</v>
      </c>
      <c r="HZ179" s="243">
        <f t="shared" si="863"/>
        <v>26.86101087895781</v>
      </c>
      <c r="IA179" s="243">
        <f t="shared" si="864"/>
        <v>13.16339349247939</v>
      </c>
      <c r="IB179" s="243">
        <f t="shared" si="865"/>
        <v>331.71751601048055</v>
      </c>
      <c r="IC179" s="244">
        <v>26.28</v>
      </c>
      <c r="ID179" s="243">
        <f t="shared" si="1091"/>
        <v>5.7816000000000001</v>
      </c>
      <c r="IE179" s="243">
        <f t="shared" si="866"/>
        <v>0</v>
      </c>
      <c r="IF179" s="244">
        <v>1.162654995015</v>
      </c>
      <c r="IG179" s="244">
        <v>1.38322276537667</v>
      </c>
      <c r="IH179" s="243">
        <f t="shared" si="867"/>
        <v>3.9321694838416641</v>
      </c>
      <c r="II179" s="243">
        <f t="shared" si="868"/>
        <v>1.9269823622116669</v>
      </c>
      <c r="IJ179" s="243">
        <f t="shared" si="1092"/>
        <v>48.559955527734004</v>
      </c>
      <c r="IK179" s="244">
        <v>27.97</v>
      </c>
      <c r="IL179" s="243">
        <f t="shared" si="1093"/>
        <v>6.1533999999999995</v>
      </c>
      <c r="IM179" s="243">
        <f t="shared" si="869"/>
        <v>0</v>
      </c>
      <c r="IN179" s="244">
        <v>1.2848841397649999</v>
      </c>
      <c r="IO179" s="244">
        <v>56.961813743359997</v>
      </c>
      <c r="IP179" s="243">
        <f t="shared" si="870"/>
        <v>10.495271647077146</v>
      </c>
      <c r="IQ179" s="243">
        <f t="shared" si="871"/>
        <v>5.1432684765101078</v>
      </c>
      <c r="IR179" s="243">
        <f t="shared" si="1094"/>
        <v>129.61036560805468</v>
      </c>
      <c r="IS179" s="244">
        <v>3.94</v>
      </c>
      <c r="IT179" s="243">
        <f t="shared" si="1095"/>
        <v>0.86680000000000001</v>
      </c>
      <c r="IU179" s="243">
        <f t="shared" si="872"/>
        <v>0</v>
      </c>
      <c r="IV179" s="244">
        <v>0.172390469735</v>
      </c>
      <c r="IW179" s="244">
        <v>0.40903935188016299</v>
      </c>
      <c r="IX179" s="243">
        <f t="shared" si="873"/>
        <v>0.61222123794094629</v>
      </c>
      <c r="IY179" s="243">
        <f t="shared" si="874"/>
        <v>0.3000225529778055</v>
      </c>
      <c r="IZ179" s="243">
        <f t="shared" si="1096"/>
        <v>7.5605683350406974</v>
      </c>
      <c r="JA179" s="244">
        <v>42.000500000000002</v>
      </c>
      <c r="JB179" s="243">
        <f t="shared" si="1097"/>
        <v>9.2401100000000014</v>
      </c>
      <c r="JC179" s="244">
        <v>305.24816666666698</v>
      </c>
      <c r="JD179" s="243">
        <f t="shared" si="875"/>
        <v>0</v>
      </c>
      <c r="JE179" s="243">
        <f t="shared" si="876"/>
        <v>40.504953832406926</v>
      </c>
      <c r="JF179" s="243">
        <f t="shared" si="877"/>
        <v>19.849686524953697</v>
      </c>
      <c r="JG179" s="243">
        <f t="shared" si="1098"/>
        <v>500.21210042883308</v>
      </c>
      <c r="JH179" s="244">
        <v>163.84</v>
      </c>
      <c r="JI179" s="243">
        <f t="shared" si="1099"/>
        <v>36.044800000000002</v>
      </c>
      <c r="JJ179" s="244">
        <v>206.56</v>
      </c>
      <c r="JK179" s="243">
        <f t="shared" si="878"/>
        <v>0</v>
      </c>
      <c r="JL179" s="243">
        <f t="shared" si="879"/>
        <v>46.181055160722593</v>
      </c>
      <c r="JM179" s="243">
        <f t="shared" si="880"/>
        <v>22.631292758036132</v>
      </c>
      <c r="JN179" s="243">
        <f t="shared" si="1100"/>
        <v>570.3085775025105</v>
      </c>
      <c r="JO179" s="244">
        <v>0</v>
      </c>
      <c r="JP179" s="243">
        <f t="shared" si="1101"/>
        <v>0</v>
      </c>
      <c r="JQ179" s="244">
        <v>0</v>
      </c>
      <c r="JR179" s="243">
        <f t="shared" si="881"/>
        <v>0</v>
      </c>
      <c r="JS179" s="243">
        <f t="shared" si="882"/>
        <v>0</v>
      </c>
      <c r="JT179" s="243">
        <f t="shared" si="883"/>
        <v>0</v>
      </c>
      <c r="JU179" s="243">
        <f t="shared" si="1102"/>
        <v>0</v>
      </c>
      <c r="JV179" s="244">
        <v>1.56833333333333</v>
      </c>
      <c r="JW179" s="243">
        <f t="shared" si="1103"/>
        <v>0.34503333333333258</v>
      </c>
      <c r="JX179" s="244">
        <v>3.2176666666666698</v>
      </c>
      <c r="JY179" s="243">
        <f t="shared" si="884"/>
        <v>0</v>
      </c>
      <c r="JZ179" s="243">
        <f t="shared" si="885"/>
        <v>0.58299806861392489</v>
      </c>
      <c r="KA179" s="243">
        <f t="shared" si="886"/>
        <v>0.28570157009736291</v>
      </c>
      <c r="KB179" s="243">
        <f t="shared" si="1104"/>
        <v>7.1996795664535442</v>
      </c>
      <c r="KC179" s="244">
        <v>114.96</v>
      </c>
      <c r="KD179" s="243">
        <f t="shared" si="1105"/>
        <v>25.2912</v>
      </c>
      <c r="KE179" s="244">
        <v>64.653333333333293</v>
      </c>
      <c r="KF179" s="243">
        <f t="shared" si="887"/>
        <v>0</v>
      </c>
      <c r="KG179" s="243">
        <f t="shared" si="888"/>
        <v>23.281654868136549</v>
      </c>
      <c r="KH179" s="243">
        <f t="shared" si="889"/>
        <v>11.409309410073492</v>
      </c>
      <c r="KI179" s="243">
        <f t="shared" si="1106"/>
        <v>287.51459713385196</v>
      </c>
      <c r="KJ179" s="244">
        <v>46.699752777777697</v>
      </c>
      <c r="KK179" s="243">
        <f t="shared" si="1107"/>
        <v>10.273945611111094</v>
      </c>
      <c r="KL179" s="244">
        <v>45.266122222222201</v>
      </c>
      <c r="KM179" s="243">
        <f t="shared" si="890"/>
        <v>0</v>
      </c>
      <c r="KN179" s="243">
        <f t="shared" si="891"/>
        <v>11.616688896657307</v>
      </c>
      <c r="KO179" s="243">
        <f t="shared" si="892"/>
        <v>5.6928254753884149</v>
      </c>
      <c r="KP179" s="243">
        <f t="shared" si="1108"/>
        <v>143.45920197978805</v>
      </c>
      <c r="KQ179" s="243">
        <f t="shared" si="1109"/>
        <v>588.37858611111096</v>
      </c>
      <c r="KR179" s="243">
        <f t="shared" si="1109"/>
        <v>129.44328894444442</v>
      </c>
      <c r="KS179" s="243">
        <f t="shared" si="1110"/>
        <v>936.89613179439334</v>
      </c>
      <c r="KT179" s="243">
        <f t="shared" si="1111"/>
        <v>0</v>
      </c>
      <c r="KU179" s="243">
        <f t="shared" si="1112"/>
        <v>0</v>
      </c>
      <c r="KV179" s="243">
        <f t="shared" si="1113"/>
        <v>0</v>
      </c>
      <c r="KW179" s="243">
        <f t="shared" si="1114"/>
        <v>188.01230462237046</v>
      </c>
      <c r="KX179" s="243">
        <f t="shared" si="1115"/>
        <v>6.0603224396528299</v>
      </c>
      <c r="KY179" s="243">
        <f t="shared" si="1116"/>
        <v>160.37360240471685</v>
      </c>
      <c r="KZ179" s="243">
        <f t="shared" si="1117"/>
        <v>92.136515573615981</v>
      </c>
      <c r="LA179" s="243">
        <f t="shared" si="1117"/>
        <v>2321.8401924551222</v>
      </c>
      <c r="LB179" s="244">
        <v>125.02</v>
      </c>
      <c r="LC179" s="243">
        <f t="shared" si="1118"/>
        <v>27.5044</v>
      </c>
      <c r="LD179" s="243">
        <f t="shared" si="893"/>
        <v>0</v>
      </c>
      <c r="LE179" s="243">
        <f t="shared" si="1119"/>
        <v>0</v>
      </c>
      <c r="LF179" s="243">
        <f t="shared" si="1120"/>
        <v>0</v>
      </c>
      <c r="LG179" s="244">
        <v>10.8558637940083</v>
      </c>
      <c r="LH179" s="243">
        <f t="shared" si="894"/>
        <v>18.563585939454768</v>
      </c>
      <c r="LI179" s="243">
        <f t="shared" si="1121"/>
        <v>0.5983720940779087</v>
      </c>
      <c r="LJ179" s="243">
        <f t="shared" si="1122"/>
        <v>15.834650591829842</v>
      </c>
      <c r="LK179" s="243">
        <f t="shared" si="895"/>
        <v>9.0971924866731513</v>
      </c>
      <c r="LL179" s="243">
        <f t="shared" si="1123"/>
        <v>229.24925066416341</v>
      </c>
      <c r="LM179" s="243">
        <f t="shared" si="896"/>
        <v>0.54166666784117723</v>
      </c>
      <c r="LN179" s="244">
        <v>6.1545228937110799E-2</v>
      </c>
      <c r="LO179" s="243">
        <f t="shared" si="1124"/>
        <v>1.9838272432769494E-3</v>
      </c>
      <c r="LP179" s="243">
        <f t="shared" si="1125"/>
        <v>5.2497787819218517E-2</v>
      </c>
      <c r="LQ179" s="243">
        <f t="shared" si="897"/>
        <v>3.0160594838914402E-2</v>
      </c>
      <c r="LR179" s="243">
        <f t="shared" si="1126"/>
        <v>0.7600469899406429</v>
      </c>
      <c r="LS179" s="244">
        <v>580.35907999999995</v>
      </c>
      <c r="LT179" s="243">
        <f t="shared" si="898"/>
        <v>65.941536677320556</v>
      </c>
      <c r="LU179" s="243">
        <f t="shared" si="1127"/>
        <v>2.1255362793058739</v>
      </c>
      <c r="LV179" s="243">
        <f t="shared" si="1128"/>
        <v>56.24781743027669</v>
      </c>
      <c r="LW179" s="243">
        <f t="shared" si="899"/>
        <v>32.315030833866025</v>
      </c>
      <c r="LX179" s="243">
        <f t="shared" si="1129"/>
        <v>814.33877701342374</v>
      </c>
      <c r="LY179" s="245">
        <f t="shared" si="900"/>
        <v>0</v>
      </c>
      <c r="LZ179" s="244">
        <v>0</v>
      </c>
      <c r="MA179" s="249">
        <f t="shared" si="1130"/>
        <v>0</v>
      </c>
      <c r="MB179" s="249">
        <f t="shared" si="1131"/>
        <v>0</v>
      </c>
      <c r="MC179" s="249">
        <f t="shared" si="901"/>
        <v>0</v>
      </c>
      <c r="MD179" s="247">
        <f t="shared" si="1132"/>
        <v>0</v>
      </c>
      <c r="ME179" s="250">
        <f t="shared" si="1133"/>
        <v>8021.1680957021708</v>
      </c>
      <c r="MF179" s="251">
        <f t="shared" si="1180"/>
        <v>2862.9505110017967</v>
      </c>
      <c r="MG179" s="252" t="e">
        <f t="shared" si="1134"/>
        <v>#REF!</v>
      </c>
      <c r="MH179" s="252" t="e">
        <f t="shared" si="1181"/>
        <v>#REF!</v>
      </c>
      <c r="MI179" s="252">
        <f t="shared" si="1135"/>
        <v>580.35907999999995</v>
      </c>
      <c r="MJ179" s="252">
        <f t="shared" si="1136"/>
        <v>0</v>
      </c>
      <c r="MK179" s="252">
        <f t="shared" si="1182"/>
        <v>728.89483333333328</v>
      </c>
      <c r="ML179" s="252">
        <f t="shared" si="1137"/>
        <v>0</v>
      </c>
      <c r="MM179" s="252">
        <f t="shared" si="1138"/>
        <v>0</v>
      </c>
      <c r="MN179" s="252">
        <f t="shared" si="1139"/>
        <v>313.61759999999998</v>
      </c>
      <c r="MO179" s="252">
        <f t="shared" si="1140"/>
        <v>85.850000186150851</v>
      </c>
      <c r="MP179" s="253">
        <f t="shared" si="1141"/>
        <v>2.2000000047703163</v>
      </c>
      <c r="MQ179" s="254">
        <f t="shared" si="1183"/>
        <v>0</v>
      </c>
      <c r="MR179" s="255">
        <f t="shared" si="1142"/>
        <v>0</v>
      </c>
      <c r="MS179" s="255">
        <f t="shared" si="1184"/>
        <v>0</v>
      </c>
      <c r="MT179" s="255">
        <f t="shared" si="1185"/>
        <v>685.15240714210029</v>
      </c>
      <c r="MU179" s="255">
        <f t="shared" si="902"/>
        <v>22.084961491884034</v>
      </c>
      <c r="MV179" s="255">
        <f t="shared" si="1143"/>
        <v>713.00673187010545</v>
      </c>
      <c r="MW179" s="255" t="e">
        <f t="shared" si="903"/>
        <v>#REF!</v>
      </c>
      <c r="MX179" s="255" t="e">
        <f t="shared" si="904"/>
        <v>#REF!</v>
      </c>
      <c r="MY179" s="256" t="e">
        <f t="shared" si="1144"/>
        <v>#REF!</v>
      </c>
      <c r="MZ179" s="254">
        <f t="shared" si="1145"/>
        <v>361.9025076314233</v>
      </c>
      <c r="NA179" s="255">
        <f t="shared" si="905"/>
        <v>407.86412610061404</v>
      </c>
      <c r="NB179" s="255">
        <f t="shared" si="1146"/>
        <v>1.2176073162798151</v>
      </c>
      <c r="NC179" s="255">
        <f t="shared" si="906"/>
        <v>1.5098330721869708</v>
      </c>
      <c r="ND179" s="255">
        <f t="shared" si="1147"/>
        <v>370.23144090462154</v>
      </c>
      <c r="NE179" s="255">
        <f t="shared" si="1215"/>
        <v>0.97750344148825563</v>
      </c>
      <c r="NF179" s="256">
        <f t="shared" si="1186"/>
        <v>3.2887734042919745E-3</v>
      </c>
      <c r="NG179" s="257">
        <f t="shared" si="1187"/>
        <v>1.1249322426860384</v>
      </c>
      <c r="NH179" s="254">
        <f t="shared" si="1148"/>
        <v>615.10133865617286</v>
      </c>
      <c r="NI179" s="255">
        <f t="shared" si="907"/>
        <v>693.21920866550681</v>
      </c>
      <c r="NJ179" s="255" t="e">
        <f t="shared" si="1149"/>
        <v>#REF!</v>
      </c>
      <c r="NK179" s="255" t="e">
        <f t="shared" si="908"/>
        <v>#REF!</v>
      </c>
      <c r="NL179" s="255">
        <f t="shared" si="1150"/>
        <v>653.69582009937801</v>
      </c>
      <c r="NM179" s="255">
        <f t="shared" si="1188"/>
        <v>0.94095957132273256</v>
      </c>
      <c r="NN179" s="256" t="e">
        <f t="shared" si="1189"/>
        <v>#REF!</v>
      </c>
      <c r="NO179" s="257" t="e">
        <f t="shared" si="1216"/>
        <v>#REF!</v>
      </c>
      <c r="NP179" s="254">
        <f t="shared" si="1151"/>
        <v>98.543746379748058</v>
      </c>
      <c r="NQ179" s="255">
        <f t="shared" si="909"/>
        <v>111.05880216997606</v>
      </c>
      <c r="NR179" s="255">
        <f t="shared" si="1152"/>
        <v>86.66698438285917</v>
      </c>
      <c r="NS179" s="255">
        <f t="shared" si="910"/>
        <v>107.46706063474537</v>
      </c>
      <c r="NT179" s="255">
        <f t="shared" si="1153"/>
        <v>928.10718190833677</v>
      </c>
      <c r="NU179" s="255">
        <f t="shared" si="1154"/>
        <v>0.10617711865684129</v>
      </c>
      <c r="NV179" s="256">
        <f t="shared" si="1155"/>
        <v>9.3380361742981005E-2</v>
      </c>
      <c r="NW179" s="257">
        <f t="shared" si="911"/>
        <v>1.0358957808877343</v>
      </c>
      <c r="NX179" s="254">
        <f t="shared" si="1156"/>
        <v>25.108739597268805</v>
      </c>
      <c r="NY179" s="255">
        <f t="shared" si="912"/>
        <v>28.297549526121944</v>
      </c>
      <c r="NZ179" s="255">
        <f t="shared" si="1157"/>
        <v>8.9594701934832738E-2</v>
      </c>
      <c r="OA179" s="255">
        <f t="shared" si="913"/>
        <v>0.11109743039919259</v>
      </c>
      <c r="OB179" s="255">
        <f t="shared" si="1158"/>
        <v>27.242588929327951</v>
      </c>
      <c r="OC179" s="255">
        <f t="shared" si="1190"/>
        <v>0.92167230003012102</v>
      </c>
      <c r="OD179" s="256">
        <f t="shared" si="1191"/>
        <v>3.2887734042919745E-3</v>
      </c>
      <c r="OE179" s="257">
        <f t="shared" si="1192"/>
        <v>1.1178416877208555</v>
      </c>
      <c r="OF179" s="254">
        <f t="shared" si="1159"/>
        <v>0</v>
      </c>
      <c r="OG179" s="255">
        <f t="shared" si="914"/>
        <v>0</v>
      </c>
      <c r="OH179" s="255">
        <f t="shared" si="1160"/>
        <v>0</v>
      </c>
      <c r="OI179" s="255">
        <f t="shared" si="915"/>
        <v>0</v>
      </c>
      <c r="OJ179" s="255">
        <f t="shared" si="1161"/>
        <v>0</v>
      </c>
      <c r="OK179" s="255"/>
      <c r="OL179" s="256"/>
      <c r="OM179" s="257"/>
      <c r="ON179" s="258"/>
      <c r="OO179" s="254">
        <f t="shared" si="1162"/>
        <v>0</v>
      </c>
      <c r="OP179" s="255">
        <f t="shared" si="916"/>
        <v>0</v>
      </c>
      <c r="OQ179" s="255">
        <f t="shared" si="1163"/>
        <v>0</v>
      </c>
      <c r="OR179" s="255">
        <f t="shared" si="917"/>
        <v>0</v>
      </c>
      <c r="OS179" s="255">
        <f t="shared" si="1164"/>
        <v>0</v>
      </c>
      <c r="OT179" s="255"/>
      <c r="OU179" s="256"/>
      <c r="OV179" s="257"/>
      <c r="OW179" s="258"/>
      <c r="OX179" s="254">
        <f t="shared" si="1165"/>
        <v>570.38397506956221</v>
      </c>
      <c r="OY179" s="255">
        <f t="shared" si="918"/>
        <v>642.82273990339661</v>
      </c>
      <c r="OZ179" s="255">
        <f t="shared" si="1166"/>
        <v>2.9776743915552664</v>
      </c>
      <c r="PA179" s="255">
        <f t="shared" si="919"/>
        <v>3.6923162455285303</v>
      </c>
      <c r="PB179" s="255">
        <f t="shared" si="1167"/>
        <v>905.4057624247655</v>
      </c>
      <c r="PC179" s="255">
        <f t="shared" si="804"/>
        <v>0.62997608226174517</v>
      </c>
      <c r="PD179" s="259">
        <f t="shared" si="920"/>
        <v>3.2887734042919741E-3</v>
      </c>
      <c r="PE179" s="257">
        <f t="shared" si="805"/>
        <v>1.0807962680642718</v>
      </c>
      <c r="PF179" s="254">
        <f t="shared" si="921"/>
        <v>10.151004559055053</v>
      </c>
      <c r="PG179" s="255">
        <f t="shared" si="922"/>
        <v>11.440182138055045</v>
      </c>
      <c r="PH179" s="255">
        <f t="shared" si="1168"/>
        <v>0.31442135784983266</v>
      </c>
      <c r="PI179" s="255">
        <f t="shared" si="923"/>
        <v>0.38988248373379247</v>
      </c>
      <c r="PJ179" s="255">
        <f t="shared" si="924"/>
        <v>95.604445538980599</v>
      </c>
      <c r="PK179" s="255">
        <f t="shared" si="1193"/>
        <v>0.1061771186666859</v>
      </c>
      <c r="PL179" s="259">
        <f t="shared" si="1194"/>
        <v>3.2887734045969055E-3</v>
      </c>
      <c r="PM179" s="257">
        <f t="shared" si="1195"/>
        <v>1.0142737996877724</v>
      </c>
      <c r="PN179" s="254">
        <f t="shared" si="925"/>
        <v>0.26013057693559805</v>
      </c>
      <c r="PO179" s="255">
        <f t="shared" si="926"/>
        <v>0.29316716020641898</v>
      </c>
      <c r="PP179" s="255">
        <f t="shared" si="1169"/>
        <v>8.0573906496171355E-3</v>
      </c>
      <c r="PQ179" s="255">
        <f t="shared" si="927"/>
        <v>9.9911644055252474E-3</v>
      </c>
      <c r="PR179" s="255">
        <f t="shared" si="928"/>
        <v>2.4499683189954231</v>
      </c>
      <c r="PS179" s="255">
        <f t="shared" si="1196"/>
        <v>0.10617711866668592</v>
      </c>
      <c r="PT179" s="259">
        <f t="shared" si="1197"/>
        <v>3.2887734045969055E-3</v>
      </c>
      <c r="PU179" s="257">
        <f t="shared" si="1198"/>
        <v>1.0142737996877724</v>
      </c>
      <c r="PV179" s="254">
        <f t="shared" si="929"/>
        <v>420.54660747191616</v>
      </c>
      <c r="PW179" s="255">
        <f t="shared" si="930"/>
        <v>473.95602662084951</v>
      </c>
      <c r="PX179" s="255">
        <f t="shared" si="931"/>
        <v>1.395092653786598</v>
      </c>
      <c r="PY179" s="255">
        <f t="shared" si="932"/>
        <v>1.7299148906953814</v>
      </c>
      <c r="PZ179" s="255">
        <f t="shared" si="933"/>
        <v>424.19847228329837</v>
      </c>
      <c r="QA179" s="255">
        <f t="shared" si="1170"/>
        <v>0.99139114105780335</v>
      </c>
      <c r="QB179" s="259">
        <f t="shared" si="934"/>
        <v>3.2887734042919745E-3</v>
      </c>
      <c r="QC179" s="257">
        <f t="shared" si="1171"/>
        <v>1.126695980531371</v>
      </c>
      <c r="QD179" s="254">
        <f t="shared" si="935"/>
        <v>282.86995235773634</v>
      </c>
      <c r="QE179" s="255">
        <f t="shared" si="936"/>
        <v>318.79443630716884</v>
      </c>
      <c r="QF179" s="255">
        <f t="shared" si="937"/>
        <v>0.94549852648139499</v>
      </c>
      <c r="QG179" s="255">
        <f t="shared" si="938"/>
        <v>1.1724181728369298</v>
      </c>
      <c r="QH179" s="255">
        <f t="shared" si="939"/>
        <v>287.49275497286726</v>
      </c>
      <c r="QI179" s="255">
        <f t="shared" si="1199"/>
        <v>0.9839202813456388</v>
      </c>
      <c r="QJ179" s="259">
        <f t="shared" si="1200"/>
        <v>3.2887734042919741E-3</v>
      </c>
      <c r="QK179" s="257">
        <f t="shared" si="1201"/>
        <v>1.1257471813479261</v>
      </c>
      <c r="QL179" s="254">
        <f t="shared" si="940"/>
        <v>913.47766998931002</v>
      </c>
      <c r="QM179" s="255">
        <f t="shared" si="941"/>
        <v>1029.4893340779524</v>
      </c>
      <c r="QN179" s="255">
        <f t="shared" si="942"/>
        <v>6.0603224396528299</v>
      </c>
      <c r="QO179" s="255">
        <f t="shared" si="943"/>
        <v>7.5147998251695087</v>
      </c>
      <c r="QP179" s="255">
        <f t="shared" si="1172"/>
        <v>1842.730311472319</v>
      </c>
      <c r="QQ179" s="255">
        <f t="shared" si="1173"/>
        <v>0.49571967438873488</v>
      </c>
      <c r="QR179" s="259">
        <f t="shared" si="944"/>
        <v>3.2887734042919749E-3</v>
      </c>
      <c r="QS179" s="257">
        <f t="shared" si="1174"/>
        <v>1.0637457042643994</v>
      </c>
      <c r="QT179" s="254">
        <f t="shared" si="945"/>
        <v>171.8426737220324</v>
      </c>
      <c r="QU179" s="255">
        <f t="shared" si="946"/>
        <v>193.66669328473051</v>
      </c>
      <c r="QV179" s="255">
        <f t="shared" si="947"/>
        <v>0.5983720940779087</v>
      </c>
      <c r="QW179" s="255">
        <f t="shared" si="948"/>
        <v>0.74198139665660678</v>
      </c>
      <c r="QX179" s="255">
        <f t="shared" si="949"/>
        <v>181.94384973346303</v>
      </c>
      <c r="QY179" s="255">
        <f t="shared" si="1202"/>
        <v>0.94448190457534975</v>
      </c>
      <c r="QZ179" s="259">
        <f t="shared" si="1203"/>
        <v>3.2887734042919749E-3</v>
      </c>
      <c r="RA179" s="257">
        <f t="shared" si="1204"/>
        <v>1.1207385074980996</v>
      </c>
      <c r="RB179" s="254">
        <f t="shared" si="950"/>
        <v>6.4047301139446594E-2</v>
      </c>
      <c r="RC179" s="255">
        <f t="shared" si="951"/>
        <v>7.2181308384156317E-2</v>
      </c>
      <c r="RD179" s="255">
        <f t="shared" si="1175"/>
        <v>1.9838272432769494E-3</v>
      </c>
      <c r="RE179" s="255">
        <f t="shared" si="952"/>
        <v>2.4599457816634174E-3</v>
      </c>
      <c r="RF179" s="255">
        <f t="shared" si="953"/>
        <v>0.60321189677828801</v>
      </c>
      <c r="RG179" s="255">
        <f t="shared" si="1205"/>
        <v>0.1061771186568413</v>
      </c>
      <c r="RH179" s="259">
        <f t="shared" si="1206"/>
        <v>3.2887734042919745E-3</v>
      </c>
      <c r="RI179" s="257">
        <f t="shared" si="1207"/>
        <v>1.0142737996864488</v>
      </c>
      <c r="RJ179" s="254">
        <f t="shared" si="954"/>
        <v>68.622337264937556</v>
      </c>
      <c r="RK179" s="255">
        <f t="shared" si="955"/>
        <v>77.337374097584629</v>
      </c>
      <c r="RL179" s="255">
        <f t="shared" si="1176"/>
        <v>2.1255362793058739</v>
      </c>
      <c r="RM179" s="255">
        <f t="shared" si="956"/>
        <v>2.6356649863392834</v>
      </c>
      <c r="RN179" s="255">
        <f t="shared" si="957"/>
        <v>646.30061667732036</v>
      </c>
      <c r="RO179" s="255">
        <f t="shared" si="1208"/>
        <v>0.1061771186568413</v>
      </c>
      <c r="RP179" s="259">
        <f t="shared" si="1209"/>
        <v>3.2887734042919754E-3</v>
      </c>
      <c r="RQ179" s="257">
        <f t="shared" si="1210"/>
        <v>1.0142737996864488</v>
      </c>
      <c r="RR179" s="254">
        <f t="shared" si="958"/>
        <v>0</v>
      </c>
      <c r="RS179" s="255">
        <f t="shared" si="959"/>
        <v>0</v>
      </c>
      <c r="RT179" s="255">
        <f t="shared" si="1177"/>
        <v>0</v>
      </c>
      <c r="RU179" s="255">
        <f t="shared" si="960"/>
        <v>0</v>
      </c>
      <c r="RV179" s="255">
        <f t="shared" si="961"/>
        <v>0</v>
      </c>
      <c r="RW179" s="255"/>
      <c r="RX179" s="259"/>
      <c r="RY179" s="257"/>
      <c r="RZ179" s="260"/>
      <c r="SA179" s="242" t="e">
        <f t="shared" si="962"/>
        <v>#REF!</v>
      </c>
      <c r="SB179" s="242">
        <f t="shared" si="963"/>
        <v>0.28877010669750602</v>
      </c>
      <c r="SC179" s="242">
        <f t="shared" si="964"/>
        <v>0.44802492523394505</v>
      </c>
      <c r="SD179" s="242">
        <f t="shared" si="965"/>
        <v>2.0680071222835824E-2</v>
      </c>
      <c r="SE179" s="242">
        <f t="shared" si="966"/>
        <v>0</v>
      </c>
      <c r="SF179" s="262">
        <v>0</v>
      </c>
      <c r="SG179" s="242">
        <f t="shared" si="967"/>
        <v>0</v>
      </c>
      <c r="SH179" s="262">
        <v>0</v>
      </c>
      <c r="SI179" s="242">
        <f t="shared" si="968"/>
        <v>0.58979052348267302</v>
      </c>
      <c r="SJ179" s="242">
        <f t="shared" si="969"/>
        <v>4.5135184086105874E-2</v>
      </c>
      <c r="SK179" s="242">
        <f t="shared" si="970"/>
        <v>1.2171285596253268E-3</v>
      </c>
      <c r="SL179" s="242">
        <f t="shared" si="971"/>
        <v>0.33316400144312641</v>
      </c>
      <c r="SM179" s="242">
        <f t="shared" si="972"/>
        <v>0.22492428683331564</v>
      </c>
      <c r="SN179" s="242">
        <f t="shared" si="973"/>
        <v>1.1127843812309883</v>
      </c>
      <c r="SO179" s="242">
        <f t="shared" si="974"/>
        <v>0.13964401803426321</v>
      </c>
      <c r="SP179" s="242">
        <f t="shared" si="975"/>
        <v>2.0285475993728978E-4</v>
      </c>
      <c r="SQ179" s="242">
        <f t="shared" si="976"/>
        <v>0.30549926846555842</v>
      </c>
      <c r="SR179" s="242">
        <f t="shared" si="977"/>
        <v>0</v>
      </c>
      <c r="SS179" s="242" t="e">
        <f t="shared" si="978"/>
        <v>#REF!</v>
      </c>
      <c r="ST179" s="242" t="e">
        <f t="shared" si="979"/>
        <v>#REF!</v>
      </c>
      <c r="SU179" s="242" t="e">
        <f t="shared" si="1211"/>
        <v>#REF!</v>
      </c>
      <c r="SV179" s="242" t="e">
        <f t="shared" si="1212"/>
        <v>#REF!</v>
      </c>
      <c r="SW179" s="242" t="e">
        <f t="shared" si="980"/>
        <v>#REF!</v>
      </c>
      <c r="SX179" s="242" t="e">
        <f t="shared" si="980"/>
        <v>#REF!</v>
      </c>
      <c r="SY179" s="242" t="e">
        <f t="shared" si="980"/>
        <v>#REF!</v>
      </c>
      <c r="SZ179" s="263" t="e">
        <f t="shared" si="980"/>
        <v>#REF!</v>
      </c>
      <c r="TA179" s="264">
        <f t="shared" si="981"/>
        <v>1208.5092</v>
      </c>
      <c r="TB179" s="264">
        <f t="shared" si="982"/>
        <v>694.01411999999993</v>
      </c>
      <c r="TC179" s="264">
        <f t="shared" si="983"/>
        <v>1169.307</v>
      </c>
      <c r="TD179" s="264">
        <f t="shared" si="984"/>
        <v>50.016599999999997</v>
      </c>
      <c r="TE179" s="264">
        <f t="shared" si="985"/>
        <v>0</v>
      </c>
      <c r="TF179" s="264">
        <f t="shared" si="985"/>
        <v>0</v>
      </c>
      <c r="TG179" s="264">
        <f t="shared" si="986"/>
        <v>1475.3545199999999</v>
      </c>
      <c r="TH179" s="264">
        <f t="shared" si="987"/>
        <v>120.31019999999999</v>
      </c>
      <c r="TI179" s="264">
        <f t="shared" si="988"/>
        <v>3.2443199999999996</v>
      </c>
      <c r="TJ179" s="264">
        <f t="shared" si="989"/>
        <v>799.45452</v>
      </c>
      <c r="TK179" s="264">
        <f t="shared" si="990"/>
        <v>540.17927999999995</v>
      </c>
      <c r="TL179" s="264">
        <f t="shared" si="991"/>
        <v>2828.23596</v>
      </c>
      <c r="TM179" s="264">
        <f t="shared" si="992"/>
        <v>336.86856</v>
      </c>
      <c r="TN179" s="264">
        <f t="shared" si="993"/>
        <v>0.54071999999999998</v>
      </c>
      <c r="TO179" s="264">
        <f t="shared" si="994"/>
        <v>814.32432000000006</v>
      </c>
      <c r="TP179" s="264">
        <f t="shared" si="994"/>
        <v>0</v>
      </c>
      <c r="TQ179" s="264"/>
      <c r="TR179" s="264"/>
      <c r="TS179" s="264" t="e">
        <f t="shared" si="995"/>
        <v>#REF!</v>
      </c>
      <c r="TT179" s="264">
        <f t="shared" si="996"/>
        <v>780.71886046737723</v>
      </c>
      <c r="TU179" s="264">
        <f t="shared" si="997"/>
        <v>1211.2801878624939</v>
      </c>
      <c r="TV179" s="264">
        <f t="shared" si="998"/>
        <v>55.91064055805893</v>
      </c>
      <c r="TW179" s="264">
        <f t="shared" si="998"/>
        <v>0</v>
      </c>
      <c r="TX179" s="264">
        <f t="shared" si="999"/>
        <v>0</v>
      </c>
      <c r="TY179" s="264">
        <f t="shared" si="1000"/>
        <v>1594.5576592877546</v>
      </c>
      <c r="TZ179" s="264">
        <f t="shared" si="1001"/>
        <v>122.02748369519584</v>
      </c>
      <c r="UA179" s="264">
        <f t="shared" si="1002"/>
        <v>3.2906287738030335</v>
      </c>
      <c r="UB179" s="264">
        <f t="shared" si="1003"/>
        <v>900.74219430163657</v>
      </c>
      <c r="UC179" s="264">
        <f t="shared" si="1004"/>
        <v>608.10530188255211</v>
      </c>
      <c r="UD179" s="264">
        <f t="shared" si="1005"/>
        <v>3008.5238530961001</v>
      </c>
      <c r="UE179" s="264">
        <f t="shared" si="1006"/>
        <v>377.54156715743403</v>
      </c>
      <c r="UF179" s="264">
        <f t="shared" si="1007"/>
        <v>0.54843812896645661</v>
      </c>
      <c r="UG179" s="264">
        <f t="shared" si="1008"/>
        <v>825.94782222348374</v>
      </c>
      <c r="UH179" s="264">
        <f t="shared" si="1008"/>
        <v>0</v>
      </c>
      <c r="UI179" s="191"/>
      <c r="UJ179" s="191"/>
      <c r="UK179" s="191"/>
      <c r="UL179" s="191"/>
      <c r="UM179" s="189"/>
      <c r="UN179" s="191"/>
      <c r="UO179" s="191"/>
      <c r="UP179" s="191"/>
      <c r="UQ179" s="191"/>
      <c r="UR179" s="191"/>
      <c r="US179" s="191"/>
      <c r="UT179" s="191"/>
      <c r="UU179" s="191"/>
      <c r="UV179" s="192"/>
      <c r="UW179" s="191"/>
      <c r="UX179" s="191"/>
      <c r="UY179" s="191"/>
      <c r="UZ179" s="191"/>
      <c r="VA179" s="191"/>
      <c r="VB179" s="191"/>
      <c r="VC179" s="191"/>
      <c r="VD179" s="191"/>
      <c r="VE179" s="191"/>
      <c r="VF179" s="191"/>
      <c r="VG179" s="191"/>
      <c r="VH179" s="191"/>
      <c r="VI179" s="191"/>
      <c r="VJ179" s="191"/>
      <c r="VK179" s="191"/>
      <c r="VL179" s="191"/>
      <c r="VM179" s="191"/>
      <c r="VN179" s="219"/>
      <c r="VO179" s="191"/>
      <c r="VP179" s="191"/>
      <c r="VQ179" s="191"/>
      <c r="VR179" s="191"/>
      <c r="VS179" s="191"/>
      <c r="VT179" s="191"/>
      <c r="VU179" s="191"/>
      <c r="VV179" s="191"/>
    </row>
    <row r="180" spans="1:594" ht="23.1" hidden="1" customHeight="1" thickBot="1" x14ac:dyDescent="0.35">
      <c r="A180" s="265">
        <v>143</v>
      </c>
      <c r="B180" s="266" t="s">
        <v>175</v>
      </c>
      <c r="C180" s="265">
        <v>5</v>
      </c>
      <c r="D180" s="267">
        <v>2753.2</v>
      </c>
      <c r="E180" s="239"/>
      <c r="F180" s="240">
        <f t="shared" si="1009"/>
        <v>2753.2</v>
      </c>
      <c r="G180" s="240"/>
      <c r="H180" s="268">
        <f>1097+620</f>
        <v>1717</v>
      </c>
      <c r="I180" s="269">
        <v>3.7850000000000001</v>
      </c>
      <c r="J180" s="269">
        <v>3.7850000000000001</v>
      </c>
      <c r="K180" s="269">
        <f t="shared" si="1213"/>
        <v>3.1120000000000001</v>
      </c>
      <c r="L180" s="269">
        <f t="shared" si="1214"/>
        <v>3.3543000000000003</v>
      </c>
      <c r="M180" s="269">
        <v>0.75180000000000002</v>
      </c>
      <c r="N180" s="269">
        <v>0.24229999999999999</v>
      </c>
      <c r="O180" s="269">
        <v>0.43070000000000003</v>
      </c>
      <c r="P180" s="269">
        <v>1.95E-2</v>
      </c>
      <c r="Q180" s="269">
        <v>0</v>
      </c>
      <c r="R180" s="269">
        <v>0</v>
      </c>
      <c r="S180" s="269">
        <v>0.54239999999999999</v>
      </c>
      <c r="T180" s="269">
        <v>4.3799999999999999E-2</v>
      </c>
      <c r="U180" s="269">
        <v>1.1000000000000001E-3</v>
      </c>
      <c r="V180" s="269">
        <v>0.29039999999999999</v>
      </c>
      <c r="W180" s="269">
        <v>0.2029</v>
      </c>
      <c r="X180" s="269">
        <v>0.81840000000000002</v>
      </c>
      <c r="Y180" s="269">
        <v>0.1404</v>
      </c>
      <c r="Z180" s="269">
        <v>2.0000000000000001E-4</v>
      </c>
      <c r="AA180" s="269">
        <v>0.30109999999999998</v>
      </c>
      <c r="AB180" s="269">
        <v>0</v>
      </c>
      <c r="AC180" s="244">
        <v>254.21</v>
      </c>
      <c r="AD180" s="243">
        <f t="shared" si="802"/>
        <v>55.926200000000001</v>
      </c>
      <c r="AE180" s="243">
        <f t="shared" si="806"/>
        <v>0</v>
      </c>
      <c r="AF180" s="243">
        <f t="shared" si="1010"/>
        <v>0</v>
      </c>
      <c r="AG180" s="243">
        <f t="shared" si="1011"/>
        <v>0</v>
      </c>
      <c r="AH180" s="244">
        <v>9.2877540041666702</v>
      </c>
      <c r="AI180" s="243">
        <f t="shared" si="807"/>
        <v>36.293576002257971</v>
      </c>
      <c r="AJ180" s="243">
        <f t="shared" si="1012"/>
        <v>1.1698743521255619</v>
      </c>
      <c r="AK180" s="243">
        <f t="shared" si="1013"/>
        <v>30.958247862139881</v>
      </c>
      <c r="AL180" s="243">
        <f t="shared" si="808"/>
        <v>17.785876500321233</v>
      </c>
      <c r="AM180" s="243">
        <f t="shared" si="1014"/>
        <v>448.2040878080951</v>
      </c>
      <c r="AN180" s="244">
        <v>760.93</v>
      </c>
      <c r="AO180" s="244">
        <v>167.40459999999999</v>
      </c>
      <c r="AP180" s="243">
        <f t="shared" si="1015"/>
        <v>0</v>
      </c>
      <c r="AQ180" s="243">
        <f t="shared" si="1016"/>
        <v>0</v>
      </c>
      <c r="AR180" s="243">
        <f t="shared" si="1017"/>
        <v>0</v>
      </c>
      <c r="AS180" s="244">
        <v>80.021685515666704</v>
      </c>
      <c r="AT180" s="244" t="e">
        <f t="shared" si="809"/>
        <v>#REF!</v>
      </c>
      <c r="AU180" s="243">
        <f t="shared" si="810"/>
        <v>114.57141841416188</v>
      </c>
      <c r="AV180" s="243">
        <f t="shared" si="1018"/>
        <v>3.6930547676270722</v>
      </c>
      <c r="AW180" s="243">
        <f t="shared" si="1019"/>
        <v>97.728875461648968</v>
      </c>
      <c r="AX180" s="243">
        <f t="shared" si="811"/>
        <v>56.14638519649143</v>
      </c>
      <c r="AY180" s="243">
        <f t="shared" si="1020"/>
        <v>1414.8889069515837</v>
      </c>
      <c r="AZ180" s="244">
        <v>145</v>
      </c>
      <c r="BA180" s="243">
        <f t="shared" si="1021"/>
        <v>739.08916666666653</v>
      </c>
      <c r="BB180" s="243">
        <f t="shared" si="1022"/>
        <v>77.076441666666653</v>
      </c>
      <c r="BC180" s="243">
        <f t="shared" si="1023"/>
        <v>61.661153333333324</v>
      </c>
      <c r="BD180" s="243">
        <f t="shared" si="1024"/>
        <v>15.415288333333329</v>
      </c>
      <c r="BE180" s="244">
        <v>28.903665624999999</v>
      </c>
      <c r="BF180" s="243">
        <f t="shared" si="1025"/>
        <v>23.122932500000001</v>
      </c>
      <c r="BG180" s="243">
        <f t="shared" si="1026"/>
        <v>5.7807331249999976</v>
      </c>
      <c r="BH180" s="243">
        <f t="shared" si="812"/>
        <v>96.018427976693474</v>
      </c>
      <c r="BI180" s="243">
        <f t="shared" si="1027"/>
        <v>3.0950242052301684</v>
      </c>
      <c r="BJ180" s="243">
        <f t="shared" si="1028"/>
        <v>81.903262782663461</v>
      </c>
      <c r="BK180" s="243">
        <f t="shared" si="813"/>
        <v>47.054385096751339</v>
      </c>
      <c r="BL180" s="243">
        <f t="shared" si="1029"/>
        <v>1185.7705044381337</v>
      </c>
      <c r="BM180" s="244">
        <v>19.59</v>
      </c>
      <c r="BN180" s="243">
        <f t="shared" si="1030"/>
        <v>4.3098000000000001</v>
      </c>
      <c r="BO180" s="243">
        <f t="shared" si="814"/>
        <v>0</v>
      </c>
      <c r="BP180" s="243">
        <f t="shared" si="1031"/>
        <v>0</v>
      </c>
      <c r="BQ180" s="243">
        <f t="shared" si="1032"/>
        <v>0</v>
      </c>
      <c r="BR180" s="244">
        <v>2.44362976440833</v>
      </c>
      <c r="BS180" s="243">
        <f t="shared" si="815"/>
        <v>2.9931921458283202</v>
      </c>
      <c r="BT180" s="243">
        <f t="shared" si="1033"/>
        <v>9.6481501910155504E-2</v>
      </c>
      <c r="BU180" s="243">
        <f t="shared" si="1034"/>
        <v>2.5531786766836775</v>
      </c>
      <c r="BV180" s="243">
        <f t="shared" si="816"/>
        <v>1.4668310955118324</v>
      </c>
      <c r="BW180" s="243">
        <f t="shared" si="1035"/>
        <v>36.964143606898176</v>
      </c>
      <c r="BX180" s="244">
        <v>0</v>
      </c>
      <c r="BY180" s="243">
        <f t="shared" si="817"/>
        <v>0</v>
      </c>
      <c r="BZ180" s="243">
        <f t="shared" si="1036"/>
        <v>0</v>
      </c>
      <c r="CA180" s="243">
        <f t="shared" si="1037"/>
        <v>0</v>
      </c>
      <c r="CB180" s="243">
        <f t="shared" si="818"/>
        <v>0</v>
      </c>
      <c r="CC180" s="243">
        <f t="shared" si="1038"/>
        <v>0</v>
      </c>
      <c r="CD180" s="245"/>
      <c r="CE180" s="243">
        <f t="shared" si="819"/>
        <v>0</v>
      </c>
      <c r="CF180" s="243">
        <f t="shared" si="1039"/>
        <v>0</v>
      </c>
      <c r="CG180" s="243">
        <f t="shared" si="1040"/>
        <v>0</v>
      </c>
      <c r="CH180" s="243">
        <f t="shared" si="820"/>
        <v>0</v>
      </c>
      <c r="CI180" s="243">
        <f t="shared" si="1041"/>
        <v>0</v>
      </c>
      <c r="CJ180" s="245"/>
      <c r="CK180" s="243">
        <f t="shared" si="821"/>
        <v>0</v>
      </c>
      <c r="CL180" s="243">
        <f t="shared" si="1042"/>
        <v>0</v>
      </c>
      <c r="CM180" s="243">
        <f t="shared" si="1043"/>
        <v>0</v>
      </c>
      <c r="CN180" s="243">
        <f t="shared" si="822"/>
        <v>0</v>
      </c>
      <c r="CO180" s="243">
        <f t="shared" si="1044"/>
        <v>0</v>
      </c>
      <c r="CP180" s="243">
        <v>0</v>
      </c>
      <c r="CQ180" s="243">
        <f t="shared" si="823"/>
        <v>0</v>
      </c>
      <c r="CR180" s="243">
        <f t="shared" si="1178"/>
        <v>0</v>
      </c>
      <c r="CS180" s="243">
        <f t="shared" si="1045"/>
        <v>0</v>
      </c>
      <c r="CT180" s="243">
        <f t="shared" si="824"/>
        <v>0</v>
      </c>
      <c r="CU180" s="243">
        <f t="shared" si="1046"/>
        <v>0</v>
      </c>
      <c r="CV180" s="243"/>
      <c r="CW180" s="243">
        <f t="shared" si="825"/>
        <v>0</v>
      </c>
      <c r="CX180" s="243">
        <f t="shared" si="1179"/>
        <v>0</v>
      </c>
      <c r="CY180" s="243">
        <f t="shared" si="1047"/>
        <v>0</v>
      </c>
      <c r="CZ180" s="243">
        <f t="shared" si="826"/>
        <v>0</v>
      </c>
      <c r="DA180" s="243">
        <f t="shared" si="1048"/>
        <v>0</v>
      </c>
      <c r="DB180" s="244">
        <v>0</v>
      </c>
      <c r="DC180" s="243">
        <f t="shared" si="1049"/>
        <v>0</v>
      </c>
      <c r="DD180" s="243">
        <f t="shared" si="827"/>
        <v>0</v>
      </c>
      <c r="DE180" s="244">
        <v>0</v>
      </c>
      <c r="DF180" s="244">
        <v>0</v>
      </c>
      <c r="DG180" s="243">
        <f t="shared" si="828"/>
        <v>0</v>
      </c>
      <c r="DH180" s="243">
        <f t="shared" si="829"/>
        <v>0</v>
      </c>
      <c r="DI180" s="243">
        <f t="shared" si="1050"/>
        <v>0</v>
      </c>
      <c r="DJ180" s="244">
        <v>196.57</v>
      </c>
      <c r="DK180" s="243">
        <f t="shared" si="1051"/>
        <v>43.245399999999997</v>
      </c>
      <c r="DL180" s="243">
        <f t="shared" si="830"/>
        <v>0</v>
      </c>
      <c r="DM180" s="244">
        <v>8.2141775323000097</v>
      </c>
      <c r="DN180" s="244">
        <v>9.1551238216666704</v>
      </c>
      <c r="DO180" s="243">
        <f t="shared" si="831"/>
        <v>29.22183007316492</v>
      </c>
      <c r="DP180" s="243">
        <f t="shared" si="832"/>
        <v>14.320326571356581</v>
      </c>
      <c r="DQ180" s="243">
        <f t="shared" si="1052"/>
        <v>360.87222959818581</v>
      </c>
      <c r="DR180" s="244">
        <v>41.42</v>
      </c>
      <c r="DS180" s="243">
        <f t="shared" si="1053"/>
        <v>9.1124000000000009</v>
      </c>
      <c r="DT180" s="243">
        <f t="shared" si="833"/>
        <v>0</v>
      </c>
      <c r="DU180" s="244">
        <v>1.7521595275549899</v>
      </c>
      <c r="DV180" s="244">
        <v>0</v>
      </c>
      <c r="DW180" s="243">
        <f t="shared" si="834"/>
        <v>5.9406741766559721</v>
      </c>
      <c r="DX180" s="243">
        <f t="shared" si="835"/>
        <v>2.9112616852105484</v>
      </c>
      <c r="DY180" s="243">
        <f t="shared" si="836"/>
        <v>73.363794467305809</v>
      </c>
      <c r="DZ180" s="244">
        <v>143.22</v>
      </c>
      <c r="EA180" s="243">
        <f t="shared" si="1054"/>
        <v>31.508399999999998</v>
      </c>
      <c r="EB180" s="243">
        <f t="shared" si="837"/>
        <v>0</v>
      </c>
      <c r="EC180" s="244">
        <v>5.9367927371649998</v>
      </c>
      <c r="ED180" s="244">
        <v>5.1533163E-2</v>
      </c>
      <c r="EE180" s="243">
        <f t="shared" si="838"/>
        <v>20.533388758475212</v>
      </c>
      <c r="EF180" s="243">
        <f t="shared" si="839"/>
        <v>10.06250573293201</v>
      </c>
      <c r="EG180" s="243">
        <f t="shared" si="840"/>
        <v>253.57514446988665</v>
      </c>
      <c r="EH180" s="244">
        <v>11.15</v>
      </c>
      <c r="EI180" s="243">
        <f t="shared" si="1055"/>
        <v>2.4530000000000003</v>
      </c>
      <c r="EJ180" s="243">
        <f t="shared" si="841"/>
        <v>0</v>
      </c>
      <c r="EK180" s="244">
        <v>0.47023162756999898</v>
      </c>
      <c r="EL180" s="244">
        <v>0</v>
      </c>
      <c r="EM180" s="243">
        <f t="shared" si="842"/>
        <v>1.5990281732782312</v>
      </c>
      <c r="EN180" s="243">
        <f t="shared" si="843"/>
        <v>0.78361299004241169</v>
      </c>
      <c r="EO180" s="243">
        <f t="shared" si="1056"/>
        <v>19.747047349068772</v>
      </c>
      <c r="EP180" s="244">
        <v>0</v>
      </c>
      <c r="EQ180" s="244">
        <v>319.37119999999999</v>
      </c>
      <c r="ER180" s="244">
        <v>0</v>
      </c>
      <c r="ES180" s="244">
        <v>0</v>
      </c>
      <c r="ET180" s="244">
        <v>0</v>
      </c>
      <c r="EU180" s="243">
        <f t="shared" si="844"/>
        <v>36.287581988860893</v>
      </c>
      <c r="EV180" s="243">
        <f t="shared" si="1057"/>
        <v>1.1696811432078431</v>
      </c>
      <c r="EW180" s="243">
        <f t="shared" si="1058"/>
        <v>30.953134997195843</v>
      </c>
      <c r="EX180" s="243">
        <f t="shared" si="845"/>
        <v>17.782939099443045</v>
      </c>
      <c r="EY180" s="243">
        <f t="shared" si="1059"/>
        <v>448.13006530596471</v>
      </c>
      <c r="EZ180" s="245">
        <f t="shared" si="1060"/>
        <v>392.36</v>
      </c>
      <c r="FA180" s="245">
        <f t="shared" si="1060"/>
        <v>86.319199999999995</v>
      </c>
      <c r="FB180" s="245">
        <f t="shared" si="1060"/>
        <v>0</v>
      </c>
      <c r="FC180" s="245">
        <f t="shared" si="1061"/>
        <v>0</v>
      </c>
      <c r="FD180" s="245">
        <f t="shared" si="1062"/>
        <v>0</v>
      </c>
      <c r="FE180" s="245">
        <f t="shared" si="1063"/>
        <v>25.580018409256667</v>
      </c>
      <c r="FF180" s="245">
        <f t="shared" si="1064"/>
        <v>93.582503170435217</v>
      </c>
      <c r="FG180" s="245">
        <f t="shared" si="1065"/>
        <v>3.0165054625642305</v>
      </c>
      <c r="FH180" s="245">
        <f t="shared" si="1066"/>
        <v>79.825430498487705</v>
      </c>
      <c r="FI180" s="245">
        <f t="shared" si="1067"/>
        <v>45.860646078984594</v>
      </c>
      <c r="FJ180" s="245">
        <f t="shared" si="1067"/>
        <v>1155.6882811904118</v>
      </c>
      <c r="FK180" s="244">
        <f t="shared" si="846"/>
        <v>85.850000186150851</v>
      </c>
      <c r="FL180" s="244">
        <v>9.7544453616940796</v>
      </c>
      <c r="FM180" s="243">
        <f t="shared" si="1068"/>
        <v>0.31442135784983266</v>
      </c>
      <c r="FN180" s="243">
        <f t="shared" si="1069"/>
        <v>8.3204955402090608</v>
      </c>
      <c r="FO180" s="244">
        <v>4.7802222680847004</v>
      </c>
      <c r="FP180" s="244">
        <f t="shared" si="1070"/>
        <v>120.46160137911555</v>
      </c>
      <c r="FQ180" s="244">
        <f t="shared" si="847"/>
        <v>2.2000000047703163</v>
      </c>
      <c r="FR180" s="244">
        <v>0.249968314452265</v>
      </c>
      <c r="FS180" s="243">
        <f t="shared" si="1071"/>
        <v>8.0573906496171355E-3</v>
      </c>
      <c r="FT180" s="243">
        <f t="shared" si="1072"/>
        <v>0.21322178437344103</v>
      </c>
      <c r="FU180" s="244">
        <v>0.122498415722613</v>
      </c>
      <c r="FV180" s="244">
        <f t="shared" si="1073"/>
        <v>3.0869600819342331</v>
      </c>
      <c r="FW180" s="270">
        <v>6.9495000000000001E-2</v>
      </c>
      <c r="FX180" s="243">
        <f t="shared" si="1074"/>
        <v>307.79216061167347</v>
      </c>
      <c r="FY180" s="243">
        <f t="shared" si="1075"/>
        <v>67.714275334568157</v>
      </c>
      <c r="FZ180" s="243">
        <f t="shared" si="848"/>
        <v>0</v>
      </c>
      <c r="GA180" s="243">
        <f t="shared" si="1076"/>
        <v>0</v>
      </c>
      <c r="GB180" s="243">
        <f t="shared" si="1077"/>
        <v>0</v>
      </c>
      <c r="GC180" s="243">
        <f t="shared" si="1078"/>
        <v>5.4114043885060807</v>
      </c>
      <c r="GD180" s="243">
        <f t="shared" si="849"/>
        <v>43.280631948550713</v>
      </c>
      <c r="GE180" s="243">
        <f t="shared" si="1079"/>
        <v>1.395092653786598</v>
      </c>
      <c r="GF180" s="243">
        <f t="shared" si="1080"/>
        <v>36.91817338170047</v>
      </c>
      <c r="GG180" s="243">
        <f t="shared" si="850"/>
        <v>21.209923614164921</v>
      </c>
      <c r="GH180" s="247">
        <f t="shared" si="1081"/>
        <v>534.49007507695592</v>
      </c>
      <c r="GI180" s="244">
        <v>180</v>
      </c>
      <c r="GJ180" s="244">
        <v>4039.62</v>
      </c>
      <c r="GK180" s="244">
        <v>888.71640000000002</v>
      </c>
      <c r="GL180" s="244">
        <v>2477.7954871413299</v>
      </c>
      <c r="GM180" s="244">
        <v>71.022008333333304</v>
      </c>
      <c r="GN180" s="271">
        <v>213.85</v>
      </c>
      <c r="GO180" s="243">
        <f t="shared" si="1082"/>
        <v>47.046999999999997</v>
      </c>
      <c r="GP180" s="243">
        <f t="shared" si="851"/>
        <v>0</v>
      </c>
      <c r="GQ180" s="243">
        <f t="shared" si="1083"/>
        <v>0</v>
      </c>
      <c r="GR180" s="243">
        <f t="shared" si="1084"/>
        <v>0</v>
      </c>
      <c r="GS180" s="244">
        <v>4.3109288595833304</v>
      </c>
      <c r="GT180" s="244">
        <v>1.7195351854416701</v>
      </c>
      <c r="GU180" s="245"/>
      <c r="GV180" s="243">
        <f t="shared" si="852"/>
        <v>30.328821874397448</v>
      </c>
      <c r="GW180" s="243">
        <f t="shared" si="1085"/>
        <v>0.97760856739040736</v>
      </c>
      <c r="GX180" s="243">
        <f t="shared" si="1086"/>
        <v>25.870340935703652</v>
      </c>
      <c r="GY180" s="243">
        <f t="shared" si="853"/>
        <v>14.862814295971123</v>
      </c>
      <c r="GZ180" s="243">
        <f t="shared" si="1087"/>
        <v>374.54292025847229</v>
      </c>
      <c r="HA180" s="244">
        <v>0</v>
      </c>
      <c r="HB180" s="244">
        <v>44</v>
      </c>
      <c r="HC180" s="244">
        <v>0</v>
      </c>
      <c r="HD180" s="244">
        <v>0</v>
      </c>
      <c r="HE180" s="244">
        <v>0</v>
      </c>
      <c r="HF180" s="243">
        <f t="shared" si="1088"/>
        <v>0</v>
      </c>
      <c r="HG180" s="243">
        <f t="shared" si="854"/>
        <v>0</v>
      </c>
      <c r="HH180" s="244">
        <v>0</v>
      </c>
      <c r="HI180" s="244">
        <v>0</v>
      </c>
      <c r="HJ180" s="243">
        <f t="shared" si="855"/>
        <v>0</v>
      </c>
      <c r="HK180" s="243">
        <f t="shared" si="856"/>
        <v>0</v>
      </c>
      <c r="HL180" s="243">
        <f t="shared" si="857"/>
        <v>0</v>
      </c>
      <c r="HM180" s="244">
        <v>95.22</v>
      </c>
      <c r="HN180" s="243">
        <f t="shared" si="1089"/>
        <v>20.948399999999999</v>
      </c>
      <c r="HO180" s="243">
        <f t="shared" si="858"/>
        <v>0</v>
      </c>
      <c r="HP180" s="244">
        <v>4.1082447317049997</v>
      </c>
      <c r="HQ180" s="244">
        <v>93.394831997769202</v>
      </c>
      <c r="HR180" s="243">
        <f t="shared" si="859"/>
        <v>24.277772167627443</v>
      </c>
      <c r="HS180" s="243">
        <f t="shared" si="860"/>
        <v>11.897462444855082</v>
      </c>
      <c r="HT180" s="243">
        <f t="shared" si="861"/>
        <v>299.81605361034804</v>
      </c>
      <c r="HU180" s="244">
        <v>67.930000000000007</v>
      </c>
      <c r="HV180" s="243">
        <f t="shared" si="1090"/>
        <v>14.944600000000001</v>
      </c>
      <c r="HW180" s="243">
        <f t="shared" si="862"/>
        <v>0</v>
      </c>
      <c r="HX180" s="244">
        <v>2.7743173319999999</v>
      </c>
      <c r="HY180" s="244">
        <v>152.98387925316999</v>
      </c>
      <c r="HZ180" s="243">
        <f t="shared" si="863"/>
        <v>27.113926275492346</v>
      </c>
      <c r="IA180" s="243">
        <f t="shared" si="864"/>
        <v>13.287336143033119</v>
      </c>
      <c r="IB180" s="243">
        <f t="shared" si="865"/>
        <v>334.84087080443459</v>
      </c>
      <c r="IC180" s="244">
        <v>26.87</v>
      </c>
      <c r="ID180" s="243">
        <f t="shared" si="1091"/>
        <v>5.9114000000000004</v>
      </c>
      <c r="IE180" s="243">
        <f t="shared" si="866"/>
        <v>0</v>
      </c>
      <c r="IF180" s="244">
        <v>1.1893938048199999</v>
      </c>
      <c r="IG180" s="244">
        <v>1.48690088941833</v>
      </c>
      <c r="IH180" s="243">
        <f t="shared" si="867"/>
        <v>4.0287727990287525</v>
      </c>
      <c r="II180" s="243">
        <f t="shared" si="868"/>
        <v>1.9743233746633544</v>
      </c>
      <c r="IJ180" s="243">
        <f t="shared" si="1092"/>
        <v>49.75294904151653</v>
      </c>
      <c r="IK180" s="244">
        <v>27.97</v>
      </c>
      <c r="IL180" s="243">
        <f t="shared" si="1093"/>
        <v>6.1533999999999995</v>
      </c>
      <c r="IM180" s="243">
        <f t="shared" si="869"/>
        <v>0</v>
      </c>
      <c r="IN180" s="244">
        <v>1.2848841397649999</v>
      </c>
      <c r="IO180" s="244">
        <v>56.961813743359997</v>
      </c>
      <c r="IP180" s="243">
        <f t="shared" si="870"/>
        <v>10.495271647077146</v>
      </c>
      <c r="IQ180" s="243">
        <f t="shared" si="871"/>
        <v>5.1432684765101078</v>
      </c>
      <c r="IR180" s="243">
        <f t="shared" si="1094"/>
        <v>129.61036560805468</v>
      </c>
      <c r="IS180" s="244">
        <v>4.04</v>
      </c>
      <c r="IT180" s="243">
        <f t="shared" si="1095"/>
        <v>0.88880000000000003</v>
      </c>
      <c r="IU180" s="243">
        <f t="shared" si="872"/>
        <v>0</v>
      </c>
      <c r="IV180" s="244">
        <v>0.17686272991499899</v>
      </c>
      <c r="IW180" s="244">
        <v>0.41962625275235699</v>
      </c>
      <c r="IX180" s="243">
        <f t="shared" si="873"/>
        <v>0.62779416857466008</v>
      </c>
      <c r="IY180" s="243">
        <f t="shared" si="874"/>
        <v>0.30765415756210079</v>
      </c>
      <c r="IZ180" s="243">
        <f t="shared" si="1096"/>
        <v>7.7528847705649397</v>
      </c>
      <c r="JA180" s="244">
        <v>44.201124999999998</v>
      </c>
      <c r="JB180" s="243">
        <f t="shared" si="1097"/>
        <v>9.7242474999999988</v>
      </c>
      <c r="JC180" s="244">
        <v>321.24170833333301</v>
      </c>
      <c r="JD180" s="243">
        <f t="shared" si="875"/>
        <v>0</v>
      </c>
      <c r="JE180" s="243">
        <f t="shared" si="876"/>
        <v>42.627219377517989</v>
      </c>
      <c r="JF180" s="243">
        <f t="shared" si="877"/>
        <v>20.889715010542549</v>
      </c>
      <c r="JG180" s="243">
        <f t="shared" si="1098"/>
        <v>526.42081826567221</v>
      </c>
      <c r="JH180" s="244">
        <v>20.48</v>
      </c>
      <c r="JI180" s="243">
        <f t="shared" si="1099"/>
        <v>4.5056000000000003</v>
      </c>
      <c r="JJ180" s="244">
        <v>25.82</v>
      </c>
      <c r="JK180" s="243">
        <f t="shared" si="878"/>
        <v>0</v>
      </c>
      <c r="JL180" s="243">
        <f t="shared" si="879"/>
        <v>5.7726318950903242</v>
      </c>
      <c r="JM180" s="243">
        <f t="shared" si="880"/>
        <v>2.8289115947545165</v>
      </c>
      <c r="JN180" s="243">
        <f t="shared" si="1100"/>
        <v>71.288572187813813</v>
      </c>
      <c r="JO180" s="244">
        <v>0</v>
      </c>
      <c r="JP180" s="243">
        <f t="shared" si="1101"/>
        <v>0</v>
      </c>
      <c r="JQ180" s="244">
        <v>0</v>
      </c>
      <c r="JR180" s="243">
        <f t="shared" si="881"/>
        <v>0</v>
      </c>
      <c r="JS180" s="243">
        <f t="shared" si="882"/>
        <v>0</v>
      </c>
      <c r="JT180" s="243">
        <f t="shared" si="883"/>
        <v>0</v>
      </c>
      <c r="JU180" s="243">
        <f t="shared" si="1102"/>
        <v>0</v>
      </c>
      <c r="JV180" s="244">
        <v>1.56833333333333</v>
      </c>
      <c r="JW180" s="243">
        <f t="shared" si="1103"/>
        <v>0.34503333333333258</v>
      </c>
      <c r="JX180" s="244">
        <v>3.2176666666666698</v>
      </c>
      <c r="JY180" s="243">
        <f t="shared" si="884"/>
        <v>0</v>
      </c>
      <c r="JZ180" s="243">
        <f t="shared" si="885"/>
        <v>0.58299806861392489</v>
      </c>
      <c r="KA180" s="243">
        <f t="shared" si="886"/>
        <v>0.28570157009736291</v>
      </c>
      <c r="KB180" s="243">
        <f t="shared" si="1104"/>
        <v>7.1996795664535442</v>
      </c>
      <c r="KC180" s="244">
        <v>114.96</v>
      </c>
      <c r="KD180" s="243">
        <f t="shared" si="1105"/>
        <v>25.2912</v>
      </c>
      <c r="KE180" s="244">
        <v>64.653333333333293</v>
      </c>
      <c r="KF180" s="243">
        <f t="shared" si="887"/>
        <v>0</v>
      </c>
      <c r="KG180" s="243">
        <f t="shared" si="888"/>
        <v>23.281654868136549</v>
      </c>
      <c r="KH180" s="243">
        <f t="shared" si="889"/>
        <v>11.409309410073492</v>
      </c>
      <c r="KI180" s="243">
        <f t="shared" si="1106"/>
        <v>287.51459713385196</v>
      </c>
      <c r="KJ180" s="244">
        <v>48.796372222222203</v>
      </c>
      <c r="KK180" s="243">
        <f t="shared" si="1107"/>
        <v>10.735201888888884</v>
      </c>
      <c r="KL180" s="244">
        <v>47.298377777777802</v>
      </c>
      <c r="KM180" s="243">
        <f t="shared" si="890"/>
        <v>0</v>
      </c>
      <c r="KN180" s="243">
        <f t="shared" si="891"/>
        <v>12.138228613081331</v>
      </c>
      <c r="KO180" s="243">
        <f t="shared" si="892"/>
        <v>5.9484090250985107</v>
      </c>
      <c r="KP180" s="243">
        <f t="shared" si="1108"/>
        <v>149.89990743248245</v>
      </c>
      <c r="KQ180" s="243">
        <f t="shared" si="1109"/>
        <v>452.03583055555555</v>
      </c>
      <c r="KR180" s="243">
        <f t="shared" si="1109"/>
        <v>99.447882722222218</v>
      </c>
      <c r="KS180" s="243">
        <f t="shared" si="1110"/>
        <v>777.01184098578562</v>
      </c>
      <c r="KT180" s="243">
        <f t="shared" si="1111"/>
        <v>0</v>
      </c>
      <c r="KU180" s="243">
        <f t="shared" si="1112"/>
        <v>0</v>
      </c>
      <c r="KV180" s="243">
        <f t="shared" si="1113"/>
        <v>0</v>
      </c>
      <c r="KW180" s="243">
        <f t="shared" si="1114"/>
        <v>150.94626988024049</v>
      </c>
      <c r="KX180" s="243">
        <f t="shared" si="1115"/>
        <v>4.865548924441347</v>
      </c>
      <c r="KY180" s="243">
        <f t="shared" si="1116"/>
        <v>128.75645090820527</v>
      </c>
      <c r="KZ180" s="243">
        <f t="shared" si="1117"/>
        <v>73.972091207190203</v>
      </c>
      <c r="LA180" s="243">
        <f t="shared" si="1117"/>
        <v>1864.096698421193</v>
      </c>
      <c r="LB180" s="244">
        <v>143.37</v>
      </c>
      <c r="LC180" s="243">
        <f t="shared" si="1118"/>
        <v>31.541399999999999</v>
      </c>
      <c r="LD180" s="243">
        <f t="shared" si="893"/>
        <v>0</v>
      </c>
      <c r="LE180" s="243">
        <f t="shared" si="1119"/>
        <v>0</v>
      </c>
      <c r="LF180" s="243">
        <f t="shared" si="1120"/>
        <v>0</v>
      </c>
      <c r="LG180" s="244">
        <v>12.534736919208299</v>
      </c>
      <c r="LH180" s="243">
        <f t="shared" si="894"/>
        <v>21.297997633947634</v>
      </c>
      <c r="LI180" s="243">
        <f t="shared" si="1121"/>
        <v>0.68651215802036458</v>
      </c>
      <c r="LJ180" s="243">
        <f t="shared" si="1122"/>
        <v>18.167090773254166</v>
      </c>
      <c r="LK180" s="243">
        <f t="shared" si="895"/>
        <v>10.437206727657797</v>
      </c>
      <c r="LL180" s="243">
        <f t="shared" si="1123"/>
        <v>263.01760953697647</v>
      </c>
      <c r="LM180" s="243">
        <f t="shared" si="896"/>
        <v>0.54166666784117723</v>
      </c>
      <c r="LN180" s="244">
        <v>6.1545228937110799E-2</v>
      </c>
      <c r="LO180" s="243">
        <f t="shared" si="1124"/>
        <v>1.9838272432769494E-3</v>
      </c>
      <c r="LP180" s="243">
        <f t="shared" si="1125"/>
        <v>5.2497787819218517E-2</v>
      </c>
      <c r="LQ180" s="243">
        <f t="shared" si="897"/>
        <v>3.0160594838914402E-2</v>
      </c>
      <c r="LR180" s="243">
        <f t="shared" si="1126"/>
        <v>0.7600469899406429</v>
      </c>
      <c r="LS180" s="244">
        <v>590.81511999999998</v>
      </c>
      <c r="LT180" s="243">
        <f t="shared" si="898"/>
        <v>67.129572445037894</v>
      </c>
      <c r="LU180" s="243">
        <f t="shared" si="1127"/>
        <v>2.1638310060083032</v>
      </c>
      <c r="LV180" s="243">
        <f t="shared" si="1128"/>
        <v>57.261206294570272</v>
      </c>
      <c r="LW180" s="243">
        <f t="shared" si="899"/>
        <v>32.897234622251894</v>
      </c>
      <c r="LX180" s="243">
        <f t="shared" si="1129"/>
        <v>829.01031248074764</v>
      </c>
      <c r="LY180" s="245">
        <f t="shared" si="900"/>
        <v>0</v>
      </c>
      <c r="LZ180" s="244">
        <v>0</v>
      </c>
      <c r="MA180" s="249">
        <f t="shared" si="1130"/>
        <v>0</v>
      </c>
      <c r="MB180" s="249">
        <f t="shared" si="1131"/>
        <v>0</v>
      </c>
      <c r="MC180" s="249">
        <f t="shared" si="901"/>
        <v>0</v>
      </c>
      <c r="MD180" s="247">
        <f t="shared" si="1132"/>
        <v>0</v>
      </c>
      <c r="ME180" s="250">
        <f t="shared" si="1133"/>
        <v>8230.982148220457</v>
      </c>
      <c r="MF180" s="251">
        <f t="shared" si="1180"/>
        <v>3103.8483492240193</v>
      </c>
      <c r="MG180" s="252" t="e">
        <f t="shared" si="1134"/>
        <v>#REF!</v>
      </c>
      <c r="MH180" s="252" t="e">
        <f t="shared" si="1181"/>
        <v>#REF!</v>
      </c>
      <c r="MI180" s="252">
        <f t="shared" si="1135"/>
        <v>590.81511999999998</v>
      </c>
      <c r="MJ180" s="252">
        <f t="shared" si="1136"/>
        <v>0</v>
      </c>
      <c r="MK180" s="252">
        <f t="shared" si="1182"/>
        <v>739.08916666666653</v>
      </c>
      <c r="ML180" s="252">
        <f t="shared" si="1137"/>
        <v>0</v>
      </c>
      <c r="MM180" s="252">
        <f t="shared" si="1138"/>
        <v>0</v>
      </c>
      <c r="MN180" s="252">
        <f t="shared" si="1139"/>
        <v>319.37119999999999</v>
      </c>
      <c r="MO180" s="252">
        <f t="shared" si="1140"/>
        <v>85.850000186150851</v>
      </c>
      <c r="MP180" s="253">
        <f t="shared" si="1141"/>
        <v>2.2000000047703163</v>
      </c>
      <c r="MQ180" s="254">
        <f t="shared" si="1183"/>
        <v>0</v>
      </c>
      <c r="MR180" s="255">
        <f t="shared" si="1142"/>
        <v>0</v>
      </c>
      <c r="MS180" s="255">
        <f t="shared" si="1184"/>
        <v>0</v>
      </c>
      <c r="MT180" s="255">
        <f t="shared" si="1185"/>
        <v>702.7959523854953</v>
      </c>
      <c r="MU180" s="255">
        <f t="shared" si="902"/>
        <v>22.653677318054775</v>
      </c>
      <c r="MV180" s="255">
        <f t="shared" si="1143"/>
        <v>731.36756137527914</v>
      </c>
      <c r="MW180" s="255" t="e">
        <f t="shared" si="903"/>
        <v>#REF!</v>
      </c>
      <c r="MX180" s="255" t="e">
        <f t="shared" si="904"/>
        <v>#REF!</v>
      </c>
      <c r="MY180" s="256" t="e">
        <f t="shared" si="1144"/>
        <v>#REF!</v>
      </c>
      <c r="MZ180" s="254">
        <f t="shared" si="1145"/>
        <v>347.90526239181071</v>
      </c>
      <c r="NA180" s="255">
        <f t="shared" si="905"/>
        <v>392.08923071557069</v>
      </c>
      <c r="NB180" s="255">
        <f t="shared" si="1146"/>
        <v>1.1698743521255619</v>
      </c>
      <c r="NC180" s="255">
        <f t="shared" si="906"/>
        <v>1.4506441966356967</v>
      </c>
      <c r="ND180" s="255">
        <f t="shared" si="1147"/>
        <v>355.71753000642468</v>
      </c>
      <c r="NE180" s="255">
        <f t="shared" si="1215"/>
        <v>0.97803800219102821</v>
      </c>
      <c r="NF180" s="256">
        <f t="shared" si="1186"/>
        <v>3.2887734042919745E-3</v>
      </c>
      <c r="NG180" s="257">
        <f t="shared" si="1187"/>
        <v>1.1250001318952907</v>
      </c>
      <c r="NH180" s="254">
        <f t="shared" si="1148"/>
        <v>1047.5638280632115</v>
      </c>
      <c r="NI180" s="255">
        <f t="shared" si="907"/>
        <v>1180.6044342272394</v>
      </c>
      <c r="NJ180" s="255" t="e">
        <f t="shared" si="1149"/>
        <v>#REF!</v>
      </c>
      <c r="NK180" s="255" t="e">
        <f t="shared" si="908"/>
        <v>#REF!</v>
      </c>
      <c r="NL180" s="255">
        <f t="shared" si="1150"/>
        <v>1122.9277039298283</v>
      </c>
      <c r="NM180" s="255">
        <f t="shared" si="1188"/>
        <v>0.93288626186452495</v>
      </c>
      <c r="NN180" s="256" t="e">
        <f t="shared" si="1189"/>
        <v>#REF!</v>
      </c>
      <c r="NO180" s="257" t="e">
        <f t="shared" si="1216"/>
        <v>#REF!</v>
      </c>
      <c r="NP180" s="254">
        <f t="shared" si="1151"/>
        <v>99.921980594849416</v>
      </c>
      <c r="NQ180" s="255">
        <f t="shared" si="909"/>
        <v>112.61207213039529</v>
      </c>
      <c r="NR180" s="255">
        <f t="shared" si="1152"/>
        <v>87.879110038563496</v>
      </c>
      <c r="NS180" s="255">
        <f t="shared" si="910"/>
        <v>108.97009644781873</v>
      </c>
      <c r="NT180" s="255">
        <f t="shared" si="1153"/>
        <v>941.08770193502664</v>
      </c>
      <c r="NU180" s="255">
        <f t="shared" si="1154"/>
        <v>0.10617711865684129</v>
      </c>
      <c r="NV180" s="256">
        <f t="shared" si="1155"/>
        <v>9.3380361742981033E-2</v>
      </c>
      <c r="NW180" s="257">
        <f t="shared" si="911"/>
        <v>1.0358957808877343</v>
      </c>
      <c r="NX180" s="254">
        <f t="shared" si="1156"/>
        <v>27.014677985554087</v>
      </c>
      <c r="NY180" s="255">
        <f t="shared" si="912"/>
        <v>30.445542089719456</v>
      </c>
      <c r="NZ180" s="255">
        <f t="shared" si="1157"/>
        <v>9.6481501910155504E-2</v>
      </c>
      <c r="OA180" s="255">
        <f t="shared" si="913"/>
        <v>0.11963706236859283</v>
      </c>
      <c r="OB180" s="255">
        <f t="shared" si="1158"/>
        <v>29.336621910236644</v>
      </c>
      <c r="OC180" s="255">
        <f t="shared" si="1190"/>
        <v>0.92085169411164058</v>
      </c>
      <c r="OD180" s="256">
        <f t="shared" si="1191"/>
        <v>3.2887734042919749E-3</v>
      </c>
      <c r="OE180" s="257">
        <f t="shared" si="1192"/>
        <v>1.1177374707692085</v>
      </c>
      <c r="OF180" s="254">
        <f t="shared" si="1159"/>
        <v>0</v>
      </c>
      <c r="OG180" s="255">
        <f t="shared" si="914"/>
        <v>0</v>
      </c>
      <c r="OH180" s="255">
        <f t="shared" si="1160"/>
        <v>0</v>
      </c>
      <c r="OI180" s="255">
        <f t="shared" si="915"/>
        <v>0</v>
      </c>
      <c r="OJ180" s="255">
        <f t="shared" si="1161"/>
        <v>0</v>
      </c>
      <c r="OK180" s="255"/>
      <c r="OL180" s="256"/>
      <c r="OM180" s="257"/>
      <c r="ON180" s="258"/>
      <c r="OO180" s="254">
        <f t="shared" si="1162"/>
        <v>0</v>
      </c>
      <c r="OP180" s="255">
        <f t="shared" si="916"/>
        <v>0</v>
      </c>
      <c r="OQ180" s="255">
        <f t="shared" si="1163"/>
        <v>0</v>
      </c>
      <c r="OR180" s="255">
        <f t="shared" si="917"/>
        <v>0</v>
      </c>
      <c r="OS180" s="255">
        <f t="shared" si="1164"/>
        <v>0</v>
      </c>
      <c r="OT180" s="255"/>
      <c r="OU180" s="256"/>
      <c r="OV180" s="257"/>
      <c r="OW180" s="258"/>
      <c r="OX180" s="254">
        <f t="shared" si="1165"/>
        <v>576.06622520815506</v>
      </c>
      <c r="OY180" s="255">
        <f t="shared" si="918"/>
        <v>649.22663580959079</v>
      </c>
      <c r="OZ180" s="255">
        <f t="shared" si="1166"/>
        <v>3.0165054625642305</v>
      </c>
      <c r="PA180" s="255">
        <f t="shared" si="919"/>
        <v>3.7404667735796457</v>
      </c>
      <c r="PB180" s="255">
        <f t="shared" si="1167"/>
        <v>917.21292157969197</v>
      </c>
      <c r="PC180" s="255">
        <f t="shared" si="804"/>
        <v>0.62806161105538194</v>
      </c>
      <c r="PD180" s="259">
        <f t="shared" si="920"/>
        <v>3.2887734042919736E-3</v>
      </c>
      <c r="PE180" s="257">
        <f t="shared" si="805"/>
        <v>1.0805531302210636</v>
      </c>
      <c r="PF180" s="254">
        <f t="shared" si="921"/>
        <v>10.151004559055053</v>
      </c>
      <c r="PG180" s="255">
        <f t="shared" si="922"/>
        <v>11.440182138055045</v>
      </c>
      <c r="PH180" s="255">
        <f t="shared" si="1168"/>
        <v>0.31442135784983266</v>
      </c>
      <c r="PI180" s="255">
        <f t="shared" si="923"/>
        <v>0.38988248373379247</v>
      </c>
      <c r="PJ180" s="255">
        <f t="shared" si="924"/>
        <v>95.604445538980599</v>
      </c>
      <c r="PK180" s="255">
        <f t="shared" si="1193"/>
        <v>0.1061771186666859</v>
      </c>
      <c r="PL180" s="259">
        <f t="shared" si="1194"/>
        <v>3.2887734045969055E-3</v>
      </c>
      <c r="PM180" s="257">
        <f t="shared" si="1195"/>
        <v>1.0142737996877724</v>
      </c>
      <c r="PN180" s="254">
        <f t="shared" si="925"/>
        <v>0.26013057693559805</v>
      </c>
      <c r="PO180" s="255">
        <f t="shared" si="926"/>
        <v>0.29316716020641898</v>
      </c>
      <c r="PP180" s="255">
        <f t="shared" si="1169"/>
        <v>8.0573906496171355E-3</v>
      </c>
      <c r="PQ180" s="255">
        <f t="shared" si="927"/>
        <v>9.9911644055252474E-3</v>
      </c>
      <c r="PR180" s="255">
        <f t="shared" si="928"/>
        <v>2.4499683189954231</v>
      </c>
      <c r="PS180" s="255">
        <f t="shared" si="1196"/>
        <v>0.10617711866668592</v>
      </c>
      <c r="PT180" s="259">
        <f t="shared" si="1197"/>
        <v>3.2887734045969055E-3</v>
      </c>
      <c r="PU180" s="257">
        <f t="shared" si="1198"/>
        <v>1.0142737996877724</v>
      </c>
      <c r="PV180" s="254">
        <f t="shared" si="929"/>
        <v>420.54660747191616</v>
      </c>
      <c r="PW180" s="255">
        <f t="shared" si="930"/>
        <v>473.95602662084951</v>
      </c>
      <c r="PX180" s="255">
        <f t="shared" si="931"/>
        <v>1.395092653786598</v>
      </c>
      <c r="PY180" s="255">
        <f t="shared" si="932"/>
        <v>1.7299148906953814</v>
      </c>
      <c r="PZ180" s="255">
        <f t="shared" si="933"/>
        <v>424.19847228329837</v>
      </c>
      <c r="QA180" s="255">
        <f t="shared" si="1170"/>
        <v>0.99139114105780335</v>
      </c>
      <c r="QB180" s="259">
        <f t="shared" si="934"/>
        <v>3.2887734042919745E-3</v>
      </c>
      <c r="QC180" s="257">
        <f t="shared" si="1171"/>
        <v>1.126695980531371</v>
      </c>
      <c r="QD180" s="254">
        <f t="shared" si="935"/>
        <v>292.45881594155844</v>
      </c>
      <c r="QE180" s="255">
        <f t="shared" si="936"/>
        <v>329.60108556613636</v>
      </c>
      <c r="QF180" s="255">
        <f t="shared" si="937"/>
        <v>0.97760856739040736</v>
      </c>
      <c r="QG180" s="255">
        <f t="shared" si="938"/>
        <v>1.2122346235641051</v>
      </c>
      <c r="QH180" s="255">
        <f t="shared" si="939"/>
        <v>297.25628591942245</v>
      </c>
      <c r="QI180" s="255">
        <f t="shared" si="1199"/>
        <v>0.98386082917296336</v>
      </c>
      <c r="QJ180" s="259">
        <f t="shared" si="1200"/>
        <v>3.2887734042919741E-3</v>
      </c>
      <c r="QK180" s="257">
        <f t="shared" si="1201"/>
        <v>1.1257396309219965</v>
      </c>
      <c r="QL180" s="254">
        <f t="shared" si="940"/>
        <v>708.56658338578814</v>
      </c>
      <c r="QM180" s="255">
        <f t="shared" si="941"/>
        <v>798.55453947578326</v>
      </c>
      <c r="QN180" s="255">
        <f t="shared" si="942"/>
        <v>4.865548924441347</v>
      </c>
      <c r="QO180" s="255">
        <f t="shared" si="943"/>
        <v>6.0332806663072702</v>
      </c>
      <c r="QP180" s="255">
        <f t="shared" si="1172"/>
        <v>1479.4418241438038</v>
      </c>
      <c r="QQ180" s="255">
        <f t="shared" si="1173"/>
        <v>0.47894183591562062</v>
      </c>
      <c r="QR180" s="259">
        <f t="shared" si="944"/>
        <v>3.2887734042919749E-3</v>
      </c>
      <c r="QS180" s="257">
        <f t="shared" si="1174"/>
        <v>1.0616149187783139</v>
      </c>
      <c r="QT180" s="254">
        <f t="shared" si="945"/>
        <v>197.07525074337011</v>
      </c>
      <c r="QU180" s="255">
        <f t="shared" si="946"/>
        <v>222.10380758777811</v>
      </c>
      <c r="QV180" s="255">
        <f t="shared" si="947"/>
        <v>0.68651215802036458</v>
      </c>
      <c r="QW180" s="255">
        <f t="shared" si="948"/>
        <v>0.85127507594525209</v>
      </c>
      <c r="QX180" s="255">
        <f t="shared" si="949"/>
        <v>208.74413455315593</v>
      </c>
      <c r="QY180" s="255">
        <f t="shared" si="1202"/>
        <v>0.94409958471520838</v>
      </c>
      <c r="QZ180" s="259">
        <f t="shared" si="1203"/>
        <v>3.2887734042919745E-3</v>
      </c>
      <c r="RA180" s="257">
        <f t="shared" si="1204"/>
        <v>1.1206899528758616</v>
      </c>
      <c r="RB180" s="254">
        <f t="shared" si="950"/>
        <v>6.4047301139446594E-2</v>
      </c>
      <c r="RC180" s="255">
        <f t="shared" si="951"/>
        <v>7.2181308384156317E-2</v>
      </c>
      <c r="RD180" s="255">
        <f t="shared" si="1175"/>
        <v>1.9838272432769494E-3</v>
      </c>
      <c r="RE180" s="255">
        <f t="shared" si="952"/>
        <v>2.4599457816634174E-3</v>
      </c>
      <c r="RF180" s="255">
        <f t="shared" si="953"/>
        <v>0.60321189677828801</v>
      </c>
      <c r="RG180" s="255">
        <f t="shared" si="1205"/>
        <v>0.1061771186568413</v>
      </c>
      <c r="RH180" s="259">
        <f t="shared" si="1206"/>
        <v>3.2887734042919745E-3</v>
      </c>
      <c r="RI180" s="257">
        <f t="shared" si="1207"/>
        <v>1.0142737996864488</v>
      </c>
      <c r="RJ180" s="254">
        <f t="shared" si="954"/>
        <v>69.858671679375732</v>
      </c>
      <c r="RK180" s="255">
        <f t="shared" si="955"/>
        <v>78.730722982656445</v>
      </c>
      <c r="RL180" s="255">
        <f t="shared" si="1176"/>
        <v>2.1638310060083032</v>
      </c>
      <c r="RM180" s="255">
        <f t="shared" si="956"/>
        <v>2.6831504474502959</v>
      </c>
      <c r="RN180" s="255">
        <f t="shared" si="957"/>
        <v>657.94469244503784</v>
      </c>
      <c r="RO180" s="255">
        <f t="shared" si="1208"/>
        <v>0.10617711865684129</v>
      </c>
      <c r="RP180" s="259">
        <f t="shared" si="1209"/>
        <v>3.2887734042919745E-3</v>
      </c>
      <c r="RQ180" s="257">
        <f t="shared" si="1210"/>
        <v>1.0142737996864488</v>
      </c>
      <c r="RR180" s="254">
        <f t="shared" si="958"/>
        <v>0</v>
      </c>
      <c r="RS180" s="255">
        <f t="shared" si="959"/>
        <v>0</v>
      </c>
      <c r="RT180" s="255">
        <f t="shared" si="1177"/>
        <v>0</v>
      </c>
      <c r="RU180" s="255">
        <f t="shared" si="960"/>
        <v>0</v>
      </c>
      <c r="RV180" s="255">
        <f t="shared" si="961"/>
        <v>0</v>
      </c>
      <c r="RW180" s="255"/>
      <c r="RX180" s="259"/>
      <c r="RY180" s="257"/>
      <c r="RZ180" s="260"/>
      <c r="SA180" s="242" t="e">
        <f t="shared" si="962"/>
        <v>#REF!</v>
      </c>
      <c r="SB180" s="242">
        <f t="shared" si="963"/>
        <v>0.27258753195822893</v>
      </c>
      <c r="SC180" s="242">
        <f t="shared" si="964"/>
        <v>0.44616031282834717</v>
      </c>
      <c r="SD180" s="242">
        <f t="shared" si="965"/>
        <v>2.1795880679999564E-2</v>
      </c>
      <c r="SE180" s="242">
        <f t="shared" si="966"/>
        <v>0</v>
      </c>
      <c r="SF180" s="262">
        <v>0</v>
      </c>
      <c r="SG180" s="242">
        <f t="shared" si="967"/>
        <v>0</v>
      </c>
      <c r="SH180" s="262">
        <v>0</v>
      </c>
      <c r="SI180" s="242">
        <f t="shared" si="968"/>
        <v>0.5860920178319049</v>
      </c>
      <c r="SJ180" s="242">
        <f t="shared" si="969"/>
        <v>4.4425192426324429E-2</v>
      </c>
      <c r="SK180" s="242">
        <f t="shared" si="970"/>
        <v>1.1157011796565498E-3</v>
      </c>
      <c r="SL180" s="242">
        <f t="shared" si="971"/>
        <v>0.32719251274631012</v>
      </c>
      <c r="SM180" s="242">
        <f t="shared" si="972"/>
        <v>0.22841257111407309</v>
      </c>
      <c r="SN180" s="242">
        <f t="shared" si="973"/>
        <v>0.86882564952817209</v>
      </c>
      <c r="SO180" s="242">
        <f t="shared" si="974"/>
        <v>0.15734486938377096</v>
      </c>
      <c r="SP180" s="242">
        <f t="shared" si="975"/>
        <v>2.0285475993728978E-4</v>
      </c>
      <c r="SQ180" s="242">
        <f t="shared" si="976"/>
        <v>0.30539784108558971</v>
      </c>
      <c r="SR180" s="242">
        <f t="shared" si="977"/>
        <v>0</v>
      </c>
      <c r="SS180" s="242" t="e">
        <f t="shared" si="978"/>
        <v>#REF!</v>
      </c>
      <c r="ST180" s="242" t="e">
        <f t="shared" si="979"/>
        <v>#REF!</v>
      </c>
      <c r="SU180" s="242" t="e">
        <f t="shared" si="1211"/>
        <v>#REF!</v>
      </c>
      <c r="SV180" s="242" t="e">
        <f t="shared" si="1212"/>
        <v>#REF!</v>
      </c>
      <c r="SW180" s="242" t="e">
        <f t="shared" si="980"/>
        <v>#REF!</v>
      </c>
      <c r="SX180" s="242" t="e">
        <f t="shared" si="980"/>
        <v>#REF!</v>
      </c>
      <c r="SY180" s="242" t="e">
        <f t="shared" si="980"/>
        <v>#REF!</v>
      </c>
      <c r="SZ180" s="263" t="e">
        <f t="shared" si="980"/>
        <v>#REF!</v>
      </c>
      <c r="TA180" s="264">
        <f t="shared" si="981"/>
        <v>2069.8557599999999</v>
      </c>
      <c r="TB180" s="264">
        <f t="shared" si="982"/>
        <v>667.10035999999991</v>
      </c>
      <c r="TC180" s="264">
        <f t="shared" si="983"/>
        <v>1185.80324</v>
      </c>
      <c r="TD180" s="264">
        <f t="shared" si="984"/>
        <v>53.687399999999997</v>
      </c>
      <c r="TE180" s="264">
        <f t="shared" si="985"/>
        <v>0</v>
      </c>
      <c r="TF180" s="264">
        <f t="shared" si="985"/>
        <v>0</v>
      </c>
      <c r="TG180" s="264">
        <f t="shared" si="986"/>
        <v>1493.3356799999999</v>
      </c>
      <c r="TH180" s="264">
        <f t="shared" si="987"/>
        <v>120.59015999999998</v>
      </c>
      <c r="TI180" s="264">
        <f t="shared" si="988"/>
        <v>3.0285199999999999</v>
      </c>
      <c r="TJ180" s="264">
        <f t="shared" si="989"/>
        <v>799.52927999999997</v>
      </c>
      <c r="TK180" s="264">
        <f t="shared" si="990"/>
        <v>558.62428</v>
      </c>
      <c r="TL180" s="264">
        <f t="shared" si="991"/>
        <v>2253.2188799999999</v>
      </c>
      <c r="TM180" s="264">
        <f t="shared" si="992"/>
        <v>386.54927999999995</v>
      </c>
      <c r="TN180" s="264">
        <f t="shared" si="993"/>
        <v>0.55064000000000002</v>
      </c>
      <c r="TO180" s="264">
        <f t="shared" si="994"/>
        <v>828.98851999999988</v>
      </c>
      <c r="TP180" s="264">
        <f t="shared" si="994"/>
        <v>0</v>
      </c>
      <c r="TQ180" s="264"/>
      <c r="TR180" s="264"/>
      <c r="TS180" s="264" t="e">
        <f t="shared" si="995"/>
        <v>#REF!</v>
      </c>
      <c r="TT180" s="264">
        <f t="shared" si="996"/>
        <v>750.48799298739584</v>
      </c>
      <c r="TU180" s="264">
        <f t="shared" si="997"/>
        <v>1228.3685732790054</v>
      </c>
      <c r="TV180" s="264">
        <f t="shared" si="998"/>
        <v>60.008418688174793</v>
      </c>
      <c r="TW180" s="264">
        <f t="shared" si="998"/>
        <v>0</v>
      </c>
      <c r="TX180" s="264">
        <f t="shared" si="999"/>
        <v>0</v>
      </c>
      <c r="TY180" s="264">
        <f t="shared" si="1000"/>
        <v>1613.6285434948004</v>
      </c>
      <c r="TZ180" s="264">
        <f t="shared" si="1001"/>
        <v>122.31143978815641</v>
      </c>
      <c r="UA180" s="264">
        <f t="shared" si="1002"/>
        <v>3.0717484878304129</v>
      </c>
      <c r="UB180" s="264">
        <f t="shared" si="1003"/>
        <v>900.82642609314098</v>
      </c>
      <c r="UC180" s="264">
        <f t="shared" si="1004"/>
        <v>628.86549079126598</v>
      </c>
      <c r="UD180" s="264">
        <f t="shared" si="1005"/>
        <v>2392.0507782809632</v>
      </c>
      <c r="UE180" s="264">
        <f t="shared" si="1006"/>
        <v>433.20189438739817</v>
      </c>
      <c r="UF180" s="264">
        <f t="shared" si="1007"/>
        <v>0.5584997250593462</v>
      </c>
      <c r="UG180" s="264">
        <f t="shared" si="1008"/>
        <v>840.82133607684557</v>
      </c>
      <c r="UH180" s="264">
        <f t="shared" si="1008"/>
        <v>0</v>
      </c>
      <c r="UI180" s="191"/>
      <c r="UJ180" s="191"/>
      <c r="UK180" s="191"/>
      <c r="UL180" s="191"/>
      <c r="UM180" s="189"/>
      <c r="UN180" s="191"/>
      <c r="UO180" s="191"/>
      <c r="UP180" s="191"/>
      <c r="UQ180" s="191"/>
      <c r="UR180" s="191"/>
      <c r="US180" s="191"/>
      <c r="UT180" s="191"/>
      <c r="UU180" s="191"/>
      <c r="UV180" s="192"/>
      <c r="UW180" s="191"/>
      <c r="UX180" s="191"/>
      <c r="UY180" s="191"/>
      <c r="UZ180" s="191"/>
      <c r="VA180" s="191"/>
      <c r="VB180" s="191"/>
      <c r="VC180" s="191"/>
      <c r="VD180" s="191"/>
      <c r="VE180" s="191"/>
      <c r="VF180" s="191"/>
      <c r="VG180" s="191"/>
      <c r="VH180" s="191"/>
      <c r="VI180" s="191"/>
      <c r="VJ180" s="191"/>
      <c r="VK180" s="191"/>
      <c r="VL180" s="191"/>
      <c r="VM180" s="191"/>
      <c r="VN180" s="219"/>
      <c r="VO180" s="191"/>
      <c r="VP180" s="191"/>
      <c r="VQ180" s="191"/>
      <c r="VR180" s="191"/>
      <c r="VS180" s="191"/>
      <c r="VT180" s="191"/>
      <c r="VU180" s="191"/>
      <c r="VV180" s="191"/>
    </row>
    <row r="181" spans="1:594" ht="23.1" hidden="1" customHeight="1" thickBot="1" x14ac:dyDescent="0.35">
      <c r="A181" s="265">
        <v>144</v>
      </c>
      <c r="B181" s="266" t="s">
        <v>175</v>
      </c>
      <c r="C181" s="265">
        <v>5</v>
      </c>
      <c r="D181" s="267">
        <v>2709.6</v>
      </c>
      <c r="E181" s="239"/>
      <c r="F181" s="240">
        <f t="shared" si="1009"/>
        <v>2709.6</v>
      </c>
      <c r="G181" s="240"/>
      <c r="H181" s="268">
        <f>846</f>
        <v>846</v>
      </c>
      <c r="I181" s="269">
        <v>3.7711999999999999</v>
      </c>
      <c r="J181" s="269">
        <v>3.7711999999999999</v>
      </c>
      <c r="K181" s="269">
        <f t="shared" si="1213"/>
        <v>3.1101999999999999</v>
      </c>
      <c r="L181" s="269">
        <f t="shared" si="1214"/>
        <v>3.3576999999999999</v>
      </c>
      <c r="M181" s="269">
        <v>0.64359999999999995</v>
      </c>
      <c r="N181" s="269">
        <v>0.2475</v>
      </c>
      <c r="O181" s="269">
        <v>0.41349999999999998</v>
      </c>
      <c r="P181" s="269">
        <v>1.95E-2</v>
      </c>
      <c r="Q181" s="269">
        <v>0</v>
      </c>
      <c r="R181" s="269">
        <v>0</v>
      </c>
      <c r="S181" s="269">
        <v>0.54349999999999998</v>
      </c>
      <c r="T181" s="269">
        <v>4.4400000000000002E-2</v>
      </c>
      <c r="U181" s="269">
        <v>1.1000000000000001E-3</v>
      </c>
      <c r="V181" s="269">
        <v>0.29509999999999997</v>
      </c>
      <c r="W181" s="269">
        <v>0.20499999999999999</v>
      </c>
      <c r="X181" s="269">
        <v>0.94499999999999995</v>
      </c>
      <c r="Y181" s="269">
        <v>0.11</v>
      </c>
      <c r="Z181" s="269">
        <v>2.0000000000000001E-4</v>
      </c>
      <c r="AA181" s="269">
        <v>0.30280000000000001</v>
      </c>
      <c r="AB181" s="269">
        <v>0</v>
      </c>
      <c r="AC181" s="244">
        <v>255.54</v>
      </c>
      <c r="AD181" s="243">
        <f t="shared" si="802"/>
        <v>56.218800000000002</v>
      </c>
      <c r="AE181" s="243">
        <f t="shared" si="806"/>
        <v>0</v>
      </c>
      <c r="AF181" s="243">
        <f t="shared" si="1010"/>
        <v>0</v>
      </c>
      <c r="AG181" s="243">
        <f t="shared" si="1011"/>
        <v>0</v>
      </c>
      <c r="AH181" s="244">
        <v>9.3903643533333394</v>
      </c>
      <c r="AI181" s="243">
        <f t="shared" si="807"/>
        <v>36.489597785040559</v>
      </c>
      <c r="AJ181" s="243">
        <f t="shared" si="1012"/>
        <v>1.1761928492645874</v>
      </c>
      <c r="AK181" s="243">
        <f t="shared" si="1013"/>
        <v>31.125453511354067</v>
      </c>
      <c r="AL181" s="243">
        <f t="shared" si="808"/>
        <v>17.881938106918692</v>
      </c>
      <c r="AM181" s="243">
        <f t="shared" si="1014"/>
        <v>450.62484029435109</v>
      </c>
      <c r="AN181" s="244">
        <v>644.59</v>
      </c>
      <c r="AO181" s="244">
        <v>141.8098</v>
      </c>
      <c r="AP181" s="243">
        <f t="shared" si="1015"/>
        <v>0</v>
      </c>
      <c r="AQ181" s="243">
        <f t="shared" si="1016"/>
        <v>0</v>
      </c>
      <c r="AR181" s="243">
        <f t="shared" si="1017"/>
        <v>0</v>
      </c>
      <c r="AS181" s="244">
        <v>61.069721401050003</v>
      </c>
      <c r="AT181" s="244" t="e">
        <f t="shared" si="809"/>
        <v>#REF!</v>
      </c>
      <c r="AU181" s="243">
        <f t="shared" si="810"/>
        <v>96.291148797704068</v>
      </c>
      <c r="AV181" s="243">
        <f t="shared" si="1018"/>
        <v>3.1038149921664315</v>
      </c>
      <c r="AW181" s="243">
        <f t="shared" si="1019"/>
        <v>82.135892347010795</v>
      </c>
      <c r="AX181" s="243">
        <f t="shared" si="811"/>
        <v>47.188033509937711</v>
      </c>
      <c r="AY181" s="243">
        <f t="shared" si="1020"/>
        <v>1189.1384444504301</v>
      </c>
      <c r="AZ181" s="244">
        <v>137</v>
      </c>
      <c r="BA181" s="243">
        <f t="shared" si="1021"/>
        <v>698.3118333333332</v>
      </c>
      <c r="BB181" s="243">
        <f t="shared" si="1022"/>
        <v>72.82394833333332</v>
      </c>
      <c r="BC181" s="243">
        <f t="shared" si="1023"/>
        <v>58.259158666666657</v>
      </c>
      <c r="BD181" s="243">
        <f t="shared" si="1024"/>
        <v>14.564789666666663</v>
      </c>
      <c r="BE181" s="244">
        <v>27.308980625</v>
      </c>
      <c r="BF181" s="243">
        <f t="shared" si="1025"/>
        <v>21.847184500000001</v>
      </c>
      <c r="BG181" s="243">
        <f t="shared" si="1026"/>
        <v>5.4617961249999993</v>
      </c>
      <c r="BH181" s="243">
        <f t="shared" si="812"/>
        <v>90.720859536600031</v>
      </c>
      <c r="BI181" s="243">
        <f t="shared" si="1027"/>
        <v>2.9242642490795383</v>
      </c>
      <c r="BJ181" s="243">
        <f t="shared" si="1028"/>
        <v>77.384462077413062</v>
      </c>
      <c r="BK181" s="243">
        <f t="shared" si="813"/>
        <v>44.458281091413333</v>
      </c>
      <c r="BL181" s="243">
        <f t="shared" si="1029"/>
        <v>1120.3486835036158</v>
      </c>
      <c r="BM181" s="244">
        <v>19.25</v>
      </c>
      <c r="BN181" s="243">
        <f t="shared" si="1030"/>
        <v>4.2350000000000003</v>
      </c>
      <c r="BO181" s="243">
        <f t="shared" si="814"/>
        <v>0</v>
      </c>
      <c r="BP181" s="243">
        <f t="shared" si="1031"/>
        <v>0</v>
      </c>
      <c r="BQ181" s="243">
        <f t="shared" si="1032"/>
        <v>0</v>
      </c>
      <c r="BR181" s="244">
        <v>2.382308015475</v>
      </c>
      <c r="BS181" s="243">
        <f t="shared" si="815"/>
        <v>2.9390942591024727</v>
      </c>
      <c r="BT181" s="243">
        <f t="shared" si="1033"/>
        <v>9.4737729673966223E-2</v>
      </c>
      <c r="BU181" s="243">
        <f t="shared" si="1034"/>
        <v>2.50703343638075</v>
      </c>
      <c r="BV181" s="243">
        <f t="shared" si="816"/>
        <v>1.4403201137288737</v>
      </c>
      <c r="BW181" s="243">
        <f t="shared" si="1035"/>
        <v>36.29606686596761</v>
      </c>
      <c r="BX181" s="244">
        <v>0</v>
      </c>
      <c r="BY181" s="243">
        <f t="shared" si="817"/>
        <v>0</v>
      </c>
      <c r="BZ181" s="243">
        <f t="shared" si="1036"/>
        <v>0</v>
      </c>
      <c r="CA181" s="243">
        <f t="shared" si="1037"/>
        <v>0</v>
      </c>
      <c r="CB181" s="243">
        <f t="shared" si="818"/>
        <v>0</v>
      </c>
      <c r="CC181" s="243">
        <f t="shared" si="1038"/>
        <v>0</v>
      </c>
      <c r="CD181" s="245"/>
      <c r="CE181" s="243">
        <f t="shared" si="819"/>
        <v>0</v>
      </c>
      <c r="CF181" s="243">
        <f t="shared" si="1039"/>
        <v>0</v>
      </c>
      <c r="CG181" s="243">
        <f t="shared" si="1040"/>
        <v>0</v>
      </c>
      <c r="CH181" s="243">
        <f t="shared" si="820"/>
        <v>0</v>
      </c>
      <c r="CI181" s="243">
        <f t="shared" si="1041"/>
        <v>0</v>
      </c>
      <c r="CJ181" s="245"/>
      <c r="CK181" s="243">
        <f t="shared" si="821"/>
        <v>0</v>
      </c>
      <c r="CL181" s="243">
        <f t="shared" si="1042"/>
        <v>0</v>
      </c>
      <c r="CM181" s="243">
        <f t="shared" si="1043"/>
        <v>0</v>
      </c>
      <c r="CN181" s="243">
        <f t="shared" si="822"/>
        <v>0</v>
      </c>
      <c r="CO181" s="243">
        <f t="shared" si="1044"/>
        <v>0</v>
      </c>
      <c r="CP181" s="243">
        <v>0</v>
      </c>
      <c r="CQ181" s="243">
        <f t="shared" si="823"/>
        <v>0</v>
      </c>
      <c r="CR181" s="243">
        <f t="shared" si="1178"/>
        <v>0</v>
      </c>
      <c r="CS181" s="243">
        <f t="shared" si="1045"/>
        <v>0</v>
      </c>
      <c r="CT181" s="243">
        <f t="shared" si="824"/>
        <v>0</v>
      </c>
      <c r="CU181" s="243">
        <f t="shared" si="1046"/>
        <v>0</v>
      </c>
      <c r="CV181" s="243"/>
      <c r="CW181" s="243">
        <f t="shared" si="825"/>
        <v>0</v>
      </c>
      <c r="CX181" s="243">
        <f t="shared" si="1179"/>
        <v>0</v>
      </c>
      <c r="CY181" s="243">
        <f t="shared" si="1047"/>
        <v>0</v>
      </c>
      <c r="CZ181" s="243">
        <f t="shared" si="826"/>
        <v>0</v>
      </c>
      <c r="DA181" s="243">
        <f t="shared" si="1048"/>
        <v>0</v>
      </c>
      <c r="DB181" s="244">
        <v>0</v>
      </c>
      <c r="DC181" s="243">
        <f t="shared" si="1049"/>
        <v>0</v>
      </c>
      <c r="DD181" s="243">
        <f t="shared" si="827"/>
        <v>0</v>
      </c>
      <c r="DE181" s="244">
        <v>0</v>
      </c>
      <c r="DF181" s="244">
        <v>0</v>
      </c>
      <c r="DG181" s="243">
        <f t="shared" si="828"/>
        <v>0</v>
      </c>
      <c r="DH181" s="243">
        <f t="shared" si="829"/>
        <v>0</v>
      </c>
      <c r="DI181" s="243">
        <f t="shared" si="1050"/>
        <v>0</v>
      </c>
      <c r="DJ181" s="244">
        <v>196.26</v>
      </c>
      <c r="DK181" s="243">
        <f t="shared" si="1051"/>
        <v>43.177199999999999</v>
      </c>
      <c r="DL181" s="243">
        <f t="shared" si="830"/>
        <v>0</v>
      </c>
      <c r="DM181" s="244">
        <v>8.2020114685899994</v>
      </c>
      <c r="DN181" s="244">
        <v>9.1076998216666691</v>
      </c>
      <c r="DO181" s="243">
        <f t="shared" si="831"/>
        <v>29.172087507677535</v>
      </c>
      <c r="DP181" s="243">
        <f t="shared" si="832"/>
        <v>14.29594993989671</v>
      </c>
      <c r="DQ181" s="243">
        <f t="shared" si="1052"/>
        <v>360.25793848539712</v>
      </c>
      <c r="DR181" s="244">
        <v>41.35</v>
      </c>
      <c r="DS181" s="243">
        <f t="shared" si="1053"/>
        <v>9.0969999999999995</v>
      </c>
      <c r="DT181" s="243">
        <f t="shared" si="833"/>
        <v>0</v>
      </c>
      <c r="DU181" s="244">
        <v>1.74922223803</v>
      </c>
      <c r="DV181" s="244">
        <v>0</v>
      </c>
      <c r="DW181" s="243">
        <f t="shared" si="834"/>
        <v>5.9306371206023529</v>
      </c>
      <c r="DX181" s="243">
        <f t="shared" si="835"/>
        <v>2.9063429679316179</v>
      </c>
      <c r="DY181" s="243">
        <f t="shared" si="836"/>
        <v>73.239842791876768</v>
      </c>
      <c r="DZ181" s="244">
        <v>138.47</v>
      </c>
      <c r="EA181" s="243">
        <f t="shared" si="1054"/>
        <v>30.4634</v>
      </c>
      <c r="EB181" s="243">
        <f t="shared" si="837"/>
        <v>0</v>
      </c>
      <c r="EC181" s="244">
        <v>5.7394068810850003</v>
      </c>
      <c r="ED181" s="244">
        <v>5.1533163E-2</v>
      </c>
      <c r="EE181" s="243">
        <f t="shared" si="838"/>
        <v>19.852522127227953</v>
      </c>
      <c r="EF181" s="243">
        <f t="shared" si="839"/>
        <v>9.7288431085656484</v>
      </c>
      <c r="EG181" s="243">
        <f t="shared" si="840"/>
        <v>245.1668463358543</v>
      </c>
      <c r="EH181" s="244">
        <v>11.15</v>
      </c>
      <c r="EI181" s="243">
        <f t="shared" si="1055"/>
        <v>2.4530000000000003</v>
      </c>
      <c r="EJ181" s="243">
        <f t="shared" si="841"/>
        <v>0</v>
      </c>
      <c r="EK181" s="244">
        <v>0.47023162756999898</v>
      </c>
      <c r="EL181" s="244">
        <v>0</v>
      </c>
      <c r="EM181" s="243">
        <f t="shared" si="842"/>
        <v>1.5990281732782312</v>
      </c>
      <c r="EN181" s="243">
        <f t="shared" si="843"/>
        <v>0.78361299004241169</v>
      </c>
      <c r="EO181" s="243">
        <f t="shared" si="1056"/>
        <v>19.747047349068772</v>
      </c>
      <c r="EP181" s="244">
        <v>0</v>
      </c>
      <c r="EQ181" s="244">
        <v>314.31360000000001</v>
      </c>
      <c r="ER181" s="244">
        <v>0</v>
      </c>
      <c r="ES181" s="244">
        <v>0</v>
      </c>
      <c r="ET181" s="244">
        <v>0</v>
      </c>
      <c r="EU181" s="243">
        <f t="shared" si="844"/>
        <v>35.712927559573401</v>
      </c>
      <c r="EV181" s="243">
        <f t="shared" si="1057"/>
        <v>1.1511579346345968</v>
      </c>
      <c r="EW181" s="243">
        <f t="shared" si="1058"/>
        <v>30.46295749978275</v>
      </c>
      <c r="EX181" s="243">
        <f t="shared" si="845"/>
        <v>17.501326377978671</v>
      </c>
      <c r="EY181" s="243">
        <f t="shared" si="1059"/>
        <v>441.0334247250625</v>
      </c>
      <c r="EZ181" s="245">
        <f t="shared" si="1060"/>
        <v>387.22999999999996</v>
      </c>
      <c r="FA181" s="245">
        <f t="shared" si="1060"/>
        <v>85.190600000000003</v>
      </c>
      <c r="FB181" s="245">
        <f t="shared" si="1060"/>
        <v>0</v>
      </c>
      <c r="FC181" s="245">
        <f t="shared" si="1061"/>
        <v>0</v>
      </c>
      <c r="FD181" s="245">
        <f t="shared" si="1062"/>
        <v>0</v>
      </c>
      <c r="FE181" s="245">
        <f t="shared" si="1063"/>
        <v>25.320105199941665</v>
      </c>
      <c r="FF181" s="245">
        <f t="shared" si="1064"/>
        <v>92.267202488359473</v>
      </c>
      <c r="FG181" s="245">
        <f t="shared" si="1065"/>
        <v>2.9741085234145048</v>
      </c>
      <c r="FH181" s="245">
        <f t="shared" si="1066"/>
        <v>78.703485267011771</v>
      </c>
      <c r="FI181" s="245">
        <f t="shared" si="1067"/>
        <v>45.216075384415063</v>
      </c>
      <c r="FJ181" s="245">
        <f t="shared" si="1067"/>
        <v>1139.4450996872595</v>
      </c>
      <c r="FK181" s="244">
        <f t="shared" si="846"/>
        <v>85.850000186150851</v>
      </c>
      <c r="FL181" s="244">
        <v>9.7544453616940796</v>
      </c>
      <c r="FM181" s="243">
        <f t="shared" si="1068"/>
        <v>0.31442135784983266</v>
      </c>
      <c r="FN181" s="243">
        <f t="shared" si="1069"/>
        <v>8.3204955402090608</v>
      </c>
      <c r="FO181" s="244">
        <v>4.7802222680847004</v>
      </c>
      <c r="FP181" s="244">
        <f t="shared" si="1070"/>
        <v>120.46160137911555</v>
      </c>
      <c r="FQ181" s="244">
        <f t="shared" si="847"/>
        <v>2.2000000047703163</v>
      </c>
      <c r="FR181" s="244">
        <v>0.249968314452265</v>
      </c>
      <c r="FS181" s="243">
        <f t="shared" si="1071"/>
        <v>8.0573906496171355E-3</v>
      </c>
      <c r="FT181" s="243">
        <f t="shared" si="1072"/>
        <v>0.21322178437344103</v>
      </c>
      <c r="FU181" s="244">
        <v>0.122498415722613</v>
      </c>
      <c r="FV181" s="244">
        <f t="shared" si="1073"/>
        <v>3.0869600819342331</v>
      </c>
      <c r="FW181" s="270">
        <v>6.9495000000000001E-2</v>
      </c>
      <c r="FX181" s="243">
        <f t="shared" si="1074"/>
        <v>307.79216061167347</v>
      </c>
      <c r="FY181" s="243">
        <f t="shared" si="1075"/>
        <v>67.714275334568157</v>
      </c>
      <c r="FZ181" s="243">
        <f t="shared" si="848"/>
        <v>0</v>
      </c>
      <c r="GA181" s="243">
        <f t="shared" si="1076"/>
        <v>0</v>
      </c>
      <c r="GB181" s="243">
        <f t="shared" si="1077"/>
        <v>0</v>
      </c>
      <c r="GC181" s="243">
        <f t="shared" si="1078"/>
        <v>5.4114043885060807</v>
      </c>
      <c r="GD181" s="243">
        <f t="shared" si="849"/>
        <v>43.280631948550713</v>
      </c>
      <c r="GE181" s="243">
        <f t="shared" si="1079"/>
        <v>1.395092653786598</v>
      </c>
      <c r="GF181" s="243">
        <f t="shared" si="1080"/>
        <v>36.91817338170047</v>
      </c>
      <c r="GG181" s="243">
        <f t="shared" si="850"/>
        <v>21.209923614164921</v>
      </c>
      <c r="GH181" s="247">
        <f t="shared" si="1081"/>
        <v>534.49007507695592</v>
      </c>
      <c r="GI181" s="244">
        <v>180</v>
      </c>
      <c r="GJ181" s="244">
        <v>4039.62</v>
      </c>
      <c r="GK181" s="244">
        <v>888.71640000000002</v>
      </c>
      <c r="GL181" s="244">
        <v>2477.7954871413299</v>
      </c>
      <c r="GM181" s="244">
        <v>71.022008333333304</v>
      </c>
      <c r="GN181" s="271">
        <v>212.62</v>
      </c>
      <c r="GO181" s="243">
        <f t="shared" si="1082"/>
        <v>46.776400000000002</v>
      </c>
      <c r="GP181" s="243">
        <f t="shared" si="851"/>
        <v>0</v>
      </c>
      <c r="GQ181" s="243">
        <f t="shared" si="1083"/>
        <v>0</v>
      </c>
      <c r="GR181" s="243">
        <f t="shared" si="1084"/>
        <v>0</v>
      </c>
      <c r="GS181" s="244">
        <v>4.2860671837500002</v>
      </c>
      <c r="GT181" s="244">
        <v>1.7064970504291701</v>
      </c>
      <c r="GU181" s="245"/>
      <c r="GV181" s="243">
        <f t="shared" si="852"/>
        <v>30.154014509093646</v>
      </c>
      <c r="GW181" s="243">
        <f t="shared" si="1085"/>
        <v>0.97197388831610398</v>
      </c>
      <c r="GX181" s="243">
        <f t="shared" si="1086"/>
        <v>25.721231083787544</v>
      </c>
      <c r="GY181" s="243">
        <f t="shared" si="853"/>
        <v>14.777148937163643</v>
      </c>
      <c r="GZ181" s="243">
        <f t="shared" si="1087"/>
        <v>372.38415321652377</v>
      </c>
      <c r="HA181" s="244">
        <v>0</v>
      </c>
      <c r="HB181" s="244">
        <v>44</v>
      </c>
      <c r="HC181" s="244">
        <v>0</v>
      </c>
      <c r="HD181" s="244">
        <v>0</v>
      </c>
      <c r="HE181" s="244">
        <v>0</v>
      </c>
      <c r="HF181" s="243">
        <f t="shared" si="1088"/>
        <v>0</v>
      </c>
      <c r="HG181" s="243">
        <f t="shared" si="854"/>
        <v>0</v>
      </c>
      <c r="HH181" s="244">
        <v>0</v>
      </c>
      <c r="HI181" s="244">
        <v>0</v>
      </c>
      <c r="HJ181" s="243">
        <f t="shared" si="855"/>
        <v>0</v>
      </c>
      <c r="HK181" s="243">
        <f t="shared" si="856"/>
        <v>0</v>
      </c>
      <c r="HL181" s="243">
        <f t="shared" si="857"/>
        <v>0</v>
      </c>
      <c r="HM181" s="244">
        <v>94.46</v>
      </c>
      <c r="HN181" s="243">
        <f t="shared" si="1089"/>
        <v>20.781199999999998</v>
      </c>
      <c r="HO181" s="243">
        <f t="shared" si="858"/>
        <v>0</v>
      </c>
      <c r="HP181" s="244">
        <v>4.0768062586599898</v>
      </c>
      <c r="HQ181" s="244">
        <v>92.913474236141695</v>
      </c>
      <c r="HR181" s="243">
        <f t="shared" si="859"/>
        <v>24.114156971800988</v>
      </c>
      <c r="HS181" s="243">
        <f t="shared" si="860"/>
        <v>11.817281873330133</v>
      </c>
      <c r="HT181" s="243">
        <f t="shared" si="861"/>
        <v>297.79550320791935</v>
      </c>
      <c r="HU181" s="244">
        <v>67.81</v>
      </c>
      <c r="HV181" s="243">
        <f t="shared" si="1090"/>
        <v>14.918200000000001</v>
      </c>
      <c r="HW181" s="243">
        <f t="shared" si="862"/>
        <v>0</v>
      </c>
      <c r="HX181" s="244">
        <v>2.7697313702899899</v>
      </c>
      <c r="HY181" s="244">
        <v>152.73466386214</v>
      </c>
      <c r="HZ181" s="243">
        <f t="shared" si="863"/>
        <v>27.06845461305188</v>
      </c>
      <c r="IA181" s="243">
        <f t="shared" si="864"/>
        <v>13.265052492274094</v>
      </c>
      <c r="IB181" s="243">
        <f t="shared" si="865"/>
        <v>334.27932280530717</v>
      </c>
      <c r="IC181" s="244">
        <v>26.67</v>
      </c>
      <c r="ID181" s="243">
        <f t="shared" si="1091"/>
        <v>5.8674000000000008</v>
      </c>
      <c r="IE181" s="243">
        <f t="shared" si="866"/>
        <v>0</v>
      </c>
      <c r="IF181" s="244">
        <v>1.1783268559</v>
      </c>
      <c r="IG181" s="244">
        <v>1.5861141673283301</v>
      </c>
      <c r="IH181" s="243">
        <f t="shared" si="867"/>
        <v>4.0110643993200741</v>
      </c>
      <c r="II181" s="243">
        <f t="shared" si="868"/>
        <v>1.9656452711274206</v>
      </c>
      <c r="IJ181" s="243">
        <f t="shared" si="1092"/>
        <v>49.534260832411</v>
      </c>
      <c r="IK181" s="244">
        <v>27.97</v>
      </c>
      <c r="IL181" s="243">
        <f t="shared" si="1093"/>
        <v>6.1533999999999995</v>
      </c>
      <c r="IM181" s="243">
        <f t="shared" si="869"/>
        <v>0</v>
      </c>
      <c r="IN181" s="244">
        <v>1.2848841397649999</v>
      </c>
      <c r="IO181" s="244">
        <v>56.961813743359997</v>
      </c>
      <c r="IP181" s="243">
        <f t="shared" si="870"/>
        <v>10.495271647077146</v>
      </c>
      <c r="IQ181" s="243">
        <f t="shared" si="871"/>
        <v>5.1432684765101078</v>
      </c>
      <c r="IR181" s="243">
        <f t="shared" si="1094"/>
        <v>129.61036560805468</v>
      </c>
      <c r="IS181" s="244">
        <v>3.94</v>
      </c>
      <c r="IT181" s="243">
        <f t="shared" si="1095"/>
        <v>0.86680000000000001</v>
      </c>
      <c r="IU181" s="243">
        <f t="shared" si="872"/>
        <v>0</v>
      </c>
      <c r="IV181" s="244">
        <v>0.172390469735</v>
      </c>
      <c r="IW181" s="244">
        <v>0.40903935188016299</v>
      </c>
      <c r="IX181" s="243">
        <f t="shared" si="873"/>
        <v>0.61222123794094629</v>
      </c>
      <c r="IY181" s="243">
        <f t="shared" si="874"/>
        <v>0.3000225529778055</v>
      </c>
      <c r="IZ181" s="243">
        <f t="shared" si="1096"/>
        <v>7.5605683350406974</v>
      </c>
      <c r="JA181" s="244">
        <v>44.094237499999998</v>
      </c>
      <c r="JB181" s="243">
        <f t="shared" si="1097"/>
        <v>9.7007322499999997</v>
      </c>
      <c r="JC181" s="244">
        <v>320.464879166667</v>
      </c>
      <c r="JD181" s="243">
        <f t="shared" si="875"/>
        <v>0</v>
      </c>
      <c r="JE181" s="243">
        <f t="shared" si="876"/>
        <v>42.524137908184102</v>
      </c>
      <c r="JF181" s="243">
        <f t="shared" si="877"/>
        <v>20.839199341242558</v>
      </c>
      <c r="JG181" s="243">
        <f t="shared" si="1098"/>
        <v>525.14782339931241</v>
      </c>
      <c r="JH181" s="244">
        <v>92.842666666666702</v>
      </c>
      <c r="JI181" s="243">
        <f t="shared" si="1099"/>
        <v>20.425386666666675</v>
      </c>
      <c r="JJ181" s="244">
        <v>117.050666666667</v>
      </c>
      <c r="JK181" s="243">
        <f t="shared" si="878"/>
        <v>0</v>
      </c>
      <c r="JL181" s="243">
        <f t="shared" si="879"/>
        <v>26.169264591076182</v>
      </c>
      <c r="JM181" s="243">
        <f t="shared" si="880"/>
        <v>12.824399229553828</v>
      </c>
      <c r="JN181" s="243">
        <f t="shared" si="1100"/>
        <v>323.17486058475646</v>
      </c>
      <c r="JO181" s="244">
        <v>0</v>
      </c>
      <c r="JP181" s="243">
        <f t="shared" si="1101"/>
        <v>0</v>
      </c>
      <c r="JQ181" s="244">
        <v>0</v>
      </c>
      <c r="JR181" s="243">
        <f t="shared" si="881"/>
        <v>0</v>
      </c>
      <c r="JS181" s="243">
        <f t="shared" si="882"/>
        <v>0</v>
      </c>
      <c r="JT181" s="243">
        <f t="shared" si="883"/>
        <v>0</v>
      </c>
      <c r="JU181" s="243">
        <f t="shared" si="1102"/>
        <v>0</v>
      </c>
      <c r="JV181" s="244">
        <v>1.56833333333333</v>
      </c>
      <c r="JW181" s="243">
        <f t="shared" si="1103"/>
        <v>0.34503333333333258</v>
      </c>
      <c r="JX181" s="244">
        <v>3.2176666666666698</v>
      </c>
      <c r="JY181" s="243">
        <f t="shared" si="884"/>
        <v>0</v>
      </c>
      <c r="JZ181" s="243">
        <f t="shared" si="885"/>
        <v>0.58299806861392489</v>
      </c>
      <c r="KA181" s="243">
        <f t="shared" si="886"/>
        <v>0.28570157009736291</v>
      </c>
      <c r="KB181" s="243">
        <f t="shared" si="1104"/>
        <v>7.1996795664535442</v>
      </c>
      <c r="KC181" s="244">
        <v>114.96</v>
      </c>
      <c r="KD181" s="243">
        <f t="shared" si="1105"/>
        <v>25.2912</v>
      </c>
      <c r="KE181" s="244">
        <v>64.653333333333293</v>
      </c>
      <c r="KF181" s="243">
        <f t="shared" si="887"/>
        <v>0</v>
      </c>
      <c r="KG181" s="243">
        <f t="shared" si="888"/>
        <v>23.281654868136549</v>
      </c>
      <c r="KH181" s="243">
        <f t="shared" si="889"/>
        <v>11.409309410073492</v>
      </c>
      <c r="KI181" s="243">
        <f t="shared" si="1106"/>
        <v>287.51459713385196</v>
      </c>
      <c r="KJ181" s="244">
        <v>48.426380555555497</v>
      </c>
      <c r="KK181" s="243">
        <f t="shared" si="1107"/>
        <v>10.653803722222209</v>
      </c>
      <c r="KL181" s="244">
        <v>46.939744444444401</v>
      </c>
      <c r="KM181" s="243">
        <f t="shared" si="890"/>
        <v>0</v>
      </c>
      <c r="KN181" s="243">
        <f t="shared" si="891"/>
        <v>12.046192192535903</v>
      </c>
      <c r="KO181" s="243">
        <f t="shared" si="892"/>
        <v>5.9033060457379003</v>
      </c>
      <c r="KP181" s="243">
        <f t="shared" si="1108"/>
        <v>148.76331235259508</v>
      </c>
      <c r="KQ181" s="243">
        <f t="shared" si="1109"/>
        <v>522.74161805555548</v>
      </c>
      <c r="KR181" s="243">
        <f t="shared" si="1109"/>
        <v>115.00315597222222</v>
      </c>
      <c r="KS181" s="243">
        <f t="shared" si="1110"/>
        <v>866.41353473297852</v>
      </c>
      <c r="KT181" s="243">
        <f t="shared" si="1111"/>
        <v>0</v>
      </c>
      <c r="KU181" s="243">
        <f t="shared" si="1112"/>
        <v>0</v>
      </c>
      <c r="KV181" s="243">
        <f t="shared" si="1113"/>
        <v>0</v>
      </c>
      <c r="KW181" s="243">
        <f t="shared" si="1114"/>
        <v>170.90541649773769</v>
      </c>
      <c r="KX181" s="243">
        <f t="shared" si="1115"/>
        <v>5.5089050301243736</v>
      </c>
      <c r="KY181" s="243">
        <f t="shared" si="1116"/>
        <v>145.78150812667354</v>
      </c>
      <c r="KZ181" s="243">
        <f t="shared" si="1117"/>
        <v>83.753186262924714</v>
      </c>
      <c r="LA181" s="243">
        <f t="shared" si="1117"/>
        <v>2110.5802938257025</v>
      </c>
      <c r="LB181" s="244">
        <v>110.67</v>
      </c>
      <c r="LC181" s="243">
        <f t="shared" si="1118"/>
        <v>24.3474</v>
      </c>
      <c r="LD181" s="243">
        <f t="shared" si="893"/>
        <v>0</v>
      </c>
      <c r="LE181" s="243">
        <f t="shared" si="1119"/>
        <v>0</v>
      </c>
      <c r="LF181" s="243">
        <f t="shared" si="1120"/>
        <v>0</v>
      </c>
      <c r="LG181" s="244">
        <v>9.5951097588749992</v>
      </c>
      <c r="LH181" s="243">
        <f t="shared" si="894"/>
        <v>16.431156924889041</v>
      </c>
      <c r="LI181" s="243">
        <f t="shared" si="1121"/>
        <v>0.52963612791922465</v>
      </c>
      <c r="LJ181" s="243">
        <f t="shared" si="1122"/>
        <v>14.015698775749847</v>
      </c>
      <c r="LK181" s="243">
        <f t="shared" si="895"/>
        <v>8.0521833341882036</v>
      </c>
      <c r="LL181" s="243">
        <f t="shared" si="1123"/>
        <v>202.91502002154272</v>
      </c>
      <c r="LM181" s="243">
        <f t="shared" si="896"/>
        <v>0.54166666784117723</v>
      </c>
      <c r="LN181" s="244">
        <v>6.1545228937110799E-2</v>
      </c>
      <c r="LO181" s="243">
        <f t="shared" si="1124"/>
        <v>1.9838272432769494E-3</v>
      </c>
      <c r="LP181" s="243">
        <f t="shared" si="1125"/>
        <v>5.2497787819218517E-2</v>
      </c>
      <c r="LQ181" s="243">
        <f t="shared" si="897"/>
        <v>3.0160594838914402E-2</v>
      </c>
      <c r="LR181" s="243">
        <f t="shared" si="1126"/>
        <v>0.7600469899406429</v>
      </c>
      <c r="LS181" s="244">
        <v>584.691333333334</v>
      </c>
      <c r="LT181" s="243">
        <f t="shared" si="898"/>
        <v>66.43377579603218</v>
      </c>
      <c r="LU181" s="243">
        <f t="shared" si="1127"/>
        <v>2.1414029417713687</v>
      </c>
      <c r="LV181" s="243">
        <f t="shared" si="1128"/>
        <v>56.667695059407741</v>
      </c>
      <c r="LW181" s="243">
        <f t="shared" si="899"/>
        <v>32.556255456468307</v>
      </c>
      <c r="LX181" s="243">
        <f t="shared" si="1129"/>
        <v>820.41763750300129</v>
      </c>
      <c r="LY181" s="245">
        <f t="shared" si="900"/>
        <v>0</v>
      </c>
      <c r="LZ181" s="244">
        <v>0</v>
      </c>
      <c r="MA181" s="249">
        <f t="shared" si="1130"/>
        <v>0</v>
      </c>
      <c r="MB181" s="249">
        <f t="shared" si="1131"/>
        <v>0</v>
      </c>
      <c r="MC181" s="249">
        <f t="shared" si="901"/>
        <v>0</v>
      </c>
      <c r="MD181" s="247">
        <f t="shared" si="1132"/>
        <v>0</v>
      </c>
      <c r="ME181" s="250">
        <f t="shared" si="1133"/>
        <v>8100.9489228963403</v>
      </c>
      <c r="MF181" s="251">
        <f t="shared" si="1180"/>
        <v>3001.7292099740198</v>
      </c>
      <c r="MG181" s="252" t="e">
        <f t="shared" si="1134"/>
        <v>#REF!</v>
      </c>
      <c r="MH181" s="252" t="e">
        <f t="shared" si="1181"/>
        <v>#REF!</v>
      </c>
      <c r="MI181" s="252">
        <f t="shared" si="1135"/>
        <v>584.691333333334</v>
      </c>
      <c r="MJ181" s="252">
        <f t="shared" si="1136"/>
        <v>0</v>
      </c>
      <c r="MK181" s="252">
        <f t="shared" si="1182"/>
        <v>698.3118333333332</v>
      </c>
      <c r="ML181" s="252">
        <f t="shared" si="1137"/>
        <v>0</v>
      </c>
      <c r="MM181" s="252">
        <f t="shared" si="1138"/>
        <v>0</v>
      </c>
      <c r="MN181" s="252">
        <f t="shared" si="1139"/>
        <v>314.31360000000001</v>
      </c>
      <c r="MO181" s="252">
        <f t="shared" si="1140"/>
        <v>85.850000186150851</v>
      </c>
      <c r="MP181" s="253">
        <f t="shared" si="1141"/>
        <v>2.2000000047703163</v>
      </c>
      <c r="MQ181" s="254">
        <f t="shared" si="1183"/>
        <v>0</v>
      </c>
      <c r="MR181" s="255">
        <f t="shared" si="1142"/>
        <v>0</v>
      </c>
      <c r="MS181" s="255">
        <f t="shared" si="1184"/>
        <v>0</v>
      </c>
      <c r="MT181" s="255">
        <f t="shared" si="1185"/>
        <v>691.69178500776661</v>
      </c>
      <c r="MU181" s="255">
        <f t="shared" si="902"/>
        <v>22.295749495894018</v>
      </c>
      <c r="MV181" s="255">
        <f t="shared" si="1143"/>
        <v>719.81196292798222</v>
      </c>
      <c r="MW181" s="255" t="e">
        <f t="shared" si="903"/>
        <v>#REF!</v>
      </c>
      <c r="MX181" s="255" t="e">
        <f t="shared" si="904"/>
        <v>#REF!</v>
      </c>
      <c r="MY181" s="256" t="e">
        <f t="shared" si="1144"/>
        <v>#REF!</v>
      </c>
      <c r="MZ181" s="254">
        <f t="shared" si="1145"/>
        <v>349.73185328385199</v>
      </c>
      <c r="NA181" s="255">
        <f t="shared" si="905"/>
        <v>394.14779865090117</v>
      </c>
      <c r="NB181" s="255">
        <f t="shared" si="1146"/>
        <v>1.1761928492645874</v>
      </c>
      <c r="NC181" s="255">
        <f t="shared" si="906"/>
        <v>1.4584791330880884</v>
      </c>
      <c r="ND181" s="255">
        <f t="shared" si="1147"/>
        <v>357.63876213837386</v>
      </c>
      <c r="NE181" s="255">
        <f t="shared" si="1215"/>
        <v>0.97789135381398451</v>
      </c>
      <c r="NF181" s="256">
        <f t="shared" si="1186"/>
        <v>3.2887734042919741E-3</v>
      </c>
      <c r="NG181" s="257">
        <f t="shared" si="1187"/>
        <v>1.124981507551406</v>
      </c>
      <c r="NH181" s="254">
        <f t="shared" si="1148"/>
        <v>886.60558866335316</v>
      </c>
      <c r="NI181" s="255">
        <f t="shared" si="907"/>
        <v>999.20449842359903</v>
      </c>
      <c r="NJ181" s="255" t="e">
        <f t="shared" si="1149"/>
        <v>#REF!</v>
      </c>
      <c r="NK181" s="255" t="e">
        <f t="shared" si="908"/>
        <v>#REF!</v>
      </c>
      <c r="NL181" s="255">
        <f t="shared" si="1150"/>
        <v>943.76067019875416</v>
      </c>
      <c r="NM181" s="255">
        <f t="shared" si="1188"/>
        <v>0.9394390089138126</v>
      </c>
      <c r="NN181" s="256" t="e">
        <f t="shared" si="1189"/>
        <v>#REF!</v>
      </c>
      <c r="NO181" s="257" t="e">
        <f t="shared" si="1216"/>
        <v>#REF!</v>
      </c>
      <c r="NP181" s="254">
        <f t="shared" si="1151"/>
        <v>94.409043734443927</v>
      </c>
      <c r="NQ181" s="255">
        <f t="shared" si="909"/>
        <v>106.3989922887183</v>
      </c>
      <c r="NR181" s="255">
        <f t="shared" si="1152"/>
        <v>83.030607415746204</v>
      </c>
      <c r="NS181" s="255">
        <f t="shared" si="910"/>
        <v>102.95795319552529</v>
      </c>
      <c r="NT181" s="255">
        <f t="shared" si="1153"/>
        <v>889.16562182826647</v>
      </c>
      <c r="NU181" s="255">
        <f t="shared" si="1154"/>
        <v>0.1061771186568413</v>
      </c>
      <c r="NV181" s="256">
        <f t="shared" si="1155"/>
        <v>9.3380361742981047E-2</v>
      </c>
      <c r="NW181" s="257">
        <f t="shared" si="911"/>
        <v>1.0358957808877343</v>
      </c>
      <c r="NX181" s="254">
        <f t="shared" si="1156"/>
        <v>26.543580792384514</v>
      </c>
      <c r="NY181" s="255">
        <f t="shared" si="912"/>
        <v>29.914615553017349</v>
      </c>
      <c r="NZ181" s="255">
        <f t="shared" si="1157"/>
        <v>9.4737729673966223E-2</v>
      </c>
      <c r="OA181" s="255">
        <f t="shared" si="913"/>
        <v>0.11747478479571812</v>
      </c>
      <c r="OB181" s="255">
        <f t="shared" si="1158"/>
        <v>28.806402274577465</v>
      </c>
      <c r="OC181" s="255">
        <f t="shared" si="1190"/>
        <v>0.92144727201182075</v>
      </c>
      <c r="OD181" s="256">
        <f t="shared" si="1191"/>
        <v>3.2887734042919749E-3</v>
      </c>
      <c r="OE181" s="257">
        <f t="shared" si="1192"/>
        <v>1.1178131091625314</v>
      </c>
      <c r="OF181" s="254">
        <f t="shared" si="1159"/>
        <v>0</v>
      </c>
      <c r="OG181" s="255">
        <f t="shared" si="914"/>
        <v>0</v>
      </c>
      <c r="OH181" s="255">
        <f t="shared" si="1160"/>
        <v>0</v>
      </c>
      <c r="OI181" s="255">
        <f t="shared" si="915"/>
        <v>0</v>
      </c>
      <c r="OJ181" s="255">
        <f t="shared" si="1161"/>
        <v>0</v>
      </c>
      <c r="OK181" s="255"/>
      <c r="OL181" s="256"/>
      <c r="OM181" s="257"/>
      <c r="ON181" s="258"/>
      <c r="OO181" s="254">
        <f t="shared" si="1162"/>
        <v>0</v>
      </c>
      <c r="OP181" s="255">
        <f t="shared" si="916"/>
        <v>0</v>
      </c>
      <c r="OQ181" s="255">
        <f t="shared" si="1163"/>
        <v>0</v>
      </c>
      <c r="OR181" s="255">
        <f t="shared" si="917"/>
        <v>0</v>
      </c>
      <c r="OS181" s="255">
        <f t="shared" si="1164"/>
        <v>0</v>
      </c>
      <c r="OT181" s="255"/>
      <c r="OU181" s="256"/>
      <c r="OV181" s="257"/>
      <c r="OW181" s="258"/>
      <c r="OX181" s="254">
        <f t="shared" si="1165"/>
        <v>568.43885202575439</v>
      </c>
      <c r="OY181" s="255">
        <f t="shared" si="918"/>
        <v>640.63058623302516</v>
      </c>
      <c r="OZ181" s="255">
        <f t="shared" si="1166"/>
        <v>2.9741085234145048</v>
      </c>
      <c r="PA181" s="255">
        <f t="shared" si="919"/>
        <v>3.6878945690339862</v>
      </c>
      <c r="PB181" s="255">
        <f t="shared" si="1167"/>
        <v>904.32150768830115</v>
      </c>
      <c r="PC181" s="255">
        <f t="shared" si="804"/>
        <v>0.62858048514055931</v>
      </c>
      <c r="PD181" s="259">
        <f t="shared" si="920"/>
        <v>3.2887734042919741E-3</v>
      </c>
      <c r="PE181" s="257">
        <f t="shared" si="805"/>
        <v>1.080619027229881</v>
      </c>
      <c r="PF181" s="254">
        <f t="shared" si="921"/>
        <v>10.151004559055053</v>
      </c>
      <c r="PG181" s="255">
        <f t="shared" si="922"/>
        <v>11.440182138055045</v>
      </c>
      <c r="PH181" s="255">
        <f t="shared" si="1168"/>
        <v>0.31442135784983266</v>
      </c>
      <c r="PI181" s="255">
        <f t="shared" si="923"/>
        <v>0.38988248373379247</v>
      </c>
      <c r="PJ181" s="255">
        <f t="shared" si="924"/>
        <v>95.604445538980599</v>
      </c>
      <c r="PK181" s="255">
        <f t="shared" si="1193"/>
        <v>0.1061771186666859</v>
      </c>
      <c r="PL181" s="259">
        <f t="shared" si="1194"/>
        <v>3.2887734045969055E-3</v>
      </c>
      <c r="PM181" s="257">
        <f t="shared" si="1195"/>
        <v>1.0142737996877724</v>
      </c>
      <c r="PN181" s="254">
        <f t="shared" si="925"/>
        <v>0.26013057693559805</v>
      </c>
      <c r="PO181" s="255">
        <f t="shared" si="926"/>
        <v>0.29316716020641898</v>
      </c>
      <c r="PP181" s="255">
        <f t="shared" si="1169"/>
        <v>8.0573906496171355E-3</v>
      </c>
      <c r="PQ181" s="255">
        <f t="shared" si="927"/>
        <v>9.9911644055252474E-3</v>
      </c>
      <c r="PR181" s="255">
        <f t="shared" si="928"/>
        <v>2.4499683189954231</v>
      </c>
      <c r="PS181" s="255">
        <f t="shared" si="1196"/>
        <v>0.10617711866668592</v>
      </c>
      <c r="PT181" s="259">
        <f t="shared" si="1197"/>
        <v>3.2887734045969055E-3</v>
      </c>
      <c r="PU181" s="257">
        <f t="shared" si="1198"/>
        <v>1.0142737996877724</v>
      </c>
      <c r="PV181" s="254">
        <f t="shared" si="929"/>
        <v>420.54660747191616</v>
      </c>
      <c r="PW181" s="255">
        <f t="shared" si="930"/>
        <v>473.95602662084951</v>
      </c>
      <c r="PX181" s="255">
        <f t="shared" si="931"/>
        <v>1.395092653786598</v>
      </c>
      <c r="PY181" s="255">
        <f t="shared" si="932"/>
        <v>1.7299148906953814</v>
      </c>
      <c r="PZ181" s="255">
        <f t="shared" si="933"/>
        <v>424.19847228329837</v>
      </c>
      <c r="QA181" s="255">
        <f t="shared" si="1170"/>
        <v>0.99139114105780335</v>
      </c>
      <c r="QB181" s="259">
        <f t="shared" si="934"/>
        <v>3.2887734042919745E-3</v>
      </c>
      <c r="QC181" s="257">
        <f t="shared" si="1171"/>
        <v>1.126695980531371</v>
      </c>
      <c r="QD181" s="254">
        <f t="shared" si="935"/>
        <v>290.77630192222085</v>
      </c>
      <c r="QE181" s="255">
        <f t="shared" si="936"/>
        <v>327.70489226634288</v>
      </c>
      <c r="QF181" s="255">
        <f t="shared" si="937"/>
        <v>0.97197388831610398</v>
      </c>
      <c r="QG181" s="255">
        <f t="shared" si="938"/>
        <v>1.205247621511969</v>
      </c>
      <c r="QH181" s="255">
        <f t="shared" si="939"/>
        <v>295.54297874327284</v>
      </c>
      <c r="QI181" s="255">
        <f t="shared" si="1199"/>
        <v>0.9838714597744086</v>
      </c>
      <c r="QJ181" s="259">
        <f t="shared" si="1200"/>
        <v>3.2887734042919741E-3</v>
      </c>
      <c r="QK181" s="257">
        <f t="shared" si="1201"/>
        <v>1.1257409810083798</v>
      </c>
      <c r="QL181" s="254">
        <f t="shared" si="940"/>
        <v>815.59821394231938</v>
      </c>
      <c r="QM181" s="255">
        <f t="shared" si="941"/>
        <v>919.17918711299399</v>
      </c>
      <c r="QN181" s="255">
        <f t="shared" si="942"/>
        <v>5.5089050301243736</v>
      </c>
      <c r="QO181" s="255">
        <f t="shared" si="943"/>
        <v>6.8310422373542234</v>
      </c>
      <c r="QP181" s="255">
        <f t="shared" si="1172"/>
        <v>1675.0637252584941</v>
      </c>
      <c r="QQ181" s="255">
        <f t="shared" si="1173"/>
        <v>0.48690578253460604</v>
      </c>
      <c r="QR181" s="259">
        <f t="shared" si="944"/>
        <v>3.2887734042919741E-3</v>
      </c>
      <c r="QS181" s="257">
        <f t="shared" si="1174"/>
        <v>1.0626263399989251</v>
      </c>
      <c r="QT181" s="254">
        <f t="shared" si="945"/>
        <v>152.11655250641482</v>
      </c>
      <c r="QU181" s="255">
        <f t="shared" si="946"/>
        <v>171.4353546747295</v>
      </c>
      <c r="QV181" s="255">
        <f t="shared" si="947"/>
        <v>0.52963612791922465</v>
      </c>
      <c r="QW181" s="255">
        <f t="shared" si="948"/>
        <v>0.65674879861983859</v>
      </c>
      <c r="QX181" s="255">
        <f t="shared" si="949"/>
        <v>161.04366668376406</v>
      </c>
      <c r="QY181" s="255">
        <f t="shared" si="1202"/>
        <v>0.9445671204513798</v>
      </c>
      <c r="QZ181" s="259">
        <f t="shared" si="1203"/>
        <v>3.2887734042919736E-3</v>
      </c>
      <c r="RA181" s="257">
        <f t="shared" si="1204"/>
        <v>1.1207493299143552</v>
      </c>
      <c r="RB181" s="254">
        <f t="shared" si="950"/>
        <v>6.4047301139446594E-2</v>
      </c>
      <c r="RC181" s="255">
        <f t="shared" si="951"/>
        <v>7.2181308384156317E-2</v>
      </c>
      <c r="RD181" s="255">
        <f t="shared" si="1175"/>
        <v>1.9838272432769494E-3</v>
      </c>
      <c r="RE181" s="255">
        <f t="shared" si="952"/>
        <v>2.4599457816634174E-3</v>
      </c>
      <c r="RF181" s="255">
        <f t="shared" si="953"/>
        <v>0.60321189677828801</v>
      </c>
      <c r="RG181" s="255">
        <f t="shared" si="1205"/>
        <v>0.1061771186568413</v>
      </c>
      <c r="RH181" s="259">
        <f t="shared" si="1206"/>
        <v>3.2887734042919745E-3</v>
      </c>
      <c r="RI181" s="257">
        <f t="shared" si="1207"/>
        <v>1.0142737996864488</v>
      </c>
      <c r="RJ181" s="254">
        <f t="shared" si="954"/>
        <v>69.134587972477448</v>
      </c>
      <c r="RK181" s="255">
        <f t="shared" si="955"/>
        <v>77.914680644982084</v>
      </c>
      <c r="RL181" s="255">
        <f t="shared" si="1176"/>
        <v>2.1414029417713687</v>
      </c>
      <c r="RM181" s="255">
        <f t="shared" si="956"/>
        <v>2.655339647796497</v>
      </c>
      <c r="RN181" s="255">
        <f t="shared" si="957"/>
        <v>651.12510912936602</v>
      </c>
      <c r="RO181" s="255">
        <f t="shared" si="1208"/>
        <v>0.10617711865684132</v>
      </c>
      <c r="RP181" s="259">
        <f t="shared" si="1209"/>
        <v>3.2887734042919749E-3</v>
      </c>
      <c r="RQ181" s="257">
        <f t="shared" si="1210"/>
        <v>1.0142737996864488</v>
      </c>
      <c r="RR181" s="254">
        <f t="shared" si="958"/>
        <v>0</v>
      </c>
      <c r="RS181" s="255">
        <f t="shared" si="959"/>
        <v>0</v>
      </c>
      <c r="RT181" s="255">
        <f t="shared" si="1177"/>
        <v>0</v>
      </c>
      <c r="RU181" s="255">
        <f t="shared" si="960"/>
        <v>0</v>
      </c>
      <c r="RV181" s="255">
        <f t="shared" si="961"/>
        <v>0</v>
      </c>
      <c r="RW181" s="255"/>
      <c r="RX181" s="259"/>
      <c r="RY181" s="257"/>
      <c r="RZ181" s="260"/>
      <c r="SA181" s="242" t="e">
        <f t="shared" si="962"/>
        <v>#REF!</v>
      </c>
      <c r="SB181" s="242">
        <f t="shared" si="963"/>
        <v>0.278432923118973</v>
      </c>
      <c r="SC181" s="242">
        <f t="shared" si="964"/>
        <v>0.42834290539707809</v>
      </c>
      <c r="SD181" s="242">
        <f t="shared" si="965"/>
        <v>2.1797355628669364E-2</v>
      </c>
      <c r="SE181" s="242">
        <f t="shared" si="966"/>
        <v>0</v>
      </c>
      <c r="SF181" s="262">
        <v>0</v>
      </c>
      <c r="SG181" s="242">
        <f t="shared" si="967"/>
        <v>0</v>
      </c>
      <c r="SH181" s="262">
        <v>0</v>
      </c>
      <c r="SI181" s="242">
        <f t="shared" si="968"/>
        <v>0.58731644129944027</v>
      </c>
      <c r="SJ181" s="242">
        <f t="shared" si="969"/>
        <v>4.5033756706137094E-2</v>
      </c>
      <c r="SK181" s="242">
        <f t="shared" si="970"/>
        <v>1.1157011796565498E-3</v>
      </c>
      <c r="SL181" s="242">
        <f t="shared" si="971"/>
        <v>0.33248798385480755</v>
      </c>
      <c r="SM181" s="242">
        <f t="shared" si="972"/>
        <v>0.23077690110671786</v>
      </c>
      <c r="SN181" s="242">
        <f t="shared" si="973"/>
        <v>1.0041818912989842</v>
      </c>
      <c r="SO181" s="242">
        <f t="shared" si="974"/>
        <v>0.12328242629057908</v>
      </c>
      <c r="SP181" s="242">
        <f t="shared" si="975"/>
        <v>2.0285475993728978E-4</v>
      </c>
      <c r="SQ181" s="242">
        <f t="shared" si="976"/>
        <v>0.30712210654505673</v>
      </c>
      <c r="SR181" s="242">
        <f t="shared" si="977"/>
        <v>0</v>
      </c>
      <c r="SS181" s="242" t="e">
        <f t="shared" si="978"/>
        <v>#REF!</v>
      </c>
      <c r="ST181" s="242" t="e">
        <f t="shared" si="979"/>
        <v>#REF!</v>
      </c>
      <c r="SU181" s="242" t="e">
        <f t="shared" si="1211"/>
        <v>#REF!</v>
      </c>
      <c r="SV181" s="242" t="e">
        <f t="shared" si="1212"/>
        <v>#REF!</v>
      </c>
      <c r="SW181" s="242" t="e">
        <f t="shared" si="980"/>
        <v>#REF!</v>
      </c>
      <c r="SX181" s="242" t="e">
        <f t="shared" si="980"/>
        <v>#REF!</v>
      </c>
      <c r="SY181" s="242" t="e">
        <f t="shared" si="980"/>
        <v>#REF!</v>
      </c>
      <c r="SZ181" s="263" t="e">
        <f t="shared" si="980"/>
        <v>#REF!</v>
      </c>
      <c r="TA181" s="264">
        <f t="shared" si="981"/>
        <v>1743.8985599999999</v>
      </c>
      <c r="TB181" s="264">
        <f t="shared" si="982"/>
        <v>670.62599999999998</v>
      </c>
      <c r="TC181" s="264">
        <f t="shared" si="983"/>
        <v>1120.4195999999999</v>
      </c>
      <c r="TD181" s="264">
        <f t="shared" si="984"/>
        <v>52.837199999999996</v>
      </c>
      <c r="TE181" s="264">
        <f t="shared" si="985"/>
        <v>0</v>
      </c>
      <c r="TF181" s="264">
        <f t="shared" si="985"/>
        <v>0</v>
      </c>
      <c r="TG181" s="264">
        <f t="shared" si="986"/>
        <v>1472.6676</v>
      </c>
      <c r="TH181" s="264">
        <f t="shared" si="987"/>
        <v>120.30624</v>
      </c>
      <c r="TI181" s="264">
        <f t="shared" si="988"/>
        <v>2.9805600000000001</v>
      </c>
      <c r="TJ181" s="264">
        <f t="shared" si="989"/>
        <v>799.60295999999994</v>
      </c>
      <c r="TK181" s="264">
        <f t="shared" si="990"/>
        <v>555.46799999999996</v>
      </c>
      <c r="TL181" s="264">
        <f t="shared" si="991"/>
        <v>2560.5719999999997</v>
      </c>
      <c r="TM181" s="264">
        <f t="shared" si="992"/>
        <v>298.05599999999998</v>
      </c>
      <c r="TN181" s="264">
        <f t="shared" si="993"/>
        <v>0.54191999999999996</v>
      </c>
      <c r="TO181" s="264">
        <f t="shared" si="994"/>
        <v>820.46688000000006</v>
      </c>
      <c r="TP181" s="264">
        <f t="shared" si="994"/>
        <v>0</v>
      </c>
      <c r="TQ181" s="264"/>
      <c r="TR181" s="264"/>
      <c r="TS181" s="264" t="e">
        <f t="shared" si="995"/>
        <v>#REF!</v>
      </c>
      <c r="TT181" s="264">
        <f t="shared" si="996"/>
        <v>754.44184848316922</v>
      </c>
      <c r="TU181" s="264">
        <f t="shared" si="997"/>
        <v>1160.6379364639226</v>
      </c>
      <c r="TV181" s="264">
        <f t="shared" si="998"/>
        <v>59.062114811442505</v>
      </c>
      <c r="TW181" s="264">
        <f t="shared" si="998"/>
        <v>0</v>
      </c>
      <c r="TX181" s="264">
        <f t="shared" si="999"/>
        <v>0</v>
      </c>
      <c r="TY181" s="264">
        <f t="shared" si="1000"/>
        <v>1591.3926293449633</v>
      </c>
      <c r="TZ181" s="264">
        <f t="shared" si="1001"/>
        <v>122.02346717094906</v>
      </c>
      <c r="UA181" s="264">
        <f t="shared" si="1002"/>
        <v>3.0231039163973872</v>
      </c>
      <c r="UB181" s="264">
        <f t="shared" si="1003"/>
        <v>900.90944105298649</v>
      </c>
      <c r="UC181" s="264">
        <f t="shared" si="1004"/>
        <v>625.31309123876269</v>
      </c>
      <c r="UD181" s="264">
        <f t="shared" si="1005"/>
        <v>2720.9312526637273</v>
      </c>
      <c r="UE181" s="264">
        <f t="shared" si="1006"/>
        <v>334.04606227695302</v>
      </c>
      <c r="UF181" s="264">
        <f t="shared" si="1007"/>
        <v>0.54965525752608035</v>
      </c>
      <c r="UG181" s="264">
        <f t="shared" si="1008"/>
        <v>832.17805989448573</v>
      </c>
      <c r="UH181" s="264">
        <f t="shared" si="1008"/>
        <v>0</v>
      </c>
      <c r="UI181" s="191"/>
      <c r="UJ181" s="191"/>
      <c r="UK181" s="191"/>
      <c r="UL181" s="191"/>
      <c r="UM181" s="189"/>
      <c r="UN181" s="191"/>
      <c r="UO181" s="191"/>
      <c r="UP181" s="191"/>
      <c r="UQ181" s="191"/>
      <c r="UR181" s="191"/>
      <c r="US181" s="191"/>
      <c r="UT181" s="191"/>
      <c r="UU181" s="191"/>
      <c r="UV181" s="192"/>
      <c r="UW181" s="191"/>
      <c r="UX181" s="191"/>
      <c r="UY181" s="191"/>
      <c r="UZ181" s="191"/>
      <c r="VA181" s="191"/>
      <c r="VB181" s="191"/>
      <c r="VC181" s="191"/>
      <c r="VD181" s="191"/>
      <c r="VE181" s="191"/>
      <c r="VF181" s="191"/>
      <c r="VG181" s="191"/>
      <c r="VH181" s="191"/>
      <c r="VI181" s="191"/>
      <c r="VJ181" s="191"/>
      <c r="VK181" s="191"/>
      <c r="VL181" s="191"/>
      <c r="VM181" s="191"/>
      <c r="VN181" s="219"/>
      <c r="VO181" s="191"/>
      <c r="VP181" s="191"/>
      <c r="VQ181" s="191"/>
      <c r="VR181" s="191"/>
      <c r="VS181" s="191"/>
      <c r="VT181" s="191"/>
      <c r="VU181" s="191"/>
      <c r="VV181" s="191"/>
    </row>
    <row r="182" spans="1:594" ht="23.1" hidden="1" customHeight="1" thickBot="1" x14ac:dyDescent="0.35">
      <c r="A182" s="265">
        <v>145</v>
      </c>
      <c r="B182" s="266" t="s">
        <v>175</v>
      </c>
      <c r="C182" s="265">
        <v>5</v>
      </c>
      <c r="D182" s="267">
        <v>3502.3</v>
      </c>
      <c r="E182" s="239"/>
      <c r="F182" s="240">
        <f t="shared" si="1009"/>
        <v>3502.3</v>
      </c>
      <c r="G182" s="240"/>
      <c r="H182" s="268">
        <f>801.5+3175.5</f>
        <v>3977</v>
      </c>
      <c r="I182" s="269">
        <v>3.9079999999999999</v>
      </c>
      <c r="J182" s="269">
        <v>3.9079999999999999</v>
      </c>
      <c r="K182" s="269">
        <f t="shared" si="1213"/>
        <v>3.2143999999999999</v>
      </c>
      <c r="L182" s="269">
        <f t="shared" si="1214"/>
        <v>3.5133999999999999</v>
      </c>
      <c r="M182" s="269">
        <v>1.0101</v>
      </c>
      <c r="N182" s="269">
        <v>0.29899999999999999</v>
      </c>
      <c r="O182" s="269">
        <v>0.39460000000000001</v>
      </c>
      <c r="P182" s="269">
        <v>1.0999999999999999E-2</v>
      </c>
      <c r="Q182" s="269">
        <v>0</v>
      </c>
      <c r="R182" s="269">
        <v>0</v>
      </c>
      <c r="S182" s="269">
        <v>0.52829999999999999</v>
      </c>
      <c r="T182" s="269">
        <v>1.03E-2</v>
      </c>
      <c r="U182" s="269">
        <v>2.0000000000000001E-4</v>
      </c>
      <c r="V182" s="269">
        <v>0.27439999999999998</v>
      </c>
      <c r="W182" s="269">
        <v>0.22259999999999999</v>
      </c>
      <c r="X182" s="269">
        <v>0.72719999999999996</v>
      </c>
      <c r="Y182" s="269">
        <v>0.1772</v>
      </c>
      <c r="Z182" s="269">
        <v>2.0000000000000001E-4</v>
      </c>
      <c r="AA182" s="269">
        <v>0.25290000000000001</v>
      </c>
      <c r="AB182" s="269">
        <v>0</v>
      </c>
      <c r="AC182" s="244">
        <v>399.12</v>
      </c>
      <c r="AD182" s="243">
        <f t="shared" si="802"/>
        <v>87.806399999999996</v>
      </c>
      <c r="AE182" s="243">
        <f t="shared" si="806"/>
        <v>0</v>
      </c>
      <c r="AF182" s="243">
        <f t="shared" si="1010"/>
        <v>0</v>
      </c>
      <c r="AG182" s="243">
        <f t="shared" si="1011"/>
        <v>0</v>
      </c>
      <c r="AH182" s="244">
        <v>14.6486187308333</v>
      </c>
      <c r="AI182" s="243">
        <f t="shared" si="807"/>
        <v>56.989937150749824</v>
      </c>
      <c r="AJ182" s="243">
        <f t="shared" si="1012"/>
        <v>1.8369935714728705</v>
      </c>
      <c r="AK182" s="243">
        <f t="shared" si="1013"/>
        <v>48.612145572288668</v>
      </c>
      <c r="AL182" s="243">
        <f t="shared" si="808"/>
        <v>27.928247794079155</v>
      </c>
      <c r="AM182" s="243">
        <f t="shared" si="1014"/>
        <v>703.79184441079462</v>
      </c>
      <c r="AN182" s="244">
        <v>1294.55</v>
      </c>
      <c r="AO182" s="244">
        <v>284.80099999999999</v>
      </c>
      <c r="AP182" s="243">
        <f t="shared" si="1015"/>
        <v>0</v>
      </c>
      <c r="AQ182" s="243">
        <f t="shared" si="1016"/>
        <v>0</v>
      </c>
      <c r="AR182" s="243">
        <f t="shared" si="1017"/>
        <v>0</v>
      </c>
      <c r="AS182" s="244">
        <v>147.79541416709199</v>
      </c>
      <c r="AT182" s="244" t="e">
        <f t="shared" si="809"/>
        <v>#REF!</v>
      </c>
      <c r="AU182" s="243">
        <f t="shared" si="810"/>
        <v>196.24176228431193</v>
      </c>
      <c r="AV182" s="243">
        <f t="shared" si="1018"/>
        <v>6.3255878808430159</v>
      </c>
      <c r="AW182" s="243">
        <f t="shared" si="1019"/>
        <v>167.39329068380843</v>
      </c>
      <c r="AX182" s="243">
        <f t="shared" si="811"/>
        <v>96.169408822570205</v>
      </c>
      <c r="AY182" s="243">
        <f t="shared" si="1020"/>
        <v>2423.4691023287687</v>
      </c>
      <c r="AZ182" s="244">
        <v>169</v>
      </c>
      <c r="BA182" s="243">
        <f t="shared" si="1021"/>
        <v>861.42116666666652</v>
      </c>
      <c r="BB182" s="243">
        <f t="shared" si="1022"/>
        <v>89.833921666666654</v>
      </c>
      <c r="BC182" s="243">
        <f t="shared" si="1023"/>
        <v>71.867137333333332</v>
      </c>
      <c r="BD182" s="243">
        <f t="shared" si="1024"/>
        <v>17.966784333333322</v>
      </c>
      <c r="BE182" s="244">
        <v>33.687720624999997</v>
      </c>
      <c r="BF182" s="243">
        <f t="shared" si="1025"/>
        <v>26.950176499999998</v>
      </c>
      <c r="BG182" s="243">
        <f t="shared" si="1026"/>
        <v>6.7375441249999994</v>
      </c>
      <c r="BH182" s="243">
        <f t="shared" si="812"/>
        <v>111.91113329697377</v>
      </c>
      <c r="BI182" s="243">
        <f t="shared" si="1027"/>
        <v>3.6073040736820587</v>
      </c>
      <c r="BJ182" s="243">
        <f t="shared" si="1028"/>
        <v>95.459664898414658</v>
      </c>
      <c r="BK182" s="243">
        <f t="shared" si="813"/>
        <v>54.84269711276535</v>
      </c>
      <c r="BL182" s="243">
        <f t="shared" si="1029"/>
        <v>1382.0359672416866</v>
      </c>
      <c r="BM182" s="244">
        <v>14.21</v>
      </c>
      <c r="BN182" s="243">
        <f t="shared" si="1030"/>
        <v>3.1262000000000003</v>
      </c>
      <c r="BO182" s="243">
        <f t="shared" si="814"/>
        <v>0</v>
      </c>
      <c r="BP182" s="243">
        <f t="shared" si="1031"/>
        <v>0</v>
      </c>
      <c r="BQ182" s="243">
        <f t="shared" si="1032"/>
        <v>0</v>
      </c>
      <c r="BR182" s="244">
        <v>1.2914427234083301</v>
      </c>
      <c r="BS182" s="243">
        <f t="shared" si="815"/>
        <v>2.1165092925877094</v>
      </c>
      <c r="BT182" s="243">
        <f t="shared" si="1033"/>
        <v>6.822281544479751E-2</v>
      </c>
      <c r="BU182" s="243">
        <f t="shared" si="1034"/>
        <v>1.8053723688835779</v>
      </c>
      <c r="BV182" s="243">
        <f t="shared" si="816"/>
        <v>1.0372076007998021</v>
      </c>
      <c r="BW182" s="243">
        <f t="shared" si="1035"/>
        <v>26.137631540155017</v>
      </c>
      <c r="BX182" s="244">
        <v>0</v>
      </c>
      <c r="BY182" s="243">
        <f t="shared" si="817"/>
        <v>0</v>
      </c>
      <c r="BZ182" s="243">
        <f t="shared" si="1036"/>
        <v>0</v>
      </c>
      <c r="CA182" s="243">
        <f t="shared" si="1037"/>
        <v>0</v>
      </c>
      <c r="CB182" s="243">
        <f t="shared" si="818"/>
        <v>0</v>
      </c>
      <c r="CC182" s="243">
        <f t="shared" si="1038"/>
        <v>0</v>
      </c>
      <c r="CD182" s="245"/>
      <c r="CE182" s="243">
        <f t="shared" si="819"/>
        <v>0</v>
      </c>
      <c r="CF182" s="243">
        <f t="shared" si="1039"/>
        <v>0</v>
      </c>
      <c r="CG182" s="243">
        <f t="shared" si="1040"/>
        <v>0</v>
      </c>
      <c r="CH182" s="243">
        <f t="shared" si="820"/>
        <v>0</v>
      </c>
      <c r="CI182" s="243">
        <f t="shared" si="1041"/>
        <v>0</v>
      </c>
      <c r="CJ182" s="245"/>
      <c r="CK182" s="243">
        <f t="shared" si="821"/>
        <v>0</v>
      </c>
      <c r="CL182" s="243">
        <f t="shared" si="1042"/>
        <v>0</v>
      </c>
      <c r="CM182" s="243">
        <f t="shared" si="1043"/>
        <v>0</v>
      </c>
      <c r="CN182" s="243">
        <f t="shared" si="822"/>
        <v>0</v>
      </c>
      <c r="CO182" s="243">
        <f t="shared" si="1044"/>
        <v>0</v>
      </c>
      <c r="CP182" s="243">
        <v>0</v>
      </c>
      <c r="CQ182" s="243">
        <f t="shared" si="823"/>
        <v>0</v>
      </c>
      <c r="CR182" s="243">
        <f t="shared" si="1178"/>
        <v>0</v>
      </c>
      <c r="CS182" s="243">
        <f t="shared" si="1045"/>
        <v>0</v>
      </c>
      <c r="CT182" s="243">
        <f t="shared" si="824"/>
        <v>0</v>
      </c>
      <c r="CU182" s="243">
        <f t="shared" si="1046"/>
        <v>0</v>
      </c>
      <c r="CV182" s="243"/>
      <c r="CW182" s="243">
        <f t="shared" si="825"/>
        <v>0</v>
      </c>
      <c r="CX182" s="243">
        <f t="shared" si="1179"/>
        <v>0</v>
      </c>
      <c r="CY182" s="243">
        <f t="shared" si="1047"/>
        <v>0</v>
      </c>
      <c r="CZ182" s="243">
        <f t="shared" si="826"/>
        <v>0</v>
      </c>
      <c r="DA182" s="243">
        <f t="shared" si="1048"/>
        <v>0</v>
      </c>
      <c r="DB182" s="244">
        <v>0</v>
      </c>
      <c r="DC182" s="243">
        <f t="shared" si="1049"/>
        <v>0</v>
      </c>
      <c r="DD182" s="243">
        <f t="shared" si="827"/>
        <v>0</v>
      </c>
      <c r="DE182" s="244">
        <v>0</v>
      </c>
      <c r="DF182" s="244">
        <v>0</v>
      </c>
      <c r="DG182" s="243">
        <f t="shared" si="828"/>
        <v>0</v>
      </c>
      <c r="DH182" s="243">
        <f t="shared" si="829"/>
        <v>0</v>
      </c>
      <c r="DI182" s="243">
        <f t="shared" si="1050"/>
        <v>0</v>
      </c>
      <c r="DJ182" s="244">
        <v>240.35</v>
      </c>
      <c r="DK182" s="243">
        <f t="shared" si="1051"/>
        <v>52.877000000000002</v>
      </c>
      <c r="DL182" s="243">
        <f t="shared" si="830"/>
        <v>0</v>
      </c>
      <c r="DM182" s="244">
        <v>10.064783634579999</v>
      </c>
      <c r="DN182" s="244">
        <v>12.5002889296667</v>
      </c>
      <c r="DO182" s="243">
        <f t="shared" si="831"/>
        <v>35.880914511413081</v>
      </c>
      <c r="DP182" s="243">
        <f t="shared" si="832"/>
        <v>17.583649353782988</v>
      </c>
      <c r="DQ182" s="243">
        <f t="shared" si="1052"/>
        <v>443.10796371533132</v>
      </c>
      <c r="DR182" s="244">
        <v>51.28</v>
      </c>
      <c r="DS182" s="243">
        <f t="shared" si="1053"/>
        <v>11.281600000000001</v>
      </c>
      <c r="DT182" s="243">
        <f t="shared" si="833"/>
        <v>0</v>
      </c>
      <c r="DU182" s="244">
        <v>2.1692925406149999</v>
      </c>
      <c r="DV182" s="244">
        <v>0</v>
      </c>
      <c r="DW182" s="243">
        <f t="shared" si="834"/>
        <v>7.3548509392196637</v>
      </c>
      <c r="DX182" s="243">
        <f t="shared" si="835"/>
        <v>3.6042871739917333</v>
      </c>
      <c r="DY182" s="243">
        <f t="shared" si="836"/>
        <v>90.828036784591674</v>
      </c>
      <c r="DZ182" s="244">
        <v>177.15</v>
      </c>
      <c r="EA182" s="243">
        <f t="shared" si="1054"/>
        <v>38.972999999999999</v>
      </c>
      <c r="EB182" s="243">
        <f t="shared" si="837"/>
        <v>0</v>
      </c>
      <c r="EC182" s="244">
        <v>7.3425226530650001</v>
      </c>
      <c r="ED182" s="244">
        <v>5.7259070000000002E-2</v>
      </c>
      <c r="EE182" s="243">
        <f t="shared" si="838"/>
        <v>25.39709675811087</v>
      </c>
      <c r="EF182" s="243">
        <f t="shared" si="839"/>
        <v>12.445993924058794</v>
      </c>
      <c r="EG182" s="243">
        <f t="shared" si="840"/>
        <v>313.63904688628156</v>
      </c>
      <c r="EH182" s="244">
        <v>11.15</v>
      </c>
      <c r="EI182" s="243">
        <f t="shared" si="1055"/>
        <v>2.4530000000000003</v>
      </c>
      <c r="EJ182" s="243">
        <f t="shared" si="841"/>
        <v>0</v>
      </c>
      <c r="EK182" s="244">
        <v>0.47023162756999898</v>
      </c>
      <c r="EL182" s="244">
        <v>0</v>
      </c>
      <c r="EM182" s="243">
        <f t="shared" si="842"/>
        <v>1.5990281732782312</v>
      </c>
      <c r="EN182" s="243">
        <f t="shared" si="843"/>
        <v>0.78361299004241169</v>
      </c>
      <c r="EO182" s="243">
        <f t="shared" si="1056"/>
        <v>19.747047349068772</v>
      </c>
      <c r="EP182" s="244">
        <v>0</v>
      </c>
      <c r="EQ182" s="244">
        <v>406.26679999999999</v>
      </c>
      <c r="ER182" s="244">
        <v>0</v>
      </c>
      <c r="ES182" s="244">
        <v>0</v>
      </c>
      <c r="ET182" s="244">
        <v>0</v>
      </c>
      <c r="EU182" s="243">
        <f t="shared" si="844"/>
        <v>46.160830451688035</v>
      </c>
      <c r="EV182" s="243">
        <f t="shared" si="1057"/>
        <v>1.4879319583963493</v>
      </c>
      <c r="EW182" s="243">
        <f t="shared" si="1058"/>
        <v>39.374969018116737</v>
      </c>
      <c r="EX182" s="243">
        <f t="shared" si="845"/>
        <v>22.6213815225844</v>
      </c>
      <c r="EY182" s="243">
        <f t="shared" si="1059"/>
        <v>570.05881436912682</v>
      </c>
      <c r="EZ182" s="245">
        <f t="shared" si="1060"/>
        <v>479.92999999999995</v>
      </c>
      <c r="FA182" s="245">
        <f t="shared" si="1060"/>
        <v>105.58460000000001</v>
      </c>
      <c r="FB182" s="245">
        <f t="shared" si="1060"/>
        <v>0</v>
      </c>
      <c r="FC182" s="245">
        <f t="shared" si="1061"/>
        <v>0</v>
      </c>
      <c r="FD182" s="245">
        <f t="shared" si="1062"/>
        <v>0</v>
      </c>
      <c r="FE182" s="245">
        <f t="shared" si="1063"/>
        <v>32.6043784554967</v>
      </c>
      <c r="FF182" s="245">
        <f t="shared" si="1064"/>
        <v>116.39272083370989</v>
      </c>
      <c r="FG182" s="245">
        <f t="shared" si="1065"/>
        <v>3.7517619886504532</v>
      </c>
      <c r="FH182" s="245">
        <f t="shared" si="1066"/>
        <v>99.282437770658547</v>
      </c>
      <c r="FI182" s="245">
        <f t="shared" si="1067"/>
        <v>57.038924964460328</v>
      </c>
      <c r="FJ182" s="245">
        <f t="shared" si="1067"/>
        <v>1437.3809091044002</v>
      </c>
      <c r="FK182" s="244">
        <f t="shared" si="846"/>
        <v>25.755000055845223</v>
      </c>
      <c r="FL182" s="244">
        <v>2.9263336085082199</v>
      </c>
      <c r="FM182" s="243">
        <f t="shared" si="1068"/>
        <v>9.4326407354949668E-2</v>
      </c>
      <c r="FN182" s="243">
        <f t="shared" si="1069"/>
        <v>2.4961486620627147</v>
      </c>
      <c r="FO182" s="244">
        <v>1.4340666804254101</v>
      </c>
      <c r="FP182" s="244">
        <f t="shared" si="1070"/>
        <v>36.138480413734619</v>
      </c>
      <c r="FQ182" s="244">
        <f t="shared" si="847"/>
        <v>0.66000000143109583</v>
      </c>
      <c r="FR182" s="244">
        <v>7.49904943356796E-2</v>
      </c>
      <c r="FS182" s="243">
        <f t="shared" si="1071"/>
        <v>2.4172171948851438E-3</v>
      </c>
      <c r="FT182" s="243">
        <f t="shared" si="1072"/>
        <v>6.3966535312032391E-2</v>
      </c>
      <c r="FU182" s="244">
        <v>3.6749524716783999E-2</v>
      </c>
      <c r="FV182" s="244">
        <f t="shared" si="1073"/>
        <v>0.92608802458027117</v>
      </c>
      <c r="FW182" s="270">
        <v>8.3515000000000006E-2</v>
      </c>
      <c r="FX182" s="243">
        <f t="shared" si="1074"/>
        <v>370.15478415741455</v>
      </c>
      <c r="FY182" s="243">
        <f t="shared" si="1075"/>
        <v>81.434052514631205</v>
      </c>
      <c r="FZ182" s="243">
        <f t="shared" si="848"/>
        <v>0</v>
      </c>
      <c r="GA182" s="243">
        <f t="shared" si="1076"/>
        <v>0</v>
      </c>
      <c r="GB182" s="243">
        <f t="shared" si="1077"/>
        <v>0</v>
      </c>
      <c r="GC182" s="243">
        <f t="shared" si="1078"/>
        <v>6.5031072380183508</v>
      </c>
      <c r="GD182" s="243">
        <f t="shared" si="849"/>
        <v>52.04930492503118</v>
      </c>
      <c r="GE182" s="243">
        <f t="shared" si="1079"/>
        <v>1.6777389716011555</v>
      </c>
      <c r="GF182" s="243">
        <f t="shared" si="1080"/>
        <v>44.397809761732063</v>
      </c>
      <c r="GG182" s="243">
        <f t="shared" si="850"/>
        <v>25.507062441754769</v>
      </c>
      <c r="GH182" s="247">
        <f t="shared" si="1081"/>
        <v>642.77797353222013</v>
      </c>
      <c r="GI182" s="244">
        <v>231</v>
      </c>
      <c r="GJ182" s="244">
        <v>4042.55</v>
      </c>
      <c r="GK182" s="244">
        <v>889.36099999999999</v>
      </c>
      <c r="GL182" s="244">
        <v>2479.5926712272899</v>
      </c>
      <c r="GM182" s="244">
        <v>71.022008333333304</v>
      </c>
      <c r="GN182" s="271">
        <v>298.43</v>
      </c>
      <c r="GO182" s="243">
        <f t="shared" si="1082"/>
        <v>65.654600000000002</v>
      </c>
      <c r="GP182" s="243">
        <f t="shared" si="851"/>
        <v>0</v>
      </c>
      <c r="GQ182" s="243">
        <f t="shared" si="1083"/>
        <v>0</v>
      </c>
      <c r="GR182" s="243">
        <f t="shared" si="1084"/>
        <v>0</v>
      </c>
      <c r="GS182" s="244">
        <v>6.0153253328333296</v>
      </c>
      <c r="GT182" s="244">
        <v>2.6017823212875002</v>
      </c>
      <c r="GU182" s="245"/>
      <c r="GV182" s="243">
        <f t="shared" si="852"/>
        <v>42.347098842623801</v>
      </c>
      <c r="GW182" s="243">
        <f t="shared" si="1085"/>
        <v>1.3650014762896199</v>
      </c>
      <c r="GX182" s="243">
        <f t="shared" si="1086"/>
        <v>36.121874078512477</v>
      </c>
      <c r="GY182" s="243">
        <f t="shared" si="853"/>
        <v>20.752440324837234</v>
      </c>
      <c r="GZ182" s="243">
        <f t="shared" si="1087"/>
        <v>522.96149618589823</v>
      </c>
      <c r="HA182" s="244">
        <v>0</v>
      </c>
      <c r="HB182" s="244">
        <v>44</v>
      </c>
      <c r="HC182" s="244">
        <v>0</v>
      </c>
      <c r="HD182" s="244">
        <v>0</v>
      </c>
      <c r="HE182" s="244">
        <v>0</v>
      </c>
      <c r="HF182" s="243">
        <f t="shared" si="1088"/>
        <v>0</v>
      </c>
      <c r="HG182" s="243">
        <f t="shared" si="854"/>
        <v>0</v>
      </c>
      <c r="HH182" s="244">
        <v>0</v>
      </c>
      <c r="HI182" s="244">
        <v>0</v>
      </c>
      <c r="HJ182" s="243">
        <f t="shared" si="855"/>
        <v>0</v>
      </c>
      <c r="HK182" s="243">
        <f t="shared" si="856"/>
        <v>0</v>
      </c>
      <c r="HL182" s="243">
        <f t="shared" si="857"/>
        <v>0</v>
      </c>
      <c r="HM182" s="244">
        <v>113.55</v>
      </c>
      <c r="HN182" s="243">
        <f t="shared" si="1089"/>
        <v>24.980999999999998</v>
      </c>
      <c r="HO182" s="243">
        <f t="shared" si="858"/>
        <v>0</v>
      </c>
      <c r="HP182" s="244">
        <v>4.9005738435100099</v>
      </c>
      <c r="HQ182" s="244">
        <v>109.597315233638</v>
      </c>
      <c r="HR182" s="243">
        <f t="shared" si="859"/>
        <v>28.749638533272247</v>
      </c>
      <c r="HS182" s="243">
        <f t="shared" si="860"/>
        <v>14.088926380521015</v>
      </c>
      <c r="HT182" s="243">
        <f t="shared" si="861"/>
        <v>355.04094478912953</v>
      </c>
      <c r="HU182" s="244">
        <v>84.06</v>
      </c>
      <c r="HV182" s="243">
        <f t="shared" si="1090"/>
        <v>18.493200000000002</v>
      </c>
      <c r="HW182" s="243">
        <f t="shared" si="862"/>
        <v>0</v>
      </c>
      <c r="HX182" s="244">
        <v>3.4331797978399998</v>
      </c>
      <c r="HY182" s="244">
        <v>189.14522265823001</v>
      </c>
      <c r="HZ182" s="243">
        <f t="shared" si="863"/>
        <v>33.533431385261224</v>
      </c>
      <c r="IA182" s="243">
        <f t="shared" si="864"/>
        <v>16.433251692066563</v>
      </c>
      <c r="IB182" s="243">
        <f t="shared" si="865"/>
        <v>414.11794264007739</v>
      </c>
      <c r="IC182" s="244">
        <v>34.67</v>
      </c>
      <c r="ID182" s="243">
        <f t="shared" si="1091"/>
        <v>7.6274000000000006</v>
      </c>
      <c r="IE182" s="243">
        <f t="shared" si="866"/>
        <v>0</v>
      </c>
      <c r="IF182" s="244">
        <v>1.53288612695</v>
      </c>
      <c r="IG182" s="244">
        <v>1.9282854440516699</v>
      </c>
      <c r="IH182" s="243">
        <f t="shared" si="867"/>
        <v>5.1991786284294959</v>
      </c>
      <c r="II182" s="243">
        <f t="shared" si="868"/>
        <v>2.5478875099715581</v>
      </c>
      <c r="IJ182" s="243">
        <f t="shared" si="1092"/>
        <v>64.206765251283258</v>
      </c>
      <c r="IK182" s="244">
        <v>27.97</v>
      </c>
      <c r="IL182" s="243">
        <f t="shared" si="1093"/>
        <v>6.1533999999999995</v>
      </c>
      <c r="IM182" s="243">
        <f t="shared" si="869"/>
        <v>0</v>
      </c>
      <c r="IN182" s="244">
        <v>1.2848841397649999</v>
      </c>
      <c r="IO182" s="244">
        <v>56.961813743359997</v>
      </c>
      <c r="IP182" s="243">
        <f t="shared" si="870"/>
        <v>10.495271647077146</v>
      </c>
      <c r="IQ182" s="243">
        <f t="shared" si="871"/>
        <v>5.1432684765101078</v>
      </c>
      <c r="IR182" s="243">
        <f t="shared" si="1094"/>
        <v>129.61036560805468</v>
      </c>
      <c r="IS182" s="244">
        <v>10.35</v>
      </c>
      <c r="IT182" s="243">
        <f t="shared" si="1095"/>
        <v>2.2770000000000001</v>
      </c>
      <c r="IU182" s="243">
        <f t="shared" si="872"/>
        <v>0</v>
      </c>
      <c r="IV182" s="244">
        <v>0.45277844271500001</v>
      </c>
      <c r="IW182" s="244">
        <v>1.0742817048673801</v>
      </c>
      <c r="IX182" s="243">
        <f t="shared" si="873"/>
        <v>1.6082120682161198</v>
      </c>
      <c r="IY182" s="243">
        <f t="shared" si="874"/>
        <v>0.78811361078992492</v>
      </c>
      <c r="IZ182" s="243">
        <f t="shared" si="1096"/>
        <v>19.860462991906104</v>
      </c>
      <c r="JA182" s="244">
        <v>48.66525</v>
      </c>
      <c r="JB182" s="243">
        <f t="shared" si="1097"/>
        <v>10.706355</v>
      </c>
      <c r="JC182" s="244">
        <v>353.68574999999998</v>
      </c>
      <c r="JD182" s="243">
        <f t="shared" si="875"/>
        <v>0</v>
      </c>
      <c r="JE182" s="243">
        <f t="shared" si="876"/>
        <v>46.932386626172054</v>
      </c>
      <c r="JF182" s="243">
        <f t="shared" si="877"/>
        <v>22.999487081308601</v>
      </c>
      <c r="JG182" s="243">
        <f t="shared" si="1098"/>
        <v>579.58707444897675</v>
      </c>
      <c r="JH182" s="244">
        <v>0</v>
      </c>
      <c r="JI182" s="243">
        <f t="shared" si="1099"/>
        <v>0</v>
      </c>
      <c r="JJ182" s="244">
        <v>0</v>
      </c>
      <c r="JK182" s="243">
        <f t="shared" si="878"/>
        <v>0</v>
      </c>
      <c r="JL182" s="243">
        <f t="shared" si="879"/>
        <v>0</v>
      </c>
      <c r="JM182" s="243">
        <f t="shared" si="880"/>
        <v>0</v>
      </c>
      <c r="JN182" s="243">
        <f t="shared" si="1100"/>
        <v>0</v>
      </c>
      <c r="JO182" s="244">
        <v>1.6628571428571499</v>
      </c>
      <c r="JP182" s="243">
        <f t="shared" si="1101"/>
        <v>0.365828571428573</v>
      </c>
      <c r="JQ182" s="244">
        <v>2.0259047619047701</v>
      </c>
      <c r="JR182" s="243">
        <f t="shared" si="881"/>
        <v>0</v>
      </c>
      <c r="JS182" s="243">
        <f t="shared" si="882"/>
        <v>0.46069052042268382</v>
      </c>
      <c r="JT182" s="243">
        <f t="shared" si="883"/>
        <v>0.22576404983065884</v>
      </c>
      <c r="JU182" s="243">
        <f t="shared" si="1102"/>
        <v>5.6892540557326017</v>
      </c>
      <c r="JV182" s="244">
        <v>2.2404761904761901</v>
      </c>
      <c r="JW182" s="243">
        <f t="shared" si="1103"/>
        <v>0.49290476190476179</v>
      </c>
      <c r="JX182" s="244">
        <v>4.59666666666668</v>
      </c>
      <c r="JY182" s="243">
        <f t="shared" si="884"/>
        <v>0</v>
      </c>
      <c r="JZ182" s="243">
        <f t="shared" si="885"/>
        <v>0.83285438373417986</v>
      </c>
      <c r="KA182" s="243">
        <f t="shared" si="886"/>
        <v>0.40814510013909056</v>
      </c>
      <c r="KB182" s="243">
        <f t="shared" si="1104"/>
        <v>10.285256523505081</v>
      </c>
      <c r="KC182" s="244">
        <v>119.213333333333</v>
      </c>
      <c r="KD182" s="243">
        <f t="shared" si="1105"/>
        <v>26.22693333333326</v>
      </c>
      <c r="KE182" s="244">
        <v>66.546666666666695</v>
      </c>
      <c r="KF182" s="243">
        <f t="shared" si="887"/>
        <v>0</v>
      </c>
      <c r="KG182" s="243">
        <f t="shared" si="888"/>
        <v>24.086371043790137</v>
      </c>
      <c r="KH182" s="243">
        <f t="shared" si="889"/>
        <v>11.803665218856155</v>
      </c>
      <c r="KI182" s="243">
        <f t="shared" si="1106"/>
        <v>297.45236351517508</v>
      </c>
      <c r="KJ182" s="244">
        <v>73.832474999999903</v>
      </c>
      <c r="KK182" s="243">
        <f t="shared" si="1107"/>
        <v>16.243144499999978</v>
      </c>
      <c r="KL182" s="244">
        <v>71.5658999999999</v>
      </c>
      <c r="KM182" s="243">
        <f t="shared" si="890"/>
        <v>0</v>
      </c>
      <c r="KN182" s="243">
        <f t="shared" si="891"/>
        <v>18.366026403320962</v>
      </c>
      <c r="KO182" s="243">
        <f t="shared" si="892"/>
        <v>9.0003772951660377</v>
      </c>
      <c r="KP182" s="243">
        <f t="shared" si="1108"/>
        <v>226.80950783818415</v>
      </c>
      <c r="KQ182" s="243">
        <f t="shared" si="1109"/>
        <v>516.2143916666663</v>
      </c>
      <c r="KR182" s="243">
        <f t="shared" si="1109"/>
        <v>113.5671661666666</v>
      </c>
      <c r="KS182" s="243">
        <f t="shared" si="1110"/>
        <v>868.73210923016518</v>
      </c>
      <c r="KT182" s="243">
        <f t="shared" si="1111"/>
        <v>0</v>
      </c>
      <c r="KU182" s="243">
        <f t="shared" si="1112"/>
        <v>0</v>
      </c>
      <c r="KV182" s="243">
        <f t="shared" si="1113"/>
        <v>0</v>
      </c>
      <c r="KW182" s="243">
        <f t="shared" si="1114"/>
        <v>170.26406123969628</v>
      </c>
      <c r="KX182" s="243">
        <f t="shared" si="1115"/>
        <v>5.4882318105183243</v>
      </c>
      <c r="KY182" s="243">
        <f t="shared" si="1116"/>
        <v>145.23443513929701</v>
      </c>
      <c r="KZ182" s="243">
        <f t="shared" si="1117"/>
        <v>83.438886415159715</v>
      </c>
      <c r="LA182" s="243">
        <f t="shared" si="1117"/>
        <v>2102.6599376620247</v>
      </c>
      <c r="LB182" s="244">
        <v>230.14</v>
      </c>
      <c r="LC182" s="243">
        <f t="shared" si="1118"/>
        <v>50.630800000000001</v>
      </c>
      <c r="LD182" s="243">
        <f t="shared" si="893"/>
        <v>0</v>
      </c>
      <c r="LE182" s="243">
        <f t="shared" si="1119"/>
        <v>0</v>
      </c>
      <c r="LF182" s="243">
        <f t="shared" si="1120"/>
        <v>0</v>
      </c>
      <c r="LG182" s="244">
        <v>20.407016806908299</v>
      </c>
      <c r="LH182" s="243">
        <f t="shared" si="894"/>
        <v>34.22041411563351</v>
      </c>
      <c r="LI182" s="243">
        <f t="shared" si="1121"/>
        <v>1.1030487817046337</v>
      </c>
      <c r="LJ182" s="243">
        <f t="shared" si="1122"/>
        <v>29.18985062455523</v>
      </c>
      <c r="LK182" s="243">
        <f t="shared" si="895"/>
        <v>16.769911546127091</v>
      </c>
      <c r="LL182" s="243">
        <f t="shared" si="1123"/>
        <v>422.60177096240267</v>
      </c>
      <c r="LM182" s="243">
        <f t="shared" si="896"/>
        <v>0.54166666784117723</v>
      </c>
      <c r="LN182" s="244">
        <v>6.1545228937110799E-2</v>
      </c>
      <c r="LO182" s="243">
        <f t="shared" si="1124"/>
        <v>1.9838272432769494E-3</v>
      </c>
      <c r="LP182" s="243">
        <f t="shared" si="1125"/>
        <v>5.2497787819218517E-2</v>
      </c>
      <c r="LQ182" s="243">
        <f t="shared" si="897"/>
        <v>3.0160594838914402E-2</v>
      </c>
      <c r="LR182" s="243">
        <f t="shared" si="1126"/>
        <v>0.7600469899406429</v>
      </c>
      <c r="LS182" s="244">
        <v>631.17348000000004</v>
      </c>
      <c r="LT182" s="243">
        <f t="shared" si="898"/>
        <v>71.715168445666521</v>
      </c>
      <c r="LU182" s="243">
        <f t="shared" si="1127"/>
        <v>2.3116414931868392</v>
      </c>
      <c r="LV182" s="243">
        <f t="shared" si="1128"/>
        <v>61.17269789226421</v>
      </c>
      <c r="LW182" s="243">
        <f t="shared" si="899"/>
        <v>35.14443242228333</v>
      </c>
      <c r="LX182" s="243">
        <f t="shared" si="1129"/>
        <v>885.63969704153988</v>
      </c>
      <c r="LY182" s="245">
        <f t="shared" si="900"/>
        <v>0</v>
      </c>
      <c r="LZ182" s="244">
        <v>0</v>
      </c>
      <c r="MA182" s="249">
        <f t="shared" si="1130"/>
        <v>0</v>
      </c>
      <c r="MB182" s="249">
        <f t="shared" si="1131"/>
        <v>0</v>
      </c>
      <c r="MC182" s="249">
        <f t="shared" si="901"/>
        <v>0</v>
      </c>
      <c r="MD182" s="247">
        <f t="shared" si="1132"/>
        <v>0</v>
      </c>
      <c r="ME182" s="250">
        <f t="shared" si="1133"/>
        <v>10587.280945438146</v>
      </c>
      <c r="MF182" s="251">
        <f t="shared" si="1180"/>
        <v>4395.353994505379</v>
      </c>
      <c r="MG182" s="252" t="e">
        <f t="shared" si="1134"/>
        <v>#REF!</v>
      </c>
      <c r="MH182" s="252" t="e">
        <f t="shared" si="1181"/>
        <v>#REF!</v>
      </c>
      <c r="MI182" s="252">
        <f t="shared" si="1135"/>
        <v>631.17348000000004</v>
      </c>
      <c r="MJ182" s="252">
        <f t="shared" si="1136"/>
        <v>0</v>
      </c>
      <c r="MK182" s="252">
        <f t="shared" si="1182"/>
        <v>861.42116666666652</v>
      </c>
      <c r="ML182" s="252">
        <f t="shared" si="1137"/>
        <v>0</v>
      </c>
      <c r="MM182" s="252">
        <f t="shared" si="1138"/>
        <v>0</v>
      </c>
      <c r="MN182" s="252">
        <f t="shared" si="1139"/>
        <v>406.26679999999999</v>
      </c>
      <c r="MO182" s="252">
        <f t="shared" si="1140"/>
        <v>25.755000055845223</v>
      </c>
      <c r="MP182" s="253">
        <f t="shared" si="1141"/>
        <v>0.66000000143109583</v>
      </c>
      <c r="MQ182" s="254">
        <f t="shared" si="1183"/>
        <v>0</v>
      </c>
      <c r="MR182" s="255">
        <f t="shared" si="1142"/>
        <v>0</v>
      </c>
      <c r="MS182" s="255">
        <f t="shared" si="1184"/>
        <v>0</v>
      </c>
      <c r="MT182" s="255">
        <f t="shared" si="1185"/>
        <v>903.47181021045344</v>
      </c>
      <c r="MU182" s="255">
        <f t="shared" si="902"/>
        <v>29.122192273583227</v>
      </c>
      <c r="MV182" s="255">
        <f t="shared" si="1143"/>
        <v>940.20173616834518</v>
      </c>
      <c r="MW182" s="255" t="e">
        <f t="shared" si="903"/>
        <v>#REF!</v>
      </c>
      <c r="MX182" s="255" t="e">
        <f t="shared" si="904"/>
        <v>#REF!</v>
      </c>
      <c r="MY182" s="256" t="e">
        <f t="shared" si="1144"/>
        <v>#REF!</v>
      </c>
      <c r="MZ182" s="254">
        <f t="shared" si="1145"/>
        <v>546.23321759819214</v>
      </c>
      <c r="NA182" s="255">
        <f t="shared" si="905"/>
        <v>615.60483623316259</v>
      </c>
      <c r="NB182" s="255">
        <f t="shared" si="1146"/>
        <v>1.8369935714728705</v>
      </c>
      <c r="NC182" s="255">
        <f t="shared" si="906"/>
        <v>2.2778720286263594</v>
      </c>
      <c r="ND182" s="255">
        <f t="shared" si="1147"/>
        <v>558.56495588158305</v>
      </c>
      <c r="NE182" s="255">
        <f t="shared" si="1215"/>
        <v>0.97792246335266819</v>
      </c>
      <c r="NF182" s="256">
        <f t="shared" si="1186"/>
        <v>3.2887734042919745E-3</v>
      </c>
      <c r="NG182" s="257">
        <f t="shared" si="1187"/>
        <v>1.1249854584628189</v>
      </c>
      <c r="NH182" s="254">
        <f t="shared" si="1148"/>
        <v>1783.5708146342463</v>
      </c>
      <c r="NI182" s="255">
        <f t="shared" si="907"/>
        <v>2010.0843080927955</v>
      </c>
      <c r="NJ182" s="255" t="e">
        <f t="shared" si="1149"/>
        <v>#REF!</v>
      </c>
      <c r="NK182" s="255" t="e">
        <f t="shared" si="908"/>
        <v>#REF!</v>
      </c>
      <c r="NL182" s="255">
        <f t="shared" si="1150"/>
        <v>1923.3881764514035</v>
      </c>
      <c r="NM182" s="255">
        <f t="shared" si="1188"/>
        <v>0.92730673738718916</v>
      </c>
      <c r="NN182" s="256" t="e">
        <f t="shared" si="1189"/>
        <v>#REF!</v>
      </c>
      <c r="NO182" s="257" t="e">
        <f t="shared" si="1216"/>
        <v>#REF!</v>
      </c>
      <c r="NP182" s="254">
        <f t="shared" si="1151"/>
        <v>116.46079117606588</v>
      </c>
      <c r="NQ182" s="255">
        <f t="shared" si="909"/>
        <v>131.25131165542624</v>
      </c>
      <c r="NR182" s="255">
        <f t="shared" si="1152"/>
        <v>102.42461790701539</v>
      </c>
      <c r="NS182" s="255">
        <f t="shared" si="910"/>
        <v>127.00652620469909</v>
      </c>
      <c r="NT182" s="255">
        <f t="shared" si="1153"/>
        <v>1096.8539422553069</v>
      </c>
      <c r="NU182" s="255">
        <f t="shared" si="1154"/>
        <v>0.1061771186568413</v>
      </c>
      <c r="NV182" s="256">
        <f t="shared" si="1155"/>
        <v>9.3380361742981033E-2</v>
      </c>
      <c r="NW182" s="257">
        <f t="shared" si="911"/>
        <v>1.0358957808877343</v>
      </c>
      <c r="NX182" s="254">
        <f t="shared" si="1156"/>
        <v>19.538754290037968</v>
      </c>
      <c r="NY182" s="255">
        <f t="shared" si="912"/>
        <v>22.020176084872791</v>
      </c>
      <c r="NZ182" s="255">
        <f t="shared" si="1157"/>
        <v>6.822281544479751E-2</v>
      </c>
      <c r="OA182" s="255">
        <f t="shared" si="913"/>
        <v>8.4596291151548916E-2</v>
      </c>
      <c r="OB182" s="255">
        <f t="shared" si="1158"/>
        <v>20.744152015996043</v>
      </c>
      <c r="OC182" s="255">
        <f t="shared" si="1190"/>
        <v>0.94189216676446552</v>
      </c>
      <c r="OD182" s="256">
        <f t="shared" si="1191"/>
        <v>3.2887734042919732E-3</v>
      </c>
      <c r="OE182" s="257">
        <f t="shared" si="1192"/>
        <v>1.1204096107961172</v>
      </c>
      <c r="OF182" s="254">
        <f t="shared" si="1159"/>
        <v>0</v>
      </c>
      <c r="OG182" s="255">
        <f t="shared" si="914"/>
        <v>0</v>
      </c>
      <c r="OH182" s="255">
        <f t="shared" si="1160"/>
        <v>0</v>
      </c>
      <c r="OI182" s="255">
        <f t="shared" si="915"/>
        <v>0</v>
      </c>
      <c r="OJ182" s="255">
        <f t="shared" si="1161"/>
        <v>0</v>
      </c>
      <c r="OK182" s="255"/>
      <c r="OL182" s="256"/>
      <c r="OM182" s="257"/>
      <c r="ON182" s="258"/>
      <c r="OO182" s="254">
        <f t="shared" si="1162"/>
        <v>0</v>
      </c>
      <c r="OP182" s="255">
        <f t="shared" si="916"/>
        <v>0</v>
      </c>
      <c r="OQ182" s="255">
        <f t="shared" si="1163"/>
        <v>0</v>
      </c>
      <c r="OR182" s="255">
        <f t="shared" si="917"/>
        <v>0</v>
      </c>
      <c r="OS182" s="255">
        <f t="shared" si="1164"/>
        <v>0</v>
      </c>
      <c r="OT182" s="255"/>
      <c r="OU182" s="256"/>
      <c r="OV182" s="257"/>
      <c r="OW182" s="258"/>
      <c r="OX182" s="254">
        <f t="shared" si="1165"/>
        <v>706.63917408020336</v>
      </c>
      <c r="OY182" s="255">
        <f t="shared" si="918"/>
        <v>796.38234918838918</v>
      </c>
      <c r="OZ182" s="255">
        <f t="shared" si="1166"/>
        <v>3.7517619886504532</v>
      </c>
      <c r="PA182" s="255">
        <f t="shared" si="919"/>
        <v>4.6521848659265617</v>
      </c>
      <c r="PB182" s="255">
        <f t="shared" si="1167"/>
        <v>1140.7784992892066</v>
      </c>
      <c r="PC182" s="255">
        <f t="shared" si="804"/>
        <v>0.61943591549147736</v>
      </c>
      <c r="PD182" s="259">
        <f t="shared" si="920"/>
        <v>3.2887734042919741E-3</v>
      </c>
      <c r="PE182" s="257">
        <f t="shared" si="805"/>
        <v>1.0794576668844478</v>
      </c>
      <c r="PF182" s="254">
        <f t="shared" si="921"/>
        <v>3.0453013677165117</v>
      </c>
      <c r="PG182" s="255">
        <f t="shared" si="922"/>
        <v>3.4320546414165087</v>
      </c>
      <c r="PH182" s="255">
        <f t="shared" si="1168"/>
        <v>9.4326407354949668E-2</v>
      </c>
      <c r="PI182" s="255">
        <f t="shared" si="923"/>
        <v>0.11696474512013759</v>
      </c>
      <c r="PJ182" s="255">
        <f t="shared" si="924"/>
        <v>28.68133366169414</v>
      </c>
      <c r="PK182" s="255">
        <f t="shared" si="1193"/>
        <v>0.1061771186666859</v>
      </c>
      <c r="PL182" s="259">
        <f t="shared" si="1194"/>
        <v>3.2887734045969055E-3</v>
      </c>
      <c r="PM182" s="257">
        <f t="shared" si="1195"/>
        <v>1.0142737996877724</v>
      </c>
      <c r="PN182" s="254">
        <f t="shared" si="925"/>
        <v>7.8039173080679522E-2</v>
      </c>
      <c r="PO182" s="255">
        <f t="shared" si="926"/>
        <v>8.7950148061925817E-2</v>
      </c>
      <c r="PP182" s="255">
        <f t="shared" si="1169"/>
        <v>2.4172171948851438E-3</v>
      </c>
      <c r="PQ182" s="255">
        <f t="shared" si="927"/>
        <v>2.9973493216575785E-3</v>
      </c>
      <c r="PR182" s="255">
        <f t="shared" si="928"/>
        <v>0.73499049569862795</v>
      </c>
      <c r="PS182" s="255">
        <f t="shared" si="1196"/>
        <v>0.10617711866668592</v>
      </c>
      <c r="PT182" s="259">
        <f t="shared" si="1197"/>
        <v>3.2887734045969055E-3</v>
      </c>
      <c r="PU182" s="257">
        <f t="shared" si="1198"/>
        <v>1.0142737996877724</v>
      </c>
      <c r="PV182" s="254">
        <f t="shared" si="929"/>
        <v>505.75416458135891</v>
      </c>
      <c r="PW182" s="255">
        <f t="shared" si="930"/>
        <v>569.9849434831915</v>
      </c>
      <c r="PX182" s="255">
        <f t="shared" si="931"/>
        <v>1.6777389716011555</v>
      </c>
      <c r="PY182" s="255">
        <f t="shared" si="932"/>
        <v>2.0803963247854327</v>
      </c>
      <c r="PZ182" s="255">
        <f t="shared" si="933"/>
        <v>510.14124883509533</v>
      </c>
      <c r="QA182" s="255">
        <f t="shared" si="1170"/>
        <v>0.99140025578454138</v>
      </c>
      <c r="QB182" s="259">
        <f t="shared" si="934"/>
        <v>3.2887734042919741E-3</v>
      </c>
      <c r="QC182" s="257">
        <f t="shared" si="1171"/>
        <v>1.1266971381016668</v>
      </c>
      <c r="QD182" s="254">
        <f t="shared" si="935"/>
        <v>408.15328637578523</v>
      </c>
      <c r="QE182" s="255">
        <f t="shared" si="936"/>
        <v>459.98875374550994</v>
      </c>
      <c r="QF182" s="255">
        <f t="shared" si="937"/>
        <v>1.3650014762896199</v>
      </c>
      <c r="QG182" s="255">
        <f t="shared" si="938"/>
        <v>1.6926018305991286</v>
      </c>
      <c r="QH182" s="255">
        <f t="shared" si="939"/>
        <v>415.04880649674465</v>
      </c>
      <c r="QI182" s="255">
        <f t="shared" si="1199"/>
        <v>0.98338624274296405</v>
      </c>
      <c r="QJ182" s="259">
        <f t="shared" si="1200"/>
        <v>3.2887734042919745E-3</v>
      </c>
      <c r="QK182" s="257">
        <f t="shared" si="1201"/>
        <v>1.1256793584453866</v>
      </c>
      <c r="QL182" s="254">
        <f t="shared" si="940"/>
        <v>806.96756870327533</v>
      </c>
      <c r="QM182" s="255">
        <f t="shared" si="941"/>
        <v>909.45244992859125</v>
      </c>
      <c r="QN182" s="255">
        <f t="shared" si="942"/>
        <v>5.4882318105183243</v>
      </c>
      <c r="QO182" s="255">
        <f t="shared" si="943"/>
        <v>6.8054074450427224</v>
      </c>
      <c r="QP182" s="255">
        <f t="shared" si="1172"/>
        <v>1668.7777283031942</v>
      </c>
      <c r="QQ182" s="255">
        <f t="shared" si="1173"/>
        <v>0.48356803606421356</v>
      </c>
      <c r="QR182" s="259">
        <f t="shared" si="944"/>
        <v>3.2887734042919749E-3</v>
      </c>
      <c r="QS182" s="257">
        <f t="shared" si="1174"/>
        <v>1.0622024461971851</v>
      </c>
      <c r="QT182" s="254">
        <f t="shared" si="945"/>
        <v>316.38241776195741</v>
      </c>
      <c r="QU182" s="255">
        <f t="shared" si="946"/>
        <v>356.56298481772603</v>
      </c>
      <c r="QV182" s="255">
        <f t="shared" si="947"/>
        <v>1.1030487817046337</v>
      </c>
      <c r="QW182" s="255">
        <f t="shared" si="948"/>
        <v>1.3677804893137457</v>
      </c>
      <c r="QX182" s="255">
        <f t="shared" si="949"/>
        <v>335.39823092254176</v>
      </c>
      <c r="QY182" s="255">
        <f t="shared" si="1202"/>
        <v>0.94330377620573691</v>
      </c>
      <c r="QZ182" s="259">
        <f t="shared" si="1203"/>
        <v>3.2887734042919754E-3</v>
      </c>
      <c r="RA182" s="257">
        <f t="shared" si="1204"/>
        <v>1.1205888851951586</v>
      </c>
      <c r="RB182" s="254">
        <f t="shared" si="950"/>
        <v>6.4047301139446594E-2</v>
      </c>
      <c r="RC182" s="255">
        <f t="shared" si="951"/>
        <v>7.2181308384156317E-2</v>
      </c>
      <c r="RD182" s="255">
        <f t="shared" si="1175"/>
        <v>1.9838272432769494E-3</v>
      </c>
      <c r="RE182" s="255">
        <f t="shared" si="952"/>
        <v>2.4599457816634174E-3</v>
      </c>
      <c r="RF182" s="255">
        <f t="shared" si="953"/>
        <v>0.60321189677828801</v>
      </c>
      <c r="RG182" s="255">
        <f t="shared" si="1205"/>
        <v>0.1061771186568413</v>
      </c>
      <c r="RH182" s="259">
        <f t="shared" si="1206"/>
        <v>3.2887734042919745E-3</v>
      </c>
      <c r="RI182" s="257">
        <f t="shared" si="1207"/>
        <v>1.0142737996864488</v>
      </c>
      <c r="RJ182" s="254">
        <f t="shared" si="954"/>
        <v>74.630691428562329</v>
      </c>
      <c r="RK182" s="255">
        <f t="shared" si="955"/>
        <v>84.108789239989747</v>
      </c>
      <c r="RL182" s="255">
        <f t="shared" si="1176"/>
        <v>2.3116414931868392</v>
      </c>
      <c r="RM182" s="255">
        <f t="shared" si="956"/>
        <v>2.8664354515516806</v>
      </c>
      <c r="RN182" s="255">
        <f t="shared" si="957"/>
        <v>702.88864844566649</v>
      </c>
      <c r="RO182" s="255">
        <f t="shared" si="1208"/>
        <v>0.10617711865684128</v>
      </c>
      <c r="RP182" s="259">
        <f t="shared" si="1209"/>
        <v>3.2887734042919741E-3</v>
      </c>
      <c r="RQ182" s="257">
        <f t="shared" si="1210"/>
        <v>1.0142737996864488</v>
      </c>
      <c r="RR182" s="254">
        <f t="shared" si="958"/>
        <v>0</v>
      </c>
      <c r="RS182" s="255">
        <f t="shared" si="959"/>
        <v>0</v>
      </c>
      <c r="RT182" s="255">
        <f t="shared" si="1177"/>
        <v>0</v>
      </c>
      <c r="RU182" s="255">
        <f t="shared" si="960"/>
        <v>0</v>
      </c>
      <c r="RV182" s="255">
        <f t="shared" si="961"/>
        <v>0</v>
      </c>
      <c r="RW182" s="255"/>
      <c r="RX182" s="259"/>
      <c r="RY182" s="257"/>
      <c r="RZ182" s="260"/>
      <c r="SA182" s="242" t="e">
        <f t="shared" si="962"/>
        <v>#REF!</v>
      </c>
      <c r="SB182" s="242">
        <f t="shared" si="963"/>
        <v>0.33637065208038286</v>
      </c>
      <c r="SC182" s="242">
        <f t="shared" si="964"/>
        <v>0.40876447513829994</v>
      </c>
      <c r="SD182" s="242">
        <f t="shared" si="965"/>
        <v>1.2324505718757289E-2</v>
      </c>
      <c r="SE182" s="242">
        <f t="shared" si="966"/>
        <v>0</v>
      </c>
      <c r="SF182" s="262">
        <v>0</v>
      </c>
      <c r="SG182" s="242">
        <f t="shared" si="967"/>
        <v>0</v>
      </c>
      <c r="SH182" s="262">
        <v>0</v>
      </c>
      <c r="SI182" s="242">
        <f t="shared" si="968"/>
        <v>0.57027748541505374</v>
      </c>
      <c r="SJ182" s="242">
        <f t="shared" si="969"/>
        <v>1.0447020136784056E-2</v>
      </c>
      <c r="SK182" s="242">
        <f t="shared" si="970"/>
        <v>2.0285475993755449E-4</v>
      </c>
      <c r="SL182" s="242">
        <f t="shared" si="971"/>
        <v>0.30916569469509736</v>
      </c>
      <c r="SM182" s="242">
        <f t="shared" si="972"/>
        <v>0.25057622518994305</v>
      </c>
      <c r="SN182" s="242">
        <f t="shared" si="973"/>
        <v>0.77243361887459294</v>
      </c>
      <c r="SO182" s="242">
        <f t="shared" si="974"/>
        <v>0.19856835045658211</v>
      </c>
      <c r="SP182" s="242">
        <f t="shared" si="975"/>
        <v>2.0285475993728978E-4</v>
      </c>
      <c r="SQ182" s="242">
        <f t="shared" si="976"/>
        <v>0.25650984394070292</v>
      </c>
      <c r="SR182" s="242">
        <f t="shared" si="977"/>
        <v>0</v>
      </c>
      <c r="SS182" s="242" t="e">
        <f t="shared" si="978"/>
        <v>#REF!</v>
      </c>
      <c r="ST182" s="242" t="e">
        <f t="shared" si="979"/>
        <v>#REF!</v>
      </c>
      <c r="SU182" s="242" t="e">
        <f t="shared" si="1211"/>
        <v>#REF!</v>
      </c>
      <c r="SV182" s="242" t="e">
        <f t="shared" si="1212"/>
        <v>#REF!</v>
      </c>
      <c r="SW182" s="242" t="e">
        <f t="shared" si="980"/>
        <v>#REF!</v>
      </c>
      <c r="SX182" s="242" t="e">
        <f t="shared" si="980"/>
        <v>#REF!</v>
      </c>
      <c r="SY182" s="242" t="e">
        <f t="shared" si="980"/>
        <v>#REF!</v>
      </c>
      <c r="SZ182" s="263" t="e">
        <f t="shared" si="980"/>
        <v>#REF!</v>
      </c>
      <c r="TA182" s="264">
        <f t="shared" si="981"/>
        <v>3537.6732300000003</v>
      </c>
      <c r="TB182" s="264">
        <f t="shared" si="982"/>
        <v>1047.1876999999999</v>
      </c>
      <c r="TC182" s="264">
        <f t="shared" si="983"/>
        <v>1382.0075800000002</v>
      </c>
      <c r="TD182" s="264">
        <f t="shared" si="984"/>
        <v>38.525300000000001</v>
      </c>
      <c r="TE182" s="264">
        <f t="shared" si="985"/>
        <v>0</v>
      </c>
      <c r="TF182" s="264">
        <f t="shared" si="985"/>
        <v>0</v>
      </c>
      <c r="TG182" s="264">
        <f t="shared" si="986"/>
        <v>1850.2650900000001</v>
      </c>
      <c r="TH182" s="264">
        <f t="shared" si="987"/>
        <v>36.073689999999999</v>
      </c>
      <c r="TI182" s="264">
        <f t="shared" si="988"/>
        <v>0.70046000000000008</v>
      </c>
      <c r="TJ182" s="264">
        <f t="shared" si="989"/>
        <v>961.03111999999999</v>
      </c>
      <c r="TK182" s="264">
        <f t="shared" si="990"/>
        <v>779.61198000000002</v>
      </c>
      <c r="TL182" s="264">
        <f t="shared" si="991"/>
        <v>2546.8725599999998</v>
      </c>
      <c r="TM182" s="264">
        <f t="shared" si="992"/>
        <v>620.60756000000003</v>
      </c>
      <c r="TN182" s="264">
        <f t="shared" si="993"/>
        <v>0.70046000000000008</v>
      </c>
      <c r="TO182" s="264">
        <f t="shared" si="994"/>
        <v>885.73167000000012</v>
      </c>
      <c r="TP182" s="264">
        <f t="shared" si="994"/>
        <v>0</v>
      </c>
      <c r="TQ182" s="264"/>
      <c r="TR182" s="264"/>
      <c r="TS182" s="264" t="e">
        <f t="shared" si="995"/>
        <v>#REF!</v>
      </c>
      <c r="TT182" s="264">
        <f t="shared" si="996"/>
        <v>1178.0709347811251</v>
      </c>
      <c r="TU182" s="264">
        <f t="shared" si="997"/>
        <v>1431.615821276868</v>
      </c>
      <c r="TV182" s="264">
        <f t="shared" si="998"/>
        <v>43.164116378803655</v>
      </c>
      <c r="TW182" s="264">
        <f t="shared" si="998"/>
        <v>0</v>
      </c>
      <c r="TX182" s="264">
        <f t="shared" si="999"/>
        <v>0</v>
      </c>
      <c r="TY182" s="264">
        <f t="shared" si="1000"/>
        <v>1997.2828371691428</v>
      </c>
      <c r="TZ182" s="264">
        <f t="shared" si="1001"/>
        <v>36.5885986250588</v>
      </c>
      <c r="UA182" s="264">
        <f t="shared" si="1002"/>
        <v>0.71045822572929707</v>
      </c>
      <c r="UB182" s="264">
        <f t="shared" si="1003"/>
        <v>1082.7910125306396</v>
      </c>
      <c r="UC182" s="264">
        <f t="shared" si="1004"/>
        <v>877.59311348273764</v>
      </c>
      <c r="UD182" s="264">
        <f t="shared" si="1005"/>
        <v>2705.2942633844868</v>
      </c>
      <c r="UE182" s="264">
        <f t="shared" si="1006"/>
        <v>695.44593380408753</v>
      </c>
      <c r="UF182" s="264">
        <f t="shared" si="1007"/>
        <v>0.71045822572837003</v>
      </c>
      <c r="UG182" s="264">
        <f t="shared" si="1008"/>
        <v>898.37442643352392</v>
      </c>
      <c r="UH182" s="264">
        <f t="shared" si="1008"/>
        <v>0</v>
      </c>
      <c r="UI182" s="191"/>
      <c r="UJ182" s="191"/>
      <c r="UK182" s="191"/>
      <c r="UL182" s="191"/>
      <c r="UM182" s="189"/>
      <c r="UN182" s="191"/>
      <c r="UO182" s="191"/>
      <c r="UP182" s="191"/>
      <c r="UQ182" s="191"/>
      <c r="UR182" s="191"/>
      <c r="US182" s="191"/>
      <c r="UT182" s="191"/>
      <c r="UU182" s="191"/>
      <c r="UV182" s="192"/>
      <c r="UW182" s="191"/>
      <c r="UX182" s="191"/>
      <c r="UY182" s="191"/>
      <c r="UZ182" s="191"/>
      <c r="VA182" s="191"/>
      <c r="VB182" s="191"/>
      <c r="VC182" s="191"/>
      <c r="VD182" s="191"/>
      <c r="VE182" s="191"/>
      <c r="VF182" s="191"/>
      <c r="VG182" s="191"/>
      <c r="VH182" s="191"/>
      <c r="VI182" s="191"/>
      <c r="VJ182" s="191"/>
      <c r="VK182" s="191"/>
      <c r="VL182" s="191"/>
      <c r="VM182" s="191"/>
      <c r="VN182" s="219"/>
      <c r="VO182" s="191"/>
      <c r="VP182" s="191"/>
      <c r="VQ182" s="191"/>
      <c r="VR182" s="191"/>
      <c r="VS182" s="191"/>
      <c r="VT182" s="191"/>
      <c r="VU182" s="191"/>
      <c r="VV182" s="191"/>
    </row>
    <row r="183" spans="1:594" ht="23.1" hidden="1" customHeight="1" thickBot="1" x14ac:dyDescent="0.35">
      <c r="A183" s="265">
        <v>146</v>
      </c>
      <c r="B183" s="266" t="s">
        <v>177</v>
      </c>
      <c r="C183" s="265">
        <v>5</v>
      </c>
      <c r="D183" s="267">
        <v>3959.1</v>
      </c>
      <c r="E183" s="239"/>
      <c r="F183" s="240">
        <f t="shared" si="1009"/>
        <v>3959.1</v>
      </c>
      <c r="G183" s="240"/>
      <c r="H183" s="268">
        <f>2038</f>
        <v>2038</v>
      </c>
      <c r="I183" s="269">
        <v>3.5533000000000001</v>
      </c>
      <c r="J183" s="269">
        <v>3.5533000000000001</v>
      </c>
      <c r="K183" s="269">
        <f t="shared" si="1213"/>
        <v>2.8714</v>
      </c>
      <c r="L183" s="269">
        <f t="shared" si="1214"/>
        <v>3.1505000000000001</v>
      </c>
      <c r="M183" s="269">
        <v>0.55010000000000003</v>
      </c>
      <c r="N183" s="269">
        <v>0.27910000000000001</v>
      </c>
      <c r="O183" s="269">
        <v>0.40279999999999999</v>
      </c>
      <c r="P183" s="269">
        <v>2.1000000000000001E-2</v>
      </c>
      <c r="Q183" s="269">
        <v>0</v>
      </c>
      <c r="R183" s="269">
        <v>0</v>
      </c>
      <c r="S183" s="269">
        <v>0.54279999999999995</v>
      </c>
      <c r="T183" s="269">
        <v>3.3500000000000002E-2</v>
      </c>
      <c r="U183" s="269">
        <v>8.0000000000000004E-4</v>
      </c>
      <c r="V183" s="269">
        <v>5.3900000000000003E-2</v>
      </c>
      <c r="W183" s="269">
        <v>0.24879999999999999</v>
      </c>
      <c r="X183" s="269">
        <v>1.0149999999999999</v>
      </c>
      <c r="Y183" s="269">
        <v>0.13919999999999999</v>
      </c>
      <c r="Z183" s="269">
        <v>2.0000000000000001E-4</v>
      </c>
      <c r="AA183" s="269">
        <v>0.2661</v>
      </c>
      <c r="AB183" s="269">
        <v>0</v>
      </c>
      <c r="AC183" s="244">
        <v>421.18</v>
      </c>
      <c r="AD183" s="243">
        <f t="shared" si="802"/>
        <v>92.659599999999998</v>
      </c>
      <c r="AE183" s="243">
        <f t="shared" si="806"/>
        <v>0</v>
      </c>
      <c r="AF183" s="243">
        <f t="shared" si="1010"/>
        <v>0</v>
      </c>
      <c r="AG183" s="243">
        <f t="shared" si="1011"/>
        <v>0</v>
      </c>
      <c r="AH183" s="244">
        <v>15.223738714374999</v>
      </c>
      <c r="AI183" s="243">
        <f t="shared" si="807"/>
        <v>60.113213968255018</v>
      </c>
      <c r="AJ183" s="243">
        <f t="shared" si="1012"/>
        <v>1.937668176895063</v>
      </c>
      <c r="AK183" s="243">
        <f t="shared" si="1013"/>
        <v>51.276285855747801</v>
      </c>
      <c r="AL183" s="243">
        <f t="shared" si="808"/>
        <v>29.458827634131502</v>
      </c>
      <c r="AM183" s="243">
        <f t="shared" si="1014"/>
        <v>742.36245638011371</v>
      </c>
      <c r="AN183" s="244">
        <v>799.33</v>
      </c>
      <c r="AO183" s="244">
        <v>175.8526</v>
      </c>
      <c r="AP183" s="243">
        <f t="shared" si="1015"/>
        <v>0</v>
      </c>
      <c r="AQ183" s="243">
        <f t="shared" si="1016"/>
        <v>0</v>
      </c>
      <c r="AR183" s="243">
        <f t="shared" si="1017"/>
        <v>0</v>
      </c>
      <c r="AS183" s="244">
        <v>86.647482980233306</v>
      </c>
      <c r="AT183" s="244" t="e">
        <f t="shared" si="809"/>
        <v>#REF!</v>
      </c>
      <c r="AU183" s="243">
        <f t="shared" si="810"/>
        <v>120.6472161371601</v>
      </c>
      <c r="AV183" s="243">
        <f t="shared" si="1018"/>
        <v>3.8888998925162892</v>
      </c>
      <c r="AW183" s="243">
        <f t="shared" si="1019"/>
        <v>102.91150204705632</v>
      </c>
      <c r="AX183" s="243">
        <f t="shared" si="811"/>
        <v>59.123864955869671</v>
      </c>
      <c r="AY183" s="243">
        <f t="shared" si="1020"/>
        <v>1489.9213968879158</v>
      </c>
      <c r="AZ183" s="244">
        <v>195</v>
      </c>
      <c r="BA183" s="243">
        <f t="shared" si="1021"/>
        <v>993.94749999999988</v>
      </c>
      <c r="BB183" s="243">
        <f t="shared" si="1022"/>
        <v>103.65452499999998</v>
      </c>
      <c r="BC183" s="243">
        <f t="shared" si="1023"/>
        <v>82.923619999999985</v>
      </c>
      <c r="BD183" s="243">
        <f t="shared" si="1024"/>
        <v>20.730904999999993</v>
      </c>
      <c r="BE183" s="244">
        <v>38.870446874999999</v>
      </c>
      <c r="BF183" s="243">
        <f t="shared" si="1025"/>
        <v>31.0963575</v>
      </c>
      <c r="BG183" s="243">
        <f t="shared" si="1026"/>
        <v>7.7740893749999991</v>
      </c>
      <c r="BH183" s="243">
        <f t="shared" si="812"/>
        <v>129.12823072727744</v>
      </c>
      <c r="BI183" s="243">
        <f t="shared" si="1027"/>
        <v>4.1622739311716064</v>
      </c>
      <c r="BJ183" s="243">
        <f t="shared" si="1028"/>
        <v>110.14576719047845</v>
      </c>
      <c r="BK183" s="243">
        <f t="shared" si="813"/>
        <v>63.280035130113873</v>
      </c>
      <c r="BL183" s="243">
        <f t="shared" si="1029"/>
        <v>1594.6568852788694</v>
      </c>
      <c r="BM183" s="244">
        <v>30.57</v>
      </c>
      <c r="BN183" s="243">
        <f t="shared" si="1030"/>
        <v>6.7254000000000005</v>
      </c>
      <c r="BO183" s="243">
        <f t="shared" si="814"/>
        <v>0</v>
      </c>
      <c r="BP183" s="243">
        <f t="shared" si="1031"/>
        <v>0</v>
      </c>
      <c r="BQ183" s="243">
        <f t="shared" si="1032"/>
        <v>0</v>
      </c>
      <c r="BR183" s="244">
        <v>3.16464250556667</v>
      </c>
      <c r="BS183" s="243">
        <f t="shared" si="815"/>
        <v>4.597149366297109</v>
      </c>
      <c r="BT183" s="243">
        <f t="shared" si="1033"/>
        <v>0.1481828943002661</v>
      </c>
      <c r="BU183" s="243">
        <f t="shared" si="1034"/>
        <v>3.9213465637073321</v>
      </c>
      <c r="BV183" s="243">
        <f t="shared" si="816"/>
        <v>2.2528595935931892</v>
      </c>
      <c r="BW183" s="243">
        <f t="shared" si="1035"/>
        <v>56.772061758548354</v>
      </c>
      <c r="BX183" s="244">
        <v>0</v>
      </c>
      <c r="BY183" s="243">
        <f t="shared" si="817"/>
        <v>0</v>
      </c>
      <c r="BZ183" s="243">
        <f t="shared" si="1036"/>
        <v>0</v>
      </c>
      <c r="CA183" s="243">
        <f t="shared" si="1037"/>
        <v>0</v>
      </c>
      <c r="CB183" s="243">
        <f t="shared" si="818"/>
        <v>0</v>
      </c>
      <c r="CC183" s="243">
        <f t="shared" si="1038"/>
        <v>0</v>
      </c>
      <c r="CD183" s="245"/>
      <c r="CE183" s="243">
        <f t="shared" si="819"/>
        <v>0</v>
      </c>
      <c r="CF183" s="243">
        <f t="shared" si="1039"/>
        <v>0</v>
      </c>
      <c r="CG183" s="243">
        <f t="shared" si="1040"/>
        <v>0</v>
      </c>
      <c r="CH183" s="243">
        <f t="shared" si="820"/>
        <v>0</v>
      </c>
      <c r="CI183" s="243">
        <f t="shared" si="1041"/>
        <v>0</v>
      </c>
      <c r="CJ183" s="245"/>
      <c r="CK183" s="243">
        <f t="shared" si="821"/>
        <v>0</v>
      </c>
      <c r="CL183" s="243">
        <f t="shared" si="1042"/>
        <v>0</v>
      </c>
      <c r="CM183" s="243">
        <f t="shared" si="1043"/>
        <v>0</v>
      </c>
      <c r="CN183" s="243">
        <f t="shared" si="822"/>
        <v>0</v>
      </c>
      <c r="CO183" s="243">
        <f t="shared" si="1044"/>
        <v>0</v>
      </c>
      <c r="CP183" s="243">
        <v>0</v>
      </c>
      <c r="CQ183" s="243">
        <f t="shared" si="823"/>
        <v>0</v>
      </c>
      <c r="CR183" s="243">
        <f t="shared" si="1178"/>
        <v>0</v>
      </c>
      <c r="CS183" s="243">
        <f t="shared" si="1045"/>
        <v>0</v>
      </c>
      <c r="CT183" s="243">
        <f t="shared" si="824"/>
        <v>0</v>
      </c>
      <c r="CU183" s="243">
        <f t="shared" si="1046"/>
        <v>0</v>
      </c>
      <c r="CV183" s="243"/>
      <c r="CW183" s="243">
        <f t="shared" si="825"/>
        <v>0</v>
      </c>
      <c r="CX183" s="243">
        <f t="shared" si="1179"/>
        <v>0</v>
      </c>
      <c r="CY183" s="243">
        <f t="shared" si="1047"/>
        <v>0</v>
      </c>
      <c r="CZ183" s="243">
        <f t="shared" si="826"/>
        <v>0</v>
      </c>
      <c r="DA183" s="243">
        <f t="shared" si="1048"/>
        <v>0</v>
      </c>
      <c r="DB183" s="244">
        <v>38.36</v>
      </c>
      <c r="DC183" s="243">
        <f t="shared" si="1049"/>
        <v>8.4391999999999996</v>
      </c>
      <c r="DD183" s="243">
        <f t="shared" si="827"/>
        <v>0</v>
      </c>
      <c r="DE183" s="244">
        <v>1.581228227455</v>
      </c>
      <c r="DF183" s="244">
        <v>4.8572608812500001E-2</v>
      </c>
      <c r="DG183" s="243">
        <f t="shared" si="828"/>
        <v>5.5025980379090838</v>
      </c>
      <c r="DH183" s="243">
        <f t="shared" si="829"/>
        <v>2.6965799437088291</v>
      </c>
      <c r="DI183" s="243">
        <f t="shared" si="1050"/>
        <v>67.953814581462481</v>
      </c>
      <c r="DJ183" s="244">
        <v>257.37</v>
      </c>
      <c r="DK183" s="243">
        <f t="shared" si="1051"/>
        <v>56.621400000000001</v>
      </c>
      <c r="DL183" s="243">
        <f t="shared" si="830"/>
        <v>0</v>
      </c>
      <c r="DM183" s="244">
        <v>10.721504721604999</v>
      </c>
      <c r="DN183" s="244">
        <v>13.196148110416701</v>
      </c>
      <c r="DO183" s="243">
        <f t="shared" si="831"/>
        <v>38.393889177923107</v>
      </c>
      <c r="DP183" s="243">
        <f t="shared" si="832"/>
        <v>18.815147100497239</v>
      </c>
      <c r="DQ183" s="243">
        <f t="shared" si="1052"/>
        <v>474.14170693253044</v>
      </c>
      <c r="DR183" s="244">
        <v>54.36</v>
      </c>
      <c r="DS183" s="243">
        <f t="shared" si="1053"/>
        <v>11.959199999999999</v>
      </c>
      <c r="DT183" s="243">
        <f t="shared" si="833"/>
        <v>0</v>
      </c>
      <c r="DU183" s="244">
        <v>2.2993291904250102</v>
      </c>
      <c r="DV183" s="244">
        <v>0</v>
      </c>
      <c r="DW183" s="243">
        <f t="shared" si="834"/>
        <v>7.7965718385145308</v>
      </c>
      <c r="DX183" s="243">
        <f t="shared" si="835"/>
        <v>3.8207550514469775</v>
      </c>
      <c r="DY183" s="243">
        <f t="shared" si="836"/>
        <v>96.283027296463828</v>
      </c>
      <c r="DZ183" s="244">
        <v>200.74</v>
      </c>
      <c r="EA183" s="243">
        <f t="shared" si="1054"/>
        <v>44.162800000000004</v>
      </c>
      <c r="EB183" s="243">
        <f t="shared" si="837"/>
        <v>0</v>
      </c>
      <c r="EC183" s="244">
        <v>8.3117334450399891</v>
      </c>
      <c r="ED183" s="244">
        <v>7.3428250562500005E-2</v>
      </c>
      <c r="EE183" s="243">
        <f t="shared" si="838"/>
        <v>28.779074872188328</v>
      </c>
      <c r="EF183" s="243">
        <f t="shared" si="839"/>
        <v>14.103351828389542</v>
      </c>
      <c r="EG183" s="243">
        <f t="shared" si="840"/>
        <v>355.40446607541639</v>
      </c>
      <c r="EH183" s="244">
        <v>13.94</v>
      </c>
      <c r="EI183" s="243">
        <f t="shared" si="1055"/>
        <v>3.0667999999999997</v>
      </c>
      <c r="EJ183" s="243">
        <f t="shared" si="841"/>
        <v>0</v>
      </c>
      <c r="EK183" s="244">
        <v>0.58778005933500099</v>
      </c>
      <c r="EL183" s="244">
        <v>0</v>
      </c>
      <c r="EM183" s="243">
        <f t="shared" si="842"/>
        <v>1.9991306869958709</v>
      </c>
      <c r="EN183" s="243">
        <f t="shared" si="843"/>
        <v>0.97968553731654362</v>
      </c>
      <c r="EO183" s="243">
        <f t="shared" si="1056"/>
        <v>24.688075540376897</v>
      </c>
      <c r="EP183" s="244">
        <v>0</v>
      </c>
      <c r="EQ183" s="244">
        <v>459.25560000000002</v>
      </c>
      <c r="ER183" s="244">
        <v>0</v>
      </c>
      <c r="ES183" s="244">
        <v>0</v>
      </c>
      <c r="ET183" s="244">
        <v>0</v>
      </c>
      <c r="EU183" s="243">
        <f t="shared" si="844"/>
        <v>52.18152181174603</v>
      </c>
      <c r="EV183" s="243">
        <f t="shared" si="1057"/>
        <v>1.6820008041821051</v>
      </c>
      <c r="EW183" s="243">
        <f t="shared" si="1058"/>
        <v>44.510590137802588</v>
      </c>
      <c r="EX183" s="243">
        <f t="shared" si="845"/>
        <v>25.571856090587303</v>
      </c>
      <c r="EY183" s="243">
        <f t="shared" si="1059"/>
        <v>644.4107734828001</v>
      </c>
      <c r="EZ183" s="245">
        <f t="shared" si="1060"/>
        <v>564.7700000000001</v>
      </c>
      <c r="FA183" s="245">
        <f t="shared" si="1060"/>
        <v>124.24939999999999</v>
      </c>
      <c r="FB183" s="245">
        <f t="shared" si="1060"/>
        <v>0</v>
      </c>
      <c r="FC183" s="245">
        <f t="shared" si="1061"/>
        <v>0</v>
      </c>
      <c r="FD183" s="245">
        <f t="shared" si="1062"/>
        <v>0</v>
      </c>
      <c r="FE183" s="245">
        <f t="shared" si="1063"/>
        <v>36.819724613651701</v>
      </c>
      <c r="FF183" s="245">
        <f t="shared" si="1064"/>
        <v>134.65278642527696</v>
      </c>
      <c r="FG183" s="245">
        <f t="shared" si="1065"/>
        <v>4.3403505146853574</v>
      </c>
      <c r="FH183" s="245">
        <f t="shared" si="1066"/>
        <v>114.85818694807483</v>
      </c>
      <c r="FI183" s="245">
        <f t="shared" si="1067"/>
        <v>65.987375551946428</v>
      </c>
      <c r="FJ183" s="245">
        <f t="shared" si="1067"/>
        <v>1662.88186390905</v>
      </c>
      <c r="FK183" s="244">
        <f t="shared" si="846"/>
        <v>94.435000204766041</v>
      </c>
      <c r="FL183" s="244">
        <v>10.729889897863499</v>
      </c>
      <c r="FM183" s="243">
        <f t="shared" si="1068"/>
        <v>0.34586349363481628</v>
      </c>
      <c r="FN183" s="243">
        <f t="shared" si="1069"/>
        <v>9.1525450942299766</v>
      </c>
      <c r="FO183" s="244">
        <v>5.2582444948931801</v>
      </c>
      <c r="FP183" s="244">
        <f t="shared" si="1070"/>
        <v>132.50776151702726</v>
      </c>
      <c r="FQ183" s="244">
        <f t="shared" si="847"/>
        <v>2.4200000052473523</v>
      </c>
      <c r="FR183" s="244">
        <v>0.27496514589749199</v>
      </c>
      <c r="FS183" s="243">
        <f t="shared" si="1071"/>
        <v>8.8631297145788639E-3</v>
      </c>
      <c r="FT183" s="243">
        <f t="shared" si="1072"/>
        <v>0.23454396281078554</v>
      </c>
      <c r="FU183" s="244">
        <v>0.134748257294875</v>
      </c>
      <c r="FV183" s="244">
        <f t="shared" si="1073"/>
        <v>3.3956560901276625</v>
      </c>
      <c r="FW183" s="270">
        <v>1.8457999999999999E-2</v>
      </c>
      <c r="FX183" s="243">
        <f t="shared" si="1074"/>
        <v>82.109575536175441</v>
      </c>
      <c r="FY183" s="243">
        <f t="shared" si="1075"/>
        <v>18.064106617958597</v>
      </c>
      <c r="FZ183" s="243">
        <f t="shared" si="848"/>
        <v>0</v>
      </c>
      <c r="GA183" s="243">
        <f t="shared" si="1076"/>
        <v>0</v>
      </c>
      <c r="GB183" s="243">
        <f t="shared" si="1077"/>
        <v>0</v>
      </c>
      <c r="GC183" s="243">
        <f t="shared" si="1078"/>
        <v>1.4372789726317754</v>
      </c>
      <c r="GD183" s="243">
        <f t="shared" si="849"/>
        <v>11.545236648935383</v>
      </c>
      <c r="GE183" s="243">
        <f t="shared" si="1079"/>
        <v>0.37214509377552879</v>
      </c>
      <c r="GF183" s="243">
        <f t="shared" si="1080"/>
        <v>9.848031998350514</v>
      </c>
      <c r="GG183" s="243">
        <f t="shared" si="850"/>
        <v>5.6578098887850601</v>
      </c>
      <c r="GH183" s="247">
        <f t="shared" si="1081"/>
        <v>142.57680919738351</v>
      </c>
      <c r="GI183" s="244">
        <v>150</v>
      </c>
      <c r="GJ183" s="244">
        <v>4057.38</v>
      </c>
      <c r="GK183" s="244">
        <v>892.62360000000001</v>
      </c>
      <c r="GL183" s="244">
        <v>2488.6889988705602</v>
      </c>
      <c r="GM183" s="244">
        <v>71.022008333333304</v>
      </c>
      <c r="GN183" s="271">
        <v>376.93</v>
      </c>
      <c r="GO183" s="243">
        <f t="shared" si="1082"/>
        <v>82.924599999999998</v>
      </c>
      <c r="GP183" s="243">
        <f t="shared" si="851"/>
        <v>0</v>
      </c>
      <c r="GQ183" s="243">
        <f t="shared" si="1083"/>
        <v>0</v>
      </c>
      <c r="GR183" s="243">
        <f t="shared" si="1084"/>
        <v>0</v>
      </c>
      <c r="GS183" s="244">
        <v>7.601500251</v>
      </c>
      <c r="GT183" s="244">
        <v>3.2503920722541699</v>
      </c>
      <c r="GU183" s="245"/>
      <c r="GV183" s="243">
        <f t="shared" si="852"/>
        <v>53.482594651205893</v>
      </c>
      <c r="GW183" s="243">
        <f t="shared" si="1085"/>
        <v>1.7239391280616969</v>
      </c>
      <c r="GX183" s="243">
        <f t="shared" si="1086"/>
        <v>45.620399087138154</v>
      </c>
      <c r="GY183" s="243">
        <f t="shared" si="853"/>
        <v>26.209454348723007</v>
      </c>
      <c r="GZ183" s="243">
        <f t="shared" si="1087"/>
        <v>660.47824958781973</v>
      </c>
      <c r="HA183" s="244">
        <v>0</v>
      </c>
      <c r="HB183" s="244">
        <v>44</v>
      </c>
      <c r="HC183" s="244">
        <v>0</v>
      </c>
      <c r="HD183" s="244">
        <v>0</v>
      </c>
      <c r="HE183" s="244">
        <v>129.63</v>
      </c>
      <c r="HF183" s="243">
        <f t="shared" si="1088"/>
        <v>28.518599999999999</v>
      </c>
      <c r="HG183" s="243">
        <f t="shared" si="854"/>
        <v>0</v>
      </c>
      <c r="HH183" s="244">
        <v>5.5738764036600097</v>
      </c>
      <c r="HI183" s="244">
        <v>134.17984906633299</v>
      </c>
      <c r="HJ183" s="243">
        <f t="shared" si="855"/>
        <v>33.848246367126073</v>
      </c>
      <c r="HK183" s="243">
        <f t="shared" si="856"/>
        <v>16.587528591855953</v>
      </c>
      <c r="HL183" s="243">
        <f t="shared" si="857"/>
        <v>418.00572051477008</v>
      </c>
      <c r="HM183" s="244">
        <v>127.98</v>
      </c>
      <c r="HN183" s="243">
        <f t="shared" si="1089"/>
        <v>28.1556</v>
      </c>
      <c r="HO183" s="243">
        <f t="shared" si="858"/>
        <v>0</v>
      </c>
      <c r="HP183" s="244">
        <v>5.5232223720449998</v>
      </c>
      <c r="HQ183" s="244">
        <v>124.441941789018</v>
      </c>
      <c r="HR183" s="243">
        <f t="shared" si="859"/>
        <v>32.507329829898026</v>
      </c>
      <c r="HS183" s="243">
        <f t="shared" si="860"/>
        <v>15.930404699548053</v>
      </c>
      <c r="HT183" s="243">
        <f t="shared" si="861"/>
        <v>401.4461984286109</v>
      </c>
      <c r="HU183" s="244">
        <v>89.11</v>
      </c>
      <c r="HV183" s="243">
        <f t="shared" si="1090"/>
        <v>19.604199999999999</v>
      </c>
      <c r="HW183" s="243">
        <f t="shared" si="862"/>
        <v>0</v>
      </c>
      <c r="HX183" s="244">
        <v>3.6394343732599999</v>
      </c>
      <c r="HY183" s="244">
        <v>200.55799899250999</v>
      </c>
      <c r="HZ183" s="243">
        <f t="shared" si="863"/>
        <v>35.553633361520262</v>
      </c>
      <c r="IA183" s="243">
        <f t="shared" si="864"/>
        <v>17.423263336364514</v>
      </c>
      <c r="IB183" s="243">
        <f t="shared" si="865"/>
        <v>439.06623607638574</v>
      </c>
      <c r="IC183" s="244">
        <v>37.53</v>
      </c>
      <c r="ID183" s="243">
        <f t="shared" si="1091"/>
        <v>8.2566000000000006</v>
      </c>
      <c r="IE183" s="243">
        <f t="shared" si="866"/>
        <v>0</v>
      </c>
      <c r="IF183" s="244">
        <v>1.6527275395700001</v>
      </c>
      <c r="IG183" s="244">
        <v>2.67610376629833</v>
      </c>
      <c r="IH183" s="243">
        <f t="shared" si="867"/>
        <v>5.6942135747331735</v>
      </c>
      <c r="II183" s="243">
        <f t="shared" si="868"/>
        <v>2.7904822440300756</v>
      </c>
      <c r="IJ183" s="243">
        <f t="shared" si="1092"/>
        <v>70.320152549557903</v>
      </c>
      <c r="IK183" s="244">
        <v>34.96</v>
      </c>
      <c r="IL183" s="243">
        <f t="shared" si="1093"/>
        <v>7.6912000000000003</v>
      </c>
      <c r="IM183" s="243">
        <f t="shared" si="869"/>
        <v>0</v>
      </c>
      <c r="IN183" s="244">
        <v>1.6060909620149999</v>
      </c>
      <c r="IO183" s="244">
        <v>71.202267179200007</v>
      </c>
      <c r="IP183" s="243">
        <f t="shared" si="870"/>
        <v>13.118741396991936</v>
      </c>
      <c r="IQ183" s="243">
        <f t="shared" si="871"/>
        <v>6.428914976910348</v>
      </c>
      <c r="IR183" s="243">
        <f t="shared" si="1094"/>
        <v>162.00865741814073</v>
      </c>
      <c r="IS183" s="244">
        <v>7.46</v>
      </c>
      <c r="IT183" s="243">
        <f t="shared" si="1095"/>
        <v>1.6412</v>
      </c>
      <c r="IU183" s="243">
        <f t="shared" si="872"/>
        <v>0</v>
      </c>
      <c r="IV183" s="244">
        <v>0.32613388855000103</v>
      </c>
      <c r="IW183" s="244">
        <v>0.77380620920388699</v>
      </c>
      <c r="IX183" s="243">
        <f t="shared" si="873"/>
        <v>1.1590735409990025</v>
      </c>
      <c r="IY183" s="243">
        <f t="shared" si="874"/>
        <v>0.56801068193764459</v>
      </c>
      <c r="IZ183" s="243">
        <f t="shared" si="1096"/>
        <v>14.313869184828642</v>
      </c>
      <c r="JA183" s="244">
        <v>91.357375000000005</v>
      </c>
      <c r="JB183" s="243">
        <f t="shared" si="1097"/>
        <v>20.098622500000001</v>
      </c>
      <c r="JC183" s="244">
        <v>663.96045833333301</v>
      </c>
      <c r="JD183" s="243">
        <f t="shared" si="875"/>
        <v>0</v>
      </c>
      <c r="JE183" s="243">
        <f t="shared" si="876"/>
        <v>88.104338201328119</v>
      </c>
      <c r="JF183" s="243">
        <f t="shared" si="877"/>
        <v>43.17603970173306</v>
      </c>
      <c r="JG183" s="243">
        <f t="shared" si="1098"/>
        <v>1088.0362004836729</v>
      </c>
      <c r="JH183" s="244">
        <v>28.672000000000001</v>
      </c>
      <c r="JI183" s="243">
        <f t="shared" si="1099"/>
        <v>6.3078400000000006</v>
      </c>
      <c r="JJ183" s="244">
        <v>36.148000000000003</v>
      </c>
      <c r="JK183" s="243">
        <f t="shared" si="878"/>
        <v>0</v>
      </c>
      <c r="JL183" s="243">
        <f t="shared" si="879"/>
        <v>8.0816846531264552</v>
      </c>
      <c r="JM183" s="243">
        <f t="shared" si="880"/>
        <v>3.9604762326563234</v>
      </c>
      <c r="JN183" s="243">
        <f t="shared" si="1100"/>
        <v>99.804001062939335</v>
      </c>
      <c r="JO183" s="244">
        <v>0</v>
      </c>
      <c r="JP183" s="243">
        <f t="shared" si="1101"/>
        <v>0</v>
      </c>
      <c r="JQ183" s="244">
        <v>0</v>
      </c>
      <c r="JR183" s="243">
        <f t="shared" si="881"/>
        <v>0</v>
      </c>
      <c r="JS183" s="243">
        <f t="shared" si="882"/>
        <v>0</v>
      </c>
      <c r="JT183" s="243">
        <f t="shared" si="883"/>
        <v>0</v>
      </c>
      <c r="JU183" s="243">
        <f t="shared" si="1102"/>
        <v>0</v>
      </c>
      <c r="JV183" s="244">
        <v>1.68035714285714</v>
      </c>
      <c r="JW183" s="243">
        <f t="shared" si="1103"/>
        <v>0.3696785714285708</v>
      </c>
      <c r="JX183" s="244">
        <v>3.4474999999999998</v>
      </c>
      <c r="JY183" s="243">
        <f t="shared" si="884"/>
        <v>0</v>
      </c>
      <c r="JZ183" s="243">
        <f t="shared" si="885"/>
        <v>0.62464078780063348</v>
      </c>
      <c r="KA183" s="243">
        <f t="shared" si="886"/>
        <v>0.30610882510431719</v>
      </c>
      <c r="KB183" s="243">
        <f t="shared" si="1104"/>
        <v>7.7139423926287929</v>
      </c>
      <c r="KC183" s="244">
        <v>143.69999999999999</v>
      </c>
      <c r="KD183" s="243">
        <f t="shared" si="1105"/>
        <v>31.613999999999997</v>
      </c>
      <c r="KE183" s="244">
        <v>80.816666666666706</v>
      </c>
      <c r="KF183" s="243">
        <f t="shared" si="887"/>
        <v>0</v>
      </c>
      <c r="KG183" s="243">
        <f t="shared" si="888"/>
        <v>29.102068585170695</v>
      </c>
      <c r="KH183" s="243">
        <f t="shared" si="889"/>
        <v>14.26163676259187</v>
      </c>
      <c r="KI183" s="243">
        <f t="shared" si="1106"/>
        <v>359.39324641731508</v>
      </c>
      <c r="KJ183" s="244">
        <v>92.238497222222506</v>
      </c>
      <c r="KK183" s="243">
        <f t="shared" si="1107"/>
        <v>20.29246938888895</v>
      </c>
      <c r="KL183" s="244">
        <v>89.406877777777495</v>
      </c>
      <c r="KM183" s="243">
        <f t="shared" si="890"/>
        <v>0</v>
      </c>
      <c r="KN183" s="243">
        <f t="shared" si="891"/>
        <v>22.944573852982487</v>
      </c>
      <c r="KO183" s="243">
        <f t="shared" si="892"/>
        <v>11.244120912093573</v>
      </c>
      <c r="KP183" s="243">
        <f t="shared" si="1108"/>
        <v>283.35184698475803</v>
      </c>
      <c r="KQ183" s="243">
        <f t="shared" si="1109"/>
        <v>784.31822936507967</v>
      </c>
      <c r="KR183" s="243">
        <f t="shared" si="1109"/>
        <v>172.55001046031751</v>
      </c>
      <c r="KS183" s="243">
        <f t="shared" si="1110"/>
        <v>1425.9329553194402</v>
      </c>
      <c r="KT183" s="243">
        <f t="shared" si="1111"/>
        <v>0</v>
      </c>
      <c r="KU183" s="243">
        <f t="shared" si="1112"/>
        <v>0</v>
      </c>
      <c r="KV183" s="243">
        <f t="shared" si="1113"/>
        <v>0</v>
      </c>
      <c r="KW183" s="243">
        <f t="shared" si="1114"/>
        <v>270.73854415167688</v>
      </c>
      <c r="KX183" s="243">
        <f t="shared" si="1115"/>
        <v>8.7268909218302362</v>
      </c>
      <c r="KY183" s="243">
        <f t="shared" si="1116"/>
        <v>230.93869160649979</v>
      </c>
      <c r="KZ183" s="243">
        <f t="shared" si="1117"/>
        <v>132.67698696482572</v>
      </c>
      <c r="LA183" s="243">
        <f t="shared" si="1117"/>
        <v>3343.460071513608</v>
      </c>
      <c r="LB183" s="244">
        <v>204.38</v>
      </c>
      <c r="LC183" s="243">
        <f t="shared" si="1118"/>
        <v>44.9636</v>
      </c>
      <c r="LD183" s="243">
        <f t="shared" si="893"/>
        <v>0</v>
      </c>
      <c r="LE183" s="243">
        <f t="shared" si="1119"/>
        <v>0</v>
      </c>
      <c r="LF183" s="243">
        <f t="shared" si="1120"/>
        <v>0</v>
      </c>
      <c r="LG183" s="244">
        <v>17.992895438508299</v>
      </c>
      <c r="LH183" s="243">
        <f t="shared" si="894"/>
        <v>30.375296823381714</v>
      </c>
      <c r="LI183" s="243">
        <f t="shared" si="1121"/>
        <v>0.97910662453500097</v>
      </c>
      <c r="LJ183" s="243">
        <f t="shared" si="1122"/>
        <v>25.909983846337362</v>
      </c>
      <c r="LK183" s="243">
        <f t="shared" si="895"/>
        <v>14.885589613094499</v>
      </c>
      <c r="LL183" s="243">
        <f t="shared" si="1123"/>
        <v>375.11685824998136</v>
      </c>
      <c r="LM183" s="243">
        <f t="shared" si="896"/>
        <v>0.54166666784117723</v>
      </c>
      <c r="LN183" s="244">
        <v>6.1545228937110799E-2</v>
      </c>
      <c r="LO183" s="243">
        <f t="shared" si="1124"/>
        <v>1.9838272432769494E-3</v>
      </c>
      <c r="LP183" s="243">
        <f t="shared" si="1125"/>
        <v>5.2497787819218517E-2</v>
      </c>
      <c r="LQ183" s="243">
        <f t="shared" si="897"/>
        <v>3.0160594838914402E-2</v>
      </c>
      <c r="LR183" s="243">
        <f t="shared" si="1126"/>
        <v>0.7600469899406429</v>
      </c>
      <c r="LS183" s="244">
        <v>750.91305333333401</v>
      </c>
      <c r="LT183" s="243">
        <f t="shared" si="898"/>
        <v>85.320213561333119</v>
      </c>
      <c r="LU183" s="243">
        <f t="shared" si="1127"/>
        <v>2.7501817279473735</v>
      </c>
      <c r="LV183" s="243">
        <f t="shared" si="1128"/>
        <v>72.777736724486147</v>
      </c>
      <c r="LW183" s="243">
        <f t="shared" si="899"/>
        <v>41.811663344733361</v>
      </c>
      <c r="LX183" s="243">
        <f t="shared" si="1129"/>
        <v>1053.6539162872805</v>
      </c>
      <c r="LY183" s="245">
        <f t="shared" si="900"/>
        <v>0</v>
      </c>
      <c r="LZ183" s="244">
        <v>0</v>
      </c>
      <c r="MA183" s="249">
        <f t="shared" si="1130"/>
        <v>0</v>
      </c>
      <c r="MB183" s="249">
        <f t="shared" si="1131"/>
        <v>0</v>
      </c>
      <c r="MC183" s="249">
        <f t="shared" si="901"/>
        <v>0</v>
      </c>
      <c r="MD183" s="247">
        <f t="shared" si="1132"/>
        <v>0</v>
      </c>
      <c r="ME183" s="250">
        <f t="shared" si="1133"/>
        <v>11258.544033647668</v>
      </c>
      <c r="MF183" s="251">
        <f t="shared" si="1180"/>
        <v>3981.5771219795315</v>
      </c>
      <c r="MG183" s="252" t="e">
        <f t="shared" si="1134"/>
        <v>#REF!</v>
      </c>
      <c r="MH183" s="252" t="e">
        <f t="shared" si="1181"/>
        <v>#REF!</v>
      </c>
      <c r="MI183" s="252">
        <f t="shared" si="1135"/>
        <v>750.91305333333401</v>
      </c>
      <c r="MJ183" s="252">
        <f t="shared" si="1136"/>
        <v>0</v>
      </c>
      <c r="MK183" s="252">
        <f t="shared" si="1182"/>
        <v>993.94749999999988</v>
      </c>
      <c r="ML183" s="252">
        <f t="shared" si="1137"/>
        <v>0</v>
      </c>
      <c r="MM183" s="252">
        <f t="shared" si="1138"/>
        <v>0</v>
      </c>
      <c r="MN183" s="252">
        <f t="shared" si="1139"/>
        <v>459.25560000000002</v>
      </c>
      <c r="MO183" s="252">
        <f t="shared" si="1140"/>
        <v>94.435000204766041</v>
      </c>
      <c r="MP183" s="253">
        <f t="shared" si="1141"/>
        <v>2.4200000052473523</v>
      </c>
      <c r="MQ183" s="254">
        <f t="shared" si="1183"/>
        <v>0</v>
      </c>
      <c r="MR183" s="255">
        <f t="shared" si="1142"/>
        <v>0</v>
      </c>
      <c r="MS183" s="255">
        <f t="shared" si="1184"/>
        <v>0</v>
      </c>
      <c r="MT183" s="255">
        <f t="shared" si="1185"/>
        <v>963.84840454524374</v>
      </c>
      <c r="MU183" s="255">
        <f t="shared" si="902"/>
        <v>31.068350160493196</v>
      </c>
      <c r="MV183" s="255">
        <f t="shared" si="1143"/>
        <v>1003.032892797658</v>
      </c>
      <c r="MW183" s="255" t="e">
        <f t="shared" si="903"/>
        <v>#REF!</v>
      </c>
      <c r="MX183" s="255" t="e">
        <f t="shared" si="904"/>
        <v>#REF!</v>
      </c>
      <c r="MY183" s="256" t="e">
        <f t="shared" si="1144"/>
        <v>#REF!</v>
      </c>
      <c r="MZ183" s="254">
        <f t="shared" si="1145"/>
        <v>576.39666874401235</v>
      </c>
      <c r="NA183" s="255">
        <f t="shared" si="905"/>
        <v>649.59904567450189</v>
      </c>
      <c r="NB183" s="255">
        <f t="shared" si="1146"/>
        <v>1.937668176895063</v>
      </c>
      <c r="NC183" s="255">
        <f t="shared" si="906"/>
        <v>2.4027085393498782</v>
      </c>
      <c r="ND183" s="255">
        <f t="shared" si="1147"/>
        <v>589.1765526826299</v>
      </c>
      <c r="NE183" s="255">
        <f t="shared" si="1215"/>
        <v>0.97830890608183851</v>
      </c>
      <c r="NF183" s="256">
        <f t="shared" si="1186"/>
        <v>3.2887734042919749E-3</v>
      </c>
      <c r="NG183" s="257">
        <f t="shared" si="1187"/>
        <v>1.1250345366894234</v>
      </c>
      <c r="NH183" s="254">
        <f t="shared" si="1148"/>
        <v>1100.7346324974087</v>
      </c>
      <c r="NI183" s="255">
        <f t="shared" si="907"/>
        <v>1240.5279308245797</v>
      </c>
      <c r="NJ183" s="255" t="e">
        <f t="shared" si="1149"/>
        <v>#REF!</v>
      </c>
      <c r="NK183" s="255" t="e">
        <f t="shared" si="908"/>
        <v>#REF!</v>
      </c>
      <c r="NL183" s="255">
        <f t="shared" si="1150"/>
        <v>1182.4772991173936</v>
      </c>
      <c r="NM183" s="255">
        <f t="shared" si="1188"/>
        <v>0.9308716821193963</v>
      </c>
      <c r="NN183" s="256" t="e">
        <f t="shared" si="1189"/>
        <v>#REF!</v>
      </c>
      <c r="NO183" s="257" t="e">
        <f t="shared" si="1216"/>
        <v>#REF!</v>
      </c>
      <c r="NP183" s="254">
        <f t="shared" si="1151"/>
        <v>134.37783597238371</v>
      </c>
      <c r="NQ183" s="255">
        <f t="shared" si="909"/>
        <v>151.44382114087645</v>
      </c>
      <c r="NR183" s="255">
        <f t="shared" si="1152"/>
        <v>118.18225143117159</v>
      </c>
      <c r="NS183" s="255">
        <f t="shared" si="910"/>
        <v>146.54599177465278</v>
      </c>
      <c r="NT183" s="255">
        <f t="shared" si="1153"/>
        <v>1265.6007026022774</v>
      </c>
      <c r="NU183" s="255">
        <f t="shared" si="1154"/>
        <v>0.10617711865684129</v>
      </c>
      <c r="NV183" s="256">
        <f t="shared" si="1155"/>
        <v>9.3380361742981019E-2</v>
      </c>
      <c r="NW183" s="257">
        <f t="shared" si="911"/>
        <v>1.0358957808877343</v>
      </c>
      <c r="NX183" s="254">
        <f t="shared" si="1156"/>
        <v>42.079442807722948</v>
      </c>
      <c r="NY183" s="255">
        <f t="shared" si="912"/>
        <v>47.423532044303762</v>
      </c>
      <c r="NZ183" s="255">
        <f t="shared" si="1157"/>
        <v>0.1481828943002661</v>
      </c>
      <c r="OA183" s="255">
        <f t="shared" si="913"/>
        <v>0.18374678893232996</v>
      </c>
      <c r="OB183" s="255">
        <f t="shared" si="1158"/>
        <v>45.057191871863772</v>
      </c>
      <c r="OC183" s="255">
        <f t="shared" si="1190"/>
        <v>0.93391179209283359</v>
      </c>
      <c r="OD183" s="256">
        <f t="shared" si="1191"/>
        <v>3.2887734042919745E-3</v>
      </c>
      <c r="OE183" s="257">
        <f t="shared" si="1192"/>
        <v>1.1193961032128199</v>
      </c>
      <c r="OF183" s="254">
        <f t="shared" si="1159"/>
        <v>0</v>
      </c>
      <c r="OG183" s="255">
        <f t="shared" si="914"/>
        <v>0</v>
      </c>
      <c r="OH183" s="255">
        <f t="shared" si="1160"/>
        <v>0</v>
      </c>
      <c r="OI183" s="255">
        <f t="shared" si="915"/>
        <v>0</v>
      </c>
      <c r="OJ183" s="255">
        <f t="shared" si="1161"/>
        <v>0</v>
      </c>
      <c r="OK183" s="255"/>
      <c r="OL183" s="256"/>
      <c r="OM183" s="257"/>
      <c r="ON183" s="258"/>
      <c r="OO183" s="254">
        <f t="shared" si="1162"/>
        <v>0</v>
      </c>
      <c r="OP183" s="255">
        <f t="shared" si="916"/>
        <v>0</v>
      </c>
      <c r="OQ183" s="255">
        <f t="shared" si="1163"/>
        <v>0</v>
      </c>
      <c r="OR183" s="255">
        <f t="shared" si="917"/>
        <v>0</v>
      </c>
      <c r="OS183" s="255">
        <f t="shared" si="1164"/>
        <v>0</v>
      </c>
      <c r="OT183" s="255"/>
      <c r="OU183" s="256"/>
      <c r="OV183" s="257"/>
      <c r="OW183" s="258"/>
      <c r="OX183" s="254">
        <f t="shared" si="1165"/>
        <v>829.14638807665142</v>
      </c>
      <c r="OY183" s="255">
        <f t="shared" si="918"/>
        <v>934.44797936238615</v>
      </c>
      <c r="OZ183" s="255">
        <f t="shared" si="1166"/>
        <v>4.3403505146853574</v>
      </c>
      <c r="PA183" s="255">
        <f t="shared" si="919"/>
        <v>5.3820346382098432</v>
      </c>
      <c r="PB183" s="255">
        <f t="shared" si="1167"/>
        <v>1319.7475110389287</v>
      </c>
      <c r="PC183" s="255">
        <f t="shared" si="804"/>
        <v>0.62826137662039061</v>
      </c>
      <c r="PD183" s="259">
        <f t="shared" si="920"/>
        <v>3.2887734042919741E-3</v>
      </c>
      <c r="PE183" s="257">
        <f t="shared" si="805"/>
        <v>1.0805785004478197</v>
      </c>
      <c r="PF183" s="254">
        <f t="shared" si="921"/>
        <v>11.166105014960571</v>
      </c>
      <c r="PG183" s="255">
        <f t="shared" si="922"/>
        <v>12.584200351860565</v>
      </c>
      <c r="PH183" s="255">
        <f t="shared" si="1168"/>
        <v>0.34586349363481628</v>
      </c>
      <c r="PI183" s="255">
        <f t="shared" si="923"/>
        <v>0.42887073210717219</v>
      </c>
      <c r="PJ183" s="255">
        <f t="shared" si="924"/>
        <v>105.16489009287878</v>
      </c>
      <c r="PK183" s="255">
        <f t="shared" si="1193"/>
        <v>0.10617711866668592</v>
      </c>
      <c r="PL183" s="259">
        <f t="shared" si="1194"/>
        <v>3.2887734045969051E-3</v>
      </c>
      <c r="PM183" s="257">
        <f t="shared" si="1195"/>
        <v>1.0142737996877724</v>
      </c>
      <c r="PN183" s="254">
        <f t="shared" si="925"/>
        <v>0.28614363462915837</v>
      </c>
      <c r="PO183" s="255">
        <f t="shared" si="926"/>
        <v>0.32248387622706148</v>
      </c>
      <c r="PP183" s="255">
        <f t="shared" si="1169"/>
        <v>8.8631297145788639E-3</v>
      </c>
      <c r="PQ183" s="255">
        <f t="shared" si="927"/>
        <v>1.0990280846077791E-2</v>
      </c>
      <c r="PR183" s="255">
        <f t="shared" si="928"/>
        <v>2.6949651508949701</v>
      </c>
      <c r="PS183" s="255">
        <f t="shared" si="1196"/>
        <v>0.10617711866668592</v>
      </c>
      <c r="PT183" s="259">
        <f t="shared" si="1197"/>
        <v>3.2887734045969055E-3</v>
      </c>
      <c r="PU183" s="257">
        <f t="shared" si="1198"/>
        <v>1.0142737996877724</v>
      </c>
      <c r="PV183" s="254">
        <f t="shared" si="929"/>
        <v>112.18828119212166</v>
      </c>
      <c r="PW183" s="255">
        <f t="shared" si="930"/>
        <v>126.43619290352112</v>
      </c>
      <c r="PX183" s="255">
        <f t="shared" si="931"/>
        <v>0.37214509377552879</v>
      </c>
      <c r="PY183" s="255">
        <f t="shared" si="932"/>
        <v>0.46145991628165572</v>
      </c>
      <c r="PZ183" s="255">
        <f t="shared" si="933"/>
        <v>113.1561977757012</v>
      </c>
      <c r="QA183" s="255">
        <f t="shared" si="1170"/>
        <v>0.99144619028735703</v>
      </c>
      <c r="QB183" s="259">
        <f t="shared" si="934"/>
        <v>3.2887734042919745E-3</v>
      </c>
      <c r="QC183" s="257">
        <f t="shared" si="1171"/>
        <v>1.1267029717835244</v>
      </c>
      <c r="QD183" s="254">
        <f t="shared" si="935"/>
        <v>515.5114868863086</v>
      </c>
      <c r="QE183" s="255">
        <f t="shared" si="936"/>
        <v>580.98144572086983</v>
      </c>
      <c r="QF183" s="255">
        <f t="shared" si="937"/>
        <v>1.7239391280616969</v>
      </c>
      <c r="QG183" s="255">
        <f t="shared" si="938"/>
        <v>2.1376845187965041</v>
      </c>
      <c r="QH183" s="255">
        <f t="shared" si="939"/>
        <v>524.18908697446011</v>
      </c>
      <c r="QI183" s="255">
        <f t="shared" si="1199"/>
        <v>0.98344566816864254</v>
      </c>
      <c r="QJ183" s="259">
        <f t="shared" si="1200"/>
        <v>3.2887734042919741E-3</v>
      </c>
      <c r="QK183" s="257">
        <f t="shared" si="1201"/>
        <v>1.1256869054744478</v>
      </c>
      <c r="QL183" s="254">
        <f t="shared" si="940"/>
        <v>1238.6134435853269</v>
      </c>
      <c r="QM183" s="255">
        <f t="shared" si="941"/>
        <v>1395.9173509206635</v>
      </c>
      <c r="QN183" s="255">
        <f t="shared" si="942"/>
        <v>8.7268909218302362</v>
      </c>
      <c r="QO183" s="255">
        <f t="shared" si="943"/>
        <v>10.821344743069492</v>
      </c>
      <c r="QP183" s="255">
        <f t="shared" si="1172"/>
        <v>2653.5397392965142</v>
      </c>
      <c r="QQ183" s="255">
        <f t="shared" si="1173"/>
        <v>0.46677780070243019</v>
      </c>
      <c r="QR183" s="259">
        <f t="shared" si="944"/>
        <v>3.2887734042919749E-3</v>
      </c>
      <c r="QS183" s="257">
        <f t="shared" si="1174"/>
        <v>1.0600700863062387</v>
      </c>
      <c r="QT183" s="254">
        <f t="shared" si="945"/>
        <v>280.95378029253158</v>
      </c>
      <c r="QU183" s="255">
        <f t="shared" si="946"/>
        <v>316.63491038968311</v>
      </c>
      <c r="QV183" s="255">
        <f t="shared" si="947"/>
        <v>0.97910662453500097</v>
      </c>
      <c r="QW183" s="255">
        <f t="shared" si="948"/>
        <v>1.2140922144234012</v>
      </c>
      <c r="QX183" s="255">
        <f t="shared" si="949"/>
        <v>297.71179226188997</v>
      </c>
      <c r="QY183" s="255">
        <f t="shared" si="1202"/>
        <v>0.94371062079188062</v>
      </c>
      <c r="QZ183" s="259">
        <f t="shared" si="1203"/>
        <v>3.2887734042919745E-3</v>
      </c>
      <c r="RA183" s="257">
        <f t="shared" si="1204"/>
        <v>1.120640554457599</v>
      </c>
      <c r="RB183" s="254">
        <f t="shared" si="950"/>
        <v>6.4047301139446594E-2</v>
      </c>
      <c r="RC183" s="255">
        <f t="shared" si="951"/>
        <v>7.2181308384156317E-2</v>
      </c>
      <c r="RD183" s="255">
        <f t="shared" si="1175"/>
        <v>1.9838272432769494E-3</v>
      </c>
      <c r="RE183" s="255">
        <f t="shared" si="952"/>
        <v>2.4599457816634174E-3</v>
      </c>
      <c r="RF183" s="255">
        <f t="shared" si="953"/>
        <v>0.60321189677828801</v>
      </c>
      <c r="RG183" s="255">
        <f t="shared" si="1205"/>
        <v>0.1061771186568413</v>
      </c>
      <c r="RH183" s="259">
        <f t="shared" si="1206"/>
        <v>3.2887734042919745E-3</v>
      </c>
      <c r="RI183" s="257">
        <f t="shared" si="1207"/>
        <v>1.0142737996864488</v>
      </c>
      <c r="RJ183" s="254">
        <f t="shared" si="954"/>
        <v>88.788838803873091</v>
      </c>
      <c r="RK183" s="255">
        <f t="shared" si="955"/>
        <v>100.06502133196497</v>
      </c>
      <c r="RL183" s="255">
        <f t="shared" si="1176"/>
        <v>2.7501817279473735</v>
      </c>
      <c r="RM183" s="255">
        <f t="shared" si="956"/>
        <v>3.4102253426547433</v>
      </c>
      <c r="RN183" s="255">
        <f t="shared" si="957"/>
        <v>836.23326689466705</v>
      </c>
      <c r="RO183" s="255">
        <f t="shared" si="1208"/>
        <v>0.10617711865684129</v>
      </c>
      <c r="RP183" s="259">
        <f t="shared" si="1209"/>
        <v>3.2887734042919745E-3</v>
      </c>
      <c r="RQ183" s="257">
        <f t="shared" si="1210"/>
        <v>1.0142737996864488</v>
      </c>
      <c r="RR183" s="254">
        <f t="shared" si="958"/>
        <v>0</v>
      </c>
      <c r="RS183" s="255">
        <f t="shared" si="959"/>
        <v>0</v>
      </c>
      <c r="RT183" s="255">
        <f t="shared" si="1177"/>
        <v>0</v>
      </c>
      <c r="RU183" s="255">
        <f t="shared" si="960"/>
        <v>0</v>
      </c>
      <c r="RV183" s="255">
        <f t="shared" si="961"/>
        <v>0</v>
      </c>
      <c r="RW183" s="255"/>
      <c r="RX183" s="259"/>
      <c r="RY183" s="257"/>
      <c r="RZ183" s="260"/>
      <c r="SA183" s="242" t="e">
        <f t="shared" si="962"/>
        <v>#REF!</v>
      </c>
      <c r="SB183" s="242">
        <f t="shared" si="963"/>
        <v>0.31399713919001809</v>
      </c>
      <c r="SC183" s="242">
        <f t="shared" si="964"/>
        <v>0.41725882054157937</v>
      </c>
      <c r="SD183" s="242">
        <f t="shared" si="965"/>
        <v>2.3507318167469218E-2</v>
      </c>
      <c r="SE183" s="242">
        <f t="shared" si="966"/>
        <v>0</v>
      </c>
      <c r="SF183" s="262">
        <v>0</v>
      </c>
      <c r="SG183" s="242">
        <f t="shared" si="967"/>
        <v>0</v>
      </c>
      <c r="SH183" s="262">
        <v>0</v>
      </c>
      <c r="SI183" s="242">
        <f t="shared" si="968"/>
        <v>0.58653801004307649</v>
      </c>
      <c r="SJ183" s="242">
        <f t="shared" si="969"/>
        <v>3.3978172289540379E-2</v>
      </c>
      <c r="SK183" s="242">
        <f t="shared" si="970"/>
        <v>8.1141903975021795E-4</v>
      </c>
      <c r="SL183" s="242">
        <f t="shared" si="971"/>
        <v>6.0729290179131971E-2</v>
      </c>
      <c r="SM183" s="242">
        <f t="shared" si="972"/>
        <v>0.28007090208204261</v>
      </c>
      <c r="SN183" s="242">
        <f t="shared" si="973"/>
        <v>1.0759711376008321</v>
      </c>
      <c r="SO183" s="242">
        <f t="shared" si="974"/>
        <v>0.15599316518049777</v>
      </c>
      <c r="SP183" s="242">
        <f t="shared" si="975"/>
        <v>2.0285475993728978E-4</v>
      </c>
      <c r="SQ183" s="242">
        <f t="shared" si="976"/>
        <v>0.26989825809656404</v>
      </c>
      <c r="SR183" s="242">
        <f t="shared" si="977"/>
        <v>0</v>
      </c>
      <c r="SS183" s="242" t="e">
        <f t="shared" si="978"/>
        <v>#REF!</v>
      </c>
      <c r="ST183" s="242" t="e">
        <f t="shared" si="979"/>
        <v>#REF!</v>
      </c>
      <c r="SU183" s="242" t="e">
        <f t="shared" si="1211"/>
        <v>#REF!</v>
      </c>
      <c r="SV183" s="242" t="e">
        <f t="shared" si="1212"/>
        <v>#REF!</v>
      </c>
      <c r="SW183" s="242" t="e">
        <f t="shared" si="980"/>
        <v>#REF!</v>
      </c>
      <c r="SX183" s="242" t="e">
        <f t="shared" si="980"/>
        <v>#REF!</v>
      </c>
      <c r="SY183" s="242" t="e">
        <f t="shared" si="980"/>
        <v>#REF!</v>
      </c>
      <c r="SZ183" s="263" t="e">
        <f t="shared" si="980"/>
        <v>#REF!</v>
      </c>
      <c r="TA183" s="264">
        <f t="shared" si="981"/>
        <v>2177.9009100000003</v>
      </c>
      <c r="TB183" s="264">
        <f t="shared" si="982"/>
        <v>1104.9848099999999</v>
      </c>
      <c r="TC183" s="264">
        <f t="shared" si="983"/>
        <v>1594.7254799999998</v>
      </c>
      <c r="TD183" s="264">
        <f t="shared" si="984"/>
        <v>83.141100000000009</v>
      </c>
      <c r="TE183" s="264">
        <f t="shared" si="985"/>
        <v>0</v>
      </c>
      <c r="TF183" s="264">
        <f t="shared" si="985"/>
        <v>0</v>
      </c>
      <c r="TG183" s="264">
        <f t="shared" si="986"/>
        <v>2148.9994799999999</v>
      </c>
      <c r="TH183" s="264">
        <f t="shared" si="987"/>
        <v>132.62985</v>
      </c>
      <c r="TI183" s="264">
        <f t="shared" si="988"/>
        <v>3.1672799999999999</v>
      </c>
      <c r="TJ183" s="264">
        <f t="shared" si="989"/>
        <v>213.39549</v>
      </c>
      <c r="TK183" s="264">
        <f t="shared" si="990"/>
        <v>985.02407999999991</v>
      </c>
      <c r="TL183" s="264">
        <f t="shared" si="991"/>
        <v>4018.4864999999995</v>
      </c>
      <c r="TM183" s="264">
        <f t="shared" si="992"/>
        <v>551.10672</v>
      </c>
      <c r="TN183" s="264">
        <f t="shared" si="993"/>
        <v>0.79181999999999997</v>
      </c>
      <c r="TO183" s="264">
        <f t="shared" si="994"/>
        <v>1053.5165099999999</v>
      </c>
      <c r="TP183" s="264">
        <f t="shared" si="994"/>
        <v>0</v>
      </c>
      <c r="TQ183" s="264"/>
      <c r="TR183" s="264"/>
      <c r="TS183" s="264" t="e">
        <f t="shared" si="995"/>
        <v>#REF!</v>
      </c>
      <c r="TT183" s="264">
        <f t="shared" si="996"/>
        <v>1243.1460737672005</v>
      </c>
      <c r="TU183" s="264">
        <f t="shared" si="997"/>
        <v>1651.9693964061669</v>
      </c>
      <c r="TV183" s="264">
        <f t="shared" si="998"/>
        <v>93.067823356827375</v>
      </c>
      <c r="TW183" s="264">
        <f t="shared" si="998"/>
        <v>0</v>
      </c>
      <c r="TX183" s="264">
        <f t="shared" si="999"/>
        <v>0</v>
      </c>
      <c r="TY183" s="264">
        <f t="shared" si="1000"/>
        <v>2322.162635561544</v>
      </c>
      <c r="TZ183" s="264">
        <f t="shared" si="1001"/>
        <v>134.52298191151931</v>
      </c>
      <c r="UA183" s="264">
        <f t="shared" si="1002"/>
        <v>3.2124891202750878</v>
      </c>
      <c r="UB183" s="264">
        <f t="shared" si="1003"/>
        <v>240.43333274820139</v>
      </c>
      <c r="UC183" s="264">
        <f t="shared" si="1004"/>
        <v>1108.8287084330148</v>
      </c>
      <c r="UD183" s="264">
        <f t="shared" si="1005"/>
        <v>4259.8773308754544</v>
      </c>
      <c r="UE183" s="264">
        <f t="shared" si="1006"/>
        <v>617.5925402661087</v>
      </c>
      <c r="UF183" s="264">
        <f t="shared" si="1007"/>
        <v>0.8031222800677239</v>
      </c>
      <c r="UG183" s="264">
        <f t="shared" si="1008"/>
        <v>1068.5541936301067</v>
      </c>
      <c r="UH183" s="264">
        <f t="shared" si="1008"/>
        <v>0</v>
      </c>
      <c r="UI183" s="191"/>
      <c r="UJ183" s="191"/>
      <c r="UK183" s="191"/>
      <c r="UL183" s="191"/>
      <c r="UM183" s="189"/>
      <c r="UN183" s="191"/>
      <c r="UO183" s="191"/>
      <c r="UP183" s="191"/>
      <c r="UQ183" s="191"/>
      <c r="UR183" s="191"/>
      <c r="US183" s="191"/>
      <c r="UT183" s="191"/>
      <c r="UU183" s="191"/>
      <c r="UV183" s="192"/>
      <c r="UW183" s="191"/>
      <c r="UX183" s="191"/>
      <c r="UY183" s="191"/>
      <c r="UZ183" s="191"/>
      <c r="VA183" s="191"/>
      <c r="VB183" s="191"/>
      <c r="VC183" s="191"/>
      <c r="VD183" s="191"/>
      <c r="VE183" s="191"/>
      <c r="VF183" s="191"/>
      <c r="VG183" s="191"/>
      <c r="VH183" s="191"/>
      <c r="VI183" s="191"/>
      <c r="VJ183" s="191"/>
      <c r="VK183" s="191"/>
      <c r="VL183" s="191"/>
      <c r="VM183" s="191"/>
      <c r="VN183" s="219"/>
      <c r="VO183" s="191"/>
      <c r="VP183" s="191"/>
      <c r="VQ183" s="191"/>
      <c r="VR183" s="191"/>
      <c r="VS183" s="191"/>
      <c r="VT183" s="191"/>
      <c r="VU183" s="191"/>
      <c r="VV183" s="191"/>
    </row>
    <row r="184" spans="1:594" ht="23.1" hidden="1" customHeight="1" thickBot="1" x14ac:dyDescent="0.35">
      <c r="A184" s="265">
        <v>147</v>
      </c>
      <c r="B184" s="266" t="s">
        <v>205</v>
      </c>
      <c r="C184" s="265">
        <v>5</v>
      </c>
      <c r="D184" s="267">
        <v>3331.37</v>
      </c>
      <c r="E184" s="239"/>
      <c r="F184" s="240">
        <f t="shared" si="1009"/>
        <v>3331.37</v>
      </c>
      <c r="G184" s="240"/>
      <c r="H184" s="268">
        <f>2568</f>
        <v>2568</v>
      </c>
      <c r="I184" s="269">
        <v>3.1255999999999999</v>
      </c>
      <c r="J184" s="269">
        <v>3.1255999999999999</v>
      </c>
      <c r="K184" s="269">
        <f t="shared" si="1213"/>
        <v>2.5417000000000001</v>
      </c>
      <c r="L184" s="269">
        <f t="shared" si="1214"/>
        <v>2.5977999999999999</v>
      </c>
      <c r="M184" s="269">
        <v>0.70330000000000004</v>
      </c>
      <c r="N184" s="269">
        <v>5.6099999999999997E-2</v>
      </c>
      <c r="O184" s="269">
        <v>0.52780000000000005</v>
      </c>
      <c r="P184" s="269">
        <v>1.7399999999999999E-2</v>
      </c>
      <c r="Q184" s="269">
        <v>0</v>
      </c>
      <c r="R184" s="269">
        <v>0</v>
      </c>
      <c r="S184" s="269">
        <v>0.5403</v>
      </c>
      <c r="T184" s="269">
        <v>4.3400000000000001E-2</v>
      </c>
      <c r="U184" s="269">
        <v>1.1000000000000001E-3</v>
      </c>
      <c r="V184" s="269">
        <v>8.3400000000000002E-2</v>
      </c>
      <c r="W184" s="269">
        <v>3.4200000000000001E-2</v>
      </c>
      <c r="X184" s="269">
        <v>0.72070000000000001</v>
      </c>
      <c r="Y184" s="269">
        <v>0.1135</v>
      </c>
      <c r="Z184" s="269">
        <v>5.0000000000000001E-4</v>
      </c>
      <c r="AA184" s="269">
        <v>0.28389999999999999</v>
      </c>
      <c r="AB184" s="269">
        <v>0</v>
      </c>
      <c r="AC184" s="244">
        <v>71.290000000000006</v>
      </c>
      <c r="AD184" s="243">
        <f t="shared" si="802"/>
        <v>15.683800000000002</v>
      </c>
      <c r="AE184" s="243">
        <f t="shared" si="806"/>
        <v>0</v>
      </c>
      <c r="AF184" s="243">
        <f t="shared" si="1010"/>
        <v>0</v>
      </c>
      <c r="AG184" s="243">
        <f t="shared" si="1011"/>
        <v>0</v>
      </c>
      <c r="AH184" s="244">
        <v>2.6057471997916699</v>
      </c>
      <c r="AI184" s="243">
        <f t="shared" si="807"/>
        <v>10.17820380653445</v>
      </c>
      <c r="AJ184" s="243">
        <f t="shared" si="1012"/>
        <v>0.3280806383815863</v>
      </c>
      <c r="AK184" s="243">
        <f t="shared" si="1013"/>
        <v>8.6819594799494411</v>
      </c>
      <c r="AL184" s="243">
        <f t="shared" si="808"/>
        <v>4.9878875503163069</v>
      </c>
      <c r="AM184" s="243">
        <f t="shared" si="1014"/>
        <v>125.69476626797092</v>
      </c>
      <c r="AN184" s="244">
        <v>857.69</v>
      </c>
      <c r="AO184" s="244">
        <v>188.6918</v>
      </c>
      <c r="AP184" s="243">
        <f t="shared" si="1015"/>
        <v>0</v>
      </c>
      <c r="AQ184" s="243">
        <f t="shared" si="1016"/>
        <v>0</v>
      </c>
      <c r="AR184" s="243">
        <f t="shared" si="1017"/>
        <v>0</v>
      </c>
      <c r="AS184" s="244">
        <v>97.181508809041702</v>
      </c>
      <c r="AT184" s="244" t="e">
        <f t="shared" si="809"/>
        <v>#REF!</v>
      </c>
      <c r="AU184" s="243">
        <f t="shared" si="810"/>
        <v>129.9339055239206</v>
      </c>
      <c r="AV184" s="243">
        <f t="shared" si="1018"/>
        <v>4.188243768938162</v>
      </c>
      <c r="AW184" s="243">
        <f t="shared" si="1019"/>
        <v>110.83300396343262</v>
      </c>
      <c r="AX184" s="243">
        <f t="shared" si="811"/>
        <v>63.674860716648119</v>
      </c>
      <c r="AY184" s="243">
        <f t="shared" si="1020"/>
        <v>1604.6064900595325</v>
      </c>
      <c r="AZ184" s="244">
        <v>215</v>
      </c>
      <c r="BA184" s="243">
        <f t="shared" si="1021"/>
        <v>1095.8908333333334</v>
      </c>
      <c r="BB184" s="243">
        <f t="shared" si="1022"/>
        <v>114.28575833333333</v>
      </c>
      <c r="BC184" s="243">
        <f t="shared" si="1023"/>
        <v>91.428606666666667</v>
      </c>
      <c r="BD184" s="243">
        <f t="shared" si="1024"/>
        <v>22.857151666666667</v>
      </c>
      <c r="BE184" s="244">
        <v>42.857159375000002</v>
      </c>
      <c r="BF184" s="243">
        <f t="shared" si="1025"/>
        <v>34.2857275</v>
      </c>
      <c r="BG184" s="243">
        <f t="shared" si="1026"/>
        <v>8.5714318750000018</v>
      </c>
      <c r="BH184" s="243">
        <f t="shared" si="812"/>
        <v>142.37215182751106</v>
      </c>
      <c r="BI184" s="243">
        <f t="shared" si="1027"/>
        <v>4.5891738215481821</v>
      </c>
      <c r="BJ184" s="243">
        <f t="shared" si="1028"/>
        <v>121.44276895360449</v>
      </c>
      <c r="BK184" s="243">
        <f t="shared" si="813"/>
        <v>69.770295143458895</v>
      </c>
      <c r="BL184" s="243">
        <f t="shared" si="1029"/>
        <v>1758.2114376151642</v>
      </c>
      <c r="BM184" s="244">
        <v>21.14</v>
      </c>
      <c r="BN184" s="243">
        <f t="shared" si="1030"/>
        <v>4.6508000000000003</v>
      </c>
      <c r="BO184" s="243">
        <f t="shared" si="814"/>
        <v>0</v>
      </c>
      <c r="BP184" s="243">
        <f t="shared" si="1031"/>
        <v>0</v>
      </c>
      <c r="BQ184" s="243">
        <f t="shared" si="1032"/>
        <v>0</v>
      </c>
      <c r="BR184" s="244">
        <v>2.5618842074999999</v>
      </c>
      <c r="BS184" s="243">
        <f t="shared" si="815"/>
        <v>3.2214875755357331</v>
      </c>
      <c r="BT184" s="243">
        <f t="shared" si="1033"/>
        <v>0.10384029642259401</v>
      </c>
      <c r="BU184" s="243">
        <f t="shared" si="1034"/>
        <v>2.7479135933597338</v>
      </c>
      <c r="BV184" s="243">
        <f t="shared" si="816"/>
        <v>1.5787085891517867</v>
      </c>
      <c r="BW184" s="243">
        <f t="shared" si="1035"/>
        <v>39.783456446625017</v>
      </c>
      <c r="BX184" s="244">
        <v>0</v>
      </c>
      <c r="BY184" s="243">
        <f t="shared" si="817"/>
        <v>0</v>
      </c>
      <c r="BZ184" s="243">
        <f t="shared" si="1036"/>
        <v>0</v>
      </c>
      <c r="CA184" s="243">
        <f t="shared" si="1037"/>
        <v>0</v>
      </c>
      <c r="CB184" s="243">
        <f t="shared" si="818"/>
        <v>0</v>
      </c>
      <c r="CC184" s="243">
        <f t="shared" si="1038"/>
        <v>0</v>
      </c>
      <c r="CD184" s="245"/>
      <c r="CE184" s="243">
        <f t="shared" si="819"/>
        <v>0</v>
      </c>
      <c r="CF184" s="243">
        <f t="shared" si="1039"/>
        <v>0</v>
      </c>
      <c r="CG184" s="243">
        <f t="shared" si="1040"/>
        <v>0</v>
      </c>
      <c r="CH184" s="243">
        <f t="shared" si="820"/>
        <v>0</v>
      </c>
      <c r="CI184" s="243">
        <f t="shared" si="1041"/>
        <v>0</v>
      </c>
      <c r="CJ184" s="245"/>
      <c r="CK184" s="243">
        <f t="shared" si="821"/>
        <v>0</v>
      </c>
      <c r="CL184" s="243">
        <f t="shared" si="1042"/>
        <v>0</v>
      </c>
      <c r="CM184" s="243">
        <f t="shared" si="1043"/>
        <v>0</v>
      </c>
      <c r="CN184" s="243">
        <f t="shared" si="822"/>
        <v>0</v>
      </c>
      <c r="CO184" s="243">
        <f t="shared" si="1044"/>
        <v>0</v>
      </c>
      <c r="CP184" s="243">
        <v>0</v>
      </c>
      <c r="CQ184" s="243">
        <f t="shared" si="823"/>
        <v>0</v>
      </c>
      <c r="CR184" s="243">
        <f t="shared" si="1178"/>
        <v>0</v>
      </c>
      <c r="CS184" s="243">
        <f t="shared" si="1045"/>
        <v>0</v>
      </c>
      <c r="CT184" s="243">
        <f t="shared" si="824"/>
        <v>0</v>
      </c>
      <c r="CU184" s="243">
        <f t="shared" si="1046"/>
        <v>0</v>
      </c>
      <c r="CV184" s="243"/>
      <c r="CW184" s="243">
        <f t="shared" si="825"/>
        <v>0</v>
      </c>
      <c r="CX184" s="243">
        <f t="shared" si="1179"/>
        <v>0</v>
      </c>
      <c r="CY184" s="243">
        <f t="shared" si="1047"/>
        <v>0</v>
      </c>
      <c r="CZ184" s="243">
        <f t="shared" si="826"/>
        <v>0</v>
      </c>
      <c r="DA184" s="243">
        <f t="shared" si="1048"/>
        <v>0</v>
      </c>
      <c r="DB184" s="244">
        <v>32</v>
      </c>
      <c r="DC184" s="243">
        <f t="shared" si="1049"/>
        <v>7.04</v>
      </c>
      <c r="DD184" s="243">
        <f t="shared" si="827"/>
        <v>0</v>
      </c>
      <c r="DE184" s="244">
        <v>1.3177628321899999</v>
      </c>
      <c r="DF184" s="244">
        <v>2.0040674500000001E-2</v>
      </c>
      <c r="DG184" s="243">
        <f t="shared" si="828"/>
        <v>4.5878052099848965</v>
      </c>
      <c r="DH184" s="243">
        <f t="shared" si="829"/>
        <v>2.2482804358337449</v>
      </c>
      <c r="DI184" s="243">
        <f t="shared" si="1050"/>
        <v>56.656666983010361</v>
      </c>
      <c r="DJ184" s="244">
        <v>201.46</v>
      </c>
      <c r="DK184" s="243">
        <f t="shared" si="1051"/>
        <v>44.321200000000005</v>
      </c>
      <c r="DL184" s="243">
        <f t="shared" si="830"/>
        <v>0</v>
      </c>
      <c r="DM184" s="244">
        <v>8.5462049501550101</v>
      </c>
      <c r="DN184" s="244">
        <v>9.3848969296666702</v>
      </c>
      <c r="DO184" s="243">
        <f t="shared" si="831"/>
        <v>29.963508844677499</v>
      </c>
      <c r="DP184" s="243">
        <f t="shared" si="832"/>
        <v>14.683790536224961</v>
      </c>
      <c r="DQ184" s="243">
        <f t="shared" si="1052"/>
        <v>370.03152151286901</v>
      </c>
      <c r="DR184" s="244">
        <v>35.47</v>
      </c>
      <c r="DS184" s="243">
        <f t="shared" si="1053"/>
        <v>7.8033999999999999</v>
      </c>
      <c r="DT184" s="243">
        <f t="shared" si="833"/>
        <v>0</v>
      </c>
      <c r="DU184" s="244">
        <v>1.5004622406449999</v>
      </c>
      <c r="DV184" s="244">
        <v>0</v>
      </c>
      <c r="DW184" s="243">
        <f t="shared" si="834"/>
        <v>5.087294023429064</v>
      </c>
      <c r="DX184" s="243">
        <f t="shared" si="835"/>
        <v>2.4930578132037033</v>
      </c>
      <c r="DY184" s="243">
        <f t="shared" si="836"/>
        <v>62.825056892733315</v>
      </c>
      <c r="DZ184" s="244">
        <v>201.27</v>
      </c>
      <c r="EA184" s="243">
        <f t="shared" si="1054"/>
        <v>44.279400000000003</v>
      </c>
      <c r="EB184" s="243">
        <f t="shared" si="837"/>
        <v>0</v>
      </c>
      <c r="EC184" s="244">
        <v>8.3491033478999999</v>
      </c>
      <c r="ED184" s="244">
        <v>7.1573837500000003E-3</v>
      </c>
      <c r="EE184" s="243">
        <f t="shared" si="838"/>
        <v>28.849259047890509</v>
      </c>
      <c r="EF184" s="243">
        <f t="shared" si="839"/>
        <v>14.137745988977029</v>
      </c>
      <c r="EG184" s="243">
        <f t="shared" si="840"/>
        <v>356.27119892222112</v>
      </c>
      <c r="EH184" s="244">
        <v>2.79</v>
      </c>
      <c r="EI184" s="243">
        <f t="shared" si="1055"/>
        <v>0.61380000000000001</v>
      </c>
      <c r="EJ184" s="243">
        <f t="shared" si="841"/>
        <v>0</v>
      </c>
      <c r="EK184" s="244">
        <v>0.117548431765</v>
      </c>
      <c r="EL184" s="244">
        <v>0</v>
      </c>
      <c r="EM184" s="243">
        <f t="shared" si="842"/>
        <v>0.40010251371764005</v>
      </c>
      <c r="EN184" s="243">
        <f t="shared" si="843"/>
        <v>0.19607254727413201</v>
      </c>
      <c r="EO184" s="243">
        <f t="shared" si="1056"/>
        <v>4.941028191308126</v>
      </c>
      <c r="EP184" s="244">
        <v>0</v>
      </c>
      <c r="EQ184" s="244">
        <v>386.43892</v>
      </c>
      <c r="ER184" s="244">
        <v>0</v>
      </c>
      <c r="ES184" s="244">
        <v>0</v>
      </c>
      <c r="ET184" s="244">
        <v>0</v>
      </c>
      <c r="EU184" s="243">
        <f t="shared" si="844"/>
        <v>43.907947846226762</v>
      </c>
      <c r="EV184" s="243">
        <f t="shared" si="1057"/>
        <v>1.4153133335930235</v>
      </c>
      <c r="EW184" s="243">
        <f t="shared" si="1058"/>
        <v>37.453270861400668</v>
      </c>
      <c r="EX184" s="243">
        <f t="shared" si="845"/>
        <v>21.517343392311339</v>
      </c>
      <c r="EY184" s="243">
        <f t="shared" si="1059"/>
        <v>542.23705348624571</v>
      </c>
      <c r="EZ184" s="245">
        <f t="shared" si="1060"/>
        <v>472.99000000000007</v>
      </c>
      <c r="FA184" s="245">
        <f t="shared" si="1060"/>
        <v>104.05780000000001</v>
      </c>
      <c r="FB184" s="245">
        <f t="shared" si="1060"/>
        <v>0</v>
      </c>
      <c r="FC184" s="245">
        <f t="shared" si="1061"/>
        <v>0</v>
      </c>
      <c r="FD184" s="245">
        <f t="shared" si="1062"/>
        <v>0</v>
      </c>
      <c r="FE184" s="245">
        <f t="shared" si="1063"/>
        <v>29.243176790571681</v>
      </c>
      <c r="FF184" s="245">
        <f t="shared" si="1064"/>
        <v>112.79591748592638</v>
      </c>
      <c r="FG184" s="245">
        <f t="shared" si="1065"/>
        <v>3.635823895750776</v>
      </c>
      <c r="FH184" s="245">
        <f t="shared" si="1066"/>
        <v>96.214381607079375</v>
      </c>
      <c r="FI184" s="245">
        <f t="shared" si="1067"/>
        <v>55.276290713824913</v>
      </c>
      <c r="FJ184" s="245">
        <f t="shared" si="1067"/>
        <v>1392.9625259883876</v>
      </c>
      <c r="FK184" s="244">
        <f t="shared" si="846"/>
        <v>103.02000022338107</v>
      </c>
      <c r="FL184" s="244">
        <v>11.705334434032901</v>
      </c>
      <c r="FM184" s="243">
        <f t="shared" si="1068"/>
        <v>0.37730562941979939</v>
      </c>
      <c r="FN184" s="243">
        <f t="shared" si="1069"/>
        <v>9.9845946482508765</v>
      </c>
      <c r="FO184" s="244">
        <v>5.7362667217016403</v>
      </c>
      <c r="FP184" s="244">
        <f t="shared" si="1070"/>
        <v>144.55392165493873</v>
      </c>
      <c r="FQ184" s="244">
        <f t="shared" si="847"/>
        <v>2.6400000057243798</v>
      </c>
      <c r="FR184" s="244">
        <v>0.29996197734271801</v>
      </c>
      <c r="FS184" s="243">
        <f t="shared" si="1071"/>
        <v>9.6688687795405629E-3</v>
      </c>
      <c r="FT184" s="243">
        <f t="shared" si="1072"/>
        <v>0.25586614124812923</v>
      </c>
      <c r="FU184" s="244">
        <v>0.146998098867136</v>
      </c>
      <c r="FV184" s="244">
        <f t="shared" si="1073"/>
        <v>3.7043520983210807</v>
      </c>
      <c r="FW184" s="270">
        <v>2.4323999999999998E-2</v>
      </c>
      <c r="FX184" s="243">
        <f t="shared" si="1074"/>
        <v>106.93639022774977</v>
      </c>
      <c r="FY184" s="243">
        <f t="shared" si="1075"/>
        <v>23.526005850104948</v>
      </c>
      <c r="FZ184" s="243">
        <f t="shared" si="848"/>
        <v>0</v>
      </c>
      <c r="GA184" s="243">
        <f t="shared" si="1076"/>
        <v>0</v>
      </c>
      <c r="GB184" s="243">
        <f t="shared" si="1077"/>
        <v>0</v>
      </c>
      <c r="GC184" s="243">
        <f t="shared" si="1078"/>
        <v>1.8940499366288495</v>
      </c>
      <c r="GD184" s="243">
        <f t="shared" si="849"/>
        <v>15.038598929724451</v>
      </c>
      <c r="GE184" s="243">
        <f t="shared" si="1079"/>
        <v>0.48474890373693158</v>
      </c>
      <c r="GF184" s="243">
        <f t="shared" si="1080"/>
        <v>12.827853423337402</v>
      </c>
      <c r="GG184" s="243">
        <f t="shared" si="850"/>
        <v>7.3697522472104016</v>
      </c>
      <c r="GH184" s="247">
        <f t="shared" si="1081"/>
        <v>185.71775662970211</v>
      </c>
      <c r="GI184" s="244">
        <v>155</v>
      </c>
      <c r="GJ184" s="244">
        <v>4009.84</v>
      </c>
      <c r="GK184" s="244">
        <v>882.16480000000001</v>
      </c>
      <c r="GL184" s="244">
        <v>2459.5292270458099</v>
      </c>
      <c r="GM184" s="244">
        <v>71.022008333333304</v>
      </c>
      <c r="GN184" s="271">
        <v>43.63</v>
      </c>
      <c r="GO184" s="243">
        <f t="shared" si="1082"/>
        <v>9.5986000000000011</v>
      </c>
      <c r="GP184" s="243">
        <f t="shared" si="851"/>
        <v>0</v>
      </c>
      <c r="GQ184" s="243">
        <f t="shared" si="1083"/>
        <v>0</v>
      </c>
      <c r="GR184" s="243">
        <f t="shared" si="1084"/>
        <v>0</v>
      </c>
      <c r="GS184" s="244">
        <v>0.87015865416666704</v>
      </c>
      <c r="GT184" s="244">
        <v>0.42636200127083301</v>
      </c>
      <c r="GU184" s="245"/>
      <c r="GV184" s="243">
        <f t="shared" si="852"/>
        <v>6.1952511254512643</v>
      </c>
      <c r="GW184" s="243">
        <f t="shared" si="1085"/>
        <v>0.19969554381170784</v>
      </c>
      <c r="GX184" s="243">
        <f t="shared" si="1086"/>
        <v>5.2845197700548718</v>
      </c>
      <c r="GY184" s="243">
        <f t="shared" si="853"/>
        <v>3.0360185890444384</v>
      </c>
      <c r="GZ184" s="243">
        <f t="shared" si="1087"/>
        <v>76.50766844391984</v>
      </c>
      <c r="HA184" s="244">
        <v>0</v>
      </c>
      <c r="HB184" s="244">
        <v>44</v>
      </c>
      <c r="HC184" s="244">
        <v>0</v>
      </c>
      <c r="HD184" s="244">
        <v>0</v>
      </c>
      <c r="HE184" s="244">
        <v>106.02</v>
      </c>
      <c r="HF184" s="243">
        <f t="shared" si="1088"/>
        <v>23.324400000000001</v>
      </c>
      <c r="HG184" s="243">
        <f t="shared" si="854"/>
        <v>0</v>
      </c>
      <c r="HH184" s="244">
        <v>4.5793101704949999</v>
      </c>
      <c r="HI184" s="244">
        <v>109.66309812053299</v>
      </c>
      <c r="HJ184" s="243">
        <f t="shared" si="855"/>
        <v>27.676810799676424</v>
      </c>
      <c r="HK184" s="243">
        <f t="shared" si="856"/>
        <v>13.563180954535222</v>
      </c>
      <c r="HL184" s="243">
        <f t="shared" si="857"/>
        <v>341.79216005428754</v>
      </c>
      <c r="HM184" s="244">
        <v>83.56</v>
      </c>
      <c r="HN184" s="243">
        <f t="shared" si="1089"/>
        <v>18.383200000000002</v>
      </c>
      <c r="HO184" s="243">
        <f t="shared" si="858"/>
        <v>0</v>
      </c>
      <c r="HP184" s="244">
        <v>3.6039973964100001</v>
      </c>
      <c r="HQ184" s="244">
        <v>80.419596588613302</v>
      </c>
      <c r="HR184" s="243">
        <f t="shared" si="859"/>
        <v>21.129911788968872</v>
      </c>
      <c r="HS184" s="243">
        <f t="shared" si="860"/>
        <v>10.35483528869961</v>
      </c>
      <c r="HT184" s="243">
        <f t="shared" si="861"/>
        <v>260.94184927523014</v>
      </c>
      <c r="HU184" s="244">
        <v>58.13</v>
      </c>
      <c r="HV184" s="243">
        <f t="shared" si="1090"/>
        <v>12.788600000000001</v>
      </c>
      <c r="HW184" s="243">
        <f t="shared" si="862"/>
        <v>0</v>
      </c>
      <c r="HX184" s="244">
        <v>2.3743532499700102</v>
      </c>
      <c r="HY184" s="244">
        <v>130.77663742324</v>
      </c>
      <c r="HZ184" s="243">
        <f t="shared" si="863"/>
        <v>23.186787045880752</v>
      </c>
      <c r="IA184" s="243">
        <f t="shared" si="864"/>
        <v>11.362818885954539</v>
      </c>
      <c r="IB184" s="243">
        <f t="shared" si="865"/>
        <v>286.34303592605437</v>
      </c>
      <c r="IC184" s="244">
        <v>40.520000000000003</v>
      </c>
      <c r="ID184" s="243">
        <f t="shared" si="1091"/>
        <v>8.9144000000000005</v>
      </c>
      <c r="IE184" s="243">
        <f t="shared" si="866"/>
        <v>0</v>
      </c>
      <c r="IF184" s="244">
        <v>1.7989287568950001</v>
      </c>
      <c r="IG184" s="244">
        <v>1.55324425921833</v>
      </c>
      <c r="IH184" s="243">
        <f t="shared" si="867"/>
        <v>5.9977139336083054</v>
      </c>
      <c r="II184" s="243">
        <f t="shared" si="868"/>
        <v>2.9392143474860823</v>
      </c>
      <c r="IJ184" s="243">
        <f t="shared" si="1092"/>
        <v>74.068201556649257</v>
      </c>
      <c r="IK184" s="244">
        <v>6.99</v>
      </c>
      <c r="IL184" s="243">
        <f t="shared" si="1093"/>
        <v>1.5378000000000001</v>
      </c>
      <c r="IM184" s="243">
        <f t="shared" si="869"/>
        <v>0</v>
      </c>
      <c r="IN184" s="244">
        <v>0.32122577250500001</v>
      </c>
      <c r="IO184" s="244">
        <v>14.240453435839999</v>
      </c>
      <c r="IP184" s="243">
        <f t="shared" si="870"/>
        <v>2.6234719030799214</v>
      </c>
      <c r="IQ184" s="243">
        <f t="shared" si="871"/>
        <v>1.2856475555712461</v>
      </c>
      <c r="IR184" s="243">
        <f t="shared" si="1094"/>
        <v>32.398318400395397</v>
      </c>
      <c r="IS184" s="244">
        <v>0</v>
      </c>
      <c r="IT184" s="243">
        <f t="shared" si="1095"/>
        <v>0</v>
      </c>
      <c r="IU184" s="243">
        <f t="shared" si="872"/>
        <v>0</v>
      </c>
      <c r="IV184" s="244">
        <v>0</v>
      </c>
      <c r="IW184" s="244">
        <v>0</v>
      </c>
      <c r="IX184" s="243">
        <f t="shared" si="873"/>
        <v>0</v>
      </c>
      <c r="IY184" s="243">
        <f t="shared" si="874"/>
        <v>0</v>
      </c>
      <c r="IZ184" s="243">
        <f t="shared" si="1096"/>
        <v>0</v>
      </c>
      <c r="JA184" s="244">
        <v>50.3</v>
      </c>
      <c r="JB184" s="243">
        <f t="shared" si="1097"/>
        <v>11.065999999999999</v>
      </c>
      <c r="JC184" s="244">
        <v>365.566666666667</v>
      </c>
      <c r="JD184" s="243">
        <f t="shared" si="875"/>
        <v>0</v>
      </c>
      <c r="JE184" s="243">
        <f t="shared" si="876"/>
        <v>48.50892674539751</v>
      </c>
      <c r="JF184" s="243">
        <f t="shared" si="877"/>
        <v>23.772079670603226</v>
      </c>
      <c r="JG184" s="243">
        <f t="shared" si="1098"/>
        <v>599.05640769920126</v>
      </c>
      <c r="JH184" s="244">
        <v>0</v>
      </c>
      <c r="JI184" s="243">
        <f t="shared" si="1099"/>
        <v>0</v>
      </c>
      <c r="JJ184" s="244">
        <v>0</v>
      </c>
      <c r="JK184" s="243">
        <f t="shared" si="878"/>
        <v>0</v>
      </c>
      <c r="JL184" s="243">
        <f t="shared" si="879"/>
        <v>0</v>
      </c>
      <c r="JM184" s="243">
        <f t="shared" si="880"/>
        <v>0</v>
      </c>
      <c r="JN184" s="243">
        <f t="shared" si="1100"/>
        <v>0</v>
      </c>
      <c r="JO184" s="244">
        <v>29.623799999999999</v>
      </c>
      <c r="JP184" s="243">
        <f t="shared" si="1101"/>
        <v>6.5172359999999996</v>
      </c>
      <c r="JQ184" s="244">
        <v>36.091493333333403</v>
      </c>
      <c r="JR184" s="243">
        <f t="shared" si="881"/>
        <v>0</v>
      </c>
      <c r="JS184" s="243">
        <f t="shared" si="882"/>
        <v>8.2072016213300873</v>
      </c>
      <c r="JT184" s="243">
        <f t="shared" si="883"/>
        <v>4.0219865477331744</v>
      </c>
      <c r="JU184" s="243">
        <f t="shared" si="1102"/>
        <v>101.35406100287599</v>
      </c>
      <c r="JV184" s="244">
        <v>21.284523809523801</v>
      </c>
      <c r="JW184" s="243">
        <f t="shared" si="1103"/>
        <v>4.682595238095236</v>
      </c>
      <c r="JX184" s="244">
        <v>43.668333333333301</v>
      </c>
      <c r="JY184" s="243">
        <f t="shared" si="884"/>
        <v>0</v>
      </c>
      <c r="JZ184" s="243">
        <f t="shared" si="885"/>
        <v>7.9121166454746898</v>
      </c>
      <c r="KA184" s="243">
        <f t="shared" si="886"/>
        <v>3.8773784513213516</v>
      </c>
      <c r="KB184" s="243">
        <f t="shared" si="1104"/>
        <v>97.709936973298042</v>
      </c>
      <c r="KC184" s="244">
        <v>65.493333333333297</v>
      </c>
      <c r="KD184" s="243">
        <f t="shared" si="1105"/>
        <v>14.408533333333326</v>
      </c>
      <c r="KE184" s="244">
        <v>35.520000000000003</v>
      </c>
      <c r="KF184" s="243">
        <f t="shared" si="887"/>
        <v>0</v>
      </c>
      <c r="KG184" s="243">
        <f t="shared" si="888"/>
        <v>13.114458817745732</v>
      </c>
      <c r="KH184" s="243">
        <f t="shared" si="889"/>
        <v>6.4268162742206192</v>
      </c>
      <c r="KI184" s="243">
        <f t="shared" si="1106"/>
        <v>161.95577011035957</v>
      </c>
      <c r="KJ184" s="244">
        <v>12.0991527777778</v>
      </c>
      <c r="KK184" s="243">
        <f t="shared" si="1107"/>
        <v>2.6618136111111159</v>
      </c>
      <c r="KL184" s="244">
        <v>11.7277222222222</v>
      </c>
      <c r="KM184" s="243">
        <f t="shared" si="890"/>
        <v>0</v>
      </c>
      <c r="KN184" s="243">
        <f t="shared" si="891"/>
        <v>3.0096967408241584</v>
      </c>
      <c r="KO184" s="243">
        <f t="shared" si="892"/>
        <v>1.4749192675967637</v>
      </c>
      <c r="KP184" s="243">
        <f t="shared" si="1108"/>
        <v>37.167965543438442</v>
      </c>
      <c r="KQ184" s="243">
        <f t="shared" si="1109"/>
        <v>474.02080992063492</v>
      </c>
      <c r="KR184" s="243">
        <f t="shared" si="1109"/>
        <v>104.28457818253968</v>
      </c>
      <c r="KS184" s="243">
        <f t="shared" si="1110"/>
        <v>841.90506072927542</v>
      </c>
      <c r="KT184" s="243">
        <f t="shared" si="1111"/>
        <v>0</v>
      </c>
      <c r="KU184" s="243">
        <f t="shared" si="1112"/>
        <v>0</v>
      </c>
      <c r="KV184" s="243">
        <f t="shared" si="1113"/>
        <v>0</v>
      </c>
      <c r="KW184" s="243">
        <f t="shared" si="1114"/>
        <v>161.36709604198646</v>
      </c>
      <c r="KX184" s="243">
        <f t="shared" si="1115"/>
        <v>5.2014501664084438</v>
      </c>
      <c r="KY184" s="243">
        <f t="shared" si="1116"/>
        <v>137.64536610420393</v>
      </c>
      <c r="KZ184" s="243">
        <f t="shared" si="1117"/>
        <v>79.07887724372182</v>
      </c>
      <c r="LA184" s="243">
        <f t="shared" si="1117"/>
        <v>1992.7877065417899</v>
      </c>
      <c r="LB184" s="244">
        <v>140.54</v>
      </c>
      <c r="LC184" s="243">
        <f t="shared" si="1118"/>
        <v>30.918799999999997</v>
      </c>
      <c r="LD184" s="243">
        <f t="shared" si="893"/>
        <v>0</v>
      </c>
      <c r="LE184" s="243">
        <f t="shared" si="1119"/>
        <v>0</v>
      </c>
      <c r="LF184" s="243">
        <f t="shared" si="1120"/>
        <v>0</v>
      </c>
      <c r="LG184" s="244">
        <v>11.874029333025</v>
      </c>
      <c r="LH184" s="243">
        <f t="shared" si="894"/>
        <v>20.830635560351045</v>
      </c>
      <c r="LI184" s="243">
        <f t="shared" si="1121"/>
        <v>0.67144737346943328</v>
      </c>
      <c r="LJ184" s="243">
        <f t="shared" si="1122"/>
        <v>17.768433145390031</v>
      </c>
      <c r="LK184" s="243">
        <f t="shared" si="895"/>
        <v>10.208173244668803</v>
      </c>
      <c r="LL184" s="243">
        <f t="shared" si="1123"/>
        <v>257.24596576565381</v>
      </c>
      <c r="LM184" s="243">
        <f t="shared" si="896"/>
        <v>1.0833333356823494</v>
      </c>
      <c r="LN184" s="244">
        <v>0.123090457874221</v>
      </c>
      <c r="LO184" s="243">
        <f t="shared" si="1124"/>
        <v>3.9676544865538798E-3</v>
      </c>
      <c r="LP184" s="243">
        <f t="shared" si="1125"/>
        <v>0.10499557563843652</v>
      </c>
      <c r="LQ184" s="243">
        <f t="shared" si="897"/>
        <v>6.0321189677828513E-2</v>
      </c>
      <c r="LR184" s="243">
        <f t="shared" si="1126"/>
        <v>1.5200939798812787</v>
      </c>
      <c r="LS184" s="244">
        <v>674.03998666666598</v>
      </c>
      <c r="LT184" s="243">
        <f t="shared" si="898"/>
        <v>76.58574498870702</v>
      </c>
      <c r="LU184" s="243">
        <f t="shared" si="1127"/>
        <v>2.4686379428453953</v>
      </c>
      <c r="LV184" s="243">
        <f t="shared" si="1128"/>
        <v>65.327276538402344</v>
      </c>
      <c r="LW184" s="243">
        <f t="shared" si="899"/>
        <v>37.531286582768651</v>
      </c>
      <c r="LX184" s="243">
        <f t="shared" si="1129"/>
        <v>945.78842188576994</v>
      </c>
      <c r="LY184" s="245">
        <f t="shared" si="900"/>
        <v>0</v>
      </c>
      <c r="LZ184" s="244">
        <v>0</v>
      </c>
      <c r="MA184" s="249">
        <f t="shared" si="1130"/>
        <v>0</v>
      </c>
      <c r="MB184" s="249">
        <f t="shared" si="1131"/>
        <v>0</v>
      </c>
      <c r="MC184" s="249">
        <f t="shared" si="901"/>
        <v>0</v>
      </c>
      <c r="MD184" s="247">
        <f t="shared" si="1132"/>
        <v>0</v>
      </c>
      <c r="ME184" s="250">
        <f t="shared" si="1133"/>
        <v>8529.0845633776571</v>
      </c>
      <c r="MF184" s="251">
        <f t="shared" si="1180"/>
        <v>2669.6493841810293</v>
      </c>
      <c r="MG184" s="252" t="e">
        <f t="shared" si="1134"/>
        <v>#REF!</v>
      </c>
      <c r="MH184" s="252" t="e">
        <f t="shared" si="1181"/>
        <v>#REF!</v>
      </c>
      <c r="MI184" s="252">
        <f t="shared" si="1135"/>
        <v>674.03998666666598</v>
      </c>
      <c r="MJ184" s="252">
        <f t="shared" si="1136"/>
        <v>0</v>
      </c>
      <c r="MK184" s="252">
        <f t="shared" si="1182"/>
        <v>1095.8908333333334</v>
      </c>
      <c r="ML184" s="252">
        <f t="shared" si="1137"/>
        <v>0</v>
      </c>
      <c r="MM184" s="252">
        <f t="shared" si="1138"/>
        <v>0</v>
      </c>
      <c r="MN184" s="252">
        <f t="shared" si="1139"/>
        <v>386.43892</v>
      </c>
      <c r="MO184" s="252">
        <f t="shared" si="1140"/>
        <v>103.02000022338107</v>
      </c>
      <c r="MP184" s="253">
        <f t="shared" si="1141"/>
        <v>2.6400000057243798</v>
      </c>
      <c r="MQ184" s="254">
        <f t="shared" si="1183"/>
        <v>0</v>
      </c>
      <c r="MR184" s="255">
        <f t="shared" si="1142"/>
        <v>0</v>
      </c>
      <c r="MS184" s="255">
        <f t="shared" si="1184"/>
        <v>0</v>
      </c>
      <c r="MT184" s="255">
        <f t="shared" si="1185"/>
        <v>734.55532758112508</v>
      </c>
      <c r="MU184" s="255">
        <f t="shared" si="902"/>
        <v>23.677397837592132</v>
      </c>
      <c r="MV184" s="255">
        <f t="shared" si="1143"/>
        <v>764.41808864252994</v>
      </c>
      <c r="MW184" s="255" t="e">
        <f t="shared" si="903"/>
        <v>#REF!</v>
      </c>
      <c r="MX184" s="255" t="e">
        <f t="shared" si="904"/>
        <v>#REF!</v>
      </c>
      <c r="MY184" s="256" t="e">
        <f t="shared" si="1144"/>
        <v>#REF!</v>
      </c>
      <c r="MZ184" s="254">
        <f t="shared" si="1145"/>
        <v>97.565790565538322</v>
      </c>
      <c r="NA184" s="255">
        <f t="shared" si="905"/>
        <v>109.95664596736169</v>
      </c>
      <c r="NB184" s="255">
        <f t="shared" si="1146"/>
        <v>0.3280806383815863</v>
      </c>
      <c r="NC184" s="255">
        <f t="shared" si="906"/>
        <v>0.40681999159316701</v>
      </c>
      <c r="ND184" s="255">
        <f t="shared" si="1147"/>
        <v>99.757751006326131</v>
      </c>
      <c r="NE184" s="255">
        <f t="shared" si="1215"/>
        <v>0.97802716662438782</v>
      </c>
      <c r="NF184" s="256">
        <f t="shared" si="1186"/>
        <v>3.2887734042919741E-3</v>
      </c>
      <c r="NG184" s="257">
        <f t="shared" si="1187"/>
        <v>1.1249987557783274</v>
      </c>
      <c r="NH184" s="254">
        <f t="shared" si="1148"/>
        <v>1181.598064835388</v>
      </c>
      <c r="NI184" s="255">
        <f t="shared" si="907"/>
        <v>1331.6610190694823</v>
      </c>
      <c r="NJ184" s="255" t="e">
        <f t="shared" si="1149"/>
        <v>#REF!</v>
      </c>
      <c r="NK184" s="255" t="e">
        <f t="shared" si="908"/>
        <v>#REF!</v>
      </c>
      <c r="NL184" s="255">
        <f t="shared" si="1150"/>
        <v>1273.4972143329624</v>
      </c>
      <c r="NM184" s="255">
        <f t="shared" si="1188"/>
        <v>0.92783718058958631</v>
      </c>
      <c r="NN184" s="256" t="e">
        <f t="shared" si="1189"/>
        <v>#REF!</v>
      </c>
      <c r="NO184" s="257" t="e">
        <f t="shared" si="1216"/>
        <v>#REF!</v>
      </c>
      <c r="NP184" s="254">
        <f t="shared" si="1151"/>
        <v>148.16017812339746</v>
      </c>
      <c r="NQ184" s="255">
        <f t="shared" si="909"/>
        <v>166.97652074506894</v>
      </c>
      <c r="NR184" s="255">
        <f t="shared" si="1152"/>
        <v>130.30350798821485</v>
      </c>
      <c r="NS184" s="255">
        <f t="shared" si="910"/>
        <v>161.57634990538642</v>
      </c>
      <c r="NT184" s="255">
        <f t="shared" si="1153"/>
        <v>1395.4059028691779</v>
      </c>
      <c r="NU184" s="255">
        <f t="shared" si="1154"/>
        <v>0.10617711865684129</v>
      </c>
      <c r="NV184" s="256">
        <f t="shared" si="1155"/>
        <v>9.3380361742981005E-2</v>
      </c>
      <c r="NW184" s="257">
        <f t="shared" si="911"/>
        <v>1.0358957808877343</v>
      </c>
      <c r="NX184" s="254">
        <f t="shared" si="1156"/>
        <v>29.143254583898877</v>
      </c>
      <c r="NY184" s="255">
        <f t="shared" si="912"/>
        <v>32.844447916054037</v>
      </c>
      <c r="NZ184" s="255">
        <f t="shared" si="1157"/>
        <v>0.10384029642259401</v>
      </c>
      <c r="OA184" s="255">
        <f t="shared" si="913"/>
        <v>0.12876196756401659</v>
      </c>
      <c r="OB184" s="255">
        <f t="shared" si="1158"/>
        <v>31.57417178303573</v>
      </c>
      <c r="OC184" s="255">
        <f t="shared" si="1190"/>
        <v>0.92300931229990502</v>
      </c>
      <c r="OD184" s="256">
        <f t="shared" si="1191"/>
        <v>3.2887734042919741E-3</v>
      </c>
      <c r="OE184" s="257">
        <f t="shared" si="1192"/>
        <v>1.1180114882791181</v>
      </c>
      <c r="OF184" s="254">
        <f t="shared" si="1159"/>
        <v>0</v>
      </c>
      <c r="OG184" s="255">
        <f t="shared" si="914"/>
        <v>0</v>
      </c>
      <c r="OH184" s="255">
        <f t="shared" si="1160"/>
        <v>0</v>
      </c>
      <c r="OI184" s="255">
        <f t="shared" si="915"/>
        <v>0</v>
      </c>
      <c r="OJ184" s="255">
        <f t="shared" si="1161"/>
        <v>0</v>
      </c>
      <c r="OK184" s="255"/>
      <c r="OL184" s="256"/>
      <c r="OM184" s="257"/>
      <c r="ON184" s="258"/>
      <c r="OO184" s="254">
        <f t="shared" si="1162"/>
        <v>0</v>
      </c>
      <c r="OP184" s="255">
        <f t="shared" si="916"/>
        <v>0</v>
      </c>
      <c r="OQ184" s="255">
        <f t="shared" si="1163"/>
        <v>0</v>
      </c>
      <c r="OR184" s="255">
        <f t="shared" si="917"/>
        <v>0</v>
      </c>
      <c r="OS184" s="255">
        <f t="shared" si="1164"/>
        <v>0</v>
      </c>
      <c r="OT184" s="255"/>
      <c r="OU184" s="256"/>
      <c r="OV184" s="257"/>
      <c r="OW184" s="258"/>
      <c r="OX184" s="254">
        <f t="shared" si="1165"/>
        <v>694.42934556063688</v>
      </c>
      <c r="OY184" s="255">
        <f t="shared" si="918"/>
        <v>782.62187244683776</v>
      </c>
      <c r="OZ184" s="255">
        <f t="shared" si="1166"/>
        <v>3.635823895750776</v>
      </c>
      <c r="PA184" s="255">
        <f t="shared" si="919"/>
        <v>4.5084216307309619</v>
      </c>
      <c r="PB184" s="255">
        <f t="shared" si="1167"/>
        <v>1105.5258142764981</v>
      </c>
      <c r="PC184" s="255">
        <f t="shared" si="804"/>
        <v>0.6281439443502278</v>
      </c>
      <c r="PD184" s="259">
        <f t="shared" si="920"/>
        <v>3.2887734042919749E-3</v>
      </c>
      <c r="PE184" s="257">
        <f t="shared" si="805"/>
        <v>1.0805635865495089</v>
      </c>
      <c r="PF184" s="254">
        <f t="shared" si="921"/>
        <v>12.181205470866068</v>
      </c>
      <c r="PG184" s="255">
        <f t="shared" si="922"/>
        <v>13.728218565666058</v>
      </c>
      <c r="PH184" s="255">
        <f t="shared" si="1168"/>
        <v>0.37730562941979939</v>
      </c>
      <c r="PI184" s="255">
        <f t="shared" si="923"/>
        <v>0.46785898048055125</v>
      </c>
      <c r="PJ184" s="255">
        <f t="shared" si="924"/>
        <v>114.72533464677677</v>
      </c>
      <c r="PK184" s="255">
        <f t="shared" si="1193"/>
        <v>0.1061771186666859</v>
      </c>
      <c r="PL184" s="259">
        <f t="shared" si="1194"/>
        <v>3.2887734045969059E-3</v>
      </c>
      <c r="PM184" s="257">
        <f t="shared" si="1195"/>
        <v>1.0142737996877724</v>
      </c>
      <c r="PN184" s="254">
        <f t="shared" si="925"/>
        <v>0.31215669232271764</v>
      </c>
      <c r="PO184" s="255">
        <f t="shared" si="926"/>
        <v>0.35180059224770277</v>
      </c>
      <c r="PP184" s="255">
        <f t="shared" si="1169"/>
        <v>9.6688687795405629E-3</v>
      </c>
      <c r="PQ184" s="255">
        <f t="shared" si="927"/>
        <v>1.1989397286630298E-2</v>
      </c>
      <c r="PR184" s="255">
        <f t="shared" si="928"/>
        <v>2.9399619827945083</v>
      </c>
      <c r="PS184" s="255">
        <f t="shared" si="1196"/>
        <v>0.10617711866668589</v>
      </c>
      <c r="PT184" s="259">
        <f t="shared" si="1197"/>
        <v>3.2887734045969051E-3</v>
      </c>
      <c r="PU184" s="257">
        <f t="shared" si="1198"/>
        <v>1.0142737996877724</v>
      </c>
      <c r="PV184" s="254">
        <f t="shared" si="929"/>
        <v>146.11237725432636</v>
      </c>
      <c r="PW184" s="255">
        <f t="shared" si="930"/>
        <v>164.66864916562582</v>
      </c>
      <c r="PX184" s="255">
        <f t="shared" si="931"/>
        <v>0.48474890373693158</v>
      </c>
      <c r="PY184" s="255">
        <f t="shared" si="932"/>
        <v>0.60108864063379519</v>
      </c>
      <c r="PZ184" s="255">
        <f t="shared" si="933"/>
        <v>147.39504494420802</v>
      </c>
      <c r="QA184" s="255">
        <f t="shared" si="1170"/>
        <v>0.99129775569886236</v>
      </c>
      <c r="QB184" s="259">
        <f t="shared" si="934"/>
        <v>3.2887734042919745E-3</v>
      </c>
      <c r="QC184" s="257">
        <f t="shared" si="1171"/>
        <v>1.1266841205907856</v>
      </c>
      <c r="QD184" s="254">
        <f t="shared" si="935"/>
        <v>59.675714119466946</v>
      </c>
      <c r="QE184" s="255">
        <f t="shared" si="936"/>
        <v>67.254529812639248</v>
      </c>
      <c r="QF184" s="255">
        <f t="shared" si="937"/>
        <v>0.19969554381170784</v>
      </c>
      <c r="QG184" s="255">
        <f t="shared" si="938"/>
        <v>0.24762247432651771</v>
      </c>
      <c r="QH184" s="255">
        <f t="shared" si="939"/>
        <v>60.720371780888762</v>
      </c>
      <c r="QI184" s="255">
        <f t="shared" si="1199"/>
        <v>0.98279559839996544</v>
      </c>
      <c r="QJ184" s="259">
        <f t="shared" si="1200"/>
        <v>3.2887734042919741E-3</v>
      </c>
      <c r="QK184" s="257">
        <f t="shared" si="1201"/>
        <v>1.1256043466138257</v>
      </c>
      <c r="QL184" s="254">
        <f t="shared" si="940"/>
        <v>746.23273475030328</v>
      </c>
      <c r="QM184" s="255">
        <f t="shared" si="941"/>
        <v>841.00429206359183</v>
      </c>
      <c r="QN184" s="255">
        <f t="shared" si="942"/>
        <v>5.2014501664084438</v>
      </c>
      <c r="QO184" s="255">
        <f t="shared" si="943"/>
        <v>6.4497982063464701</v>
      </c>
      <c r="QP184" s="255">
        <f t="shared" si="1172"/>
        <v>1581.5775448744364</v>
      </c>
      <c r="QQ184" s="255">
        <f t="shared" si="1173"/>
        <v>0.47182810426759553</v>
      </c>
      <c r="QR184" s="259">
        <f t="shared" si="944"/>
        <v>3.2887734042919749E-3</v>
      </c>
      <c r="QS184" s="257">
        <f t="shared" si="1174"/>
        <v>1.0607114748590147</v>
      </c>
      <c r="QT184" s="254">
        <f t="shared" si="945"/>
        <v>193.13628843737584</v>
      </c>
      <c r="QU184" s="255">
        <f t="shared" si="946"/>
        <v>217.66459706892257</v>
      </c>
      <c r="QV184" s="255">
        <f t="shared" si="947"/>
        <v>0.67144737346943328</v>
      </c>
      <c r="QW184" s="255">
        <f t="shared" si="948"/>
        <v>0.83259474310209725</v>
      </c>
      <c r="QX184" s="255">
        <f t="shared" si="949"/>
        <v>204.16346489337604</v>
      </c>
      <c r="QY184" s="255">
        <f t="shared" si="1202"/>
        <v>0.94598849279052388</v>
      </c>
      <c r="QZ184" s="259">
        <f t="shared" si="1203"/>
        <v>3.2887734042919741E-3</v>
      </c>
      <c r="RA184" s="257">
        <f t="shared" si="1204"/>
        <v>1.1209298442014266</v>
      </c>
      <c r="RB184" s="254">
        <f t="shared" si="950"/>
        <v>0.12809460227889255</v>
      </c>
      <c r="RC184" s="255">
        <f t="shared" si="951"/>
        <v>0.14436261676831191</v>
      </c>
      <c r="RD184" s="255">
        <f t="shared" si="1175"/>
        <v>3.9676544865538798E-3</v>
      </c>
      <c r="RE184" s="255">
        <f t="shared" si="952"/>
        <v>4.9198915633268106E-3</v>
      </c>
      <c r="RF184" s="255">
        <f t="shared" si="953"/>
        <v>1.2064237935565703</v>
      </c>
      <c r="RG184" s="255">
        <f t="shared" si="1205"/>
        <v>0.10617711865684128</v>
      </c>
      <c r="RH184" s="259">
        <f t="shared" si="1206"/>
        <v>3.2887734042919745E-3</v>
      </c>
      <c r="RI184" s="257">
        <f t="shared" si="1207"/>
        <v>1.0142737996864488</v>
      </c>
      <c r="RJ184" s="254">
        <f t="shared" si="954"/>
        <v>79.699277376850858</v>
      </c>
      <c r="RK184" s="255">
        <f t="shared" si="955"/>
        <v>89.821085603710912</v>
      </c>
      <c r="RL184" s="255">
        <f t="shared" si="1176"/>
        <v>2.4686379428453953</v>
      </c>
      <c r="RM184" s="255">
        <f t="shared" si="956"/>
        <v>3.0611110491282902</v>
      </c>
      <c r="RN184" s="255">
        <f t="shared" si="957"/>
        <v>750.62573165537299</v>
      </c>
      <c r="RO184" s="255">
        <f t="shared" si="1208"/>
        <v>0.1061771186568413</v>
      </c>
      <c r="RP184" s="259">
        <f t="shared" si="1209"/>
        <v>3.2887734042919745E-3</v>
      </c>
      <c r="RQ184" s="257">
        <f t="shared" si="1210"/>
        <v>1.0142737996864488</v>
      </c>
      <c r="RR184" s="254">
        <f t="shared" si="958"/>
        <v>0</v>
      </c>
      <c r="RS184" s="255">
        <f t="shared" si="959"/>
        <v>0</v>
      </c>
      <c r="RT184" s="255">
        <f t="shared" si="1177"/>
        <v>0</v>
      </c>
      <c r="RU184" s="255">
        <f t="shared" si="960"/>
        <v>0</v>
      </c>
      <c r="RV184" s="255">
        <f t="shared" si="961"/>
        <v>0</v>
      </c>
      <c r="RW184" s="255"/>
      <c r="RX184" s="259"/>
      <c r="RY184" s="257"/>
      <c r="RZ184" s="260"/>
      <c r="SA184" s="242" t="e">
        <f t="shared" si="962"/>
        <v>#REF!</v>
      </c>
      <c r="SB184" s="242">
        <f t="shared" si="963"/>
        <v>6.3112430199164168E-2</v>
      </c>
      <c r="SC184" s="242">
        <f t="shared" si="964"/>
        <v>0.54674579315254623</v>
      </c>
      <c r="SD184" s="242">
        <f t="shared" si="965"/>
        <v>1.9453399896056652E-2</v>
      </c>
      <c r="SE184" s="242">
        <f t="shared" si="966"/>
        <v>0</v>
      </c>
      <c r="SF184" s="262">
        <v>0</v>
      </c>
      <c r="SG184" s="242">
        <f t="shared" si="967"/>
        <v>0</v>
      </c>
      <c r="SH184" s="262">
        <v>0</v>
      </c>
      <c r="SI184" s="242">
        <f t="shared" si="968"/>
        <v>0.58382850581269963</v>
      </c>
      <c r="SJ184" s="242">
        <f t="shared" si="969"/>
        <v>4.4019482906449324E-2</v>
      </c>
      <c r="SK184" s="242">
        <f t="shared" si="970"/>
        <v>1.1157011796565498E-3</v>
      </c>
      <c r="SL184" s="242">
        <f t="shared" si="971"/>
        <v>9.3965455657271518E-2</v>
      </c>
      <c r="SM184" s="242">
        <f t="shared" si="972"/>
        <v>3.8495668654192843E-2</v>
      </c>
      <c r="SN184" s="242">
        <f t="shared" si="973"/>
        <v>0.76445475993089196</v>
      </c>
      <c r="SO184" s="242">
        <f t="shared" si="974"/>
        <v>0.12722553731686193</v>
      </c>
      <c r="SP184" s="242">
        <f t="shared" si="975"/>
        <v>5.0713689984322439E-4</v>
      </c>
      <c r="SQ184" s="242">
        <f t="shared" si="976"/>
        <v>0.28795233173098278</v>
      </c>
      <c r="SR184" s="242">
        <f t="shared" si="977"/>
        <v>0</v>
      </c>
      <c r="SS184" s="242" t="e">
        <f t="shared" si="978"/>
        <v>#REF!</v>
      </c>
      <c r="ST184" s="242" t="e">
        <f t="shared" si="979"/>
        <v>#REF!</v>
      </c>
      <c r="SU184" s="242" t="e">
        <f t="shared" si="1211"/>
        <v>#REF!</v>
      </c>
      <c r="SV184" s="242" t="e">
        <f t="shared" si="1212"/>
        <v>#REF!</v>
      </c>
      <c r="SW184" s="242" t="e">
        <f t="shared" si="980"/>
        <v>#REF!</v>
      </c>
      <c r="SX184" s="242" t="e">
        <f t="shared" si="980"/>
        <v>#REF!</v>
      </c>
      <c r="SY184" s="242" t="e">
        <f t="shared" si="980"/>
        <v>#REF!</v>
      </c>
      <c r="SZ184" s="263" t="e">
        <f t="shared" si="980"/>
        <v>#REF!</v>
      </c>
      <c r="TA184" s="264">
        <f t="shared" si="981"/>
        <v>2342.9525210000002</v>
      </c>
      <c r="TB184" s="264">
        <f t="shared" si="982"/>
        <v>186.88985699999998</v>
      </c>
      <c r="TC184" s="264">
        <f t="shared" si="983"/>
        <v>1758.297086</v>
      </c>
      <c r="TD184" s="264">
        <f t="shared" si="984"/>
        <v>57.965837999999991</v>
      </c>
      <c r="TE184" s="264">
        <f t="shared" si="985"/>
        <v>0</v>
      </c>
      <c r="TF184" s="264">
        <f t="shared" si="985"/>
        <v>0</v>
      </c>
      <c r="TG184" s="264">
        <f t="shared" si="986"/>
        <v>1799.9392109999999</v>
      </c>
      <c r="TH184" s="264">
        <f t="shared" si="987"/>
        <v>144.581458</v>
      </c>
      <c r="TI184" s="264">
        <f t="shared" si="988"/>
        <v>3.664507</v>
      </c>
      <c r="TJ184" s="264">
        <f t="shared" si="989"/>
        <v>277.83625799999999</v>
      </c>
      <c r="TK184" s="264">
        <f t="shared" si="990"/>
        <v>113.93285400000001</v>
      </c>
      <c r="TL184" s="264">
        <f t="shared" si="991"/>
        <v>2400.9183589999998</v>
      </c>
      <c r="TM184" s="264">
        <f t="shared" si="992"/>
        <v>378.11049500000001</v>
      </c>
      <c r="TN184" s="264">
        <f t="shared" si="993"/>
        <v>1.6656850000000001</v>
      </c>
      <c r="TO184" s="264">
        <f t="shared" si="994"/>
        <v>945.77594299999987</v>
      </c>
      <c r="TP184" s="264">
        <f t="shared" si="994"/>
        <v>0</v>
      </c>
      <c r="TQ184" s="264"/>
      <c r="TR184" s="264"/>
      <c r="TS184" s="264" t="e">
        <f t="shared" si="995"/>
        <v>#REF!</v>
      </c>
      <c r="TT184" s="264">
        <f t="shared" si="996"/>
        <v>210.25085659258954</v>
      </c>
      <c r="TU184" s="264">
        <f t="shared" si="997"/>
        <v>1821.4125329345979</v>
      </c>
      <c r="TV184" s="264">
        <f t="shared" si="998"/>
        <v>64.806472811726252</v>
      </c>
      <c r="TW184" s="264">
        <f t="shared" si="998"/>
        <v>0</v>
      </c>
      <c r="TX184" s="264">
        <f t="shared" si="999"/>
        <v>0</v>
      </c>
      <c r="TY184" s="264">
        <f t="shared" si="1000"/>
        <v>1944.9487694092531</v>
      </c>
      <c r="TZ184" s="264">
        <f t="shared" si="1001"/>
        <v>146.64518477005808</v>
      </c>
      <c r="UA184" s="264">
        <f t="shared" si="1002"/>
        <v>3.7168134388724403</v>
      </c>
      <c r="UB184" s="264">
        <f t="shared" si="1003"/>
        <v>313.03370001296463</v>
      </c>
      <c r="UC184" s="264">
        <f t="shared" si="1004"/>
        <v>128.24331568451839</v>
      </c>
      <c r="UD184" s="264">
        <f t="shared" si="1005"/>
        <v>2546.6816535909757</v>
      </c>
      <c r="UE184" s="264">
        <f t="shared" si="1006"/>
        <v>423.83533825127432</v>
      </c>
      <c r="UF184" s="264">
        <f t="shared" si="1007"/>
        <v>1.6894606540307224</v>
      </c>
      <c r="UG184" s="264">
        <f t="shared" si="1008"/>
        <v>959.27575935864411</v>
      </c>
      <c r="UH184" s="264">
        <f t="shared" si="1008"/>
        <v>0</v>
      </c>
      <c r="UI184" s="191"/>
      <c r="UJ184" s="191"/>
      <c r="UK184" s="191"/>
      <c r="UL184" s="191"/>
      <c r="UM184" s="189"/>
      <c r="UN184" s="191"/>
      <c r="UO184" s="191"/>
      <c r="UP184" s="191"/>
      <c r="UQ184" s="191"/>
      <c r="UR184" s="191"/>
      <c r="US184" s="191"/>
      <c r="UT184" s="191"/>
      <c r="UU184" s="191"/>
      <c r="UV184" s="192"/>
      <c r="UW184" s="191"/>
      <c r="UX184" s="191"/>
      <c r="UY184" s="191"/>
      <c r="UZ184" s="191"/>
      <c r="VA184" s="191"/>
      <c r="VB184" s="191"/>
      <c r="VC184" s="191"/>
      <c r="VD184" s="191"/>
      <c r="VE184" s="191"/>
      <c r="VF184" s="191"/>
      <c r="VG184" s="191"/>
      <c r="VH184" s="191"/>
      <c r="VI184" s="191"/>
      <c r="VJ184" s="191"/>
      <c r="VK184" s="191"/>
      <c r="VL184" s="191"/>
      <c r="VM184" s="191"/>
      <c r="VN184" s="219"/>
      <c r="VO184" s="191"/>
      <c r="VP184" s="191"/>
      <c r="VQ184" s="191"/>
      <c r="VR184" s="191"/>
      <c r="VS184" s="191"/>
      <c r="VT184" s="191"/>
      <c r="VU184" s="191"/>
      <c r="VV184" s="191"/>
    </row>
    <row r="185" spans="1:594" ht="23.1" hidden="1" customHeight="1" thickBot="1" x14ac:dyDescent="0.35">
      <c r="A185" s="265">
        <v>148</v>
      </c>
      <c r="B185" s="266" t="s">
        <v>205</v>
      </c>
      <c r="C185" s="265">
        <v>5</v>
      </c>
      <c r="D185" s="267">
        <v>4982.3</v>
      </c>
      <c r="E185" s="239"/>
      <c r="F185" s="240">
        <f t="shared" si="1009"/>
        <v>4982.3</v>
      </c>
      <c r="G185" s="240"/>
      <c r="H185" s="268">
        <f>1660</f>
        <v>1660</v>
      </c>
      <c r="I185" s="269">
        <v>3.5404</v>
      </c>
      <c r="J185" s="269">
        <v>3.5404</v>
      </c>
      <c r="K185" s="269">
        <f t="shared" si="1213"/>
        <v>2.8459000000000003</v>
      </c>
      <c r="L185" s="269">
        <f t="shared" si="1214"/>
        <v>3.0594000000000001</v>
      </c>
      <c r="M185" s="269">
        <v>0.47570000000000001</v>
      </c>
      <c r="N185" s="269">
        <v>0.2135</v>
      </c>
      <c r="O185" s="269">
        <v>0.48099999999999998</v>
      </c>
      <c r="P185" s="269">
        <v>2.3900000000000001E-2</v>
      </c>
      <c r="Q185" s="269">
        <v>0</v>
      </c>
      <c r="R185" s="269">
        <v>0</v>
      </c>
      <c r="S185" s="269">
        <v>0.54339999999999999</v>
      </c>
      <c r="T185" s="269">
        <v>4.36E-2</v>
      </c>
      <c r="U185" s="269">
        <v>1.1000000000000001E-3</v>
      </c>
      <c r="V185" s="269">
        <v>4.9099999999999998E-2</v>
      </c>
      <c r="W185" s="269">
        <v>0.28339999999999999</v>
      </c>
      <c r="X185" s="269">
        <v>1.0479000000000001</v>
      </c>
      <c r="Y185" s="269">
        <v>0.106</v>
      </c>
      <c r="Z185" s="269">
        <v>0</v>
      </c>
      <c r="AA185" s="269">
        <v>0.27179999999999999</v>
      </c>
      <c r="AB185" s="269">
        <v>0</v>
      </c>
      <c r="AC185" s="244">
        <v>405.44</v>
      </c>
      <c r="AD185" s="243">
        <f t="shared" ref="AD185:AD248" si="1217">AC185*0.22</f>
        <v>89.196799999999996</v>
      </c>
      <c r="AE185" s="243">
        <f t="shared" si="806"/>
        <v>0</v>
      </c>
      <c r="AF185" s="243">
        <f t="shared" si="1010"/>
        <v>0</v>
      </c>
      <c r="AG185" s="243">
        <f t="shared" si="1011"/>
        <v>0</v>
      </c>
      <c r="AH185" s="244">
        <v>14.639543156875</v>
      </c>
      <c r="AI185" s="243">
        <f t="shared" si="807"/>
        <v>57.864976733319587</v>
      </c>
      <c r="AJ185" s="243">
        <f t="shared" si="1012"/>
        <v>1.8651992893299187</v>
      </c>
      <c r="AK185" s="243">
        <f t="shared" si="1013"/>
        <v>49.358550178015385</v>
      </c>
      <c r="AL185" s="243">
        <f t="shared" si="808"/>
        <v>28.357065994509732</v>
      </c>
      <c r="AM185" s="243">
        <f t="shared" si="1014"/>
        <v>714.59806306164523</v>
      </c>
      <c r="AN185" s="244">
        <v>873.05</v>
      </c>
      <c r="AO185" s="244">
        <v>192.071</v>
      </c>
      <c r="AP185" s="243">
        <f t="shared" si="1015"/>
        <v>0</v>
      </c>
      <c r="AQ185" s="243">
        <f t="shared" si="1016"/>
        <v>0</v>
      </c>
      <c r="AR185" s="243">
        <f t="shared" si="1017"/>
        <v>0</v>
      </c>
      <c r="AS185" s="244">
        <v>88.390056540399996</v>
      </c>
      <c r="AT185" s="244" t="e">
        <f t="shared" si="809"/>
        <v>#REF!</v>
      </c>
      <c r="AU185" s="243">
        <f t="shared" si="810"/>
        <v>131.06418812738065</v>
      </c>
      <c r="AV185" s="243">
        <f t="shared" si="1018"/>
        <v>4.2246769004752514</v>
      </c>
      <c r="AW185" s="243">
        <f t="shared" si="1019"/>
        <v>111.79712965305889</v>
      </c>
      <c r="AX185" s="243">
        <f t="shared" si="811"/>
        <v>64.22876223338902</v>
      </c>
      <c r="AY185" s="243">
        <f t="shared" si="1020"/>
        <v>1618.5648082814034</v>
      </c>
      <c r="AZ185" s="244">
        <v>293</v>
      </c>
      <c r="BA185" s="243">
        <f t="shared" si="1021"/>
        <v>1493.4698333333333</v>
      </c>
      <c r="BB185" s="243">
        <f t="shared" si="1022"/>
        <v>155.74756833333333</v>
      </c>
      <c r="BC185" s="243">
        <f t="shared" si="1023"/>
        <v>124.59805466666667</v>
      </c>
      <c r="BD185" s="243">
        <f t="shared" si="1024"/>
        <v>31.149513666666664</v>
      </c>
      <c r="BE185" s="244">
        <v>58.405338125</v>
      </c>
      <c r="BF185" s="243">
        <f t="shared" si="1025"/>
        <v>46.724270500000003</v>
      </c>
      <c r="BG185" s="243">
        <f t="shared" si="1026"/>
        <v>11.681067624999997</v>
      </c>
      <c r="BH185" s="243">
        <f t="shared" si="812"/>
        <v>194.02344411842202</v>
      </c>
      <c r="BI185" s="243">
        <f t="shared" si="1027"/>
        <v>6.2540833940168241</v>
      </c>
      <c r="BJ185" s="243">
        <f t="shared" si="1028"/>
        <v>165.50107582979584</v>
      </c>
      <c r="BK185" s="243">
        <f t="shared" si="813"/>
        <v>95.08230919550445</v>
      </c>
      <c r="BL185" s="243">
        <f t="shared" si="1029"/>
        <v>2396.0741917267119</v>
      </c>
      <c r="BM185" s="244">
        <v>43.3</v>
      </c>
      <c r="BN185" s="243">
        <f t="shared" si="1030"/>
        <v>9.5259999999999998</v>
      </c>
      <c r="BO185" s="243">
        <f t="shared" si="814"/>
        <v>0</v>
      </c>
      <c r="BP185" s="243">
        <f t="shared" si="1031"/>
        <v>0</v>
      </c>
      <c r="BQ185" s="243">
        <f t="shared" si="1032"/>
        <v>0</v>
      </c>
      <c r="BR185" s="244">
        <v>5.4509490316166698</v>
      </c>
      <c r="BS185" s="243">
        <f t="shared" si="815"/>
        <v>6.6215412223940584</v>
      </c>
      <c r="BT185" s="243">
        <f t="shared" si="1033"/>
        <v>0.21343642872609236</v>
      </c>
      <c r="BU185" s="243">
        <f t="shared" si="1034"/>
        <v>5.6481431970081601</v>
      </c>
      <c r="BV185" s="243">
        <f t="shared" si="816"/>
        <v>3.2449245127005364</v>
      </c>
      <c r="BW185" s="243">
        <f t="shared" si="1035"/>
        <v>81.772097720053509</v>
      </c>
      <c r="BX185" s="244">
        <v>0</v>
      </c>
      <c r="BY185" s="243">
        <f t="shared" si="817"/>
        <v>0</v>
      </c>
      <c r="BZ185" s="243">
        <f t="shared" si="1036"/>
        <v>0</v>
      </c>
      <c r="CA185" s="243">
        <f t="shared" si="1037"/>
        <v>0</v>
      </c>
      <c r="CB185" s="243">
        <f t="shared" si="818"/>
        <v>0</v>
      </c>
      <c r="CC185" s="243">
        <f t="shared" si="1038"/>
        <v>0</v>
      </c>
      <c r="CD185" s="245"/>
      <c r="CE185" s="243">
        <f t="shared" si="819"/>
        <v>0</v>
      </c>
      <c r="CF185" s="243">
        <f t="shared" si="1039"/>
        <v>0</v>
      </c>
      <c r="CG185" s="243">
        <f t="shared" si="1040"/>
        <v>0</v>
      </c>
      <c r="CH185" s="243">
        <f t="shared" si="820"/>
        <v>0</v>
      </c>
      <c r="CI185" s="243">
        <f t="shared" si="1041"/>
        <v>0</v>
      </c>
      <c r="CJ185" s="245"/>
      <c r="CK185" s="243">
        <f t="shared" si="821"/>
        <v>0</v>
      </c>
      <c r="CL185" s="243">
        <f t="shared" si="1042"/>
        <v>0</v>
      </c>
      <c r="CM185" s="243">
        <f t="shared" si="1043"/>
        <v>0</v>
      </c>
      <c r="CN185" s="243">
        <f t="shared" si="822"/>
        <v>0</v>
      </c>
      <c r="CO185" s="243">
        <f t="shared" si="1044"/>
        <v>0</v>
      </c>
      <c r="CP185" s="243">
        <v>0</v>
      </c>
      <c r="CQ185" s="243">
        <f t="shared" si="823"/>
        <v>0</v>
      </c>
      <c r="CR185" s="243">
        <f t="shared" si="1178"/>
        <v>0</v>
      </c>
      <c r="CS185" s="243">
        <f t="shared" si="1045"/>
        <v>0</v>
      </c>
      <c r="CT185" s="243">
        <f t="shared" si="824"/>
        <v>0</v>
      </c>
      <c r="CU185" s="243">
        <f t="shared" si="1046"/>
        <v>0</v>
      </c>
      <c r="CV185" s="243"/>
      <c r="CW185" s="243">
        <f t="shared" si="825"/>
        <v>0</v>
      </c>
      <c r="CX185" s="243">
        <f t="shared" si="1179"/>
        <v>0</v>
      </c>
      <c r="CY185" s="243">
        <f t="shared" si="1047"/>
        <v>0</v>
      </c>
      <c r="CZ185" s="243">
        <f t="shared" si="826"/>
        <v>0</v>
      </c>
      <c r="DA185" s="243">
        <f t="shared" si="1048"/>
        <v>0</v>
      </c>
      <c r="DB185" s="244">
        <v>61.37</v>
      </c>
      <c r="DC185" s="243">
        <f t="shared" si="1049"/>
        <v>13.5014</v>
      </c>
      <c r="DD185" s="243">
        <f t="shared" si="827"/>
        <v>0</v>
      </c>
      <c r="DE185" s="244">
        <v>2.5364916317499899</v>
      </c>
      <c r="DF185" s="244">
        <v>0.17555110325000001</v>
      </c>
      <c r="DG185" s="243">
        <f t="shared" si="828"/>
        <v>8.8151828944638915</v>
      </c>
      <c r="DH185" s="243">
        <f t="shared" si="829"/>
        <v>4.3199312814731945</v>
      </c>
      <c r="DI185" s="243">
        <f t="shared" si="1050"/>
        <v>108.86226829312447</v>
      </c>
      <c r="DJ185" s="244">
        <v>290.89999999999998</v>
      </c>
      <c r="DK185" s="243">
        <f t="shared" si="1051"/>
        <v>63.997999999999998</v>
      </c>
      <c r="DL185" s="243">
        <f t="shared" si="830"/>
        <v>0</v>
      </c>
      <c r="DM185" s="244">
        <v>12.039115951755001</v>
      </c>
      <c r="DN185" s="244">
        <v>15.987776929666699</v>
      </c>
      <c r="DO185" s="243">
        <f t="shared" si="831"/>
        <v>43.50867719446952</v>
      </c>
      <c r="DP185" s="243">
        <f t="shared" si="832"/>
        <v>21.321678503794558</v>
      </c>
      <c r="DQ185" s="243">
        <f t="shared" si="1052"/>
        <v>537.30629829562281</v>
      </c>
      <c r="DR185" s="244">
        <v>73.27</v>
      </c>
      <c r="DS185" s="243">
        <f t="shared" si="1053"/>
        <v>16.119399999999999</v>
      </c>
      <c r="DT185" s="243">
        <f t="shared" si="833"/>
        <v>0</v>
      </c>
      <c r="DU185" s="244">
        <v>3.0993900062700002</v>
      </c>
      <c r="DV185" s="244">
        <v>0</v>
      </c>
      <c r="DW185" s="243">
        <f t="shared" si="834"/>
        <v>10.508757678848502</v>
      </c>
      <c r="DX185" s="243">
        <f t="shared" si="835"/>
        <v>5.1498773842559249</v>
      </c>
      <c r="DY185" s="243">
        <f t="shared" si="836"/>
        <v>129.77691008324931</v>
      </c>
      <c r="DZ185" s="244">
        <v>269.99</v>
      </c>
      <c r="EA185" s="243">
        <f t="shared" si="1054"/>
        <v>59.397800000000004</v>
      </c>
      <c r="EB185" s="243">
        <f t="shared" si="837"/>
        <v>0</v>
      </c>
      <c r="EC185" s="244">
        <v>11.182981331364999</v>
      </c>
      <c r="ED185" s="244">
        <v>0.1220333929375</v>
      </c>
      <c r="EE185" s="243">
        <f t="shared" si="838"/>
        <v>38.710185662714494</v>
      </c>
      <c r="EF185" s="243">
        <f t="shared" si="839"/>
        <v>18.97015001935085</v>
      </c>
      <c r="EG185" s="243">
        <f t="shared" si="840"/>
        <v>478.04778048764143</v>
      </c>
      <c r="EH185" s="244">
        <v>16.72</v>
      </c>
      <c r="EI185" s="243">
        <f t="shared" si="1055"/>
        <v>3.6783999999999999</v>
      </c>
      <c r="EJ185" s="243">
        <f t="shared" si="841"/>
        <v>0</v>
      </c>
      <c r="EK185" s="244">
        <v>0.70532849110000095</v>
      </c>
      <c r="EL185" s="244">
        <v>0</v>
      </c>
      <c r="EM185" s="243">
        <f t="shared" si="842"/>
        <v>2.3978470127909182</v>
      </c>
      <c r="EN185" s="243">
        <f t="shared" si="843"/>
        <v>1.175078775194546</v>
      </c>
      <c r="EO185" s="243">
        <f t="shared" si="1056"/>
        <v>29.611985134902557</v>
      </c>
      <c r="EP185" s="244">
        <v>0</v>
      </c>
      <c r="EQ185" s="244">
        <v>577.94680000000005</v>
      </c>
      <c r="ER185" s="244">
        <v>0</v>
      </c>
      <c r="ES185" s="244">
        <v>0</v>
      </c>
      <c r="ET185" s="244">
        <v>0</v>
      </c>
      <c r="EU185" s="243">
        <f t="shared" si="844"/>
        <v>65.667448693557191</v>
      </c>
      <c r="EV185" s="243">
        <f t="shared" si="1057"/>
        <v>2.1167014237267314</v>
      </c>
      <c r="EW185" s="243">
        <f t="shared" si="1058"/>
        <v>56.014021682598027</v>
      </c>
      <c r="EX185" s="243">
        <f t="shared" si="845"/>
        <v>32.180712434677865</v>
      </c>
      <c r="EY185" s="243">
        <f t="shared" si="1059"/>
        <v>810.95395335388207</v>
      </c>
      <c r="EZ185" s="245">
        <f t="shared" si="1060"/>
        <v>712.25</v>
      </c>
      <c r="FA185" s="245">
        <f t="shared" si="1060"/>
        <v>156.69499999999999</v>
      </c>
      <c r="FB185" s="245">
        <f t="shared" si="1060"/>
        <v>0</v>
      </c>
      <c r="FC185" s="245">
        <f t="shared" si="1061"/>
        <v>0</v>
      </c>
      <c r="FD185" s="245">
        <f t="shared" si="1062"/>
        <v>0</v>
      </c>
      <c r="FE185" s="245">
        <f t="shared" si="1063"/>
        <v>45.848668838094191</v>
      </c>
      <c r="FF185" s="245">
        <f t="shared" si="1064"/>
        <v>169.60809913684452</v>
      </c>
      <c r="FG185" s="245">
        <f t="shared" si="1065"/>
        <v>5.4670877590188276</v>
      </c>
      <c r="FH185" s="245">
        <f t="shared" si="1066"/>
        <v>144.67490258270925</v>
      </c>
      <c r="FI185" s="245">
        <f t="shared" si="1067"/>
        <v>83.117428398746938</v>
      </c>
      <c r="FJ185" s="245">
        <f t="shared" si="1067"/>
        <v>2094.5591956484227</v>
      </c>
      <c r="FK185" s="244">
        <f t="shared" si="846"/>
        <v>154.53000033507115</v>
      </c>
      <c r="FL185" s="244">
        <v>17.558001651049299</v>
      </c>
      <c r="FM185" s="243">
        <f t="shared" si="1068"/>
        <v>0.56595844412969731</v>
      </c>
      <c r="FN185" s="243">
        <f t="shared" si="1069"/>
        <v>14.97689197237627</v>
      </c>
      <c r="FO185" s="244">
        <v>8.6044000825524698</v>
      </c>
      <c r="FP185" s="244">
        <f t="shared" si="1070"/>
        <v>216.8308824824075</v>
      </c>
      <c r="FQ185" s="244">
        <f t="shared" si="847"/>
        <v>3.9600000085865696</v>
      </c>
      <c r="FR185" s="244">
        <v>0.44994296601407702</v>
      </c>
      <c r="FS185" s="243">
        <f t="shared" si="1071"/>
        <v>1.4503303169310843E-2</v>
      </c>
      <c r="FT185" s="243">
        <f t="shared" si="1072"/>
        <v>0.38379921187219385</v>
      </c>
      <c r="FU185" s="244">
        <v>0.22049714830070399</v>
      </c>
      <c r="FV185" s="244">
        <f t="shared" si="1073"/>
        <v>5.5565281474816208</v>
      </c>
      <c r="FW185" s="270">
        <v>2.197E-2</v>
      </c>
      <c r="FX185" s="243">
        <f t="shared" si="1074"/>
        <v>94.089780380583008</v>
      </c>
      <c r="FY185" s="243">
        <f t="shared" si="1075"/>
        <v>20.699751683728262</v>
      </c>
      <c r="FZ185" s="243">
        <f t="shared" si="848"/>
        <v>0</v>
      </c>
      <c r="GA185" s="243">
        <f t="shared" si="1076"/>
        <v>0</v>
      </c>
      <c r="GB185" s="243">
        <f t="shared" si="1077"/>
        <v>0</v>
      </c>
      <c r="GC185" s="243">
        <f t="shared" si="1078"/>
        <v>1.710749757759243</v>
      </c>
      <c r="GD185" s="243">
        <f t="shared" si="849"/>
        <v>13.236990462332811</v>
      </c>
      <c r="GE185" s="243">
        <f t="shared" si="1079"/>
        <v>0.42667649063433194</v>
      </c>
      <c r="GF185" s="243">
        <f t="shared" si="1080"/>
        <v>11.291089961931164</v>
      </c>
      <c r="GG185" s="243">
        <f t="shared" si="850"/>
        <v>6.4868636142201668</v>
      </c>
      <c r="GH185" s="247">
        <f t="shared" si="1081"/>
        <v>163.4689630783482</v>
      </c>
      <c r="GI185" s="244">
        <v>89</v>
      </c>
      <c r="GJ185" s="244">
        <v>3906.15</v>
      </c>
      <c r="GK185" s="244">
        <v>859.35299999999995</v>
      </c>
      <c r="GL185" s="244">
        <v>2395.9285383519</v>
      </c>
      <c r="GM185" s="244">
        <v>71.022008333333304</v>
      </c>
      <c r="GN185" s="271">
        <v>540.36</v>
      </c>
      <c r="GO185" s="243">
        <f t="shared" si="1082"/>
        <v>118.8792</v>
      </c>
      <c r="GP185" s="243">
        <f t="shared" si="851"/>
        <v>0</v>
      </c>
      <c r="GQ185" s="243">
        <f t="shared" si="1083"/>
        <v>0</v>
      </c>
      <c r="GR185" s="243">
        <f t="shared" si="1084"/>
        <v>0</v>
      </c>
      <c r="GS185" s="244">
        <v>10.90150193325</v>
      </c>
      <c r="GT185" s="244">
        <v>4.7611672338749997</v>
      </c>
      <c r="GU185" s="245"/>
      <c r="GV185" s="243">
        <f t="shared" si="852"/>
        <v>76.683673768447235</v>
      </c>
      <c r="GW185" s="243">
        <f t="shared" si="1085"/>
        <v>2.4717945446568534</v>
      </c>
      <c r="GX185" s="243">
        <f t="shared" si="1086"/>
        <v>65.410809322161256</v>
      </c>
      <c r="GY185" s="243">
        <f t="shared" si="853"/>
        <v>37.579277146778608</v>
      </c>
      <c r="GZ185" s="243">
        <f t="shared" si="1087"/>
        <v>946.99778409882083</v>
      </c>
      <c r="HA185" s="244">
        <v>0</v>
      </c>
      <c r="HB185" s="244">
        <v>44</v>
      </c>
      <c r="HC185" s="244">
        <v>0</v>
      </c>
      <c r="HD185" s="244">
        <v>0</v>
      </c>
      <c r="HE185" s="244">
        <v>201.1</v>
      </c>
      <c r="HF185" s="243">
        <f t="shared" si="1088"/>
        <v>44.241999999999997</v>
      </c>
      <c r="HG185" s="243">
        <f t="shared" si="854"/>
        <v>0</v>
      </c>
      <c r="HH185" s="244">
        <v>8.6271604395150092</v>
      </c>
      <c r="HI185" s="244">
        <v>217.32070112083301</v>
      </c>
      <c r="HJ185" s="243">
        <f t="shared" si="855"/>
        <v>53.548878207834733</v>
      </c>
      <c r="HK185" s="243">
        <f t="shared" si="856"/>
        <v>26.24193698840914</v>
      </c>
      <c r="HL185" s="243">
        <f t="shared" si="857"/>
        <v>661.29681210791034</v>
      </c>
      <c r="HM185" s="244">
        <v>152.93</v>
      </c>
      <c r="HN185" s="243">
        <f t="shared" si="1089"/>
        <v>33.644600000000004</v>
      </c>
      <c r="HO185" s="243">
        <f t="shared" si="858"/>
        <v>0</v>
      </c>
      <c r="HP185" s="244">
        <v>6.6014539810350001</v>
      </c>
      <c r="HQ185" s="244">
        <v>148.434510936473</v>
      </c>
      <c r="HR185" s="243">
        <f t="shared" si="859"/>
        <v>38.81446223925375</v>
      </c>
      <c r="HS185" s="243">
        <f t="shared" si="860"/>
        <v>19.021251357838089</v>
      </c>
      <c r="HT185" s="243">
        <f t="shared" si="861"/>
        <v>479.33553421751981</v>
      </c>
      <c r="HU185" s="244">
        <v>120.13</v>
      </c>
      <c r="HV185" s="243">
        <f t="shared" si="1090"/>
        <v>26.428599999999999</v>
      </c>
      <c r="HW185" s="243">
        <f t="shared" si="862"/>
        <v>0</v>
      </c>
      <c r="HX185" s="244">
        <v>4.9063726215400099</v>
      </c>
      <c r="HY185" s="244">
        <v>270.43236791010003</v>
      </c>
      <c r="HZ185" s="243">
        <f t="shared" si="863"/>
        <v>47.936803116324363</v>
      </c>
      <c r="IA185" s="243">
        <f t="shared" si="864"/>
        <v>23.491707182398219</v>
      </c>
      <c r="IB185" s="243">
        <f t="shared" si="865"/>
        <v>591.99102099643505</v>
      </c>
      <c r="IC185" s="244">
        <v>58.85</v>
      </c>
      <c r="ID185" s="243">
        <f t="shared" si="1091"/>
        <v>12.947000000000001</v>
      </c>
      <c r="IE185" s="243">
        <f t="shared" si="866"/>
        <v>0</v>
      </c>
      <c r="IF185" s="244">
        <v>2.58301450777501</v>
      </c>
      <c r="IG185" s="244">
        <v>5.0190328278066696</v>
      </c>
      <c r="IH185" s="243">
        <f t="shared" si="867"/>
        <v>9.0214754493434821</v>
      </c>
      <c r="II185" s="243">
        <f t="shared" si="868"/>
        <v>4.4210261392462575</v>
      </c>
      <c r="IJ185" s="243">
        <f t="shared" si="1092"/>
        <v>111.40985870900569</v>
      </c>
      <c r="IK185" s="244">
        <v>41.96</v>
      </c>
      <c r="IL185" s="243">
        <f t="shared" si="1093"/>
        <v>9.2311999999999994</v>
      </c>
      <c r="IM185" s="243">
        <f t="shared" si="869"/>
        <v>0</v>
      </c>
      <c r="IN185" s="244">
        <v>1.92731673451999</v>
      </c>
      <c r="IO185" s="244">
        <v>85.442720615040002</v>
      </c>
      <c r="IP185" s="243">
        <f t="shared" si="870"/>
        <v>15.74359948799445</v>
      </c>
      <c r="IQ185" s="243">
        <f t="shared" si="871"/>
        <v>7.7152418418777238</v>
      </c>
      <c r="IR185" s="243">
        <f t="shared" si="1094"/>
        <v>194.42409441531859</v>
      </c>
      <c r="IS185" s="244">
        <v>12.67</v>
      </c>
      <c r="IT185" s="243">
        <f t="shared" si="1095"/>
        <v>2.7873999999999999</v>
      </c>
      <c r="IU185" s="243">
        <f t="shared" si="872"/>
        <v>0</v>
      </c>
      <c r="IV185" s="244">
        <v>0.55406755568999899</v>
      </c>
      <c r="IW185" s="244">
        <v>1.3146043546661601</v>
      </c>
      <c r="IX185" s="243">
        <f t="shared" si="873"/>
        <v>1.9686222645997786</v>
      </c>
      <c r="IY185" s="243">
        <f t="shared" si="874"/>
        <v>0.96473470874779699</v>
      </c>
      <c r="IZ185" s="243">
        <f t="shared" si="1096"/>
        <v>24.311314660444484</v>
      </c>
      <c r="JA185" s="244">
        <v>96.066712499999994</v>
      </c>
      <c r="JB185" s="243">
        <f t="shared" si="1097"/>
        <v>21.134676750000001</v>
      </c>
      <c r="JC185" s="244">
        <v>698.18663749999996</v>
      </c>
      <c r="JD185" s="243">
        <f t="shared" si="875"/>
        <v>0</v>
      </c>
      <c r="JE185" s="243">
        <f t="shared" si="876"/>
        <v>92.645986467865995</v>
      </c>
      <c r="JF185" s="243">
        <f t="shared" si="877"/>
        <v>45.401700660893304</v>
      </c>
      <c r="JG185" s="243">
        <f t="shared" si="1098"/>
        <v>1144.1228566545112</v>
      </c>
      <c r="JH185" s="244">
        <v>0</v>
      </c>
      <c r="JI185" s="243">
        <f t="shared" si="1099"/>
        <v>0</v>
      </c>
      <c r="JJ185" s="244">
        <v>0</v>
      </c>
      <c r="JK185" s="243">
        <f t="shared" si="878"/>
        <v>0</v>
      </c>
      <c r="JL185" s="243">
        <f t="shared" si="879"/>
        <v>0</v>
      </c>
      <c r="JM185" s="243">
        <f t="shared" si="880"/>
        <v>0</v>
      </c>
      <c r="JN185" s="243">
        <f t="shared" si="1100"/>
        <v>0</v>
      </c>
      <c r="JO185" s="244">
        <v>25.337785714285701</v>
      </c>
      <c r="JP185" s="243">
        <f t="shared" si="1101"/>
        <v>5.5743128571428544</v>
      </c>
      <c r="JQ185" s="244">
        <v>30.869723809523801</v>
      </c>
      <c r="JR185" s="243">
        <f t="shared" si="881"/>
        <v>0</v>
      </c>
      <c r="JS185" s="243">
        <f t="shared" si="882"/>
        <v>7.0197718049406133</v>
      </c>
      <c r="JT185" s="243">
        <f t="shared" si="883"/>
        <v>3.4400797092946487</v>
      </c>
      <c r="JU185" s="243">
        <f t="shared" si="1102"/>
        <v>86.69000867422514</v>
      </c>
      <c r="JV185" s="244">
        <v>34.055238095238103</v>
      </c>
      <c r="JW185" s="243">
        <f t="shared" si="1103"/>
        <v>7.4921523809523825</v>
      </c>
      <c r="JX185" s="244">
        <v>69.869333333333302</v>
      </c>
      <c r="JY185" s="243">
        <f t="shared" si="884"/>
        <v>0</v>
      </c>
      <c r="JZ185" s="243">
        <f t="shared" si="885"/>
        <v>12.65938663275951</v>
      </c>
      <c r="KA185" s="243">
        <f t="shared" si="886"/>
        <v>6.2038055221141652</v>
      </c>
      <c r="KB185" s="243">
        <f t="shared" si="1104"/>
        <v>156.33589915727694</v>
      </c>
      <c r="KC185" s="244">
        <v>178.82</v>
      </c>
      <c r="KD185" s="243">
        <f t="shared" si="1105"/>
        <v>39.340399999999995</v>
      </c>
      <c r="KE185" s="244">
        <v>99.82</v>
      </c>
      <c r="KF185" s="243">
        <f t="shared" si="887"/>
        <v>0</v>
      </c>
      <c r="KG185" s="243">
        <f t="shared" si="888"/>
        <v>36.129556565685263</v>
      </c>
      <c r="KH185" s="243">
        <f t="shared" si="889"/>
        <v>17.705497828284262</v>
      </c>
      <c r="KI185" s="243">
        <f t="shared" si="1106"/>
        <v>446.17854527276342</v>
      </c>
      <c r="KJ185" s="244">
        <v>135.11075</v>
      </c>
      <c r="KK185" s="243">
        <f t="shared" si="1107"/>
        <v>29.724364999999999</v>
      </c>
      <c r="KL185" s="244">
        <v>130.96299999999999</v>
      </c>
      <c r="KM185" s="243">
        <f t="shared" si="890"/>
        <v>0</v>
      </c>
      <c r="KN185" s="243">
        <f t="shared" si="891"/>
        <v>33.609161847445868</v>
      </c>
      <c r="KO185" s="243">
        <f t="shared" si="892"/>
        <v>16.470363842372294</v>
      </c>
      <c r="KP185" s="243">
        <f t="shared" si="1108"/>
        <v>415.0531688277818</v>
      </c>
      <c r="KQ185" s="243">
        <f t="shared" si="1109"/>
        <v>1057.0304863095239</v>
      </c>
      <c r="KR185" s="243">
        <f t="shared" si="1109"/>
        <v>232.54670698809522</v>
      </c>
      <c r="KS185" s="243">
        <f t="shared" si="1110"/>
        <v>1782.8720182478507</v>
      </c>
      <c r="KT185" s="243">
        <f t="shared" si="1111"/>
        <v>0</v>
      </c>
      <c r="KU185" s="243">
        <f t="shared" si="1112"/>
        <v>0</v>
      </c>
      <c r="KV185" s="243">
        <f t="shared" si="1113"/>
        <v>0</v>
      </c>
      <c r="KW185" s="243">
        <f t="shared" si="1114"/>
        <v>349.09770408404785</v>
      </c>
      <c r="KX185" s="243">
        <f t="shared" si="1115"/>
        <v>11.252692497659595</v>
      </c>
      <c r="KY185" s="243">
        <f t="shared" si="1116"/>
        <v>297.77868266454482</v>
      </c>
      <c r="KZ185" s="243">
        <f t="shared" si="1117"/>
        <v>171.07734578147586</v>
      </c>
      <c r="LA185" s="243">
        <f t="shared" si="1117"/>
        <v>4311.1491136931927</v>
      </c>
      <c r="LB185" s="244">
        <v>196.37</v>
      </c>
      <c r="LC185" s="243">
        <f t="shared" si="1118"/>
        <v>43.2014</v>
      </c>
      <c r="LD185" s="243">
        <f t="shared" si="893"/>
        <v>0</v>
      </c>
      <c r="LE185" s="243">
        <f t="shared" si="1119"/>
        <v>0</v>
      </c>
      <c r="LF185" s="243">
        <f t="shared" si="1120"/>
        <v>0</v>
      </c>
      <c r="LG185" s="244">
        <v>16.383111069083299</v>
      </c>
      <c r="LH185" s="243">
        <f t="shared" si="894"/>
        <v>29.082053440755345</v>
      </c>
      <c r="LI185" s="243">
        <f t="shared" si="1121"/>
        <v>0.93742067261071094</v>
      </c>
      <c r="LJ185" s="243">
        <f t="shared" si="1122"/>
        <v>24.80685338647503</v>
      </c>
      <c r="LK185" s="243">
        <f t="shared" si="895"/>
        <v>14.251828225491932</v>
      </c>
      <c r="LL185" s="243">
        <f t="shared" si="1123"/>
        <v>359.14607128239663</v>
      </c>
      <c r="LM185" s="243">
        <f t="shared" si="896"/>
        <v>0</v>
      </c>
      <c r="LN185" s="244">
        <v>0</v>
      </c>
      <c r="LO185" s="243">
        <f t="shared" si="1124"/>
        <v>0</v>
      </c>
      <c r="LP185" s="243">
        <f t="shared" si="1125"/>
        <v>0</v>
      </c>
      <c r="LQ185" s="243">
        <f t="shared" si="897"/>
        <v>0</v>
      </c>
      <c r="LR185" s="243">
        <f t="shared" si="1126"/>
        <v>0</v>
      </c>
      <c r="LS185" s="244">
        <v>964.98500000000001</v>
      </c>
      <c r="LT185" s="243">
        <f t="shared" si="898"/>
        <v>109.6434879084931</v>
      </c>
      <c r="LU185" s="243">
        <f t="shared" si="1127"/>
        <v>3.5342095905279516</v>
      </c>
      <c r="LV185" s="243">
        <f t="shared" si="1128"/>
        <v>93.525374157936071</v>
      </c>
      <c r="LW185" s="243">
        <f t="shared" si="899"/>
        <v>53.731424395424654</v>
      </c>
      <c r="LX185" s="243">
        <f t="shared" si="1129"/>
        <v>1354.0318947647013</v>
      </c>
      <c r="LY185" s="245">
        <f t="shared" si="900"/>
        <v>0</v>
      </c>
      <c r="LZ185" s="244">
        <v>0</v>
      </c>
      <c r="MA185" s="249">
        <f t="shared" si="1130"/>
        <v>0</v>
      </c>
      <c r="MB185" s="249">
        <f t="shared" si="1131"/>
        <v>0</v>
      </c>
      <c r="MC185" s="249">
        <f t="shared" si="901"/>
        <v>0</v>
      </c>
      <c r="MD185" s="247">
        <f t="shared" si="1132"/>
        <v>0</v>
      </c>
      <c r="ME185" s="250">
        <f t="shared" si="1133"/>
        <v>14262.749593985585</v>
      </c>
      <c r="MF185" s="251">
        <f t="shared" si="1180"/>
        <v>4784.7061253619304</v>
      </c>
      <c r="MG185" s="252" t="e">
        <f t="shared" si="1134"/>
        <v>#REF!</v>
      </c>
      <c r="MH185" s="252" t="e">
        <f t="shared" si="1181"/>
        <v>#REF!</v>
      </c>
      <c r="MI185" s="252">
        <f t="shared" si="1135"/>
        <v>964.98500000000001</v>
      </c>
      <c r="MJ185" s="252">
        <f t="shared" si="1136"/>
        <v>0</v>
      </c>
      <c r="MK185" s="252">
        <f t="shared" si="1182"/>
        <v>1493.4698333333333</v>
      </c>
      <c r="ML185" s="252">
        <f t="shared" si="1137"/>
        <v>0</v>
      </c>
      <c r="MM185" s="252">
        <f t="shared" si="1138"/>
        <v>0</v>
      </c>
      <c r="MN185" s="252">
        <f t="shared" si="1139"/>
        <v>577.94680000000005</v>
      </c>
      <c r="MO185" s="252">
        <f t="shared" si="1140"/>
        <v>154.53000033507115</v>
      </c>
      <c r="MP185" s="253">
        <f t="shared" si="1141"/>
        <v>3.9600000085865696</v>
      </c>
      <c r="MQ185" s="254">
        <f t="shared" si="1183"/>
        <v>0</v>
      </c>
      <c r="MR185" s="255">
        <f t="shared" si="1142"/>
        <v>0</v>
      </c>
      <c r="MS185" s="255">
        <f t="shared" si="1184"/>
        <v>0</v>
      </c>
      <c r="MT185" s="255">
        <f t="shared" si="1185"/>
        <v>1220.6015523130577</v>
      </c>
      <c r="MU185" s="255">
        <f t="shared" si="902"/>
        <v>39.344440738682096</v>
      </c>
      <c r="MV185" s="255">
        <f t="shared" si="1143"/>
        <v>1270.2241350365885</v>
      </c>
      <c r="MW185" s="255" t="e">
        <f t="shared" si="903"/>
        <v>#REF!</v>
      </c>
      <c r="MX185" s="255" t="e">
        <f t="shared" si="904"/>
        <v>#REF!</v>
      </c>
      <c r="MY185" s="256" t="e">
        <f t="shared" si="1144"/>
        <v>#REF!</v>
      </c>
      <c r="MZ185" s="254">
        <f t="shared" si="1145"/>
        <v>554.85423121717872</v>
      </c>
      <c r="NA185" s="255">
        <f t="shared" si="905"/>
        <v>625.32071858176039</v>
      </c>
      <c r="NB185" s="255">
        <f t="shared" si="1146"/>
        <v>1.8651992893299187</v>
      </c>
      <c r="NC185" s="255">
        <f t="shared" si="906"/>
        <v>2.3128471187690991</v>
      </c>
      <c r="ND185" s="255">
        <f t="shared" si="1147"/>
        <v>567.14131989019461</v>
      </c>
      <c r="NE185" s="255">
        <f t="shared" si="1215"/>
        <v>0.97833504940991634</v>
      </c>
      <c r="NF185" s="256">
        <f t="shared" si="1186"/>
        <v>3.2887734042919741E-3</v>
      </c>
      <c r="NG185" s="257">
        <f t="shared" si="1187"/>
        <v>1.1250378568920893</v>
      </c>
      <c r="NH185" s="254">
        <f t="shared" si="1148"/>
        <v>1201.5134981767317</v>
      </c>
      <c r="NI185" s="255">
        <f t="shared" si="907"/>
        <v>1354.1057124451766</v>
      </c>
      <c r="NJ185" s="255" t="e">
        <f t="shared" si="1149"/>
        <v>#REF!</v>
      </c>
      <c r="NK185" s="255" t="e">
        <f t="shared" si="908"/>
        <v>#REF!</v>
      </c>
      <c r="NL185" s="255">
        <f t="shared" si="1150"/>
        <v>1284.5752446677805</v>
      </c>
      <c r="NM185" s="255">
        <f t="shared" si="1188"/>
        <v>0.93533913498969035</v>
      </c>
      <c r="NN185" s="256" t="e">
        <f t="shared" si="1189"/>
        <v>#REF!</v>
      </c>
      <c r="NO185" s="257" t="e">
        <f t="shared" si="1216"/>
        <v>#REF!</v>
      </c>
      <c r="NP185" s="254">
        <f t="shared" si="1151"/>
        <v>201.91131251235092</v>
      </c>
      <c r="NQ185" s="255">
        <f t="shared" si="909"/>
        <v>227.55404920141947</v>
      </c>
      <c r="NR185" s="255">
        <f t="shared" si="1152"/>
        <v>177.57640856068349</v>
      </c>
      <c r="NS185" s="255">
        <f t="shared" si="910"/>
        <v>220.19474661524754</v>
      </c>
      <c r="NT185" s="255">
        <f t="shared" si="1153"/>
        <v>1901.6461839100889</v>
      </c>
      <c r="NU185" s="255">
        <f t="shared" si="1154"/>
        <v>0.10617711865684128</v>
      </c>
      <c r="NV185" s="256">
        <f t="shared" si="1155"/>
        <v>9.3380361742981005E-2</v>
      </c>
      <c r="NW185" s="257">
        <f t="shared" si="911"/>
        <v>1.0358957808877343</v>
      </c>
      <c r="NX185" s="254">
        <f t="shared" si="1156"/>
        <v>59.716734700349946</v>
      </c>
      <c r="NY185" s="255">
        <f t="shared" si="912"/>
        <v>67.300760007294386</v>
      </c>
      <c r="NZ185" s="255">
        <f t="shared" si="1157"/>
        <v>0.21343642872609236</v>
      </c>
      <c r="OA185" s="255">
        <f t="shared" si="913"/>
        <v>0.26466117162035452</v>
      </c>
      <c r="OB185" s="255">
        <f t="shared" si="1158"/>
        <v>64.898490254010724</v>
      </c>
      <c r="OC185" s="255">
        <f t="shared" si="1190"/>
        <v>0.92015599232925849</v>
      </c>
      <c r="OD185" s="256">
        <f t="shared" si="1191"/>
        <v>3.2887734042919741E-3</v>
      </c>
      <c r="OE185" s="257">
        <f t="shared" si="1192"/>
        <v>1.1176491166428459</v>
      </c>
      <c r="OF185" s="254">
        <f t="shared" si="1159"/>
        <v>0</v>
      </c>
      <c r="OG185" s="255">
        <f t="shared" si="914"/>
        <v>0</v>
      </c>
      <c r="OH185" s="255">
        <f t="shared" si="1160"/>
        <v>0</v>
      </c>
      <c r="OI185" s="255">
        <f t="shared" si="915"/>
        <v>0</v>
      </c>
      <c r="OJ185" s="255">
        <f t="shared" si="1161"/>
        <v>0</v>
      </c>
      <c r="OK185" s="255"/>
      <c r="OL185" s="256"/>
      <c r="OM185" s="257"/>
      <c r="ON185" s="258"/>
      <c r="OO185" s="254">
        <f t="shared" si="1162"/>
        <v>0</v>
      </c>
      <c r="OP185" s="255">
        <f t="shared" si="916"/>
        <v>0</v>
      </c>
      <c r="OQ185" s="255">
        <f t="shared" si="1163"/>
        <v>0</v>
      </c>
      <c r="OR185" s="255">
        <f t="shared" si="917"/>
        <v>0</v>
      </c>
      <c r="OS185" s="255">
        <f t="shared" si="1164"/>
        <v>0</v>
      </c>
      <c r="OT185" s="255"/>
      <c r="OU185" s="256"/>
      <c r="OV185" s="257"/>
      <c r="OW185" s="258"/>
      <c r="OX185" s="254">
        <f t="shared" si="1165"/>
        <v>1045.4483811509053</v>
      </c>
      <c r="OY185" s="255">
        <f t="shared" si="918"/>
        <v>1178.2203255570703</v>
      </c>
      <c r="OZ185" s="255">
        <f t="shared" si="1166"/>
        <v>5.4670877590188276</v>
      </c>
      <c r="PA185" s="255">
        <f t="shared" si="919"/>
        <v>6.7791888211833458</v>
      </c>
      <c r="PB185" s="255">
        <f t="shared" si="1167"/>
        <v>1662.3485679749385</v>
      </c>
      <c r="PC185" s="255">
        <f t="shared" si="804"/>
        <v>0.62889841594682117</v>
      </c>
      <c r="PD185" s="259">
        <f t="shared" si="920"/>
        <v>3.2887734042919745E-3</v>
      </c>
      <c r="PE185" s="257">
        <f t="shared" si="805"/>
        <v>1.0806594044422764</v>
      </c>
      <c r="PF185" s="254">
        <f t="shared" si="921"/>
        <v>18.271808206299049</v>
      </c>
      <c r="PG185" s="255">
        <f t="shared" si="922"/>
        <v>20.592327848499028</v>
      </c>
      <c r="PH185" s="255">
        <f t="shared" si="1168"/>
        <v>0.56595844412969731</v>
      </c>
      <c r="PI185" s="255">
        <f t="shared" si="923"/>
        <v>0.70178847072082462</v>
      </c>
      <c r="PJ185" s="255">
        <f t="shared" si="924"/>
        <v>172.0880019701647</v>
      </c>
      <c r="PK185" s="255">
        <f t="shared" si="1193"/>
        <v>0.10617711866668587</v>
      </c>
      <c r="PL185" s="259">
        <f t="shared" si="1194"/>
        <v>3.2887734045969042E-3</v>
      </c>
      <c r="PM185" s="257">
        <f t="shared" si="1195"/>
        <v>1.0142737996877724</v>
      </c>
      <c r="PN185" s="254">
        <f t="shared" si="925"/>
        <v>0.46823503848407649</v>
      </c>
      <c r="PO185" s="255">
        <f t="shared" si="926"/>
        <v>0.52770088837155416</v>
      </c>
      <c r="PP185" s="255">
        <f t="shared" si="1169"/>
        <v>1.4503303169310843E-2</v>
      </c>
      <c r="PQ185" s="255">
        <f t="shared" si="927"/>
        <v>1.7984095929945446E-2</v>
      </c>
      <c r="PR185" s="255">
        <f t="shared" si="928"/>
        <v>4.409942974191762</v>
      </c>
      <c r="PS185" s="255">
        <f t="shared" si="1196"/>
        <v>0.1061771186666859</v>
      </c>
      <c r="PT185" s="259">
        <f t="shared" si="1197"/>
        <v>3.2887734045969055E-3</v>
      </c>
      <c r="PU185" s="257">
        <f t="shared" si="1198"/>
        <v>1.0142737996877724</v>
      </c>
      <c r="PV185" s="254">
        <f t="shared" si="929"/>
        <v>128.56466181786729</v>
      </c>
      <c r="PW185" s="255">
        <f t="shared" si="930"/>
        <v>144.89237386873643</v>
      </c>
      <c r="PX185" s="255">
        <f t="shared" si="931"/>
        <v>0.42667649063433194</v>
      </c>
      <c r="PY185" s="255">
        <f t="shared" si="932"/>
        <v>0.5290788483865716</v>
      </c>
      <c r="PZ185" s="255">
        <f t="shared" si="933"/>
        <v>129.73727228440333</v>
      </c>
      <c r="QA185" s="255">
        <f t="shared" si="1170"/>
        <v>0.99096165314802132</v>
      </c>
      <c r="QB185" s="259">
        <f t="shared" si="934"/>
        <v>3.2887734042919741E-3</v>
      </c>
      <c r="QC185" s="257">
        <f t="shared" si="1171"/>
        <v>1.1266414355668286</v>
      </c>
      <c r="QD185" s="254">
        <f t="shared" si="935"/>
        <v>739.04038737303676</v>
      </c>
      <c r="QE185" s="255">
        <f t="shared" si="936"/>
        <v>832.89851656941244</v>
      </c>
      <c r="QF185" s="255">
        <f t="shared" si="937"/>
        <v>2.4717945446568534</v>
      </c>
      <c r="QG185" s="255">
        <f t="shared" si="938"/>
        <v>3.0650252353744984</v>
      </c>
      <c r="QH185" s="255">
        <f t="shared" si="939"/>
        <v>751.58554293557211</v>
      </c>
      <c r="QI185" s="255">
        <f t="shared" si="1199"/>
        <v>0.98330841288732618</v>
      </c>
      <c r="QJ185" s="259">
        <f t="shared" si="1200"/>
        <v>3.2887734042919745E-3</v>
      </c>
      <c r="QK185" s="257">
        <f t="shared" si="1201"/>
        <v>1.1256694740537205</v>
      </c>
      <c r="QL185" s="254">
        <f t="shared" si="940"/>
        <v>1652.8671861483638</v>
      </c>
      <c r="QM185" s="255">
        <f t="shared" si="941"/>
        <v>1862.7813187892059</v>
      </c>
      <c r="QN185" s="255">
        <f t="shared" si="942"/>
        <v>11.252692497659595</v>
      </c>
      <c r="QO185" s="255">
        <f t="shared" si="943"/>
        <v>13.953338697097898</v>
      </c>
      <c r="QP185" s="255">
        <f t="shared" si="1172"/>
        <v>3421.546915629518</v>
      </c>
      <c r="QQ185" s="255">
        <f t="shared" si="1173"/>
        <v>0.48307599659034889</v>
      </c>
      <c r="QR185" s="259">
        <f t="shared" si="944"/>
        <v>3.2887734042919745E-3</v>
      </c>
      <c r="QS185" s="257">
        <f t="shared" si="1174"/>
        <v>1.0621399571840044</v>
      </c>
      <c r="QT185" s="254">
        <f t="shared" si="945"/>
        <v>269.83576113149957</v>
      </c>
      <c r="QU185" s="255">
        <f t="shared" si="946"/>
        <v>304.10490279520002</v>
      </c>
      <c r="QV185" s="255">
        <f t="shared" si="947"/>
        <v>0.93742067261071094</v>
      </c>
      <c r="QW185" s="255">
        <f t="shared" si="948"/>
        <v>1.1624016340372816</v>
      </c>
      <c r="QX185" s="255">
        <f t="shared" si="949"/>
        <v>285.03656450983863</v>
      </c>
      <c r="QY185" s="255">
        <f t="shared" si="1202"/>
        <v>0.94667068976052593</v>
      </c>
      <c r="QZ185" s="259">
        <f t="shared" si="1203"/>
        <v>3.2887734042919745E-3</v>
      </c>
      <c r="RA185" s="257">
        <f t="shared" si="1204"/>
        <v>1.121016483216617</v>
      </c>
      <c r="RB185" s="254">
        <f t="shared" si="950"/>
        <v>0</v>
      </c>
      <c r="RC185" s="255">
        <f t="shared" si="951"/>
        <v>0</v>
      </c>
      <c r="RD185" s="255">
        <f t="shared" si="1175"/>
        <v>0</v>
      </c>
      <c r="RE185" s="255">
        <f t="shared" si="952"/>
        <v>0</v>
      </c>
      <c r="RF185" s="255">
        <f t="shared" si="953"/>
        <v>0</v>
      </c>
      <c r="RG185" s="255"/>
      <c r="RH185" s="259"/>
      <c r="RI185" s="257"/>
      <c r="RJ185" s="254">
        <f t="shared" si="954"/>
        <v>114.100956472682</v>
      </c>
      <c r="RK185" s="255">
        <f t="shared" si="955"/>
        <v>128.59177794471262</v>
      </c>
      <c r="RL185" s="255">
        <f t="shared" si="1176"/>
        <v>3.5342095905279516</v>
      </c>
      <c r="RM185" s="255">
        <f t="shared" si="956"/>
        <v>4.38241989225466</v>
      </c>
      <c r="RN185" s="255">
        <f t="shared" si="957"/>
        <v>1074.6284879084931</v>
      </c>
      <c r="RO185" s="255">
        <f t="shared" si="1208"/>
        <v>0.10617711865684129</v>
      </c>
      <c r="RP185" s="259">
        <f t="shared" si="1209"/>
        <v>3.2887734042919745E-3</v>
      </c>
      <c r="RQ185" s="257">
        <f t="shared" si="1210"/>
        <v>1.0142737996864488</v>
      </c>
      <c r="RR185" s="254">
        <f t="shared" si="958"/>
        <v>0</v>
      </c>
      <c r="RS185" s="255">
        <f t="shared" si="959"/>
        <v>0</v>
      </c>
      <c r="RT185" s="255">
        <f t="shared" si="1177"/>
        <v>0</v>
      </c>
      <c r="RU185" s="255">
        <f t="shared" si="960"/>
        <v>0</v>
      </c>
      <c r="RV185" s="255">
        <f t="shared" si="961"/>
        <v>0</v>
      </c>
      <c r="RW185" s="255"/>
      <c r="RX185" s="259"/>
      <c r="RY185" s="257"/>
      <c r="RZ185" s="260"/>
      <c r="SA185" s="242" t="e">
        <f t="shared" si="962"/>
        <v>#REF!</v>
      </c>
      <c r="SB185" s="242">
        <f t="shared" si="963"/>
        <v>0.24019558244646108</v>
      </c>
      <c r="SC185" s="242">
        <f t="shared" si="964"/>
        <v>0.49826587060700017</v>
      </c>
      <c r="SD185" s="242">
        <f t="shared" si="965"/>
        <v>2.6711813887764019E-2</v>
      </c>
      <c r="SE185" s="242">
        <f t="shared" si="966"/>
        <v>0</v>
      </c>
      <c r="SF185" s="262">
        <v>0</v>
      </c>
      <c r="SG185" s="242">
        <f t="shared" si="967"/>
        <v>0</v>
      </c>
      <c r="SH185" s="262">
        <v>0</v>
      </c>
      <c r="SI185" s="242">
        <f t="shared" si="968"/>
        <v>0.58723032037393297</v>
      </c>
      <c r="SJ185" s="242">
        <f t="shared" si="969"/>
        <v>4.4222337666386877E-2</v>
      </c>
      <c r="SK185" s="242">
        <f t="shared" si="970"/>
        <v>1.1157011796565498E-3</v>
      </c>
      <c r="SL185" s="242">
        <f t="shared" si="971"/>
        <v>5.5318094486331279E-2</v>
      </c>
      <c r="SM185" s="242">
        <f t="shared" si="972"/>
        <v>0.31901472894682437</v>
      </c>
      <c r="SN185" s="242">
        <f t="shared" si="973"/>
        <v>1.1130164611331184</v>
      </c>
      <c r="SO185" s="242">
        <f t="shared" si="974"/>
        <v>0.1188277472209614</v>
      </c>
      <c r="SP185" s="242">
        <f t="shared" si="975"/>
        <v>0</v>
      </c>
      <c r="SQ185" s="242">
        <f t="shared" si="976"/>
        <v>0.27567961875477676</v>
      </c>
      <c r="SR185" s="242">
        <f t="shared" si="977"/>
        <v>0</v>
      </c>
      <c r="SS185" s="242" t="e">
        <f t="shared" si="978"/>
        <v>#REF!</v>
      </c>
      <c r="ST185" s="242" t="e">
        <f t="shared" si="979"/>
        <v>#REF!</v>
      </c>
      <c r="SU185" s="242" t="e">
        <f t="shared" si="1211"/>
        <v>#REF!</v>
      </c>
      <c r="SV185" s="242" t="e">
        <f t="shared" si="1212"/>
        <v>#REF!</v>
      </c>
      <c r="SW185" s="242" t="e">
        <f t="shared" si="980"/>
        <v>#REF!</v>
      </c>
      <c r="SX185" s="242" t="e">
        <f t="shared" si="980"/>
        <v>#REF!</v>
      </c>
      <c r="SY185" s="242" t="e">
        <f t="shared" si="980"/>
        <v>#REF!</v>
      </c>
      <c r="SZ185" s="263" t="e">
        <f t="shared" si="980"/>
        <v>#REF!</v>
      </c>
      <c r="TA185" s="264">
        <f t="shared" si="981"/>
        <v>2370.0801100000003</v>
      </c>
      <c r="TB185" s="264">
        <f t="shared" si="982"/>
        <v>1063.7210500000001</v>
      </c>
      <c r="TC185" s="264">
        <f t="shared" si="983"/>
        <v>2396.4863</v>
      </c>
      <c r="TD185" s="264">
        <f t="shared" si="984"/>
        <v>119.07697</v>
      </c>
      <c r="TE185" s="264">
        <f t="shared" si="985"/>
        <v>0</v>
      </c>
      <c r="TF185" s="264">
        <f t="shared" si="985"/>
        <v>0</v>
      </c>
      <c r="TG185" s="264">
        <f t="shared" si="986"/>
        <v>2707.3818200000001</v>
      </c>
      <c r="TH185" s="264">
        <f t="shared" si="987"/>
        <v>217.22828000000001</v>
      </c>
      <c r="TI185" s="264">
        <f t="shared" si="988"/>
        <v>5.4805300000000008</v>
      </c>
      <c r="TJ185" s="264">
        <f t="shared" si="989"/>
        <v>244.63093000000001</v>
      </c>
      <c r="TK185" s="264">
        <f t="shared" si="990"/>
        <v>1411.9838199999999</v>
      </c>
      <c r="TL185" s="264">
        <f t="shared" si="991"/>
        <v>5220.9521700000005</v>
      </c>
      <c r="TM185" s="264">
        <f t="shared" si="992"/>
        <v>528.12379999999996</v>
      </c>
      <c r="TN185" s="264">
        <f t="shared" si="993"/>
        <v>0</v>
      </c>
      <c r="TO185" s="264">
        <f t="shared" si="994"/>
        <v>1354.18914</v>
      </c>
      <c r="TP185" s="264">
        <f t="shared" si="994"/>
        <v>0</v>
      </c>
      <c r="TQ185" s="264"/>
      <c r="TR185" s="264"/>
      <c r="TS185" s="264" t="e">
        <f t="shared" si="995"/>
        <v>#REF!</v>
      </c>
      <c r="TT185" s="264">
        <f t="shared" si="996"/>
        <v>1196.7264504230031</v>
      </c>
      <c r="TU185" s="264">
        <f t="shared" si="997"/>
        <v>2482.5100471252572</v>
      </c>
      <c r="TV185" s="264">
        <f t="shared" si="998"/>
        <v>133.08627033300667</v>
      </c>
      <c r="TW185" s="264">
        <f t="shared" si="998"/>
        <v>0</v>
      </c>
      <c r="TX185" s="264">
        <f t="shared" si="999"/>
        <v>0</v>
      </c>
      <c r="TY185" s="264">
        <f t="shared" si="1000"/>
        <v>2925.7576251990463</v>
      </c>
      <c r="TZ185" s="264">
        <f t="shared" si="1001"/>
        <v>220.32895295523934</v>
      </c>
      <c r="UA185" s="264">
        <f t="shared" si="1002"/>
        <v>5.5587579874028279</v>
      </c>
      <c r="UB185" s="264">
        <f t="shared" si="1003"/>
        <v>275.61134215924835</v>
      </c>
      <c r="UC185" s="264">
        <f t="shared" si="1004"/>
        <v>1589.4270840317631</v>
      </c>
      <c r="UD185" s="264">
        <f t="shared" si="1005"/>
        <v>5545.3819143035362</v>
      </c>
      <c r="UE185" s="264">
        <f t="shared" si="1006"/>
        <v>592.03548497899601</v>
      </c>
      <c r="UF185" s="264">
        <f t="shared" si="1007"/>
        <v>0</v>
      </c>
      <c r="UG185" s="264">
        <f t="shared" si="1008"/>
        <v>1373.5185645219242</v>
      </c>
      <c r="UH185" s="264">
        <f t="shared" si="1008"/>
        <v>0</v>
      </c>
      <c r="UI185" s="191"/>
      <c r="UJ185" s="191"/>
      <c r="UK185" s="191"/>
      <c r="UL185" s="191"/>
      <c r="UM185" s="189"/>
      <c r="UN185" s="191"/>
      <c r="UO185" s="191"/>
      <c r="UP185" s="191"/>
      <c r="UQ185" s="191"/>
      <c r="UR185" s="191"/>
      <c r="US185" s="191"/>
      <c r="UT185" s="191"/>
      <c r="UU185" s="191"/>
      <c r="UV185" s="192"/>
      <c r="UW185" s="191"/>
      <c r="UX185" s="191"/>
      <c r="UY185" s="191"/>
      <c r="UZ185" s="191"/>
      <c r="VA185" s="191"/>
      <c r="VB185" s="191"/>
      <c r="VC185" s="191"/>
      <c r="VD185" s="191"/>
      <c r="VE185" s="191"/>
      <c r="VF185" s="191"/>
      <c r="VG185" s="191"/>
      <c r="VH185" s="191"/>
      <c r="VI185" s="191"/>
      <c r="VJ185" s="191"/>
      <c r="VK185" s="191"/>
      <c r="VL185" s="191"/>
      <c r="VM185" s="191"/>
      <c r="VN185" s="219"/>
      <c r="VO185" s="191"/>
      <c r="VP185" s="191"/>
      <c r="VQ185" s="191"/>
      <c r="VR185" s="191"/>
      <c r="VS185" s="191"/>
      <c r="VT185" s="191"/>
      <c r="VU185" s="191"/>
      <c r="VV185" s="191"/>
    </row>
    <row r="186" spans="1:594" ht="23.1" hidden="1" customHeight="1" thickBot="1" x14ac:dyDescent="0.35">
      <c r="A186" s="265">
        <v>149</v>
      </c>
      <c r="B186" s="266" t="s">
        <v>200</v>
      </c>
      <c r="C186" s="265">
        <v>5</v>
      </c>
      <c r="D186" s="267">
        <v>4379.47</v>
      </c>
      <c r="E186" s="239">
        <v>50.7</v>
      </c>
      <c r="F186" s="240">
        <f t="shared" si="1009"/>
        <v>4328.7700000000004</v>
      </c>
      <c r="G186" s="240"/>
      <c r="H186" s="268">
        <f>1692</f>
        <v>1692</v>
      </c>
      <c r="I186" s="269">
        <v>3.6253000000000002</v>
      </c>
      <c r="J186" s="269">
        <v>3.6253000000000002</v>
      </c>
      <c r="K186" s="269">
        <f t="shared" si="1213"/>
        <v>3.0332000000000003</v>
      </c>
      <c r="L186" s="269">
        <f t="shared" si="1214"/>
        <v>3.2550000000000003</v>
      </c>
      <c r="M186" s="269">
        <v>0.45450000000000002</v>
      </c>
      <c r="N186" s="269">
        <v>0.2218</v>
      </c>
      <c r="O186" s="269">
        <v>0.37030000000000002</v>
      </c>
      <c r="P186" s="269">
        <v>1.78E-2</v>
      </c>
      <c r="Q186" s="269">
        <v>0</v>
      </c>
      <c r="R186" s="269">
        <v>0</v>
      </c>
      <c r="S186" s="269">
        <v>0.52110000000000001</v>
      </c>
      <c r="T186" s="269">
        <v>4.1300000000000003E-2</v>
      </c>
      <c r="U186" s="269">
        <v>1.1000000000000001E-3</v>
      </c>
      <c r="V186" s="269">
        <v>0.1249</v>
      </c>
      <c r="W186" s="269">
        <v>0.1968</v>
      </c>
      <c r="X186" s="269">
        <v>1.2584</v>
      </c>
      <c r="Y186" s="269">
        <v>0.1066</v>
      </c>
      <c r="Z186" s="269">
        <v>1E-4</v>
      </c>
      <c r="AA186" s="269">
        <v>0.31059999999999999</v>
      </c>
      <c r="AB186" s="269">
        <v>0</v>
      </c>
      <c r="AC186" s="244">
        <v>370.3</v>
      </c>
      <c r="AD186" s="243">
        <f t="shared" si="1217"/>
        <v>81.466000000000008</v>
      </c>
      <c r="AE186" s="243">
        <f t="shared" si="806"/>
        <v>0</v>
      </c>
      <c r="AF186" s="243">
        <f t="shared" si="1010"/>
        <v>0</v>
      </c>
      <c r="AG186" s="243">
        <f t="shared" si="1011"/>
        <v>0</v>
      </c>
      <c r="AH186" s="244">
        <v>13.486659386041699</v>
      </c>
      <c r="AI186" s="243">
        <f t="shared" si="807"/>
        <v>52.862919458631715</v>
      </c>
      <c r="AJ186" s="243">
        <f t="shared" si="1012"/>
        <v>1.7039647360537036</v>
      </c>
      <c r="AK186" s="243">
        <f t="shared" si="1013"/>
        <v>45.091819092581069</v>
      </c>
      <c r="AL186" s="243">
        <f t="shared" si="808"/>
        <v>25.905778942233674</v>
      </c>
      <c r="AM186" s="243">
        <f t="shared" si="1014"/>
        <v>652.82562934428859</v>
      </c>
      <c r="AN186" s="244">
        <v>731.52</v>
      </c>
      <c r="AO186" s="244">
        <v>160.93440000000001</v>
      </c>
      <c r="AP186" s="243">
        <f t="shared" si="1015"/>
        <v>0</v>
      </c>
      <c r="AQ186" s="243">
        <f t="shared" si="1016"/>
        <v>0</v>
      </c>
      <c r="AR186" s="243">
        <f t="shared" si="1017"/>
        <v>0</v>
      </c>
      <c r="AS186" s="244">
        <v>77.385421946324996</v>
      </c>
      <c r="AT186" s="244" t="e">
        <f t="shared" si="809"/>
        <v>#REF!</v>
      </c>
      <c r="AU186" s="243">
        <f t="shared" si="810"/>
        <v>110.19510229770097</v>
      </c>
      <c r="AV186" s="243">
        <f t="shared" si="1018"/>
        <v>3.5519901345602496</v>
      </c>
      <c r="AW186" s="243">
        <f t="shared" si="1019"/>
        <v>93.99589861064797</v>
      </c>
      <c r="AX186" s="243">
        <f t="shared" si="811"/>
        <v>54.001746212201297</v>
      </c>
      <c r="AY186" s="243">
        <f t="shared" si="1020"/>
        <v>1360.8440045474727</v>
      </c>
      <c r="AZ186" s="244">
        <v>196</v>
      </c>
      <c r="BA186" s="243">
        <f t="shared" si="1021"/>
        <v>999.04466666666656</v>
      </c>
      <c r="BB186" s="243">
        <f t="shared" si="1022"/>
        <v>104.18608666666665</v>
      </c>
      <c r="BC186" s="243">
        <f t="shared" si="1023"/>
        <v>83.348869333333326</v>
      </c>
      <c r="BD186" s="243">
        <f t="shared" si="1024"/>
        <v>20.837217333333328</v>
      </c>
      <c r="BE186" s="244">
        <v>39.069782500000002</v>
      </c>
      <c r="BF186" s="243">
        <f t="shared" si="1025"/>
        <v>31.255826000000003</v>
      </c>
      <c r="BG186" s="243">
        <f t="shared" si="1026"/>
        <v>7.8139564999999997</v>
      </c>
      <c r="BH186" s="243">
        <f t="shared" si="812"/>
        <v>129.7904267822891</v>
      </c>
      <c r="BI186" s="243">
        <f t="shared" si="1027"/>
        <v>4.1836189256904346</v>
      </c>
      <c r="BJ186" s="243">
        <f t="shared" si="1028"/>
        <v>110.71061727863474</v>
      </c>
      <c r="BK186" s="243">
        <f t="shared" si="813"/>
        <v>63.604548130781126</v>
      </c>
      <c r="BL186" s="243">
        <f t="shared" si="1029"/>
        <v>1602.8346128956841</v>
      </c>
      <c r="BM186" s="244">
        <v>28.55</v>
      </c>
      <c r="BN186" s="243">
        <f t="shared" si="1030"/>
        <v>6.2810000000000006</v>
      </c>
      <c r="BO186" s="243">
        <f t="shared" si="814"/>
        <v>0</v>
      </c>
      <c r="BP186" s="243">
        <f t="shared" si="1031"/>
        <v>0</v>
      </c>
      <c r="BQ186" s="243">
        <f t="shared" si="1032"/>
        <v>0</v>
      </c>
      <c r="BR186" s="244">
        <v>3.3564543851500002</v>
      </c>
      <c r="BS186" s="243">
        <f t="shared" si="815"/>
        <v>4.3389334478093717</v>
      </c>
      <c r="BT186" s="243">
        <f t="shared" si="1033"/>
        <v>0.13985965328564262</v>
      </c>
      <c r="BU186" s="243">
        <f t="shared" si="1034"/>
        <v>3.7010896122844099</v>
      </c>
      <c r="BV186" s="243">
        <f t="shared" si="816"/>
        <v>2.1263193916479692</v>
      </c>
      <c r="BW186" s="243">
        <f t="shared" si="1035"/>
        <v>53.583248669528814</v>
      </c>
      <c r="BX186" s="244">
        <v>0</v>
      </c>
      <c r="BY186" s="243">
        <f t="shared" si="817"/>
        <v>0</v>
      </c>
      <c r="BZ186" s="243">
        <f t="shared" si="1036"/>
        <v>0</v>
      </c>
      <c r="CA186" s="243">
        <f t="shared" si="1037"/>
        <v>0</v>
      </c>
      <c r="CB186" s="243">
        <f t="shared" si="818"/>
        <v>0</v>
      </c>
      <c r="CC186" s="243">
        <f t="shared" si="1038"/>
        <v>0</v>
      </c>
      <c r="CD186" s="245"/>
      <c r="CE186" s="243">
        <f t="shared" si="819"/>
        <v>0</v>
      </c>
      <c r="CF186" s="243">
        <f t="shared" si="1039"/>
        <v>0</v>
      </c>
      <c r="CG186" s="243">
        <f t="shared" si="1040"/>
        <v>0</v>
      </c>
      <c r="CH186" s="243">
        <f t="shared" si="820"/>
        <v>0</v>
      </c>
      <c r="CI186" s="243">
        <f t="shared" si="1041"/>
        <v>0</v>
      </c>
      <c r="CJ186" s="245"/>
      <c r="CK186" s="243">
        <f t="shared" si="821"/>
        <v>0</v>
      </c>
      <c r="CL186" s="243">
        <f t="shared" si="1042"/>
        <v>0</v>
      </c>
      <c r="CM186" s="243">
        <f t="shared" si="1043"/>
        <v>0</v>
      </c>
      <c r="CN186" s="243">
        <f t="shared" si="822"/>
        <v>0</v>
      </c>
      <c r="CO186" s="243">
        <f t="shared" si="1044"/>
        <v>0</v>
      </c>
      <c r="CP186" s="243">
        <v>0</v>
      </c>
      <c r="CQ186" s="243">
        <f t="shared" si="823"/>
        <v>0</v>
      </c>
      <c r="CR186" s="243">
        <f t="shared" si="1178"/>
        <v>0</v>
      </c>
      <c r="CS186" s="243">
        <f t="shared" si="1045"/>
        <v>0</v>
      </c>
      <c r="CT186" s="243">
        <f t="shared" si="824"/>
        <v>0</v>
      </c>
      <c r="CU186" s="243">
        <f t="shared" si="1046"/>
        <v>0</v>
      </c>
      <c r="CV186" s="243"/>
      <c r="CW186" s="243">
        <f t="shared" si="825"/>
        <v>0</v>
      </c>
      <c r="CX186" s="243">
        <f t="shared" si="1179"/>
        <v>0</v>
      </c>
      <c r="CY186" s="243">
        <f t="shared" si="1047"/>
        <v>0</v>
      </c>
      <c r="CZ186" s="243">
        <f t="shared" si="826"/>
        <v>0</v>
      </c>
      <c r="DA186" s="243">
        <f t="shared" si="1048"/>
        <v>0</v>
      </c>
      <c r="DB186" s="244">
        <v>0</v>
      </c>
      <c r="DC186" s="243">
        <f t="shared" si="1049"/>
        <v>0</v>
      </c>
      <c r="DD186" s="243">
        <f t="shared" si="827"/>
        <v>0</v>
      </c>
      <c r="DE186" s="244">
        <v>0</v>
      </c>
      <c r="DF186" s="244">
        <v>0</v>
      </c>
      <c r="DG186" s="243">
        <f t="shared" si="828"/>
        <v>0</v>
      </c>
      <c r="DH186" s="243">
        <f t="shared" si="829"/>
        <v>0</v>
      </c>
      <c r="DI186" s="243">
        <f t="shared" si="1050"/>
        <v>0</v>
      </c>
      <c r="DJ186" s="244">
        <v>294.41000000000003</v>
      </c>
      <c r="DK186" s="243">
        <f t="shared" si="1051"/>
        <v>64.770200000000003</v>
      </c>
      <c r="DL186" s="243">
        <f t="shared" si="830"/>
        <v>0</v>
      </c>
      <c r="DM186" s="244">
        <v>12.29500124502</v>
      </c>
      <c r="DN186" s="244">
        <v>13.8320158465833</v>
      </c>
      <c r="DO186" s="243">
        <f t="shared" si="831"/>
        <v>43.779361542654378</v>
      </c>
      <c r="DP186" s="243">
        <f t="shared" si="832"/>
        <v>21.454328931712887</v>
      </c>
      <c r="DQ186" s="243">
        <f t="shared" si="1052"/>
        <v>540.6490890791647</v>
      </c>
      <c r="DR186" s="244">
        <v>62.2</v>
      </c>
      <c r="DS186" s="243">
        <f t="shared" si="1053"/>
        <v>13.684000000000001</v>
      </c>
      <c r="DT186" s="243">
        <f t="shared" si="833"/>
        <v>0</v>
      </c>
      <c r="DU186" s="244">
        <v>2.63082600114</v>
      </c>
      <c r="DV186" s="244">
        <v>0</v>
      </c>
      <c r="DW186" s="243">
        <f t="shared" si="834"/>
        <v>8.9210084874826361</v>
      </c>
      <c r="DX186" s="243">
        <f t="shared" si="835"/>
        <v>4.371791724431132</v>
      </c>
      <c r="DY186" s="243">
        <f t="shared" si="836"/>
        <v>110.16915145566452</v>
      </c>
      <c r="DZ186" s="244">
        <v>218.76</v>
      </c>
      <c r="EA186" s="243">
        <f t="shared" si="1054"/>
        <v>48.127199999999995</v>
      </c>
      <c r="EB186" s="243">
        <f t="shared" si="837"/>
        <v>0</v>
      </c>
      <c r="EC186" s="244">
        <v>9.0550382471600095</v>
      </c>
      <c r="ED186" s="244">
        <v>9.4217197000000003E-2</v>
      </c>
      <c r="EE186" s="243">
        <f t="shared" si="838"/>
        <v>31.363803338699615</v>
      </c>
      <c r="EF186" s="243">
        <f t="shared" si="839"/>
        <v>15.370012939142979</v>
      </c>
      <c r="EG186" s="243">
        <f t="shared" si="840"/>
        <v>387.32432606640299</v>
      </c>
      <c r="EH186" s="244">
        <v>16.72</v>
      </c>
      <c r="EI186" s="243">
        <f t="shared" si="1055"/>
        <v>3.6783999999999999</v>
      </c>
      <c r="EJ186" s="243">
        <f t="shared" si="841"/>
        <v>0</v>
      </c>
      <c r="EK186" s="244">
        <v>0.70532849110000095</v>
      </c>
      <c r="EL186" s="244">
        <v>0</v>
      </c>
      <c r="EM186" s="243">
        <f t="shared" si="842"/>
        <v>2.3978470127909182</v>
      </c>
      <c r="EN186" s="243">
        <f t="shared" si="843"/>
        <v>1.175078775194546</v>
      </c>
      <c r="EO186" s="243">
        <f t="shared" si="1056"/>
        <v>29.611985134902557</v>
      </c>
      <c r="EP186" s="244">
        <v>0</v>
      </c>
      <c r="EQ186" s="244">
        <v>502.13731999999999</v>
      </c>
      <c r="ER186" s="244">
        <v>0</v>
      </c>
      <c r="ES186" s="244">
        <v>0</v>
      </c>
      <c r="ET186" s="244">
        <v>0</v>
      </c>
      <c r="EU186" s="243">
        <f t="shared" si="844"/>
        <v>57.053826923551277</v>
      </c>
      <c r="EV186" s="243">
        <f t="shared" si="1057"/>
        <v>1.8390529719177013</v>
      </c>
      <c r="EW186" s="243">
        <f t="shared" si="1058"/>
        <v>48.666643244882849</v>
      </c>
      <c r="EX186" s="243">
        <f t="shared" si="845"/>
        <v>27.959557346177565</v>
      </c>
      <c r="EY186" s="243">
        <f t="shared" si="1059"/>
        <v>704.58084512367464</v>
      </c>
      <c r="EZ186" s="245">
        <f t="shared" si="1060"/>
        <v>592.09</v>
      </c>
      <c r="FA186" s="245">
        <f t="shared" si="1060"/>
        <v>130.25980000000001</v>
      </c>
      <c r="FB186" s="245">
        <f t="shared" si="1060"/>
        <v>0</v>
      </c>
      <c r="FC186" s="245">
        <f t="shared" si="1061"/>
        <v>0</v>
      </c>
      <c r="FD186" s="245">
        <f t="shared" si="1062"/>
        <v>0</v>
      </c>
      <c r="FE186" s="245">
        <f t="shared" si="1063"/>
        <v>38.61242702800331</v>
      </c>
      <c r="FF186" s="245">
        <f t="shared" si="1064"/>
        <v>143.51584730517882</v>
      </c>
      <c r="FG186" s="245">
        <f t="shared" si="1065"/>
        <v>4.6260392989506371</v>
      </c>
      <c r="FH186" s="245">
        <f t="shared" si="1066"/>
        <v>122.41833576119171</v>
      </c>
      <c r="FI186" s="245">
        <f t="shared" si="1067"/>
        <v>70.330769716659105</v>
      </c>
      <c r="FJ186" s="245">
        <f t="shared" si="1067"/>
        <v>1772.3353968598094</v>
      </c>
      <c r="FK186" s="244">
        <f t="shared" si="846"/>
        <v>128.72349027911457</v>
      </c>
      <c r="FL186" s="244">
        <v>14.6258153753241</v>
      </c>
      <c r="FM186" s="243">
        <f t="shared" si="1068"/>
        <v>0.47144338396003899</v>
      </c>
      <c r="FN186" s="243">
        <f t="shared" si="1069"/>
        <v>12.475751012989463</v>
      </c>
      <c r="FO186" s="244">
        <v>7.1674652687662004</v>
      </c>
      <c r="FP186" s="244">
        <f t="shared" si="1070"/>
        <v>180.62012510784584</v>
      </c>
      <c r="FQ186" s="244">
        <f t="shared" si="847"/>
        <v>3.298680007152611</v>
      </c>
      <c r="FR186" s="244">
        <v>0.37480249068972599</v>
      </c>
      <c r="FS186" s="243">
        <f t="shared" si="1071"/>
        <v>1.2081251540035927E-2</v>
      </c>
      <c r="FT186" s="243">
        <f t="shared" si="1072"/>
        <v>0.31970474348953731</v>
      </c>
      <c r="FU186" s="244">
        <v>0.18367412453448601</v>
      </c>
      <c r="FV186" s="244">
        <f t="shared" si="1073"/>
        <v>4.6285879468521873</v>
      </c>
      <c r="FW186" s="270">
        <v>4.7370000000000002E-2</v>
      </c>
      <c r="FX186" s="243">
        <f t="shared" si="1074"/>
        <v>210.63915975676323</v>
      </c>
      <c r="FY186" s="243">
        <f t="shared" si="1075"/>
        <v>46.340615146487913</v>
      </c>
      <c r="FZ186" s="243">
        <f t="shared" si="848"/>
        <v>0</v>
      </c>
      <c r="GA186" s="243">
        <f t="shared" si="1076"/>
        <v>0</v>
      </c>
      <c r="GB186" s="243">
        <f t="shared" si="1077"/>
        <v>0</v>
      </c>
      <c r="GC186" s="243">
        <f t="shared" si="1078"/>
        <v>3.6885851627244124</v>
      </c>
      <c r="GD186" s="243">
        <f t="shared" si="849"/>
        <v>29.617650207019295</v>
      </c>
      <c r="GE186" s="243">
        <f t="shared" si="1079"/>
        <v>0.95468491022385227</v>
      </c>
      <c r="GF186" s="243">
        <f t="shared" si="1080"/>
        <v>25.263714882931822</v>
      </c>
      <c r="GG186" s="243">
        <f t="shared" si="850"/>
        <v>14.514300513649744</v>
      </c>
      <c r="GH186" s="247">
        <f t="shared" si="1081"/>
        <v>365.76037294397355</v>
      </c>
      <c r="GI186" s="244">
        <v>267</v>
      </c>
      <c r="GJ186" s="244">
        <v>4055.76</v>
      </c>
      <c r="GK186" s="244">
        <v>892.2672</v>
      </c>
      <c r="GL186" s="244">
        <v>2487.6953339493102</v>
      </c>
      <c r="GM186" s="244">
        <v>71.022008333333304</v>
      </c>
      <c r="GN186" s="271">
        <v>329.41</v>
      </c>
      <c r="GO186" s="243">
        <f t="shared" si="1082"/>
        <v>72.470200000000006</v>
      </c>
      <c r="GP186" s="243">
        <f t="shared" si="851"/>
        <v>0</v>
      </c>
      <c r="GQ186" s="243">
        <f t="shared" si="1083"/>
        <v>0</v>
      </c>
      <c r="GR186" s="243">
        <f t="shared" si="1084"/>
        <v>0</v>
      </c>
      <c r="GS186" s="244">
        <v>6.5400781527499996</v>
      </c>
      <c r="GT186" s="244">
        <v>3.7944419749654199</v>
      </c>
      <c r="GU186" s="245"/>
      <c r="GV186" s="243">
        <f t="shared" si="852"/>
        <v>46.836644799687086</v>
      </c>
      <c r="GW186" s="243">
        <f t="shared" si="1085"/>
        <v>1.5097159201771713</v>
      </c>
      <c r="GX186" s="243">
        <f t="shared" si="1086"/>
        <v>39.951435445476868</v>
      </c>
      <c r="GY186" s="243">
        <f t="shared" si="853"/>
        <v>22.952568246370131</v>
      </c>
      <c r="GZ186" s="243">
        <f t="shared" si="1087"/>
        <v>578.40471980852715</v>
      </c>
      <c r="HA186" s="244">
        <v>0</v>
      </c>
      <c r="HB186" s="244">
        <v>44</v>
      </c>
      <c r="HC186" s="244">
        <v>0</v>
      </c>
      <c r="HD186" s="244">
        <v>0</v>
      </c>
      <c r="HE186" s="244">
        <v>0</v>
      </c>
      <c r="HF186" s="243">
        <f t="shared" si="1088"/>
        <v>0</v>
      </c>
      <c r="HG186" s="243">
        <f t="shared" si="854"/>
        <v>0</v>
      </c>
      <c r="HH186" s="244">
        <v>0</v>
      </c>
      <c r="HI186" s="244">
        <v>0</v>
      </c>
      <c r="HJ186" s="243">
        <f t="shared" si="855"/>
        <v>0</v>
      </c>
      <c r="HK186" s="243">
        <f t="shared" si="856"/>
        <v>0</v>
      </c>
      <c r="HL186" s="243">
        <f t="shared" si="857"/>
        <v>0</v>
      </c>
      <c r="HM186" s="244">
        <v>143.06</v>
      </c>
      <c r="HN186" s="243">
        <f t="shared" si="1089"/>
        <v>31.473200000000002</v>
      </c>
      <c r="HO186" s="243">
        <f t="shared" si="858"/>
        <v>0</v>
      </c>
      <c r="HP186" s="244">
        <v>6.1735382728800099</v>
      </c>
      <c r="HQ186" s="244">
        <v>140.43558122448201</v>
      </c>
      <c r="HR186" s="243">
        <f t="shared" si="859"/>
        <v>36.488820059083238</v>
      </c>
      <c r="HS186" s="243">
        <f t="shared" si="860"/>
        <v>17.881556977822264</v>
      </c>
      <c r="HT186" s="243">
        <f t="shared" si="861"/>
        <v>450.61523584112098</v>
      </c>
      <c r="HU186" s="244">
        <v>101.98</v>
      </c>
      <c r="HV186" s="243">
        <f t="shared" si="1090"/>
        <v>22.435600000000001</v>
      </c>
      <c r="HW186" s="243">
        <f t="shared" si="862"/>
        <v>0</v>
      </c>
      <c r="HX186" s="244">
        <v>4.1652660489999898</v>
      </c>
      <c r="HY186" s="244">
        <v>229.65083781824001</v>
      </c>
      <c r="HZ186" s="243">
        <f t="shared" si="863"/>
        <v>40.702988638586724</v>
      </c>
      <c r="IA186" s="243">
        <f t="shared" si="864"/>
        <v>19.946734625291338</v>
      </c>
      <c r="IB186" s="243">
        <f t="shared" si="865"/>
        <v>502.65771255734165</v>
      </c>
      <c r="IC186" s="244">
        <v>38.22</v>
      </c>
      <c r="ID186" s="243">
        <f t="shared" si="1091"/>
        <v>8.4084000000000003</v>
      </c>
      <c r="IE186" s="243">
        <f t="shared" si="866"/>
        <v>0</v>
      </c>
      <c r="IF186" s="244">
        <v>1.684696619755</v>
      </c>
      <c r="IG186" s="244">
        <v>2.8227501929183298</v>
      </c>
      <c r="IH186" s="243">
        <f t="shared" si="867"/>
        <v>5.8101551855167735</v>
      </c>
      <c r="II186" s="243">
        <f t="shared" si="868"/>
        <v>2.8473000999095053</v>
      </c>
      <c r="IJ186" s="243">
        <f t="shared" si="1092"/>
        <v>71.751962517719519</v>
      </c>
      <c r="IK186" s="244">
        <v>41.96</v>
      </c>
      <c r="IL186" s="243">
        <f t="shared" si="1093"/>
        <v>9.2311999999999994</v>
      </c>
      <c r="IM186" s="243">
        <f t="shared" si="869"/>
        <v>0</v>
      </c>
      <c r="IN186" s="244">
        <v>1.92731673451999</v>
      </c>
      <c r="IO186" s="244">
        <v>85.442720615040002</v>
      </c>
      <c r="IP186" s="243">
        <f t="shared" si="870"/>
        <v>15.74359948799445</v>
      </c>
      <c r="IQ186" s="243">
        <f t="shared" si="871"/>
        <v>7.7152418418777238</v>
      </c>
      <c r="IR186" s="243">
        <f t="shared" si="1094"/>
        <v>194.42409441531859</v>
      </c>
      <c r="IS186" s="244">
        <v>4.17</v>
      </c>
      <c r="IT186" s="243">
        <f t="shared" si="1095"/>
        <v>0.91739999999999999</v>
      </c>
      <c r="IU186" s="243">
        <f t="shared" si="872"/>
        <v>0</v>
      </c>
      <c r="IV186" s="244">
        <v>0.18254780641500001</v>
      </c>
      <c r="IW186" s="244">
        <v>0.43310049022605801</v>
      </c>
      <c r="IX186" s="243">
        <f t="shared" si="873"/>
        <v>0.64799153039095525</v>
      </c>
      <c r="IY186" s="243">
        <f t="shared" si="874"/>
        <v>0.31755199135160067</v>
      </c>
      <c r="IZ186" s="243">
        <f t="shared" si="1096"/>
        <v>8.0023101820603362</v>
      </c>
      <c r="JA186" s="244">
        <v>71.476299999999995</v>
      </c>
      <c r="JB186" s="243">
        <f t="shared" si="1097"/>
        <v>15.724785999999998</v>
      </c>
      <c r="JC186" s="244">
        <v>519.470233333333</v>
      </c>
      <c r="JD186" s="243">
        <f t="shared" si="875"/>
        <v>0</v>
      </c>
      <c r="JE186" s="243">
        <f t="shared" si="876"/>
        <v>68.931184905209776</v>
      </c>
      <c r="JF186" s="243">
        <f t="shared" si="877"/>
        <v>33.780125211927142</v>
      </c>
      <c r="JG186" s="243">
        <f t="shared" si="1098"/>
        <v>851.25915534056389</v>
      </c>
      <c r="JH186" s="244">
        <v>477.86666666666702</v>
      </c>
      <c r="JI186" s="243">
        <f t="shared" si="1099"/>
        <v>105.13066666666674</v>
      </c>
      <c r="JJ186" s="244">
        <v>602.46666666666704</v>
      </c>
      <c r="JK186" s="243">
        <f t="shared" si="878"/>
        <v>0</v>
      </c>
      <c r="JL186" s="243">
        <f t="shared" si="879"/>
        <v>134.69474421877433</v>
      </c>
      <c r="JM186" s="243">
        <f t="shared" si="880"/>
        <v>66.007937210938763</v>
      </c>
      <c r="JN186" s="243">
        <f t="shared" si="1100"/>
        <v>1663.4000177156565</v>
      </c>
      <c r="JO186" s="244">
        <v>0</v>
      </c>
      <c r="JP186" s="243">
        <f t="shared" si="1101"/>
        <v>0</v>
      </c>
      <c r="JQ186" s="244">
        <v>0</v>
      </c>
      <c r="JR186" s="243">
        <f t="shared" si="881"/>
        <v>0</v>
      </c>
      <c r="JS186" s="243">
        <f t="shared" si="882"/>
        <v>0</v>
      </c>
      <c r="JT186" s="243">
        <f t="shared" si="883"/>
        <v>0</v>
      </c>
      <c r="JU186" s="243">
        <f t="shared" si="1102"/>
        <v>0</v>
      </c>
      <c r="JV186" s="244">
        <v>1.79238095238096</v>
      </c>
      <c r="JW186" s="243">
        <f t="shared" si="1103"/>
        <v>0.39432380952381119</v>
      </c>
      <c r="JX186" s="244">
        <v>3.67733333333334</v>
      </c>
      <c r="JY186" s="243">
        <f t="shared" si="884"/>
        <v>0</v>
      </c>
      <c r="JZ186" s="243">
        <f t="shared" si="885"/>
        <v>0.66628350698734462</v>
      </c>
      <c r="KA186" s="243">
        <f t="shared" si="886"/>
        <v>0.32651608011127281</v>
      </c>
      <c r="KB186" s="243">
        <f t="shared" si="1104"/>
        <v>8.2282052188040744</v>
      </c>
      <c r="KC186" s="244">
        <v>172.44</v>
      </c>
      <c r="KD186" s="243">
        <f t="shared" si="1105"/>
        <v>37.936799999999998</v>
      </c>
      <c r="KE186" s="244">
        <v>96.98</v>
      </c>
      <c r="KF186" s="243">
        <f t="shared" si="887"/>
        <v>0</v>
      </c>
      <c r="KG186" s="243">
        <f t="shared" si="888"/>
        <v>34.922482302204834</v>
      </c>
      <c r="KH186" s="243">
        <f t="shared" si="889"/>
        <v>17.113964115110246</v>
      </c>
      <c r="KI186" s="243">
        <f t="shared" si="1106"/>
        <v>431.27189570077815</v>
      </c>
      <c r="KJ186" s="244">
        <v>107.677356388889</v>
      </c>
      <c r="KK186" s="243">
        <f t="shared" si="1107"/>
        <v>23.689018405555579</v>
      </c>
      <c r="KL186" s="244">
        <v>104.37178111111101</v>
      </c>
      <c r="KM186" s="243">
        <f t="shared" si="890"/>
        <v>0</v>
      </c>
      <c r="KN186" s="243">
        <f t="shared" si="891"/>
        <v>26.785031525465413</v>
      </c>
      <c r="KO186" s="243">
        <f t="shared" si="892"/>
        <v>13.126159371551049</v>
      </c>
      <c r="KP186" s="243">
        <f t="shared" si="1108"/>
        <v>330.77921616308646</v>
      </c>
      <c r="KQ186" s="243">
        <f t="shared" si="1109"/>
        <v>1160.6427040079368</v>
      </c>
      <c r="KR186" s="243">
        <f t="shared" si="1109"/>
        <v>255.34139488174611</v>
      </c>
      <c r="KS186" s="243">
        <f t="shared" si="1110"/>
        <v>1799.8843702679208</v>
      </c>
      <c r="KT186" s="243">
        <f t="shared" si="1111"/>
        <v>0</v>
      </c>
      <c r="KU186" s="243">
        <f t="shared" si="1112"/>
        <v>0</v>
      </c>
      <c r="KV186" s="243">
        <f t="shared" si="1113"/>
        <v>0</v>
      </c>
      <c r="KW186" s="243">
        <f t="shared" si="1114"/>
        <v>365.39328136021385</v>
      </c>
      <c r="KX186" s="243">
        <f t="shared" si="1115"/>
        <v>11.777958398911119</v>
      </c>
      <c r="KY186" s="243">
        <f t="shared" si="1116"/>
        <v>311.67873264421104</v>
      </c>
      <c r="KZ186" s="243">
        <f t="shared" si="1117"/>
        <v>179.06308752589089</v>
      </c>
      <c r="LA186" s="243">
        <f t="shared" si="1117"/>
        <v>4512.3898056524504</v>
      </c>
      <c r="LB186" s="244">
        <v>173.25</v>
      </c>
      <c r="LC186" s="243">
        <f t="shared" si="1118"/>
        <v>38.115000000000002</v>
      </c>
      <c r="LD186" s="243">
        <f t="shared" si="893"/>
        <v>0</v>
      </c>
      <c r="LE186" s="243">
        <f t="shared" si="1119"/>
        <v>0</v>
      </c>
      <c r="LF186" s="243">
        <f t="shared" si="1120"/>
        <v>0</v>
      </c>
      <c r="LG186" s="244">
        <v>15.1156900555</v>
      </c>
      <c r="LH186" s="243">
        <f t="shared" si="894"/>
        <v>25.733180102910811</v>
      </c>
      <c r="LI186" s="243">
        <f t="shared" si="1121"/>
        <v>0.82947426837053073</v>
      </c>
      <c r="LJ186" s="243">
        <f t="shared" si="1122"/>
        <v>21.950280343205534</v>
      </c>
      <c r="LK186" s="243">
        <f t="shared" si="895"/>
        <v>12.610693507920542</v>
      </c>
      <c r="LL186" s="243">
        <f t="shared" si="1123"/>
        <v>317.78947639959762</v>
      </c>
      <c r="LM186" s="243">
        <f t="shared" si="896"/>
        <v>0.54166666784117723</v>
      </c>
      <c r="LN186" s="244">
        <v>6.1545228937110799E-2</v>
      </c>
      <c r="LO186" s="243">
        <f t="shared" si="1124"/>
        <v>1.9838272432769494E-3</v>
      </c>
      <c r="LP186" s="243">
        <f t="shared" si="1125"/>
        <v>5.2497787819218517E-2</v>
      </c>
      <c r="LQ186" s="243">
        <f t="shared" si="897"/>
        <v>3.0160594838914402E-2</v>
      </c>
      <c r="LR186" s="243">
        <f t="shared" si="1126"/>
        <v>0.7600469899406429</v>
      </c>
      <c r="LS186" s="244">
        <v>969.57784000000004</v>
      </c>
      <c r="LT186" s="243">
        <f t="shared" si="898"/>
        <v>110.16533539524745</v>
      </c>
      <c r="LU186" s="243">
        <f t="shared" si="1127"/>
        <v>3.5510306387056545</v>
      </c>
      <c r="LV186" s="243">
        <f t="shared" si="1128"/>
        <v>93.970507584308024</v>
      </c>
      <c r="LW186" s="243">
        <f t="shared" si="899"/>
        <v>53.987158769762381</v>
      </c>
      <c r="LX186" s="243">
        <f t="shared" si="1129"/>
        <v>1360.476400998012</v>
      </c>
      <c r="LY186" s="245">
        <f t="shared" si="900"/>
        <v>0</v>
      </c>
      <c r="LZ186" s="244">
        <v>0</v>
      </c>
      <c r="MA186" s="249">
        <f t="shared" si="1130"/>
        <v>0</v>
      </c>
      <c r="MB186" s="249">
        <f t="shared" si="1131"/>
        <v>0</v>
      </c>
      <c r="MC186" s="249">
        <f t="shared" si="901"/>
        <v>0</v>
      </c>
      <c r="MD186" s="247">
        <f t="shared" si="1132"/>
        <v>0</v>
      </c>
      <c r="ME186" s="250">
        <f t="shared" si="1133"/>
        <v>12763.252428163983</v>
      </c>
      <c r="MF186" s="251">
        <f t="shared" si="1180"/>
        <v>4387.6102737929332</v>
      </c>
      <c r="MG186" s="252" t="e">
        <f t="shared" si="1134"/>
        <v>#REF!</v>
      </c>
      <c r="MH186" s="252" t="e">
        <f t="shared" si="1181"/>
        <v>#REF!</v>
      </c>
      <c r="MI186" s="252">
        <f t="shared" si="1135"/>
        <v>969.57784000000004</v>
      </c>
      <c r="MJ186" s="252">
        <f t="shared" si="1136"/>
        <v>0</v>
      </c>
      <c r="MK186" s="252">
        <f t="shared" si="1182"/>
        <v>999.04466666666656</v>
      </c>
      <c r="ML186" s="252">
        <f t="shared" si="1137"/>
        <v>0</v>
      </c>
      <c r="MM186" s="252">
        <f t="shared" si="1138"/>
        <v>0</v>
      </c>
      <c r="MN186" s="252">
        <f t="shared" si="1139"/>
        <v>502.13731999999999</v>
      </c>
      <c r="MO186" s="252">
        <f t="shared" si="1140"/>
        <v>128.72349027911457</v>
      </c>
      <c r="MP186" s="253">
        <f t="shared" si="1141"/>
        <v>3.298680007152611</v>
      </c>
      <c r="MQ186" s="254">
        <f t="shared" si="1183"/>
        <v>0</v>
      </c>
      <c r="MR186" s="255">
        <f t="shared" si="1142"/>
        <v>0</v>
      </c>
      <c r="MS186" s="255">
        <f t="shared" si="1184"/>
        <v>0</v>
      </c>
      <c r="MT186" s="255">
        <f t="shared" si="1185"/>
        <v>1090.5653111751908</v>
      </c>
      <c r="MU186" s="255">
        <f t="shared" si="902"/>
        <v>35.152898319590051</v>
      </c>
      <c r="MV186" s="255">
        <f t="shared" si="1143"/>
        <v>1134.9013742144782</v>
      </c>
      <c r="MW186" s="255" t="e">
        <f t="shared" si="903"/>
        <v>#REF!</v>
      </c>
      <c r="MX186" s="255" t="e">
        <f t="shared" si="904"/>
        <v>#REF!</v>
      </c>
      <c r="MY186" s="256" t="e">
        <f t="shared" si="1144"/>
        <v>#REF!</v>
      </c>
      <c r="MZ186" s="254">
        <f t="shared" si="1145"/>
        <v>506.7780192929489</v>
      </c>
      <c r="NA186" s="255">
        <f t="shared" si="905"/>
        <v>571.13882774315346</v>
      </c>
      <c r="NB186" s="255">
        <f t="shared" si="1146"/>
        <v>1.7039647360537036</v>
      </c>
      <c r="NC186" s="255">
        <f t="shared" si="906"/>
        <v>2.1129162727065922</v>
      </c>
      <c r="ND186" s="255">
        <f t="shared" si="1147"/>
        <v>518.11557884467345</v>
      </c>
      <c r="NE186" s="255">
        <f t="shared" si="1215"/>
        <v>0.97811770188998026</v>
      </c>
      <c r="NF186" s="256">
        <f t="shared" si="1186"/>
        <v>3.2887734042919745E-3</v>
      </c>
      <c r="NG186" s="257">
        <f t="shared" si="1187"/>
        <v>1.1250102537570577</v>
      </c>
      <c r="NH186" s="254">
        <f t="shared" si="1148"/>
        <v>1007.1293963049905</v>
      </c>
      <c r="NI186" s="255">
        <f t="shared" si="907"/>
        <v>1135.0348296357242</v>
      </c>
      <c r="NJ186" s="255" t="e">
        <f t="shared" si="1149"/>
        <v>#REF!</v>
      </c>
      <c r="NK186" s="255" t="e">
        <f t="shared" si="908"/>
        <v>#REF!</v>
      </c>
      <c r="NL186" s="255">
        <f t="shared" si="1150"/>
        <v>1080.0349242440259</v>
      </c>
      <c r="NM186" s="255">
        <f t="shared" si="1188"/>
        <v>0.93249706439811109</v>
      </c>
      <c r="NN186" s="256" t="e">
        <f t="shared" si="1189"/>
        <v>#REF!</v>
      </c>
      <c r="NO186" s="257" t="e">
        <f t="shared" si="1216"/>
        <v>#REF!</v>
      </c>
      <c r="NP186" s="254">
        <f t="shared" si="1151"/>
        <v>135.06695307993439</v>
      </c>
      <c r="NQ186" s="255">
        <f t="shared" si="909"/>
        <v>152.22045612108607</v>
      </c>
      <c r="NR186" s="255">
        <f t="shared" si="1152"/>
        <v>118.78831425902376</v>
      </c>
      <c r="NS186" s="255">
        <f t="shared" si="910"/>
        <v>147.29750968118947</v>
      </c>
      <c r="NT186" s="255">
        <f t="shared" si="1153"/>
        <v>1272.0909626156224</v>
      </c>
      <c r="NU186" s="255">
        <f t="shared" si="1154"/>
        <v>0.10617711865684129</v>
      </c>
      <c r="NV186" s="256">
        <f t="shared" si="1155"/>
        <v>9.3380361742981019E-2</v>
      </c>
      <c r="NW186" s="257">
        <f t="shared" si="911"/>
        <v>1.0358957808877343</v>
      </c>
      <c r="NX186" s="254">
        <f t="shared" si="1156"/>
        <v>39.346329326986982</v>
      </c>
      <c r="NY186" s="255">
        <f t="shared" si="912"/>
        <v>44.34331315151433</v>
      </c>
      <c r="NZ186" s="255">
        <f t="shared" si="1157"/>
        <v>0.13985965328564262</v>
      </c>
      <c r="OA186" s="255">
        <f t="shared" si="913"/>
        <v>0.17342597007419686</v>
      </c>
      <c r="OB186" s="255">
        <f t="shared" si="1158"/>
        <v>42.526387832959379</v>
      </c>
      <c r="OC186" s="255">
        <f t="shared" si="1190"/>
        <v>0.92522152319958517</v>
      </c>
      <c r="OD186" s="256">
        <f t="shared" si="1191"/>
        <v>3.2887734042919745E-3</v>
      </c>
      <c r="OE186" s="257">
        <f t="shared" si="1192"/>
        <v>1.1182924390633775</v>
      </c>
      <c r="OF186" s="254">
        <f t="shared" si="1159"/>
        <v>0</v>
      </c>
      <c r="OG186" s="255">
        <f t="shared" si="914"/>
        <v>0</v>
      </c>
      <c r="OH186" s="255">
        <f t="shared" si="1160"/>
        <v>0</v>
      </c>
      <c r="OI186" s="255">
        <f t="shared" si="915"/>
        <v>0</v>
      </c>
      <c r="OJ186" s="255">
        <f t="shared" si="1161"/>
        <v>0</v>
      </c>
      <c r="OK186" s="255"/>
      <c r="OL186" s="256"/>
      <c r="OM186" s="257"/>
      <c r="ON186" s="258"/>
      <c r="OO186" s="254">
        <f t="shared" si="1162"/>
        <v>0</v>
      </c>
      <c r="OP186" s="255">
        <f t="shared" si="916"/>
        <v>0</v>
      </c>
      <c r="OQ186" s="255">
        <f t="shared" si="1163"/>
        <v>0</v>
      </c>
      <c r="OR186" s="255">
        <f t="shared" si="917"/>
        <v>0</v>
      </c>
      <c r="OS186" s="255">
        <f t="shared" si="1164"/>
        <v>0</v>
      </c>
      <c r="OT186" s="255"/>
      <c r="OU186" s="256"/>
      <c r="OV186" s="257"/>
      <c r="OW186" s="258"/>
      <c r="OX186" s="254">
        <f t="shared" si="1165"/>
        <v>871.70016962865395</v>
      </c>
      <c r="OY186" s="255">
        <f t="shared" si="918"/>
        <v>982.40609117149302</v>
      </c>
      <c r="OZ186" s="255">
        <f t="shared" si="1166"/>
        <v>4.6260392989506371</v>
      </c>
      <c r="PA186" s="255">
        <f t="shared" si="919"/>
        <v>5.7362887306987904</v>
      </c>
      <c r="PB186" s="255">
        <f t="shared" si="1167"/>
        <v>1406.6153943331822</v>
      </c>
      <c r="PC186" s="255">
        <f t="shared" si="804"/>
        <v>0.61971465202248177</v>
      </c>
      <c r="PD186" s="259">
        <f t="shared" si="920"/>
        <v>3.2887734042919741E-3</v>
      </c>
      <c r="PE186" s="257">
        <f t="shared" si="805"/>
        <v>1.0794930664238853</v>
      </c>
      <c r="PF186" s="254">
        <f t="shared" si="921"/>
        <v>15.220416235847145</v>
      </c>
      <c r="PG186" s="255">
        <f t="shared" si="922"/>
        <v>17.153409097799731</v>
      </c>
      <c r="PH186" s="255">
        <f t="shared" si="1168"/>
        <v>0.47144338396003899</v>
      </c>
      <c r="PI186" s="255">
        <f t="shared" si="923"/>
        <v>0.58458979611044837</v>
      </c>
      <c r="PJ186" s="255">
        <f t="shared" si="924"/>
        <v>143.34930564114751</v>
      </c>
      <c r="PK186" s="255">
        <f t="shared" si="1193"/>
        <v>0.10617711866668589</v>
      </c>
      <c r="PL186" s="259">
        <f t="shared" si="1194"/>
        <v>3.2887734045969046E-3</v>
      </c>
      <c r="PM186" s="257">
        <f t="shared" si="1195"/>
        <v>1.0142737996877724</v>
      </c>
      <c r="PN186" s="254">
        <f t="shared" si="925"/>
        <v>0.39003978705723552</v>
      </c>
      <c r="PO186" s="255">
        <f t="shared" si="926"/>
        <v>0.43957484001350444</v>
      </c>
      <c r="PP186" s="255">
        <f t="shared" si="1169"/>
        <v>1.2081251540035927E-2</v>
      </c>
      <c r="PQ186" s="255">
        <f t="shared" si="927"/>
        <v>1.4980751909644549E-2</v>
      </c>
      <c r="PR186" s="255">
        <f t="shared" si="928"/>
        <v>3.6734824975017362</v>
      </c>
      <c r="PS186" s="255">
        <f t="shared" si="1196"/>
        <v>0.1061771186666859</v>
      </c>
      <c r="PT186" s="259">
        <f t="shared" si="1197"/>
        <v>3.2887734045969051E-3</v>
      </c>
      <c r="PU186" s="257">
        <f t="shared" si="1198"/>
        <v>1.0142737996877724</v>
      </c>
      <c r="PV186" s="254">
        <f t="shared" si="929"/>
        <v>287.80150706042798</v>
      </c>
      <c r="PW186" s="255">
        <f t="shared" si="930"/>
        <v>324.35229845710234</v>
      </c>
      <c r="PX186" s="255">
        <f t="shared" si="931"/>
        <v>0.95468491022385227</v>
      </c>
      <c r="PY186" s="255">
        <f t="shared" si="932"/>
        <v>1.1838092886775768</v>
      </c>
      <c r="PZ186" s="255">
        <f t="shared" si="933"/>
        <v>290.28601027299487</v>
      </c>
      <c r="QA186" s="255">
        <f t="shared" si="1170"/>
        <v>0.99144118860488528</v>
      </c>
      <c r="QB186" s="259">
        <f t="shared" si="934"/>
        <v>3.2887734042919741E-3</v>
      </c>
      <c r="QC186" s="257">
        <f t="shared" si="1171"/>
        <v>1.1267023365698505</v>
      </c>
      <c r="QD186" s="254">
        <f t="shared" si="935"/>
        <v>450.62095124348184</v>
      </c>
      <c r="QE186" s="255">
        <f t="shared" si="936"/>
        <v>507.84981205140406</v>
      </c>
      <c r="QF186" s="255">
        <f t="shared" si="937"/>
        <v>1.5097159201771713</v>
      </c>
      <c r="QG186" s="255">
        <f t="shared" si="938"/>
        <v>1.8720477410196923</v>
      </c>
      <c r="QH186" s="255">
        <f t="shared" si="939"/>
        <v>459.05136492740252</v>
      </c>
      <c r="QI186" s="255">
        <f t="shared" si="1199"/>
        <v>0.98163514079681713</v>
      </c>
      <c r="QJ186" s="259">
        <f t="shared" si="1200"/>
        <v>3.2887734042919749E-3</v>
      </c>
      <c r="QK186" s="257">
        <f t="shared" si="1201"/>
        <v>1.1254569684982259</v>
      </c>
      <c r="QL186" s="254">
        <f t="shared" si="940"/>
        <v>1796.2321527156203</v>
      </c>
      <c r="QM186" s="255">
        <f t="shared" si="941"/>
        <v>2024.3536361105041</v>
      </c>
      <c r="QN186" s="255">
        <f t="shared" si="942"/>
        <v>11.777958398911119</v>
      </c>
      <c r="QO186" s="255">
        <f t="shared" si="943"/>
        <v>14.604668414649788</v>
      </c>
      <c r="QP186" s="255">
        <f t="shared" si="1172"/>
        <v>3581.2617505178173</v>
      </c>
      <c r="QQ186" s="255">
        <f t="shared" si="1173"/>
        <v>0.50156405140057181</v>
      </c>
      <c r="QR186" s="259">
        <f t="shared" si="944"/>
        <v>3.2887734042919749E-3</v>
      </c>
      <c r="QS186" s="257">
        <f t="shared" si="1174"/>
        <v>1.0644879401449028</v>
      </c>
      <c r="QT186" s="254">
        <f t="shared" si="945"/>
        <v>238.14434201871074</v>
      </c>
      <c r="QU186" s="255">
        <f t="shared" si="946"/>
        <v>268.38867345508703</v>
      </c>
      <c r="QV186" s="255">
        <f t="shared" si="947"/>
        <v>0.82947426837053073</v>
      </c>
      <c r="QW186" s="255">
        <f t="shared" si="948"/>
        <v>1.0285480927794581</v>
      </c>
      <c r="QX186" s="255">
        <f t="shared" si="949"/>
        <v>252.2138701584108</v>
      </c>
      <c r="QY186" s="255">
        <f t="shared" si="1202"/>
        <v>0.94421588261239064</v>
      </c>
      <c r="QZ186" s="259">
        <f t="shared" si="1203"/>
        <v>3.2887734042919745E-3</v>
      </c>
      <c r="RA186" s="257">
        <f t="shared" si="1204"/>
        <v>1.1207047227088038</v>
      </c>
      <c r="RB186" s="254">
        <f t="shared" si="950"/>
        <v>6.4047301139446594E-2</v>
      </c>
      <c r="RC186" s="255">
        <f t="shared" si="951"/>
        <v>7.2181308384156317E-2</v>
      </c>
      <c r="RD186" s="255">
        <f t="shared" si="1175"/>
        <v>1.9838272432769494E-3</v>
      </c>
      <c r="RE186" s="255">
        <f t="shared" si="952"/>
        <v>2.4599457816634174E-3</v>
      </c>
      <c r="RF186" s="255">
        <f t="shared" si="953"/>
        <v>0.60321189677828801</v>
      </c>
      <c r="RG186" s="255">
        <f t="shared" si="1205"/>
        <v>0.1061771186568413</v>
      </c>
      <c r="RH186" s="259">
        <f t="shared" si="1206"/>
        <v>3.2887734042919745E-3</v>
      </c>
      <c r="RI186" s="257">
        <f t="shared" si="1207"/>
        <v>1.0142737996864488</v>
      </c>
      <c r="RJ186" s="254">
        <f t="shared" si="954"/>
        <v>114.64401925285578</v>
      </c>
      <c r="RK186" s="255">
        <f t="shared" si="955"/>
        <v>129.20380969796847</v>
      </c>
      <c r="RL186" s="255">
        <f t="shared" si="1176"/>
        <v>3.5510306387056545</v>
      </c>
      <c r="RM186" s="255">
        <f t="shared" si="956"/>
        <v>4.4032779919950116</v>
      </c>
      <c r="RN186" s="255">
        <f t="shared" si="957"/>
        <v>1079.7431753952476</v>
      </c>
      <c r="RO186" s="255">
        <f t="shared" si="1208"/>
        <v>0.10617711865684128</v>
      </c>
      <c r="RP186" s="259">
        <f t="shared" si="1209"/>
        <v>3.2887734042919741E-3</v>
      </c>
      <c r="RQ186" s="257">
        <f t="shared" si="1210"/>
        <v>1.0142737996864488</v>
      </c>
      <c r="RR186" s="254">
        <f t="shared" si="958"/>
        <v>0</v>
      </c>
      <c r="RS186" s="255">
        <f t="shared" si="959"/>
        <v>0</v>
      </c>
      <c r="RT186" s="255">
        <f t="shared" si="1177"/>
        <v>0</v>
      </c>
      <c r="RU186" s="255">
        <f t="shared" si="960"/>
        <v>0</v>
      </c>
      <c r="RV186" s="255">
        <f t="shared" si="961"/>
        <v>0</v>
      </c>
      <c r="RW186" s="255"/>
      <c r="RX186" s="259"/>
      <c r="RY186" s="257"/>
      <c r="RZ186" s="260"/>
      <c r="SA186" s="242" t="e">
        <f t="shared" si="962"/>
        <v>#REF!</v>
      </c>
      <c r="SB186" s="242">
        <f t="shared" si="963"/>
        <v>0.24952727428331539</v>
      </c>
      <c r="SC186" s="242">
        <f t="shared" si="964"/>
        <v>0.383592207662728</v>
      </c>
      <c r="SD186" s="242">
        <f t="shared" si="965"/>
        <v>1.9905605415328119E-2</v>
      </c>
      <c r="SE186" s="242">
        <f t="shared" si="966"/>
        <v>0</v>
      </c>
      <c r="SF186" s="262">
        <v>0</v>
      </c>
      <c r="SG186" s="242">
        <f t="shared" si="967"/>
        <v>0</v>
      </c>
      <c r="SH186" s="262">
        <v>0</v>
      </c>
      <c r="SI186" s="242">
        <f t="shared" si="968"/>
        <v>0.56252383691348662</v>
      </c>
      <c r="SJ186" s="242">
        <f t="shared" si="969"/>
        <v>4.1889507927105003E-2</v>
      </c>
      <c r="SK186" s="242">
        <f t="shared" si="970"/>
        <v>1.1157011796565498E-3</v>
      </c>
      <c r="SL186" s="242">
        <f t="shared" si="971"/>
        <v>0.14072512183757432</v>
      </c>
      <c r="SM186" s="242">
        <f t="shared" si="972"/>
        <v>0.22148993140045084</v>
      </c>
      <c r="SN186" s="242">
        <f t="shared" si="973"/>
        <v>1.3395516238783456</v>
      </c>
      <c r="SO186" s="242">
        <f t="shared" si="974"/>
        <v>0.11946712344075849</v>
      </c>
      <c r="SP186" s="242">
        <f t="shared" si="975"/>
        <v>1.0142737996864489E-4</v>
      </c>
      <c r="SQ186" s="242">
        <f t="shared" si="976"/>
        <v>0.31503344218261098</v>
      </c>
      <c r="SR186" s="242">
        <f t="shared" si="977"/>
        <v>0</v>
      </c>
      <c r="SS186" s="242" t="e">
        <f t="shared" si="978"/>
        <v>#REF!</v>
      </c>
      <c r="ST186" s="242" t="e">
        <f t="shared" si="979"/>
        <v>#REF!</v>
      </c>
      <c r="SU186" s="242" t="e">
        <f t="shared" si="1211"/>
        <v>#REF!</v>
      </c>
      <c r="SV186" s="242" t="e">
        <f t="shared" si="1212"/>
        <v>#REF!</v>
      </c>
      <c r="SW186" s="242" t="e">
        <f t="shared" si="980"/>
        <v>#REF!</v>
      </c>
      <c r="SX186" s="242" t="e">
        <f t="shared" si="980"/>
        <v>#REF!</v>
      </c>
      <c r="SY186" s="242" t="e">
        <f t="shared" si="980"/>
        <v>#REF!</v>
      </c>
      <c r="SZ186" s="263" t="e">
        <f t="shared" si="980"/>
        <v>#REF!</v>
      </c>
      <c r="TA186" s="264">
        <f t="shared" si="981"/>
        <v>1967.4259650000004</v>
      </c>
      <c r="TB186" s="264">
        <f t="shared" si="982"/>
        <v>960.12118600000008</v>
      </c>
      <c r="TC186" s="264">
        <f t="shared" si="983"/>
        <v>1602.9435310000003</v>
      </c>
      <c r="TD186" s="264">
        <f t="shared" si="984"/>
        <v>77.052106000000009</v>
      </c>
      <c r="TE186" s="264">
        <f t="shared" si="985"/>
        <v>0</v>
      </c>
      <c r="TF186" s="264">
        <f t="shared" si="985"/>
        <v>0</v>
      </c>
      <c r="TG186" s="264">
        <f t="shared" si="986"/>
        <v>2255.7220470000002</v>
      </c>
      <c r="TH186" s="264">
        <f t="shared" si="987"/>
        <v>178.77820100000002</v>
      </c>
      <c r="TI186" s="264">
        <f t="shared" si="988"/>
        <v>4.7616470000000009</v>
      </c>
      <c r="TJ186" s="264">
        <f t="shared" si="989"/>
        <v>540.66337300000009</v>
      </c>
      <c r="TK186" s="264">
        <f t="shared" si="990"/>
        <v>851.90193600000009</v>
      </c>
      <c r="TL186" s="264">
        <f t="shared" si="991"/>
        <v>5447.3241680000001</v>
      </c>
      <c r="TM186" s="264">
        <f t="shared" si="992"/>
        <v>461.44688200000007</v>
      </c>
      <c r="TN186" s="264">
        <f t="shared" si="993"/>
        <v>0.43287700000000007</v>
      </c>
      <c r="TO186" s="264">
        <f t="shared" si="994"/>
        <v>1344.5159620000002</v>
      </c>
      <c r="TP186" s="264">
        <f t="shared" si="994"/>
        <v>0</v>
      </c>
      <c r="TQ186" s="264"/>
      <c r="TR186" s="264"/>
      <c r="TS186" s="264" t="e">
        <f t="shared" si="995"/>
        <v>#REF!</v>
      </c>
      <c r="TT186" s="264">
        <f t="shared" si="996"/>
        <v>1080.1461790993874</v>
      </c>
      <c r="TU186" s="264">
        <f t="shared" si="997"/>
        <v>1660.4824407641872</v>
      </c>
      <c r="TV186" s="264">
        <f t="shared" si="998"/>
        <v>86.166787553709909</v>
      </c>
      <c r="TW186" s="264">
        <f t="shared" si="998"/>
        <v>0</v>
      </c>
      <c r="TX186" s="264">
        <f t="shared" si="999"/>
        <v>0</v>
      </c>
      <c r="TY186" s="264">
        <f t="shared" si="1000"/>
        <v>2435.0363095159937</v>
      </c>
      <c r="TZ186" s="264">
        <f t="shared" si="1001"/>
        <v>181.33004522961434</v>
      </c>
      <c r="UA186" s="264">
        <f t="shared" si="1002"/>
        <v>4.8296137954618832</v>
      </c>
      <c r="UB186" s="264">
        <f t="shared" si="1003"/>
        <v>609.16668565683665</v>
      </c>
      <c r="UC186" s="264">
        <f t="shared" si="1004"/>
        <v>958.77897034832972</v>
      </c>
      <c r="UD186" s="264">
        <f t="shared" si="1005"/>
        <v>5798.6108828958668</v>
      </c>
      <c r="UE186" s="264">
        <f t="shared" si="1006"/>
        <v>517.14569993665225</v>
      </c>
      <c r="UF186" s="264">
        <f t="shared" si="1007"/>
        <v>0.43905579958687097</v>
      </c>
      <c r="UG186" s="264">
        <f t="shared" si="1008"/>
        <v>1363.7073135168212</v>
      </c>
      <c r="UH186" s="264">
        <f t="shared" si="1008"/>
        <v>0</v>
      </c>
      <c r="UI186" s="191"/>
      <c r="UJ186" s="191"/>
      <c r="UK186" s="191"/>
      <c r="UL186" s="191"/>
      <c r="UM186" s="189"/>
      <c r="UN186" s="191"/>
      <c r="UO186" s="191"/>
      <c r="UP186" s="191"/>
      <c r="UQ186" s="191"/>
      <c r="UR186" s="191"/>
      <c r="US186" s="191"/>
      <c r="UT186" s="191"/>
      <c r="UU186" s="191"/>
      <c r="UV186" s="192"/>
      <c r="UW186" s="191"/>
      <c r="UX186" s="191"/>
      <c r="UY186" s="191"/>
      <c r="UZ186" s="191"/>
      <c r="VA186" s="191"/>
      <c r="VB186" s="191"/>
      <c r="VC186" s="191"/>
      <c r="VD186" s="191"/>
      <c r="VE186" s="191"/>
      <c r="VF186" s="191"/>
      <c r="VG186" s="191"/>
      <c r="VH186" s="191"/>
      <c r="VI186" s="191"/>
      <c r="VJ186" s="191"/>
      <c r="VK186" s="191"/>
      <c r="VL186" s="191"/>
      <c r="VM186" s="191"/>
      <c r="VN186" s="219"/>
      <c r="VO186" s="191"/>
      <c r="VP186" s="191"/>
      <c r="VQ186" s="191"/>
      <c r="VR186" s="191"/>
      <c r="VS186" s="191"/>
      <c r="VT186" s="191"/>
      <c r="VU186" s="191"/>
      <c r="VV186" s="191"/>
    </row>
    <row r="187" spans="1:594" ht="23.1" hidden="1" customHeight="1" thickBot="1" x14ac:dyDescent="0.35">
      <c r="A187" s="265">
        <v>150</v>
      </c>
      <c r="B187" s="266" t="s">
        <v>200</v>
      </c>
      <c r="C187" s="265">
        <v>5</v>
      </c>
      <c r="D187" s="267">
        <v>3118.93</v>
      </c>
      <c r="E187" s="239">
        <v>40.1</v>
      </c>
      <c r="F187" s="240">
        <f t="shared" si="1009"/>
        <v>3078.83</v>
      </c>
      <c r="G187" s="240"/>
      <c r="H187" s="268">
        <f>1664+932</f>
        <v>2596</v>
      </c>
      <c r="I187" s="269">
        <v>3.0828000000000002</v>
      </c>
      <c r="J187" s="269">
        <v>3.0828000000000002</v>
      </c>
      <c r="K187" s="269">
        <f t="shared" si="1213"/>
        <v>2.5162</v>
      </c>
      <c r="L187" s="269">
        <f t="shared" si="1214"/>
        <v>2.7720000000000002</v>
      </c>
      <c r="M187" s="269">
        <v>0.4642</v>
      </c>
      <c r="N187" s="269">
        <v>0.25580000000000003</v>
      </c>
      <c r="O187" s="269">
        <v>0.31080000000000002</v>
      </c>
      <c r="P187" s="269">
        <v>1.9900000000000001E-2</v>
      </c>
      <c r="Q187" s="269">
        <v>0</v>
      </c>
      <c r="R187" s="269">
        <v>0</v>
      </c>
      <c r="S187" s="269">
        <v>0.51029999999999998</v>
      </c>
      <c r="T187" s="269">
        <v>4.6399999999999997E-2</v>
      </c>
      <c r="U187" s="269">
        <v>1.1999999999999999E-3</v>
      </c>
      <c r="V187" s="269">
        <v>0.12820000000000001</v>
      </c>
      <c r="W187" s="269">
        <v>0.124</v>
      </c>
      <c r="X187" s="269">
        <v>0.80049999999999999</v>
      </c>
      <c r="Y187" s="269">
        <v>0.123</v>
      </c>
      <c r="Z187" s="269">
        <v>2.0000000000000001E-4</v>
      </c>
      <c r="AA187" s="269">
        <v>0.29830000000000001</v>
      </c>
      <c r="AB187" s="269">
        <v>0</v>
      </c>
      <c r="AC187" s="244">
        <v>300.26</v>
      </c>
      <c r="AD187" s="243">
        <f t="shared" si="1217"/>
        <v>66.057199999999995</v>
      </c>
      <c r="AE187" s="243">
        <f t="shared" si="806"/>
        <v>0</v>
      </c>
      <c r="AF187" s="243">
        <f t="shared" si="1010"/>
        <v>0</v>
      </c>
      <c r="AG187" s="243">
        <f t="shared" si="1011"/>
        <v>0</v>
      </c>
      <c r="AH187" s="244">
        <v>10.890816651250001</v>
      </c>
      <c r="AI187" s="243">
        <f t="shared" si="807"/>
        <v>42.859114507156058</v>
      </c>
      <c r="AJ187" s="243">
        <f t="shared" si="1012"/>
        <v>1.3815056089709943</v>
      </c>
      <c r="AK187" s="243">
        <f t="shared" si="1013"/>
        <v>36.55862100724999</v>
      </c>
      <c r="AL187" s="243">
        <f t="shared" si="808"/>
        <v>21.003356557920302</v>
      </c>
      <c r="AM187" s="243">
        <f t="shared" si="1014"/>
        <v>529.28458525959161</v>
      </c>
      <c r="AN187" s="244">
        <v>524.23</v>
      </c>
      <c r="AO187" s="244">
        <v>115.3306</v>
      </c>
      <c r="AP187" s="243">
        <f t="shared" si="1015"/>
        <v>0</v>
      </c>
      <c r="AQ187" s="243">
        <f t="shared" si="1016"/>
        <v>0</v>
      </c>
      <c r="AR187" s="243">
        <f t="shared" si="1017"/>
        <v>0</v>
      </c>
      <c r="AS187" s="244">
        <v>70.729925065800003</v>
      </c>
      <c r="AT187" s="244" t="e">
        <f t="shared" si="809"/>
        <v>#REF!</v>
      </c>
      <c r="AU187" s="243">
        <f t="shared" si="810"/>
        <v>80.704602244148106</v>
      </c>
      <c r="AV187" s="243">
        <f t="shared" si="1018"/>
        <v>2.6014037376215016</v>
      </c>
      <c r="AW187" s="243">
        <f t="shared" si="1019"/>
        <v>68.840642204402997</v>
      </c>
      <c r="AX187" s="243">
        <f t="shared" si="811"/>
        <v>39.549756365497409</v>
      </c>
      <c r="AY187" s="243">
        <f t="shared" si="1020"/>
        <v>996.65386041053455</v>
      </c>
      <c r="AZ187" s="244">
        <v>117</v>
      </c>
      <c r="BA187" s="243">
        <f t="shared" si="1021"/>
        <v>596.36849999999993</v>
      </c>
      <c r="BB187" s="243">
        <f t="shared" si="1022"/>
        <v>62.192714999999993</v>
      </c>
      <c r="BC187" s="243">
        <f t="shared" si="1023"/>
        <v>49.754171999999997</v>
      </c>
      <c r="BD187" s="243">
        <f t="shared" si="1024"/>
        <v>12.438542999999996</v>
      </c>
      <c r="BE187" s="244">
        <v>23.322268125000001</v>
      </c>
      <c r="BF187" s="243">
        <f t="shared" si="1025"/>
        <v>18.657814500000001</v>
      </c>
      <c r="BG187" s="243">
        <f t="shared" si="1026"/>
        <v>4.6644536250000002</v>
      </c>
      <c r="BH187" s="243">
        <f t="shared" si="812"/>
        <v>77.476938436366467</v>
      </c>
      <c r="BI187" s="243">
        <f t="shared" si="1027"/>
        <v>2.4973643587029639</v>
      </c>
      <c r="BJ187" s="243">
        <f t="shared" si="1028"/>
        <v>66.087460314287071</v>
      </c>
      <c r="BK187" s="243">
        <f t="shared" si="813"/>
        <v>37.968021078068325</v>
      </c>
      <c r="BL187" s="243">
        <f t="shared" si="1029"/>
        <v>956.79413116732167</v>
      </c>
      <c r="BM187" s="244">
        <v>22.7</v>
      </c>
      <c r="BN187" s="243">
        <f t="shared" si="1030"/>
        <v>4.9939999999999998</v>
      </c>
      <c r="BO187" s="243">
        <f t="shared" si="814"/>
        <v>0</v>
      </c>
      <c r="BP187" s="243">
        <f t="shared" si="1031"/>
        <v>0</v>
      </c>
      <c r="BQ187" s="243">
        <f t="shared" si="1032"/>
        <v>0</v>
      </c>
      <c r="BR187" s="244">
        <v>2.67715541701667</v>
      </c>
      <c r="BS187" s="243">
        <f t="shared" si="815"/>
        <v>3.4508302323172191</v>
      </c>
      <c r="BT187" s="243">
        <f t="shared" si="1033"/>
        <v>0.11123284688387411</v>
      </c>
      <c r="BU187" s="243">
        <f t="shared" si="1034"/>
        <v>2.9435417897535308</v>
      </c>
      <c r="BV187" s="243">
        <f t="shared" si="816"/>
        <v>1.6910992824666946</v>
      </c>
      <c r="BW187" s="243">
        <f t="shared" si="1035"/>
        <v>42.615701918160703</v>
      </c>
      <c r="BX187" s="244">
        <v>0</v>
      </c>
      <c r="BY187" s="243">
        <f t="shared" si="817"/>
        <v>0</v>
      </c>
      <c r="BZ187" s="243">
        <f t="shared" si="1036"/>
        <v>0</v>
      </c>
      <c r="CA187" s="243">
        <f t="shared" si="1037"/>
        <v>0</v>
      </c>
      <c r="CB187" s="243">
        <f t="shared" si="818"/>
        <v>0</v>
      </c>
      <c r="CC187" s="243">
        <f t="shared" si="1038"/>
        <v>0</v>
      </c>
      <c r="CD187" s="245"/>
      <c r="CE187" s="243">
        <f t="shared" si="819"/>
        <v>0</v>
      </c>
      <c r="CF187" s="243">
        <f t="shared" si="1039"/>
        <v>0</v>
      </c>
      <c r="CG187" s="243">
        <f t="shared" si="1040"/>
        <v>0</v>
      </c>
      <c r="CH187" s="243">
        <f t="shared" si="820"/>
        <v>0</v>
      </c>
      <c r="CI187" s="243">
        <f t="shared" si="1041"/>
        <v>0</v>
      </c>
      <c r="CJ187" s="245"/>
      <c r="CK187" s="243">
        <f t="shared" si="821"/>
        <v>0</v>
      </c>
      <c r="CL187" s="243">
        <f t="shared" si="1042"/>
        <v>0</v>
      </c>
      <c r="CM187" s="243">
        <f t="shared" si="1043"/>
        <v>0</v>
      </c>
      <c r="CN187" s="243">
        <f t="shared" si="822"/>
        <v>0</v>
      </c>
      <c r="CO187" s="243">
        <f t="shared" si="1044"/>
        <v>0</v>
      </c>
      <c r="CP187" s="243">
        <v>0</v>
      </c>
      <c r="CQ187" s="243">
        <f t="shared" si="823"/>
        <v>0</v>
      </c>
      <c r="CR187" s="243">
        <f t="shared" si="1178"/>
        <v>0</v>
      </c>
      <c r="CS187" s="243">
        <f t="shared" si="1045"/>
        <v>0</v>
      </c>
      <c r="CT187" s="243">
        <f t="shared" si="824"/>
        <v>0</v>
      </c>
      <c r="CU187" s="243">
        <f t="shared" si="1046"/>
        <v>0</v>
      </c>
      <c r="CV187" s="243"/>
      <c r="CW187" s="243">
        <f t="shared" si="825"/>
        <v>0</v>
      </c>
      <c r="CX187" s="243">
        <f t="shared" si="1179"/>
        <v>0</v>
      </c>
      <c r="CY187" s="243">
        <f t="shared" si="1047"/>
        <v>0</v>
      </c>
      <c r="CZ187" s="243">
        <f t="shared" si="826"/>
        <v>0</v>
      </c>
      <c r="DA187" s="243">
        <f t="shared" si="1048"/>
        <v>0</v>
      </c>
      <c r="DB187" s="244">
        <v>0</v>
      </c>
      <c r="DC187" s="243">
        <f t="shared" si="1049"/>
        <v>0</v>
      </c>
      <c r="DD187" s="243">
        <f t="shared" si="827"/>
        <v>0</v>
      </c>
      <c r="DE187" s="244">
        <v>0</v>
      </c>
      <c r="DF187" s="244">
        <v>0</v>
      </c>
      <c r="DG187" s="243">
        <f t="shared" si="828"/>
        <v>0</v>
      </c>
      <c r="DH187" s="243">
        <f t="shared" si="829"/>
        <v>0</v>
      </c>
      <c r="DI187" s="243">
        <f t="shared" si="1050"/>
        <v>0</v>
      </c>
      <c r="DJ187" s="244">
        <v>199.49</v>
      </c>
      <c r="DK187" s="243">
        <f t="shared" si="1051"/>
        <v>43.887800000000006</v>
      </c>
      <c r="DL187" s="243">
        <f t="shared" si="830"/>
        <v>0</v>
      </c>
      <c r="DM187" s="244">
        <v>8.4008754445600005</v>
      </c>
      <c r="DN187" s="244">
        <v>7.9427463756666699</v>
      </c>
      <c r="DO187" s="243">
        <f t="shared" si="831"/>
        <v>29.510057226716125</v>
      </c>
      <c r="DP187" s="243">
        <f t="shared" si="832"/>
        <v>14.461573952347141</v>
      </c>
      <c r="DQ187" s="243">
        <f t="shared" si="1052"/>
        <v>364.4316635991479</v>
      </c>
      <c r="DR187" s="244">
        <v>45.07</v>
      </c>
      <c r="DS187" s="243">
        <f t="shared" si="1053"/>
        <v>9.9154</v>
      </c>
      <c r="DT187" s="243">
        <f t="shared" si="833"/>
        <v>0</v>
      </c>
      <c r="DU187" s="244">
        <v>1.9063009017250001</v>
      </c>
      <c r="DV187" s="244">
        <v>0</v>
      </c>
      <c r="DW187" s="243">
        <f t="shared" si="834"/>
        <v>6.4641466135866263</v>
      </c>
      <c r="DX187" s="243">
        <f t="shared" si="835"/>
        <v>3.1677923757655813</v>
      </c>
      <c r="DY187" s="243">
        <f t="shared" si="836"/>
        <v>79.828367869292649</v>
      </c>
      <c r="DZ187" s="244">
        <v>154.47</v>
      </c>
      <c r="EA187" s="243">
        <f t="shared" si="1054"/>
        <v>33.983400000000003</v>
      </c>
      <c r="EB187" s="243">
        <f t="shared" si="837"/>
        <v>0</v>
      </c>
      <c r="EC187" s="244">
        <v>6.39574896301</v>
      </c>
      <c r="ED187" s="244">
        <v>6.5587662000000005E-2</v>
      </c>
      <c r="EE187" s="243">
        <f t="shared" si="838"/>
        <v>22.146594577461205</v>
      </c>
      <c r="EF187" s="243">
        <f t="shared" si="839"/>
        <v>10.85306656012356</v>
      </c>
      <c r="EG187" s="243">
        <f t="shared" si="840"/>
        <v>273.49727731511371</v>
      </c>
      <c r="EH187" s="244">
        <v>11.15</v>
      </c>
      <c r="EI187" s="243">
        <f t="shared" si="1055"/>
        <v>2.4530000000000003</v>
      </c>
      <c r="EJ187" s="243">
        <f t="shared" si="841"/>
        <v>0</v>
      </c>
      <c r="EK187" s="244">
        <v>0.47023162756999898</v>
      </c>
      <c r="EL187" s="244">
        <v>0</v>
      </c>
      <c r="EM187" s="243">
        <f t="shared" si="842"/>
        <v>1.5990281732782312</v>
      </c>
      <c r="EN187" s="243">
        <f t="shared" si="843"/>
        <v>0.78361299004241169</v>
      </c>
      <c r="EO187" s="243">
        <f t="shared" si="1056"/>
        <v>19.747047349068772</v>
      </c>
      <c r="EP187" s="244">
        <v>0</v>
      </c>
      <c r="EQ187" s="244">
        <v>357.14427999999998</v>
      </c>
      <c r="ER187" s="244">
        <v>0</v>
      </c>
      <c r="ES187" s="244">
        <v>0</v>
      </c>
      <c r="ET187" s="244">
        <v>0</v>
      </c>
      <c r="EU187" s="243">
        <f t="shared" si="844"/>
        <v>40.579433406495923</v>
      </c>
      <c r="EV187" s="243">
        <f t="shared" si="1057"/>
        <v>1.308023170907527</v>
      </c>
      <c r="EW187" s="243">
        <f t="shared" si="1058"/>
        <v>34.614063861476275</v>
      </c>
      <c r="EX187" s="243">
        <f t="shared" si="845"/>
        <v>19.886185670324796</v>
      </c>
      <c r="EY187" s="243">
        <f t="shared" si="1059"/>
        <v>501.13187889218477</v>
      </c>
      <c r="EZ187" s="245">
        <f t="shared" si="1060"/>
        <v>410.17999999999995</v>
      </c>
      <c r="FA187" s="245">
        <f t="shared" si="1060"/>
        <v>90.23960000000001</v>
      </c>
      <c r="FB187" s="245">
        <f t="shared" si="1060"/>
        <v>0</v>
      </c>
      <c r="FC187" s="245">
        <f t="shared" si="1061"/>
        <v>0</v>
      </c>
      <c r="FD187" s="245">
        <f t="shared" si="1062"/>
        <v>0</v>
      </c>
      <c r="FE187" s="245">
        <f t="shared" si="1063"/>
        <v>25.181490974531666</v>
      </c>
      <c r="FF187" s="245">
        <f t="shared" si="1064"/>
        <v>100.2992599975381</v>
      </c>
      <c r="FG187" s="245">
        <f t="shared" si="1065"/>
        <v>3.233011037572961</v>
      </c>
      <c r="FH187" s="245">
        <f t="shared" si="1066"/>
        <v>85.554792153846066</v>
      </c>
      <c r="FI187" s="245">
        <f t="shared" si="1067"/>
        <v>49.152231548603488</v>
      </c>
      <c r="FJ187" s="245">
        <f t="shared" si="1067"/>
        <v>1238.6362350248078</v>
      </c>
      <c r="FK187" s="244">
        <f t="shared" si="846"/>
        <v>103.12302022360416</v>
      </c>
      <c r="FL187" s="244">
        <v>11.717039768466901</v>
      </c>
      <c r="FM187" s="243">
        <f t="shared" si="1068"/>
        <v>0.37768293504921807</v>
      </c>
      <c r="FN187" s="243">
        <f t="shared" si="1069"/>
        <v>9.9945792428990998</v>
      </c>
      <c r="FO187" s="244">
        <v>5.7420029884233497</v>
      </c>
      <c r="FP187" s="244">
        <f t="shared" si="1070"/>
        <v>144.6984755765933</v>
      </c>
      <c r="FQ187" s="244">
        <f t="shared" si="847"/>
        <v>2.6426400057301067</v>
      </c>
      <c r="FR187" s="244">
        <v>0.30026193932006101</v>
      </c>
      <c r="FS187" s="243">
        <f t="shared" si="1071"/>
        <v>9.6785376483201121E-3</v>
      </c>
      <c r="FT187" s="243">
        <f t="shared" si="1072"/>
        <v>0.25612200738937763</v>
      </c>
      <c r="FU187" s="244">
        <v>0.147145096966003</v>
      </c>
      <c r="FV187" s="244">
        <f t="shared" si="1073"/>
        <v>3.7080564504194049</v>
      </c>
      <c r="FW187" s="270">
        <v>3.4722999999999997E-2</v>
      </c>
      <c r="FX187" s="243">
        <f t="shared" si="1074"/>
        <v>153.89987616959047</v>
      </c>
      <c r="FY187" s="243">
        <f t="shared" si="1075"/>
        <v>33.857972757309902</v>
      </c>
      <c r="FZ187" s="243">
        <f t="shared" si="848"/>
        <v>0</v>
      </c>
      <c r="GA187" s="243">
        <f t="shared" si="1076"/>
        <v>0</v>
      </c>
      <c r="GB187" s="243">
        <f t="shared" si="1077"/>
        <v>0</v>
      </c>
      <c r="GC187" s="243">
        <f t="shared" si="1078"/>
        <v>2.7037944396301405</v>
      </c>
      <c r="GD187" s="243">
        <f t="shared" si="849"/>
        <v>21.640625389503374</v>
      </c>
      <c r="GE187" s="243">
        <f t="shared" si="1079"/>
        <v>0.69755630047483286</v>
      </c>
      <c r="GF187" s="243">
        <f t="shared" si="1080"/>
        <v>18.459350620569385</v>
      </c>
      <c r="GG187" s="243">
        <f t="shared" si="850"/>
        <v>10.605113437801696</v>
      </c>
      <c r="GH187" s="247">
        <f t="shared" si="1081"/>
        <v>267.24885863260272</v>
      </c>
      <c r="GI187" s="244">
        <v>132</v>
      </c>
      <c r="GJ187" s="244">
        <v>4042.57</v>
      </c>
      <c r="GK187" s="244">
        <v>889.36540000000002</v>
      </c>
      <c r="GL187" s="244">
        <v>2479.6049386954501</v>
      </c>
      <c r="GM187" s="244">
        <v>71.022008333333304</v>
      </c>
      <c r="GN187" s="271">
        <v>147.97999999999999</v>
      </c>
      <c r="GO187" s="243">
        <f t="shared" si="1082"/>
        <v>32.555599999999998</v>
      </c>
      <c r="GP187" s="243">
        <f t="shared" si="851"/>
        <v>0</v>
      </c>
      <c r="GQ187" s="243">
        <f t="shared" si="1083"/>
        <v>0</v>
      </c>
      <c r="GR187" s="243">
        <f t="shared" si="1084"/>
        <v>0</v>
      </c>
      <c r="GS187" s="244">
        <v>2.9535670889999999</v>
      </c>
      <c r="GT187" s="244">
        <v>1.36750554010417</v>
      </c>
      <c r="GU187" s="245"/>
      <c r="GV187" s="243">
        <f t="shared" si="852"/>
        <v>21.003777623707567</v>
      </c>
      <c r="GW187" s="243">
        <f t="shared" si="1085"/>
        <v>0.67702837378701819</v>
      </c>
      <c r="GX187" s="243">
        <f t="shared" si="1086"/>
        <v>17.916122502658659</v>
      </c>
      <c r="GY187" s="243">
        <f t="shared" si="853"/>
        <v>10.293022512640587</v>
      </c>
      <c r="GZ187" s="243">
        <f t="shared" si="1087"/>
        <v>259.38416731854278</v>
      </c>
      <c r="HA187" s="244">
        <v>0</v>
      </c>
      <c r="HB187" s="244">
        <v>44</v>
      </c>
      <c r="HC187" s="244">
        <v>0</v>
      </c>
      <c r="HD187" s="244">
        <v>0</v>
      </c>
      <c r="HE187" s="244">
        <v>0</v>
      </c>
      <c r="HF187" s="243">
        <f t="shared" si="1088"/>
        <v>0</v>
      </c>
      <c r="HG187" s="243">
        <f t="shared" si="854"/>
        <v>0</v>
      </c>
      <c r="HH187" s="244">
        <v>0</v>
      </c>
      <c r="HI187" s="244">
        <v>0</v>
      </c>
      <c r="HJ187" s="243">
        <f t="shared" si="855"/>
        <v>0</v>
      </c>
      <c r="HK187" s="243">
        <f t="shared" si="856"/>
        <v>0</v>
      </c>
      <c r="HL187" s="243">
        <f t="shared" si="857"/>
        <v>0</v>
      </c>
      <c r="HM187" s="244">
        <v>89.74</v>
      </c>
      <c r="HN187" s="243">
        <f t="shared" si="1089"/>
        <v>19.742799999999999</v>
      </c>
      <c r="HO187" s="243">
        <f t="shared" si="858"/>
        <v>0</v>
      </c>
      <c r="HP187" s="244">
        <v>3.8704000811999899</v>
      </c>
      <c r="HQ187" s="244">
        <v>88.972955511333296</v>
      </c>
      <c r="HR187" s="243">
        <f t="shared" si="859"/>
        <v>22.988694533367685</v>
      </c>
      <c r="HS187" s="243">
        <f t="shared" si="860"/>
        <v>11.265742506295048</v>
      </c>
      <c r="HT187" s="243">
        <f t="shared" si="861"/>
        <v>283.89671115863518</v>
      </c>
      <c r="HU187" s="244">
        <v>73.849999999999994</v>
      </c>
      <c r="HV187" s="243">
        <f t="shared" si="1090"/>
        <v>16.247</v>
      </c>
      <c r="HW187" s="243">
        <f t="shared" si="862"/>
        <v>0</v>
      </c>
      <c r="HX187" s="244">
        <v>3.016293138095</v>
      </c>
      <c r="HY187" s="244">
        <v>166.10694267592001</v>
      </c>
      <c r="HZ187" s="243">
        <f t="shared" si="863"/>
        <v>29.453111489930603</v>
      </c>
      <c r="IA187" s="243">
        <f t="shared" si="864"/>
        <v>14.43366736519728</v>
      </c>
      <c r="IB187" s="243">
        <f t="shared" si="865"/>
        <v>363.72841760297143</v>
      </c>
      <c r="IC187" s="244">
        <v>27.08</v>
      </c>
      <c r="ID187" s="243">
        <f t="shared" si="1091"/>
        <v>5.9575999999999993</v>
      </c>
      <c r="IE187" s="243">
        <f t="shared" si="866"/>
        <v>0</v>
      </c>
      <c r="IF187" s="244">
        <v>1.193657612195</v>
      </c>
      <c r="IG187" s="244">
        <v>2.0010628235999999</v>
      </c>
      <c r="IH187" s="243">
        <f t="shared" si="867"/>
        <v>4.1167872947234789</v>
      </c>
      <c r="II187" s="243">
        <f t="shared" si="868"/>
        <v>2.0174553865259237</v>
      </c>
      <c r="IJ187" s="243">
        <f t="shared" si="1092"/>
        <v>50.83987574045328</v>
      </c>
      <c r="IK187" s="244">
        <v>27.97</v>
      </c>
      <c r="IL187" s="243">
        <f t="shared" si="1093"/>
        <v>6.1533999999999995</v>
      </c>
      <c r="IM187" s="243">
        <f t="shared" si="869"/>
        <v>0</v>
      </c>
      <c r="IN187" s="244">
        <v>1.2848841397649999</v>
      </c>
      <c r="IO187" s="244">
        <v>56.961813743359997</v>
      </c>
      <c r="IP187" s="243">
        <f t="shared" si="870"/>
        <v>10.495271647077146</v>
      </c>
      <c r="IQ187" s="243">
        <f t="shared" si="871"/>
        <v>5.1432684765101078</v>
      </c>
      <c r="IR187" s="243">
        <f t="shared" si="1094"/>
        <v>129.61036560805468</v>
      </c>
      <c r="IS187" s="244">
        <v>2.67</v>
      </c>
      <c r="IT187" s="243">
        <f t="shared" si="1095"/>
        <v>0.58740000000000003</v>
      </c>
      <c r="IU187" s="243">
        <f t="shared" si="872"/>
        <v>0</v>
      </c>
      <c r="IV187" s="244">
        <v>0.116828322075</v>
      </c>
      <c r="IW187" s="244">
        <v>0.277184313744676</v>
      </c>
      <c r="IX187" s="243">
        <f t="shared" si="873"/>
        <v>0.41488066362110659</v>
      </c>
      <c r="IY187" s="243">
        <f t="shared" si="874"/>
        <v>0.20331466497203912</v>
      </c>
      <c r="IZ187" s="243">
        <f t="shared" si="1096"/>
        <v>5.1235295572953854</v>
      </c>
      <c r="JA187" s="244">
        <v>56.593787499999998</v>
      </c>
      <c r="JB187" s="243">
        <f t="shared" si="1097"/>
        <v>12.450633249999999</v>
      </c>
      <c r="JC187" s="244">
        <v>411.308195833333</v>
      </c>
      <c r="JD187" s="243">
        <f t="shared" si="875"/>
        <v>0</v>
      </c>
      <c r="JE187" s="243">
        <f t="shared" si="876"/>
        <v>54.578606204415294</v>
      </c>
      <c r="JF187" s="243">
        <f t="shared" si="877"/>
        <v>26.746561139387417</v>
      </c>
      <c r="JG187" s="243">
        <f t="shared" si="1098"/>
        <v>674.01334071256281</v>
      </c>
      <c r="JH187" s="244">
        <v>0</v>
      </c>
      <c r="JI187" s="243">
        <f t="shared" si="1099"/>
        <v>0</v>
      </c>
      <c r="JJ187" s="244">
        <v>0</v>
      </c>
      <c r="JK187" s="243">
        <f t="shared" si="878"/>
        <v>0</v>
      </c>
      <c r="JL187" s="243">
        <f t="shared" si="879"/>
        <v>0</v>
      </c>
      <c r="JM187" s="243">
        <f t="shared" si="880"/>
        <v>0</v>
      </c>
      <c r="JN187" s="243">
        <f t="shared" si="1100"/>
        <v>0</v>
      </c>
      <c r="JO187" s="244">
        <v>22.77075</v>
      </c>
      <c r="JP187" s="243">
        <f t="shared" si="1101"/>
        <v>5.0095650000000003</v>
      </c>
      <c r="JQ187" s="244">
        <v>27.742233333333299</v>
      </c>
      <c r="JR187" s="243">
        <f t="shared" si="881"/>
        <v>0</v>
      </c>
      <c r="JS187" s="243">
        <f t="shared" si="882"/>
        <v>6.3085808140380975</v>
      </c>
      <c r="JT187" s="243">
        <f t="shared" si="883"/>
        <v>3.0915564573685703</v>
      </c>
      <c r="JU187" s="243">
        <f t="shared" si="1102"/>
        <v>77.907222725687959</v>
      </c>
      <c r="JV187" s="244">
        <v>18.371904761904698</v>
      </c>
      <c r="JW187" s="243">
        <f t="shared" si="1103"/>
        <v>4.0418190476190334</v>
      </c>
      <c r="JX187" s="244">
        <v>37.692666666666703</v>
      </c>
      <c r="JY187" s="243">
        <f t="shared" si="884"/>
        <v>0</v>
      </c>
      <c r="JZ187" s="243">
        <f t="shared" si="885"/>
        <v>6.829405946620259</v>
      </c>
      <c r="KA187" s="243">
        <f t="shared" si="886"/>
        <v>3.3467898211405349</v>
      </c>
      <c r="KB187" s="243">
        <f t="shared" si="1104"/>
        <v>84.339103492741472</v>
      </c>
      <c r="KC187" s="244">
        <v>119.213333333333</v>
      </c>
      <c r="KD187" s="243">
        <f t="shared" si="1105"/>
        <v>26.22693333333326</v>
      </c>
      <c r="KE187" s="244">
        <v>66.546666666666695</v>
      </c>
      <c r="KF187" s="243">
        <f t="shared" si="887"/>
        <v>0</v>
      </c>
      <c r="KG187" s="243">
        <f t="shared" si="888"/>
        <v>24.086371043790137</v>
      </c>
      <c r="KH187" s="243">
        <f t="shared" si="889"/>
        <v>11.803665218856155</v>
      </c>
      <c r="KI187" s="243">
        <f t="shared" si="1106"/>
        <v>297.45236351517508</v>
      </c>
      <c r="KJ187" s="244">
        <v>38.806597222222202</v>
      </c>
      <c r="KK187" s="243">
        <f t="shared" si="1107"/>
        <v>8.5374513888888846</v>
      </c>
      <c r="KL187" s="244">
        <v>37.615277777777699</v>
      </c>
      <c r="KM187" s="243">
        <f t="shared" si="890"/>
        <v>0</v>
      </c>
      <c r="KN187" s="243">
        <f t="shared" si="891"/>
        <v>9.6532452583551507</v>
      </c>
      <c r="KO187" s="243">
        <f t="shared" si="892"/>
        <v>4.730628582362197</v>
      </c>
      <c r="KP187" s="243">
        <f t="shared" si="1108"/>
        <v>119.21184027552736</v>
      </c>
      <c r="KQ187" s="243">
        <f t="shared" si="1109"/>
        <v>477.06637281745986</v>
      </c>
      <c r="KR187" s="243">
        <f t="shared" si="1109"/>
        <v>104.95460201984118</v>
      </c>
      <c r="KS187" s="243">
        <f t="shared" si="1110"/>
        <v>904.70706263906538</v>
      </c>
      <c r="KT187" s="243">
        <f t="shared" si="1111"/>
        <v>0</v>
      </c>
      <c r="KU187" s="243">
        <f t="shared" si="1112"/>
        <v>0</v>
      </c>
      <c r="KV187" s="243">
        <f t="shared" si="1113"/>
        <v>0</v>
      </c>
      <c r="KW187" s="243">
        <f t="shared" si="1114"/>
        <v>168.92495489593895</v>
      </c>
      <c r="KX187" s="243">
        <f t="shared" si="1115"/>
        <v>5.445067528050461</v>
      </c>
      <c r="KY187" s="243">
        <f t="shared" si="1116"/>
        <v>144.09218379153165</v>
      </c>
      <c r="KZ187" s="243">
        <f t="shared" si="1117"/>
        <v>82.782649618615281</v>
      </c>
      <c r="LA187" s="243">
        <f t="shared" si="1117"/>
        <v>2086.1227703891045</v>
      </c>
      <c r="LB187" s="244">
        <v>142.25</v>
      </c>
      <c r="LC187" s="243">
        <f t="shared" si="1118"/>
        <v>31.295000000000002</v>
      </c>
      <c r="LD187" s="243">
        <f t="shared" si="893"/>
        <v>0</v>
      </c>
      <c r="LE187" s="243">
        <f t="shared" si="1119"/>
        <v>0</v>
      </c>
      <c r="LF187" s="243">
        <f t="shared" si="1120"/>
        <v>0</v>
      </c>
      <c r="LG187" s="244">
        <v>12.4992194717333</v>
      </c>
      <c r="LH187" s="243">
        <f t="shared" si="894"/>
        <v>21.13870902459005</v>
      </c>
      <c r="LI187" s="243">
        <f t="shared" si="1121"/>
        <v>0.6813777050620341</v>
      </c>
      <c r="LJ187" s="243">
        <f t="shared" si="1122"/>
        <v>18.031218346414747</v>
      </c>
      <c r="LK187" s="243">
        <f t="shared" si="895"/>
        <v>10.359146424816169</v>
      </c>
      <c r="LL187" s="243">
        <f t="shared" si="1123"/>
        <v>261.05048990536744</v>
      </c>
      <c r="LM187" s="243">
        <f t="shared" si="896"/>
        <v>0.54166666784117723</v>
      </c>
      <c r="LN187" s="244">
        <v>6.1545228937110799E-2</v>
      </c>
      <c r="LO187" s="243">
        <f t="shared" si="1124"/>
        <v>1.9838272432769494E-3</v>
      </c>
      <c r="LP187" s="243">
        <f t="shared" si="1125"/>
        <v>5.2497787819218517E-2</v>
      </c>
      <c r="LQ187" s="243">
        <f t="shared" si="897"/>
        <v>3.0160594838914402E-2</v>
      </c>
      <c r="LR187" s="243">
        <f t="shared" si="1126"/>
        <v>0.7600469899406429</v>
      </c>
      <c r="LS187" s="244">
        <v>662.99762666666595</v>
      </c>
      <c r="LT187" s="243">
        <f t="shared" si="898"/>
        <v>75.331090392893373</v>
      </c>
      <c r="LU187" s="243">
        <f t="shared" si="1127"/>
        <v>2.4281958482904926</v>
      </c>
      <c r="LV187" s="243">
        <f t="shared" si="1128"/>
        <v>64.257062130316584</v>
      </c>
      <c r="LW187" s="243">
        <f t="shared" si="899"/>
        <v>36.916435852977962</v>
      </c>
      <c r="LX187" s="243">
        <f t="shared" si="1129"/>
        <v>930.29418349504465</v>
      </c>
      <c r="LY187" s="245">
        <f t="shared" si="900"/>
        <v>0</v>
      </c>
      <c r="LZ187" s="244">
        <v>0</v>
      </c>
      <c r="MA187" s="249">
        <f t="shared" si="1130"/>
        <v>0</v>
      </c>
      <c r="MB187" s="249">
        <f t="shared" si="1131"/>
        <v>0</v>
      </c>
      <c r="MC187" s="249">
        <f t="shared" si="901"/>
        <v>0</v>
      </c>
      <c r="MD187" s="247">
        <f t="shared" si="1132"/>
        <v>0</v>
      </c>
      <c r="ME187" s="250">
        <f t="shared" si="1133"/>
        <v>7717.2515625380311</v>
      </c>
      <c r="MF187" s="251">
        <f t="shared" si="1180"/>
        <v>2657.8508237642018</v>
      </c>
      <c r="MG187" s="252" t="e">
        <f t="shared" si="1134"/>
        <v>#REF!</v>
      </c>
      <c r="MH187" s="252" t="e">
        <f t="shared" si="1181"/>
        <v>#REF!</v>
      </c>
      <c r="MI187" s="252">
        <f t="shared" si="1135"/>
        <v>662.99762666666595</v>
      </c>
      <c r="MJ187" s="252">
        <f t="shared" si="1136"/>
        <v>0</v>
      </c>
      <c r="MK187" s="252">
        <f t="shared" si="1182"/>
        <v>596.36849999999993</v>
      </c>
      <c r="ML187" s="252">
        <f t="shared" si="1137"/>
        <v>0</v>
      </c>
      <c r="MM187" s="252">
        <f t="shared" si="1138"/>
        <v>0</v>
      </c>
      <c r="MN187" s="252">
        <f t="shared" si="1139"/>
        <v>357.14427999999998</v>
      </c>
      <c r="MO187" s="252">
        <f t="shared" si="1140"/>
        <v>103.12302022360416</v>
      </c>
      <c r="MP187" s="253">
        <f t="shared" si="1141"/>
        <v>2.6426400057301067</v>
      </c>
      <c r="MQ187" s="254">
        <f t="shared" si="1183"/>
        <v>0</v>
      </c>
      <c r="MR187" s="255">
        <f t="shared" si="1142"/>
        <v>0</v>
      </c>
      <c r="MS187" s="255">
        <f t="shared" si="1184"/>
        <v>0</v>
      </c>
      <c r="MT187" s="255">
        <f t="shared" si="1185"/>
        <v>665.48818308737941</v>
      </c>
      <c r="MU187" s="255">
        <f t="shared" si="902"/>
        <v>21.451111816265481</v>
      </c>
      <c r="MV187" s="255">
        <f t="shared" si="1143"/>
        <v>692.54307446795008</v>
      </c>
      <c r="MW187" s="255" t="e">
        <f t="shared" si="903"/>
        <v>#REF!</v>
      </c>
      <c r="MX187" s="255" t="e">
        <f t="shared" si="904"/>
        <v>#REF!</v>
      </c>
      <c r="MY187" s="256" t="e">
        <f t="shared" si="1144"/>
        <v>#REF!</v>
      </c>
      <c r="MZ187" s="254">
        <f t="shared" si="1145"/>
        <v>410.91871762884495</v>
      </c>
      <c r="NA187" s="255">
        <f t="shared" si="905"/>
        <v>463.10539476770828</v>
      </c>
      <c r="NB187" s="255">
        <f t="shared" si="1146"/>
        <v>1.3815056089709943</v>
      </c>
      <c r="NC187" s="255">
        <f t="shared" si="906"/>
        <v>1.713066955124033</v>
      </c>
      <c r="ND187" s="255">
        <f t="shared" si="1147"/>
        <v>420.06713115840603</v>
      </c>
      <c r="NE187" s="255">
        <f t="shared" si="1215"/>
        <v>0.97822154400813799</v>
      </c>
      <c r="NF187" s="256">
        <f t="shared" si="1186"/>
        <v>3.2887734042919745E-3</v>
      </c>
      <c r="NG187" s="257">
        <f t="shared" si="1187"/>
        <v>1.1250234417060636</v>
      </c>
      <c r="NH187" s="254">
        <f t="shared" si="1148"/>
        <v>723.54618348937163</v>
      </c>
      <c r="NI187" s="255">
        <f t="shared" si="907"/>
        <v>815.43654879252188</v>
      </c>
      <c r="NJ187" s="255" t="e">
        <f t="shared" si="1149"/>
        <v>#REF!</v>
      </c>
      <c r="NK187" s="255" t="e">
        <f t="shared" si="908"/>
        <v>#REF!</v>
      </c>
      <c r="NL187" s="255">
        <f t="shared" si="1150"/>
        <v>790.99512730994809</v>
      </c>
      <c r="NM187" s="255">
        <f t="shared" si="1188"/>
        <v>0.91472900212424835</v>
      </c>
      <c r="NN187" s="256" t="e">
        <f t="shared" si="1189"/>
        <v>#REF!</v>
      </c>
      <c r="NO187" s="257" t="e">
        <f t="shared" si="1216"/>
        <v>#REF!</v>
      </c>
      <c r="NP187" s="254">
        <f t="shared" si="1151"/>
        <v>80.626701583430219</v>
      </c>
      <c r="NQ187" s="255">
        <f t="shared" si="909"/>
        <v>90.86629268452586</v>
      </c>
      <c r="NR187" s="255">
        <f t="shared" si="1152"/>
        <v>70.909350858702965</v>
      </c>
      <c r="NS187" s="255">
        <f t="shared" si="910"/>
        <v>87.927595064791674</v>
      </c>
      <c r="NT187" s="255">
        <f t="shared" si="1153"/>
        <v>759.36042156136637</v>
      </c>
      <c r="NU187" s="255">
        <f t="shared" si="1154"/>
        <v>0.10617711865684129</v>
      </c>
      <c r="NV187" s="256">
        <f t="shared" si="1155"/>
        <v>9.3380361742981033E-2</v>
      </c>
      <c r="NW187" s="257">
        <f t="shared" si="911"/>
        <v>1.0358957808877343</v>
      </c>
      <c r="NX187" s="254">
        <f t="shared" si="1156"/>
        <v>31.285120983499308</v>
      </c>
      <c r="NY187" s="255">
        <f t="shared" si="912"/>
        <v>35.258331348403722</v>
      </c>
      <c r="NZ187" s="255">
        <f t="shared" si="1157"/>
        <v>0.11123284688387411</v>
      </c>
      <c r="OA187" s="255">
        <f t="shared" si="913"/>
        <v>0.1379287301360039</v>
      </c>
      <c r="OB187" s="255">
        <f t="shared" si="1158"/>
        <v>33.82198564933389</v>
      </c>
      <c r="OC187" s="255">
        <f t="shared" si="1190"/>
        <v>0.9249936212457549</v>
      </c>
      <c r="OD187" s="256">
        <f t="shared" si="1191"/>
        <v>3.2887734042919741E-3</v>
      </c>
      <c r="OE187" s="257">
        <f t="shared" si="1192"/>
        <v>1.1182634955152411</v>
      </c>
      <c r="OF187" s="254">
        <f t="shared" si="1159"/>
        <v>0</v>
      </c>
      <c r="OG187" s="255">
        <f t="shared" si="914"/>
        <v>0</v>
      </c>
      <c r="OH187" s="255">
        <f t="shared" si="1160"/>
        <v>0</v>
      </c>
      <c r="OI187" s="255">
        <f t="shared" si="915"/>
        <v>0</v>
      </c>
      <c r="OJ187" s="255">
        <f t="shared" si="1161"/>
        <v>0</v>
      </c>
      <c r="OK187" s="255"/>
      <c r="OL187" s="256"/>
      <c r="OM187" s="257"/>
      <c r="ON187" s="258"/>
      <c r="OO187" s="254">
        <f t="shared" si="1162"/>
        <v>0</v>
      </c>
      <c r="OP187" s="255">
        <f t="shared" si="916"/>
        <v>0</v>
      </c>
      <c r="OQ187" s="255">
        <f t="shared" si="1163"/>
        <v>0</v>
      </c>
      <c r="OR187" s="255">
        <f t="shared" si="917"/>
        <v>0</v>
      </c>
      <c r="OS187" s="255">
        <f t="shared" si="1164"/>
        <v>0</v>
      </c>
      <c r="OT187" s="255"/>
      <c r="OU187" s="256"/>
      <c r="OV187" s="257"/>
      <c r="OW187" s="258"/>
      <c r="OX187" s="254">
        <f t="shared" si="1165"/>
        <v>604.7964464276921</v>
      </c>
      <c r="OY187" s="255">
        <f t="shared" si="918"/>
        <v>681.60559512400903</v>
      </c>
      <c r="OZ187" s="255">
        <f t="shared" si="1166"/>
        <v>3.233011037572961</v>
      </c>
      <c r="PA187" s="255">
        <f t="shared" si="919"/>
        <v>4.0089336865904714</v>
      </c>
      <c r="PB187" s="255">
        <f t="shared" si="1167"/>
        <v>983.04463097206963</v>
      </c>
      <c r="PC187" s="255">
        <f t="shared" si="804"/>
        <v>0.61522786186182388</v>
      </c>
      <c r="PD187" s="259">
        <f t="shared" si="920"/>
        <v>3.2887734042919745E-3</v>
      </c>
      <c r="PE187" s="257">
        <f t="shared" si="805"/>
        <v>1.0789232440734817</v>
      </c>
      <c r="PF187" s="254">
        <f t="shared" si="921"/>
        <v>12.193386676336901</v>
      </c>
      <c r="PG187" s="255">
        <f t="shared" si="922"/>
        <v>13.741946784231688</v>
      </c>
      <c r="PH187" s="255">
        <f t="shared" si="1168"/>
        <v>0.37768293504921807</v>
      </c>
      <c r="PI187" s="255">
        <f t="shared" si="923"/>
        <v>0.46832683946103043</v>
      </c>
      <c r="PJ187" s="255">
        <f t="shared" si="924"/>
        <v>114.84005998142325</v>
      </c>
      <c r="PK187" s="255">
        <f t="shared" si="1193"/>
        <v>0.10617711866668589</v>
      </c>
      <c r="PL187" s="259">
        <f t="shared" si="1194"/>
        <v>3.2887734045969046E-3</v>
      </c>
      <c r="PM187" s="257">
        <f t="shared" si="1195"/>
        <v>1.0142737996877724</v>
      </c>
      <c r="PN187" s="254">
        <f t="shared" si="925"/>
        <v>0.31246884901504068</v>
      </c>
      <c r="PO187" s="255">
        <f t="shared" si="926"/>
        <v>0.35215239283995087</v>
      </c>
      <c r="PP187" s="255">
        <f t="shared" si="1169"/>
        <v>9.6785376483201121E-3</v>
      </c>
      <c r="PQ187" s="255">
        <f t="shared" si="927"/>
        <v>1.200138668391694E-2</v>
      </c>
      <c r="PR187" s="255">
        <f t="shared" si="928"/>
        <v>2.9429019447773053</v>
      </c>
      <c r="PS187" s="255">
        <f t="shared" si="1196"/>
        <v>0.10617711866668592</v>
      </c>
      <c r="PT187" s="259">
        <f t="shared" si="1197"/>
        <v>3.2887734045969055E-3</v>
      </c>
      <c r="PU187" s="257">
        <f t="shared" si="1198"/>
        <v>1.0142737996877724</v>
      </c>
      <c r="PV187" s="254">
        <f t="shared" si="929"/>
        <v>210.27825668399504</v>
      </c>
      <c r="PW187" s="255">
        <f t="shared" si="930"/>
        <v>236.98359528286241</v>
      </c>
      <c r="PX187" s="255">
        <f t="shared" si="931"/>
        <v>0.69755630047483286</v>
      </c>
      <c r="PY187" s="255">
        <f t="shared" si="932"/>
        <v>0.86496981258879269</v>
      </c>
      <c r="PZ187" s="255">
        <f t="shared" si="933"/>
        <v>212.10226875603391</v>
      </c>
      <c r="QA187" s="255">
        <f t="shared" si="1170"/>
        <v>0.9914003179563492</v>
      </c>
      <c r="QB187" s="259">
        <f t="shared" si="934"/>
        <v>3.2887734042919741E-3</v>
      </c>
      <c r="QC187" s="257">
        <f t="shared" si="1171"/>
        <v>1.1266971459974864</v>
      </c>
      <c r="QD187" s="254">
        <f t="shared" si="935"/>
        <v>202.39326945324356</v>
      </c>
      <c r="QE187" s="255">
        <f t="shared" si="936"/>
        <v>228.0972146738055</v>
      </c>
      <c r="QF187" s="255">
        <f t="shared" si="937"/>
        <v>0.67702837378701819</v>
      </c>
      <c r="QG187" s="255">
        <f t="shared" si="938"/>
        <v>0.83951518349590259</v>
      </c>
      <c r="QH187" s="255">
        <f t="shared" si="939"/>
        <v>205.86045025281175</v>
      </c>
      <c r="QI187" s="255">
        <f t="shared" si="1199"/>
        <v>0.98315761577656013</v>
      </c>
      <c r="QJ187" s="259">
        <f t="shared" si="1200"/>
        <v>3.2887734042919736E-3</v>
      </c>
      <c r="QK187" s="257">
        <f t="shared" si="1201"/>
        <v>1.1256503228206531</v>
      </c>
      <c r="QL187" s="254">
        <f t="shared" si="940"/>
        <v>757.81343906296968</v>
      </c>
      <c r="QM187" s="255">
        <f t="shared" si="941"/>
        <v>854.05574582396684</v>
      </c>
      <c r="QN187" s="255">
        <f t="shared" si="942"/>
        <v>5.445067528050461</v>
      </c>
      <c r="QO187" s="255">
        <f t="shared" si="943"/>
        <v>6.751883734782572</v>
      </c>
      <c r="QP187" s="255">
        <f t="shared" si="1172"/>
        <v>1655.6529923723051</v>
      </c>
      <c r="QQ187" s="255">
        <f t="shared" si="1173"/>
        <v>0.45771272274701441</v>
      </c>
      <c r="QR187" s="259">
        <f t="shared" si="944"/>
        <v>3.2887734042919749E-3</v>
      </c>
      <c r="QS187" s="257">
        <f t="shared" si="1174"/>
        <v>1.0589188214059009</v>
      </c>
      <c r="QT187" s="254">
        <f t="shared" si="945"/>
        <v>195.543086382626</v>
      </c>
      <c r="QU187" s="255">
        <f t="shared" si="946"/>
        <v>220.3770583532195</v>
      </c>
      <c r="QV187" s="255">
        <f t="shared" si="947"/>
        <v>0.6813777050620341</v>
      </c>
      <c r="QW187" s="255">
        <f t="shared" si="948"/>
        <v>0.84490835427692224</v>
      </c>
      <c r="QX187" s="255">
        <f t="shared" si="949"/>
        <v>207.18292849632337</v>
      </c>
      <c r="QY187" s="255">
        <f t="shared" si="1202"/>
        <v>0.94381852695018775</v>
      </c>
      <c r="QZ187" s="259">
        <f t="shared" si="1203"/>
        <v>3.2887734042919741E-3</v>
      </c>
      <c r="RA187" s="257">
        <f t="shared" si="1204"/>
        <v>1.1206542585397039</v>
      </c>
      <c r="RB187" s="254">
        <f t="shared" si="950"/>
        <v>6.4047301139446594E-2</v>
      </c>
      <c r="RC187" s="255">
        <f t="shared" si="951"/>
        <v>7.2181308384156317E-2</v>
      </c>
      <c r="RD187" s="255">
        <f t="shared" si="1175"/>
        <v>1.9838272432769494E-3</v>
      </c>
      <c r="RE187" s="255">
        <f t="shared" si="952"/>
        <v>2.4599457816634174E-3</v>
      </c>
      <c r="RF187" s="255">
        <f t="shared" si="953"/>
        <v>0.60321189677828801</v>
      </c>
      <c r="RG187" s="255">
        <f t="shared" si="1205"/>
        <v>0.1061771186568413</v>
      </c>
      <c r="RH187" s="259">
        <f t="shared" si="1206"/>
        <v>3.2887734042919745E-3</v>
      </c>
      <c r="RI187" s="257">
        <f t="shared" si="1207"/>
        <v>1.0142737996864488</v>
      </c>
      <c r="RJ187" s="254">
        <f t="shared" si="954"/>
        <v>78.393615798986232</v>
      </c>
      <c r="RK187" s="255">
        <f t="shared" si="955"/>
        <v>88.349605005457491</v>
      </c>
      <c r="RL187" s="255">
        <f t="shared" si="1176"/>
        <v>2.4281958482904926</v>
      </c>
      <c r="RM187" s="255">
        <f t="shared" si="956"/>
        <v>3.010962851880211</v>
      </c>
      <c r="RN187" s="255">
        <f t="shared" si="957"/>
        <v>738.32871705955927</v>
      </c>
      <c r="RO187" s="255">
        <f t="shared" si="1208"/>
        <v>0.1061771186568413</v>
      </c>
      <c r="RP187" s="259">
        <f t="shared" si="1209"/>
        <v>3.2887734042919745E-3</v>
      </c>
      <c r="RQ187" s="257">
        <f t="shared" si="1210"/>
        <v>1.0142737996864488</v>
      </c>
      <c r="RR187" s="254">
        <f t="shared" si="958"/>
        <v>0</v>
      </c>
      <c r="RS187" s="255">
        <f t="shared" si="959"/>
        <v>0</v>
      </c>
      <c r="RT187" s="255">
        <f t="shared" si="1177"/>
        <v>0</v>
      </c>
      <c r="RU187" s="255">
        <f t="shared" si="960"/>
        <v>0</v>
      </c>
      <c r="RV187" s="255">
        <f t="shared" si="961"/>
        <v>0</v>
      </c>
      <c r="RW187" s="255"/>
      <c r="RX187" s="259"/>
      <c r="RY187" s="257"/>
      <c r="RZ187" s="260"/>
      <c r="SA187" s="242" t="e">
        <f t="shared" si="962"/>
        <v>#REF!</v>
      </c>
      <c r="SB187" s="242">
        <f t="shared" si="963"/>
        <v>0.28778099638841109</v>
      </c>
      <c r="SC187" s="242">
        <f t="shared" si="964"/>
        <v>0.32195640869990783</v>
      </c>
      <c r="SD187" s="242">
        <f t="shared" si="965"/>
        <v>2.2253443560753299E-2</v>
      </c>
      <c r="SE187" s="242">
        <f t="shared" si="966"/>
        <v>0</v>
      </c>
      <c r="SF187" s="262">
        <v>0</v>
      </c>
      <c r="SG187" s="242">
        <f t="shared" si="967"/>
        <v>0</v>
      </c>
      <c r="SH187" s="262">
        <v>0</v>
      </c>
      <c r="SI187" s="242">
        <f t="shared" si="968"/>
        <v>0.55057453145069768</v>
      </c>
      <c r="SJ187" s="242">
        <f t="shared" si="969"/>
        <v>4.7062304305512635E-2</v>
      </c>
      <c r="SK187" s="242">
        <f t="shared" si="970"/>
        <v>1.2171285596253268E-3</v>
      </c>
      <c r="SL187" s="242">
        <f t="shared" si="971"/>
        <v>0.14444257411687778</v>
      </c>
      <c r="SM187" s="242">
        <f t="shared" si="972"/>
        <v>0.13958064002976098</v>
      </c>
      <c r="SN187" s="242">
        <f t="shared" si="973"/>
        <v>0.84766451653542363</v>
      </c>
      <c r="SO187" s="242">
        <f t="shared" si="974"/>
        <v>0.13784047380038358</v>
      </c>
      <c r="SP187" s="242">
        <f t="shared" si="975"/>
        <v>2.0285475993728978E-4</v>
      </c>
      <c r="SQ187" s="242">
        <f t="shared" si="976"/>
        <v>0.3025578744464677</v>
      </c>
      <c r="SR187" s="242">
        <f t="shared" si="977"/>
        <v>0</v>
      </c>
      <c r="SS187" s="242" t="e">
        <f t="shared" si="978"/>
        <v>#REF!</v>
      </c>
      <c r="ST187" s="242" t="e">
        <f t="shared" si="979"/>
        <v>#REF!</v>
      </c>
      <c r="SU187" s="242" t="e">
        <f t="shared" si="1211"/>
        <v>#REF!</v>
      </c>
      <c r="SV187" s="242" t="e">
        <f t="shared" si="1212"/>
        <v>#REF!</v>
      </c>
      <c r="SW187" s="242" t="e">
        <f t="shared" si="980"/>
        <v>#REF!</v>
      </c>
      <c r="SX187" s="242" t="e">
        <f t="shared" si="980"/>
        <v>#REF!</v>
      </c>
      <c r="SY187" s="242" t="e">
        <f t="shared" si="980"/>
        <v>#REF!</v>
      </c>
      <c r="SZ187" s="263" t="e">
        <f t="shared" si="980"/>
        <v>#REF!</v>
      </c>
      <c r="TA187" s="264">
        <f t="shared" si="981"/>
        <v>1429.192886</v>
      </c>
      <c r="TB187" s="264">
        <f t="shared" si="982"/>
        <v>787.56471400000009</v>
      </c>
      <c r="TC187" s="264">
        <f t="shared" si="983"/>
        <v>956.90036400000008</v>
      </c>
      <c r="TD187" s="264">
        <f t="shared" si="984"/>
        <v>61.268717000000002</v>
      </c>
      <c r="TE187" s="264">
        <f t="shared" si="985"/>
        <v>0</v>
      </c>
      <c r="TF187" s="264">
        <f t="shared" si="985"/>
        <v>0</v>
      </c>
      <c r="TG187" s="264">
        <f t="shared" si="986"/>
        <v>1571.126949</v>
      </c>
      <c r="TH187" s="264">
        <f t="shared" si="987"/>
        <v>142.85771199999999</v>
      </c>
      <c r="TI187" s="264">
        <f t="shared" si="988"/>
        <v>3.6945959999999998</v>
      </c>
      <c r="TJ187" s="264">
        <f t="shared" si="989"/>
        <v>394.706006</v>
      </c>
      <c r="TK187" s="264">
        <f t="shared" si="990"/>
        <v>381.77492000000001</v>
      </c>
      <c r="TL187" s="264">
        <f t="shared" si="991"/>
        <v>2464.603415</v>
      </c>
      <c r="TM187" s="264">
        <f t="shared" si="992"/>
        <v>378.69608999999997</v>
      </c>
      <c r="TN187" s="264">
        <f t="shared" si="993"/>
        <v>0.61576600000000004</v>
      </c>
      <c r="TO187" s="264">
        <f t="shared" si="994"/>
        <v>918.41498899999999</v>
      </c>
      <c r="TP187" s="264">
        <f t="shared" si="994"/>
        <v>0</v>
      </c>
      <c r="TQ187" s="264"/>
      <c r="TR187" s="264"/>
      <c r="TS187" s="264" t="e">
        <f t="shared" si="995"/>
        <v>#REF!</v>
      </c>
      <c r="TT187" s="264">
        <f t="shared" si="996"/>
        <v>886.02876511053171</v>
      </c>
      <c r="TU187" s="264">
        <f t="shared" si="997"/>
        <v>991.24904979753717</v>
      </c>
      <c r="TV187" s="264">
        <f t="shared" si="998"/>
        <v>68.514569638154072</v>
      </c>
      <c r="TW187" s="264">
        <f t="shared" si="998"/>
        <v>0</v>
      </c>
      <c r="TX187" s="264">
        <f t="shared" si="999"/>
        <v>0</v>
      </c>
      <c r="TY187" s="264">
        <f t="shared" si="1000"/>
        <v>1695.1253846663515</v>
      </c>
      <c r="TZ187" s="264">
        <f t="shared" si="1001"/>
        <v>144.89683436494147</v>
      </c>
      <c r="UA187" s="264">
        <f t="shared" si="1002"/>
        <v>3.7473319232312448</v>
      </c>
      <c r="UB187" s="264">
        <f t="shared" si="1003"/>
        <v>444.71413046826677</v>
      </c>
      <c r="UC187" s="264">
        <f t="shared" si="1004"/>
        <v>429.74506194282895</v>
      </c>
      <c r="UD187" s="264">
        <f t="shared" si="1005"/>
        <v>2609.8149434447582</v>
      </c>
      <c r="UE187" s="264">
        <f t="shared" si="1006"/>
        <v>424.38738595083498</v>
      </c>
      <c r="UF187" s="264">
        <f t="shared" si="1007"/>
        <v>0.62455532053772589</v>
      </c>
      <c r="UG187" s="264">
        <f t="shared" si="1008"/>
        <v>931.52426058201809</v>
      </c>
      <c r="UH187" s="264">
        <f t="shared" si="1008"/>
        <v>0</v>
      </c>
      <c r="UI187" s="191"/>
      <c r="UJ187" s="191"/>
      <c r="UK187" s="191"/>
      <c r="UL187" s="191"/>
      <c r="UM187" s="189"/>
      <c r="UN187" s="191"/>
      <c r="UO187" s="191"/>
      <c r="UP187" s="191"/>
      <c r="UQ187" s="191"/>
      <c r="UR187" s="191"/>
      <c r="US187" s="191"/>
      <c r="UT187" s="191"/>
      <c r="UU187" s="191"/>
      <c r="UV187" s="192"/>
      <c r="UW187" s="191"/>
      <c r="UX187" s="191"/>
      <c r="UY187" s="191"/>
      <c r="UZ187" s="191"/>
      <c r="VA187" s="191"/>
      <c r="VB187" s="191"/>
      <c r="VC187" s="191"/>
      <c r="VD187" s="191"/>
      <c r="VE187" s="191"/>
      <c r="VF187" s="191"/>
      <c r="VG187" s="191"/>
      <c r="VH187" s="191"/>
      <c r="VI187" s="191"/>
      <c r="VJ187" s="191"/>
      <c r="VK187" s="191"/>
      <c r="VL187" s="191"/>
      <c r="VM187" s="191"/>
      <c r="VN187" s="219"/>
      <c r="VO187" s="191"/>
      <c r="VP187" s="191"/>
      <c r="VQ187" s="191"/>
      <c r="VR187" s="191"/>
      <c r="VS187" s="191"/>
      <c r="VT187" s="191"/>
      <c r="VU187" s="191"/>
      <c r="VV187" s="191"/>
    </row>
    <row r="188" spans="1:594" ht="23.1" hidden="1" customHeight="1" thickBot="1" x14ac:dyDescent="0.35">
      <c r="A188" s="265">
        <v>151</v>
      </c>
      <c r="B188" s="266" t="s">
        <v>200</v>
      </c>
      <c r="C188" s="265">
        <v>5</v>
      </c>
      <c r="D188" s="267">
        <v>4423.79</v>
      </c>
      <c r="E188" s="239"/>
      <c r="F188" s="240">
        <f t="shared" si="1009"/>
        <v>4423.79</v>
      </c>
      <c r="G188" s="240"/>
      <c r="H188" s="268">
        <f>2585.8</f>
        <v>2585.8000000000002</v>
      </c>
      <c r="I188" s="269">
        <v>3.6892999999999998</v>
      </c>
      <c r="J188" s="269">
        <v>3.6892999999999998</v>
      </c>
      <c r="K188" s="269">
        <f t="shared" si="1213"/>
        <v>3.0473999999999997</v>
      </c>
      <c r="L188" s="269">
        <f t="shared" si="1214"/>
        <v>3.2788999999999997</v>
      </c>
      <c r="M188" s="269">
        <v>0.43109999999999998</v>
      </c>
      <c r="N188" s="269">
        <v>0.23150000000000001</v>
      </c>
      <c r="O188" s="269">
        <v>0.41039999999999999</v>
      </c>
      <c r="P188" s="269">
        <v>1.7399999999999999E-2</v>
      </c>
      <c r="Q188" s="269">
        <v>0</v>
      </c>
      <c r="R188" s="269">
        <v>0</v>
      </c>
      <c r="S188" s="269">
        <v>0.54649999999999999</v>
      </c>
      <c r="T188" s="269">
        <v>4.2200000000000001E-2</v>
      </c>
      <c r="U188" s="269">
        <v>1.1000000000000001E-3</v>
      </c>
      <c r="V188" s="269">
        <v>3.4700000000000002E-2</v>
      </c>
      <c r="W188" s="269">
        <v>0.193</v>
      </c>
      <c r="X188" s="269">
        <v>1.3688</v>
      </c>
      <c r="Y188" s="269">
        <v>0.1014</v>
      </c>
      <c r="Z188" s="269">
        <v>1E-4</v>
      </c>
      <c r="AA188" s="269">
        <v>0.31109999999999999</v>
      </c>
      <c r="AB188" s="269">
        <v>0</v>
      </c>
      <c r="AC188" s="244">
        <v>390.29</v>
      </c>
      <c r="AD188" s="243">
        <f t="shared" si="1217"/>
        <v>85.863800000000012</v>
      </c>
      <c r="AE188" s="243">
        <f t="shared" si="806"/>
        <v>0</v>
      </c>
      <c r="AF188" s="243">
        <f t="shared" si="1010"/>
        <v>0</v>
      </c>
      <c r="AG188" s="243">
        <f t="shared" si="1011"/>
        <v>0</v>
      </c>
      <c r="AH188" s="244">
        <v>14.211895008125</v>
      </c>
      <c r="AI188" s="243">
        <f t="shared" si="807"/>
        <v>55.7163118093682</v>
      </c>
      <c r="AJ188" s="243">
        <f t="shared" si="1012"/>
        <v>1.7959399805837604</v>
      </c>
      <c r="AK188" s="243">
        <f t="shared" si="1013"/>
        <v>47.525749208382784</v>
      </c>
      <c r="AL188" s="243">
        <f t="shared" si="808"/>
        <v>27.304100340874665</v>
      </c>
      <c r="AM188" s="243">
        <f t="shared" si="1014"/>
        <v>688.06332859004158</v>
      </c>
      <c r="AN188" s="244">
        <v>695.35</v>
      </c>
      <c r="AO188" s="244">
        <v>152.977</v>
      </c>
      <c r="AP188" s="243">
        <f t="shared" si="1015"/>
        <v>0</v>
      </c>
      <c r="AQ188" s="243">
        <f t="shared" si="1016"/>
        <v>0</v>
      </c>
      <c r="AR188" s="243">
        <f t="shared" si="1017"/>
        <v>0</v>
      </c>
      <c r="AS188" s="244">
        <v>84.350190709149999</v>
      </c>
      <c r="AT188" s="244" t="e">
        <f t="shared" si="809"/>
        <v>#REF!</v>
      </c>
      <c r="AU188" s="243">
        <f t="shared" si="810"/>
        <v>105.97261126550775</v>
      </c>
      <c r="AV188" s="243">
        <f t="shared" si="1018"/>
        <v>3.4158838451073801</v>
      </c>
      <c r="AW188" s="243">
        <f t="shared" si="1019"/>
        <v>90.394133825547499</v>
      </c>
      <c r="AX188" s="243">
        <f t="shared" si="811"/>
        <v>51.932490098732892</v>
      </c>
      <c r="AY188" s="243">
        <f t="shared" si="1020"/>
        <v>1308.6987504880688</v>
      </c>
      <c r="AZ188" s="244">
        <v>222</v>
      </c>
      <c r="BA188" s="243">
        <f t="shared" si="1021"/>
        <v>1131.5709999999999</v>
      </c>
      <c r="BB188" s="243">
        <f t="shared" si="1022"/>
        <v>118.00668999999999</v>
      </c>
      <c r="BC188" s="243">
        <f t="shared" si="1023"/>
        <v>94.405351999999993</v>
      </c>
      <c r="BD188" s="243">
        <f t="shared" si="1024"/>
        <v>23.601337999999998</v>
      </c>
      <c r="BE188" s="244">
        <v>44.252508749999997</v>
      </c>
      <c r="BF188" s="243">
        <f t="shared" si="1025"/>
        <v>35.402006999999998</v>
      </c>
      <c r="BG188" s="243">
        <f t="shared" si="1026"/>
        <v>8.8505017499999994</v>
      </c>
      <c r="BH188" s="243">
        <f t="shared" si="812"/>
        <v>147.00752421259278</v>
      </c>
      <c r="BI188" s="243">
        <f t="shared" si="1027"/>
        <v>4.7385887831799831</v>
      </c>
      <c r="BJ188" s="243">
        <f t="shared" si="1028"/>
        <v>125.39671957069855</v>
      </c>
      <c r="BK188" s="243">
        <f t="shared" si="813"/>
        <v>72.041886148129635</v>
      </c>
      <c r="BL188" s="243">
        <f t="shared" si="1029"/>
        <v>1815.4555309328666</v>
      </c>
      <c r="BM188" s="244">
        <v>28.11</v>
      </c>
      <c r="BN188" s="243">
        <f t="shared" si="1030"/>
        <v>6.1841999999999997</v>
      </c>
      <c r="BO188" s="243">
        <f t="shared" si="814"/>
        <v>0</v>
      </c>
      <c r="BP188" s="243">
        <f t="shared" si="1031"/>
        <v>0</v>
      </c>
      <c r="BQ188" s="243">
        <f t="shared" si="1032"/>
        <v>0</v>
      </c>
      <c r="BR188" s="244">
        <v>3.3685661933666702</v>
      </c>
      <c r="BS188" s="243">
        <f t="shared" si="815"/>
        <v>4.2793173466145076</v>
      </c>
      <c r="BT188" s="243">
        <f t="shared" si="1033"/>
        <v>0.13793800886688226</v>
      </c>
      <c r="BU188" s="243">
        <f t="shared" si="1034"/>
        <v>3.6502373612620747</v>
      </c>
      <c r="BV188" s="243">
        <f t="shared" si="816"/>
        <v>2.0971041769990584</v>
      </c>
      <c r="BW188" s="243">
        <f t="shared" si="1035"/>
        <v>52.847025260376277</v>
      </c>
      <c r="BX188" s="244">
        <v>0</v>
      </c>
      <c r="BY188" s="243">
        <f t="shared" si="817"/>
        <v>0</v>
      </c>
      <c r="BZ188" s="243">
        <f t="shared" si="1036"/>
        <v>0</v>
      </c>
      <c r="CA188" s="243">
        <f t="shared" si="1037"/>
        <v>0</v>
      </c>
      <c r="CB188" s="243">
        <f t="shared" si="818"/>
        <v>0</v>
      </c>
      <c r="CC188" s="243">
        <f t="shared" si="1038"/>
        <v>0</v>
      </c>
      <c r="CD188" s="245"/>
      <c r="CE188" s="243">
        <f t="shared" si="819"/>
        <v>0</v>
      </c>
      <c r="CF188" s="243">
        <f t="shared" si="1039"/>
        <v>0</v>
      </c>
      <c r="CG188" s="243">
        <f t="shared" si="1040"/>
        <v>0</v>
      </c>
      <c r="CH188" s="243">
        <f t="shared" si="820"/>
        <v>0</v>
      </c>
      <c r="CI188" s="243">
        <f t="shared" si="1041"/>
        <v>0</v>
      </c>
      <c r="CJ188" s="245"/>
      <c r="CK188" s="243">
        <f t="shared" si="821"/>
        <v>0</v>
      </c>
      <c r="CL188" s="243">
        <f t="shared" si="1042"/>
        <v>0</v>
      </c>
      <c r="CM188" s="243">
        <f t="shared" si="1043"/>
        <v>0</v>
      </c>
      <c r="CN188" s="243">
        <f t="shared" si="822"/>
        <v>0</v>
      </c>
      <c r="CO188" s="243">
        <f t="shared" si="1044"/>
        <v>0</v>
      </c>
      <c r="CP188" s="243">
        <v>0</v>
      </c>
      <c r="CQ188" s="243">
        <f t="shared" si="823"/>
        <v>0</v>
      </c>
      <c r="CR188" s="243">
        <f t="shared" si="1178"/>
        <v>0</v>
      </c>
      <c r="CS188" s="243">
        <f t="shared" si="1045"/>
        <v>0</v>
      </c>
      <c r="CT188" s="243">
        <f t="shared" si="824"/>
        <v>0</v>
      </c>
      <c r="CU188" s="243">
        <f t="shared" si="1046"/>
        <v>0</v>
      </c>
      <c r="CV188" s="243"/>
      <c r="CW188" s="243">
        <f t="shared" si="825"/>
        <v>0</v>
      </c>
      <c r="CX188" s="243">
        <f t="shared" si="1179"/>
        <v>0</v>
      </c>
      <c r="CY188" s="243">
        <f t="shared" si="1047"/>
        <v>0</v>
      </c>
      <c r="CZ188" s="243">
        <f t="shared" si="826"/>
        <v>0</v>
      </c>
      <c r="DA188" s="243">
        <f t="shared" si="1048"/>
        <v>0</v>
      </c>
      <c r="DB188" s="244">
        <v>42.59</v>
      </c>
      <c r="DC188" s="243">
        <f t="shared" si="1049"/>
        <v>9.3698000000000015</v>
      </c>
      <c r="DD188" s="243">
        <f t="shared" si="827"/>
        <v>0</v>
      </c>
      <c r="DE188" s="244">
        <v>1.755873777535</v>
      </c>
      <c r="DF188" s="244">
        <v>5.7063868625E-2</v>
      </c>
      <c r="DG188" s="243">
        <f t="shared" si="828"/>
        <v>6.1097638926131657</v>
      </c>
      <c r="DH188" s="243">
        <f t="shared" si="829"/>
        <v>2.9941250769386585</v>
      </c>
      <c r="DI188" s="243">
        <f t="shared" si="1050"/>
        <v>75.451951938854194</v>
      </c>
      <c r="DJ188" s="244">
        <v>295.14</v>
      </c>
      <c r="DK188" s="243">
        <f t="shared" si="1051"/>
        <v>64.930799999999991</v>
      </c>
      <c r="DL188" s="243">
        <f t="shared" si="830"/>
        <v>0</v>
      </c>
      <c r="DM188" s="244">
        <v>12.332465899155</v>
      </c>
      <c r="DN188" s="244">
        <v>13.735700399166699</v>
      </c>
      <c r="DO188" s="243">
        <f t="shared" si="831"/>
        <v>43.873866518472369</v>
      </c>
      <c r="DP188" s="243">
        <f t="shared" si="832"/>
        <v>21.500641640839703</v>
      </c>
      <c r="DQ188" s="243">
        <f t="shared" si="1052"/>
        <v>541.81616934916053</v>
      </c>
      <c r="DR188" s="244">
        <v>62.04</v>
      </c>
      <c r="DS188" s="243">
        <f t="shared" si="1053"/>
        <v>13.6488</v>
      </c>
      <c r="DT188" s="243">
        <f t="shared" si="833"/>
        <v>0</v>
      </c>
      <c r="DU188" s="244">
        <v>2.6243639641850001</v>
      </c>
      <c r="DV188" s="244">
        <v>0</v>
      </c>
      <c r="DW188" s="243">
        <f t="shared" si="834"/>
        <v>8.8980952514111156</v>
      </c>
      <c r="DX188" s="243">
        <f t="shared" si="835"/>
        <v>4.3605629607798058</v>
      </c>
      <c r="DY188" s="243">
        <f t="shared" si="836"/>
        <v>109.8861866116511</v>
      </c>
      <c r="DZ188" s="244">
        <v>221.3</v>
      </c>
      <c r="EA188" s="243">
        <f t="shared" si="1054"/>
        <v>48.686</v>
      </c>
      <c r="EB188" s="243">
        <f t="shared" si="837"/>
        <v>0</v>
      </c>
      <c r="EC188" s="244">
        <v>9.1600037096050109</v>
      </c>
      <c r="ED188" s="244">
        <v>9.4217197000000003E-2</v>
      </c>
      <c r="EE188" s="243">
        <f t="shared" si="838"/>
        <v>31.727821452704742</v>
      </c>
      <c r="EF188" s="243">
        <f t="shared" si="839"/>
        <v>15.548402117965487</v>
      </c>
      <c r="EG188" s="243">
        <f t="shared" si="840"/>
        <v>391.81973337273024</v>
      </c>
      <c r="EH188" s="244">
        <v>16.72</v>
      </c>
      <c r="EI188" s="243">
        <f t="shared" si="1055"/>
        <v>3.6783999999999999</v>
      </c>
      <c r="EJ188" s="243">
        <f t="shared" si="841"/>
        <v>0</v>
      </c>
      <c r="EK188" s="244">
        <v>0.70532849110000095</v>
      </c>
      <c r="EL188" s="244">
        <v>0</v>
      </c>
      <c r="EM188" s="243">
        <f t="shared" si="842"/>
        <v>2.3978470127909182</v>
      </c>
      <c r="EN188" s="243">
        <f t="shared" si="843"/>
        <v>1.175078775194546</v>
      </c>
      <c r="EO188" s="243">
        <f t="shared" si="1056"/>
        <v>29.611985134902557</v>
      </c>
      <c r="EP188" s="244">
        <v>0</v>
      </c>
      <c r="EQ188" s="244">
        <v>513.15963999999997</v>
      </c>
      <c r="ER188" s="244">
        <v>0</v>
      </c>
      <c r="ES188" s="244">
        <v>0</v>
      </c>
      <c r="ET188" s="244">
        <v>0</v>
      </c>
      <c r="EU188" s="243">
        <f t="shared" si="844"/>
        <v>58.306204535269117</v>
      </c>
      <c r="EV188" s="243">
        <f t="shared" si="1057"/>
        <v>1.8794216709688452</v>
      </c>
      <c r="EW188" s="243">
        <f t="shared" si="1058"/>
        <v>49.734915396355156</v>
      </c>
      <c r="EX188" s="243">
        <f t="shared" si="845"/>
        <v>28.573292226763456</v>
      </c>
      <c r="EY188" s="243">
        <f t="shared" si="1059"/>
        <v>720.04696411443899</v>
      </c>
      <c r="EZ188" s="245">
        <f t="shared" si="1060"/>
        <v>637.79000000000008</v>
      </c>
      <c r="FA188" s="245">
        <f t="shared" si="1060"/>
        <v>140.31379999999999</v>
      </c>
      <c r="FB188" s="245">
        <f t="shared" si="1060"/>
        <v>0</v>
      </c>
      <c r="FC188" s="245">
        <f t="shared" si="1061"/>
        <v>0</v>
      </c>
      <c r="FD188" s="245">
        <f t="shared" si="1062"/>
        <v>0</v>
      </c>
      <c r="FE188" s="245">
        <f t="shared" si="1063"/>
        <v>40.465017306371706</v>
      </c>
      <c r="FF188" s="245">
        <f t="shared" si="1064"/>
        <v>151.31359866326142</v>
      </c>
      <c r="FG188" s="245">
        <f t="shared" si="1065"/>
        <v>4.8773892711194184</v>
      </c>
      <c r="FH188" s="245">
        <f t="shared" si="1066"/>
        <v>129.06978061456851</v>
      </c>
      <c r="FI188" s="245">
        <f t="shared" si="1067"/>
        <v>74.152102798481664</v>
      </c>
      <c r="FJ188" s="245">
        <f t="shared" si="1067"/>
        <v>1868.6329905217376</v>
      </c>
      <c r="FK188" s="244">
        <f t="shared" si="846"/>
        <v>133.11901028864517</v>
      </c>
      <c r="FL188" s="244">
        <v>15.125242977842801</v>
      </c>
      <c r="FM188" s="243">
        <f t="shared" si="1068"/>
        <v>0.48754175748194928</v>
      </c>
      <c r="FN188" s="243">
        <f t="shared" si="1069"/>
        <v>12.901760384648135</v>
      </c>
      <c r="FO188" s="244">
        <v>7.4122126488921403</v>
      </c>
      <c r="FP188" s="244">
        <f t="shared" si="1070"/>
        <v>186.78775909845612</v>
      </c>
      <c r="FQ188" s="244">
        <f t="shared" si="847"/>
        <v>3.4113200073968515</v>
      </c>
      <c r="FR188" s="244">
        <v>0.387600868389682</v>
      </c>
      <c r="FS188" s="243">
        <f t="shared" si="1071"/>
        <v>1.2493789941296326E-2</v>
      </c>
      <c r="FT188" s="243">
        <f t="shared" si="1072"/>
        <v>0.33062169884945758</v>
      </c>
      <c r="FU188" s="244">
        <v>0.18994604341948401</v>
      </c>
      <c r="FV188" s="244">
        <f t="shared" si="1073"/>
        <v>4.7866403030472204</v>
      </c>
      <c r="FW188" s="270">
        <v>1.3193E-2</v>
      </c>
      <c r="FX188" s="243">
        <f t="shared" si="1074"/>
        <v>59.154078050005864</v>
      </c>
      <c r="FY188" s="243">
        <f t="shared" si="1075"/>
        <v>13.01389717100129</v>
      </c>
      <c r="FZ188" s="243">
        <f t="shared" si="848"/>
        <v>0</v>
      </c>
      <c r="GA188" s="243">
        <f t="shared" si="1076"/>
        <v>0</v>
      </c>
      <c r="GB188" s="243">
        <f t="shared" si="1077"/>
        <v>0</v>
      </c>
      <c r="GC188" s="243">
        <f t="shared" si="1078"/>
        <v>1.0273063975474597</v>
      </c>
      <c r="GD188" s="243">
        <f t="shared" si="849"/>
        <v>8.3165914238073544</v>
      </c>
      <c r="GE188" s="243">
        <f t="shared" si="1079"/>
        <v>0.26807408019574397</v>
      </c>
      <c r="GF188" s="243">
        <f t="shared" si="1080"/>
        <v>7.0940129639018439</v>
      </c>
      <c r="GG188" s="243">
        <f t="shared" si="850"/>
        <v>4.0755936521180987</v>
      </c>
      <c r="GH188" s="247">
        <f t="shared" si="1081"/>
        <v>102.70496003337608</v>
      </c>
      <c r="GI188" s="244">
        <v>180</v>
      </c>
      <c r="GJ188" s="244">
        <v>4089.57</v>
      </c>
      <c r="GK188" s="244">
        <v>899.70540000000005</v>
      </c>
      <c r="GL188" s="244">
        <v>2508.4334888797898</v>
      </c>
      <c r="GM188" s="244">
        <v>71.022008333333304</v>
      </c>
      <c r="GN188" s="271">
        <v>326.14</v>
      </c>
      <c r="GO188" s="243">
        <f t="shared" si="1082"/>
        <v>71.750799999999998</v>
      </c>
      <c r="GP188" s="243">
        <f t="shared" si="851"/>
        <v>0</v>
      </c>
      <c r="GQ188" s="243">
        <f t="shared" si="1083"/>
        <v>0</v>
      </c>
      <c r="GR188" s="243">
        <f t="shared" si="1084"/>
        <v>0</v>
      </c>
      <c r="GS188" s="244">
        <v>6.4750091459999997</v>
      </c>
      <c r="GT188" s="244">
        <v>3.7495877932499999</v>
      </c>
      <c r="GU188" s="245"/>
      <c r="GV188" s="243">
        <f t="shared" si="852"/>
        <v>46.370871660780757</v>
      </c>
      <c r="GW188" s="243">
        <f t="shared" si="1085"/>
        <v>1.4947023527876797</v>
      </c>
      <c r="GX188" s="243">
        <f t="shared" si="1086"/>
        <v>39.554133171352873</v>
      </c>
      <c r="GY188" s="243">
        <f t="shared" si="853"/>
        <v>22.724313430001541</v>
      </c>
      <c r="GZ188" s="243">
        <f t="shared" si="1087"/>
        <v>572.65269843603869</v>
      </c>
      <c r="HA188" s="244">
        <v>0</v>
      </c>
      <c r="HB188" s="244">
        <v>44</v>
      </c>
      <c r="HC188" s="244">
        <v>0</v>
      </c>
      <c r="HD188" s="244">
        <v>0</v>
      </c>
      <c r="HE188" s="244">
        <v>144.11000000000001</v>
      </c>
      <c r="HF188" s="243">
        <f t="shared" si="1088"/>
        <v>31.704200000000004</v>
      </c>
      <c r="HG188" s="243">
        <f t="shared" si="854"/>
        <v>0</v>
      </c>
      <c r="HH188" s="244">
        <v>6.1940424487899897</v>
      </c>
      <c r="HI188" s="244">
        <v>149.23386586866701</v>
      </c>
      <c r="HJ188" s="243">
        <f t="shared" si="855"/>
        <v>37.636377869178126</v>
      </c>
      <c r="HK188" s="243">
        <f t="shared" si="856"/>
        <v>18.443924309331759</v>
      </c>
      <c r="HL188" s="243">
        <f t="shared" si="857"/>
        <v>464.78689259516023</v>
      </c>
      <c r="HM188" s="244">
        <v>142.66</v>
      </c>
      <c r="HN188" s="243">
        <f t="shared" si="1089"/>
        <v>31.385200000000001</v>
      </c>
      <c r="HO188" s="243">
        <f t="shared" si="858"/>
        <v>0</v>
      </c>
      <c r="HP188" s="244">
        <v>6.1560850880249998</v>
      </c>
      <c r="HQ188" s="244">
        <v>140.12393727473301</v>
      </c>
      <c r="HR188" s="243">
        <f t="shared" si="859"/>
        <v>36.395979880429671</v>
      </c>
      <c r="HS188" s="243">
        <f t="shared" si="860"/>
        <v>17.836060112159384</v>
      </c>
      <c r="HT188" s="243">
        <f t="shared" si="861"/>
        <v>449.46871482641649</v>
      </c>
      <c r="HU188" s="244">
        <v>101.73</v>
      </c>
      <c r="HV188" s="243">
        <f t="shared" si="1090"/>
        <v>22.380600000000001</v>
      </c>
      <c r="HW188" s="243">
        <f t="shared" si="862"/>
        <v>0</v>
      </c>
      <c r="HX188" s="244">
        <v>4.1551087123199997</v>
      </c>
      <c r="HY188" s="244">
        <v>229.09678134270001</v>
      </c>
      <c r="HZ188" s="243">
        <f t="shared" si="863"/>
        <v>40.604226860828476</v>
      </c>
      <c r="IA188" s="243">
        <f t="shared" si="864"/>
        <v>19.898335845792424</v>
      </c>
      <c r="IB188" s="243">
        <f t="shared" si="865"/>
        <v>501.438063313969</v>
      </c>
      <c r="IC188" s="244">
        <v>39.74</v>
      </c>
      <c r="ID188" s="243">
        <f t="shared" si="1091"/>
        <v>8.7428000000000008</v>
      </c>
      <c r="IE188" s="243">
        <f t="shared" si="866"/>
        <v>0</v>
      </c>
      <c r="IF188" s="244">
        <v>1.7494685913449901</v>
      </c>
      <c r="IG188" s="244">
        <v>2.9851677393516698</v>
      </c>
      <c r="IH188" s="243">
        <f t="shared" si="867"/>
        <v>6.0466694682774769</v>
      </c>
      <c r="II188" s="243">
        <f t="shared" si="868"/>
        <v>2.9632052899487071</v>
      </c>
      <c r="IJ188" s="243">
        <f t="shared" si="1092"/>
        <v>74.672773306707413</v>
      </c>
      <c r="IK188" s="244">
        <v>41.96</v>
      </c>
      <c r="IL188" s="243">
        <f t="shared" si="1093"/>
        <v>9.2311999999999994</v>
      </c>
      <c r="IM188" s="243">
        <f t="shared" si="869"/>
        <v>0</v>
      </c>
      <c r="IN188" s="244">
        <v>1.92731673451999</v>
      </c>
      <c r="IO188" s="244">
        <v>85.442720615040002</v>
      </c>
      <c r="IP188" s="243">
        <f t="shared" si="870"/>
        <v>15.74359948799445</v>
      </c>
      <c r="IQ188" s="243">
        <f t="shared" si="871"/>
        <v>7.7152418418777238</v>
      </c>
      <c r="IR188" s="243">
        <f t="shared" si="1094"/>
        <v>194.42409441531859</v>
      </c>
      <c r="IS188" s="244">
        <v>4.54</v>
      </c>
      <c r="IT188" s="243">
        <f t="shared" si="1095"/>
        <v>0.99880000000000002</v>
      </c>
      <c r="IU188" s="243">
        <f t="shared" si="872"/>
        <v>0</v>
      </c>
      <c r="IV188" s="244">
        <v>0.19859867240000101</v>
      </c>
      <c r="IW188" s="244">
        <v>0.47121333336594901</v>
      </c>
      <c r="IX188" s="243">
        <f t="shared" si="873"/>
        <v>0.70543467036557461</v>
      </c>
      <c r="IY188" s="243">
        <f t="shared" si="874"/>
        <v>0.34570233380657628</v>
      </c>
      <c r="IZ188" s="243">
        <f t="shared" si="1096"/>
        <v>8.7116988119257215</v>
      </c>
      <c r="JA188" s="244">
        <v>68.231949999999998</v>
      </c>
      <c r="JB188" s="243">
        <f t="shared" si="1097"/>
        <v>15.011028999999999</v>
      </c>
      <c r="JC188" s="244">
        <v>495.891183333333</v>
      </c>
      <c r="JD188" s="243">
        <f t="shared" si="875"/>
        <v>0</v>
      </c>
      <c r="JE188" s="243">
        <f t="shared" si="876"/>
        <v>65.802359130131634</v>
      </c>
      <c r="JF188" s="243">
        <f t="shared" si="877"/>
        <v>32.246826073173239</v>
      </c>
      <c r="JG188" s="243">
        <f t="shared" si="1098"/>
        <v>812.6200170439655</v>
      </c>
      <c r="JH188" s="244">
        <v>477.86666666666702</v>
      </c>
      <c r="JI188" s="243">
        <f t="shared" si="1099"/>
        <v>105.13066666666674</v>
      </c>
      <c r="JJ188" s="244">
        <v>602.46666666666704</v>
      </c>
      <c r="JK188" s="243">
        <f t="shared" si="878"/>
        <v>0</v>
      </c>
      <c r="JL188" s="243">
        <f t="shared" si="879"/>
        <v>134.69474421877433</v>
      </c>
      <c r="JM188" s="243">
        <f t="shared" si="880"/>
        <v>66.007937210938763</v>
      </c>
      <c r="JN188" s="243">
        <f t="shared" si="1100"/>
        <v>1663.4000177156565</v>
      </c>
      <c r="JO188" s="244">
        <v>0</v>
      </c>
      <c r="JP188" s="243">
        <f t="shared" si="1101"/>
        <v>0</v>
      </c>
      <c r="JQ188" s="244">
        <v>0</v>
      </c>
      <c r="JR188" s="243">
        <f t="shared" si="881"/>
        <v>0</v>
      </c>
      <c r="JS188" s="243">
        <f t="shared" si="882"/>
        <v>0</v>
      </c>
      <c r="JT188" s="243">
        <f t="shared" si="883"/>
        <v>0</v>
      </c>
      <c r="JU188" s="243">
        <f t="shared" si="1102"/>
        <v>0</v>
      </c>
      <c r="JV188" s="244">
        <v>1.68035714285714</v>
      </c>
      <c r="JW188" s="243">
        <f t="shared" si="1103"/>
        <v>0.3696785714285708</v>
      </c>
      <c r="JX188" s="244">
        <v>3.4474999999999998</v>
      </c>
      <c r="JY188" s="243">
        <f t="shared" si="884"/>
        <v>0</v>
      </c>
      <c r="JZ188" s="243">
        <f t="shared" si="885"/>
        <v>0.62464078780063348</v>
      </c>
      <c r="KA188" s="243">
        <f t="shared" si="886"/>
        <v>0.30610882510431719</v>
      </c>
      <c r="KB188" s="243">
        <f t="shared" si="1104"/>
        <v>7.7139423926287929</v>
      </c>
      <c r="KC188" s="244">
        <v>172.44</v>
      </c>
      <c r="KD188" s="243">
        <f t="shared" si="1105"/>
        <v>37.936799999999998</v>
      </c>
      <c r="KE188" s="244">
        <v>96.98</v>
      </c>
      <c r="KF188" s="243">
        <f t="shared" si="887"/>
        <v>0</v>
      </c>
      <c r="KG188" s="243">
        <f t="shared" si="888"/>
        <v>34.922482302204834</v>
      </c>
      <c r="KH188" s="243">
        <f t="shared" si="889"/>
        <v>17.113964115110246</v>
      </c>
      <c r="KI188" s="243">
        <f t="shared" si="1106"/>
        <v>431.27189570077815</v>
      </c>
      <c r="KJ188" s="244">
        <v>106.4045</v>
      </c>
      <c r="KK188" s="243">
        <f t="shared" si="1107"/>
        <v>23.408989999999999</v>
      </c>
      <c r="KL188" s="244">
        <v>103.13800000000001</v>
      </c>
      <c r="KM188" s="243">
        <f t="shared" si="890"/>
        <v>0</v>
      </c>
      <c r="KN188" s="243">
        <f t="shared" si="891"/>
        <v>26.468405080991364</v>
      </c>
      <c r="KO188" s="243">
        <f t="shared" si="892"/>
        <v>12.970994754049569</v>
      </c>
      <c r="KP188" s="243">
        <f t="shared" si="1108"/>
        <v>326.86906780204907</v>
      </c>
      <c r="KQ188" s="243">
        <f t="shared" si="1109"/>
        <v>1301.3634738095243</v>
      </c>
      <c r="KR188" s="243">
        <f t="shared" si="1109"/>
        <v>286.2999642380953</v>
      </c>
      <c r="KS188" s="243">
        <f t="shared" si="1110"/>
        <v>1929.6576564212576</v>
      </c>
      <c r="KT188" s="243">
        <f t="shared" si="1111"/>
        <v>0</v>
      </c>
      <c r="KU188" s="243">
        <f t="shared" si="1112"/>
        <v>0</v>
      </c>
      <c r="KV188" s="243">
        <f t="shared" si="1113"/>
        <v>0</v>
      </c>
      <c r="KW188" s="243">
        <f t="shared" si="1114"/>
        <v>399.64491975697661</v>
      </c>
      <c r="KX188" s="243">
        <f t="shared" si="1115"/>
        <v>12.882013653101527</v>
      </c>
      <c r="KY188" s="243">
        <f t="shared" si="1116"/>
        <v>340.89521743219115</v>
      </c>
      <c r="KZ188" s="243">
        <f t="shared" si="1117"/>
        <v>195.84830071129267</v>
      </c>
      <c r="LA188" s="243">
        <f t="shared" si="1117"/>
        <v>4935.3771779245762</v>
      </c>
      <c r="LB188" s="244">
        <v>166.53</v>
      </c>
      <c r="LC188" s="243">
        <f t="shared" si="1118"/>
        <v>36.636600000000001</v>
      </c>
      <c r="LD188" s="243">
        <f t="shared" si="893"/>
        <v>0</v>
      </c>
      <c r="LE188" s="243">
        <f t="shared" si="1119"/>
        <v>0</v>
      </c>
      <c r="LF188" s="243">
        <f t="shared" si="1120"/>
        <v>0</v>
      </c>
      <c r="LG188" s="244">
        <v>14.343889678491699</v>
      </c>
      <c r="LH188" s="243">
        <f t="shared" si="894"/>
        <v>24.713968346693594</v>
      </c>
      <c r="LI188" s="243">
        <f t="shared" si="1121"/>
        <v>0.79662135542226709</v>
      </c>
      <c r="LJ188" s="243">
        <f t="shared" si="1122"/>
        <v>21.080897558466535</v>
      </c>
      <c r="LK188" s="243">
        <f t="shared" si="895"/>
        <v>12.111222901259268</v>
      </c>
      <c r="LL188" s="243">
        <f t="shared" si="1123"/>
        <v>305.20281711173351</v>
      </c>
      <c r="LM188" s="243">
        <f t="shared" si="896"/>
        <v>0.54166666784117723</v>
      </c>
      <c r="LN188" s="244">
        <v>6.1545228937110799E-2</v>
      </c>
      <c r="LO188" s="243">
        <f t="shared" si="1124"/>
        <v>1.9838272432769494E-3</v>
      </c>
      <c r="LP188" s="243">
        <f t="shared" si="1125"/>
        <v>5.2497787819218517E-2</v>
      </c>
      <c r="LQ188" s="243">
        <f t="shared" si="897"/>
        <v>3.0160594838914402E-2</v>
      </c>
      <c r="LR188" s="243">
        <f t="shared" si="1126"/>
        <v>0.7600469899406429</v>
      </c>
      <c r="LS188" s="244">
        <v>980.68534666666596</v>
      </c>
      <c r="LT188" s="243">
        <f t="shared" si="898"/>
        <v>111.42739208307171</v>
      </c>
      <c r="LU188" s="243">
        <f t="shared" si="1127"/>
        <v>3.5917113296886063</v>
      </c>
      <c r="LV188" s="243">
        <f t="shared" si="1128"/>
        <v>95.047035941703939</v>
      </c>
      <c r="LW188" s="243">
        <f t="shared" si="899"/>
        <v>54.605636937486885</v>
      </c>
      <c r="LX188" s="243">
        <f t="shared" si="1129"/>
        <v>1376.0620508246695</v>
      </c>
      <c r="LY188" s="245">
        <f t="shared" si="900"/>
        <v>0</v>
      </c>
      <c r="LZ188" s="244">
        <v>0</v>
      </c>
      <c r="MA188" s="249">
        <f t="shared" si="1130"/>
        <v>0</v>
      </c>
      <c r="MB188" s="249">
        <f t="shared" si="1131"/>
        <v>0</v>
      </c>
      <c r="MC188" s="249">
        <f t="shared" si="901"/>
        <v>0</v>
      </c>
      <c r="MD188" s="247">
        <f t="shared" si="1132"/>
        <v>0</v>
      </c>
      <c r="ME188" s="250">
        <f t="shared" si="1133"/>
        <v>13218.03177651493</v>
      </c>
      <c r="MF188" s="251">
        <f t="shared" si="1180"/>
        <v>4397.7676132686256</v>
      </c>
      <c r="MG188" s="252" t="e">
        <f t="shared" si="1134"/>
        <v>#REF!</v>
      </c>
      <c r="MH188" s="252" t="e">
        <f t="shared" si="1181"/>
        <v>#REF!</v>
      </c>
      <c r="MI188" s="252">
        <f t="shared" si="1135"/>
        <v>980.68534666666596</v>
      </c>
      <c r="MJ188" s="252">
        <f t="shared" si="1136"/>
        <v>0</v>
      </c>
      <c r="MK188" s="252">
        <f t="shared" si="1182"/>
        <v>1131.5709999999999</v>
      </c>
      <c r="ML188" s="252">
        <f t="shared" si="1137"/>
        <v>0</v>
      </c>
      <c r="MM188" s="252">
        <f t="shared" si="1138"/>
        <v>0</v>
      </c>
      <c r="MN188" s="252">
        <f t="shared" si="1139"/>
        <v>513.15963999999997</v>
      </c>
      <c r="MO188" s="252">
        <f t="shared" si="1140"/>
        <v>133.11901028864517</v>
      </c>
      <c r="MP188" s="253">
        <f t="shared" si="1141"/>
        <v>3.4113200073968515</v>
      </c>
      <c r="MQ188" s="254">
        <f t="shared" si="1183"/>
        <v>0</v>
      </c>
      <c r="MR188" s="255">
        <f t="shared" si="1142"/>
        <v>0</v>
      </c>
      <c r="MS188" s="255">
        <f t="shared" si="1184"/>
        <v>0</v>
      </c>
      <c r="MT188" s="255">
        <f t="shared" si="1185"/>
        <v>1128.6437001791135</v>
      </c>
      <c r="MU188" s="255">
        <f t="shared" si="902"/>
        <v>36.380303705688618</v>
      </c>
      <c r="MV188" s="255">
        <f t="shared" si="1143"/>
        <v>1174.5278097572123</v>
      </c>
      <c r="MW188" s="255" t="e">
        <f t="shared" si="903"/>
        <v>#REF!</v>
      </c>
      <c r="MX188" s="255" t="e">
        <f t="shared" si="904"/>
        <v>#REF!</v>
      </c>
      <c r="MY188" s="256" t="e">
        <f t="shared" si="1144"/>
        <v>#REF!</v>
      </c>
      <c r="MZ188" s="254">
        <f t="shared" si="1145"/>
        <v>534.13521403422703</v>
      </c>
      <c r="NA188" s="255">
        <f t="shared" si="905"/>
        <v>601.97038621657384</v>
      </c>
      <c r="NB188" s="255">
        <f t="shared" si="1146"/>
        <v>1.7959399805837604</v>
      </c>
      <c r="NC188" s="255">
        <f t="shared" si="906"/>
        <v>2.2269655759238627</v>
      </c>
      <c r="ND188" s="255">
        <f t="shared" si="1147"/>
        <v>546.08200681749327</v>
      </c>
      <c r="NE188" s="255">
        <f t="shared" si="1215"/>
        <v>0.97812271300991793</v>
      </c>
      <c r="NF188" s="256">
        <f t="shared" si="1186"/>
        <v>3.2887734042919741E-3</v>
      </c>
      <c r="NG188" s="257">
        <f t="shared" si="1187"/>
        <v>1.1250108901692897</v>
      </c>
      <c r="NH188" s="254">
        <f t="shared" si="1148"/>
        <v>958.60784326716794</v>
      </c>
      <c r="NI188" s="255">
        <f t="shared" si="907"/>
        <v>1080.3510393620982</v>
      </c>
      <c r="NJ188" s="255" t="e">
        <f t="shared" si="1149"/>
        <v>#REF!</v>
      </c>
      <c r="NK188" s="255" t="e">
        <f t="shared" si="908"/>
        <v>#REF!</v>
      </c>
      <c r="NL188" s="255">
        <f t="shared" si="1150"/>
        <v>1038.6498019746577</v>
      </c>
      <c r="NM188" s="255">
        <f t="shared" si="1188"/>
        <v>0.92293652917921343</v>
      </c>
      <c r="NN188" s="256" t="e">
        <f t="shared" si="1189"/>
        <v>#REF!</v>
      </c>
      <c r="NO188" s="257" t="e">
        <f t="shared" si="1216"/>
        <v>#REF!</v>
      </c>
      <c r="NP188" s="254">
        <f t="shared" si="1151"/>
        <v>152.98399787625223</v>
      </c>
      <c r="NQ188" s="255">
        <f t="shared" si="909"/>
        <v>172.41296560653626</v>
      </c>
      <c r="NR188" s="255">
        <f t="shared" si="1152"/>
        <v>134.54594778317997</v>
      </c>
      <c r="NS188" s="255">
        <f t="shared" si="910"/>
        <v>166.83697525114317</v>
      </c>
      <c r="NT188" s="255">
        <f t="shared" si="1153"/>
        <v>1440.8377229625926</v>
      </c>
      <c r="NU188" s="255">
        <f t="shared" si="1154"/>
        <v>0.1061771186568413</v>
      </c>
      <c r="NV188" s="256">
        <f t="shared" si="1155"/>
        <v>9.3380361742981019E-2</v>
      </c>
      <c r="NW188" s="257">
        <f t="shared" si="911"/>
        <v>1.0358957808877343</v>
      </c>
      <c r="NX188" s="254">
        <f t="shared" si="1156"/>
        <v>38.747489580739725</v>
      </c>
      <c r="NY188" s="255">
        <f t="shared" si="912"/>
        <v>43.668420757493671</v>
      </c>
      <c r="NZ188" s="255">
        <f t="shared" si="1157"/>
        <v>0.13793800886688226</v>
      </c>
      <c r="OA188" s="255">
        <f t="shared" si="913"/>
        <v>0.17104313099493401</v>
      </c>
      <c r="OB188" s="255">
        <f t="shared" si="1158"/>
        <v>41.942083539981169</v>
      </c>
      <c r="OC188" s="255">
        <f t="shared" si="1190"/>
        <v>0.92383320785205614</v>
      </c>
      <c r="OD188" s="256">
        <f t="shared" si="1191"/>
        <v>3.2887734042919745E-3</v>
      </c>
      <c r="OE188" s="257">
        <f t="shared" si="1192"/>
        <v>1.1181161230142411</v>
      </c>
      <c r="OF188" s="254">
        <f t="shared" si="1159"/>
        <v>0</v>
      </c>
      <c r="OG188" s="255">
        <f t="shared" si="914"/>
        <v>0</v>
      </c>
      <c r="OH188" s="255">
        <f t="shared" si="1160"/>
        <v>0</v>
      </c>
      <c r="OI188" s="255">
        <f t="shared" si="915"/>
        <v>0</v>
      </c>
      <c r="OJ188" s="255">
        <f t="shared" si="1161"/>
        <v>0</v>
      </c>
      <c r="OK188" s="255"/>
      <c r="OL188" s="256"/>
      <c r="OM188" s="257"/>
      <c r="ON188" s="258"/>
      <c r="OO188" s="254">
        <f t="shared" si="1162"/>
        <v>0</v>
      </c>
      <c r="OP188" s="255">
        <f t="shared" si="916"/>
        <v>0</v>
      </c>
      <c r="OQ188" s="255">
        <f t="shared" si="1163"/>
        <v>0</v>
      </c>
      <c r="OR188" s="255">
        <f t="shared" si="917"/>
        <v>0</v>
      </c>
      <c r="OS188" s="255">
        <f t="shared" si="1164"/>
        <v>0</v>
      </c>
      <c r="OT188" s="255"/>
      <c r="OU188" s="256"/>
      <c r="OV188" s="257"/>
      <c r="OW188" s="258"/>
      <c r="OX188" s="254">
        <f t="shared" si="1165"/>
        <v>935.56893234977372</v>
      </c>
      <c r="OY188" s="255">
        <f t="shared" si="918"/>
        <v>1054.386186758195</v>
      </c>
      <c r="OZ188" s="255">
        <f t="shared" si="1166"/>
        <v>4.8773892711194184</v>
      </c>
      <c r="PA188" s="255">
        <f t="shared" si="919"/>
        <v>6.0479626961880788</v>
      </c>
      <c r="PB188" s="255">
        <f t="shared" si="1167"/>
        <v>1483.0420559696331</v>
      </c>
      <c r="PC188" s="255">
        <f t="shared" si="804"/>
        <v>0.63084450544329707</v>
      </c>
      <c r="PD188" s="259">
        <f t="shared" si="920"/>
        <v>3.2887734042919741E-3</v>
      </c>
      <c r="PE188" s="257">
        <f t="shared" si="805"/>
        <v>1.0809065578083288</v>
      </c>
      <c r="PF188" s="254">
        <f t="shared" si="921"/>
        <v>15.740147669270725</v>
      </c>
      <c r="PG188" s="255">
        <f t="shared" si="922"/>
        <v>17.739146423268107</v>
      </c>
      <c r="PH188" s="255">
        <f t="shared" si="1168"/>
        <v>0.48754175748194928</v>
      </c>
      <c r="PI188" s="255">
        <f t="shared" si="923"/>
        <v>0.60455177927761705</v>
      </c>
      <c r="PJ188" s="255">
        <f t="shared" si="924"/>
        <v>148.24425325274296</v>
      </c>
      <c r="PK188" s="255">
        <f t="shared" si="1193"/>
        <v>0.10617711866668589</v>
      </c>
      <c r="PL188" s="259">
        <f t="shared" si="1194"/>
        <v>3.2887734045969051E-3</v>
      </c>
      <c r="PM188" s="257">
        <f t="shared" si="1195"/>
        <v>1.0142737996877724</v>
      </c>
      <c r="PN188" s="254">
        <f t="shared" si="925"/>
        <v>0.40335847259633822</v>
      </c>
      <c r="PO188" s="255">
        <f t="shared" si="926"/>
        <v>0.45458499861607315</v>
      </c>
      <c r="PP188" s="255">
        <f t="shared" si="1169"/>
        <v>1.2493789941296326E-2</v>
      </c>
      <c r="PQ188" s="255">
        <f t="shared" si="927"/>
        <v>1.5492299527207444E-2</v>
      </c>
      <c r="PR188" s="255">
        <f t="shared" si="928"/>
        <v>3.7989208754343018</v>
      </c>
      <c r="PS188" s="255">
        <f t="shared" si="1196"/>
        <v>0.10617711866668592</v>
      </c>
      <c r="PT188" s="259">
        <f t="shared" si="1197"/>
        <v>3.2887734045969055E-3</v>
      </c>
      <c r="PU188" s="257">
        <f t="shared" si="1198"/>
        <v>1.0142737996877724</v>
      </c>
      <c r="PV188" s="254">
        <f t="shared" si="929"/>
        <v>80.822671036967407</v>
      </c>
      <c r="PW188" s="255">
        <f t="shared" si="930"/>
        <v>91.087150258662263</v>
      </c>
      <c r="PX188" s="255">
        <f t="shared" si="931"/>
        <v>0.26807408019574397</v>
      </c>
      <c r="PY188" s="255">
        <f t="shared" si="932"/>
        <v>0.3324118594427225</v>
      </c>
      <c r="PZ188" s="255">
        <f t="shared" si="933"/>
        <v>81.51187304236197</v>
      </c>
      <c r="QA188" s="255">
        <f t="shared" si="1170"/>
        <v>0.99154476544740444</v>
      </c>
      <c r="QB188" s="259">
        <f t="shared" si="934"/>
        <v>3.2887734042919741E-3</v>
      </c>
      <c r="QC188" s="257">
        <f t="shared" si="1171"/>
        <v>1.1267154908288504</v>
      </c>
      <c r="QD188" s="254">
        <f t="shared" si="935"/>
        <v>446.14684246905051</v>
      </c>
      <c r="QE188" s="255">
        <f t="shared" si="936"/>
        <v>502.80749146261991</v>
      </c>
      <c r="QF188" s="255">
        <f t="shared" si="937"/>
        <v>1.4947023527876797</v>
      </c>
      <c r="QG188" s="255">
        <f t="shared" si="938"/>
        <v>1.8534309174567227</v>
      </c>
      <c r="QH188" s="255">
        <f t="shared" si="939"/>
        <v>454.48626860003071</v>
      </c>
      <c r="QI188" s="255">
        <f t="shared" si="1199"/>
        <v>0.98165087328893696</v>
      </c>
      <c r="QJ188" s="259">
        <f t="shared" si="1200"/>
        <v>3.2887734042919745E-3</v>
      </c>
      <c r="QK188" s="257">
        <f t="shared" si="1201"/>
        <v>1.125458966524725</v>
      </c>
      <c r="QL188" s="254">
        <f t="shared" si="940"/>
        <v>2003.5556033148928</v>
      </c>
      <c r="QM188" s="255">
        <f t="shared" si="941"/>
        <v>2258.0071649358842</v>
      </c>
      <c r="QN188" s="255">
        <f t="shared" si="942"/>
        <v>12.882013653101527</v>
      </c>
      <c r="QO188" s="255">
        <f t="shared" si="943"/>
        <v>15.973696929845893</v>
      </c>
      <c r="QP188" s="255">
        <f t="shared" si="1172"/>
        <v>3916.966014225854</v>
      </c>
      <c r="QQ188" s="255">
        <f t="shared" si="1173"/>
        <v>0.51150701743090665</v>
      </c>
      <c r="QR188" s="259">
        <f t="shared" si="944"/>
        <v>3.2887734042919741E-3</v>
      </c>
      <c r="QS188" s="257">
        <f t="shared" si="1174"/>
        <v>1.0657506968307553</v>
      </c>
      <c r="QT188" s="254">
        <f t="shared" si="945"/>
        <v>228.8852950213292</v>
      </c>
      <c r="QU188" s="255">
        <f t="shared" si="946"/>
        <v>257.95372748903799</v>
      </c>
      <c r="QV188" s="255">
        <f t="shared" si="947"/>
        <v>0.79662135542226709</v>
      </c>
      <c r="QW188" s="255">
        <f t="shared" si="948"/>
        <v>0.98781048072361122</v>
      </c>
      <c r="QX188" s="255">
        <f t="shared" si="949"/>
        <v>242.22445802518533</v>
      </c>
      <c r="QY188" s="255">
        <f t="shared" si="1202"/>
        <v>0.94493056930498243</v>
      </c>
      <c r="QZ188" s="259">
        <f t="shared" si="1203"/>
        <v>3.2887734042919741E-3</v>
      </c>
      <c r="RA188" s="257">
        <f t="shared" si="1204"/>
        <v>1.1207954879187627</v>
      </c>
      <c r="RB188" s="254">
        <f t="shared" si="950"/>
        <v>6.4047301139446594E-2</v>
      </c>
      <c r="RC188" s="255">
        <f t="shared" si="951"/>
        <v>7.2181308384156317E-2</v>
      </c>
      <c r="RD188" s="255">
        <f t="shared" si="1175"/>
        <v>1.9838272432769494E-3</v>
      </c>
      <c r="RE188" s="255">
        <f t="shared" si="952"/>
        <v>2.4599457816634174E-3</v>
      </c>
      <c r="RF188" s="255">
        <f t="shared" si="953"/>
        <v>0.60321189677828801</v>
      </c>
      <c r="RG188" s="255">
        <f t="shared" si="1205"/>
        <v>0.1061771186568413</v>
      </c>
      <c r="RH188" s="259">
        <f t="shared" si="1206"/>
        <v>3.2887734042919745E-3</v>
      </c>
      <c r="RI188" s="257">
        <f t="shared" si="1207"/>
        <v>1.0142737996864488</v>
      </c>
      <c r="RJ188" s="254">
        <f t="shared" si="954"/>
        <v>115.95738384887881</v>
      </c>
      <c r="RK188" s="255">
        <f t="shared" si="955"/>
        <v>130.68397159768642</v>
      </c>
      <c r="RL188" s="255">
        <f t="shared" si="1176"/>
        <v>3.5917113296886063</v>
      </c>
      <c r="RM188" s="255">
        <f t="shared" si="956"/>
        <v>4.453722048813872</v>
      </c>
      <c r="RN188" s="255">
        <f t="shared" si="957"/>
        <v>1092.1127387497379</v>
      </c>
      <c r="RO188" s="255">
        <f t="shared" si="1208"/>
        <v>0.10617711865684126</v>
      </c>
      <c r="RP188" s="259">
        <f t="shared" si="1209"/>
        <v>3.2887734042919736E-3</v>
      </c>
      <c r="RQ188" s="257">
        <f t="shared" si="1210"/>
        <v>1.0142737996864488</v>
      </c>
      <c r="RR188" s="254">
        <f t="shared" si="958"/>
        <v>0</v>
      </c>
      <c r="RS188" s="255">
        <f t="shared" si="959"/>
        <v>0</v>
      </c>
      <c r="RT188" s="255">
        <f t="shared" si="1177"/>
        <v>0</v>
      </c>
      <c r="RU188" s="255">
        <f t="shared" si="960"/>
        <v>0</v>
      </c>
      <c r="RV188" s="255">
        <f t="shared" si="961"/>
        <v>0</v>
      </c>
      <c r="RW188" s="255"/>
      <c r="RX188" s="259"/>
      <c r="RY188" s="257"/>
      <c r="RZ188" s="260"/>
      <c r="SA188" s="242" t="e">
        <f t="shared" si="962"/>
        <v>#REF!</v>
      </c>
      <c r="SB188" s="242">
        <f t="shared" si="963"/>
        <v>0.26044002107419056</v>
      </c>
      <c r="SC188" s="242">
        <f t="shared" si="964"/>
        <v>0.42513162847632613</v>
      </c>
      <c r="SD188" s="242">
        <f t="shared" si="965"/>
        <v>1.9455220540447793E-2</v>
      </c>
      <c r="SE188" s="242">
        <f t="shared" si="966"/>
        <v>0</v>
      </c>
      <c r="SF188" s="262">
        <v>0</v>
      </c>
      <c r="SG188" s="242">
        <f t="shared" si="967"/>
        <v>0</v>
      </c>
      <c r="SH188" s="262">
        <v>0</v>
      </c>
      <c r="SI188" s="242">
        <f t="shared" si="968"/>
        <v>0.59071543384225167</v>
      </c>
      <c r="SJ188" s="242">
        <f t="shared" si="969"/>
        <v>4.2802354346824001E-2</v>
      </c>
      <c r="SK188" s="242">
        <f t="shared" si="970"/>
        <v>1.1157011796565498E-3</v>
      </c>
      <c r="SL188" s="242">
        <f t="shared" si="971"/>
        <v>3.9097027531761107E-2</v>
      </c>
      <c r="SM188" s="242">
        <f t="shared" si="972"/>
        <v>0.21721358053927192</v>
      </c>
      <c r="SN188" s="242">
        <f t="shared" si="973"/>
        <v>1.4587995538219378</v>
      </c>
      <c r="SO188" s="242">
        <f t="shared" si="974"/>
        <v>0.11364866247496254</v>
      </c>
      <c r="SP188" s="242">
        <f t="shared" si="975"/>
        <v>1.0142737996864489E-4</v>
      </c>
      <c r="SQ188" s="242">
        <f t="shared" si="976"/>
        <v>0.3155405790824542</v>
      </c>
      <c r="SR188" s="242">
        <f t="shared" si="977"/>
        <v>0</v>
      </c>
      <c r="SS188" s="242" t="e">
        <f t="shared" si="978"/>
        <v>#REF!</v>
      </c>
      <c r="ST188" s="242" t="e">
        <f t="shared" si="979"/>
        <v>#REF!</v>
      </c>
      <c r="SU188" s="242" t="e">
        <f t="shared" si="1211"/>
        <v>#REF!</v>
      </c>
      <c r="SV188" s="242" t="e">
        <f t="shared" si="1212"/>
        <v>#REF!</v>
      </c>
      <c r="SW188" s="242" t="e">
        <f t="shared" si="980"/>
        <v>#REF!</v>
      </c>
      <c r="SX188" s="242" t="e">
        <f t="shared" si="980"/>
        <v>#REF!</v>
      </c>
      <c r="SY188" s="242" t="e">
        <f t="shared" si="980"/>
        <v>#REF!</v>
      </c>
      <c r="SZ188" s="263" t="e">
        <f t="shared" si="980"/>
        <v>#REF!</v>
      </c>
      <c r="TA188" s="264">
        <f t="shared" si="981"/>
        <v>1907.095869</v>
      </c>
      <c r="TB188" s="264">
        <f t="shared" si="982"/>
        <v>1024.107385</v>
      </c>
      <c r="TC188" s="264">
        <f t="shared" si="983"/>
        <v>1815.523416</v>
      </c>
      <c r="TD188" s="264">
        <f t="shared" si="984"/>
        <v>76.973945999999998</v>
      </c>
      <c r="TE188" s="264">
        <f t="shared" si="985"/>
        <v>0</v>
      </c>
      <c r="TF188" s="264">
        <f t="shared" si="985"/>
        <v>0</v>
      </c>
      <c r="TG188" s="264">
        <f t="shared" si="986"/>
        <v>2417.6012350000001</v>
      </c>
      <c r="TH188" s="264">
        <f t="shared" si="987"/>
        <v>186.68393800000001</v>
      </c>
      <c r="TI188" s="264">
        <f t="shared" si="988"/>
        <v>4.8661690000000002</v>
      </c>
      <c r="TJ188" s="264">
        <f t="shared" si="989"/>
        <v>153.50551300000001</v>
      </c>
      <c r="TK188" s="264">
        <f t="shared" si="990"/>
        <v>853.79147</v>
      </c>
      <c r="TL188" s="264">
        <f t="shared" si="991"/>
        <v>6055.2837520000003</v>
      </c>
      <c r="TM188" s="264">
        <f t="shared" si="992"/>
        <v>448.57230600000003</v>
      </c>
      <c r="TN188" s="264">
        <f t="shared" si="993"/>
        <v>0.44237900000000002</v>
      </c>
      <c r="TO188" s="264">
        <f t="shared" si="994"/>
        <v>1376.2410689999999</v>
      </c>
      <c r="TP188" s="264">
        <f t="shared" si="994"/>
        <v>0</v>
      </c>
      <c r="TQ188" s="264"/>
      <c r="TR188" s="264"/>
      <c r="TS188" s="264" t="e">
        <f t="shared" si="995"/>
        <v>#REF!</v>
      </c>
      <c r="TT188" s="264">
        <f t="shared" si="996"/>
        <v>1152.1319608277934</v>
      </c>
      <c r="TU188" s="264">
        <f t="shared" si="997"/>
        <v>1880.6930467372867</v>
      </c>
      <c r="TV188" s="264">
        <f t="shared" si="998"/>
        <v>86.065810074627535</v>
      </c>
      <c r="TW188" s="264">
        <f t="shared" si="998"/>
        <v>0</v>
      </c>
      <c r="TX188" s="264">
        <f t="shared" si="999"/>
        <v>0</v>
      </c>
      <c r="TY188" s="264">
        <f t="shared" si="1000"/>
        <v>2613.2010290770145</v>
      </c>
      <c r="TZ188" s="264">
        <f t="shared" si="1001"/>
        <v>189.34862713593654</v>
      </c>
      <c r="UA188" s="264">
        <f t="shared" si="1002"/>
        <v>4.9356277215528488</v>
      </c>
      <c r="UB188" s="264">
        <f t="shared" si="1003"/>
        <v>172.95703942472946</v>
      </c>
      <c r="UC188" s="264">
        <f t="shared" si="1004"/>
        <v>960.90726545382574</v>
      </c>
      <c r="UD188" s="264">
        <f t="shared" si="1005"/>
        <v>6453.42287820195</v>
      </c>
      <c r="UE188" s="264">
        <f t="shared" si="1006"/>
        <v>502.75781657011453</v>
      </c>
      <c r="UF188" s="264">
        <f t="shared" si="1007"/>
        <v>0.44869342923149158</v>
      </c>
      <c r="UG188" s="264">
        <f t="shared" si="1008"/>
        <v>1395.8852583391702</v>
      </c>
      <c r="UH188" s="264">
        <f t="shared" si="1008"/>
        <v>0</v>
      </c>
      <c r="UI188" s="191"/>
      <c r="UJ188" s="191"/>
      <c r="UK188" s="191"/>
      <c r="UL188" s="191"/>
      <c r="UM188" s="189"/>
      <c r="UN188" s="191"/>
      <c r="UO188" s="191"/>
      <c r="UP188" s="191"/>
      <c r="UQ188" s="191"/>
      <c r="UR188" s="191"/>
      <c r="US188" s="191"/>
      <c r="UT188" s="191"/>
      <c r="UU188" s="191"/>
      <c r="UV188" s="192"/>
      <c r="UW188" s="191"/>
      <c r="UX188" s="191"/>
      <c r="UY188" s="191"/>
      <c r="UZ188" s="191"/>
      <c r="VA188" s="191"/>
      <c r="VB188" s="191"/>
      <c r="VC188" s="191"/>
      <c r="VD188" s="191"/>
      <c r="VE188" s="191"/>
      <c r="VF188" s="191"/>
      <c r="VG188" s="191"/>
      <c r="VH188" s="191"/>
      <c r="VI188" s="191"/>
      <c r="VJ188" s="191"/>
      <c r="VK188" s="191"/>
      <c r="VL188" s="191"/>
      <c r="VM188" s="191"/>
      <c r="VN188" s="219"/>
      <c r="VO188" s="191"/>
      <c r="VP188" s="191"/>
      <c r="VQ188" s="191"/>
      <c r="VR188" s="191"/>
      <c r="VS188" s="191"/>
      <c r="VT188" s="191"/>
      <c r="VU188" s="191"/>
      <c r="VV188" s="191"/>
    </row>
    <row r="189" spans="1:594" ht="23.1" hidden="1" customHeight="1" thickBot="1" x14ac:dyDescent="0.35">
      <c r="A189" s="265">
        <v>152</v>
      </c>
      <c r="B189" s="266" t="s">
        <v>200</v>
      </c>
      <c r="C189" s="265">
        <v>5</v>
      </c>
      <c r="D189" s="267">
        <v>2951.47</v>
      </c>
      <c r="E189" s="239">
        <v>257.3</v>
      </c>
      <c r="F189" s="240">
        <f t="shared" si="1009"/>
        <v>2694.1699999999996</v>
      </c>
      <c r="G189" s="240"/>
      <c r="H189" s="268">
        <f>1351</f>
        <v>1351</v>
      </c>
      <c r="I189" s="269">
        <v>3.3285</v>
      </c>
      <c r="J189" s="269">
        <v>3.3285</v>
      </c>
      <c r="K189" s="269">
        <f t="shared" si="1213"/>
        <v>2.7351000000000001</v>
      </c>
      <c r="L189" s="269">
        <f t="shared" si="1214"/>
        <v>3.0007000000000001</v>
      </c>
      <c r="M189" s="269">
        <v>0.40329999999999999</v>
      </c>
      <c r="N189" s="269">
        <v>0.2656</v>
      </c>
      <c r="O189" s="269">
        <v>0.32779999999999998</v>
      </c>
      <c r="P189" s="269">
        <v>1.4E-2</v>
      </c>
      <c r="Q189" s="269">
        <v>0</v>
      </c>
      <c r="R189" s="269">
        <v>0</v>
      </c>
      <c r="S189" s="269">
        <v>0.49030000000000001</v>
      </c>
      <c r="T189" s="269">
        <v>2.1000000000000001E-2</v>
      </c>
      <c r="U189" s="269">
        <v>5.0000000000000001E-4</v>
      </c>
      <c r="V189" s="269">
        <v>0.1148</v>
      </c>
      <c r="W189" s="269">
        <v>0.1507</v>
      </c>
      <c r="X189" s="269">
        <v>1.1003000000000001</v>
      </c>
      <c r="Y189" s="269">
        <v>0.15609999999999999</v>
      </c>
      <c r="Z189" s="269">
        <v>5.0000000000000001E-4</v>
      </c>
      <c r="AA189" s="269">
        <v>0.28360000000000002</v>
      </c>
      <c r="AB189" s="269">
        <v>0</v>
      </c>
      <c r="AC189" s="244">
        <v>272.77999999999997</v>
      </c>
      <c r="AD189" s="243">
        <f t="shared" si="1217"/>
        <v>60.011599999999994</v>
      </c>
      <c r="AE189" s="243">
        <f t="shared" si="806"/>
        <v>0</v>
      </c>
      <c r="AF189" s="243">
        <f t="shared" si="1010"/>
        <v>0</v>
      </c>
      <c r="AG189" s="243">
        <f t="shared" si="1011"/>
        <v>0</v>
      </c>
      <c r="AH189" s="244">
        <v>9.8977429118749995</v>
      </c>
      <c r="AI189" s="243">
        <f t="shared" si="807"/>
        <v>38.9370351103153</v>
      </c>
      <c r="AJ189" s="243">
        <f t="shared" si="1012"/>
        <v>1.2550826824156547</v>
      </c>
      <c r="AK189" s="243">
        <f t="shared" si="1013"/>
        <v>33.213105919543167</v>
      </c>
      <c r="AL189" s="243">
        <f t="shared" si="808"/>
        <v>19.081318901109515</v>
      </c>
      <c r="AM189" s="243">
        <f t="shared" si="1014"/>
        <v>480.84923630795976</v>
      </c>
      <c r="AN189" s="244">
        <v>435.54</v>
      </c>
      <c r="AO189" s="244">
        <v>95.818799999999996</v>
      </c>
      <c r="AP189" s="243">
        <f t="shared" si="1015"/>
        <v>0</v>
      </c>
      <c r="AQ189" s="243">
        <f t="shared" si="1016"/>
        <v>0</v>
      </c>
      <c r="AR189" s="243">
        <f t="shared" si="1017"/>
        <v>0</v>
      </c>
      <c r="AS189" s="244">
        <v>49.867997342700001</v>
      </c>
      <c r="AT189" s="244" t="e">
        <f t="shared" si="809"/>
        <v>#REF!</v>
      </c>
      <c r="AU189" s="243">
        <f t="shared" si="810"/>
        <v>66.040128423277565</v>
      </c>
      <c r="AV189" s="243">
        <f t="shared" si="1018"/>
        <v>2.1287142509369748</v>
      </c>
      <c r="AW189" s="243">
        <f t="shared" si="1019"/>
        <v>56.331915721068107</v>
      </c>
      <c r="AX189" s="243">
        <f t="shared" si="811"/>
        <v>32.363346288298878</v>
      </c>
      <c r="AY189" s="243">
        <f t="shared" si="1020"/>
        <v>815.55632646513175</v>
      </c>
      <c r="AZ189" s="244">
        <v>108</v>
      </c>
      <c r="BA189" s="243">
        <f t="shared" si="1021"/>
        <v>550.49399999999991</v>
      </c>
      <c r="BB189" s="243">
        <f t="shared" si="1022"/>
        <v>57.40865999999999</v>
      </c>
      <c r="BC189" s="243">
        <f t="shared" si="1023"/>
        <v>45.926927999999997</v>
      </c>
      <c r="BD189" s="243">
        <f t="shared" si="1024"/>
        <v>11.481731999999994</v>
      </c>
      <c r="BE189" s="244">
        <v>21.528247499999999</v>
      </c>
      <c r="BF189" s="243">
        <f t="shared" si="1025"/>
        <v>17.222598000000001</v>
      </c>
      <c r="BG189" s="243">
        <f t="shared" si="1026"/>
        <v>4.3056494999999977</v>
      </c>
      <c r="BH189" s="243">
        <f t="shared" si="812"/>
        <v>71.517173941261333</v>
      </c>
      <c r="BI189" s="243">
        <f t="shared" si="1027"/>
        <v>2.3052594080335043</v>
      </c>
      <c r="BJ189" s="243">
        <f t="shared" si="1028"/>
        <v>61.00380952088036</v>
      </c>
      <c r="BK189" s="243">
        <f t="shared" si="813"/>
        <v>35.047404072063067</v>
      </c>
      <c r="BL189" s="243">
        <f t="shared" si="1029"/>
        <v>883.19458261598913</v>
      </c>
      <c r="BM189" s="244">
        <v>15.18</v>
      </c>
      <c r="BN189" s="243">
        <f t="shared" si="1030"/>
        <v>3.3395999999999999</v>
      </c>
      <c r="BO189" s="243">
        <f t="shared" si="814"/>
        <v>0</v>
      </c>
      <c r="BP189" s="243">
        <f t="shared" si="1031"/>
        <v>0</v>
      </c>
      <c r="BQ189" s="243">
        <f t="shared" si="1032"/>
        <v>0</v>
      </c>
      <c r="BR189" s="244">
        <v>1.54439516449167</v>
      </c>
      <c r="BS189" s="243">
        <f t="shared" si="815"/>
        <v>2.279710473441563</v>
      </c>
      <c r="BT189" s="243">
        <f t="shared" si="1033"/>
        <v>7.3483384855363459E-2</v>
      </c>
      <c r="BU189" s="243">
        <f t="shared" si="1034"/>
        <v>1.9445822006166975</v>
      </c>
      <c r="BV189" s="243">
        <f t="shared" si="816"/>
        <v>1.1171852818966617</v>
      </c>
      <c r="BW189" s="243">
        <f t="shared" si="1035"/>
        <v>28.153069103795872</v>
      </c>
      <c r="BX189" s="244">
        <v>0</v>
      </c>
      <c r="BY189" s="243">
        <f t="shared" si="817"/>
        <v>0</v>
      </c>
      <c r="BZ189" s="243">
        <f t="shared" si="1036"/>
        <v>0</v>
      </c>
      <c r="CA189" s="243">
        <f t="shared" si="1037"/>
        <v>0</v>
      </c>
      <c r="CB189" s="243">
        <f t="shared" si="818"/>
        <v>0</v>
      </c>
      <c r="CC189" s="243">
        <f t="shared" si="1038"/>
        <v>0</v>
      </c>
      <c r="CD189" s="245"/>
      <c r="CE189" s="243">
        <f t="shared" si="819"/>
        <v>0</v>
      </c>
      <c r="CF189" s="243">
        <f t="shared" si="1039"/>
        <v>0</v>
      </c>
      <c r="CG189" s="243">
        <f t="shared" si="1040"/>
        <v>0</v>
      </c>
      <c r="CH189" s="243">
        <f t="shared" si="820"/>
        <v>0</v>
      </c>
      <c r="CI189" s="243">
        <f t="shared" si="1041"/>
        <v>0</v>
      </c>
      <c r="CJ189" s="245"/>
      <c r="CK189" s="243">
        <f t="shared" si="821"/>
        <v>0</v>
      </c>
      <c r="CL189" s="243">
        <f t="shared" si="1042"/>
        <v>0</v>
      </c>
      <c r="CM189" s="243">
        <f t="shared" si="1043"/>
        <v>0</v>
      </c>
      <c r="CN189" s="243">
        <f t="shared" si="822"/>
        <v>0</v>
      </c>
      <c r="CO189" s="243">
        <f t="shared" si="1044"/>
        <v>0</v>
      </c>
      <c r="CP189" s="243">
        <v>0</v>
      </c>
      <c r="CQ189" s="243">
        <f t="shared" si="823"/>
        <v>0</v>
      </c>
      <c r="CR189" s="243">
        <f t="shared" si="1178"/>
        <v>0</v>
      </c>
      <c r="CS189" s="243">
        <f t="shared" si="1045"/>
        <v>0</v>
      </c>
      <c r="CT189" s="243">
        <f t="shared" si="824"/>
        <v>0</v>
      </c>
      <c r="CU189" s="243">
        <f t="shared" si="1046"/>
        <v>0</v>
      </c>
      <c r="CV189" s="243"/>
      <c r="CW189" s="243">
        <f t="shared" si="825"/>
        <v>0</v>
      </c>
      <c r="CX189" s="243">
        <f t="shared" si="1179"/>
        <v>0</v>
      </c>
      <c r="CY189" s="243">
        <f t="shared" si="1047"/>
        <v>0</v>
      </c>
      <c r="CZ189" s="243">
        <f t="shared" si="826"/>
        <v>0</v>
      </c>
      <c r="DA189" s="243">
        <f t="shared" si="1048"/>
        <v>0</v>
      </c>
      <c r="DB189" s="244">
        <v>0</v>
      </c>
      <c r="DC189" s="243">
        <f t="shared" si="1049"/>
        <v>0</v>
      </c>
      <c r="DD189" s="243">
        <f t="shared" si="827"/>
        <v>0</v>
      </c>
      <c r="DE189" s="244">
        <v>0</v>
      </c>
      <c r="DF189" s="244">
        <v>0</v>
      </c>
      <c r="DG189" s="243">
        <f t="shared" si="828"/>
        <v>0</v>
      </c>
      <c r="DH189" s="243">
        <f t="shared" si="829"/>
        <v>0</v>
      </c>
      <c r="DI189" s="243">
        <f t="shared" si="1050"/>
        <v>0</v>
      </c>
      <c r="DJ189" s="244">
        <v>191.05</v>
      </c>
      <c r="DK189" s="243">
        <f t="shared" si="1051"/>
        <v>42.031000000000006</v>
      </c>
      <c r="DL189" s="243">
        <f t="shared" si="830"/>
        <v>0</v>
      </c>
      <c r="DM189" s="244">
        <v>7.962764499215</v>
      </c>
      <c r="DN189" s="244">
        <v>9.1438606779999994</v>
      </c>
      <c r="DO189" s="243">
        <f t="shared" si="831"/>
        <v>28.426808557617559</v>
      </c>
      <c r="DP189" s="243">
        <f t="shared" si="832"/>
        <v>13.930721686741629</v>
      </c>
      <c r="DQ189" s="243">
        <f t="shared" si="1052"/>
        <v>351.05418650588899</v>
      </c>
      <c r="DR189" s="244">
        <v>39.72</v>
      </c>
      <c r="DS189" s="243">
        <f t="shared" si="1053"/>
        <v>8.7384000000000004</v>
      </c>
      <c r="DT189" s="243">
        <f t="shared" si="833"/>
        <v>0</v>
      </c>
      <c r="DU189" s="244">
        <v>1.6802243595749999</v>
      </c>
      <c r="DV189" s="244">
        <v>0</v>
      </c>
      <c r="DW189" s="243">
        <f t="shared" si="834"/>
        <v>5.6968488149738477</v>
      </c>
      <c r="DX189" s="243">
        <f t="shared" si="835"/>
        <v>2.7917736587274424</v>
      </c>
      <c r="DY189" s="243">
        <f t="shared" si="836"/>
        <v>70.352696199931543</v>
      </c>
      <c r="DZ189" s="244">
        <v>136.53</v>
      </c>
      <c r="EA189" s="243">
        <f t="shared" si="1054"/>
        <v>30.0366</v>
      </c>
      <c r="EB189" s="243">
        <f t="shared" si="837"/>
        <v>0</v>
      </c>
      <c r="EC189" s="244">
        <v>5.6457357706199902</v>
      </c>
      <c r="ED189" s="244">
        <v>9.4217197000000003E-2</v>
      </c>
      <c r="EE189" s="243">
        <f t="shared" si="838"/>
        <v>19.577808418637975</v>
      </c>
      <c r="EF189" s="243">
        <f t="shared" si="839"/>
        <v>9.5942180693128982</v>
      </c>
      <c r="EG189" s="243">
        <f t="shared" si="840"/>
        <v>241.77429534668499</v>
      </c>
      <c r="EH189" s="244">
        <v>11.15</v>
      </c>
      <c r="EI189" s="243">
        <f t="shared" si="1055"/>
        <v>2.4530000000000003</v>
      </c>
      <c r="EJ189" s="243">
        <f t="shared" si="841"/>
        <v>0</v>
      </c>
      <c r="EK189" s="244">
        <v>0.47023162756999898</v>
      </c>
      <c r="EL189" s="244">
        <v>0</v>
      </c>
      <c r="EM189" s="243">
        <f t="shared" si="842"/>
        <v>1.5990281732782312</v>
      </c>
      <c r="EN189" s="243">
        <f t="shared" si="843"/>
        <v>0.78361299004241169</v>
      </c>
      <c r="EO189" s="243">
        <f t="shared" si="1056"/>
        <v>19.747047349068772</v>
      </c>
      <c r="EP189" s="244">
        <v>0</v>
      </c>
      <c r="EQ189" s="244">
        <v>312.52372000000003</v>
      </c>
      <c r="ER189" s="244">
        <v>0</v>
      </c>
      <c r="ES189" s="244">
        <v>0</v>
      </c>
      <c r="ET189" s="244">
        <v>0</v>
      </c>
      <c r="EU189" s="243">
        <f t="shared" si="844"/>
        <v>35.509557884254455</v>
      </c>
      <c r="EV189" s="243">
        <f t="shared" si="1057"/>
        <v>1.1446025881142943</v>
      </c>
      <c r="EW189" s="243">
        <f t="shared" si="1058"/>
        <v>30.289484133152381</v>
      </c>
      <c r="EX189" s="243">
        <f t="shared" si="845"/>
        <v>17.401663894212724</v>
      </c>
      <c r="EY189" s="243">
        <f t="shared" si="1059"/>
        <v>438.52193013416064</v>
      </c>
      <c r="EZ189" s="245">
        <f t="shared" si="1060"/>
        <v>378.45</v>
      </c>
      <c r="FA189" s="245">
        <f t="shared" si="1060"/>
        <v>83.259000000000015</v>
      </c>
      <c r="FB189" s="245">
        <f t="shared" si="1060"/>
        <v>0</v>
      </c>
      <c r="FC189" s="245">
        <f t="shared" si="1061"/>
        <v>0</v>
      </c>
      <c r="FD189" s="245">
        <f t="shared" si="1062"/>
        <v>0</v>
      </c>
      <c r="FE189" s="245">
        <f t="shared" si="1063"/>
        <v>24.997034131979987</v>
      </c>
      <c r="FF189" s="245">
        <f t="shared" si="1064"/>
        <v>90.810051848762072</v>
      </c>
      <c r="FG189" s="245">
        <f t="shared" si="1065"/>
        <v>2.9271392426706537</v>
      </c>
      <c r="FH189" s="245">
        <f t="shared" si="1066"/>
        <v>77.460542695843657</v>
      </c>
      <c r="FI189" s="245">
        <f t="shared" si="1067"/>
        <v>44.501990299037104</v>
      </c>
      <c r="FJ189" s="245">
        <f t="shared" si="1067"/>
        <v>1121.4501555357349</v>
      </c>
      <c r="FK189" s="244">
        <f t="shared" si="846"/>
        <v>44.195580095830437</v>
      </c>
      <c r="FL189" s="244">
        <v>5.0215884722001096</v>
      </c>
      <c r="FM189" s="243">
        <f t="shared" si="1068"/>
        <v>0.16186411502109377</v>
      </c>
      <c r="FN189" s="243">
        <f t="shared" si="1069"/>
        <v>4.2833911040996222</v>
      </c>
      <c r="FO189" s="244">
        <v>2.4608584236100102</v>
      </c>
      <c r="FP189" s="244">
        <f t="shared" si="1070"/>
        <v>62.013632389968663</v>
      </c>
      <c r="FQ189" s="244">
        <f t="shared" si="847"/>
        <v>1.1325600024557587</v>
      </c>
      <c r="FR189" s="244">
        <v>0.12868368828002599</v>
      </c>
      <c r="FS189" s="243">
        <f t="shared" si="1071"/>
        <v>4.1479447064229E-3</v>
      </c>
      <c r="FT189" s="243">
        <f t="shared" si="1072"/>
        <v>0.10976657459544742</v>
      </c>
      <c r="FU189" s="244">
        <v>6.3062184414001299E-2</v>
      </c>
      <c r="FV189" s="244">
        <f t="shared" si="1073"/>
        <v>1.5891670501797432</v>
      </c>
      <c r="FW189" s="270">
        <v>2.9405000000000001E-2</v>
      </c>
      <c r="FX189" s="243">
        <f t="shared" si="1074"/>
        <v>130.48022495309252</v>
      </c>
      <c r="FY189" s="243">
        <f t="shared" si="1075"/>
        <v>28.705649489680354</v>
      </c>
      <c r="FZ189" s="243">
        <f t="shared" si="848"/>
        <v>0</v>
      </c>
      <c r="GA189" s="243">
        <f t="shared" si="1076"/>
        <v>0</v>
      </c>
      <c r="GB189" s="243">
        <f t="shared" si="1077"/>
        <v>0</v>
      </c>
      <c r="GC189" s="243">
        <f t="shared" si="1078"/>
        <v>2.2896948851575121</v>
      </c>
      <c r="GD189" s="243">
        <f t="shared" si="849"/>
        <v>18.347170819364003</v>
      </c>
      <c r="GE189" s="243">
        <f t="shared" si="1079"/>
        <v>0.59139624528332835</v>
      </c>
      <c r="GF189" s="243">
        <f t="shared" si="1080"/>
        <v>15.650049522801321</v>
      </c>
      <c r="GG189" s="243">
        <f t="shared" si="850"/>
        <v>8.9911370073647188</v>
      </c>
      <c r="GH189" s="247">
        <f t="shared" si="1081"/>
        <v>226.57665258559092</v>
      </c>
      <c r="GI189" s="244">
        <v>142</v>
      </c>
      <c r="GJ189" s="244">
        <v>4047.25</v>
      </c>
      <c r="GK189" s="244">
        <v>890.39499999999998</v>
      </c>
      <c r="GL189" s="244">
        <v>2482.4755262457202</v>
      </c>
      <c r="GM189" s="244">
        <v>71.022008333333304</v>
      </c>
      <c r="GN189" s="271">
        <v>170.12</v>
      </c>
      <c r="GO189" s="243">
        <f t="shared" si="1082"/>
        <v>37.426400000000001</v>
      </c>
      <c r="GP189" s="243">
        <f t="shared" si="851"/>
        <v>0</v>
      </c>
      <c r="GQ189" s="243">
        <f t="shared" si="1083"/>
        <v>0</v>
      </c>
      <c r="GR189" s="243">
        <f t="shared" si="1084"/>
        <v>0</v>
      </c>
      <c r="GS189" s="244">
        <v>3.3880463066666699</v>
      </c>
      <c r="GT189" s="244">
        <v>1.7258444438787499</v>
      </c>
      <c r="GU189" s="245"/>
      <c r="GV189" s="243">
        <f t="shared" si="852"/>
        <v>24.162879233899027</v>
      </c>
      <c r="GW189" s="243">
        <f t="shared" si="1085"/>
        <v>0.77885774296495824</v>
      </c>
      <c r="GX189" s="243">
        <f t="shared" si="1086"/>
        <v>20.610821164039059</v>
      </c>
      <c r="GY189" s="243">
        <f t="shared" si="853"/>
        <v>11.841158499222223</v>
      </c>
      <c r="GZ189" s="243">
        <f t="shared" si="1087"/>
        <v>298.39719418039999</v>
      </c>
      <c r="HA189" s="244">
        <v>0</v>
      </c>
      <c r="HB189" s="244">
        <v>44</v>
      </c>
      <c r="HC189" s="244">
        <v>0</v>
      </c>
      <c r="HD189" s="244">
        <v>0</v>
      </c>
      <c r="HE189" s="244">
        <v>0</v>
      </c>
      <c r="HF189" s="243">
        <f t="shared" si="1088"/>
        <v>0</v>
      </c>
      <c r="HG189" s="243">
        <f t="shared" si="854"/>
        <v>0</v>
      </c>
      <c r="HH189" s="244">
        <v>0</v>
      </c>
      <c r="HI189" s="244">
        <v>0</v>
      </c>
      <c r="HJ189" s="243">
        <f t="shared" si="855"/>
        <v>0</v>
      </c>
      <c r="HK189" s="243">
        <f t="shared" si="856"/>
        <v>0</v>
      </c>
      <c r="HL189" s="243">
        <f t="shared" si="857"/>
        <v>0</v>
      </c>
      <c r="HM189" s="244">
        <v>94.77</v>
      </c>
      <c r="HN189" s="243">
        <f t="shared" si="1089"/>
        <v>20.849399999999999</v>
      </c>
      <c r="HO189" s="243">
        <f t="shared" si="858"/>
        <v>0</v>
      </c>
      <c r="HP189" s="244">
        <v>4.08927552644999</v>
      </c>
      <c r="HQ189" s="244">
        <v>92.8969142017108</v>
      </c>
      <c r="HR189" s="243">
        <f t="shared" si="859"/>
        <v>24.156663996474187</v>
      </c>
      <c r="HS189" s="243">
        <f t="shared" si="860"/>
        <v>11.838112686231749</v>
      </c>
      <c r="HT189" s="243">
        <f t="shared" si="861"/>
        <v>298.32043969304004</v>
      </c>
      <c r="HU189" s="244">
        <v>65.22</v>
      </c>
      <c r="HV189" s="243">
        <f t="shared" si="1090"/>
        <v>14.3484</v>
      </c>
      <c r="HW189" s="243">
        <f t="shared" si="862"/>
        <v>0</v>
      </c>
      <c r="HX189" s="244">
        <v>2.6637236438200098</v>
      </c>
      <c r="HY189" s="244">
        <v>147.23272067400001</v>
      </c>
      <c r="HZ189" s="243">
        <f t="shared" si="863"/>
        <v>26.07224556172909</v>
      </c>
      <c r="IA189" s="243">
        <f t="shared" si="864"/>
        <v>12.776854493977455</v>
      </c>
      <c r="IB189" s="243">
        <f t="shared" si="865"/>
        <v>321.97673324823188</v>
      </c>
      <c r="IC189" s="244">
        <v>19.38</v>
      </c>
      <c r="ID189" s="243">
        <f t="shared" si="1091"/>
        <v>4.2635999999999994</v>
      </c>
      <c r="IE189" s="243">
        <f t="shared" si="866"/>
        <v>0</v>
      </c>
      <c r="IF189" s="244">
        <v>0.85213611658500099</v>
      </c>
      <c r="IG189" s="244">
        <v>1.9079578021950001</v>
      </c>
      <c r="IH189" s="243">
        <f t="shared" si="867"/>
        <v>3.0000394772180994</v>
      </c>
      <c r="II189" s="243">
        <f t="shared" si="868"/>
        <v>1.4701866697999051</v>
      </c>
      <c r="IJ189" s="243">
        <f t="shared" si="1092"/>
        <v>37.048704078957606</v>
      </c>
      <c r="IK189" s="244">
        <v>27.97</v>
      </c>
      <c r="IL189" s="243">
        <f t="shared" si="1093"/>
        <v>6.1533999999999995</v>
      </c>
      <c r="IM189" s="243">
        <f t="shared" si="869"/>
        <v>0</v>
      </c>
      <c r="IN189" s="244">
        <v>1.2848841397649999</v>
      </c>
      <c r="IO189" s="244">
        <v>56.961813743359997</v>
      </c>
      <c r="IP189" s="243">
        <f t="shared" si="870"/>
        <v>10.495271647077146</v>
      </c>
      <c r="IQ189" s="243">
        <f t="shared" si="871"/>
        <v>5.1432684765101078</v>
      </c>
      <c r="IR189" s="243">
        <f t="shared" si="1094"/>
        <v>129.61036560805468</v>
      </c>
      <c r="IS189" s="244">
        <v>2.95</v>
      </c>
      <c r="IT189" s="243">
        <f t="shared" si="1095"/>
        <v>0.64900000000000002</v>
      </c>
      <c r="IU189" s="243">
        <f t="shared" si="872"/>
        <v>0</v>
      </c>
      <c r="IV189" s="244">
        <v>0.128994385785</v>
      </c>
      <c r="IW189" s="244">
        <v>0.30605767975974801</v>
      </c>
      <c r="IX189" s="243">
        <f t="shared" si="873"/>
        <v>0.45835690593199607</v>
      </c>
      <c r="IY189" s="243">
        <f t="shared" si="874"/>
        <v>0.22462044857383723</v>
      </c>
      <c r="IZ189" s="243">
        <f t="shared" si="1096"/>
        <v>5.6604353040606981</v>
      </c>
      <c r="JA189" s="244">
        <v>46.263424999999998</v>
      </c>
      <c r="JB189" s="243">
        <f t="shared" si="1097"/>
        <v>10.177953499999999</v>
      </c>
      <c r="JC189" s="244">
        <v>336.229941666667</v>
      </c>
      <c r="JD189" s="243">
        <f t="shared" si="875"/>
        <v>0</v>
      </c>
      <c r="JE189" s="243">
        <f t="shared" si="876"/>
        <v>44.616085374079361</v>
      </c>
      <c r="JF189" s="243">
        <f t="shared" si="877"/>
        <v>21.86437027703732</v>
      </c>
      <c r="JG189" s="243">
        <f t="shared" si="1098"/>
        <v>550.98213098134045</v>
      </c>
      <c r="JH189" s="244">
        <v>252.58666666666701</v>
      </c>
      <c r="JI189" s="243">
        <f t="shared" si="1099"/>
        <v>55.569066666666743</v>
      </c>
      <c r="JJ189" s="244">
        <v>318.446666666667</v>
      </c>
      <c r="JK189" s="243">
        <f t="shared" si="878"/>
        <v>0</v>
      </c>
      <c r="JL189" s="243">
        <f t="shared" si="879"/>
        <v>71.195793372780741</v>
      </c>
      <c r="JM189" s="243">
        <f t="shared" si="880"/>
        <v>34.889909668639071</v>
      </c>
      <c r="JN189" s="243">
        <f t="shared" si="1100"/>
        <v>879.22572364970461</v>
      </c>
      <c r="JO189" s="244">
        <v>0</v>
      </c>
      <c r="JP189" s="243">
        <f t="shared" si="1101"/>
        <v>0</v>
      </c>
      <c r="JQ189" s="244">
        <v>0</v>
      </c>
      <c r="JR189" s="243">
        <f t="shared" si="881"/>
        <v>0</v>
      </c>
      <c r="JS189" s="243">
        <f t="shared" si="882"/>
        <v>0</v>
      </c>
      <c r="JT189" s="243">
        <f t="shared" si="883"/>
        <v>0</v>
      </c>
      <c r="JU189" s="243">
        <f t="shared" si="1102"/>
        <v>0</v>
      </c>
      <c r="JV189" s="244">
        <v>1.3442857142857201</v>
      </c>
      <c r="JW189" s="243">
        <f t="shared" si="1103"/>
        <v>0.29574285714285842</v>
      </c>
      <c r="JX189" s="244">
        <v>2.758</v>
      </c>
      <c r="JY189" s="243">
        <f t="shared" si="884"/>
        <v>0</v>
      </c>
      <c r="JZ189" s="243">
        <f t="shared" si="885"/>
        <v>0.49971263024050788</v>
      </c>
      <c r="KA189" s="243">
        <f t="shared" si="886"/>
        <v>0.24488706008345429</v>
      </c>
      <c r="KB189" s="243">
        <f t="shared" si="1104"/>
        <v>6.1711539141030478</v>
      </c>
      <c r="KC189" s="244">
        <v>114.96</v>
      </c>
      <c r="KD189" s="243">
        <f t="shared" si="1105"/>
        <v>25.2912</v>
      </c>
      <c r="KE189" s="244">
        <v>64.653333333333293</v>
      </c>
      <c r="KF189" s="243">
        <f t="shared" si="887"/>
        <v>0</v>
      </c>
      <c r="KG189" s="243">
        <f t="shared" si="888"/>
        <v>23.281654868136549</v>
      </c>
      <c r="KH189" s="243">
        <f t="shared" si="889"/>
        <v>11.409309410073492</v>
      </c>
      <c r="KI189" s="243">
        <f t="shared" si="1106"/>
        <v>287.51459713385196</v>
      </c>
      <c r="KJ189" s="244">
        <v>48.975414166666603</v>
      </c>
      <c r="KK189" s="243">
        <f t="shared" si="1107"/>
        <v>10.774591116666652</v>
      </c>
      <c r="KL189" s="244">
        <v>47.471923333333301</v>
      </c>
      <c r="KM189" s="243">
        <f t="shared" si="890"/>
        <v>0</v>
      </c>
      <c r="KN189" s="243">
        <f t="shared" si="891"/>
        <v>12.182765777506168</v>
      </c>
      <c r="KO189" s="243">
        <f t="shared" si="892"/>
        <v>5.9702347197086363</v>
      </c>
      <c r="KP189" s="243">
        <f t="shared" si="1108"/>
        <v>150.44991493665762</v>
      </c>
      <c r="KQ189" s="243">
        <f t="shared" si="1109"/>
        <v>674.4197915476193</v>
      </c>
      <c r="KR189" s="243">
        <f t="shared" si="1109"/>
        <v>148.37235414047623</v>
      </c>
      <c r="KS189" s="243">
        <f t="shared" si="1110"/>
        <v>1077.8843429134311</v>
      </c>
      <c r="KT189" s="243">
        <f t="shared" si="1111"/>
        <v>0</v>
      </c>
      <c r="KU189" s="243">
        <f t="shared" si="1112"/>
        <v>0</v>
      </c>
      <c r="KV189" s="243">
        <f t="shared" si="1113"/>
        <v>0</v>
      </c>
      <c r="KW189" s="243">
        <f t="shared" si="1114"/>
        <v>215.95858961117386</v>
      </c>
      <c r="KX189" s="243">
        <f t="shared" si="1115"/>
        <v>6.9611331518173927</v>
      </c>
      <c r="KY189" s="243">
        <f t="shared" si="1116"/>
        <v>184.21165069887087</v>
      </c>
      <c r="KZ189" s="243">
        <f t="shared" si="1117"/>
        <v>105.83175391063503</v>
      </c>
      <c r="LA189" s="243">
        <f t="shared" si="1117"/>
        <v>2666.9601985480022</v>
      </c>
      <c r="LB189" s="244">
        <v>170.75</v>
      </c>
      <c r="LC189" s="243">
        <f t="shared" si="1118"/>
        <v>37.564999999999998</v>
      </c>
      <c r="LD189" s="243">
        <f t="shared" si="893"/>
        <v>0</v>
      </c>
      <c r="LE189" s="243">
        <f t="shared" si="1119"/>
        <v>0</v>
      </c>
      <c r="LF189" s="243">
        <f t="shared" si="1120"/>
        <v>0</v>
      </c>
      <c r="LG189" s="244">
        <v>15.297551310633301</v>
      </c>
      <c r="LH189" s="243">
        <f t="shared" si="894"/>
        <v>25.407296554676719</v>
      </c>
      <c r="LI189" s="243">
        <f t="shared" si="1121"/>
        <v>0.81896985280026513</v>
      </c>
      <c r="LJ189" s="243">
        <f t="shared" si="1122"/>
        <v>21.672303225166875</v>
      </c>
      <c r="LK189" s="243">
        <f t="shared" si="895"/>
        <v>12.450992393265501</v>
      </c>
      <c r="LL189" s="243">
        <f t="shared" si="1123"/>
        <v>313.76500831029063</v>
      </c>
      <c r="LM189" s="243">
        <f t="shared" si="896"/>
        <v>1.0833333356823494</v>
      </c>
      <c r="LN189" s="244">
        <v>0.123090457874221</v>
      </c>
      <c r="LO189" s="243">
        <f t="shared" si="1124"/>
        <v>3.9676544865538798E-3</v>
      </c>
      <c r="LP189" s="243">
        <f t="shared" si="1125"/>
        <v>0.10499557563843652</v>
      </c>
      <c r="LQ189" s="243">
        <f t="shared" si="897"/>
        <v>6.0321189677828513E-2</v>
      </c>
      <c r="LR189" s="243">
        <f t="shared" si="1126"/>
        <v>1.5200939798812787</v>
      </c>
      <c r="LS189" s="244">
        <v>596.48288000000002</v>
      </c>
      <c r="LT189" s="243">
        <f t="shared" si="898"/>
        <v>67.773554449968799</v>
      </c>
      <c r="LU189" s="243">
        <f t="shared" si="1127"/>
        <v>2.1845888952488726</v>
      </c>
      <c r="LV189" s="243">
        <f t="shared" si="1128"/>
        <v>57.810519884561195</v>
      </c>
      <c r="LW189" s="243">
        <f t="shared" si="899"/>
        <v>33.21282172249844</v>
      </c>
      <c r="LX189" s="243">
        <f t="shared" si="1129"/>
        <v>836.9631074069606</v>
      </c>
      <c r="LY189" s="245">
        <f t="shared" si="900"/>
        <v>0</v>
      </c>
      <c r="LZ189" s="244">
        <v>0</v>
      </c>
      <c r="MA189" s="249">
        <f t="shared" si="1130"/>
        <v>0</v>
      </c>
      <c r="MB189" s="249">
        <f t="shared" si="1131"/>
        <v>0</v>
      </c>
      <c r="MC189" s="249">
        <f t="shared" si="901"/>
        <v>0</v>
      </c>
      <c r="MD189" s="247">
        <f t="shared" si="1132"/>
        <v>0</v>
      </c>
      <c r="ME189" s="250">
        <f t="shared" si="1133"/>
        <v>7736.9884244798859</v>
      </c>
      <c r="MF189" s="251">
        <f t="shared" si="1180"/>
        <v>2742.2184201308687</v>
      </c>
      <c r="MG189" s="252" t="e">
        <f t="shared" si="1134"/>
        <v>#REF!</v>
      </c>
      <c r="MH189" s="252" t="e">
        <f t="shared" si="1181"/>
        <v>#REF!</v>
      </c>
      <c r="MI189" s="252">
        <f t="shared" si="1135"/>
        <v>596.48288000000002</v>
      </c>
      <c r="MJ189" s="252">
        <f t="shared" si="1136"/>
        <v>0</v>
      </c>
      <c r="MK189" s="252">
        <f t="shared" si="1182"/>
        <v>550.49399999999991</v>
      </c>
      <c r="ML189" s="252">
        <f t="shared" si="1137"/>
        <v>0</v>
      </c>
      <c r="MM189" s="252">
        <f t="shared" si="1138"/>
        <v>0</v>
      </c>
      <c r="MN189" s="252">
        <f t="shared" si="1139"/>
        <v>312.52372000000003</v>
      </c>
      <c r="MO189" s="252">
        <f t="shared" si="1140"/>
        <v>44.195580095830437</v>
      </c>
      <c r="MP189" s="253">
        <f t="shared" si="1141"/>
        <v>1.1325600024557587</v>
      </c>
      <c r="MQ189" s="254">
        <f t="shared" si="1183"/>
        <v>0</v>
      </c>
      <c r="MR189" s="255">
        <f t="shared" si="1142"/>
        <v>0</v>
      </c>
      <c r="MS189" s="255">
        <f t="shared" si="1184"/>
        <v>0</v>
      </c>
      <c r="MT189" s="255">
        <f t="shared" si="1185"/>
        <v>662.01651096874912</v>
      </c>
      <c r="MU189" s="255">
        <f t="shared" si="902"/>
        <v>21.339207159355336</v>
      </c>
      <c r="MV189" s="255">
        <f t="shared" si="1143"/>
        <v>688.93026428787016</v>
      </c>
      <c r="MW189" s="255" t="e">
        <f t="shared" si="903"/>
        <v>#REF!</v>
      </c>
      <c r="MX189" s="255" t="e">
        <f t="shared" si="904"/>
        <v>#REF!</v>
      </c>
      <c r="MY189" s="256" t="e">
        <f t="shared" si="1144"/>
        <v>#REF!</v>
      </c>
      <c r="MZ189" s="254">
        <f t="shared" si="1145"/>
        <v>373.31158922184261</v>
      </c>
      <c r="NA189" s="255">
        <f t="shared" si="905"/>
        <v>420.72216105301663</v>
      </c>
      <c r="NB189" s="255">
        <f t="shared" si="1146"/>
        <v>1.2550826824156547</v>
      </c>
      <c r="NC189" s="255">
        <f t="shared" si="906"/>
        <v>1.5563025261954118</v>
      </c>
      <c r="ND189" s="255">
        <f t="shared" si="1147"/>
        <v>381.62637802219029</v>
      </c>
      <c r="NE189" s="255">
        <f t="shared" si="1215"/>
        <v>0.97821222724844192</v>
      </c>
      <c r="NF189" s="256">
        <f t="shared" si="1186"/>
        <v>3.2887734042919745E-3</v>
      </c>
      <c r="NG189" s="257">
        <f t="shared" si="1187"/>
        <v>1.1250222584775822</v>
      </c>
      <c r="NH189" s="254">
        <f t="shared" si="1148"/>
        <v>600.08373717970312</v>
      </c>
      <c r="NI189" s="255">
        <f t="shared" si="907"/>
        <v>676.29437180152547</v>
      </c>
      <c r="NJ189" s="255" t="e">
        <f t="shared" si="1149"/>
        <v>#REF!</v>
      </c>
      <c r="NK189" s="255" t="e">
        <f t="shared" si="908"/>
        <v>#REF!</v>
      </c>
      <c r="NL189" s="255">
        <f t="shared" si="1150"/>
        <v>647.26692576597759</v>
      </c>
      <c r="NM189" s="255">
        <f t="shared" si="1188"/>
        <v>0.927103971007884</v>
      </c>
      <c r="NN189" s="256" t="e">
        <f t="shared" si="1189"/>
        <v>#REF!</v>
      </c>
      <c r="NO189" s="257" t="e">
        <f t="shared" si="1216"/>
        <v>#REF!</v>
      </c>
      <c r="NP189" s="254">
        <f t="shared" si="1151"/>
        <v>74.424647615474044</v>
      </c>
      <c r="NQ189" s="255">
        <f t="shared" si="909"/>
        <v>83.876577862639252</v>
      </c>
      <c r="NR189" s="255">
        <f t="shared" si="1152"/>
        <v>65.454785408033501</v>
      </c>
      <c r="NS189" s="255">
        <f t="shared" si="910"/>
        <v>81.163933905961542</v>
      </c>
      <c r="NT189" s="255">
        <f t="shared" si="1153"/>
        <v>700.94808144126125</v>
      </c>
      <c r="NU189" s="255">
        <f t="shared" si="1154"/>
        <v>0.10617711865684128</v>
      </c>
      <c r="NV189" s="256">
        <f t="shared" si="1155"/>
        <v>9.3380361742981033E-2</v>
      </c>
      <c r="NW189" s="257">
        <f t="shared" si="911"/>
        <v>1.0358957808877343</v>
      </c>
      <c r="NX189" s="254">
        <f t="shared" si="1156"/>
        <v>20.891990284752371</v>
      </c>
      <c r="NY189" s="255">
        <f t="shared" si="912"/>
        <v>23.54527305091592</v>
      </c>
      <c r="NZ189" s="255">
        <f t="shared" si="1157"/>
        <v>7.3483384855363459E-2</v>
      </c>
      <c r="OA189" s="255">
        <f t="shared" si="913"/>
        <v>9.1119397220650683E-2</v>
      </c>
      <c r="OB189" s="255">
        <f t="shared" si="1158"/>
        <v>22.34370563793323</v>
      </c>
      <c r="OC189" s="255">
        <f t="shared" si="1190"/>
        <v>0.9350279950557413</v>
      </c>
      <c r="OD189" s="256">
        <f t="shared" si="1191"/>
        <v>3.2887734042919749E-3</v>
      </c>
      <c r="OE189" s="257">
        <f t="shared" si="1192"/>
        <v>1.1195378609891091</v>
      </c>
      <c r="OF189" s="254">
        <f t="shared" si="1159"/>
        <v>0</v>
      </c>
      <c r="OG189" s="255">
        <f t="shared" si="914"/>
        <v>0</v>
      </c>
      <c r="OH189" s="255">
        <f t="shared" si="1160"/>
        <v>0</v>
      </c>
      <c r="OI189" s="255">
        <f t="shared" si="915"/>
        <v>0</v>
      </c>
      <c r="OJ189" s="255">
        <f t="shared" si="1161"/>
        <v>0</v>
      </c>
      <c r="OK189" s="255"/>
      <c r="OL189" s="256"/>
      <c r="OM189" s="257"/>
      <c r="ON189" s="258"/>
      <c r="OO189" s="254">
        <f t="shared" si="1162"/>
        <v>0</v>
      </c>
      <c r="OP189" s="255">
        <f t="shared" si="916"/>
        <v>0</v>
      </c>
      <c r="OQ189" s="255">
        <f t="shared" si="1163"/>
        <v>0</v>
      </c>
      <c r="OR189" s="255">
        <f t="shared" si="917"/>
        <v>0</v>
      </c>
      <c r="OS189" s="255">
        <f t="shared" si="1164"/>
        <v>0</v>
      </c>
      <c r="OT189" s="255"/>
      <c r="OU189" s="256"/>
      <c r="OV189" s="257"/>
      <c r="OW189" s="258"/>
      <c r="OX189" s="254">
        <f t="shared" si="1165"/>
        <v>556.21086208892928</v>
      </c>
      <c r="OY189" s="255">
        <f t="shared" si="918"/>
        <v>626.84964157422326</v>
      </c>
      <c r="OZ189" s="255">
        <f t="shared" si="1166"/>
        <v>2.9271392426706537</v>
      </c>
      <c r="PA189" s="255">
        <f t="shared" si="919"/>
        <v>3.6296526609116104</v>
      </c>
      <c r="PB189" s="255">
        <f t="shared" si="1167"/>
        <v>890.03980598074202</v>
      </c>
      <c r="PC189" s="255">
        <f t="shared" si="804"/>
        <v>0.62492807439779174</v>
      </c>
      <c r="PD189" s="259">
        <f t="shared" si="920"/>
        <v>3.2887734042919749E-3</v>
      </c>
      <c r="PE189" s="257">
        <f t="shared" si="805"/>
        <v>1.0801551710655495</v>
      </c>
      <c r="PF189" s="254">
        <f t="shared" si="921"/>
        <v>5.2257371470015386</v>
      </c>
      <c r="PG189" s="255">
        <f t="shared" si="922"/>
        <v>5.8894057646707338</v>
      </c>
      <c r="PH189" s="255">
        <f t="shared" si="1168"/>
        <v>0.16186411502109377</v>
      </c>
      <c r="PI189" s="255">
        <f t="shared" si="923"/>
        <v>0.20071150262615628</v>
      </c>
      <c r="PJ189" s="255">
        <f t="shared" si="924"/>
        <v>49.21716856346719</v>
      </c>
      <c r="PK189" s="255">
        <f t="shared" si="1193"/>
        <v>0.1061771186666859</v>
      </c>
      <c r="PL189" s="259">
        <f t="shared" si="1194"/>
        <v>3.2887734045969051E-3</v>
      </c>
      <c r="PM189" s="257">
        <f t="shared" si="1195"/>
        <v>1.0142737996877724</v>
      </c>
      <c r="PN189" s="254">
        <f t="shared" si="925"/>
        <v>0.13391522100644584</v>
      </c>
      <c r="PO189" s="255">
        <f t="shared" si="926"/>
        <v>0.15092245407426447</v>
      </c>
      <c r="PP189" s="255">
        <f t="shared" si="1169"/>
        <v>4.1479447064229E-3</v>
      </c>
      <c r="PQ189" s="255">
        <f t="shared" si="927"/>
        <v>5.1434514359643959E-3</v>
      </c>
      <c r="PR189" s="255">
        <f t="shared" si="928"/>
        <v>1.2612436906188438</v>
      </c>
      <c r="PS189" s="255">
        <f t="shared" si="1196"/>
        <v>0.10617711866668589</v>
      </c>
      <c r="PT189" s="259">
        <f t="shared" si="1197"/>
        <v>3.2887734045969046E-3</v>
      </c>
      <c r="PU189" s="257">
        <f t="shared" si="1198"/>
        <v>1.0142737996877724</v>
      </c>
      <c r="PV189" s="254">
        <f t="shared" si="929"/>
        <v>178.27893486059048</v>
      </c>
      <c r="PW189" s="255">
        <f t="shared" si="930"/>
        <v>200.92035958788549</v>
      </c>
      <c r="PX189" s="255">
        <f t="shared" si="931"/>
        <v>0.59139624528332835</v>
      </c>
      <c r="PY189" s="255">
        <f t="shared" si="932"/>
        <v>0.73333134415132717</v>
      </c>
      <c r="PZ189" s="255">
        <f t="shared" si="933"/>
        <v>179.82274014729438</v>
      </c>
      <c r="QA189" s="255">
        <f t="shared" si="1170"/>
        <v>0.99141484950435432</v>
      </c>
      <c r="QB189" s="259">
        <f t="shared" si="934"/>
        <v>3.2887734042919741E-3</v>
      </c>
      <c r="QC189" s="257">
        <f t="shared" si="1171"/>
        <v>1.126698991504083</v>
      </c>
      <c r="QD189" s="254">
        <f t="shared" si="935"/>
        <v>232.69160182012766</v>
      </c>
      <c r="QE189" s="255">
        <f t="shared" si="936"/>
        <v>262.24343525128387</v>
      </c>
      <c r="QF189" s="255">
        <f t="shared" si="937"/>
        <v>0.77885774296495824</v>
      </c>
      <c r="QG189" s="255">
        <f t="shared" si="938"/>
        <v>0.96578360127654816</v>
      </c>
      <c r="QH189" s="255">
        <f t="shared" si="939"/>
        <v>236.82316998444446</v>
      </c>
      <c r="QI189" s="255">
        <f t="shared" si="1199"/>
        <v>0.98255420631102863</v>
      </c>
      <c r="QJ189" s="259">
        <f t="shared" si="1200"/>
        <v>3.2887734042919741E-3</v>
      </c>
      <c r="QK189" s="257">
        <f t="shared" si="1201"/>
        <v>1.1255736898185307</v>
      </c>
      <c r="QL189" s="254">
        <f t="shared" si="940"/>
        <v>1047.5303595407179</v>
      </c>
      <c r="QM189" s="255">
        <f t="shared" si="941"/>
        <v>1180.5667152023891</v>
      </c>
      <c r="QN189" s="255">
        <f t="shared" si="942"/>
        <v>6.9611331518173927</v>
      </c>
      <c r="QO189" s="255">
        <f t="shared" si="943"/>
        <v>8.6318051082535661</v>
      </c>
      <c r="QP189" s="255">
        <f t="shared" si="1172"/>
        <v>2116.6350782127001</v>
      </c>
      <c r="QQ189" s="255">
        <f t="shared" si="1173"/>
        <v>0.4949036186366424</v>
      </c>
      <c r="QR189" s="259">
        <f t="shared" si="944"/>
        <v>3.2887734042919749E-3</v>
      </c>
      <c r="QS189" s="257">
        <f t="shared" si="1174"/>
        <v>1.0636420651838836</v>
      </c>
      <c r="QT189" s="254">
        <f t="shared" si="945"/>
        <v>234.75520993470357</v>
      </c>
      <c r="QU189" s="255">
        <f t="shared" si="946"/>
        <v>264.56912159641092</v>
      </c>
      <c r="QV189" s="255">
        <f t="shared" si="947"/>
        <v>0.81896985280026513</v>
      </c>
      <c r="QW189" s="255">
        <f t="shared" si="948"/>
        <v>1.0155226174723289</v>
      </c>
      <c r="QX189" s="255">
        <f t="shared" si="949"/>
        <v>249.01984786531003</v>
      </c>
      <c r="QY189" s="255">
        <f t="shared" si="1202"/>
        <v>0.94271686352357775</v>
      </c>
      <c r="QZ189" s="259">
        <f t="shared" si="1203"/>
        <v>3.2887734042919741E-3</v>
      </c>
      <c r="RA189" s="257">
        <f t="shared" si="1204"/>
        <v>1.1205143472845245</v>
      </c>
      <c r="RB189" s="254">
        <f t="shared" si="950"/>
        <v>0.12809460227889255</v>
      </c>
      <c r="RC189" s="255">
        <f t="shared" si="951"/>
        <v>0.14436261676831191</v>
      </c>
      <c r="RD189" s="255">
        <f t="shared" si="1175"/>
        <v>3.9676544865538798E-3</v>
      </c>
      <c r="RE189" s="255">
        <f t="shared" si="952"/>
        <v>4.9198915633268106E-3</v>
      </c>
      <c r="RF189" s="255">
        <f t="shared" si="953"/>
        <v>1.2064237935565703</v>
      </c>
      <c r="RG189" s="255">
        <f t="shared" si="1205"/>
        <v>0.10617711865684128</v>
      </c>
      <c r="RH189" s="259">
        <f t="shared" si="1206"/>
        <v>3.2887734042919745E-3</v>
      </c>
      <c r="RI189" s="257">
        <f t="shared" si="1207"/>
        <v>1.0142737996864488</v>
      </c>
      <c r="RJ189" s="254">
        <f t="shared" si="954"/>
        <v>70.528834259164654</v>
      </c>
      <c r="RK189" s="255">
        <f t="shared" si="955"/>
        <v>79.485996210078568</v>
      </c>
      <c r="RL189" s="255">
        <f t="shared" si="1176"/>
        <v>2.1845888952488726</v>
      </c>
      <c r="RM189" s="255">
        <f t="shared" si="956"/>
        <v>2.7088902301086017</v>
      </c>
      <c r="RN189" s="255">
        <f t="shared" si="957"/>
        <v>664.25643444996876</v>
      </c>
      <c r="RO189" s="255">
        <f t="shared" si="1208"/>
        <v>0.10617711865684129</v>
      </c>
      <c r="RP189" s="259">
        <f t="shared" si="1209"/>
        <v>3.2887734042919745E-3</v>
      </c>
      <c r="RQ189" s="257">
        <f t="shared" si="1210"/>
        <v>1.0142737996864488</v>
      </c>
      <c r="RR189" s="254">
        <f t="shared" si="958"/>
        <v>0</v>
      </c>
      <c r="RS189" s="255">
        <f t="shared" si="959"/>
        <v>0</v>
      </c>
      <c r="RT189" s="255">
        <f t="shared" si="1177"/>
        <v>0</v>
      </c>
      <c r="RU189" s="255">
        <f t="shared" si="960"/>
        <v>0</v>
      </c>
      <c r="RV189" s="255">
        <f t="shared" si="961"/>
        <v>0</v>
      </c>
      <c r="RW189" s="255"/>
      <c r="RX189" s="259"/>
      <c r="RY189" s="257"/>
      <c r="RZ189" s="260"/>
      <c r="SA189" s="242" t="e">
        <f t="shared" si="962"/>
        <v>#REF!</v>
      </c>
      <c r="SB189" s="242">
        <f t="shared" si="963"/>
        <v>0.29880591185164584</v>
      </c>
      <c r="SC189" s="242">
        <f t="shared" si="964"/>
        <v>0.33956663697499928</v>
      </c>
      <c r="SD189" s="242">
        <f t="shared" si="965"/>
        <v>1.5673530053847529E-2</v>
      </c>
      <c r="SE189" s="242">
        <f t="shared" si="966"/>
        <v>0</v>
      </c>
      <c r="SF189" s="262">
        <v>0</v>
      </c>
      <c r="SG189" s="242">
        <f t="shared" si="967"/>
        <v>0</v>
      </c>
      <c r="SH189" s="262">
        <v>0</v>
      </c>
      <c r="SI189" s="242">
        <f t="shared" si="968"/>
        <v>0.52960008037343898</v>
      </c>
      <c r="SJ189" s="242">
        <f t="shared" si="969"/>
        <v>2.1299749793443221E-2</v>
      </c>
      <c r="SK189" s="242">
        <f t="shared" si="970"/>
        <v>5.0713689984388619E-4</v>
      </c>
      <c r="SL189" s="242">
        <f t="shared" si="971"/>
        <v>0.12934504422466872</v>
      </c>
      <c r="SM189" s="242">
        <f t="shared" si="972"/>
        <v>0.16962395505565259</v>
      </c>
      <c r="SN189" s="242">
        <f t="shared" si="973"/>
        <v>1.1703253643218272</v>
      </c>
      <c r="SO189" s="242">
        <f t="shared" si="974"/>
        <v>0.17491228961111427</v>
      </c>
      <c r="SP189" s="242">
        <f t="shared" si="975"/>
        <v>5.0713689984322439E-4</v>
      </c>
      <c r="SQ189" s="242">
        <f t="shared" si="976"/>
        <v>0.28764804959107693</v>
      </c>
      <c r="SR189" s="242">
        <f t="shared" si="977"/>
        <v>0</v>
      </c>
      <c r="SS189" s="242" t="e">
        <f t="shared" si="978"/>
        <v>#REF!</v>
      </c>
      <c r="ST189" s="242" t="e">
        <f t="shared" si="979"/>
        <v>#REF!</v>
      </c>
      <c r="SU189" s="242" t="e">
        <f t="shared" si="1211"/>
        <v>#REF!</v>
      </c>
      <c r="SV189" s="242" t="e">
        <f t="shared" si="1212"/>
        <v>#REF!</v>
      </c>
      <c r="SW189" s="242" t="e">
        <f t="shared" si="980"/>
        <v>#REF!</v>
      </c>
      <c r="SX189" s="242" t="e">
        <f t="shared" si="980"/>
        <v>#REF!</v>
      </c>
      <c r="SY189" s="242" t="e">
        <f t="shared" si="980"/>
        <v>#REF!</v>
      </c>
      <c r="SZ189" s="263" t="e">
        <f t="shared" si="980"/>
        <v>#REF!</v>
      </c>
      <c r="TA189" s="264">
        <f t="shared" si="981"/>
        <v>1086.5587609999998</v>
      </c>
      <c r="TB189" s="264">
        <f t="shared" si="982"/>
        <v>715.57155199999988</v>
      </c>
      <c r="TC189" s="264">
        <f t="shared" si="983"/>
        <v>883.14892599999985</v>
      </c>
      <c r="TD189" s="264">
        <f t="shared" si="984"/>
        <v>37.718379999999996</v>
      </c>
      <c r="TE189" s="264">
        <f t="shared" si="985"/>
        <v>0</v>
      </c>
      <c r="TF189" s="264">
        <f t="shared" si="985"/>
        <v>0</v>
      </c>
      <c r="TG189" s="264">
        <f t="shared" si="986"/>
        <v>1320.9515509999999</v>
      </c>
      <c r="TH189" s="264">
        <f t="shared" si="987"/>
        <v>56.577569999999994</v>
      </c>
      <c r="TI189" s="264">
        <f t="shared" si="988"/>
        <v>1.3470849999999999</v>
      </c>
      <c r="TJ189" s="264">
        <f t="shared" si="989"/>
        <v>309.29071599999997</v>
      </c>
      <c r="TK189" s="264">
        <f t="shared" si="990"/>
        <v>406.01141899999993</v>
      </c>
      <c r="TL189" s="264">
        <f t="shared" si="991"/>
        <v>2964.3952509999999</v>
      </c>
      <c r="TM189" s="264">
        <f t="shared" si="992"/>
        <v>420.55993699999993</v>
      </c>
      <c r="TN189" s="264">
        <f t="shared" si="993"/>
        <v>1.3470849999999999</v>
      </c>
      <c r="TO189" s="264">
        <f t="shared" si="994"/>
        <v>764.06661199999996</v>
      </c>
      <c r="TP189" s="264">
        <f t="shared" si="994"/>
        <v>0</v>
      </c>
      <c r="TQ189" s="264"/>
      <c r="TR189" s="264"/>
      <c r="TS189" s="264" t="e">
        <f t="shared" si="995"/>
        <v>#REF!</v>
      </c>
      <c r="TT189" s="264">
        <f t="shared" si="996"/>
        <v>805.03392353334857</v>
      </c>
      <c r="TU189" s="264">
        <f t="shared" si="997"/>
        <v>914.85024633893363</v>
      </c>
      <c r="TV189" s="264">
        <f t="shared" si="998"/>
        <v>42.227154465174394</v>
      </c>
      <c r="TW189" s="264">
        <f t="shared" si="998"/>
        <v>0</v>
      </c>
      <c r="TX189" s="264">
        <f t="shared" si="999"/>
        <v>0</v>
      </c>
      <c r="TY189" s="264">
        <f t="shared" si="1000"/>
        <v>1426.8326485397079</v>
      </c>
      <c r="TZ189" s="264">
        <f t="shared" si="1001"/>
        <v>57.385146901000915</v>
      </c>
      <c r="UA189" s="264">
        <f t="shared" si="1002"/>
        <v>1.3663130214524026</v>
      </c>
      <c r="UB189" s="264">
        <f t="shared" si="1003"/>
        <v>348.4775377987757</v>
      </c>
      <c r="UC189" s="264">
        <f t="shared" si="1004"/>
        <v>456.99577099228748</v>
      </c>
      <c r="UD189" s="264">
        <f t="shared" si="1005"/>
        <v>3153.0554867949368</v>
      </c>
      <c r="UE189" s="264">
        <f t="shared" si="1006"/>
        <v>471.24344330157567</v>
      </c>
      <c r="UF189" s="264">
        <f t="shared" si="1007"/>
        <v>1.3663130214506196</v>
      </c>
      <c r="UG189" s="264">
        <f t="shared" si="1008"/>
        <v>774.9727457667916</v>
      </c>
      <c r="UH189" s="264">
        <f t="shared" si="1008"/>
        <v>0</v>
      </c>
      <c r="UI189" s="191"/>
      <c r="UJ189" s="191"/>
      <c r="UK189" s="191"/>
      <c r="UL189" s="191"/>
      <c r="UM189" s="189"/>
      <c r="UN189" s="191"/>
      <c r="UO189" s="191"/>
      <c r="UP189" s="191"/>
      <c r="UQ189" s="191"/>
      <c r="UR189" s="191"/>
      <c r="US189" s="191"/>
      <c r="UT189" s="191"/>
      <c r="UU189" s="191"/>
      <c r="UV189" s="192"/>
      <c r="UW189" s="191"/>
      <c r="UX189" s="191"/>
      <c r="UY189" s="191"/>
      <c r="UZ189" s="191"/>
      <c r="VA189" s="191"/>
      <c r="VB189" s="191"/>
      <c r="VC189" s="191"/>
      <c r="VD189" s="191"/>
      <c r="VE189" s="191"/>
      <c r="VF189" s="191"/>
      <c r="VG189" s="191"/>
      <c r="VH189" s="191"/>
      <c r="VI189" s="191"/>
      <c r="VJ189" s="191"/>
      <c r="VK189" s="191"/>
      <c r="VL189" s="191"/>
      <c r="VM189" s="191"/>
      <c r="VN189" s="219"/>
      <c r="VO189" s="191"/>
      <c r="VP189" s="191"/>
      <c r="VQ189" s="191"/>
      <c r="VR189" s="191"/>
      <c r="VS189" s="191"/>
      <c r="VT189" s="191"/>
      <c r="VU189" s="191"/>
      <c r="VV189" s="191"/>
    </row>
    <row r="190" spans="1:594" ht="23.1" hidden="1" customHeight="1" thickBot="1" x14ac:dyDescent="0.35">
      <c r="A190" s="265">
        <v>153</v>
      </c>
      <c r="B190" s="266" t="s">
        <v>200</v>
      </c>
      <c r="C190" s="265">
        <v>5</v>
      </c>
      <c r="D190" s="267">
        <v>2748.77</v>
      </c>
      <c r="E190" s="239"/>
      <c r="F190" s="240">
        <f t="shared" si="1009"/>
        <v>2748.77</v>
      </c>
      <c r="G190" s="240"/>
      <c r="H190" s="268">
        <f>1313</f>
        <v>1313</v>
      </c>
      <c r="I190" s="269">
        <v>3.6198000000000001</v>
      </c>
      <c r="J190" s="269">
        <v>3.6198000000000001</v>
      </c>
      <c r="K190" s="269">
        <f t="shared" si="1213"/>
        <v>3.1196999999999999</v>
      </c>
      <c r="L190" s="269">
        <f t="shared" si="1214"/>
        <v>3.3014000000000001</v>
      </c>
      <c r="M190" s="269">
        <v>0.54359999999999997</v>
      </c>
      <c r="N190" s="269">
        <v>0.1817</v>
      </c>
      <c r="O190" s="269">
        <v>0.31840000000000002</v>
      </c>
      <c r="P190" s="269">
        <v>8.9999999999999998E-4</v>
      </c>
      <c r="Q190" s="269">
        <v>0</v>
      </c>
      <c r="R190" s="269">
        <v>0</v>
      </c>
      <c r="S190" s="269">
        <v>0.54849999999999999</v>
      </c>
      <c r="T190" s="269">
        <v>5.4999999999999997E-3</v>
      </c>
      <c r="U190" s="269">
        <v>1E-4</v>
      </c>
      <c r="V190" s="269">
        <v>0.1772</v>
      </c>
      <c r="W190" s="269">
        <v>0.17519999999999999</v>
      </c>
      <c r="X190" s="269">
        <v>1.2475000000000001</v>
      </c>
      <c r="Y190" s="269">
        <v>0.12959999999999999</v>
      </c>
      <c r="Z190" s="269">
        <v>2.0000000000000001E-4</v>
      </c>
      <c r="AA190" s="269">
        <v>0.29139999999999999</v>
      </c>
      <c r="AB190" s="269">
        <v>0</v>
      </c>
      <c r="AC190" s="244">
        <v>190.34</v>
      </c>
      <c r="AD190" s="243">
        <f t="shared" si="1217"/>
        <v>41.8748</v>
      </c>
      <c r="AE190" s="243">
        <f t="shared" si="806"/>
        <v>0</v>
      </c>
      <c r="AF190" s="243">
        <f t="shared" si="1010"/>
        <v>0</v>
      </c>
      <c r="AG190" s="243">
        <f t="shared" si="1011"/>
        <v>0</v>
      </c>
      <c r="AH190" s="244">
        <v>6.91622005016667</v>
      </c>
      <c r="AI190" s="243">
        <f t="shared" si="807"/>
        <v>27.170535402535862</v>
      </c>
      <c r="AJ190" s="243">
        <f t="shared" si="1012"/>
        <v>0.87580547309443246</v>
      </c>
      <c r="AK190" s="243">
        <f t="shared" si="1013"/>
        <v>23.176337583445079</v>
      </c>
      <c r="AL190" s="243">
        <f t="shared" si="808"/>
        <v>13.315077772635128</v>
      </c>
      <c r="AM190" s="243">
        <f t="shared" si="1014"/>
        <v>335.53995987040514</v>
      </c>
      <c r="AN190" s="244">
        <v>548.86</v>
      </c>
      <c r="AO190" s="244">
        <v>120.7492</v>
      </c>
      <c r="AP190" s="243">
        <f t="shared" si="1015"/>
        <v>0</v>
      </c>
      <c r="AQ190" s="243">
        <f t="shared" si="1016"/>
        <v>0</v>
      </c>
      <c r="AR190" s="243">
        <f t="shared" si="1017"/>
        <v>0</v>
      </c>
      <c r="AS190" s="244">
        <v>58.5425932527667</v>
      </c>
      <c r="AT190" s="244" t="e">
        <f t="shared" si="809"/>
        <v>#REF!</v>
      </c>
      <c r="AU190" s="243">
        <f t="shared" si="810"/>
        <v>82.734034559145769</v>
      </c>
      <c r="AV190" s="243">
        <f t="shared" si="1018"/>
        <v>2.6668197444250987</v>
      </c>
      <c r="AW190" s="243">
        <f t="shared" si="1019"/>
        <v>70.571738325193763</v>
      </c>
      <c r="AX190" s="243">
        <f t="shared" si="811"/>
        <v>40.544291390595625</v>
      </c>
      <c r="AY190" s="243">
        <f t="shared" si="1020"/>
        <v>1021.7161430430097</v>
      </c>
      <c r="AZ190" s="244">
        <v>107</v>
      </c>
      <c r="BA190" s="243">
        <f t="shared" si="1021"/>
        <v>545.39683333333335</v>
      </c>
      <c r="BB190" s="243">
        <f t="shared" si="1022"/>
        <v>56.877098333333329</v>
      </c>
      <c r="BC190" s="243">
        <f t="shared" si="1023"/>
        <v>45.501678666666663</v>
      </c>
      <c r="BD190" s="243">
        <f t="shared" si="1024"/>
        <v>11.375419666666666</v>
      </c>
      <c r="BE190" s="244">
        <v>21.328911874999999</v>
      </c>
      <c r="BF190" s="243">
        <f t="shared" si="1025"/>
        <v>17.063129499999999</v>
      </c>
      <c r="BG190" s="243">
        <f t="shared" si="1026"/>
        <v>4.2657823750000006</v>
      </c>
      <c r="BH190" s="243">
        <f t="shared" si="812"/>
        <v>70.854977886249685</v>
      </c>
      <c r="BI190" s="243">
        <f t="shared" si="1027"/>
        <v>2.2839144135146765</v>
      </c>
      <c r="BJ190" s="243">
        <f t="shared" si="1028"/>
        <v>60.43895943272409</v>
      </c>
      <c r="BK190" s="243">
        <f t="shared" si="813"/>
        <v>34.722891071395821</v>
      </c>
      <c r="BL190" s="243">
        <f t="shared" si="1029"/>
        <v>875.0168549991746</v>
      </c>
      <c r="BM190" s="244">
        <v>0.92</v>
      </c>
      <c r="BN190" s="243">
        <f t="shared" si="1030"/>
        <v>0.2024</v>
      </c>
      <c r="BO190" s="243">
        <f t="shared" si="814"/>
        <v>0</v>
      </c>
      <c r="BP190" s="243">
        <f t="shared" si="1031"/>
        <v>0</v>
      </c>
      <c r="BQ190" s="243">
        <f t="shared" si="1032"/>
        <v>0</v>
      </c>
      <c r="BR190" s="244">
        <v>0.17428961230833301</v>
      </c>
      <c r="BS190" s="243">
        <f t="shared" si="815"/>
        <v>0.147332416388024</v>
      </c>
      <c r="BT190" s="243">
        <f t="shared" si="1033"/>
        <v>4.7490612431883216E-3</v>
      </c>
      <c r="BU190" s="243">
        <f t="shared" si="1034"/>
        <v>0.12567385105244738</v>
      </c>
      <c r="BV190" s="243">
        <f t="shared" si="816"/>
        <v>7.2201101434817866E-2</v>
      </c>
      <c r="BW190" s="243">
        <f t="shared" si="1035"/>
        <v>1.81946775615741</v>
      </c>
      <c r="BX190" s="244">
        <v>0</v>
      </c>
      <c r="BY190" s="243">
        <f t="shared" si="817"/>
        <v>0</v>
      </c>
      <c r="BZ190" s="243">
        <f t="shared" si="1036"/>
        <v>0</v>
      </c>
      <c r="CA190" s="243">
        <f t="shared" si="1037"/>
        <v>0</v>
      </c>
      <c r="CB190" s="243">
        <f t="shared" si="818"/>
        <v>0</v>
      </c>
      <c r="CC190" s="243">
        <f t="shared" si="1038"/>
        <v>0</v>
      </c>
      <c r="CD190" s="245"/>
      <c r="CE190" s="243">
        <f t="shared" si="819"/>
        <v>0</v>
      </c>
      <c r="CF190" s="243">
        <f t="shared" si="1039"/>
        <v>0</v>
      </c>
      <c r="CG190" s="243">
        <f t="shared" si="1040"/>
        <v>0</v>
      </c>
      <c r="CH190" s="243">
        <f t="shared" si="820"/>
        <v>0</v>
      </c>
      <c r="CI190" s="243">
        <f t="shared" si="1041"/>
        <v>0</v>
      </c>
      <c r="CJ190" s="245"/>
      <c r="CK190" s="243">
        <f t="shared" si="821"/>
        <v>0</v>
      </c>
      <c r="CL190" s="243">
        <f t="shared" si="1042"/>
        <v>0</v>
      </c>
      <c r="CM190" s="243">
        <f t="shared" si="1043"/>
        <v>0</v>
      </c>
      <c r="CN190" s="243">
        <f t="shared" si="822"/>
        <v>0</v>
      </c>
      <c r="CO190" s="243">
        <f t="shared" si="1044"/>
        <v>0</v>
      </c>
      <c r="CP190" s="243">
        <v>0</v>
      </c>
      <c r="CQ190" s="243">
        <f t="shared" si="823"/>
        <v>0</v>
      </c>
      <c r="CR190" s="243">
        <f t="shared" si="1178"/>
        <v>0</v>
      </c>
      <c r="CS190" s="243">
        <f t="shared" si="1045"/>
        <v>0</v>
      </c>
      <c r="CT190" s="243">
        <f t="shared" si="824"/>
        <v>0</v>
      </c>
      <c r="CU190" s="243">
        <f t="shared" si="1046"/>
        <v>0</v>
      </c>
      <c r="CV190" s="243"/>
      <c r="CW190" s="243">
        <f t="shared" si="825"/>
        <v>0</v>
      </c>
      <c r="CX190" s="243">
        <f t="shared" si="1179"/>
        <v>0</v>
      </c>
      <c r="CY190" s="243">
        <f t="shared" si="1047"/>
        <v>0</v>
      </c>
      <c r="CZ190" s="243">
        <f t="shared" si="826"/>
        <v>0</v>
      </c>
      <c r="DA190" s="243">
        <f t="shared" si="1048"/>
        <v>0</v>
      </c>
      <c r="DB190" s="244">
        <v>0</v>
      </c>
      <c r="DC190" s="243">
        <f t="shared" si="1049"/>
        <v>0</v>
      </c>
      <c r="DD190" s="243">
        <f t="shared" si="827"/>
        <v>0</v>
      </c>
      <c r="DE190" s="244">
        <v>0</v>
      </c>
      <c r="DF190" s="244">
        <v>0</v>
      </c>
      <c r="DG190" s="243">
        <f t="shared" si="828"/>
        <v>0</v>
      </c>
      <c r="DH190" s="243">
        <f t="shared" si="829"/>
        <v>0</v>
      </c>
      <c r="DI190" s="243">
        <f t="shared" si="1050"/>
        <v>0</v>
      </c>
      <c r="DJ190" s="244">
        <v>199.53</v>
      </c>
      <c r="DK190" s="243">
        <f t="shared" si="1051"/>
        <v>43.896599999999999</v>
      </c>
      <c r="DL190" s="243">
        <f t="shared" si="830"/>
        <v>0</v>
      </c>
      <c r="DM190" s="244">
        <v>8.4094788603299904</v>
      </c>
      <c r="DN190" s="244">
        <v>9.4119751949166695</v>
      </c>
      <c r="DO190" s="243">
        <f t="shared" si="831"/>
        <v>29.683516174783843</v>
      </c>
      <c r="DP190" s="243">
        <f t="shared" si="832"/>
        <v>14.546578511501526</v>
      </c>
      <c r="DQ190" s="243">
        <f t="shared" si="1052"/>
        <v>366.57377848983845</v>
      </c>
      <c r="DR190" s="244">
        <v>42.7</v>
      </c>
      <c r="DS190" s="243">
        <f t="shared" si="1053"/>
        <v>9.3940000000000001</v>
      </c>
      <c r="DT190" s="243">
        <f t="shared" si="833"/>
        <v>0</v>
      </c>
      <c r="DU190" s="244">
        <v>1.8060351025200001</v>
      </c>
      <c r="DV190" s="244">
        <v>0</v>
      </c>
      <c r="DW190" s="243">
        <f t="shared" si="834"/>
        <v>6.1242276792183352</v>
      </c>
      <c r="DX190" s="243">
        <f t="shared" si="835"/>
        <v>3.001213139086917</v>
      </c>
      <c r="DY190" s="243">
        <f t="shared" si="836"/>
        <v>75.630571104990295</v>
      </c>
      <c r="DZ190" s="244">
        <v>134.80000000000001</v>
      </c>
      <c r="EA190" s="243">
        <f t="shared" si="1054"/>
        <v>29.656000000000002</v>
      </c>
      <c r="EB190" s="243">
        <f t="shared" si="837"/>
        <v>0</v>
      </c>
      <c r="EC190" s="244">
        <v>5.5797699329649904</v>
      </c>
      <c r="ED190" s="244">
        <v>6.5587662000000005E-2</v>
      </c>
      <c r="EE190" s="243">
        <f t="shared" si="838"/>
        <v>19.327249796299224</v>
      </c>
      <c r="EF190" s="243">
        <f t="shared" si="839"/>
        <v>9.4714303695632118</v>
      </c>
      <c r="EG190" s="243">
        <f t="shared" si="840"/>
        <v>238.68004531299292</v>
      </c>
      <c r="EH190" s="244">
        <v>20.9</v>
      </c>
      <c r="EI190" s="243">
        <f t="shared" si="1055"/>
        <v>4.5979999999999999</v>
      </c>
      <c r="EJ190" s="243">
        <f t="shared" si="841"/>
        <v>0</v>
      </c>
      <c r="EK190" s="244">
        <v>0.88167956412999904</v>
      </c>
      <c r="EL190" s="244">
        <v>0</v>
      </c>
      <c r="EM190" s="243">
        <f t="shared" si="842"/>
        <v>2.9973109191537795</v>
      </c>
      <c r="EN190" s="243">
        <f t="shared" si="843"/>
        <v>1.468849524164189</v>
      </c>
      <c r="EO190" s="243">
        <f t="shared" si="1056"/>
        <v>37.015008008937556</v>
      </c>
      <c r="EP190" s="244">
        <v>0</v>
      </c>
      <c r="EQ190" s="244">
        <v>318.85732000000002</v>
      </c>
      <c r="ER190" s="244">
        <v>0</v>
      </c>
      <c r="ES190" s="244">
        <v>0</v>
      </c>
      <c r="ET190" s="244">
        <v>0</v>
      </c>
      <c r="EU190" s="243">
        <f t="shared" si="844"/>
        <v>36.229193935609899</v>
      </c>
      <c r="EV190" s="243">
        <f t="shared" si="1057"/>
        <v>1.1677990832541854</v>
      </c>
      <c r="EW190" s="243">
        <f t="shared" si="1058"/>
        <v>30.903330265233922</v>
      </c>
      <c r="EX190" s="243">
        <f t="shared" si="845"/>
        <v>17.754325696780494</v>
      </c>
      <c r="EY190" s="243">
        <f t="shared" si="1059"/>
        <v>447.40900755886844</v>
      </c>
      <c r="EZ190" s="245">
        <f t="shared" si="1060"/>
        <v>397.93</v>
      </c>
      <c r="FA190" s="245">
        <f t="shared" si="1060"/>
        <v>87.544600000000003</v>
      </c>
      <c r="FB190" s="245">
        <f t="shared" si="1060"/>
        <v>0</v>
      </c>
      <c r="FC190" s="245">
        <f t="shared" si="1061"/>
        <v>0</v>
      </c>
      <c r="FD190" s="245">
        <f t="shared" si="1062"/>
        <v>0</v>
      </c>
      <c r="FE190" s="245">
        <f t="shared" si="1063"/>
        <v>26.154526316861649</v>
      </c>
      <c r="FF190" s="245">
        <f t="shared" si="1064"/>
        <v>94.361498505065072</v>
      </c>
      <c r="FG190" s="245">
        <f t="shared" si="1065"/>
        <v>3.0416153239444439</v>
      </c>
      <c r="FH190" s="245">
        <f t="shared" si="1066"/>
        <v>80.489909817125834</v>
      </c>
      <c r="FI190" s="245">
        <f t="shared" si="1067"/>
        <v>46.242397241096342</v>
      </c>
      <c r="FJ190" s="245">
        <f t="shared" si="1067"/>
        <v>1165.3084104756276</v>
      </c>
      <c r="FK190" s="244">
        <f t="shared" si="846"/>
        <v>10.851440023529452</v>
      </c>
      <c r="FL190" s="244">
        <v>1.2329618937181299</v>
      </c>
      <c r="FM190" s="243">
        <f t="shared" si="1068"/>
        <v>3.974285963221879E-2</v>
      </c>
      <c r="FN190" s="243">
        <f t="shared" si="1069"/>
        <v>1.0517106362824238</v>
      </c>
      <c r="FO190" s="244">
        <v>0.60422009468590698</v>
      </c>
      <c r="FP190" s="244">
        <f t="shared" si="1070"/>
        <v>15.226346414320187</v>
      </c>
      <c r="FQ190" s="244">
        <f t="shared" si="847"/>
        <v>0.278080000602968</v>
      </c>
      <c r="FR190" s="244">
        <v>3.15959949467663E-2</v>
      </c>
      <c r="FS190" s="243">
        <f t="shared" si="1071"/>
        <v>1.018454178111606E-3</v>
      </c>
      <c r="FT190" s="243">
        <f t="shared" si="1072"/>
        <v>2.6951233544802947E-2</v>
      </c>
      <c r="FU190" s="244">
        <v>1.54837997473383E-2</v>
      </c>
      <c r="FV190" s="244">
        <f t="shared" si="1073"/>
        <v>0.39019175435648712</v>
      </c>
      <c r="FW190" s="270">
        <v>4.2182999999999998E-2</v>
      </c>
      <c r="FX190" s="243">
        <f t="shared" si="1074"/>
        <v>187.56868860149831</v>
      </c>
      <c r="FY190" s="243">
        <f t="shared" si="1075"/>
        <v>41.26511149232963</v>
      </c>
      <c r="FZ190" s="243">
        <f t="shared" si="848"/>
        <v>0</v>
      </c>
      <c r="GA190" s="243">
        <f t="shared" si="1076"/>
        <v>0</v>
      </c>
      <c r="GB190" s="243">
        <f t="shared" si="1077"/>
        <v>0</v>
      </c>
      <c r="GC190" s="243">
        <f t="shared" si="1078"/>
        <v>3.284686255419123</v>
      </c>
      <c r="GD190" s="243">
        <f t="shared" si="849"/>
        <v>26.373757572782363</v>
      </c>
      <c r="GE190" s="243">
        <f t="shared" si="1079"/>
        <v>0.85012241702652402</v>
      </c>
      <c r="GF190" s="243">
        <f t="shared" si="1080"/>
        <v>22.496689880969246</v>
      </c>
      <c r="GG190" s="243">
        <f t="shared" si="850"/>
        <v>12.924612196101473</v>
      </c>
      <c r="GH190" s="247">
        <f t="shared" si="1081"/>
        <v>325.70022734175706</v>
      </c>
      <c r="GI190" s="244">
        <v>207</v>
      </c>
      <c r="GJ190" s="244">
        <v>4055.64</v>
      </c>
      <c r="GK190" s="244">
        <v>892.24080000000004</v>
      </c>
      <c r="GL190" s="244">
        <v>2487.62172914033</v>
      </c>
      <c r="GM190" s="244">
        <v>71.022008333333304</v>
      </c>
      <c r="GN190" s="271">
        <v>184.08</v>
      </c>
      <c r="GO190" s="243">
        <f t="shared" si="1082"/>
        <v>40.497600000000006</v>
      </c>
      <c r="GP190" s="243">
        <f t="shared" si="851"/>
        <v>0</v>
      </c>
      <c r="GQ190" s="243">
        <f t="shared" si="1083"/>
        <v>0</v>
      </c>
      <c r="GR190" s="243">
        <f t="shared" si="1084"/>
        <v>0</v>
      </c>
      <c r="GS190" s="244">
        <v>3.6610960912500001</v>
      </c>
      <c r="GT190" s="244">
        <v>1.9596616651029199</v>
      </c>
      <c r="GU190" s="245"/>
      <c r="GV190" s="243">
        <f t="shared" si="852"/>
        <v>26.155588796938449</v>
      </c>
      <c r="GW190" s="243">
        <f t="shared" si="1085"/>
        <v>0.84309004150975086</v>
      </c>
      <c r="GX190" s="243">
        <f t="shared" si="1086"/>
        <v>22.310592951916696</v>
      </c>
      <c r="GY190" s="243">
        <f t="shared" si="853"/>
        <v>12.81769732766457</v>
      </c>
      <c r="GZ190" s="243">
        <f t="shared" si="1087"/>
        <v>323.00597265714714</v>
      </c>
      <c r="HA190" s="244">
        <v>0</v>
      </c>
      <c r="HB190" s="244">
        <v>44</v>
      </c>
      <c r="HC190" s="244">
        <v>0</v>
      </c>
      <c r="HD190" s="244">
        <v>0</v>
      </c>
      <c r="HE190" s="244">
        <v>0</v>
      </c>
      <c r="HF190" s="243">
        <f t="shared" si="1088"/>
        <v>0</v>
      </c>
      <c r="HG190" s="243">
        <f t="shared" si="854"/>
        <v>0</v>
      </c>
      <c r="HH190" s="244">
        <v>0</v>
      </c>
      <c r="HI190" s="244">
        <v>0</v>
      </c>
      <c r="HJ190" s="243">
        <f t="shared" si="855"/>
        <v>0</v>
      </c>
      <c r="HK190" s="243">
        <f t="shared" si="856"/>
        <v>0</v>
      </c>
      <c r="HL190" s="243">
        <f t="shared" si="857"/>
        <v>0</v>
      </c>
      <c r="HM190" s="244">
        <v>89.17</v>
      </c>
      <c r="HN190" s="243">
        <f t="shared" si="1089"/>
        <v>19.6174</v>
      </c>
      <c r="HO190" s="243">
        <f t="shared" si="858"/>
        <v>0</v>
      </c>
      <c r="HP190" s="244">
        <v>3.8457457994449902</v>
      </c>
      <c r="HQ190" s="244">
        <v>86.341189886828303</v>
      </c>
      <c r="HR190" s="243">
        <f t="shared" si="859"/>
        <v>22.607854183141036</v>
      </c>
      <c r="HS190" s="243">
        <f t="shared" si="860"/>
        <v>11.079109493470717</v>
      </c>
      <c r="HT190" s="243">
        <f t="shared" si="861"/>
        <v>279.19355923546203</v>
      </c>
      <c r="HU190" s="244">
        <v>70</v>
      </c>
      <c r="HV190" s="243">
        <f t="shared" si="1090"/>
        <v>15.4</v>
      </c>
      <c r="HW190" s="243">
        <f t="shared" si="862"/>
        <v>0</v>
      </c>
      <c r="HX190" s="244">
        <v>2.8590818226149901</v>
      </c>
      <c r="HY190" s="244">
        <v>157.59925171731001</v>
      </c>
      <c r="HZ190" s="243">
        <f t="shared" si="863"/>
        <v>27.93490595261795</v>
      </c>
      <c r="IA190" s="243">
        <f t="shared" si="864"/>
        <v>13.68966197462715</v>
      </c>
      <c r="IB190" s="243">
        <f t="shared" si="865"/>
        <v>344.97948176060413</v>
      </c>
      <c r="IC190" s="244">
        <v>23.68</v>
      </c>
      <c r="ID190" s="243">
        <f t="shared" si="1091"/>
        <v>5.2096</v>
      </c>
      <c r="IE190" s="243">
        <f t="shared" si="866"/>
        <v>0</v>
      </c>
      <c r="IF190" s="244">
        <v>1.0405206015399999</v>
      </c>
      <c r="IG190" s="244">
        <v>1.9883168015683299</v>
      </c>
      <c r="IH190" s="243">
        <f t="shared" si="867"/>
        <v>3.6266354455931462</v>
      </c>
      <c r="II190" s="243">
        <f t="shared" si="868"/>
        <v>1.777253642435074</v>
      </c>
      <c r="IJ190" s="243">
        <f t="shared" si="1092"/>
        <v>44.786791789363861</v>
      </c>
      <c r="IK190" s="244">
        <v>52.45</v>
      </c>
      <c r="IL190" s="243">
        <f t="shared" si="1093"/>
        <v>11.539000000000001</v>
      </c>
      <c r="IM190" s="243">
        <f t="shared" si="869"/>
        <v>0</v>
      </c>
      <c r="IN190" s="244">
        <v>2.4091459181500001</v>
      </c>
      <c r="IO190" s="244">
        <v>106.8034007688</v>
      </c>
      <c r="IP190" s="243">
        <f t="shared" si="870"/>
        <v>19.679499359993063</v>
      </c>
      <c r="IQ190" s="243">
        <f t="shared" si="871"/>
        <v>9.6440523023471538</v>
      </c>
      <c r="IR190" s="243">
        <f t="shared" si="1094"/>
        <v>243.03011801914823</v>
      </c>
      <c r="IS190" s="244">
        <v>2.84</v>
      </c>
      <c r="IT190" s="243">
        <f t="shared" si="1095"/>
        <v>0.62480000000000002</v>
      </c>
      <c r="IU190" s="243">
        <f t="shared" si="872"/>
        <v>0</v>
      </c>
      <c r="IV190" s="244">
        <v>0.12412417025</v>
      </c>
      <c r="IW190" s="244">
        <v>0.29450833335371801</v>
      </c>
      <c r="IX190" s="243">
        <f t="shared" si="873"/>
        <v>0.44124321595913235</v>
      </c>
      <c r="IY190" s="243">
        <f t="shared" si="874"/>
        <v>0.21623378597814252</v>
      </c>
      <c r="IZ190" s="243">
        <f t="shared" si="1096"/>
        <v>5.4490914066491918</v>
      </c>
      <c r="JA190" s="244">
        <v>43.808459999999997</v>
      </c>
      <c r="JB190" s="243">
        <f t="shared" si="1097"/>
        <v>9.6378611999999997</v>
      </c>
      <c r="JC190" s="244">
        <v>112.36188</v>
      </c>
      <c r="JD190" s="243">
        <f t="shared" si="875"/>
        <v>0</v>
      </c>
      <c r="JE190" s="243">
        <f t="shared" si="876"/>
        <v>18.839452948389031</v>
      </c>
      <c r="JF190" s="243">
        <f t="shared" si="877"/>
        <v>9.2323827074194522</v>
      </c>
      <c r="JG190" s="243">
        <f t="shared" si="1098"/>
        <v>232.65604422697015</v>
      </c>
      <c r="JH190" s="244">
        <v>327.68</v>
      </c>
      <c r="JI190" s="243">
        <f t="shared" si="1099"/>
        <v>72.089600000000004</v>
      </c>
      <c r="JJ190" s="244">
        <v>413.12</v>
      </c>
      <c r="JK190" s="243">
        <f t="shared" si="878"/>
        <v>0</v>
      </c>
      <c r="JL190" s="243">
        <f t="shared" si="879"/>
        <v>92.362110321445186</v>
      </c>
      <c r="JM190" s="243">
        <f t="shared" si="880"/>
        <v>45.262585516072264</v>
      </c>
      <c r="JN190" s="243">
        <f t="shared" si="1100"/>
        <v>1140.617155005021</v>
      </c>
      <c r="JO190" s="244">
        <v>0</v>
      </c>
      <c r="JP190" s="243">
        <f t="shared" si="1101"/>
        <v>0</v>
      </c>
      <c r="JQ190" s="244">
        <v>0</v>
      </c>
      <c r="JR190" s="243">
        <f t="shared" si="881"/>
        <v>0</v>
      </c>
      <c r="JS190" s="243">
        <f t="shared" si="882"/>
        <v>0</v>
      </c>
      <c r="JT190" s="243">
        <f t="shared" si="883"/>
        <v>0</v>
      </c>
      <c r="JU190" s="243">
        <f t="shared" si="1102"/>
        <v>0</v>
      </c>
      <c r="JV190" s="244">
        <v>1.56833333333333</v>
      </c>
      <c r="JW190" s="243">
        <f t="shared" si="1103"/>
        <v>0.34503333333333258</v>
      </c>
      <c r="JX190" s="244">
        <v>3.2176666666666698</v>
      </c>
      <c r="JY190" s="243">
        <f t="shared" si="884"/>
        <v>0</v>
      </c>
      <c r="JZ190" s="243">
        <f t="shared" si="885"/>
        <v>0.58299806861392489</v>
      </c>
      <c r="KA190" s="243">
        <f t="shared" si="886"/>
        <v>0.28570157009736291</v>
      </c>
      <c r="KB190" s="243">
        <f t="shared" si="1104"/>
        <v>7.1996795664535442</v>
      </c>
      <c r="KC190" s="244">
        <v>114.96</v>
      </c>
      <c r="KD190" s="243">
        <f t="shared" si="1105"/>
        <v>25.2912</v>
      </c>
      <c r="KE190" s="244">
        <v>64.653333333333293</v>
      </c>
      <c r="KF190" s="243">
        <f t="shared" si="887"/>
        <v>0</v>
      </c>
      <c r="KG190" s="243">
        <f t="shared" si="888"/>
        <v>23.281654868136549</v>
      </c>
      <c r="KH190" s="243">
        <f t="shared" si="889"/>
        <v>11.409309410073492</v>
      </c>
      <c r="KI190" s="243">
        <f t="shared" si="1106"/>
        <v>287.51459713385196</v>
      </c>
      <c r="KJ190" s="244">
        <v>55.610598055555499</v>
      </c>
      <c r="KK190" s="243">
        <f t="shared" si="1107"/>
        <v>12.23433157222221</v>
      </c>
      <c r="KL190" s="244">
        <v>53.903414444444401</v>
      </c>
      <c r="KM190" s="243">
        <f t="shared" si="890"/>
        <v>0</v>
      </c>
      <c r="KN190" s="243">
        <f t="shared" si="891"/>
        <v>13.833285585953917</v>
      </c>
      <c r="KO190" s="243">
        <f t="shared" si="892"/>
        <v>6.7790814829088006</v>
      </c>
      <c r="KP190" s="243">
        <f t="shared" si="1108"/>
        <v>170.83285336930177</v>
      </c>
      <c r="KQ190" s="243">
        <f t="shared" si="1109"/>
        <v>781.76739138888888</v>
      </c>
      <c r="KR190" s="243">
        <f t="shared" si="1109"/>
        <v>171.98882610555555</v>
      </c>
      <c r="KS190" s="243">
        <f t="shared" si="1110"/>
        <v>1010.5615802643047</v>
      </c>
      <c r="KT190" s="243">
        <f t="shared" si="1111"/>
        <v>0</v>
      </c>
      <c r="KU190" s="243">
        <f t="shared" si="1112"/>
        <v>0</v>
      </c>
      <c r="KV190" s="243">
        <f t="shared" si="1113"/>
        <v>0</v>
      </c>
      <c r="KW190" s="243">
        <f t="shared" si="1114"/>
        <v>223.18963994984293</v>
      </c>
      <c r="KX190" s="243">
        <f t="shared" si="1115"/>
        <v>7.1942162828268996</v>
      </c>
      <c r="KY190" s="243">
        <f t="shared" si="1116"/>
        <v>190.37970227566231</v>
      </c>
      <c r="KZ190" s="243">
        <f t="shared" si="1117"/>
        <v>109.37537188542959</v>
      </c>
      <c r="LA190" s="243">
        <f t="shared" si="1117"/>
        <v>2756.259371512826</v>
      </c>
      <c r="LB190" s="244">
        <v>132.13</v>
      </c>
      <c r="LC190" s="243">
        <f t="shared" si="1118"/>
        <v>29.0686</v>
      </c>
      <c r="LD190" s="243">
        <f t="shared" si="893"/>
        <v>0</v>
      </c>
      <c r="LE190" s="243">
        <f t="shared" si="1119"/>
        <v>0</v>
      </c>
      <c r="LF190" s="243">
        <f t="shared" si="1120"/>
        <v>0</v>
      </c>
      <c r="LG190" s="244">
        <v>11.652622693025</v>
      </c>
      <c r="LH190" s="243">
        <f t="shared" si="894"/>
        <v>19.63969486086409</v>
      </c>
      <c r="LI190" s="243">
        <f t="shared" si="1121"/>
        <v>0.63305901021898958</v>
      </c>
      <c r="LJ190" s="243">
        <f t="shared" si="1122"/>
        <v>16.752566388101258</v>
      </c>
      <c r="LK190" s="243">
        <f t="shared" si="895"/>
        <v>9.6245458776944552</v>
      </c>
      <c r="LL190" s="243">
        <f t="shared" si="1123"/>
        <v>242.53855611790024</v>
      </c>
      <c r="LM190" s="243">
        <f t="shared" si="896"/>
        <v>0.54166666784117723</v>
      </c>
      <c r="LN190" s="244">
        <v>6.1545228937110799E-2</v>
      </c>
      <c r="LO190" s="243">
        <f t="shared" si="1124"/>
        <v>1.9838272432769494E-3</v>
      </c>
      <c r="LP190" s="243">
        <f t="shared" si="1125"/>
        <v>5.2497787819218517E-2</v>
      </c>
      <c r="LQ190" s="243">
        <f t="shared" si="897"/>
        <v>3.0160594838914402E-2</v>
      </c>
      <c r="LR190" s="243">
        <f t="shared" si="1126"/>
        <v>0.7600469899406429</v>
      </c>
      <c r="LS190" s="244">
        <v>570.84766666666599</v>
      </c>
      <c r="LT190" s="243">
        <f t="shared" si="898"/>
        <v>64.860831243758284</v>
      </c>
      <c r="LU190" s="243">
        <f t="shared" si="1127"/>
        <v>2.0907012008102033</v>
      </c>
      <c r="LV190" s="243">
        <f t="shared" si="1128"/>
        <v>55.325980830981521</v>
      </c>
      <c r="LW190" s="243">
        <f t="shared" si="899"/>
        <v>31.785424895521217</v>
      </c>
      <c r="LX190" s="243">
        <f t="shared" si="1129"/>
        <v>800.99270736713459</v>
      </c>
      <c r="LY190" s="245">
        <f t="shared" si="900"/>
        <v>0</v>
      </c>
      <c r="LZ190" s="244">
        <v>0</v>
      </c>
      <c r="MA190" s="249">
        <f t="shared" si="1130"/>
        <v>0</v>
      </c>
      <c r="MB190" s="249">
        <f t="shared" si="1131"/>
        <v>0</v>
      </c>
      <c r="MC190" s="249">
        <f t="shared" si="901"/>
        <v>0</v>
      </c>
      <c r="MD190" s="247">
        <f t="shared" si="1132"/>
        <v>0</v>
      </c>
      <c r="ME190" s="250">
        <f t="shared" si="1133"/>
        <v>7864.2742562997564</v>
      </c>
      <c r="MF190" s="251">
        <f t="shared" si="1180"/>
        <v>2956.7872175882726</v>
      </c>
      <c r="MG190" s="252" t="e">
        <f t="shared" si="1134"/>
        <v>#REF!</v>
      </c>
      <c r="MH190" s="252" t="e">
        <f t="shared" si="1181"/>
        <v>#REF!</v>
      </c>
      <c r="MI190" s="252">
        <f t="shared" si="1135"/>
        <v>570.84766666666599</v>
      </c>
      <c r="MJ190" s="252">
        <f t="shared" si="1136"/>
        <v>0</v>
      </c>
      <c r="MK190" s="252">
        <f t="shared" si="1182"/>
        <v>545.39683333333335</v>
      </c>
      <c r="ML190" s="252">
        <f t="shared" si="1137"/>
        <v>0</v>
      </c>
      <c r="MM190" s="252">
        <f t="shared" si="1138"/>
        <v>0</v>
      </c>
      <c r="MN190" s="252">
        <f t="shared" si="1139"/>
        <v>318.85732000000002</v>
      </c>
      <c r="MO190" s="252">
        <f t="shared" si="1140"/>
        <v>10.851440023529452</v>
      </c>
      <c r="MP190" s="253">
        <f t="shared" si="1141"/>
        <v>0.278080000602968</v>
      </c>
      <c r="MQ190" s="254">
        <f t="shared" si="1183"/>
        <v>0</v>
      </c>
      <c r="MR190" s="255">
        <f t="shared" si="1142"/>
        <v>0</v>
      </c>
      <c r="MS190" s="255">
        <f t="shared" si="1184"/>
        <v>0</v>
      </c>
      <c r="MT190" s="255">
        <f t="shared" si="1185"/>
        <v>673.04318824678251</v>
      </c>
      <c r="MU190" s="255">
        <f t="shared" si="902"/>
        <v>21.694637192922002</v>
      </c>
      <c r="MV190" s="255">
        <f t="shared" si="1143"/>
        <v>700.40522233726426</v>
      </c>
      <c r="MW190" s="255" t="e">
        <f t="shared" si="903"/>
        <v>#REF!</v>
      </c>
      <c r="MX190" s="255" t="e">
        <f t="shared" si="904"/>
        <v>#REF!</v>
      </c>
      <c r="MY190" s="256" t="e">
        <f t="shared" si="1144"/>
        <v>#REF!</v>
      </c>
      <c r="MZ190" s="254">
        <f t="shared" si="1145"/>
        <v>260.48993185180302</v>
      </c>
      <c r="NA190" s="255">
        <f t="shared" si="905"/>
        <v>293.57215319698201</v>
      </c>
      <c r="NB190" s="255">
        <f t="shared" si="1146"/>
        <v>0.87580547309443246</v>
      </c>
      <c r="NC190" s="255">
        <f t="shared" si="906"/>
        <v>1.0859987866370961</v>
      </c>
      <c r="ND190" s="255">
        <f t="shared" si="1147"/>
        <v>266.30155545270247</v>
      </c>
      <c r="NE190" s="255">
        <f t="shared" si="1215"/>
        <v>0.97817653152261952</v>
      </c>
      <c r="NF190" s="256">
        <f t="shared" si="1186"/>
        <v>3.2887734042919749E-3</v>
      </c>
      <c r="NG190" s="257">
        <f t="shared" si="1187"/>
        <v>1.1250177251204028</v>
      </c>
      <c r="NH190" s="254">
        <f t="shared" si="1148"/>
        <v>755.70672075673633</v>
      </c>
      <c r="NI190" s="255">
        <f t="shared" si="907"/>
        <v>851.68147429284181</v>
      </c>
      <c r="NJ190" s="255" t="e">
        <f t="shared" si="1149"/>
        <v>#REF!</v>
      </c>
      <c r="NK190" s="255" t="e">
        <f t="shared" si="908"/>
        <v>#REF!</v>
      </c>
      <c r="NL190" s="255">
        <f t="shared" si="1150"/>
        <v>810.88582781191235</v>
      </c>
      <c r="NM190" s="255">
        <f t="shared" si="1188"/>
        <v>0.93195206382620988</v>
      </c>
      <c r="NN190" s="256" t="e">
        <f t="shared" si="1189"/>
        <v>#REF!</v>
      </c>
      <c r="NO190" s="257" t="e">
        <f t="shared" si="1216"/>
        <v>#REF!</v>
      </c>
      <c r="NP190" s="254">
        <f t="shared" si="1151"/>
        <v>73.735530507923386</v>
      </c>
      <c r="NQ190" s="255">
        <f t="shared" si="909"/>
        <v>83.099942882429659</v>
      </c>
      <c r="NR190" s="255">
        <f t="shared" si="1152"/>
        <v>64.848722580181345</v>
      </c>
      <c r="NS190" s="255">
        <f t="shared" si="910"/>
        <v>80.412415999424866</v>
      </c>
      <c r="NT190" s="255">
        <f t="shared" si="1153"/>
        <v>694.45782142791631</v>
      </c>
      <c r="NU190" s="255">
        <f t="shared" si="1154"/>
        <v>0.10617711865684132</v>
      </c>
      <c r="NV190" s="256">
        <f t="shared" si="1155"/>
        <v>9.3380361742981019E-2</v>
      </c>
      <c r="NW190" s="257">
        <f t="shared" si="911"/>
        <v>1.0358957808877343</v>
      </c>
      <c r="NX190" s="254">
        <f t="shared" si="1156"/>
        <v>1.2757220982839859</v>
      </c>
      <c r="NY190" s="255">
        <f t="shared" si="912"/>
        <v>1.437738804766052</v>
      </c>
      <c r="NZ190" s="255">
        <f t="shared" si="1157"/>
        <v>4.7490612431883216E-3</v>
      </c>
      <c r="OA190" s="255">
        <f t="shared" si="913"/>
        <v>5.8888359415535186E-3</v>
      </c>
      <c r="OB190" s="255">
        <f t="shared" si="1158"/>
        <v>1.4440220286963572</v>
      </c>
      <c r="OC190" s="255">
        <f t="shared" si="1190"/>
        <v>0.88345057965333795</v>
      </c>
      <c r="OD190" s="256">
        <f t="shared" si="1191"/>
        <v>3.2887734042919741E-3</v>
      </c>
      <c r="OE190" s="257">
        <f t="shared" si="1192"/>
        <v>1.1129875292330038</v>
      </c>
      <c r="OF190" s="254">
        <f t="shared" si="1159"/>
        <v>0</v>
      </c>
      <c r="OG190" s="255">
        <f t="shared" si="914"/>
        <v>0</v>
      </c>
      <c r="OH190" s="255">
        <f t="shared" si="1160"/>
        <v>0</v>
      </c>
      <c r="OI190" s="255">
        <f t="shared" si="915"/>
        <v>0</v>
      </c>
      <c r="OJ190" s="255">
        <f t="shared" si="1161"/>
        <v>0</v>
      </c>
      <c r="OK190" s="255"/>
      <c r="OL190" s="256"/>
      <c r="OM190" s="257"/>
      <c r="ON190" s="258"/>
      <c r="OO190" s="254">
        <f t="shared" si="1162"/>
        <v>0</v>
      </c>
      <c r="OP190" s="255">
        <f t="shared" si="916"/>
        <v>0</v>
      </c>
      <c r="OQ190" s="255">
        <f t="shared" si="1163"/>
        <v>0</v>
      </c>
      <c r="OR190" s="255">
        <f t="shared" si="917"/>
        <v>0</v>
      </c>
      <c r="OS190" s="255">
        <f t="shared" si="1164"/>
        <v>0</v>
      </c>
      <c r="OT190" s="255"/>
      <c r="OU190" s="256"/>
      <c r="OV190" s="257"/>
      <c r="OW190" s="258"/>
      <c r="OX190" s="254">
        <f t="shared" si="1165"/>
        <v>583.67228997689358</v>
      </c>
      <c r="OY190" s="255">
        <f t="shared" si="918"/>
        <v>657.79867080395911</v>
      </c>
      <c r="OZ190" s="255">
        <f t="shared" si="1166"/>
        <v>3.0416153239444439</v>
      </c>
      <c r="PA190" s="255">
        <f t="shared" si="919"/>
        <v>3.7716030016911102</v>
      </c>
      <c r="PB190" s="255">
        <f t="shared" si="1167"/>
        <v>924.84794482192672</v>
      </c>
      <c r="PC190" s="255">
        <f t="shared" si="804"/>
        <v>0.6311008131063921</v>
      </c>
      <c r="PD190" s="259">
        <f t="shared" si="920"/>
        <v>3.2887734042919741E-3</v>
      </c>
      <c r="PE190" s="257">
        <f t="shared" si="805"/>
        <v>1.0809391088815419</v>
      </c>
      <c r="PF190" s="254">
        <f t="shared" si="921"/>
        <v>1.2830869762645569</v>
      </c>
      <c r="PG190" s="255">
        <f t="shared" si="922"/>
        <v>1.4460390222501556</v>
      </c>
      <c r="PH190" s="255">
        <f t="shared" si="1168"/>
        <v>3.974285963221879E-2</v>
      </c>
      <c r="PI190" s="255">
        <f t="shared" si="923"/>
        <v>4.9281145943951297E-2</v>
      </c>
      <c r="PJ190" s="255">
        <f t="shared" si="924"/>
        <v>12.084401916127133</v>
      </c>
      <c r="PK190" s="255">
        <f t="shared" si="1193"/>
        <v>0.10617711866668589</v>
      </c>
      <c r="PL190" s="259">
        <f t="shared" si="1194"/>
        <v>3.2887734045969046E-3</v>
      </c>
      <c r="PM190" s="257">
        <f t="shared" si="1195"/>
        <v>1.0142737996877724</v>
      </c>
      <c r="PN190" s="254">
        <f t="shared" si="925"/>
        <v>3.2880504924659597E-2</v>
      </c>
      <c r="PO190" s="255">
        <f t="shared" si="926"/>
        <v>3.7056329050091368E-2</v>
      </c>
      <c r="PP190" s="255">
        <f t="shared" si="1169"/>
        <v>1.018454178111606E-3</v>
      </c>
      <c r="PQ190" s="255">
        <f t="shared" si="927"/>
        <v>1.2628831808583914E-3</v>
      </c>
      <c r="PR190" s="255">
        <f t="shared" si="928"/>
        <v>0.30967599552102149</v>
      </c>
      <c r="PS190" s="255">
        <f t="shared" si="1196"/>
        <v>0.10617711866668593</v>
      </c>
      <c r="PT190" s="259">
        <f t="shared" si="1197"/>
        <v>3.2887734045969059E-3</v>
      </c>
      <c r="PU190" s="257">
        <f t="shared" si="1198"/>
        <v>1.0142737996877724</v>
      </c>
      <c r="PV190" s="254">
        <f t="shared" si="929"/>
        <v>256.27976174861044</v>
      </c>
      <c r="PW190" s="255">
        <f t="shared" si="930"/>
        <v>288.82729149068399</v>
      </c>
      <c r="PX190" s="255">
        <f t="shared" si="931"/>
        <v>0.85012241702652402</v>
      </c>
      <c r="PY190" s="255">
        <f t="shared" si="932"/>
        <v>1.0541517971128898</v>
      </c>
      <c r="PZ190" s="255">
        <f t="shared" si="933"/>
        <v>258.49224392202945</v>
      </c>
      <c r="QA190" s="255">
        <f t="shared" si="1170"/>
        <v>0.99144081795318251</v>
      </c>
      <c r="QB190" s="259">
        <f t="shared" si="934"/>
        <v>3.2887734042919736E-3</v>
      </c>
      <c r="QC190" s="257">
        <f t="shared" si="1171"/>
        <v>1.1267022894970844</v>
      </c>
      <c r="QD190" s="254">
        <f t="shared" si="935"/>
        <v>251.79652340133839</v>
      </c>
      <c r="QE190" s="255">
        <f t="shared" si="936"/>
        <v>283.77468187330834</v>
      </c>
      <c r="QF190" s="255">
        <f t="shared" si="937"/>
        <v>0.84309004150975086</v>
      </c>
      <c r="QG190" s="255">
        <f t="shared" si="938"/>
        <v>1.0454316514720912</v>
      </c>
      <c r="QH190" s="255">
        <f t="shared" si="939"/>
        <v>256.35394655329139</v>
      </c>
      <c r="QI190" s="255">
        <f t="shared" si="1199"/>
        <v>0.98222214554046039</v>
      </c>
      <c r="QJ190" s="259">
        <f t="shared" si="1200"/>
        <v>3.2887734042919741E-3</v>
      </c>
      <c r="QK190" s="257">
        <f t="shared" si="1201"/>
        <v>1.1255315181006684</v>
      </c>
      <c r="QL190" s="254">
        <f t="shared" si="940"/>
        <v>1186.0194542707525</v>
      </c>
      <c r="QM190" s="255">
        <f t="shared" si="941"/>
        <v>1336.643924963138</v>
      </c>
      <c r="QN190" s="255">
        <f t="shared" si="942"/>
        <v>7.1942162828268996</v>
      </c>
      <c r="QO190" s="255">
        <f t="shared" si="943"/>
        <v>8.9208281907053557</v>
      </c>
      <c r="QP190" s="255">
        <f t="shared" si="1172"/>
        <v>2187.5074377085921</v>
      </c>
      <c r="QQ190" s="255">
        <f t="shared" si="1173"/>
        <v>0.54217847849381695</v>
      </c>
      <c r="QR190" s="259">
        <f t="shared" si="944"/>
        <v>3.2887734042919741E-3</v>
      </c>
      <c r="QS190" s="257">
        <f t="shared" si="1174"/>
        <v>1.0696459723857448</v>
      </c>
      <c r="QT190" s="254">
        <f t="shared" si="945"/>
        <v>181.63673099348352</v>
      </c>
      <c r="QU190" s="255">
        <f t="shared" si="946"/>
        <v>204.70459582965594</v>
      </c>
      <c r="QV190" s="255">
        <f t="shared" si="947"/>
        <v>0.63305901021898958</v>
      </c>
      <c r="QW190" s="255">
        <f t="shared" si="948"/>
        <v>0.78499317267154711</v>
      </c>
      <c r="QX190" s="255">
        <f t="shared" si="949"/>
        <v>192.49091755388909</v>
      </c>
      <c r="QY190" s="255">
        <f t="shared" si="1202"/>
        <v>0.94361195479590942</v>
      </c>
      <c r="QZ190" s="259">
        <f t="shared" si="1203"/>
        <v>3.2887734042919745E-3</v>
      </c>
      <c r="RA190" s="257">
        <f t="shared" si="1204"/>
        <v>1.1206280238761106</v>
      </c>
      <c r="RB190" s="254">
        <f t="shared" si="950"/>
        <v>6.4047301139446594E-2</v>
      </c>
      <c r="RC190" s="255">
        <f t="shared" si="951"/>
        <v>7.2181308384156317E-2</v>
      </c>
      <c r="RD190" s="255">
        <f t="shared" si="1175"/>
        <v>1.9838272432769494E-3</v>
      </c>
      <c r="RE190" s="255">
        <f t="shared" si="952"/>
        <v>2.4599457816634174E-3</v>
      </c>
      <c r="RF190" s="255">
        <f t="shared" si="953"/>
        <v>0.60321189677828801</v>
      </c>
      <c r="RG190" s="255">
        <f t="shared" si="1205"/>
        <v>0.1061771186568413</v>
      </c>
      <c r="RH190" s="259">
        <f t="shared" si="1206"/>
        <v>3.2887734042919745E-3</v>
      </c>
      <c r="RI190" s="257">
        <f t="shared" si="1207"/>
        <v>1.0142737996864488</v>
      </c>
      <c r="RJ190" s="254">
        <f t="shared" si="954"/>
        <v>67.497696613797459</v>
      </c>
      <c r="RK190" s="255">
        <f t="shared" si="955"/>
        <v>76.069904083749734</v>
      </c>
      <c r="RL190" s="255">
        <f t="shared" si="1176"/>
        <v>2.0907012008102033</v>
      </c>
      <c r="RM190" s="255">
        <f t="shared" si="956"/>
        <v>2.5924694890046522</v>
      </c>
      <c r="RN190" s="255">
        <f t="shared" si="957"/>
        <v>635.70849791042428</v>
      </c>
      <c r="RO190" s="255">
        <f t="shared" si="1208"/>
        <v>0.10617711865684129</v>
      </c>
      <c r="RP190" s="259">
        <f t="shared" si="1209"/>
        <v>3.2887734042919741E-3</v>
      </c>
      <c r="RQ190" s="257">
        <f t="shared" si="1210"/>
        <v>1.0142737996864488</v>
      </c>
      <c r="RR190" s="254">
        <f t="shared" si="958"/>
        <v>0</v>
      </c>
      <c r="RS190" s="255">
        <f t="shared" si="959"/>
        <v>0</v>
      </c>
      <c r="RT190" s="255">
        <f t="shared" si="1177"/>
        <v>0</v>
      </c>
      <c r="RU190" s="255">
        <f t="shared" si="960"/>
        <v>0</v>
      </c>
      <c r="RV190" s="255">
        <f t="shared" si="961"/>
        <v>0</v>
      </c>
      <c r="RW190" s="255"/>
      <c r="RX190" s="259"/>
      <c r="RY190" s="257"/>
      <c r="RZ190" s="260"/>
      <c r="SA190" s="242" t="e">
        <f t="shared" si="962"/>
        <v>#REF!</v>
      </c>
      <c r="SB190" s="242">
        <f t="shared" si="963"/>
        <v>0.20441572065437719</v>
      </c>
      <c r="SC190" s="242">
        <f t="shared" si="964"/>
        <v>0.32982921663465459</v>
      </c>
      <c r="SD190" s="242">
        <f t="shared" si="965"/>
        <v>1.0016887763097033E-3</v>
      </c>
      <c r="SE190" s="242">
        <f t="shared" si="966"/>
        <v>0</v>
      </c>
      <c r="SF190" s="262">
        <v>0</v>
      </c>
      <c r="SG190" s="242">
        <f t="shared" si="967"/>
        <v>0</v>
      </c>
      <c r="SH190" s="262">
        <v>0</v>
      </c>
      <c r="SI190" s="242">
        <f t="shared" si="968"/>
        <v>0.59289510122152567</v>
      </c>
      <c r="SJ190" s="242">
        <f t="shared" si="969"/>
        <v>5.5785058982827478E-3</v>
      </c>
      <c r="SK190" s="242">
        <f t="shared" si="970"/>
        <v>1.0142737996877724E-4</v>
      </c>
      <c r="SL190" s="242">
        <f t="shared" si="971"/>
        <v>0.19965164569888336</v>
      </c>
      <c r="SM190" s="242">
        <f t="shared" si="972"/>
        <v>0.19719312197123709</v>
      </c>
      <c r="SN190" s="242">
        <f t="shared" si="973"/>
        <v>1.3343833505512166</v>
      </c>
      <c r="SO190" s="242">
        <f t="shared" si="974"/>
        <v>0.14523339189434392</v>
      </c>
      <c r="SP190" s="242">
        <f t="shared" si="975"/>
        <v>2.0285475993728978E-4</v>
      </c>
      <c r="SQ190" s="242">
        <f t="shared" si="976"/>
        <v>0.29555938522863118</v>
      </c>
      <c r="SR190" s="242">
        <f t="shared" si="977"/>
        <v>0</v>
      </c>
      <c r="SS190" s="242" t="e">
        <f t="shared" si="978"/>
        <v>#REF!</v>
      </c>
      <c r="ST190" s="242" t="e">
        <f t="shared" si="979"/>
        <v>#REF!</v>
      </c>
      <c r="SU190" s="242" t="e">
        <f t="shared" si="1211"/>
        <v>#REF!</v>
      </c>
      <c r="SV190" s="242" t="e">
        <f t="shared" si="1212"/>
        <v>#REF!</v>
      </c>
      <c r="SW190" s="242" t="e">
        <f t="shared" si="980"/>
        <v>#REF!</v>
      </c>
      <c r="SX190" s="242" t="e">
        <f t="shared" si="980"/>
        <v>#REF!</v>
      </c>
      <c r="SY190" s="242" t="e">
        <f t="shared" si="980"/>
        <v>#REF!</v>
      </c>
      <c r="SZ190" s="263" t="e">
        <f t="shared" si="980"/>
        <v>#REF!</v>
      </c>
      <c r="TA190" s="264">
        <f t="shared" si="981"/>
        <v>1494.231372</v>
      </c>
      <c r="TB190" s="264">
        <f t="shared" si="982"/>
        <v>499.45150899999999</v>
      </c>
      <c r="TC190" s="264">
        <f t="shared" si="983"/>
        <v>875.20836800000006</v>
      </c>
      <c r="TD190" s="264">
        <f t="shared" si="984"/>
        <v>2.4738929999999999</v>
      </c>
      <c r="TE190" s="264">
        <f t="shared" si="985"/>
        <v>0</v>
      </c>
      <c r="TF190" s="264">
        <f t="shared" si="985"/>
        <v>0</v>
      </c>
      <c r="TG190" s="264">
        <f t="shared" si="986"/>
        <v>1507.700345</v>
      </c>
      <c r="TH190" s="264">
        <f t="shared" si="987"/>
        <v>15.118234999999999</v>
      </c>
      <c r="TI190" s="264">
        <f t="shared" si="988"/>
        <v>0.27487700000000004</v>
      </c>
      <c r="TJ190" s="264">
        <f t="shared" si="989"/>
        <v>487.082044</v>
      </c>
      <c r="TK190" s="264">
        <f t="shared" si="990"/>
        <v>481.58450399999998</v>
      </c>
      <c r="TL190" s="264">
        <f t="shared" si="991"/>
        <v>3429.0905750000002</v>
      </c>
      <c r="TM190" s="264">
        <f t="shared" si="992"/>
        <v>356.24059199999999</v>
      </c>
      <c r="TN190" s="264">
        <f t="shared" si="993"/>
        <v>0.54975400000000008</v>
      </c>
      <c r="TO190" s="264">
        <f t="shared" si="994"/>
        <v>800.991578</v>
      </c>
      <c r="TP190" s="264">
        <f t="shared" si="994"/>
        <v>0</v>
      </c>
      <c r="TQ190" s="264"/>
      <c r="TR190" s="264"/>
      <c r="TS190" s="264" t="e">
        <f t="shared" si="995"/>
        <v>#REF!</v>
      </c>
      <c r="TT190" s="264">
        <f t="shared" si="996"/>
        <v>561.89180046313243</v>
      </c>
      <c r="TU190" s="264">
        <f t="shared" si="997"/>
        <v>906.62465580883952</v>
      </c>
      <c r="TV190" s="264">
        <f t="shared" si="998"/>
        <v>2.7534120576568233</v>
      </c>
      <c r="TW190" s="264">
        <f t="shared" si="998"/>
        <v>0</v>
      </c>
      <c r="TX190" s="264">
        <f t="shared" si="999"/>
        <v>0</v>
      </c>
      <c r="TY190" s="264">
        <f t="shared" si="1000"/>
        <v>1629.7322673846932</v>
      </c>
      <c r="TZ190" s="264">
        <f t="shared" si="1001"/>
        <v>15.334029658022668</v>
      </c>
      <c r="UA190" s="264">
        <f t="shared" si="1002"/>
        <v>0.27880053923677584</v>
      </c>
      <c r="UB190" s="264">
        <f t="shared" si="1003"/>
        <v>548.7964541477196</v>
      </c>
      <c r="UC190" s="264">
        <f t="shared" si="1004"/>
        <v>542.03853788087736</v>
      </c>
      <c r="UD190" s="264">
        <f t="shared" si="1005"/>
        <v>3667.9129224946678</v>
      </c>
      <c r="UE190" s="264">
        <f t="shared" si="1006"/>
        <v>399.21319063741572</v>
      </c>
      <c r="UF190" s="264">
        <f t="shared" si="1007"/>
        <v>0.55760107847282403</v>
      </c>
      <c r="UG190" s="264">
        <f t="shared" si="1008"/>
        <v>812.42477133490456</v>
      </c>
      <c r="UH190" s="264">
        <f t="shared" si="1008"/>
        <v>0</v>
      </c>
      <c r="UI190" s="191"/>
      <c r="UJ190" s="191"/>
      <c r="UK190" s="191"/>
      <c r="UL190" s="191"/>
      <c r="UM190" s="189"/>
      <c r="UN190" s="191"/>
      <c r="UO190" s="191"/>
      <c r="UP190" s="191"/>
      <c r="UQ190" s="191"/>
      <c r="UR190" s="191"/>
      <c r="US190" s="191"/>
      <c r="UT190" s="191"/>
      <c r="UU190" s="191"/>
      <c r="UV190" s="192"/>
      <c r="UW190" s="191"/>
      <c r="UX190" s="191"/>
      <c r="UY190" s="191"/>
      <c r="UZ190" s="191"/>
      <c r="VA190" s="191"/>
      <c r="VB190" s="191"/>
      <c r="VC190" s="191"/>
      <c r="VD190" s="191"/>
      <c r="VE190" s="191"/>
      <c r="VF190" s="191"/>
      <c r="VG190" s="191"/>
      <c r="VH190" s="191"/>
      <c r="VI190" s="191"/>
      <c r="VJ190" s="191"/>
      <c r="VK190" s="191"/>
      <c r="VL190" s="191"/>
      <c r="VM190" s="191"/>
      <c r="VN190" s="219"/>
      <c r="VO190" s="191"/>
      <c r="VP190" s="191"/>
      <c r="VQ190" s="191"/>
      <c r="VR190" s="191"/>
      <c r="VS190" s="191"/>
      <c r="VT190" s="191"/>
      <c r="VU190" s="191"/>
      <c r="VV190" s="191"/>
    </row>
    <row r="191" spans="1:594" ht="23.1" hidden="1" customHeight="1" thickBot="1" x14ac:dyDescent="0.35">
      <c r="A191" s="265">
        <v>154</v>
      </c>
      <c r="B191" s="266" t="s">
        <v>200</v>
      </c>
      <c r="C191" s="265">
        <v>5</v>
      </c>
      <c r="D191" s="267">
        <v>4471.68</v>
      </c>
      <c r="E191" s="239"/>
      <c r="F191" s="240">
        <f t="shared" si="1009"/>
        <v>4471.68</v>
      </c>
      <c r="G191" s="240"/>
      <c r="H191" s="268">
        <f>3072</f>
        <v>3072</v>
      </c>
      <c r="I191" s="269">
        <v>3.6819000000000002</v>
      </c>
      <c r="J191" s="269">
        <v>3.6819000000000002</v>
      </c>
      <c r="K191" s="269">
        <f t="shared" si="1213"/>
        <v>3.1005000000000003</v>
      </c>
      <c r="L191" s="269">
        <f t="shared" si="1214"/>
        <v>3.3235000000000001</v>
      </c>
      <c r="M191" s="269">
        <v>0.4</v>
      </c>
      <c r="N191" s="269">
        <v>0.223</v>
      </c>
      <c r="O191" s="269">
        <v>0.3584</v>
      </c>
      <c r="P191" s="269">
        <v>1.8700000000000001E-2</v>
      </c>
      <c r="Q191" s="269">
        <v>0</v>
      </c>
      <c r="R191" s="269">
        <v>0</v>
      </c>
      <c r="S191" s="269">
        <v>0.52200000000000002</v>
      </c>
      <c r="T191" s="269">
        <v>4.4299999999999999E-2</v>
      </c>
      <c r="U191" s="269">
        <v>1.1000000000000001E-3</v>
      </c>
      <c r="V191" s="269">
        <v>0.12280000000000001</v>
      </c>
      <c r="W191" s="269">
        <v>0.26540000000000002</v>
      </c>
      <c r="X191" s="269">
        <v>1.2484999999999999</v>
      </c>
      <c r="Y191" s="269">
        <v>0.16750000000000001</v>
      </c>
      <c r="Z191" s="269">
        <v>1E-4</v>
      </c>
      <c r="AA191" s="269">
        <v>0.31009999999999999</v>
      </c>
      <c r="AB191" s="269">
        <v>0</v>
      </c>
      <c r="AC191" s="244">
        <v>380.03</v>
      </c>
      <c r="AD191" s="243">
        <f t="shared" si="1217"/>
        <v>83.6066</v>
      </c>
      <c r="AE191" s="243">
        <f t="shared" si="806"/>
        <v>0</v>
      </c>
      <c r="AF191" s="243">
        <f t="shared" si="1010"/>
        <v>0</v>
      </c>
      <c r="AG191" s="243">
        <f t="shared" si="1011"/>
        <v>0</v>
      </c>
      <c r="AH191" s="244">
        <v>13.850350584999999</v>
      </c>
      <c r="AI191" s="243">
        <f t="shared" si="807"/>
        <v>54.253003614491092</v>
      </c>
      <c r="AJ191" s="243">
        <f t="shared" si="1012"/>
        <v>1.7487722193707187</v>
      </c>
      <c r="AK191" s="243">
        <f t="shared" si="1013"/>
        <v>46.277554271821899</v>
      </c>
      <c r="AL191" s="243">
        <f t="shared" si="808"/>
        <v>26.586997709974554</v>
      </c>
      <c r="AM191" s="243">
        <f t="shared" si="1014"/>
        <v>669.99234229135868</v>
      </c>
      <c r="AN191" s="244">
        <v>648.49</v>
      </c>
      <c r="AO191" s="244">
        <v>142.6678</v>
      </c>
      <c r="AP191" s="243">
        <f t="shared" si="1015"/>
        <v>0</v>
      </c>
      <c r="AQ191" s="243">
        <f t="shared" si="1016"/>
        <v>0</v>
      </c>
      <c r="AR191" s="243">
        <f t="shared" si="1017"/>
        <v>0</v>
      </c>
      <c r="AS191" s="244">
        <v>85.956302578600003</v>
      </c>
      <c r="AT191" s="244" t="e">
        <f t="shared" si="809"/>
        <v>#REF!</v>
      </c>
      <c r="AU191" s="243">
        <f t="shared" si="810"/>
        <v>99.65942424021668</v>
      </c>
      <c r="AV191" s="243">
        <f t="shared" si="1018"/>
        <v>3.2123867970181976</v>
      </c>
      <c r="AW191" s="243">
        <f t="shared" si="1019"/>
        <v>85.009015293362978</v>
      </c>
      <c r="AX191" s="243">
        <f t="shared" si="811"/>
        <v>48.838676340940836</v>
      </c>
      <c r="AY191" s="243">
        <f t="shared" si="1020"/>
        <v>1230.7346437917088</v>
      </c>
      <c r="AZ191" s="244">
        <v>196</v>
      </c>
      <c r="BA191" s="243">
        <f t="shared" si="1021"/>
        <v>999.04466666666656</v>
      </c>
      <c r="BB191" s="243">
        <f t="shared" si="1022"/>
        <v>104.18608666666665</v>
      </c>
      <c r="BC191" s="243">
        <f t="shared" si="1023"/>
        <v>83.348869333333326</v>
      </c>
      <c r="BD191" s="243">
        <f t="shared" si="1024"/>
        <v>20.837217333333328</v>
      </c>
      <c r="BE191" s="244">
        <v>39.069782500000002</v>
      </c>
      <c r="BF191" s="243">
        <f t="shared" si="1025"/>
        <v>31.255826000000003</v>
      </c>
      <c r="BG191" s="243">
        <f t="shared" si="1026"/>
        <v>7.8139564999999997</v>
      </c>
      <c r="BH191" s="243">
        <f t="shared" si="812"/>
        <v>129.7904267822891</v>
      </c>
      <c r="BI191" s="243">
        <f t="shared" si="1027"/>
        <v>4.1836189256904346</v>
      </c>
      <c r="BJ191" s="243">
        <f t="shared" si="1028"/>
        <v>110.71061727863474</v>
      </c>
      <c r="BK191" s="243">
        <f t="shared" si="813"/>
        <v>63.604548130781126</v>
      </c>
      <c r="BL191" s="243">
        <f t="shared" si="1029"/>
        <v>1602.8346128956841</v>
      </c>
      <c r="BM191" s="244">
        <v>30.55</v>
      </c>
      <c r="BN191" s="243">
        <f t="shared" si="1030"/>
        <v>6.7210000000000001</v>
      </c>
      <c r="BO191" s="243">
        <f t="shared" si="814"/>
        <v>0</v>
      </c>
      <c r="BP191" s="243">
        <f t="shared" si="1031"/>
        <v>0</v>
      </c>
      <c r="BQ191" s="243">
        <f t="shared" si="1032"/>
        <v>0</v>
      </c>
      <c r="BR191" s="244">
        <v>3.625381339025</v>
      </c>
      <c r="BS191" s="243">
        <f t="shared" si="815"/>
        <v>4.6467270401576295</v>
      </c>
      <c r="BT191" s="243">
        <f t="shared" si="1033"/>
        <v>0.14978096358624279</v>
      </c>
      <c r="BU191" s="243">
        <f t="shared" si="1034"/>
        <v>3.9636360839162759</v>
      </c>
      <c r="BV191" s="243">
        <f t="shared" si="816"/>
        <v>2.2771554189591314</v>
      </c>
      <c r="BW191" s="243">
        <f t="shared" si="1035"/>
        <v>57.384316557770113</v>
      </c>
      <c r="BX191" s="244">
        <v>0</v>
      </c>
      <c r="BY191" s="243">
        <f t="shared" si="817"/>
        <v>0</v>
      </c>
      <c r="BZ191" s="243">
        <f t="shared" si="1036"/>
        <v>0</v>
      </c>
      <c r="CA191" s="243">
        <f t="shared" si="1037"/>
        <v>0</v>
      </c>
      <c r="CB191" s="243">
        <f t="shared" si="818"/>
        <v>0</v>
      </c>
      <c r="CC191" s="243">
        <f t="shared" si="1038"/>
        <v>0</v>
      </c>
      <c r="CD191" s="245"/>
      <c r="CE191" s="243">
        <f t="shared" si="819"/>
        <v>0</v>
      </c>
      <c r="CF191" s="243">
        <f t="shared" si="1039"/>
        <v>0</v>
      </c>
      <c r="CG191" s="243">
        <f t="shared" si="1040"/>
        <v>0</v>
      </c>
      <c r="CH191" s="243">
        <f t="shared" si="820"/>
        <v>0</v>
      </c>
      <c r="CI191" s="243">
        <f t="shared" si="1041"/>
        <v>0</v>
      </c>
      <c r="CJ191" s="245"/>
      <c r="CK191" s="243">
        <f t="shared" si="821"/>
        <v>0</v>
      </c>
      <c r="CL191" s="243">
        <f t="shared" si="1042"/>
        <v>0</v>
      </c>
      <c r="CM191" s="243">
        <f t="shared" si="1043"/>
        <v>0</v>
      </c>
      <c r="CN191" s="243">
        <f t="shared" si="822"/>
        <v>0</v>
      </c>
      <c r="CO191" s="243">
        <f t="shared" si="1044"/>
        <v>0</v>
      </c>
      <c r="CP191" s="243">
        <v>0</v>
      </c>
      <c r="CQ191" s="243">
        <f t="shared" si="823"/>
        <v>0</v>
      </c>
      <c r="CR191" s="243">
        <f t="shared" si="1178"/>
        <v>0</v>
      </c>
      <c r="CS191" s="243">
        <f t="shared" si="1045"/>
        <v>0</v>
      </c>
      <c r="CT191" s="243">
        <f t="shared" si="824"/>
        <v>0</v>
      </c>
      <c r="CU191" s="243">
        <f t="shared" si="1046"/>
        <v>0</v>
      </c>
      <c r="CV191" s="243"/>
      <c r="CW191" s="243">
        <f t="shared" si="825"/>
        <v>0</v>
      </c>
      <c r="CX191" s="243">
        <f t="shared" si="1179"/>
        <v>0</v>
      </c>
      <c r="CY191" s="243">
        <f t="shared" si="1047"/>
        <v>0</v>
      </c>
      <c r="CZ191" s="243">
        <f t="shared" si="826"/>
        <v>0</v>
      </c>
      <c r="DA191" s="243">
        <f t="shared" si="1048"/>
        <v>0</v>
      </c>
      <c r="DB191" s="244">
        <v>0</v>
      </c>
      <c r="DC191" s="243">
        <f t="shared" si="1049"/>
        <v>0</v>
      </c>
      <c r="DD191" s="243">
        <f t="shared" si="827"/>
        <v>0</v>
      </c>
      <c r="DE191" s="244">
        <v>0</v>
      </c>
      <c r="DF191" s="244">
        <v>0</v>
      </c>
      <c r="DG191" s="243">
        <f t="shared" si="828"/>
        <v>0</v>
      </c>
      <c r="DH191" s="243">
        <f t="shared" si="829"/>
        <v>0</v>
      </c>
      <c r="DI191" s="243">
        <f t="shared" si="1050"/>
        <v>0</v>
      </c>
      <c r="DJ191" s="244">
        <v>297.22000000000003</v>
      </c>
      <c r="DK191" s="243">
        <f t="shared" si="1051"/>
        <v>65.388400000000004</v>
      </c>
      <c r="DL191" s="243">
        <f t="shared" si="830"/>
        <v>0</v>
      </c>
      <c r="DM191" s="244">
        <v>12.413383488005</v>
      </c>
      <c r="DN191" s="244">
        <v>14.051860399166699</v>
      </c>
      <c r="DO191" s="243">
        <f t="shared" si="831"/>
        <v>44.207310340633754</v>
      </c>
      <c r="DP191" s="243">
        <f t="shared" si="832"/>
        <v>21.664047711390275</v>
      </c>
      <c r="DQ191" s="243">
        <f t="shared" si="1052"/>
        <v>545.93400232703482</v>
      </c>
      <c r="DR191" s="244">
        <v>62.5</v>
      </c>
      <c r="DS191" s="243">
        <f t="shared" si="1053"/>
        <v>13.75</v>
      </c>
      <c r="DT191" s="243">
        <f t="shared" si="833"/>
        <v>0</v>
      </c>
      <c r="DU191" s="244">
        <v>2.6438637765800101</v>
      </c>
      <c r="DV191" s="244">
        <v>0</v>
      </c>
      <c r="DW191" s="243">
        <f t="shared" si="834"/>
        <v>8.9640755027712871</v>
      </c>
      <c r="DX191" s="243">
        <f t="shared" si="835"/>
        <v>4.3928969639675648</v>
      </c>
      <c r="DY191" s="243">
        <f t="shared" si="836"/>
        <v>110.7010034919826</v>
      </c>
      <c r="DZ191" s="244">
        <v>226.54</v>
      </c>
      <c r="EA191" s="243">
        <f t="shared" si="1054"/>
        <v>49.838799999999999</v>
      </c>
      <c r="EB191" s="243">
        <f t="shared" si="837"/>
        <v>0</v>
      </c>
      <c r="EC191" s="244">
        <v>9.3777421395549894</v>
      </c>
      <c r="ED191" s="244">
        <v>9.4217197000000003E-2</v>
      </c>
      <c r="EE191" s="243">
        <f t="shared" si="838"/>
        <v>32.478923791510887</v>
      </c>
      <c r="EF191" s="243">
        <f t="shared" si="839"/>
        <v>15.916484156403294</v>
      </c>
      <c r="EG191" s="243">
        <f t="shared" si="840"/>
        <v>401.09540074136299</v>
      </c>
      <c r="EH191" s="244">
        <v>16.72</v>
      </c>
      <c r="EI191" s="243">
        <f t="shared" si="1055"/>
        <v>3.6783999999999999</v>
      </c>
      <c r="EJ191" s="243">
        <f t="shared" si="841"/>
        <v>0</v>
      </c>
      <c r="EK191" s="244">
        <v>0.70532849110000095</v>
      </c>
      <c r="EL191" s="244">
        <v>0</v>
      </c>
      <c r="EM191" s="243">
        <f t="shared" si="842"/>
        <v>2.3978470127909182</v>
      </c>
      <c r="EN191" s="243">
        <f t="shared" si="843"/>
        <v>1.175078775194546</v>
      </c>
      <c r="EO191" s="243">
        <f t="shared" si="1056"/>
        <v>29.611985134902557</v>
      </c>
      <c r="EP191" s="244">
        <v>0</v>
      </c>
      <c r="EQ191" s="244">
        <v>518.71487999999999</v>
      </c>
      <c r="ER191" s="244">
        <v>0</v>
      </c>
      <c r="ES191" s="244">
        <v>0</v>
      </c>
      <c r="ET191" s="244">
        <v>0</v>
      </c>
      <c r="EU191" s="243">
        <f t="shared" si="844"/>
        <v>58.937401797163112</v>
      </c>
      <c r="EV191" s="243">
        <f t="shared" si="1057"/>
        <v>1.8997674613030828</v>
      </c>
      <c r="EW191" s="243">
        <f t="shared" si="1058"/>
        <v>50.273323661288941</v>
      </c>
      <c r="EX191" s="243">
        <f t="shared" si="845"/>
        <v>28.882614089858158</v>
      </c>
      <c r="EY191" s="243">
        <f t="shared" si="1059"/>
        <v>727.84187506442561</v>
      </c>
      <c r="EZ191" s="245">
        <f t="shared" si="1060"/>
        <v>602.98</v>
      </c>
      <c r="FA191" s="245">
        <f t="shared" si="1060"/>
        <v>132.65560000000002</v>
      </c>
      <c r="FB191" s="245">
        <f t="shared" si="1060"/>
        <v>0</v>
      </c>
      <c r="FC191" s="245">
        <f t="shared" si="1061"/>
        <v>0</v>
      </c>
      <c r="FD191" s="245">
        <f t="shared" si="1062"/>
        <v>0</v>
      </c>
      <c r="FE191" s="245">
        <f t="shared" si="1063"/>
        <v>39.286395491406694</v>
      </c>
      <c r="FF191" s="245">
        <f t="shared" si="1064"/>
        <v>146.98555844486995</v>
      </c>
      <c r="FG191" s="245">
        <f t="shared" si="1065"/>
        <v>4.737880746355998</v>
      </c>
      <c r="FH191" s="245">
        <f t="shared" si="1066"/>
        <v>125.37798287521274</v>
      </c>
      <c r="FI191" s="245">
        <f t="shared" si="1067"/>
        <v>72.031121696813841</v>
      </c>
      <c r="FJ191" s="245">
        <f t="shared" si="1067"/>
        <v>1815.1842667597089</v>
      </c>
      <c r="FK191" s="244">
        <f t="shared" si="846"/>
        <v>141.15457030606919</v>
      </c>
      <c r="FL191" s="244">
        <v>16.038259063697399</v>
      </c>
      <c r="FM191" s="243">
        <f t="shared" si="1068"/>
        <v>0.51697159657669467</v>
      </c>
      <c r="FN191" s="243">
        <f t="shared" si="1069"/>
        <v>13.680558767211732</v>
      </c>
      <c r="FO191" s="244">
        <v>7.85964145318487</v>
      </c>
      <c r="FP191" s="244">
        <f t="shared" si="1070"/>
        <v>198.06296498754176</v>
      </c>
      <c r="FQ191" s="244">
        <f t="shared" si="847"/>
        <v>3.6172400078433529</v>
      </c>
      <c r="FR191" s="244">
        <v>0.41099790262241398</v>
      </c>
      <c r="FS191" s="243">
        <f t="shared" si="1071"/>
        <v>1.324796170610049E-2</v>
      </c>
      <c r="FT191" s="243">
        <f t="shared" si="1072"/>
        <v>0.3505792578668116</v>
      </c>
      <c r="FU191" s="244">
        <v>0.20141189513112101</v>
      </c>
      <c r="FV191" s="244">
        <f t="shared" si="1073"/>
        <v>5.0755797667162641</v>
      </c>
      <c r="FW191" s="270">
        <v>4.7551000000000003E-2</v>
      </c>
      <c r="FX191" s="243">
        <f t="shared" si="1074"/>
        <v>211.46694763255323</v>
      </c>
      <c r="FY191" s="243">
        <f t="shared" si="1075"/>
        <v>46.522728479161714</v>
      </c>
      <c r="FZ191" s="243">
        <f t="shared" si="848"/>
        <v>0</v>
      </c>
      <c r="GA191" s="243">
        <f t="shared" si="1076"/>
        <v>0</v>
      </c>
      <c r="GB191" s="243">
        <f t="shared" si="1077"/>
        <v>0</v>
      </c>
      <c r="GC191" s="243">
        <f t="shared" si="1078"/>
        <v>3.7026791866731803</v>
      </c>
      <c r="GD191" s="243">
        <f t="shared" si="849"/>
        <v>29.733998553245804</v>
      </c>
      <c r="GE191" s="243">
        <f t="shared" si="1079"/>
        <v>0.95843524185703577</v>
      </c>
      <c r="GF191" s="243">
        <f t="shared" si="1080"/>
        <v>25.362959469373408</v>
      </c>
      <c r="GG191" s="243">
        <f t="shared" si="850"/>
        <v>14.571317692581699</v>
      </c>
      <c r="GH191" s="247">
        <f t="shared" si="1081"/>
        <v>367.19720585305879</v>
      </c>
      <c r="GI191" s="244">
        <v>270</v>
      </c>
      <c r="GJ191" s="244">
        <v>4056.2</v>
      </c>
      <c r="GK191" s="244">
        <v>892.36400000000003</v>
      </c>
      <c r="GL191" s="244">
        <v>2487.9652182489099</v>
      </c>
      <c r="GM191" s="244">
        <v>71.022008333333304</v>
      </c>
      <c r="GN191" s="271">
        <v>454.38</v>
      </c>
      <c r="GO191" s="243">
        <f t="shared" si="1082"/>
        <v>99.9636</v>
      </c>
      <c r="GP191" s="243">
        <f t="shared" si="851"/>
        <v>0</v>
      </c>
      <c r="GQ191" s="243">
        <f t="shared" si="1083"/>
        <v>0</v>
      </c>
      <c r="GR191" s="243">
        <f t="shared" si="1084"/>
        <v>0</v>
      </c>
      <c r="GS191" s="244">
        <v>9.1658997703333291</v>
      </c>
      <c r="GT191" s="244">
        <v>3.8844650519999999</v>
      </c>
      <c r="GU191" s="245"/>
      <c r="GV191" s="243">
        <f t="shared" si="852"/>
        <v>64.468414867950756</v>
      </c>
      <c r="GW191" s="243">
        <f t="shared" si="1085"/>
        <v>2.0780521894980435</v>
      </c>
      <c r="GX191" s="243">
        <f t="shared" si="1086"/>
        <v>54.991251527188027</v>
      </c>
      <c r="GY191" s="243">
        <f t="shared" si="853"/>
        <v>31.593118984514206</v>
      </c>
      <c r="GZ191" s="243">
        <f t="shared" si="1087"/>
        <v>796.14659840975787</v>
      </c>
      <c r="HA191" s="244">
        <v>0</v>
      </c>
      <c r="HB191" s="244">
        <v>44</v>
      </c>
      <c r="HC191" s="244">
        <v>0</v>
      </c>
      <c r="HD191" s="244">
        <v>0</v>
      </c>
      <c r="HE191" s="244">
        <v>0</v>
      </c>
      <c r="HF191" s="243">
        <f t="shared" si="1088"/>
        <v>0</v>
      </c>
      <c r="HG191" s="243">
        <f t="shared" si="854"/>
        <v>0</v>
      </c>
      <c r="HH191" s="244">
        <v>0</v>
      </c>
      <c r="HI191" s="244">
        <v>0</v>
      </c>
      <c r="HJ191" s="243">
        <f t="shared" si="855"/>
        <v>0</v>
      </c>
      <c r="HK191" s="243">
        <f t="shared" si="856"/>
        <v>0</v>
      </c>
      <c r="HL191" s="243">
        <f t="shared" si="857"/>
        <v>0</v>
      </c>
      <c r="HM191" s="244">
        <v>144.30000000000001</v>
      </c>
      <c r="HN191" s="243">
        <f t="shared" si="1089"/>
        <v>31.746000000000002</v>
      </c>
      <c r="HO191" s="243">
        <f t="shared" si="858"/>
        <v>0</v>
      </c>
      <c r="HP191" s="244">
        <v>6.2267126884100099</v>
      </c>
      <c r="HQ191" s="244">
        <v>141.51130651225299</v>
      </c>
      <c r="HR191" s="243">
        <f t="shared" si="859"/>
        <v>36.788975159397495</v>
      </c>
      <c r="HS191" s="243">
        <f t="shared" si="860"/>
        <v>18.028649718003027</v>
      </c>
      <c r="HT191" s="243">
        <f t="shared" si="861"/>
        <v>454.32197289367622</v>
      </c>
      <c r="HU191" s="244">
        <v>102.48</v>
      </c>
      <c r="HV191" s="243">
        <f t="shared" si="1090"/>
        <v>22.5456</v>
      </c>
      <c r="HW191" s="243">
        <f t="shared" si="862"/>
        <v>0</v>
      </c>
      <c r="HX191" s="244">
        <v>4.1857891751650103</v>
      </c>
      <c r="HY191" s="244">
        <v>230.76733930221999</v>
      </c>
      <c r="HZ191" s="243">
        <f t="shared" si="863"/>
        <v>40.901489000476566</v>
      </c>
      <c r="IA191" s="243">
        <f t="shared" si="864"/>
        <v>20.044010873893079</v>
      </c>
      <c r="IB191" s="243">
        <f t="shared" si="865"/>
        <v>505.10907402210552</v>
      </c>
      <c r="IC191" s="244">
        <v>39.96</v>
      </c>
      <c r="ID191" s="243">
        <f t="shared" si="1091"/>
        <v>8.7911999999999999</v>
      </c>
      <c r="IE191" s="243">
        <f t="shared" si="866"/>
        <v>0</v>
      </c>
      <c r="IF191" s="244">
        <v>1.7616725555649999</v>
      </c>
      <c r="IG191" s="244">
        <v>2.9009678272600001</v>
      </c>
      <c r="IH191" s="243">
        <f t="shared" si="867"/>
        <v>6.0689852818027763</v>
      </c>
      <c r="II191" s="243">
        <f t="shared" si="868"/>
        <v>2.9741412832313885</v>
      </c>
      <c r="IJ191" s="243">
        <f t="shared" si="1092"/>
        <v>74.948360337430984</v>
      </c>
      <c r="IK191" s="244">
        <v>41.96</v>
      </c>
      <c r="IL191" s="243">
        <f t="shared" si="1093"/>
        <v>9.2311999999999994</v>
      </c>
      <c r="IM191" s="243">
        <f t="shared" si="869"/>
        <v>0</v>
      </c>
      <c r="IN191" s="244">
        <v>1.92731673451999</v>
      </c>
      <c r="IO191" s="244">
        <v>85.442720615040002</v>
      </c>
      <c r="IP191" s="243">
        <f t="shared" si="870"/>
        <v>15.74359948799445</v>
      </c>
      <c r="IQ191" s="243">
        <f t="shared" si="871"/>
        <v>7.7152418418777238</v>
      </c>
      <c r="IR191" s="243">
        <f t="shared" si="1094"/>
        <v>194.42409441531859</v>
      </c>
      <c r="IS191" s="244">
        <v>4.17</v>
      </c>
      <c r="IT191" s="243">
        <f t="shared" si="1095"/>
        <v>0.91739999999999999</v>
      </c>
      <c r="IU191" s="243">
        <f t="shared" si="872"/>
        <v>0</v>
      </c>
      <c r="IV191" s="244">
        <v>0.18254780641500001</v>
      </c>
      <c r="IW191" s="244">
        <v>0.43310049022605801</v>
      </c>
      <c r="IX191" s="243">
        <f t="shared" si="873"/>
        <v>0.64799153039095525</v>
      </c>
      <c r="IY191" s="243">
        <f t="shared" si="874"/>
        <v>0.31755199135160067</v>
      </c>
      <c r="IZ191" s="243">
        <f t="shared" si="1096"/>
        <v>8.0023101820603362</v>
      </c>
      <c r="JA191" s="244">
        <v>75.317962499999993</v>
      </c>
      <c r="JB191" s="243">
        <f t="shared" si="1097"/>
        <v>16.569951749999998</v>
      </c>
      <c r="JC191" s="244">
        <v>547.39038749999997</v>
      </c>
      <c r="JD191" s="243">
        <f t="shared" si="875"/>
        <v>0</v>
      </c>
      <c r="JE191" s="243">
        <f t="shared" si="876"/>
        <v>72.63605418538954</v>
      </c>
      <c r="JF191" s="243">
        <f t="shared" si="877"/>
        <v>35.595717796769478</v>
      </c>
      <c r="JG191" s="243">
        <f t="shared" si="1098"/>
        <v>897.01208847859073</v>
      </c>
      <c r="JH191" s="244">
        <v>477.86666666666702</v>
      </c>
      <c r="JI191" s="243">
        <f t="shared" si="1099"/>
        <v>105.13066666666674</v>
      </c>
      <c r="JJ191" s="244">
        <v>602.46666666666704</v>
      </c>
      <c r="JK191" s="243">
        <f t="shared" si="878"/>
        <v>0</v>
      </c>
      <c r="JL191" s="243">
        <f t="shared" si="879"/>
        <v>134.69474421877433</v>
      </c>
      <c r="JM191" s="243">
        <f t="shared" si="880"/>
        <v>66.007937210938763</v>
      </c>
      <c r="JN191" s="243">
        <f t="shared" si="1100"/>
        <v>1663.4000177156565</v>
      </c>
      <c r="JO191" s="244">
        <v>0</v>
      </c>
      <c r="JP191" s="243">
        <f t="shared" si="1101"/>
        <v>0</v>
      </c>
      <c r="JQ191" s="244">
        <v>0</v>
      </c>
      <c r="JR191" s="243">
        <f t="shared" si="881"/>
        <v>0</v>
      </c>
      <c r="JS191" s="243">
        <f t="shared" si="882"/>
        <v>0</v>
      </c>
      <c r="JT191" s="243">
        <f t="shared" si="883"/>
        <v>0</v>
      </c>
      <c r="JU191" s="243">
        <f t="shared" si="1102"/>
        <v>0</v>
      </c>
      <c r="JV191" s="244">
        <v>1.79238095238096</v>
      </c>
      <c r="JW191" s="243">
        <f t="shared" si="1103"/>
        <v>0.39432380952381119</v>
      </c>
      <c r="JX191" s="244">
        <v>3.67733333333334</v>
      </c>
      <c r="JY191" s="243">
        <f t="shared" si="884"/>
        <v>0</v>
      </c>
      <c r="JZ191" s="243">
        <f t="shared" si="885"/>
        <v>0.66628350698734462</v>
      </c>
      <c r="KA191" s="243">
        <f t="shared" si="886"/>
        <v>0.32651608011127281</v>
      </c>
      <c r="KB191" s="243">
        <f t="shared" si="1104"/>
        <v>8.2282052188040744</v>
      </c>
      <c r="KC191" s="244">
        <v>172.44</v>
      </c>
      <c r="KD191" s="243">
        <f t="shared" si="1105"/>
        <v>37.936799999999998</v>
      </c>
      <c r="KE191" s="244">
        <v>96.98</v>
      </c>
      <c r="KF191" s="243">
        <f t="shared" si="887"/>
        <v>0</v>
      </c>
      <c r="KG191" s="243">
        <f t="shared" si="888"/>
        <v>34.922482302204834</v>
      </c>
      <c r="KH191" s="243">
        <f t="shared" si="889"/>
        <v>17.113964115110246</v>
      </c>
      <c r="KI191" s="243">
        <f t="shared" si="1106"/>
        <v>431.27189570077815</v>
      </c>
      <c r="KJ191" s="244">
        <v>110.232</v>
      </c>
      <c r="KK191" s="243">
        <f t="shared" si="1107"/>
        <v>24.25104</v>
      </c>
      <c r="KL191" s="244">
        <v>106.848</v>
      </c>
      <c r="KM191" s="243">
        <f t="shared" si="890"/>
        <v>0</v>
      </c>
      <c r="KN191" s="243">
        <f t="shared" si="891"/>
        <v>27.420505983185294</v>
      </c>
      <c r="KO191" s="243">
        <f t="shared" si="892"/>
        <v>13.437577299159265</v>
      </c>
      <c r="KP191" s="243">
        <f t="shared" si="1108"/>
        <v>338.62694793881343</v>
      </c>
      <c r="KQ191" s="243">
        <f t="shared" si="1109"/>
        <v>1170.5190101190481</v>
      </c>
      <c r="KR191" s="243">
        <f t="shared" si="1109"/>
        <v>257.51418222619054</v>
      </c>
      <c r="KS191" s="243">
        <f t="shared" si="1110"/>
        <v>1832.7018612070744</v>
      </c>
      <c r="KT191" s="243">
        <f t="shared" si="1111"/>
        <v>0</v>
      </c>
      <c r="KU191" s="243">
        <f t="shared" si="1112"/>
        <v>0</v>
      </c>
      <c r="KV191" s="243">
        <f t="shared" si="1113"/>
        <v>0</v>
      </c>
      <c r="KW191" s="243">
        <f t="shared" si="1114"/>
        <v>370.49111065660361</v>
      </c>
      <c r="KX191" s="243">
        <f t="shared" si="1115"/>
        <v>11.942280033819447</v>
      </c>
      <c r="KY191" s="243">
        <f t="shared" si="1116"/>
        <v>316.02715680904657</v>
      </c>
      <c r="KZ191" s="243">
        <f t="shared" si="1117"/>
        <v>181.56130821044584</v>
      </c>
      <c r="LA191" s="243">
        <f t="shared" si="1117"/>
        <v>4575.3449669032352</v>
      </c>
      <c r="LB191" s="244">
        <v>277.56</v>
      </c>
      <c r="LC191" s="243">
        <f t="shared" si="1118"/>
        <v>61.063200000000002</v>
      </c>
      <c r="LD191" s="243">
        <f t="shared" si="893"/>
        <v>0</v>
      </c>
      <c r="LE191" s="243">
        <f t="shared" si="1119"/>
        <v>0</v>
      </c>
      <c r="LF191" s="243">
        <f t="shared" si="1120"/>
        <v>0</v>
      </c>
      <c r="LG191" s="244">
        <v>24.879551213675001</v>
      </c>
      <c r="LH191" s="243">
        <f t="shared" si="894"/>
        <v>41.301895373918292</v>
      </c>
      <c r="LI191" s="243">
        <f t="shared" si="1121"/>
        <v>1.3313107556310886</v>
      </c>
      <c r="LJ191" s="243">
        <f t="shared" si="1122"/>
        <v>35.23032048653409</v>
      </c>
      <c r="LK191" s="243">
        <f t="shared" si="895"/>
        <v>20.240232329379666</v>
      </c>
      <c r="LL191" s="243">
        <f t="shared" si="1123"/>
        <v>510.05385470036754</v>
      </c>
      <c r="LM191" s="243">
        <f t="shared" si="896"/>
        <v>0.54166666784117723</v>
      </c>
      <c r="LN191" s="244">
        <v>6.1545228937110799E-2</v>
      </c>
      <c r="LO191" s="243">
        <f t="shared" si="1124"/>
        <v>1.9838272432769494E-3</v>
      </c>
      <c r="LP191" s="243">
        <f t="shared" si="1125"/>
        <v>5.2497787819218517E-2</v>
      </c>
      <c r="LQ191" s="243">
        <f t="shared" si="897"/>
        <v>3.0160594838914402E-2</v>
      </c>
      <c r="LR191" s="243">
        <f t="shared" si="1126"/>
        <v>0.7600469899406429</v>
      </c>
      <c r="LS191" s="244">
        <v>988.24235999999996</v>
      </c>
      <c r="LT191" s="243">
        <f t="shared" si="898"/>
        <v>112.28603475631297</v>
      </c>
      <c r="LU191" s="243">
        <f t="shared" si="1127"/>
        <v>3.6193885153427008</v>
      </c>
      <c r="LV191" s="243">
        <f t="shared" si="1128"/>
        <v>95.779454061691894</v>
      </c>
      <c r="LW191" s="243">
        <f t="shared" si="899"/>
        <v>55.026419737815651</v>
      </c>
      <c r="LX191" s="243">
        <f t="shared" si="1129"/>
        <v>1386.6657773929542</v>
      </c>
      <c r="LY191" s="245">
        <f t="shared" si="900"/>
        <v>0</v>
      </c>
      <c r="LZ191" s="244">
        <v>0</v>
      </c>
      <c r="MA191" s="249">
        <f t="shared" si="1130"/>
        <v>0</v>
      </c>
      <c r="MB191" s="249">
        <f t="shared" si="1131"/>
        <v>0</v>
      </c>
      <c r="MC191" s="249">
        <f t="shared" si="901"/>
        <v>0</v>
      </c>
      <c r="MD191" s="247">
        <f t="shared" si="1132"/>
        <v>0</v>
      </c>
      <c r="ME191" s="250">
        <f t="shared" si="1133"/>
        <v>13215.437177299802</v>
      </c>
      <c r="MF191" s="251">
        <f t="shared" si="1180"/>
        <v>4606.690668456954</v>
      </c>
      <c r="MG191" s="252" t="e">
        <f t="shared" si="1134"/>
        <v>#REF!</v>
      </c>
      <c r="MH191" s="252" t="e">
        <f t="shared" si="1181"/>
        <v>#REF!</v>
      </c>
      <c r="MI191" s="252">
        <f t="shared" si="1135"/>
        <v>988.24235999999996</v>
      </c>
      <c r="MJ191" s="252">
        <f t="shared" si="1136"/>
        <v>0</v>
      </c>
      <c r="MK191" s="252">
        <f t="shared" si="1182"/>
        <v>999.04466666666656</v>
      </c>
      <c r="ML191" s="252">
        <f t="shared" si="1137"/>
        <v>0</v>
      </c>
      <c r="MM191" s="252">
        <f t="shared" si="1138"/>
        <v>0</v>
      </c>
      <c r="MN191" s="252">
        <f t="shared" si="1139"/>
        <v>518.71487999999999</v>
      </c>
      <c r="MO191" s="252">
        <f t="shared" si="1140"/>
        <v>141.15457030606919</v>
      </c>
      <c r="MP191" s="253">
        <f t="shared" si="1141"/>
        <v>3.6172400078433529</v>
      </c>
      <c r="MQ191" s="254">
        <f t="shared" si="1183"/>
        <v>0</v>
      </c>
      <c r="MR191" s="255">
        <f t="shared" si="1142"/>
        <v>0</v>
      </c>
      <c r="MS191" s="255">
        <f t="shared" si="1184"/>
        <v>0</v>
      </c>
      <c r="MT191" s="255">
        <f t="shared" si="1185"/>
        <v>1129.064798322476</v>
      </c>
      <c r="MU191" s="255">
        <f t="shared" si="902"/>
        <v>36.393877234999067</v>
      </c>
      <c r="MV191" s="255">
        <f t="shared" si="1143"/>
        <v>1174.9660273097827</v>
      </c>
      <c r="MW191" s="255" t="e">
        <f t="shared" si="903"/>
        <v>#REF!</v>
      </c>
      <c r="MX191" s="255" t="e">
        <f t="shared" si="904"/>
        <v>#REF!</v>
      </c>
      <c r="MY191" s="256" t="e">
        <f t="shared" si="1144"/>
        <v>#REF!</v>
      </c>
      <c r="MZ191" s="254">
        <f t="shared" si="1145"/>
        <v>520.09521621162276</v>
      </c>
      <c r="NA191" s="255">
        <f t="shared" si="905"/>
        <v>586.14730867049889</v>
      </c>
      <c r="NB191" s="255">
        <f t="shared" si="1146"/>
        <v>1.7487722193707187</v>
      </c>
      <c r="NC191" s="255">
        <f t="shared" si="906"/>
        <v>2.1684775520196911</v>
      </c>
      <c r="ND191" s="255">
        <f t="shared" si="1147"/>
        <v>531.73995419949097</v>
      </c>
      <c r="NE191" s="255">
        <f t="shared" si="1215"/>
        <v>0.97810069020410773</v>
      </c>
      <c r="NF191" s="256">
        <f t="shared" si="1186"/>
        <v>3.2887734042919749E-3</v>
      </c>
      <c r="NG191" s="257">
        <f t="shared" si="1187"/>
        <v>1.1250080932729518</v>
      </c>
      <c r="NH191" s="254">
        <f t="shared" si="1148"/>
        <v>894.86879865790274</v>
      </c>
      <c r="NI191" s="255">
        <f t="shared" si="907"/>
        <v>1008.5171360874564</v>
      </c>
      <c r="NJ191" s="255" t="e">
        <f t="shared" si="1149"/>
        <v>#REF!</v>
      </c>
      <c r="NK191" s="255" t="e">
        <f t="shared" si="908"/>
        <v>#REF!</v>
      </c>
      <c r="NL191" s="255">
        <f t="shared" si="1150"/>
        <v>976.77352681881644</v>
      </c>
      <c r="NM191" s="255">
        <f t="shared" si="1188"/>
        <v>0.91614767813408771</v>
      </c>
      <c r="NN191" s="256" t="e">
        <f t="shared" si="1189"/>
        <v>#REF!</v>
      </c>
      <c r="NO191" s="257" t="e">
        <f t="shared" si="1216"/>
        <v>#REF!</v>
      </c>
      <c r="NP191" s="254">
        <f t="shared" si="1151"/>
        <v>135.06695307993439</v>
      </c>
      <c r="NQ191" s="255">
        <f t="shared" si="909"/>
        <v>152.22045612108607</v>
      </c>
      <c r="NR191" s="255">
        <f t="shared" si="1152"/>
        <v>118.78831425902376</v>
      </c>
      <c r="NS191" s="255">
        <f t="shared" si="910"/>
        <v>147.29750968118947</v>
      </c>
      <c r="NT191" s="255">
        <f t="shared" si="1153"/>
        <v>1272.0909626156224</v>
      </c>
      <c r="NU191" s="255">
        <f t="shared" si="1154"/>
        <v>0.10617711865684129</v>
      </c>
      <c r="NV191" s="256">
        <f t="shared" si="1155"/>
        <v>9.3380361742981019E-2</v>
      </c>
      <c r="NW191" s="257">
        <f t="shared" si="911"/>
        <v>1.0358957808877343</v>
      </c>
      <c r="NX191" s="254">
        <f t="shared" si="1156"/>
        <v>42.106636022377856</v>
      </c>
      <c r="NY191" s="255">
        <f t="shared" si="912"/>
        <v>47.454178797219846</v>
      </c>
      <c r="NZ191" s="255">
        <f t="shared" si="1157"/>
        <v>0.14978096358624279</v>
      </c>
      <c r="OA191" s="255">
        <f t="shared" si="913"/>
        <v>0.18572839484694106</v>
      </c>
      <c r="OB191" s="255">
        <f t="shared" si="1158"/>
        <v>45.543108379182627</v>
      </c>
      <c r="OC191" s="255">
        <f t="shared" si="1190"/>
        <v>0.92454462422298</v>
      </c>
      <c r="OD191" s="256">
        <f t="shared" si="1191"/>
        <v>3.2887734042919745E-3</v>
      </c>
      <c r="OE191" s="257">
        <f t="shared" si="1192"/>
        <v>1.1182064728933485</v>
      </c>
      <c r="OF191" s="254">
        <f t="shared" si="1159"/>
        <v>0</v>
      </c>
      <c r="OG191" s="255">
        <f t="shared" si="914"/>
        <v>0</v>
      </c>
      <c r="OH191" s="255">
        <f t="shared" si="1160"/>
        <v>0</v>
      </c>
      <c r="OI191" s="255">
        <f t="shared" si="915"/>
        <v>0</v>
      </c>
      <c r="OJ191" s="255">
        <f t="shared" si="1161"/>
        <v>0</v>
      </c>
      <c r="OK191" s="255"/>
      <c r="OL191" s="256"/>
      <c r="OM191" s="257"/>
      <c r="ON191" s="258"/>
      <c r="OO191" s="254">
        <f t="shared" si="1162"/>
        <v>0</v>
      </c>
      <c r="OP191" s="255">
        <f t="shared" si="916"/>
        <v>0</v>
      </c>
      <c r="OQ191" s="255">
        <f t="shared" si="1163"/>
        <v>0</v>
      </c>
      <c r="OR191" s="255">
        <f t="shared" si="917"/>
        <v>0</v>
      </c>
      <c r="OS191" s="255">
        <f t="shared" si="1164"/>
        <v>0</v>
      </c>
      <c r="OT191" s="255"/>
      <c r="OU191" s="256"/>
      <c r="OV191" s="257"/>
      <c r="OW191" s="258"/>
      <c r="OX191" s="254">
        <f t="shared" si="1165"/>
        <v>888.59673910775962</v>
      </c>
      <c r="OY191" s="255">
        <f t="shared" si="918"/>
        <v>1001.448524974445</v>
      </c>
      <c r="OZ191" s="255">
        <f t="shared" si="1166"/>
        <v>4.737880746355998</v>
      </c>
      <c r="PA191" s="255">
        <f t="shared" si="919"/>
        <v>5.8749721254814373</v>
      </c>
      <c r="PB191" s="255">
        <f t="shared" si="1167"/>
        <v>1440.6224339362768</v>
      </c>
      <c r="PC191" s="255">
        <f t="shared" si="804"/>
        <v>0.61681445337471752</v>
      </c>
      <c r="PD191" s="259">
        <f t="shared" si="920"/>
        <v>3.2887734042919736E-3</v>
      </c>
      <c r="PE191" s="257">
        <f t="shared" si="805"/>
        <v>1.0791247411956191</v>
      </c>
      <c r="PF191" s="254">
        <f t="shared" si="921"/>
        <v>16.690281695998312</v>
      </c>
      <c r="PG191" s="255">
        <f t="shared" si="922"/>
        <v>18.809947471390096</v>
      </c>
      <c r="PH191" s="255">
        <f t="shared" si="1168"/>
        <v>0.51697159657669467</v>
      </c>
      <c r="PI191" s="255">
        <f t="shared" si="923"/>
        <v>0.64104477975510143</v>
      </c>
      <c r="PJ191" s="255">
        <f t="shared" si="924"/>
        <v>157.19282935519186</v>
      </c>
      <c r="PK191" s="255">
        <f t="shared" si="1193"/>
        <v>0.10617711866668589</v>
      </c>
      <c r="PL191" s="259">
        <f t="shared" si="1194"/>
        <v>3.2887734045969051E-3</v>
      </c>
      <c r="PM191" s="257">
        <f t="shared" si="1195"/>
        <v>1.0142737996877724</v>
      </c>
      <c r="PN191" s="254">
        <f t="shared" si="925"/>
        <v>0.42770669459751015</v>
      </c>
      <c r="PO191" s="255">
        <f t="shared" si="926"/>
        <v>0.48202544481139392</v>
      </c>
      <c r="PP191" s="255">
        <f t="shared" si="1169"/>
        <v>1.324796170610049E-2</v>
      </c>
      <c r="PQ191" s="255">
        <f t="shared" si="927"/>
        <v>1.6427472515564607E-2</v>
      </c>
      <c r="PR191" s="255">
        <f t="shared" si="928"/>
        <v>4.0282379100922734</v>
      </c>
      <c r="PS191" s="255">
        <f t="shared" si="1196"/>
        <v>0.1061771186666859</v>
      </c>
      <c r="PT191" s="259">
        <f t="shared" si="1197"/>
        <v>3.2887734045969055E-3</v>
      </c>
      <c r="PU191" s="257">
        <f t="shared" si="1198"/>
        <v>1.0142737996877724</v>
      </c>
      <c r="PV191" s="254">
        <f t="shared" si="929"/>
        <v>288.93248666435051</v>
      </c>
      <c r="PW191" s="255">
        <f t="shared" si="930"/>
        <v>325.62691247072303</v>
      </c>
      <c r="PX191" s="255">
        <f t="shared" si="931"/>
        <v>0.95843524185703577</v>
      </c>
      <c r="PY191" s="255">
        <f t="shared" si="932"/>
        <v>1.1884596999027244</v>
      </c>
      <c r="PZ191" s="255">
        <f t="shared" si="933"/>
        <v>291.42635385163396</v>
      </c>
      <c r="QA191" s="255">
        <f t="shared" si="1170"/>
        <v>0.99144254747615213</v>
      </c>
      <c r="QB191" s="259">
        <f t="shared" si="934"/>
        <v>3.2887734042919745E-3</v>
      </c>
      <c r="QC191" s="257">
        <f t="shared" si="1171"/>
        <v>1.1267025091465013</v>
      </c>
      <c r="QD191" s="254">
        <f t="shared" si="935"/>
        <v>621.43292686316943</v>
      </c>
      <c r="QE191" s="255">
        <f t="shared" si="936"/>
        <v>700.35490857479192</v>
      </c>
      <c r="QF191" s="255">
        <f t="shared" si="937"/>
        <v>2.0780521894980435</v>
      </c>
      <c r="QG191" s="255">
        <f t="shared" si="938"/>
        <v>2.576784714977574</v>
      </c>
      <c r="QH191" s="255">
        <f t="shared" si="939"/>
        <v>631.862379690284</v>
      </c>
      <c r="QI191" s="255">
        <f t="shared" si="1199"/>
        <v>0.98349410700439754</v>
      </c>
      <c r="QJ191" s="259">
        <f t="shared" si="1200"/>
        <v>3.2887734042919745E-3</v>
      </c>
      <c r="QK191" s="257">
        <f t="shared" si="1201"/>
        <v>1.1256930572065884</v>
      </c>
      <c r="QL191" s="254">
        <f t="shared" si="940"/>
        <v>1813.5863236522755</v>
      </c>
      <c r="QM191" s="255">
        <f t="shared" si="941"/>
        <v>2043.9117867561145</v>
      </c>
      <c r="QN191" s="255">
        <f t="shared" si="942"/>
        <v>11.942280033819447</v>
      </c>
      <c r="QO191" s="255">
        <f t="shared" si="943"/>
        <v>14.808427241936114</v>
      </c>
      <c r="QP191" s="255">
        <f t="shared" si="1172"/>
        <v>3631.226164208917</v>
      </c>
      <c r="QQ191" s="255">
        <f t="shared" si="1173"/>
        <v>0.49944185287268533</v>
      </c>
      <c r="QR191" s="259">
        <f t="shared" si="944"/>
        <v>3.2887734042919741E-3</v>
      </c>
      <c r="QS191" s="257">
        <f t="shared" si="1174"/>
        <v>1.064218420931861</v>
      </c>
      <c r="QT191" s="254">
        <f t="shared" si="945"/>
        <v>381.60419099357159</v>
      </c>
      <c r="QU191" s="255">
        <f t="shared" si="946"/>
        <v>430.06792324975521</v>
      </c>
      <c r="QV191" s="255">
        <f t="shared" si="947"/>
        <v>1.3313107556310886</v>
      </c>
      <c r="QW191" s="255">
        <f t="shared" si="948"/>
        <v>1.6508253369825499</v>
      </c>
      <c r="QX191" s="255">
        <f t="shared" si="949"/>
        <v>404.80464658759325</v>
      </c>
      <c r="QY191" s="255">
        <f t="shared" si="1202"/>
        <v>0.94268727943318842</v>
      </c>
      <c r="QZ191" s="259">
        <f t="shared" si="1203"/>
        <v>3.2887734042919741E-3</v>
      </c>
      <c r="RA191" s="257">
        <f t="shared" si="1204"/>
        <v>1.1205105901050449</v>
      </c>
      <c r="RB191" s="254">
        <f t="shared" si="950"/>
        <v>6.4047301139446594E-2</v>
      </c>
      <c r="RC191" s="255">
        <f t="shared" si="951"/>
        <v>7.2181308384156317E-2</v>
      </c>
      <c r="RD191" s="255">
        <f t="shared" si="1175"/>
        <v>1.9838272432769494E-3</v>
      </c>
      <c r="RE191" s="255">
        <f t="shared" si="952"/>
        <v>2.4599457816634174E-3</v>
      </c>
      <c r="RF191" s="255">
        <f t="shared" si="953"/>
        <v>0.60321189677828801</v>
      </c>
      <c r="RG191" s="255">
        <f t="shared" si="1205"/>
        <v>0.1061771186568413</v>
      </c>
      <c r="RH191" s="259">
        <f t="shared" si="1206"/>
        <v>3.2887734042919745E-3</v>
      </c>
      <c r="RI191" s="257">
        <f t="shared" si="1207"/>
        <v>1.0142737996864488</v>
      </c>
      <c r="RJ191" s="254">
        <f t="shared" si="954"/>
        <v>116.85093395526411</v>
      </c>
      <c r="RK191" s="255">
        <f t="shared" si="955"/>
        <v>131.69100256758264</v>
      </c>
      <c r="RL191" s="255">
        <f t="shared" si="1176"/>
        <v>3.6193885153427008</v>
      </c>
      <c r="RM191" s="255">
        <f t="shared" si="956"/>
        <v>4.4880417590249486</v>
      </c>
      <c r="RN191" s="255">
        <f t="shared" si="957"/>
        <v>1100.528394756313</v>
      </c>
      <c r="RO191" s="255">
        <f t="shared" si="1208"/>
        <v>0.10617711865684129</v>
      </c>
      <c r="RP191" s="259">
        <f t="shared" si="1209"/>
        <v>3.2887734042919741E-3</v>
      </c>
      <c r="RQ191" s="257">
        <f t="shared" si="1210"/>
        <v>1.0142737996864488</v>
      </c>
      <c r="RR191" s="254">
        <f t="shared" si="958"/>
        <v>0</v>
      </c>
      <c r="RS191" s="255">
        <f t="shared" si="959"/>
        <v>0</v>
      </c>
      <c r="RT191" s="255">
        <f t="shared" si="1177"/>
        <v>0</v>
      </c>
      <c r="RU191" s="255">
        <f t="shared" si="960"/>
        <v>0</v>
      </c>
      <c r="RV191" s="255">
        <f t="shared" si="961"/>
        <v>0</v>
      </c>
      <c r="RW191" s="255"/>
      <c r="RX191" s="259"/>
      <c r="RY191" s="257"/>
      <c r="RZ191" s="260"/>
      <c r="SA191" s="242" t="e">
        <f t="shared" si="962"/>
        <v>#REF!</v>
      </c>
      <c r="SB191" s="242">
        <f t="shared" si="963"/>
        <v>0.25087680479986824</v>
      </c>
      <c r="SC191" s="242">
        <f t="shared" si="964"/>
        <v>0.37126504787016396</v>
      </c>
      <c r="SD191" s="242">
        <f t="shared" si="965"/>
        <v>2.0910461043105618E-2</v>
      </c>
      <c r="SE191" s="242">
        <f t="shared" si="966"/>
        <v>0</v>
      </c>
      <c r="SF191" s="262">
        <v>0</v>
      </c>
      <c r="SG191" s="242">
        <f t="shared" si="967"/>
        <v>0</v>
      </c>
      <c r="SH191" s="262">
        <v>0</v>
      </c>
      <c r="SI191" s="242">
        <f t="shared" si="968"/>
        <v>0.56330311490411322</v>
      </c>
      <c r="SJ191" s="242">
        <f t="shared" si="969"/>
        <v>4.4932329326168315E-2</v>
      </c>
      <c r="SK191" s="242">
        <f t="shared" si="970"/>
        <v>1.1157011796565498E-3</v>
      </c>
      <c r="SL191" s="242">
        <f t="shared" si="971"/>
        <v>0.13835906812319038</v>
      </c>
      <c r="SM191" s="242">
        <f t="shared" si="972"/>
        <v>0.2987589373826286</v>
      </c>
      <c r="SN191" s="242">
        <f t="shared" si="973"/>
        <v>1.3286766985334284</v>
      </c>
      <c r="SO191" s="242">
        <f t="shared" si="974"/>
        <v>0.18768552384259504</v>
      </c>
      <c r="SP191" s="242">
        <f t="shared" si="975"/>
        <v>1.0142737996864489E-4</v>
      </c>
      <c r="SQ191" s="242">
        <f t="shared" si="976"/>
        <v>0.31452630528276776</v>
      </c>
      <c r="SR191" s="242">
        <f t="shared" si="977"/>
        <v>0</v>
      </c>
      <c r="SS191" s="242" t="e">
        <f t="shared" si="978"/>
        <v>#REF!</v>
      </c>
      <c r="ST191" s="242" t="e">
        <f t="shared" si="979"/>
        <v>#REF!</v>
      </c>
      <c r="SU191" s="242" t="e">
        <f t="shared" si="1211"/>
        <v>#REF!</v>
      </c>
      <c r="SV191" s="242" t="e">
        <f t="shared" si="1212"/>
        <v>#REF!</v>
      </c>
      <c r="SW191" s="242" t="e">
        <f t="shared" si="980"/>
        <v>#REF!</v>
      </c>
      <c r="SX191" s="242" t="e">
        <f t="shared" si="980"/>
        <v>#REF!</v>
      </c>
      <c r="SY191" s="242" t="e">
        <f t="shared" si="980"/>
        <v>#REF!</v>
      </c>
      <c r="SZ191" s="263" t="e">
        <f t="shared" si="980"/>
        <v>#REF!</v>
      </c>
      <c r="TA191" s="264">
        <f t="shared" si="981"/>
        <v>1788.6720000000003</v>
      </c>
      <c r="TB191" s="264">
        <f t="shared" si="982"/>
        <v>997.18464000000006</v>
      </c>
      <c r="TC191" s="264">
        <f t="shared" si="983"/>
        <v>1602.650112</v>
      </c>
      <c r="TD191" s="264">
        <f t="shared" si="984"/>
        <v>83.620416000000006</v>
      </c>
      <c r="TE191" s="264">
        <f t="shared" si="985"/>
        <v>0</v>
      </c>
      <c r="TF191" s="264">
        <f t="shared" si="985"/>
        <v>0</v>
      </c>
      <c r="TG191" s="264">
        <f t="shared" si="986"/>
        <v>2334.2169600000002</v>
      </c>
      <c r="TH191" s="264">
        <f t="shared" si="987"/>
        <v>198.09542400000001</v>
      </c>
      <c r="TI191" s="264">
        <f t="shared" si="988"/>
        <v>4.9188480000000006</v>
      </c>
      <c r="TJ191" s="264">
        <f t="shared" si="989"/>
        <v>549.1223040000001</v>
      </c>
      <c r="TK191" s="264">
        <f t="shared" si="990"/>
        <v>1186.7838720000002</v>
      </c>
      <c r="TL191" s="264">
        <f t="shared" si="991"/>
        <v>5582.8924800000004</v>
      </c>
      <c r="TM191" s="264">
        <f t="shared" si="992"/>
        <v>749.0064000000001</v>
      </c>
      <c r="TN191" s="264">
        <f t="shared" si="993"/>
        <v>0.44716800000000007</v>
      </c>
      <c r="TO191" s="264">
        <f t="shared" si="994"/>
        <v>1386.667968</v>
      </c>
      <c r="TP191" s="264">
        <f t="shared" si="994"/>
        <v>0</v>
      </c>
      <c r="TQ191" s="264"/>
      <c r="TR191" s="264"/>
      <c r="TS191" s="264" t="e">
        <f t="shared" si="995"/>
        <v>#REF!</v>
      </c>
      <c r="TT191" s="264">
        <f t="shared" si="996"/>
        <v>1121.8407904874748</v>
      </c>
      <c r="TU191" s="264">
        <f t="shared" si="997"/>
        <v>1660.1784892600549</v>
      </c>
      <c r="TV191" s="264">
        <f t="shared" si="998"/>
        <v>93.504890437234536</v>
      </c>
      <c r="TW191" s="264">
        <f t="shared" si="998"/>
        <v>0</v>
      </c>
      <c r="TX191" s="264">
        <f t="shared" si="999"/>
        <v>0</v>
      </c>
      <c r="TY191" s="264">
        <f t="shared" si="1000"/>
        <v>2518.9112728544251</v>
      </c>
      <c r="TZ191" s="264">
        <f t="shared" si="1001"/>
        <v>200.92299840124033</v>
      </c>
      <c r="UA191" s="264">
        <f t="shared" si="1002"/>
        <v>4.9890586510466006</v>
      </c>
      <c r="UB191" s="264">
        <f t="shared" si="1003"/>
        <v>618.69747774510802</v>
      </c>
      <c r="UC191" s="264">
        <f t="shared" si="1004"/>
        <v>1335.9543651151528</v>
      </c>
      <c r="UD191" s="264">
        <f t="shared" si="1005"/>
        <v>5941.4170192979618</v>
      </c>
      <c r="UE191" s="264">
        <f t="shared" si="1006"/>
        <v>839.26960325645541</v>
      </c>
      <c r="UF191" s="264">
        <f t="shared" si="1007"/>
        <v>0.45355078645819003</v>
      </c>
      <c r="UG191" s="264">
        <f t="shared" si="1008"/>
        <v>1406.4609888068471</v>
      </c>
      <c r="UH191" s="264">
        <f t="shared" si="1008"/>
        <v>0</v>
      </c>
      <c r="UI191" s="191"/>
      <c r="UJ191" s="191"/>
      <c r="UK191" s="191"/>
      <c r="UL191" s="191"/>
      <c r="UM191" s="189"/>
      <c r="UN191" s="191"/>
      <c r="UO191" s="191"/>
      <c r="UP191" s="191"/>
      <c r="UQ191" s="191"/>
      <c r="UR191" s="191"/>
      <c r="US191" s="191"/>
      <c r="UT191" s="191"/>
      <c r="UU191" s="191"/>
      <c r="UV191" s="192"/>
      <c r="UW191" s="191"/>
      <c r="UX191" s="191"/>
      <c r="UY191" s="191"/>
      <c r="UZ191" s="191"/>
      <c r="VA191" s="191"/>
      <c r="VB191" s="191"/>
      <c r="VC191" s="191"/>
      <c r="VD191" s="191"/>
      <c r="VE191" s="191"/>
      <c r="VF191" s="191"/>
      <c r="VG191" s="191"/>
      <c r="VH191" s="191"/>
      <c r="VI191" s="191"/>
      <c r="VJ191" s="191"/>
      <c r="VK191" s="191"/>
      <c r="VL191" s="191"/>
      <c r="VM191" s="191"/>
      <c r="VN191" s="219"/>
      <c r="VO191" s="191"/>
      <c r="VP191" s="191"/>
      <c r="VQ191" s="191"/>
      <c r="VR191" s="191"/>
      <c r="VS191" s="191"/>
      <c r="VT191" s="191"/>
      <c r="VU191" s="191"/>
      <c r="VV191" s="191"/>
    </row>
    <row r="192" spans="1:594" ht="23.1" hidden="1" customHeight="1" thickBot="1" x14ac:dyDescent="0.35">
      <c r="A192" s="265">
        <v>155</v>
      </c>
      <c r="B192" s="266" t="s">
        <v>200</v>
      </c>
      <c r="C192" s="265">
        <v>5</v>
      </c>
      <c r="D192" s="267">
        <v>3155.56</v>
      </c>
      <c r="E192" s="239"/>
      <c r="F192" s="240">
        <f t="shared" si="1009"/>
        <v>3155.56</v>
      </c>
      <c r="G192" s="240"/>
      <c r="H192" s="268">
        <f>1796.5</f>
        <v>1796.5</v>
      </c>
      <c r="I192" s="269">
        <v>3.6480000000000001</v>
      </c>
      <c r="J192" s="269">
        <v>3.6480000000000001</v>
      </c>
      <c r="K192" s="269">
        <f t="shared" si="1213"/>
        <v>3.0835000000000004</v>
      </c>
      <c r="L192" s="269">
        <f t="shared" si="1214"/>
        <v>3.3059000000000003</v>
      </c>
      <c r="M192" s="269">
        <v>0.38579999999999998</v>
      </c>
      <c r="N192" s="269">
        <v>0.22239999999999999</v>
      </c>
      <c r="O192" s="269">
        <v>0.34210000000000002</v>
      </c>
      <c r="P192" s="269">
        <v>1.9699999999999999E-2</v>
      </c>
      <c r="Q192" s="269">
        <v>0</v>
      </c>
      <c r="R192" s="269">
        <v>0</v>
      </c>
      <c r="S192" s="269">
        <v>0.54900000000000004</v>
      </c>
      <c r="T192" s="269">
        <v>4.9799999999999997E-2</v>
      </c>
      <c r="U192" s="269">
        <v>1.2999999999999999E-3</v>
      </c>
      <c r="V192" s="269">
        <v>5.2699999999999997E-2</v>
      </c>
      <c r="W192" s="269">
        <v>0.20019999999999999</v>
      </c>
      <c r="X192" s="269">
        <v>1.4186000000000001</v>
      </c>
      <c r="Y192" s="269">
        <v>0.14480000000000001</v>
      </c>
      <c r="Z192" s="269">
        <v>2.0000000000000001E-4</v>
      </c>
      <c r="AA192" s="269">
        <v>0.26140000000000002</v>
      </c>
      <c r="AB192" s="269">
        <v>0</v>
      </c>
      <c r="AC192" s="244">
        <v>267.47000000000003</v>
      </c>
      <c r="AD192" s="243">
        <f t="shared" si="1217"/>
        <v>58.84340000000001</v>
      </c>
      <c r="AE192" s="243">
        <f t="shared" si="806"/>
        <v>0</v>
      </c>
      <c r="AF192" s="243">
        <f t="shared" si="1010"/>
        <v>0</v>
      </c>
      <c r="AG192" s="243">
        <f t="shared" si="1011"/>
        <v>0</v>
      </c>
      <c r="AH192" s="244">
        <v>9.7074775645416604</v>
      </c>
      <c r="AI192" s="243">
        <f t="shared" si="807"/>
        <v>38.179351001569003</v>
      </c>
      <c r="AJ192" s="243">
        <f t="shared" si="1012"/>
        <v>1.2306597595882027</v>
      </c>
      <c r="AK192" s="243">
        <f t="shared" si="1013"/>
        <v>32.566804975312351</v>
      </c>
      <c r="AL192" s="243">
        <f t="shared" si="808"/>
        <v>18.710011428305535</v>
      </c>
      <c r="AM192" s="243">
        <f t="shared" si="1014"/>
        <v>471.49228799329944</v>
      </c>
      <c r="AN192" s="244">
        <v>443.03</v>
      </c>
      <c r="AO192" s="244">
        <v>97.4666</v>
      </c>
      <c r="AP192" s="243">
        <f t="shared" si="1015"/>
        <v>0</v>
      </c>
      <c r="AQ192" s="243">
        <f t="shared" si="1016"/>
        <v>0</v>
      </c>
      <c r="AR192" s="243">
        <f t="shared" si="1017"/>
        <v>0</v>
      </c>
      <c r="AS192" s="244">
        <v>55.386622393650001</v>
      </c>
      <c r="AT192" s="244" t="e">
        <f t="shared" si="809"/>
        <v>#REF!</v>
      </c>
      <c r="AU192" s="243">
        <f t="shared" si="810"/>
        <v>67.70542017688571</v>
      </c>
      <c r="AV192" s="243">
        <f t="shared" si="1018"/>
        <v>2.1823926790761905</v>
      </c>
      <c r="AW192" s="243">
        <f t="shared" si="1019"/>
        <v>57.752401673396726</v>
      </c>
      <c r="AX192" s="243">
        <f t="shared" si="811"/>
        <v>33.179432128526784</v>
      </c>
      <c r="AY192" s="243">
        <f t="shared" si="1020"/>
        <v>836.12168963887484</v>
      </c>
      <c r="AZ192" s="244">
        <v>132</v>
      </c>
      <c r="BA192" s="243">
        <f t="shared" si="1021"/>
        <v>672.82599999999991</v>
      </c>
      <c r="BB192" s="243">
        <f t="shared" si="1022"/>
        <v>70.166139999999999</v>
      </c>
      <c r="BC192" s="243">
        <f t="shared" si="1023"/>
        <v>56.132912000000005</v>
      </c>
      <c r="BD192" s="243">
        <f t="shared" si="1024"/>
        <v>14.033227999999994</v>
      </c>
      <c r="BE192" s="244">
        <v>26.312302500000001</v>
      </c>
      <c r="BF192" s="243">
        <f t="shared" si="1025"/>
        <v>21.049842000000002</v>
      </c>
      <c r="BG192" s="243">
        <f t="shared" si="1026"/>
        <v>5.2624604999999995</v>
      </c>
      <c r="BH192" s="243">
        <f t="shared" si="812"/>
        <v>87.409879261541647</v>
      </c>
      <c r="BI192" s="243">
        <f t="shared" si="1027"/>
        <v>2.817539276485395</v>
      </c>
      <c r="BJ192" s="243">
        <f t="shared" si="1028"/>
        <v>74.560211636631564</v>
      </c>
      <c r="BK192" s="243">
        <f t="shared" si="813"/>
        <v>42.835716088077078</v>
      </c>
      <c r="BL192" s="243">
        <f t="shared" si="1029"/>
        <v>1079.4600454195424</v>
      </c>
      <c r="BM192" s="244">
        <v>22.66</v>
      </c>
      <c r="BN192" s="243">
        <f t="shared" si="1030"/>
        <v>4.9851999999999999</v>
      </c>
      <c r="BO192" s="243">
        <f t="shared" si="814"/>
        <v>0</v>
      </c>
      <c r="BP192" s="243">
        <f t="shared" si="1031"/>
        <v>0</v>
      </c>
      <c r="BQ192" s="243">
        <f t="shared" si="1032"/>
        <v>0</v>
      </c>
      <c r="BR192" s="244">
        <v>2.7664930941499999</v>
      </c>
      <c r="BS192" s="243">
        <f t="shared" si="815"/>
        <v>3.4554362026821539</v>
      </c>
      <c r="BT192" s="243">
        <f t="shared" si="1033"/>
        <v>0.11138131411113913</v>
      </c>
      <c r="BU192" s="243">
        <f t="shared" si="1034"/>
        <v>2.9474706605871583</v>
      </c>
      <c r="BV192" s="243">
        <f t="shared" si="816"/>
        <v>1.6933564648416077</v>
      </c>
      <c r="BW192" s="243">
        <f t="shared" si="1035"/>
        <v>42.672582914008508</v>
      </c>
      <c r="BX192" s="244">
        <v>0</v>
      </c>
      <c r="BY192" s="243">
        <f t="shared" si="817"/>
        <v>0</v>
      </c>
      <c r="BZ192" s="243">
        <f t="shared" si="1036"/>
        <v>0</v>
      </c>
      <c r="CA192" s="243">
        <f t="shared" si="1037"/>
        <v>0</v>
      </c>
      <c r="CB192" s="243">
        <f t="shared" si="818"/>
        <v>0</v>
      </c>
      <c r="CC192" s="243">
        <f t="shared" si="1038"/>
        <v>0</v>
      </c>
      <c r="CD192" s="245"/>
      <c r="CE192" s="243">
        <f t="shared" si="819"/>
        <v>0</v>
      </c>
      <c r="CF192" s="243">
        <f t="shared" si="1039"/>
        <v>0</v>
      </c>
      <c r="CG192" s="243">
        <f t="shared" si="1040"/>
        <v>0</v>
      </c>
      <c r="CH192" s="243">
        <f t="shared" si="820"/>
        <v>0</v>
      </c>
      <c r="CI192" s="243">
        <f t="shared" si="1041"/>
        <v>0</v>
      </c>
      <c r="CJ192" s="245"/>
      <c r="CK192" s="243">
        <f t="shared" si="821"/>
        <v>0</v>
      </c>
      <c r="CL192" s="243">
        <f t="shared" si="1042"/>
        <v>0</v>
      </c>
      <c r="CM192" s="243">
        <f t="shared" si="1043"/>
        <v>0</v>
      </c>
      <c r="CN192" s="243">
        <f t="shared" si="822"/>
        <v>0</v>
      </c>
      <c r="CO192" s="243">
        <f t="shared" si="1044"/>
        <v>0</v>
      </c>
      <c r="CP192" s="243">
        <v>0</v>
      </c>
      <c r="CQ192" s="243">
        <f t="shared" si="823"/>
        <v>0</v>
      </c>
      <c r="CR192" s="243">
        <f t="shared" si="1178"/>
        <v>0</v>
      </c>
      <c r="CS192" s="243">
        <f t="shared" si="1045"/>
        <v>0</v>
      </c>
      <c r="CT192" s="243">
        <f t="shared" si="824"/>
        <v>0</v>
      </c>
      <c r="CU192" s="243">
        <f t="shared" si="1046"/>
        <v>0</v>
      </c>
      <c r="CV192" s="243"/>
      <c r="CW192" s="243">
        <f t="shared" si="825"/>
        <v>0</v>
      </c>
      <c r="CX192" s="243">
        <f t="shared" si="1179"/>
        <v>0</v>
      </c>
      <c r="CY192" s="243">
        <f t="shared" si="1047"/>
        <v>0</v>
      </c>
      <c r="CZ192" s="243">
        <f t="shared" si="826"/>
        <v>0</v>
      </c>
      <c r="DA192" s="243">
        <f t="shared" si="1048"/>
        <v>0</v>
      </c>
      <c r="DB192" s="244">
        <v>33.85</v>
      </c>
      <c r="DC192" s="243">
        <f t="shared" si="1049"/>
        <v>7.4470000000000001</v>
      </c>
      <c r="DD192" s="243">
        <f t="shared" si="827"/>
        <v>0</v>
      </c>
      <c r="DE192" s="244">
        <v>1.394985121315</v>
      </c>
      <c r="DF192" s="244">
        <v>4.1187490124999997E-2</v>
      </c>
      <c r="DG192" s="243">
        <f t="shared" si="828"/>
        <v>4.855426866235196</v>
      </c>
      <c r="DH192" s="243">
        <f t="shared" si="829"/>
        <v>2.3794299738837603</v>
      </c>
      <c r="DI192" s="243">
        <f t="shared" si="1050"/>
        <v>59.961635341870753</v>
      </c>
      <c r="DJ192" s="244">
        <v>203.3</v>
      </c>
      <c r="DK192" s="243">
        <f t="shared" si="1051"/>
        <v>44.726000000000006</v>
      </c>
      <c r="DL192" s="243">
        <f t="shared" si="830"/>
        <v>0</v>
      </c>
      <c r="DM192" s="244">
        <v>8.4762406086950204</v>
      </c>
      <c r="DN192" s="244">
        <v>10.1786918216667</v>
      </c>
      <c r="DO192" s="243">
        <f t="shared" si="831"/>
        <v>30.300810468923384</v>
      </c>
      <c r="DP192" s="243">
        <f t="shared" si="832"/>
        <v>14.849087144964257</v>
      </c>
      <c r="DQ192" s="243">
        <f t="shared" si="1052"/>
        <v>374.19699605309921</v>
      </c>
      <c r="DR192" s="244">
        <v>42.92</v>
      </c>
      <c r="DS192" s="243">
        <f t="shared" si="1053"/>
        <v>9.442400000000001</v>
      </c>
      <c r="DT192" s="243">
        <f t="shared" si="833"/>
        <v>0</v>
      </c>
      <c r="DU192" s="244">
        <v>1.8153207274699901</v>
      </c>
      <c r="DV192" s="244">
        <v>0</v>
      </c>
      <c r="DW192" s="243">
        <f t="shared" si="834"/>
        <v>6.1557788644300908</v>
      </c>
      <c r="DX192" s="243">
        <f t="shared" si="835"/>
        <v>3.0166749795950043</v>
      </c>
      <c r="DY192" s="243">
        <f t="shared" si="836"/>
        <v>76.020209485794098</v>
      </c>
      <c r="DZ192" s="244">
        <v>166.5</v>
      </c>
      <c r="EA192" s="243">
        <f t="shared" si="1054"/>
        <v>36.630000000000003</v>
      </c>
      <c r="EB192" s="243">
        <f t="shared" si="837"/>
        <v>0</v>
      </c>
      <c r="EC192" s="244">
        <v>6.8948607792000001</v>
      </c>
      <c r="ED192" s="244">
        <v>6.5587662000000005E-2</v>
      </c>
      <c r="EE192" s="243">
        <f t="shared" si="838"/>
        <v>23.87088871158889</v>
      </c>
      <c r="EF192" s="243">
        <f t="shared" si="839"/>
        <v>11.698066857639446</v>
      </c>
      <c r="EG192" s="243">
        <f t="shared" si="840"/>
        <v>294.79128481251399</v>
      </c>
      <c r="EH192" s="244">
        <v>11.15</v>
      </c>
      <c r="EI192" s="243">
        <f t="shared" si="1055"/>
        <v>2.4530000000000003</v>
      </c>
      <c r="EJ192" s="243">
        <f t="shared" si="841"/>
        <v>0</v>
      </c>
      <c r="EK192" s="244">
        <v>0.47023162756999898</v>
      </c>
      <c r="EL192" s="244">
        <v>0</v>
      </c>
      <c r="EM192" s="243">
        <f t="shared" si="842"/>
        <v>1.5990281732782312</v>
      </c>
      <c r="EN192" s="243">
        <f t="shared" si="843"/>
        <v>0.78361299004241169</v>
      </c>
      <c r="EO192" s="243">
        <f t="shared" si="1056"/>
        <v>19.747047349068772</v>
      </c>
      <c r="EP192" s="244">
        <v>0</v>
      </c>
      <c r="EQ192" s="244">
        <v>366.04496</v>
      </c>
      <c r="ER192" s="244">
        <v>0</v>
      </c>
      <c r="ES192" s="244">
        <v>0</v>
      </c>
      <c r="ET192" s="244">
        <v>0</v>
      </c>
      <c r="EU192" s="243">
        <f t="shared" si="844"/>
        <v>41.59074612115716</v>
      </c>
      <c r="EV192" s="243">
        <f t="shared" si="1057"/>
        <v>1.3406214689310409</v>
      </c>
      <c r="EW192" s="243">
        <f t="shared" si="1058"/>
        <v>35.476708801304419</v>
      </c>
      <c r="EX192" s="243">
        <f t="shared" si="845"/>
        <v>20.381785306057861</v>
      </c>
      <c r="EY192" s="243">
        <f t="shared" si="1059"/>
        <v>513.620989712658</v>
      </c>
      <c r="EZ192" s="245">
        <f t="shared" si="1060"/>
        <v>457.71999999999997</v>
      </c>
      <c r="FA192" s="245">
        <f t="shared" si="1060"/>
        <v>100.69840000000002</v>
      </c>
      <c r="FB192" s="245">
        <f t="shared" si="1060"/>
        <v>0</v>
      </c>
      <c r="FC192" s="245">
        <f t="shared" si="1061"/>
        <v>0</v>
      </c>
      <c r="FD192" s="245">
        <f t="shared" si="1062"/>
        <v>0</v>
      </c>
      <c r="FE192" s="245">
        <f t="shared" si="1063"/>
        <v>29.337105838041705</v>
      </c>
      <c r="FF192" s="245">
        <f t="shared" si="1064"/>
        <v>108.37267920561294</v>
      </c>
      <c r="FG192" s="245">
        <f t="shared" si="1065"/>
        <v>3.4932467901727327</v>
      </c>
      <c r="FH192" s="245">
        <f t="shared" si="1066"/>
        <v>92.441380373287217</v>
      </c>
      <c r="FI192" s="245">
        <f t="shared" si="1067"/>
        <v>53.108657252182738</v>
      </c>
      <c r="FJ192" s="245">
        <f t="shared" si="1067"/>
        <v>1338.3381627550048</v>
      </c>
      <c r="FK192" s="244">
        <f t="shared" si="846"/>
        <v>111.98274024281555</v>
      </c>
      <c r="FL192" s="244">
        <v>12.723698529793801</v>
      </c>
      <c r="FM192" s="243">
        <f t="shared" si="1068"/>
        <v>0.4101312191793231</v>
      </c>
      <c r="FN192" s="243">
        <f t="shared" si="1069"/>
        <v>10.853254382648736</v>
      </c>
      <c r="FO192" s="244">
        <v>6.2353219264896902</v>
      </c>
      <c r="FP192" s="244">
        <f t="shared" si="1070"/>
        <v>157.13011283891885</v>
      </c>
      <c r="FQ192" s="244">
        <f t="shared" si="847"/>
        <v>2.8696800062224055</v>
      </c>
      <c r="FR192" s="244">
        <v>0.32605866937153499</v>
      </c>
      <c r="FS192" s="243">
        <f t="shared" si="1071"/>
        <v>1.0510060363360609E-2</v>
      </c>
      <c r="FT192" s="243">
        <f t="shared" si="1072"/>
        <v>0.27812649553671692</v>
      </c>
      <c r="FU192" s="244">
        <v>0.159786933468577</v>
      </c>
      <c r="FV192" s="244">
        <f t="shared" si="1073"/>
        <v>4.0266307308750209</v>
      </c>
      <c r="FW192" s="270">
        <v>1.4354E-2</v>
      </c>
      <c r="FX192" s="243">
        <f t="shared" si="1074"/>
        <v>64.011279862744928</v>
      </c>
      <c r="FY192" s="243">
        <f t="shared" si="1075"/>
        <v>14.082481569803884</v>
      </c>
      <c r="FZ192" s="243">
        <f t="shared" si="848"/>
        <v>0</v>
      </c>
      <c r="GA192" s="243">
        <f t="shared" si="1076"/>
        <v>0</v>
      </c>
      <c r="GB192" s="243">
        <f t="shared" si="1077"/>
        <v>0</v>
      </c>
      <c r="GC192" s="243">
        <f t="shared" si="1078"/>
        <v>1.1177106064122064</v>
      </c>
      <c r="GD192" s="243">
        <f t="shared" si="849"/>
        <v>9.0001627763309919</v>
      </c>
      <c r="GE192" s="243">
        <f t="shared" si="1079"/>
        <v>0.29010807852964837</v>
      </c>
      <c r="GF192" s="243">
        <f t="shared" si="1080"/>
        <v>7.6770960792600107</v>
      </c>
      <c r="GG192" s="243">
        <f t="shared" si="850"/>
        <v>4.4105817407646013</v>
      </c>
      <c r="GH192" s="247">
        <f t="shared" si="1081"/>
        <v>111.14665986726793</v>
      </c>
      <c r="GI192" s="244">
        <v>120</v>
      </c>
      <c r="GJ192" s="244">
        <v>4067.43</v>
      </c>
      <c r="GK192" s="244">
        <v>894.83460000000002</v>
      </c>
      <c r="GL192" s="244">
        <v>2494.85340162274</v>
      </c>
      <c r="GM192" s="244">
        <v>71.022008333333304</v>
      </c>
      <c r="GN192" s="271">
        <v>241.78</v>
      </c>
      <c r="GO192" s="243">
        <f t="shared" si="1082"/>
        <v>53.191600000000001</v>
      </c>
      <c r="GP192" s="243">
        <f t="shared" si="851"/>
        <v>0</v>
      </c>
      <c r="GQ192" s="243">
        <f t="shared" si="1083"/>
        <v>0</v>
      </c>
      <c r="GR192" s="243">
        <f t="shared" si="1084"/>
        <v>0</v>
      </c>
      <c r="GS192" s="244">
        <v>4.8737457624999996</v>
      </c>
      <c r="GT192" s="244">
        <v>2.0009790653666699</v>
      </c>
      <c r="GU192" s="245"/>
      <c r="GV192" s="243">
        <f t="shared" si="852"/>
        <v>34.296371307830981</v>
      </c>
      <c r="GW192" s="243">
        <f t="shared" si="1085"/>
        <v>1.1054971590980811</v>
      </c>
      <c r="GX192" s="243">
        <f t="shared" si="1086"/>
        <v>29.254641748549602</v>
      </c>
      <c r="GY192" s="243">
        <f t="shared" si="853"/>
        <v>16.807134806784884</v>
      </c>
      <c r="GZ192" s="243">
        <f t="shared" si="1087"/>
        <v>423.53979713097897</v>
      </c>
      <c r="HA192" s="244">
        <v>0</v>
      </c>
      <c r="HB192" s="244">
        <v>44</v>
      </c>
      <c r="HC192" s="244">
        <v>0</v>
      </c>
      <c r="HD192" s="244">
        <v>0</v>
      </c>
      <c r="HE192" s="244">
        <v>111.28</v>
      </c>
      <c r="HF192" s="243">
        <f t="shared" si="1088"/>
        <v>24.4816</v>
      </c>
      <c r="HG192" s="243">
        <f t="shared" si="854"/>
        <v>0</v>
      </c>
      <c r="HH192" s="244">
        <v>4.7835939193949901</v>
      </c>
      <c r="HI192" s="244">
        <v>119.098150388867</v>
      </c>
      <c r="HJ192" s="243">
        <f t="shared" si="855"/>
        <v>29.501185906706979</v>
      </c>
      <c r="HK192" s="243">
        <f t="shared" si="856"/>
        <v>14.45722651074845</v>
      </c>
      <c r="HL192" s="243">
        <f t="shared" si="857"/>
        <v>364.32210807086091</v>
      </c>
      <c r="HM192" s="244">
        <v>100.51</v>
      </c>
      <c r="HN192" s="243">
        <f t="shared" si="1089"/>
        <v>22.112200000000001</v>
      </c>
      <c r="HO192" s="243">
        <f t="shared" si="858"/>
        <v>0</v>
      </c>
      <c r="HP192" s="244">
        <v>4.3368795582800104</v>
      </c>
      <c r="HQ192" s="244">
        <v>97.886439904240007</v>
      </c>
      <c r="HR192" s="243">
        <f t="shared" si="859"/>
        <v>25.547388813782248</v>
      </c>
      <c r="HS192" s="243">
        <f t="shared" si="860"/>
        <v>12.519645413815114</v>
      </c>
      <c r="HT192" s="243">
        <f t="shared" si="861"/>
        <v>315.49506442814089</v>
      </c>
      <c r="HU192" s="244">
        <v>70.36</v>
      </c>
      <c r="HV192" s="243">
        <f t="shared" si="1090"/>
        <v>15.479200000000001</v>
      </c>
      <c r="HW192" s="243">
        <f t="shared" si="862"/>
        <v>0</v>
      </c>
      <c r="HX192" s="244">
        <v>2.8736545687100099</v>
      </c>
      <c r="HY192" s="244">
        <v>158.39185454615</v>
      </c>
      <c r="HZ192" s="243">
        <f t="shared" si="863"/>
        <v>28.076521589420413</v>
      </c>
      <c r="IA192" s="243">
        <f t="shared" si="864"/>
        <v>13.759061535214023</v>
      </c>
      <c r="IB192" s="243">
        <f t="shared" si="865"/>
        <v>346.72835068739334</v>
      </c>
      <c r="IC192" s="244">
        <v>29.43</v>
      </c>
      <c r="ID192" s="243">
        <f t="shared" si="1091"/>
        <v>6.4745999999999997</v>
      </c>
      <c r="IE192" s="243">
        <f t="shared" si="866"/>
        <v>0</v>
      </c>
      <c r="IF192" s="244">
        <v>1.2983198705600001</v>
      </c>
      <c r="IG192" s="244">
        <v>2.0163445572624998</v>
      </c>
      <c r="IH192" s="243">
        <f t="shared" si="867"/>
        <v>4.456169728101421</v>
      </c>
      <c r="II192" s="243">
        <f t="shared" si="868"/>
        <v>2.1837717077961964</v>
      </c>
      <c r="IJ192" s="243">
        <f t="shared" si="1092"/>
        <v>55.031047036464145</v>
      </c>
      <c r="IK192" s="244">
        <v>27.97</v>
      </c>
      <c r="IL192" s="243">
        <f t="shared" si="1093"/>
        <v>6.1533999999999995</v>
      </c>
      <c r="IM192" s="243">
        <f t="shared" si="869"/>
        <v>0</v>
      </c>
      <c r="IN192" s="244">
        <v>1.2848841397649999</v>
      </c>
      <c r="IO192" s="244">
        <v>56.961813743359997</v>
      </c>
      <c r="IP192" s="243">
        <f t="shared" si="870"/>
        <v>10.495271647077146</v>
      </c>
      <c r="IQ192" s="243">
        <f t="shared" si="871"/>
        <v>5.1432684765101078</v>
      </c>
      <c r="IR192" s="243">
        <f t="shared" si="1094"/>
        <v>129.61036560805468</v>
      </c>
      <c r="IS192" s="244">
        <v>6.01</v>
      </c>
      <c r="IT192" s="243">
        <f t="shared" si="1095"/>
        <v>1.3222</v>
      </c>
      <c r="IU192" s="243">
        <f t="shared" si="872"/>
        <v>0</v>
      </c>
      <c r="IV192" s="244">
        <v>0.262858987105</v>
      </c>
      <c r="IW192" s="244">
        <v>0.62366470592552203</v>
      </c>
      <c r="IX192" s="243">
        <f t="shared" si="873"/>
        <v>0.93382750183685537</v>
      </c>
      <c r="IY192" s="243">
        <f t="shared" si="874"/>
        <v>0.45762755974336894</v>
      </c>
      <c r="IZ192" s="243">
        <f t="shared" si="1096"/>
        <v>11.532214505532895</v>
      </c>
      <c r="JA192" s="244">
        <v>53.211112499999999</v>
      </c>
      <c r="JB192" s="243">
        <f t="shared" si="1097"/>
        <v>11.706444749999999</v>
      </c>
      <c r="JC192" s="244">
        <v>386.7238375</v>
      </c>
      <c r="JD192" s="243">
        <f t="shared" si="875"/>
        <v>0</v>
      </c>
      <c r="JE192" s="243">
        <f t="shared" si="876"/>
        <v>51.316380880787356</v>
      </c>
      <c r="JF192" s="243">
        <f t="shared" si="877"/>
        <v>25.147888781539368</v>
      </c>
      <c r="JG192" s="243">
        <f t="shared" si="1098"/>
        <v>633.72679729479205</v>
      </c>
      <c r="JH192" s="244">
        <v>382.29333333333301</v>
      </c>
      <c r="JI192" s="243">
        <f t="shared" si="1099"/>
        <v>84.104533333333265</v>
      </c>
      <c r="JJ192" s="244">
        <v>481.97333333333302</v>
      </c>
      <c r="JK192" s="243">
        <f t="shared" si="878"/>
        <v>0</v>
      </c>
      <c r="JL192" s="243">
        <f t="shared" si="879"/>
        <v>107.75579537501932</v>
      </c>
      <c r="JM192" s="243">
        <f t="shared" si="880"/>
        <v>52.806349768750934</v>
      </c>
      <c r="JN192" s="243">
        <f t="shared" si="1100"/>
        <v>1330.7200141725236</v>
      </c>
      <c r="JO192" s="244">
        <v>0</v>
      </c>
      <c r="JP192" s="243">
        <f t="shared" si="1101"/>
        <v>0</v>
      </c>
      <c r="JQ192" s="244">
        <v>0</v>
      </c>
      <c r="JR192" s="243">
        <f t="shared" si="881"/>
        <v>0</v>
      </c>
      <c r="JS192" s="243">
        <f t="shared" si="882"/>
        <v>0</v>
      </c>
      <c r="JT192" s="243">
        <f t="shared" si="883"/>
        <v>0</v>
      </c>
      <c r="JU192" s="243">
        <f t="shared" si="1102"/>
        <v>0</v>
      </c>
      <c r="JV192" s="244">
        <v>1.3442857142857201</v>
      </c>
      <c r="JW192" s="243">
        <f t="shared" si="1103"/>
        <v>0.29574285714285842</v>
      </c>
      <c r="JX192" s="244">
        <v>2.758</v>
      </c>
      <c r="JY192" s="243">
        <f t="shared" si="884"/>
        <v>0</v>
      </c>
      <c r="JZ192" s="243">
        <f t="shared" si="885"/>
        <v>0.49971263024050788</v>
      </c>
      <c r="KA192" s="243">
        <f t="shared" si="886"/>
        <v>0.24488706008345429</v>
      </c>
      <c r="KB192" s="243">
        <f t="shared" si="1104"/>
        <v>6.1711539141030478</v>
      </c>
      <c r="KC192" s="244">
        <v>114.96</v>
      </c>
      <c r="KD192" s="243">
        <f t="shared" si="1105"/>
        <v>25.2912</v>
      </c>
      <c r="KE192" s="244">
        <v>64.653333333333293</v>
      </c>
      <c r="KF192" s="243">
        <f t="shared" si="887"/>
        <v>0</v>
      </c>
      <c r="KG192" s="243">
        <f t="shared" si="888"/>
        <v>23.281654868136549</v>
      </c>
      <c r="KH192" s="243">
        <f t="shared" si="889"/>
        <v>11.409309410073492</v>
      </c>
      <c r="KI192" s="243">
        <f t="shared" si="1106"/>
        <v>287.51459713385196</v>
      </c>
      <c r="KJ192" s="244">
        <v>56.783088888888798</v>
      </c>
      <c r="KK192" s="243">
        <f t="shared" si="1107"/>
        <v>12.492279555555536</v>
      </c>
      <c r="KL192" s="244">
        <v>55.039911111111103</v>
      </c>
      <c r="KM192" s="243">
        <f t="shared" si="890"/>
        <v>0</v>
      </c>
      <c r="KN192" s="243">
        <f t="shared" si="891"/>
        <v>14.12494582899266</v>
      </c>
      <c r="KO192" s="243">
        <f t="shared" si="892"/>
        <v>6.9220112692274043</v>
      </c>
      <c r="KP192" s="243">
        <f t="shared" si="1108"/>
        <v>174.43468398453058</v>
      </c>
      <c r="KQ192" s="243">
        <f t="shared" si="1109"/>
        <v>954.15182043650771</v>
      </c>
      <c r="KR192" s="243">
        <f t="shared" si="1109"/>
        <v>209.91340049603167</v>
      </c>
      <c r="KS192" s="243">
        <f t="shared" si="1110"/>
        <v>1440.9668741673975</v>
      </c>
      <c r="KT192" s="243">
        <f t="shared" si="1111"/>
        <v>0</v>
      </c>
      <c r="KU192" s="243">
        <f t="shared" si="1112"/>
        <v>0</v>
      </c>
      <c r="KV192" s="243">
        <f t="shared" si="1113"/>
        <v>0</v>
      </c>
      <c r="KW192" s="243">
        <f t="shared" si="1114"/>
        <v>295.98885477010145</v>
      </c>
      <c r="KX192" s="243">
        <f t="shared" si="1115"/>
        <v>9.5408005452264213</v>
      </c>
      <c r="KY192" s="243">
        <f t="shared" si="1116"/>
        <v>252.47708657404382</v>
      </c>
      <c r="KZ192" s="243">
        <f t="shared" si="1117"/>
        <v>145.05104749350193</v>
      </c>
      <c r="LA192" s="243">
        <f t="shared" si="1117"/>
        <v>3655.2863968362485</v>
      </c>
      <c r="LB192" s="244">
        <v>169.44</v>
      </c>
      <c r="LC192" s="243">
        <f t="shared" si="1118"/>
        <v>37.276800000000001</v>
      </c>
      <c r="LD192" s="243">
        <f t="shared" si="893"/>
        <v>0</v>
      </c>
      <c r="LE192" s="243">
        <f t="shared" si="1119"/>
        <v>0</v>
      </c>
      <c r="LF192" s="243">
        <f t="shared" si="1120"/>
        <v>0</v>
      </c>
      <c r="LG192" s="244">
        <v>15.076224193933299</v>
      </c>
      <c r="LH192" s="243">
        <f t="shared" si="894"/>
        <v>25.200558315824232</v>
      </c>
      <c r="LI192" s="243">
        <f t="shared" si="1121"/>
        <v>0.812305925188886</v>
      </c>
      <c r="LJ192" s="243">
        <f t="shared" si="1122"/>
        <v>21.495956489849878</v>
      </c>
      <c r="LK192" s="243">
        <f t="shared" si="895"/>
        <v>12.349679125487878</v>
      </c>
      <c r="LL192" s="243">
        <f t="shared" si="1123"/>
        <v>311.21191396229449</v>
      </c>
      <c r="LM192" s="243">
        <f t="shared" si="896"/>
        <v>0.54166666784117723</v>
      </c>
      <c r="LN192" s="244">
        <v>6.1545228937110799E-2</v>
      </c>
      <c r="LO192" s="243">
        <f t="shared" si="1124"/>
        <v>1.9838272432769494E-3</v>
      </c>
      <c r="LP192" s="243">
        <f t="shared" si="1125"/>
        <v>5.2497787819218517E-2</v>
      </c>
      <c r="LQ192" s="243">
        <f t="shared" si="897"/>
        <v>3.0160594838914402E-2</v>
      </c>
      <c r="LR192" s="243">
        <f t="shared" si="1126"/>
        <v>0.7600469899406429</v>
      </c>
      <c r="LS192" s="244">
        <v>587.91609333333395</v>
      </c>
      <c r="LT192" s="243">
        <f t="shared" si="898"/>
        <v>66.80017935056182</v>
      </c>
      <c r="LU192" s="243">
        <f t="shared" si="1127"/>
        <v>2.1532134649599683</v>
      </c>
      <c r="LV192" s="243">
        <f t="shared" si="1128"/>
        <v>56.980235550264638</v>
      </c>
      <c r="LW192" s="243">
        <f t="shared" si="899"/>
        <v>32.735813634194791</v>
      </c>
      <c r="LX192" s="243">
        <f t="shared" si="1129"/>
        <v>824.94250358170859</v>
      </c>
      <c r="LY192" s="245">
        <f t="shared" si="900"/>
        <v>0</v>
      </c>
      <c r="LZ192" s="244">
        <v>0</v>
      </c>
      <c r="MA192" s="249">
        <f t="shared" si="1130"/>
        <v>0</v>
      </c>
      <c r="MB192" s="249">
        <f t="shared" si="1131"/>
        <v>0</v>
      </c>
      <c r="MC192" s="249">
        <f t="shared" si="901"/>
        <v>0</v>
      </c>
      <c r="MD192" s="247">
        <f t="shared" si="1132"/>
        <v>0</v>
      </c>
      <c r="ME192" s="250">
        <f t="shared" si="1133"/>
        <v>9256.1288306589631</v>
      </c>
      <c r="MF192" s="251">
        <f t="shared" si="1180"/>
        <v>3196.7209823650883</v>
      </c>
      <c r="MG192" s="252" t="e">
        <f t="shared" si="1134"/>
        <v>#REF!</v>
      </c>
      <c r="MH192" s="252" t="e">
        <f t="shared" si="1181"/>
        <v>#REF!</v>
      </c>
      <c r="MI192" s="252">
        <f t="shared" si="1135"/>
        <v>587.91609333333395</v>
      </c>
      <c r="MJ192" s="252">
        <f t="shared" si="1136"/>
        <v>0</v>
      </c>
      <c r="MK192" s="252">
        <f t="shared" si="1182"/>
        <v>672.82599999999991</v>
      </c>
      <c r="ML192" s="252">
        <f t="shared" si="1137"/>
        <v>0</v>
      </c>
      <c r="MM192" s="252">
        <f t="shared" si="1138"/>
        <v>0</v>
      </c>
      <c r="MN192" s="252">
        <f t="shared" si="1139"/>
        <v>366.04496</v>
      </c>
      <c r="MO192" s="252">
        <f t="shared" si="1140"/>
        <v>111.98274024281555</v>
      </c>
      <c r="MP192" s="253">
        <f t="shared" si="1141"/>
        <v>2.8696800062224055</v>
      </c>
      <c r="MQ192" s="254">
        <f t="shared" si="1183"/>
        <v>0</v>
      </c>
      <c r="MR192" s="255">
        <f t="shared" si="1142"/>
        <v>0</v>
      </c>
      <c r="MS192" s="255">
        <f t="shared" si="1184"/>
        <v>0</v>
      </c>
      <c r="MT192" s="255">
        <f t="shared" si="1185"/>
        <v>791.11094091820053</v>
      </c>
      <c r="MU192" s="255">
        <f t="shared" si="902"/>
        <v>25.500391568153667</v>
      </c>
      <c r="MV192" s="255">
        <f t="shared" si="1143"/>
        <v>823.27292533876027</v>
      </c>
      <c r="MW192" s="255" t="e">
        <f t="shared" si="903"/>
        <v>#REF!</v>
      </c>
      <c r="MX192" s="255" t="e">
        <f t="shared" si="904"/>
        <v>#REF!</v>
      </c>
      <c r="MY192" s="256" t="e">
        <f t="shared" si="1144"/>
        <v>#REF!</v>
      </c>
      <c r="MZ192" s="254">
        <f t="shared" si="1145"/>
        <v>366.04490206988112</v>
      </c>
      <c r="NA192" s="255">
        <f t="shared" si="905"/>
        <v>412.53260463275603</v>
      </c>
      <c r="NB192" s="255">
        <f t="shared" si="1146"/>
        <v>1.2306597595882027</v>
      </c>
      <c r="NC192" s="255">
        <f t="shared" si="906"/>
        <v>1.5260181018893715</v>
      </c>
      <c r="ND192" s="255">
        <f t="shared" si="1147"/>
        <v>374.20022856611064</v>
      </c>
      <c r="NE192" s="255">
        <f t="shared" si="1215"/>
        <v>0.97820598205543663</v>
      </c>
      <c r="NF192" s="256">
        <f t="shared" si="1186"/>
        <v>3.2887734042919745E-3</v>
      </c>
      <c r="NG192" s="257">
        <f t="shared" si="1187"/>
        <v>1.1250214653380706</v>
      </c>
      <c r="NH192" s="254">
        <f t="shared" si="1148"/>
        <v>610.95453004154399</v>
      </c>
      <c r="NI192" s="255">
        <f t="shared" si="907"/>
        <v>688.54575535682011</v>
      </c>
      <c r="NJ192" s="255" t="e">
        <f t="shared" si="1149"/>
        <v>#REF!</v>
      </c>
      <c r="NK192" s="255" t="e">
        <f t="shared" si="908"/>
        <v>#REF!</v>
      </c>
      <c r="NL192" s="255">
        <f t="shared" si="1150"/>
        <v>663.58864257053563</v>
      </c>
      <c r="NM192" s="255">
        <f t="shared" si="1188"/>
        <v>0.92068261999617185</v>
      </c>
      <c r="NN192" s="256" t="e">
        <f t="shared" si="1189"/>
        <v>#REF!</v>
      </c>
      <c r="NO192" s="257" t="e">
        <f t="shared" si="1216"/>
        <v>#REF!</v>
      </c>
      <c r="NP192" s="254">
        <f t="shared" si="1151"/>
        <v>90.96345819669051</v>
      </c>
      <c r="NQ192" s="255">
        <f t="shared" si="909"/>
        <v>102.51581738767021</v>
      </c>
      <c r="NR192" s="255">
        <f t="shared" si="1152"/>
        <v>80.000293276485394</v>
      </c>
      <c r="NS192" s="255">
        <f t="shared" si="910"/>
        <v>99.200363662841895</v>
      </c>
      <c r="NT192" s="255">
        <f t="shared" si="1153"/>
        <v>856.71432176154156</v>
      </c>
      <c r="NU192" s="255">
        <f t="shared" si="1154"/>
        <v>0.10617711865684129</v>
      </c>
      <c r="NV192" s="256">
        <f t="shared" si="1155"/>
        <v>9.3380361742981033E-2</v>
      </c>
      <c r="NW192" s="257">
        <f t="shared" si="911"/>
        <v>1.0358957808877343</v>
      </c>
      <c r="NX192" s="254">
        <f t="shared" si="1156"/>
        <v>31.241114205916332</v>
      </c>
      <c r="NY192" s="255">
        <f t="shared" si="912"/>
        <v>35.208735710067707</v>
      </c>
      <c r="NZ192" s="255">
        <f t="shared" si="1157"/>
        <v>0.11138131411113913</v>
      </c>
      <c r="OA192" s="255">
        <f t="shared" si="913"/>
        <v>0.13811282949781253</v>
      </c>
      <c r="OB192" s="255">
        <f t="shared" si="1158"/>
        <v>33.867129296832154</v>
      </c>
      <c r="OC192" s="255">
        <f t="shared" si="1190"/>
        <v>0.92246124352909198</v>
      </c>
      <c r="OD192" s="256">
        <f t="shared" si="1191"/>
        <v>3.2887734042919741E-3</v>
      </c>
      <c r="OE192" s="257">
        <f t="shared" si="1192"/>
        <v>1.1179418835452248</v>
      </c>
      <c r="OF192" s="254">
        <f t="shared" si="1159"/>
        <v>0</v>
      </c>
      <c r="OG192" s="255">
        <f t="shared" si="914"/>
        <v>0</v>
      </c>
      <c r="OH192" s="255">
        <f t="shared" si="1160"/>
        <v>0</v>
      </c>
      <c r="OI192" s="255">
        <f t="shared" si="915"/>
        <v>0</v>
      </c>
      <c r="OJ192" s="255">
        <f t="shared" si="1161"/>
        <v>0</v>
      </c>
      <c r="OK192" s="255"/>
      <c r="OL192" s="256"/>
      <c r="OM192" s="257"/>
      <c r="ON192" s="258"/>
      <c r="OO192" s="254">
        <f t="shared" si="1162"/>
        <v>0</v>
      </c>
      <c r="OP192" s="255">
        <f t="shared" si="916"/>
        <v>0</v>
      </c>
      <c r="OQ192" s="255">
        <f t="shared" si="1163"/>
        <v>0</v>
      </c>
      <c r="OR192" s="255">
        <f t="shared" si="917"/>
        <v>0</v>
      </c>
      <c r="OS192" s="255">
        <f t="shared" si="1164"/>
        <v>0</v>
      </c>
      <c r="OT192" s="255"/>
      <c r="OU192" s="256"/>
      <c r="OV192" s="257"/>
      <c r="OW192" s="258"/>
      <c r="OX192" s="254">
        <f t="shared" si="1165"/>
        <v>671.19688405541046</v>
      </c>
      <c r="OY192" s="255">
        <f t="shared" si="918"/>
        <v>756.43888833044764</v>
      </c>
      <c r="OZ192" s="255">
        <f t="shared" si="1166"/>
        <v>3.4932467901727327</v>
      </c>
      <c r="PA192" s="255">
        <f t="shared" si="919"/>
        <v>4.3316260198141885</v>
      </c>
      <c r="PB192" s="255">
        <f t="shared" si="1167"/>
        <v>1062.1731450436546</v>
      </c>
      <c r="PC192" s="255">
        <f t="shared" si="804"/>
        <v>0.63190910746272422</v>
      </c>
      <c r="PD192" s="259">
        <f t="shared" si="920"/>
        <v>3.2887734042919741E-3</v>
      </c>
      <c r="PE192" s="257">
        <f t="shared" si="805"/>
        <v>1.0810417622647961</v>
      </c>
      <c r="PF192" s="254">
        <f t="shared" si="921"/>
        <v>13.240970346831457</v>
      </c>
      <c r="PG192" s="255">
        <f t="shared" si="922"/>
        <v>14.922573580879051</v>
      </c>
      <c r="PH192" s="255">
        <f t="shared" si="1168"/>
        <v>0.4101312191793231</v>
      </c>
      <c r="PI192" s="255">
        <f t="shared" si="923"/>
        <v>0.50856271178236068</v>
      </c>
      <c r="PJ192" s="255">
        <f t="shared" si="924"/>
        <v>124.7064387610467</v>
      </c>
      <c r="PK192" s="255">
        <f t="shared" si="1193"/>
        <v>0.10617711866668593</v>
      </c>
      <c r="PL192" s="259">
        <f t="shared" si="1194"/>
        <v>3.2887734045969059E-3</v>
      </c>
      <c r="PM192" s="257">
        <f t="shared" si="1195"/>
        <v>1.0142737996877724</v>
      </c>
      <c r="PN192" s="254">
        <f t="shared" si="925"/>
        <v>0.33931432455479466</v>
      </c>
      <c r="PO192" s="255">
        <f t="shared" si="926"/>
        <v>0.38240724377325358</v>
      </c>
      <c r="PP192" s="255">
        <f t="shared" si="1169"/>
        <v>1.0510060363360609E-2</v>
      </c>
      <c r="PQ192" s="255">
        <f t="shared" si="927"/>
        <v>1.3032474850567155E-2</v>
      </c>
      <c r="PR192" s="255">
        <f t="shared" si="928"/>
        <v>3.1957386752976356</v>
      </c>
      <c r="PS192" s="255">
        <f t="shared" si="1196"/>
        <v>0.1061771186666859</v>
      </c>
      <c r="PT192" s="259">
        <f t="shared" si="1197"/>
        <v>3.2887734045969051E-3</v>
      </c>
      <c r="PU192" s="257">
        <f t="shared" si="1198"/>
        <v>1.0142737996877724</v>
      </c>
      <c r="PV192" s="254">
        <f t="shared" si="929"/>
        <v>87.459818649246031</v>
      </c>
      <c r="PW192" s="255">
        <f t="shared" si="930"/>
        <v>98.567215617700271</v>
      </c>
      <c r="PX192" s="255">
        <f t="shared" si="931"/>
        <v>0.29010807852964837</v>
      </c>
      <c r="PY192" s="255">
        <f t="shared" si="932"/>
        <v>0.35973401737676397</v>
      </c>
      <c r="PZ192" s="255">
        <f t="shared" si="933"/>
        <v>88.211634815292015</v>
      </c>
      <c r="QA192" s="255">
        <f t="shared" si="1170"/>
        <v>0.99147713147341365</v>
      </c>
      <c r="QB192" s="259">
        <f t="shared" si="934"/>
        <v>3.2887734042919745E-3</v>
      </c>
      <c r="QC192" s="257">
        <f t="shared" si="1171"/>
        <v>1.1267069013141535</v>
      </c>
      <c r="QD192" s="254">
        <f t="shared" si="935"/>
        <v>330.66226293323052</v>
      </c>
      <c r="QE192" s="255">
        <f t="shared" si="936"/>
        <v>372.6563703257508</v>
      </c>
      <c r="QF192" s="255">
        <f t="shared" si="937"/>
        <v>1.1054971590980811</v>
      </c>
      <c r="QG192" s="255">
        <f t="shared" si="938"/>
        <v>1.3708164772816205</v>
      </c>
      <c r="QH192" s="255">
        <f t="shared" si="939"/>
        <v>336.14269613569758</v>
      </c>
      <c r="QI192" s="255">
        <f t="shared" si="1199"/>
        <v>0.98369611101038279</v>
      </c>
      <c r="QJ192" s="259">
        <f t="shared" si="1200"/>
        <v>3.2887734042919754E-3</v>
      </c>
      <c r="QK192" s="257">
        <f t="shared" si="1201"/>
        <v>1.1257187117153487</v>
      </c>
      <c r="QL192" s="254">
        <f t="shared" si="940"/>
        <v>1472.087266552873</v>
      </c>
      <c r="QM192" s="255">
        <f t="shared" si="941"/>
        <v>1659.0423494050879</v>
      </c>
      <c r="QN192" s="255">
        <f t="shared" si="942"/>
        <v>9.5408005452264213</v>
      </c>
      <c r="QO192" s="255">
        <f t="shared" si="943"/>
        <v>11.830592676080762</v>
      </c>
      <c r="QP192" s="255">
        <f t="shared" si="1172"/>
        <v>2901.0209498700387</v>
      </c>
      <c r="QQ192" s="255">
        <f t="shared" si="1173"/>
        <v>0.50743765453290512</v>
      </c>
      <c r="QR192" s="259">
        <f t="shared" si="944"/>
        <v>3.2887734042919732E-3</v>
      </c>
      <c r="QS192" s="257">
        <f t="shared" si="1174"/>
        <v>1.065233887742709</v>
      </c>
      <c r="QT192" s="254">
        <f t="shared" si="945"/>
        <v>232.94186691761686</v>
      </c>
      <c r="QU192" s="255">
        <f t="shared" si="946"/>
        <v>262.52548401615422</v>
      </c>
      <c r="QV192" s="255">
        <f t="shared" si="947"/>
        <v>0.812305925188886</v>
      </c>
      <c r="QW192" s="255">
        <f t="shared" si="948"/>
        <v>1.0072593472342186</v>
      </c>
      <c r="QX192" s="255">
        <f t="shared" si="949"/>
        <v>246.99358250975754</v>
      </c>
      <c r="QY192" s="255">
        <f t="shared" si="1202"/>
        <v>0.94310898506204888</v>
      </c>
      <c r="QZ192" s="259">
        <f t="shared" si="1203"/>
        <v>3.2887734042919745E-3</v>
      </c>
      <c r="RA192" s="257">
        <f t="shared" si="1204"/>
        <v>1.1205641467199103</v>
      </c>
      <c r="RB192" s="254">
        <f t="shared" si="950"/>
        <v>6.4047301139446594E-2</v>
      </c>
      <c r="RC192" s="255">
        <f t="shared" si="951"/>
        <v>7.2181308384156317E-2</v>
      </c>
      <c r="RD192" s="255">
        <f t="shared" si="1175"/>
        <v>1.9838272432769494E-3</v>
      </c>
      <c r="RE192" s="255">
        <f t="shared" si="952"/>
        <v>2.4599457816634174E-3</v>
      </c>
      <c r="RF192" s="255">
        <f t="shared" si="953"/>
        <v>0.60321189677828801</v>
      </c>
      <c r="RG192" s="255">
        <f t="shared" si="1205"/>
        <v>0.1061771186568413</v>
      </c>
      <c r="RH192" s="259">
        <f t="shared" si="1206"/>
        <v>3.2887734042919745E-3</v>
      </c>
      <c r="RI192" s="257">
        <f t="shared" si="1207"/>
        <v>1.0142737996864488</v>
      </c>
      <c r="RJ192" s="254">
        <f t="shared" si="954"/>
        <v>69.515887371322862</v>
      </c>
      <c r="RK192" s="255">
        <f t="shared" si="955"/>
        <v>78.344405067480864</v>
      </c>
      <c r="RL192" s="255">
        <f t="shared" si="1176"/>
        <v>2.1532134649599683</v>
      </c>
      <c r="RM192" s="255">
        <f t="shared" si="956"/>
        <v>2.6699846965503609</v>
      </c>
      <c r="RN192" s="255">
        <f t="shared" si="957"/>
        <v>654.71627268389568</v>
      </c>
      <c r="RO192" s="255">
        <f t="shared" si="1208"/>
        <v>0.1061771186568413</v>
      </c>
      <c r="RP192" s="259">
        <f t="shared" si="1209"/>
        <v>3.2887734042919745E-3</v>
      </c>
      <c r="RQ192" s="257">
        <f t="shared" si="1210"/>
        <v>1.0142737996864488</v>
      </c>
      <c r="RR192" s="254">
        <f t="shared" si="958"/>
        <v>0</v>
      </c>
      <c r="RS192" s="255">
        <f t="shared" si="959"/>
        <v>0</v>
      </c>
      <c r="RT192" s="255">
        <f t="shared" si="1177"/>
        <v>0</v>
      </c>
      <c r="RU192" s="255">
        <f t="shared" si="960"/>
        <v>0</v>
      </c>
      <c r="RV192" s="255">
        <f t="shared" si="961"/>
        <v>0</v>
      </c>
      <c r="RW192" s="255"/>
      <c r="RX192" s="259"/>
      <c r="RY192" s="257"/>
      <c r="RZ192" s="260"/>
      <c r="SA192" s="242" t="e">
        <f t="shared" si="962"/>
        <v>#REF!</v>
      </c>
      <c r="SB192" s="242">
        <f t="shared" si="963"/>
        <v>0.25020477389118689</v>
      </c>
      <c r="SC192" s="242">
        <f t="shared" si="964"/>
        <v>0.35437994664169392</v>
      </c>
      <c r="SD192" s="242">
        <f t="shared" si="965"/>
        <v>2.2023455105840927E-2</v>
      </c>
      <c r="SE192" s="242">
        <f t="shared" si="966"/>
        <v>0</v>
      </c>
      <c r="SF192" s="262">
        <v>0</v>
      </c>
      <c r="SG192" s="242">
        <f t="shared" si="967"/>
        <v>0</v>
      </c>
      <c r="SH192" s="262">
        <v>0</v>
      </c>
      <c r="SI192" s="242">
        <f t="shared" si="968"/>
        <v>0.59349192748337309</v>
      </c>
      <c r="SJ192" s="242">
        <f t="shared" si="969"/>
        <v>5.0510835224451066E-2</v>
      </c>
      <c r="SK192" s="242">
        <f t="shared" si="970"/>
        <v>1.318555939594104E-3</v>
      </c>
      <c r="SL192" s="242">
        <f t="shared" si="971"/>
        <v>5.9377453699255886E-2</v>
      </c>
      <c r="SM192" s="242">
        <f t="shared" si="972"/>
        <v>0.22536888608541278</v>
      </c>
      <c r="SN192" s="242">
        <f t="shared" si="973"/>
        <v>1.511140793151807</v>
      </c>
      <c r="SO192" s="242">
        <f t="shared" si="974"/>
        <v>0.16225768844504304</v>
      </c>
      <c r="SP192" s="242">
        <f t="shared" si="975"/>
        <v>2.0285475993728978E-4</v>
      </c>
      <c r="SQ192" s="242">
        <f t="shared" si="976"/>
        <v>0.26513117123803775</v>
      </c>
      <c r="SR192" s="242">
        <f t="shared" si="977"/>
        <v>0</v>
      </c>
      <c r="SS192" s="242" t="e">
        <f t="shared" si="978"/>
        <v>#REF!</v>
      </c>
      <c r="ST192" s="242" t="e">
        <f t="shared" si="979"/>
        <v>#REF!</v>
      </c>
      <c r="SU192" s="242" t="e">
        <f t="shared" si="1211"/>
        <v>#REF!</v>
      </c>
      <c r="SV192" s="242" t="e">
        <f t="shared" si="1212"/>
        <v>#REF!</v>
      </c>
      <c r="SW192" s="242" t="e">
        <f t="shared" si="980"/>
        <v>#REF!</v>
      </c>
      <c r="SX192" s="242" t="e">
        <f t="shared" si="980"/>
        <v>#REF!</v>
      </c>
      <c r="SY192" s="242" t="e">
        <f t="shared" si="980"/>
        <v>#REF!</v>
      </c>
      <c r="SZ192" s="263" t="e">
        <f t="shared" si="980"/>
        <v>#REF!</v>
      </c>
      <c r="TA192" s="264">
        <f t="shared" si="981"/>
        <v>1217.4150479999998</v>
      </c>
      <c r="TB192" s="264">
        <f t="shared" si="982"/>
        <v>701.79654399999993</v>
      </c>
      <c r="TC192" s="264">
        <f t="shared" si="983"/>
        <v>1079.5170760000001</v>
      </c>
      <c r="TD192" s="264">
        <f t="shared" si="984"/>
        <v>62.164531999999994</v>
      </c>
      <c r="TE192" s="264">
        <f t="shared" si="985"/>
        <v>0</v>
      </c>
      <c r="TF192" s="264">
        <f t="shared" si="985"/>
        <v>0</v>
      </c>
      <c r="TG192" s="264">
        <f t="shared" si="986"/>
        <v>1732.4024400000001</v>
      </c>
      <c r="TH192" s="264">
        <f t="shared" si="987"/>
        <v>157.14688799999999</v>
      </c>
      <c r="TI192" s="264">
        <f t="shared" si="988"/>
        <v>4.1022279999999993</v>
      </c>
      <c r="TJ192" s="264">
        <f t="shared" si="989"/>
        <v>166.298012</v>
      </c>
      <c r="TK192" s="264">
        <f t="shared" si="990"/>
        <v>631.743112</v>
      </c>
      <c r="TL192" s="264">
        <f t="shared" si="991"/>
        <v>4476.4774160000006</v>
      </c>
      <c r="TM192" s="264">
        <f t="shared" si="992"/>
        <v>456.92508800000002</v>
      </c>
      <c r="TN192" s="264">
        <f t="shared" si="993"/>
        <v>0.63111200000000001</v>
      </c>
      <c r="TO192" s="264">
        <f t="shared" si="994"/>
        <v>824.863384</v>
      </c>
      <c r="TP192" s="264">
        <f t="shared" si="994"/>
        <v>0</v>
      </c>
      <c r="TQ192" s="264"/>
      <c r="TR192" s="264"/>
      <c r="TS192" s="264" t="e">
        <f t="shared" si="995"/>
        <v>#REF!</v>
      </c>
      <c r="TT192" s="264">
        <f t="shared" si="996"/>
        <v>789.53617630007375</v>
      </c>
      <c r="TU192" s="264">
        <f t="shared" si="997"/>
        <v>1118.2671844246636</v>
      </c>
      <c r="TV192" s="264">
        <f t="shared" si="998"/>
        <v>69.496333993787388</v>
      </c>
      <c r="TW192" s="264">
        <f t="shared" si="998"/>
        <v>0</v>
      </c>
      <c r="TX192" s="264">
        <f t="shared" si="999"/>
        <v>0</v>
      </c>
      <c r="TY192" s="264">
        <f t="shared" si="1000"/>
        <v>1872.7993866894328</v>
      </c>
      <c r="TZ192" s="264">
        <f t="shared" si="1001"/>
        <v>159.38997120086881</v>
      </c>
      <c r="UA192" s="264">
        <f t="shared" si="1002"/>
        <v>4.1607823807455713</v>
      </c>
      <c r="UB192" s="264">
        <f t="shared" si="1003"/>
        <v>187.3691177952239</v>
      </c>
      <c r="UC192" s="264">
        <f t="shared" si="1004"/>
        <v>711.16504217568513</v>
      </c>
      <c r="UD192" s="264">
        <f t="shared" si="1005"/>
        <v>4768.4954412381157</v>
      </c>
      <c r="UE192" s="264">
        <f t="shared" si="1006"/>
        <v>512.01387134964</v>
      </c>
      <c r="UF192" s="264">
        <f t="shared" si="1007"/>
        <v>0.64012036626771407</v>
      </c>
      <c r="UG192" s="264">
        <f t="shared" si="1008"/>
        <v>836.63731871190237</v>
      </c>
      <c r="UH192" s="264">
        <f t="shared" si="1008"/>
        <v>0</v>
      </c>
      <c r="UI192" s="191"/>
      <c r="UJ192" s="191"/>
      <c r="UK192" s="191"/>
      <c r="UL192" s="191"/>
      <c r="UM192" s="189"/>
      <c r="UN192" s="191"/>
      <c r="UO192" s="191"/>
      <c r="UP192" s="191"/>
      <c r="UQ192" s="191"/>
      <c r="UR192" s="191"/>
      <c r="US192" s="191"/>
      <c r="UT192" s="191"/>
      <c r="UU192" s="191"/>
      <c r="UV192" s="192"/>
      <c r="UW192" s="191"/>
      <c r="UX192" s="191"/>
      <c r="UY192" s="191"/>
      <c r="UZ192" s="191"/>
      <c r="VA192" s="191"/>
      <c r="VB192" s="191"/>
      <c r="VC192" s="191"/>
      <c r="VD192" s="191"/>
      <c r="VE192" s="191"/>
      <c r="VF192" s="191"/>
      <c r="VG192" s="191"/>
      <c r="VH192" s="191"/>
      <c r="VI192" s="191"/>
      <c r="VJ192" s="191"/>
      <c r="VK192" s="191"/>
      <c r="VL192" s="191"/>
      <c r="VM192" s="191"/>
      <c r="VN192" s="219"/>
      <c r="VO192" s="191"/>
      <c r="VP192" s="191"/>
      <c r="VQ192" s="191"/>
      <c r="VR192" s="191"/>
      <c r="VS192" s="191"/>
      <c r="VT192" s="191"/>
      <c r="VU192" s="191"/>
      <c r="VV192" s="191"/>
    </row>
    <row r="193" spans="1:594" ht="23.1" hidden="1" customHeight="1" thickBot="1" x14ac:dyDescent="0.35">
      <c r="A193" s="265">
        <v>156</v>
      </c>
      <c r="B193" s="266" t="s">
        <v>200</v>
      </c>
      <c r="C193" s="265">
        <v>5</v>
      </c>
      <c r="D193" s="267">
        <v>2706.37</v>
      </c>
      <c r="E193" s="239"/>
      <c r="F193" s="240">
        <f t="shared" si="1009"/>
        <v>2706.37</v>
      </c>
      <c r="G193" s="240"/>
      <c r="H193" s="268">
        <f>486+348</f>
        <v>834</v>
      </c>
      <c r="I193" s="269">
        <v>3.4037000000000002</v>
      </c>
      <c r="J193" s="269">
        <v>3.4037000000000002</v>
      </c>
      <c r="K193" s="269">
        <f t="shared" si="1213"/>
        <v>2.7527000000000004</v>
      </c>
      <c r="L193" s="269">
        <f t="shared" si="1214"/>
        <v>3.0411000000000001</v>
      </c>
      <c r="M193" s="269">
        <v>0.50139999999999996</v>
      </c>
      <c r="N193" s="269">
        <v>0.28839999999999999</v>
      </c>
      <c r="O193" s="269">
        <v>0.36259999999999998</v>
      </c>
      <c r="P193" s="269">
        <v>1.9199999999999998E-2</v>
      </c>
      <c r="Q193" s="269">
        <v>0</v>
      </c>
      <c r="R193" s="269">
        <v>0</v>
      </c>
      <c r="S193" s="269">
        <v>0.56830000000000003</v>
      </c>
      <c r="T193" s="269">
        <v>5.11E-2</v>
      </c>
      <c r="U193" s="269">
        <v>1.2999999999999999E-3</v>
      </c>
      <c r="V193" s="269">
        <v>5.2999999999999999E-2</v>
      </c>
      <c r="W193" s="269">
        <v>0.17419999999999999</v>
      </c>
      <c r="X193" s="269">
        <v>0.95979999999999999</v>
      </c>
      <c r="Y193" s="269">
        <v>0.15559999999999999</v>
      </c>
      <c r="Z193" s="269">
        <v>5.9999999999999995E-4</v>
      </c>
      <c r="AA193" s="269">
        <v>0.26819999999999999</v>
      </c>
      <c r="AB193" s="269">
        <v>0</v>
      </c>
      <c r="AC193" s="244">
        <v>297.55</v>
      </c>
      <c r="AD193" s="243">
        <f t="shared" si="1217"/>
        <v>65.460999999999999</v>
      </c>
      <c r="AE193" s="243">
        <f t="shared" si="806"/>
        <v>0</v>
      </c>
      <c r="AF193" s="243">
        <f t="shared" si="1010"/>
        <v>0</v>
      </c>
      <c r="AG193" s="243">
        <f t="shared" si="1011"/>
        <v>0</v>
      </c>
      <c r="AH193" s="244">
        <v>10.785526862416701</v>
      </c>
      <c r="AI193" s="243">
        <f t="shared" si="807"/>
        <v>42.471494347866653</v>
      </c>
      <c r="AJ193" s="243">
        <f t="shared" si="1012"/>
        <v>1.3690111972136274</v>
      </c>
      <c r="AK193" s="243">
        <f t="shared" si="1013"/>
        <v>36.227982853354739</v>
      </c>
      <c r="AL193" s="243">
        <f t="shared" si="808"/>
        <v>20.81340106051417</v>
      </c>
      <c r="AM193" s="243">
        <f t="shared" si="1014"/>
        <v>524.49770672495708</v>
      </c>
      <c r="AN193" s="244">
        <v>500.6</v>
      </c>
      <c r="AO193" s="244">
        <v>110.13200000000001</v>
      </c>
      <c r="AP193" s="243">
        <f t="shared" si="1015"/>
        <v>0</v>
      </c>
      <c r="AQ193" s="243">
        <f t="shared" si="1016"/>
        <v>0</v>
      </c>
      <c r="AR193" s="243">
        <f t="shared" si="1017"/>
        <v>0</v>
      </c>
      <c r="AS193" s="244">
        <v>49.381852977033297</v>
      </c>
      <c r="AT193" s="244" t="e">
        <f t="shared" si="809"/>
        <v>#REF!</v>
      </c>
      <c r="AU193" s="243">
        <f t="shared" si="810"/>
        <v>75.003430371576897</v>
      </c>
      <c r="AV193" s="243">
        <f t="shared" si="1018"/>
        <v>2.4176341705122764</v>
      </c>
      <c r="AW193" s="243">
        <f t="shared" si="1019"/>
        <v>63.977569689180491</v>
      </c>
      <c r="AX193" s="243">
        <f t="shared" si="811"/>
        <v>36.755864167430509</v>
      </c>
      <c r="AY193" s="243">
        <f t="shared" si="1020"/>
        <v>926.24777701924882</v>
      </c>
      <c r="AZ193" s="244">
        <v>120</v>
      </c>
      <c r="BA193" s="243">
        <f t="shared" si="1021"/>
        <v>611.65999999999985</v>
      </c>
      <c r="BB193" s="243">
        <f t="shared" si="1022"/>
        <v>63.787399999999991</v>
      </c>
      <c r="BC193" s="243">
        <f t="shared" si="1023"/>
        <v>51.029919999999997</v>
      </c>
      <c r="BD193" s="243">
        <f t="shared" si="1024"/>
        <v>12.757479999999994</v>
      </c>
      <c r="BE193" s="244">
        <v>23.920275</v>
      </c>
      <c r="BF193" s="243">
        <f t="shared" si="1025"/>
        <v>19.136220000000002</v>
      </c>
      <c r="BG193" s="243">
        <f t="shared" si="1026"/>
        <v>4.7840549999999986</v>
      </c>
      <c r="BH193" s="243">
        <f t="shared" si="812"/>
        <v>79.463526601401469</v>
      </c>
      <c r="BI193" s="243">
        <f t="shared" si="1027"/>
        <v>2.561399342259449</v>
      </c>
      <c r="BJ193" s="243">
        <f t="shared" si="1028"/>
        <v>67.782010578755944</v>
      </c>
      <c r="BK193" s="243">
        <f t="shared" si="813"/>
        <v>38.941560080070062</v>
      </c>
      <c r="BL193" s="243">
        <f t="shared" si="1029"/>
        <v>981.3273140177655</v>
      </c>
      <c r="BM193" s="244">
        <v>18.89</v>
      </c>
      <c r="BN193" s="243">
        <f t="shared" si="1030"/>
        <v>4.1558000000000002</v>
      </c>
      <c r="BO193" s="243">
        <f t="shared" si="814"/>
        <v>0</v>
      </c>
      <c r="BP193" s="243">
        <f t="shared" si="1031"/>
        <v>0</v>
      </c>
      <c r="BQ193" s="243">
        <f t="shared" si="1032"/>
        <v>0</v>
      </c>
      <c r="BR193" s="244">
        <v>2.3540118484416701</v>
      </c>
      <c r="BS193" s="243">
        <f t="shared" si="815"/>
        <v>2.8859764279057329</v>
      </c>
      <c r="BT193" s="243">
        <f t="shared" si="1033"/>
        <v>9.3025548202685049E-2</v>
      </c>
      <c r="BU193" s="243">
        <f t="shared" si="1034"/>
        <v>2.4617241787869086</v>
      </c>
      <c r="BV193" s="243">
        <f t="shared" si="816"/>
        <v>1.4142894138173701</v>
      </c>
      <c r="BW193" s="243">
        <f t="shared" si="1035"/>
        <v>35.640093228197728</v>
      </c>
      <c r="BX193" s="244">
        <v>0</v>
      </c>
      <c r="BY193" s="243">
        <f t="shared" si="817"/>
        <v>0</v>
      </c>
      <c r="BZ193" s="243">
        <f t="shared" si="1036"/>
        <v>0</v>
      </c>
      <c r="CA193" s="243">
        <f t="shared" si="1037"/>
        <v>0</v>
      </c>
      <c r="CB193" s="243">
        <f t="shared" si="818"/>
        <v>0</v>
      </c>
      <c r="CC193" s="243">
        <f t="shared" si="1038"/>
        <v>0</v>
      </c>
      <c r="CD193" s="245"/>
      <c r="CE193" s="243">
        <f t="shared" si="819"/>
        <v>0</v>
      </c>
      <c r="CF193" s="243">
        <f t="shared" si="1039"/>
        <v>0</v>
      </c>
      <c r="CG193" s="243">
        <f t="shared" si="1040"/>
        <v>0</v>
      </c>
      <c r="CH193" s="243">
        <f t="shared" si="820"/>
        <v>0</v>
      </c>
      <c r="CI193" s="243">
        <f t="shared" si="1041"/>
        <v>0</v>
      </c>
      <c r="CJ193" s="245"/>
      <c r="CK193" s="243">
        <f t="shared" si="821"/>
        <v>0</v>
      </c>
      <c r="CL193" s="243">
        <f t="shared" si="1042"/>
        <v>0</v>
      </c>
      <c r="CM193" s="243">
        <f t="shared" si="1043"/>
        <v>0</v>
      </c>
      <c r="CN193" s="243">
        <f t="shared" si="822"/>
        <v>0</v>
      </c>
      <c r="CO193" s="243">
        <f t="shared" si="1044"/>
        <v>0</v>
      </c>
      <c r="CP193" s="243">
        <v>0</v>
      </c>
      <c r="CQ193" s="243">
        <f t="shared" si="823"/>
        <v>0</v>
      </c>
      <c r="CR193" s="243">
        <f t="shared" si="1178"/>
        <v>0</v>
      </c>
      <c r="CS193" s="243">
        <f t="shared" si="1045"/>
        <v>0</v>
      </c>
      <c r="CT193" s="243">
        <f t="shared" si="824"/>
        <v>0</v>
      </c>
      <c r="CU193" s="243">
        <f t="shared" si="1046"/>
        <v>0</v>
      </c>
      <c r="CV193" s="243"/>
      <c r="CW193" s="243">
        <f t="shared" si="825"/>
        <v>0</v>
      </c>
      <c r="CX193" s="243">
        <f t="shared" si="1179"/>
        <v>0</v>
      </c>
      <c r="CY193" s="243">
        <f t="shared" si="1047"/>
        <v>0</v>
      </c>
      <c r="CZ193" s="243">
        <f t="shared" si="826"/>
        <v>0</v>
      </c>
      <c r="DA193" s="243">
        <f t="shared" si="1048"/>
        <v>0</v>
      </c>
      <c r="DB193" s="244">
        <v>25.59</v>
      </c>
      <c r="DC193" s="243">
        <f t="shared" si="1049"/>
        <v>5.6298000000000004</v>
      </c>
      <c r="DD193" s="243">
        <f t="shared" si="827"/>
        <v>0</v>
      </c>
      <c r="DE193" s="244">
        <v>1.055510253245</v>
      </c>
      <c r="DF193" s="244">
        <v>4.0081349000000002E-2</v>
      </c>
      <c r="DG193" s="243">
        <f t="shared" si="828"/>
        <v>3.671738160073958</v>
      </c>
      <c r="DH193" s="243">
        <f t="shared" si="829"/>
        <v>1.7993564881159476</v>
      </c>
      <c r="DI193" s="243">
        <f t="shared" si="1050"/>
        <v>45.343783500521873</v>
      </c>
      <c r="DJ193" s="244">
        <v>187.46</v>
      </c>
      <c r="DK193" s="243">
        <f t="shared" si="1051"/>
        <v>41.241199999999999</v>
      </c>
      <c r="DL193" s="243">
        <f t="shared" si="830"/>
        <v>0</v>
      </c>
      <c r="DM193" s="244">
        <v>7.7681074798550096</v>
      </c>
      <c r="DN193" s="244">
        <v>9.8397357625000001</v>
      </c>
      <c r="DO193" s="243">
        <f t="shared" si="831"/>
        <v>27.98611647279041</v>
      </c>
      <c r="DP193" s="243">
        <f t="shared" si="832"/>
        <v>13.714757985757272</v>
      </c>
      <c r="DQ193" s="243">
        <f t="shared" si="1052"/>
        <v>345.61190124108322</v>
      </c>
      <c r="DR193" s="244">
        <v>47.73</v>
      </c>
      <c r="DS193" s="243">
        <f t="shared" si="1053"/>
        <v>10.500599999999999</v>
      </c>
      <c r="DT193" s="243">
        <f t="shared" si="833"/>
        <v>0</v>
      </c>
      <c r="DU193" s="244">
        <v>2.0187896154049998</v>
      </c>
      <c r="DV193" s="244">
        <v>0</v>
      </c>
      <c r="DW193" s="243">
        <f t="shared" si="834"/>
        <v>6.8456537892202958</v>
      </c>
      <c r="DX193" s="243">
        <f t="shared" si="835"/>
        <v>3.3547521702312646</v>
      </c>
      <c r="DY193" s="243">
        <f t="shared" si="836"/>
        <v>84.539754689827859</v>
      </c>
      <c r="DZ193" s="244">
        <v>139.91999999999999</v>
      </c>
      <c r="EA193" s="243">
        <f t="shared" si="1054"/>
        <v>30.782399999999999</v>
      </c>
      <c r="EB193" s="243">
        <f t="shared" si="837"/>
        <v>0</v>
      </c>
      <c r="EC193" s="244">
        <v>5.7931119037549799</v>
      </c>
      <c r="ED193" s="244">
        <v>6.5587662000000005E-2</v>
      </c>
      <c r="EE193" s="243">
        <f t="shared" si="838"/>
        <v>20.061218345723614</v>
      </c>
      <c r="EF193" s="243">
        <f t="shared" si="839"/>
        <v>9.8311158955739302</v>
      </c>
      <c r="EG193" s="243">
        <f t="shared" si="840"/>
        <v>247.74412056846299</v>
      </c>
      <c r="EH193" s="244">
        <v>11.15</v>
      </c>
      <c r="EI193" s="243">
        <f t="shared" si="1055"/>
        <v>2.4530000000000003</v>
      </c>
      <c r="EJ193" s="243">
        <f t="shared" si="841"/>
        <v>0</v>
      </c>
      <c r="EK193" s="244">
        <v>0.47023162756999898</v>
      </c>
      <c r="EL193" s="244">
        <v>0</v>
      </c>
      <c r="EM193" s="243">
        <f t="shared" si="842"/>
        <v>1.5990281732782312</v>
      </c>
      <c r="EN193" s="243">
        <f t="shared" si="843"/>
        <v>0.78361299004241169</v>
      </c>
      <c r="EO193" s="243">
        <f t="shared" si="1056"/>
        <v>19.747047349068772</v>
      </c>
      <c r="EP193" s="244">
        <v>0</v>
      </c>
      <c r="EQ193" s="244">
        <v>313.93892</v>
      </c>
      <c r="ER193" s="244">
        <v>0</v>
      </c>
      <c r="ES193" s="244">
        <v>0</v>
      </c>
      <c r="ET193" s="244">
        <v>0</v>
      </c>
      <c r="EU193" s="243">
        <f t="shared" si="844"/>
        <v>35.670355683275261</v>
      </c>
      <c r="EV193" s="243">
        <f t="shared" si="1057"/>
        <v>1.1497856877609365</v>
      </c>
      <c r="EW193" s="243">
        <f t="shared" si="1058"/>
        <v>30.426643891602829</v>
      </c>
      <c r="EX193" s="243">
        <f t="shared" si="845"/>
        <v>17.480463784163764</v>
      </c>
      <c r="EY193" s="243">
        <f t="shared" si="1059"/>
        <v>440.50768736092681</v>
      </c>
      <c r="EZ193" s="245">
        <f t="shared" si="1060"/>
        <v>411.85</v>
      </c>
      <c r="FA193" s="245">
        <f t="shared" si="1060"/>
        <v>90.606999999999999</v>
      </c>
      <c r="FB193" s="245">
        <f t="shared" si="1060"/>
        <v>0</v>
      </c>
      <c r="FC193" s="245">
        <f t="shared" si="1061"/>
        <v>0</v>
      </c>
      <c r="FD193" s="245">
        <f t="shared" si="1062"/>
        <v>0</v>
      </c>
      <c r="FE193" s="245">
        <f t="shared" si="1063"/>
        <v>27.051155653329985</v>
      </c>
      <c r="FF193" s="245">
        <f t="shared" si="1064"/>
        <v>95.83411062436177</v>
      </c>
      <c r="FG193" s="245">
        <f t="shared" si="1065"/>
        <v>3.0890829845818879</v>
      </c>
      <c r="FH193" s="245">
        <f t="shared" si="1066"/>
        <v>81.746040957004197</v>
      </c>
      <c r="FI193" s="245">
        <f t="shared" si="1067"/>
        <v>46.96405931388459</v>
      </c>
      <c r="FJ193" s="245">
        <f t="shared" si="1067"/>
        <v>1183.4942947098916</v>
      </c>
      <c r="FK193" s="244">
        <f t="shared" si="846"/>
        <v>98.555800213701161</v>
      </c>
      <c r="FL193" s="244">
        <v>11.198103275224801</v>
      </c>
      <c r="FM193" s="243">
        <f t="shared" si="1068"/>
        <v>0.36095571881160782</v>
      </c>
      <c r="FN193" s="243">
        <f t="shared" si="1069"/>
        <v>9.5519288801599984</v>
      </c>
      <c r="FO193" s="244">
        <v>5.4876951637612397</v>
      </c>
      <c r="FP193" s="244">
        <f t="shared" si="1070"/>
        <v>138.28991838322463</v>
      </c>
      <c r="FQ193" s="244">
        <f t="shared" si="847"/>
        <v>2.525600005476321</v>
      </c>
      <c r="FR193" s="244">
        <v>0.28696362499119998</v>
      </c>
      <c r="FS193" s="243">
        <f t="shared" si="1071"/>
        <v>9.2498844657604631E-3</v>
      </c>
      <c r="FT193" s="243">
        <f t="shared" si="1072"/>
        <v>0.24477860846071009</v>
      </c>
      <c r="FU193" s="244">
        <v>0.14062818124956</v>
      </c>
      <c r="FV193" s="244">
        <f t="shared" si="1073"/>
        <v>3.5438301740604965</v>
      </c>
      <c r="FW193" s="270">
        <v>1.2409999999999999E-2</v>
      </c>
      <c r="FX193" s="243">
        <f t="shared" si="1074"/>
        <v>55.233350611454405</v>
      </c>
      <c r="FY193" s="243">
        <f t="shared" si="1075"/>
        <v>12.151337134519968</v>
      </c>
      <c r="FZ193" s="243">
        <f t="shared" si="848"/>
        <v>0</v>
      </c>
      <c r="GA193" s="243">
        <f t="shared" si="1076"/>
        <v>0</v>
      </c>
      <c r="GB193" s="243">
        <f t="shared" si="1077"/>
        <v>0</v>
      </c>
      <c r="GC193" s="243">
        <f t="shared" si="1078"/>
        <v>0.9663361171503051</v>
      </c>
      <c r="GD193" s="243">
        <f t="shared" si="849"/>
        <v>7.7661773586839526</v>
      </c>
      <c r="GE193" s="243">
        <f t="shared" si="1079"/>
        <v>0.2503322269874248</v>
      </c>
      <c r="GF193" s="243">
        <f t="shared" si="1080"/>
        <v>6.6245123819300327</v>
      </c>
      <c r="GG193" s="243">
        <f t="shared" si="850"/>
        <v>3.8058600610904314</v>
      </c>
      <c r="GH193" s="247">
        <f t="shared" si="1081"/>
        <v>95.907673539478864</v>
      </c>
      <c r="GI193" s="244">
        <v>100</v>
      </c>
      <c r="GJ193" s="244">
        <v>4059.44</v>
      </c>
      <c r="GK193" s="244">
        <v>893.07680000000005</v>
      </c>
      <c r="GL193" s="244">
        <v>2489.9525480913999</v>
      </c>
      <c r="GM193" s="244">
        <v>71.022008333333304</v>
      </c>
      <c r="GN193" s="271">
        <v>180.32</v>
      </c>
      <c r="GO193" s="243">
        <f t="shared" si="1082"/>
        <v>39.670400000000001</v>
      </c>
      <c r="GP193" s="243">
        <f t="shared" si="851"/>
        <v>0</v>
      </c>
      <c r="GQ193" s="243">
        <f t="shared" si="1083"/>
        <v>0</v>
      </c>
      <c r="GR193" s="243">
        <f t="shared" si="1084"/>
        <v>0</v>
      </c>
      <c r="GS193" s="244">
        <v>3.5842820859166702</v>
      </c>
      <c r="GT193" s="244">
        <v>1.9311875771445799</v>
      </c>
      <c r="GU193" s="245"/>
      <c r="GV193" s="243">
        <f t="shared" si="852"/>
        <v>25.622419098427514</v>
      </c>
      <c r="GW193" s="243">
        <f t="shared" si="1085"/>
        <v>0.82590403714413929</v>
      </c>
      <c r="GX193" s="243">
        <f t="shared" si="1086"/>
        <v>21.855801732719748</v>
      </c>
      <c r="GY193" s="243">
        <f t="shared" si="853"/>
        <v>12.556414438074439</v>
      </c>
      <c r="GZ193" s="243">
        <f t="shared" si="1087"/>
        <v>316.42164383947585</v>
      </c>
      <c r="HA193" s="244">
        <v>0</v>
      </c>
      <c r="HB193" s="244">
        <v>44</v>
      </c>
      <c r="HC193" s="244">
        <v>0</v>
      </c>
      <c r="HD193" s="244">
        <v>0</v>
      </c>
      <c r="HE193" s="244">
        <v>86.89</v>
      </c>
      <c r="HF193" s="243">
        <f t="shared" si="1088"/>
        <v>19.1158</v>
      </c>
      <c r="HG193" s="243">
        <f t="shared" si="854"/>
        <v>0</v>
      </c>
      <c r="HH193" s="244">
        <v>3.7322148217399902</v>
      </c>
      <c r="HI193" s="244">
        <v>89.901386685800006</v>
      </c>
      <c r="HJ193" s="243">
        <f t="shared" si="855"/>
        <v>22.683420265859841</v>
      </c>
      <c r="HK193" s="243">
        <f t="shared" si="856"/>
        <v>11.116141088669991</v>
      </c>
      <c r="HL193" s="243">
        <f t="shared" si="857"/>
        <v>280.12675543448375</v>
      </c>
      <c r="HM193" s="244">
        <v>97.78</v>
      </c>
      <c r="HN193" s="243">
        <f t="shared" si="1089"/>
        <v>21.511600000000001</v>
      </c>
      <c r="HO193" s="243">
        <f t="shared" si="858"/>
        <v>0</v>
      </c>
      <c r="HP193" s="244">
        <v>4.2199754351850096</v>
      </c>
      <c r="HQ193" s="244">
        <v>95.276847331211698</v>
      </c>
      <c r="HR193" s="243">
        <f t="shared" si="859"/>
        <v>24.859169609999839</v>
      </c>
      <c r="HS193" s="243">
        <f t="shared" si="860"/>
        <v>12.182379618819828</v>
      </c>
      <c r="HT193" s="243">
        <f t="shared" si="861"/>
        <v>306.99596639425965</v>
      </c>
      <c r="HU193" s="244">
        <v>78.260000000000005</v>
      </c>
      <c r="HV193" s="243">
        <f t="shared" si="1090"/>
        <v>17.217200000000002</v>
      </c>
      <c r="HW193" s="243">
        <f t="shared" si="862"/>
        <v>0</v>
      </c>
      <c r="HX193" s="244">
        <v>3.1964532123799998</v>
      </c>
      <c r="HY193" s="244">
        <v>176.254797674635</v>
      </c>
      <c r="HZ193" s="243">
        <f t="shared" si="863"/>
        <v>31.237909688265795</v>
      </c>
      <c r="IA193" s="243">
        <f t="shared" si="864"/>
        <v>15.308318028764042</v>
      </c>
      <c r="IB193" s="243">
        <f t="shared" si="865"/>
        <v>385.76961432485382</v>
      </c>
      <c r="IC193" s="244">
        <v>22.48</v>
      </c>
      <c r="ID193" s="243">
        <f t="shared" si="1091"/>
        <v>4.9455999999999998</v>
      </c>
      <c r="IE193" s="243">
        <f t="shared" si="866"/>
        <v>0</v>
      </c>
      <c r="IF193" s="244">
        <v>0.99365662092499896</v>
      </c>
      <c r="IG193" s="244">
        <v>1.60139586810583</v>
      </c>
      <c r="IH193" s="243">
        <f t="shared" si="867"/>
        <v>3.4110054023493883</v>
      </c>
      <c r="II193" s="243">
        <f t="shared" si="868"/>
        <v>1.6715828945690108</v>
      </c>
      <c r="IJ193" s="243">
        <f t="shared" si="1092"/>
        <v>42.123888943139072</v>
      </c>
      <c r="IK193" s="244">
        <v>27.97</v>
      </c>
      <c r="IL193" s="243">
        <f t="shared" si="1093"/>
        <v>6.1533999999999995</v>
      </c>
      <c r="IM193" s="243">
        <f t="shared" si="869"/>
        <v>0</v>
      </c>
      <c r="IN193" s="244">
        <v>1.2848841397649999</v>
      </c>
      <c r="IO193" s="244">
        <v>56.961813743359997</v>
      </c>
      <c r="IP193" s="243">
        <f t="shared" si="870"/>
        <v>10.495271647077146</v>
      </c>
      <c r="IQ193" s="243">
        <f t="shared" si="871"/>
        <v>5.1432684765101078</v>
      </c>
      <c r="IR193" s="243">
        <f t="shared" si="1094"/>
        <v>129.61036560805468</v>
      </c>
      <c r="IS193" s="244">
        <v>1.89</v>
      </c>
      <c r="IT193" s="243">
        <f t="shared" si="1095"/>
        <v>0.4158</v>
      </c>
      <c r="IU193" s="243">
        <f t="shared" si="872"/>
        <v>0</v>
      </c>
      <c r="IV193" s="244">
        <v>8.2755763585000003E-2</v>
      </c>
      <c r="IW193" s="244">
        <v>0.196338888902479</v>
      </c>
      <c r="IX193" s="243">
        <f t="shared" si="873"/>
        <v>0.29370079905360119</v>
      </c>
      <c r="IY193" s="243">
        <f t="shared" si="874"/>
        <v>0.14392977257705403</v>
      </c>
      <c r="IZ193" s="243">
        <f t="shared" si="1096"/>
        <v>3.6270302689417608</v>
      </c>
      <c r="JA193" s="244">
        <v>42.755000000000003</v>
      </c>
      <c r="JB193" s="243">
        <f t="shared" si="1097"/>
        <v>9.4061000000000003</v>
      </c>
      <c r="JC193" s="244">
        <v>310.73166666666702</v>
      </c>
      <c r="JD193" s="243">
        <f t="shared" si="875"/>
        <v>0</v>
      </c>
      <c r="JE193" s="243">
        <f t="shared" si="876"/>
        <v>41.232587733587899</v>
      </c>
      <c r="JF193" s="243">
        <f t="shared" si="877"/>
        <v>20.206267720012747</v>
      </c>
      <c r="JG193" s="243">
        <f t="shared" si="1098"/>
        <v>509.19794654432121</v>
      </c>
      <c r="JH193" s="244">
        <v>0</v>
      </c>
      <c r="JI193" s="243">
        <f t="shared" si="1099"/>
        <v>0</v>
      </c>
      <c r="JJ193" s="244">
        <v>0</v>
      </c>
      <c r="JK193" s="243">
        <f t="shared" si="878"/>
        <v>0</v>
      </c>
      <c r="JL193" s="243">
        <f t="shared" si="879"/>
        <v>0</v>
      </c>
      <c r="JM193" s="243">
        <f t="shared" si="880"/>
        <v>0</v>
      </c>
      <c r="JN193" s="243">
        <f t="shared" si="1100"/>
        <v>0</v>
      </c>
      <c r="JO193" s="244">
        <v>3.1178571428571402</v>
      </c>
      <c r="JP193" s="243">
        <f t="shared" si="1101"/>
        <v>0.68592857142857089</v>
      </c>
      <c r="JQ193" s="244">
        <v>3.7985714285714298</v>
      </c>
      <c r="JR193" s="243">
        <f t="shared" si="881"/>
        <v>0</v>
      </c>
      <c r="JS193" s="243">
        <f t="shared" si="882"/>
        <v>0.86379472579252847</v>
      </c>
      <c r="JT193" s="243">
        <f t="shared" si="883"/>
        <v>0.42330759343248348</v>
      </c>
      <c r="JU193" s="243">
        <f t="shared" si="1102"/>
        <v>10.667351354498583</v>
      </c>
      <c r="JV193" s="244">
        <v>0.56011904761904796</v>
      </c>
      <c r="JW193" s="243">
        <f t="shared" si="1103"/>
        <v>0.12322619047619056</v>
      </c>
      <c r="JX193" s="244">
        <v>1.14916666666667</v>
      </c>
      <c r="JY193" s="243">
        <f t="shared" si="884"/>
        <v>0</v>
      </c>
      <c r="JZ193" s="243">
        <f t="shared" si="885"/>
        <v>0.20821359593354505</v>
      </c>
      <c r="KA193" s="243">
        <f t="shared" si="886"/>
        <v>0.10203627503477269</v>
      </c>
      <c r="KB193" s="243">
        <f t="shared" si="1104"/>
        <v>2.5713141308762717</v>
      </c>
      <c r="KC193" s="244">
        <v>119.213333333333</v>
      </c>
      <c r="KD193" s="243">
        <f t="shared" si="1105"/>
        <v>26.22693333333326</v>
      </c>
      <c r="KE193" s="244">
        <v>66.546666666666695</v>
      </c>
      <c r="KF193" s="243">
        <f t="shared" si="887"/>
        <v>0</v>
      </c>
      <c r="KG193" s="243">
        <f t="shared" si="888"/>
        <v>24.086371043790137</v>
      </c>
      <c r="KH193" s="243">
        <f t="shared" si="889"/>
        <v>11.803665218856155</v>
      </c>
      <c r="KI193" s="243">
        <f t="shared" si="1106"/>
        <v>297.45236351517508</v>
      </c>
      <c r="KJ193" s="244">
        <v>54.802570277777797</v>
      </c>
      <c r="KK193" s="243">
        <f t="shared" si="1107"/>
        <v>12.056565461111115</v>
      </c>
      <c r="KL193" s="244">
        <v>53.120192222222201</v>
      </c>
      <c r="KM193" s="243">
        <f t="shared" si="890"/>
        <v>0</v>
      </c>
      <c r="KN193" s="243">
        <f t="shared" si="891"/>
        <v>13.632286506601879</v>
      </c>
      <c r="KO193" s="243">
        <f t="shared" si="892"/>
        <v>6.68058072338565</v>
      </c>
      <c r="KP193" s="243">
        <f t="shared" si="1108"/>
        <v>168.35063422931836</v>
      </c>
      <c r="KQ193" s="243">
        <f t="shared" si="1109"/>
        <v>535.71887980158692</v>
      </c>
      <c r="KR193" s="243">
        <f t="shared" si="1109"/>
        <v>117.85815355634915</v>
      </c>
      <c r="KS193" s="243">
        <f t="shared" si="1110"/>
        <v>869.04878383638902</v>
      </c>
      <c r="KT193" s="243">
        <f t="shared" si="1111"/>
        <v>0</v>
      </c>
      <c r="KU193" s="243">
        <f t="shared" si="1112"/>
        <v>0</v>
      </c>
      <c r="KV193" s="243">
        <f t="shared" si="1113"/>
        <v>0</v>
      </c>
      <c r="KW193" s="243">
        <f t="shared" si="1114"/>
        <v>173.00373101831161</v>
      </c>
      <c r="KX193" s="243">
        <f t="shared" si="1115"/>
        <v>5.5765413616933364</v>
      </c>
      <c r="KY193" s="243">
        <f t="shared" si="1116"/>
        <v>147.57136044149127</v>
      </c>
      <c r="KZ193" s="243">
        <f t="shared" si="1117"/>
        <v>84.781477410631851</v>
      </c>
      <c r="LA193" s="243">
        <f t="shared" si="1117"/>
        <v>2136.4932307479226</v>
      </c>
      <c r="LB193" s="244">
        <v>156.06</v>
      </c>
      <c r="LC193" s="243">
        <f t="shared" si="1118"/>
        <v>34.333199999999998</v>
      </c>
      <c r="LD193" s="243">
        <f t="shared" si="893"/>
        <v>0</v>
      </c>
      <c r="LE193" s="243">
        <f t="shared" si="1119"/>
        <v>0</v>
      </c>
      <c r="LF193" s="243">
        <f t="shared" si="1120"/>
        <v>0</v>
      </c>
      <c r="LG193" s="244">
        <v>13.995206623474999</v>
      </c>
      <c r="LH193" s="243">
        <f t="shared" si="894"/>
        <v>23.223011539305951</v>
      </c>
      <c r="LI193" s="243">
        <f t="shared" si="1121"/>
        <v>0.7485623785669332</v>
      </c>
      <c r="LJ193" s="243">
        <f t="shared" si="1122"/>
        <v>19.809118486820914</v>
      </c>
      <c r="LK193" s="243">
        <f t="shared" si="895"/>
        <v>11.380570908139049</v>
      </c>
      <c r="LL193" s="243">
        <f t="shared" si="1123"/>
        <v>286.790386885104</v>
      </c>
      <c r="LM193" s="243">
        <f t="shared" si="896"/>
        <v>1.0833333356823494</v>
      </c>
      <c r="LN193" s="244">
        <v>0.123090457874221</v>
      </c>
      <c r="LO193" s="243">
        <f t="shared" si="1124"/>
        <v>3.9676544865538798E-3</v>
      </c>
      <c r="LP193" s="243">
        <f t="shared" si="1125"/>
        <v>0.10499557563843652</v>
      </c>
      <c r="LQ193" s="243">
        <f t="shared" si="897"/>
        <v>6.0321189677828513E-2</v>
      </c>
      <c r="LR193" s="243">
        <f t="shared" si="1126"/>
        <v>1.5200939798812787</v>
      </c>
      <c r="LS193" s="244">
        <v>517.36225333333402</v>
      </c>
      <c r="LT193" s="243">
        <f t="shared" si="898"/>
        <v>58.783713702973778</v>
      </c>
      <c r="LU193" s="243">
        <f t="shared" si="1127"/>
        <v>1.8948135333790896</v>
      </c>
      <c r="LV193" s="243">
        <f t="shared" si="1128"/>
        <v>50.142228447274285</v>
      </c>
      <c r="LW193" s="243">
        <f t="shared" si="899"/>
        <v>28.80729835181539</v>
      </c>
      <c r="LX193" s="243">
        <f t="shared" si="1129"/>
        <v>725.94391846574774</v>
      </c>
      <c r="LY193" s="245">
        <f t="shared" si="900"/>
        <v>0</v>
      </c>
      <c r="LZ193" s="244">
        <v>0</v>
      </c>
      <c r="MA193" s="249">
        <f t="shared" si="1130"/>
        <v>0</v>
      </c>
      <c r="MB193" s="249">
        <f t="shared" si="1131"/>
        <v>0</v>
      </c>
      <c r="MC193" s="249">
        <f t="shared" si="901"/>
        <v>0</v>
      </c>
      <c r="MD193" s="247">
        <f t="shared" si="1132"/>
        <v>0</v>
      </c>
      <c r="ME193" s="250">
        <f t="shared" si="1133"/>
        <v>7356.1178817149575</v>
      </c>
      <c r="MF193" s="251">
        <f t="shared" si="1180"/>
        <v>2630.5911211039102</v>
      </c>
      <c r="MG193" s="252" t="e">
        <f t="shared" si="1134"/>
        <v>#REF!</v>
      </c>
      <c r="MH193" s="252" t="e">
        <f t="shared" si="1181"/>
        <v>#REF!</v>
      </c>
      <c r="MI193" s="252">
        <f t="shared" si="1135"/>
        <v>517.36225333333402</v>
      </c>
      <c r="MJ193" s="252">
        <f t="shared" si="1136"/>
        <v>0</v>
      </c>
      <c r="MK193" s="252">
        <f t="shared" si="1182"/>
        <v>611.65999999999985</v>
      </c>
      <c r="ML193" s="252">
        <f t="shared" si="1137"/>
        <v>0</v>
      </c>
      <c r="MM193" s="252">
        <f t="shared" si="1138"/>
        <v>0</v>
      </c>
      <c r="MN193" s="252">
        <f t="shared" si="1139"/>
        <v>313.93892</v>
      </c>
      <c r="MO193" s="252">
        <f t="shared" si="1140"/>
        <v>98.555800213701161</v>
      </c>
      <c r="MP193" s="253">
        <f t="shared" si="1141"/>
        <v>2.525600005476321</v>
      </c>
      <c r="MQ193" s="254">
        <f t="shared" si="1183"/>
        <v>0</v>
      </c>
      <c r="MR193" s="255">
        <f t="shared" si="1142"/>
        <v>0</v>
      </c>
      <c r="MS193" s="255">
        <f t="shared" si="1184"/>
        <v>0</v>
      </c>
      <c r="MT193" s="255">
        <f t="shared" si="1185"/>
        <v>631.33610413218082</v>
      </c>
      <c r="MU193" s="255">
        <f t="shared" si="902"/>
        <v>20.350265726065707</v>
      </c>
      <c r="MV193" s="255">
        <f t="shared" si="1143"/>
        <v>657.00256997788017</v>
      </c>
      <c r="MW193" s="255" t="e">
        <f t="shared" si="903"/>
        <v>#REF!</v>
      </c>
      <c r="MX193" s="255" t="e">
        <f t="shared" si="904"/>
        <v>#REF!</v>
      </c>
      <c r="MY193" s="256" t="e">
        <f t="shared" si="1144"/>
        <v>#REF!</v>
      </c>
      <c r="MZ193" s="254">
        <f t="shared" si="1145"/>
        <v>407.20913908109281</v>
      </c>
      <c r="NA193" s="255">
        <f t="shared" si="905"/>
        <v>458.9246997443916</v>
      </c>
      <c r="NB193" s="255">
        <f t="shared" si="1146"/>
        <v>1.3690111972136274</v>
      </c>
      <c r="NC193" s="255">
        <f t="shared" si="906"/>
        <v>1.697573884544898</v>
      </c>
      <c r="ND193" s="255">
        <f t="shared" si="1147"/>
        <v>416.26802121028339</v>
      </c>
      <c r="NE193" s="255">
        <f t="shared" si="1215"/>
        <v>0.97823786198408369</v>
      </c>
      <c r="NF193" s="256">
        <f t="shared" si="1186"/>
        <v>3.2887734042919741E-3</v>
      </c>
      <c r="NG193" s="257">
        <f t="shared" si="1187"/>
        <v>1.1250255140890086</v>
      </c>
      <c r="NH193" s="254">
        <f t="shared" si="1148"/>
        <v>688.78463502080012</v>
      </c>
      <c r="NI193" s="255">
        <f t="shared" si="907"/>
        <v>776.26028366844173</v>
      </c>
      <c r="NJ193" s="255" t="e">
        <f t="shared" si="1149"/>
        <v>#REF!</v>
      </c>
      <c r="NK193" s="255" t="e">
        <f t="shared" si="908"/>
        <v>#REF!</v>
      </c>
      <c r="NL193" s="255">
        <f t="shared" si="1150"/>
        <v>735.11728334861016</v>
      </c>
      <c r="NM193" s="255">
        <f t="shared" si="1188"/>
        <v>0.93697244048357109</v>
      </c>
      <c r="NN193" s="256" t="e">
        <f t="shared" si="1189"/>
        <v>#REF!</v>
      </c>
      <c r="NO193" s="257" t="e">
        <f t="shared" si="1216"/>
        <v>#REF!</v>
      </c>
      <c r="NP193" s="254">
        <f t="shared" si="1151"/>
        <v>82.694052906082248</v>
      </c>
      <c r="NQ193" s="255">
        <f t="shared" si="909"/>
        <v>93.196197625154696</v>
      </c>
      <c r="NR193" s="255">
        <f t="shared" si="1152"/>
        <v>72.727539342259448</v>
      </c>
      <c r="NS193" s="255">
        <f t="shared" si="910"/>
        <v>90.182148784401718</v>
      </c>
      <c r="NT193" s="255">
        <f t="shared" si="1153"/>
        <v>778.83120160140118</v>
      </c>
      <c r="NU193" s="255">
        <f t="shared" si="1154"/>
        <v>0.10617711865684129</v>
      </c>
      <c r="NV193" s="256">
        <f t="shared" si="1155"/>
        <v>9.3380361742981061E-2</v>
      </c>
      <c r="NW193" s="257">
        <f t="shared" si="911"/>
        <v>1.0358957808877343</v>
      </c>
      <c r="NX193" s="254">
        <f t="shared" si="1156"/>
        <v>26.049103498120029</v>
      </c>
      <c r="NY193" s="255">
        <f t="shared" si="912"/>
        <v>29.357339642381273</v>
      </c>
      <c r="NZ193" s="255">
        <f t="shared" si="1157"/>
        <v>9.3025548202685049E-2</v>
      </c>
      <c r="OA193" s="255">
        <f t="shared" si="913"/>
        <v>0.11535167977132946</v>
      </c>
      <c r="OB193" s="255">
        <f t="shared" si="1158"/>
        <v>28.285788276347404</v>
      </c>
      <c r="OC193" s="255">
        <f t="shared" si="1190"/>
        <v>0.9209254924637299</v>
      </c>
      <c r="OD193" s="256">
        <f t="shared" si="1191"/>
        <v>3.2887734042919736E-3</v>
      </c>
      <c r="OE193" s="257">
        <f t="shared" si="1192"/>
        <v>1.1177468431599238</v>
      </c>
      <c r="OF193" s="254">
        <f t="shared" si="1159"/>
        <v>0</v>
      </c>
      <c r="OG193" s="255">
        <f t="shared" si="914"/>
        <v>0</v>
      </c>
      <c r="OH193" s="255">
        <f t="shared" si="1160"/>
        <v>0</v>
      </c>
      <c r="OI193" s="255">
        <f t="shared" si="915"/>
        <v>0</v>
      </c>
      <c r="OJ193" s="255">
        <f t="shared" si="1161"/>
        <v>0</v>
      </c>
      <c r="OK193" s="255"/>
      <c r="OL193" s="256"/>
      <c r="OM193" s="257"/>
      <c r="ON193" s="258"/>
      <c r="OO193" s="254">
        <f t="shared" si="1162"/>
        <v>0</v>
      </c>
      <c r="OP193" s="255">
        <f t="shared" si="916"/>
        <v>0</v>
      </c>
      <c r="OQ193" s="255">
        <f t="shared" si="1163"/>
        <v>0</v>
      </c>
      <c r="OR193" s="255">
        <f t="shared" si="917"/>
        <v>0</v>
      </c>
      <c r="OS193" s="255">
        <f t="shared" si="1164"/>
        <v>0</v>
      </c>
      <c r="OT193" s="255"/>
      <c r="OU193" s="256"/>
      <c r="OV193" s="257"/>
      <c r="OW193" s="258"/>
      <c r="OX193" s="254">
        <f t="shared" si="1165"/>
        <v>602.18716996754506</v>
      </c>
      <c r="OY193" s="255">
        <f t="shared" si="918"/>
        <v>678.66494055342332</v>
      </c>
      <c r="OZ193" s="255">
        <f t="shared" si="1166"/>
        <v>3.0890829845818879</v>
      </c>
      <c r="PA193" s="255">
        <f t="shared" si="919"/>
        <v>3.8304629008815412</v>
      </c>
      <c r="PB193" s="255">
        <f t="shared" si="1167"/>
        <v>939.28118627769175</v>
      </c>
      <c r="PC193" s="255">
        <f t="shared" si="804"/>
        <v>0.6411149065531403</v>
      </c>
      <c r="PD193" s="259">
        <f t="shared" si="920"/>
        <v>3.2887734042919736E-3</v>
      </c>
      <c r="PE193" s="257">
        <f t="shared" si="805"/>
        <v>1.0822108987492789</v>
      </c>
      <c r="PF193" s="254">
        <f t="shared" si="921"/>
        <v>11.653353233795197</v>
      </c>
      <c r="PG193" s="255">
        <f t="shared" si="922"/>
        <v>13.133329094487188</v>
      </c>
      <c r="PH193" s="255">
        <f t="shared" si="1168"/>
        <v>0.36095571881160782</v>
      </c>
      <c r="PI193" s="255">
        <f t="shared" si="923"/>
        <v>0.44758509132639368</v>
      </c>
      <c r="PJ193" s="255">
        <f t="shared" si="924"/>
        <v>109.75390347874971</v>
      </c>
      <c r="PK193" s="255">
        <f t="shared" si="1193"/>
        <v>0.1061771186666859</v>
      </c>
      <c r="PL193" s="259">
        <f t="shared" si="1194"/>
        <v>3.2887734045969055E-3</v>
      </c>
      <c r="PM193" s="257">
        <f t="shared" si="1195"/>
        <v>1.0142737996877724</v>
      </c>
      <c r="PN193" s="254">
        <f t="shared" si="925"/>
        <v>0.29862990232206632</v>
      </c>
      <c r="PO193" s="255">
        <f t="shared" si="926"/>
        <v>0.33655589991696877</v>
      </c>
      <c r="PP193" s="255">
        <f t="shared" si="1169"/>
        <v>9.2498844657604631E-3</v>
      </c>
      <c r="PQ193" s="255">
        <f t="shared" si="927"/>
        <v>1.1469856737542973E-2</v>
      </c>
      <c r="PR193" s="255">
        <f t="shared" si="928"/>
        <v>2.8125636302067432</v>
      </c>
      <c r="PS193" s="255">
        <f t="shared" si="1196"/>
        <v>0.10617711866668593</v>
      </c>
      <c r="PT193" s="259">
        <f t="shared" si="1197"/>
        <v>3.2887734045969055E-3</v>
      </c>
      <c r="PU193" s="257">
        <f t="shared" si="1198"/>
        <v>1.0142737996877724</v>
      </c>
      <c r="PV193" s="254">
        <f t="shared" si="929"/>
        <v>75.466592851929022</v>
      </c>
      <c r="PW193" s="255">
        <f t="shared" si="930"/>
        <v>85.050850144124013</v>
      </c>
      <c r="PX193" s="255">
        <f t="shared" si="931"/>
        <v>0.2503322269874248</v>
      </c>
      <c r="PY193" s="255">
        <f t="shared" si="932"/>
        <v>0.31041196146440675</v>
      </c>
      <c r="PZ193" s="255">
        <f t="shared" si="933"/>
        <v>76.117201221808614</v>
      </c>
      <c r="QA193" s="255">
        <f t="shared" si="1170"/>
        <v>0.99145254476732936</v>
      </c>
      <c r="QB193" s="259">
        <f t="shared" si="934"/>
        <v>3.2887734042919749E-3</v>
      </c>
      <c r="QC193" s="257">
        <f t="shared" si="1171"/>
        <v>1.126703778802481</v>
      </c>
      <c r="QD193" s="254">
        <f t="shared" si="935"/>
        <v>246.65447811391809</v>
      </c>
      <c r="QE193" s="255">
        <f t="shared" si="936"/>
        <v>277.97959683438569</v>
      </c>
      <c r="QF193" s="255">
        <f t="shared" si="937"/>
        <v>0.82590403714413929</v>
      </c>
      <c r="QG193" s="255">
        <f t="shared" si="938"/>
        <v>1.0241210060587327</v>
      </c>
      <c r="QH193" s="255">
        <f t="shared" si="939"/>
        <v>251.12828876148879</v>
      </c>
      <c r="QI193" s="255">
        <f t="shared" si="1199"/>
        <v>0.98218515855129429</v>
      </c>
      <c r="QJ193" s="259">
        <f t="shared" si="1200"/>
        <v>3.2887734042919736E-3</v>
      </c>
      <c r="QK193" s="257">
        <f t="shared" si="1201"/>
        <v>1.1255268207530444</v>
      </c>
      <c r="QL193" s="254">
        <f t="shared" si="940"/>
        <v>833.61409309655551</v>
      </c>
      <c r="QM193" s="255">
        <f t="shared" si="941"/>
        <v>939.483082919818</v>
      </c>
      <c r="QN193" s="255">
        <f t="shared" si="942"/>
        <v>5.5765413616933364</v>
      </c>
      <c r="QO193" s="255">
        <f t="shared" si="943"/>
        <v>6.914911288499737</v>
      </c>
      <c r="QP193" s="255">
        <f t="shared" si="1172"/>
        <v>1695.6295482126368</v>
      </c>
      <c r="QQ193" s="255">
        <f t="shared" si="1173"/>
        <v>0.49162512765554728</v>
      </c>
      <c r="QR193" s="259">
        <f t="shared" si="944"/>
        <v>3.2887734042919745E-3</v>
      </c>
      <c r="QS193" s="257">
        <f t="shared" si="1174"/>
        <v>1.0632256968292846</v>
      </c>
      <c r="QT193" s="254">
        <f t="shared" si="945"/>
        <v>214.56032455392153</v>
      </c>
      <c r="QU193" s="255">
        <f t="shared" si="946"/>
        <v>241.80948577226957</v>
      </c>
      <c r="QV193" s="255">
        <f t="shared" si="947"/>
        <v>0.7485623785669332</v>
      </c>
      <c r="QW193" s="255">
        <f t="shared" si="948"/>
        <v>0.92821734942299716</v>
      </c>
      <c r="QX193" s="255">
        <f t="shared" si="949"/>
        <v>227.61141816278095</v>
      </c>
      <c r="QY193" s="255">
        <f t="shared" si="1202"/>
        <v>0.9426606375277462</v>
      </c>
      <c r="QZ193" s="259">
        <f t="shared" si="1203"/>
        <v>3.2887734042919741E-3</v>
      </c>
      <c r="RA193" s="257">
        <f t="shared" si="1204"/>
        <v>1.1205072065830539</v>
      </c>
      <c r="RB193" s="254">
        <f t="shared" si="950"/>
        <v>0.12809460227889255</v>
      </c>
      <c r="RC193" s="255">
        <f t="shared" si="951"/>
        <v>0.14436261676831191</v>
      </c>
      <c r="RD193" s="255">
        <f t="shared" si="1175"/>
        <v>3.9676544865538798E-3</v>
      </c>
      <c r="RE193" s="255">
        <f t="shared" si="952"/>
        <v>4.9198915633268106E-3</v>
      </c>
      <c r="RF193" s="255">
        <f t="shared" si="953"/>
        <v>1.2064237935565703</v>
      </c>
      <c r="RG193" s="255">
        <f t="shared" si="1205"/>
        <v>0.10617711865684128</v>
      </c>
      <c r="RH193" s="259">
        <f t="shared" si="1206"/>
        <v>3.2887734042919745E-3</v>
      </c>
      <c r="RI193" s="257">
        <f t="shared" si="1207"/>
        <v>1.0142737996864488</v>
      </c>
      <c r="RJ193" s="254">
        <f t="shared" si="954"/>
        <v>61.173518705674624</v>
      </c>
      <c r="RK193" s="255">
        <f t="shared" si="955"/>
        <v>68.942555581295295</v>
      </c>
      <c r="RL193" s="255">
        <f t="shared" si="1176"/>
        <v>1.8948135333790896</v>
      </c>
      <c r="RM193" s="255">
        <f t="shared" si="956"/>
        <v>2.349568781390071</v>
      </c>
      <c r="RN193" s="255">
        <f t="shared" si="957"/>
        <v>576.14596703630775</v>
      </c>
      <c r="RO193" s="255">
        <f t="shared" si="1208"/>
        <v>0.1061771186568413</v>
      </c>
      <c r="RP193" s="259">
        <f t="shared" si="1209"/>
        <v>3.2887734042919745E-3</v>
      </c>
      <c r="RQ193" s="257">
        <f t="shared" si="1210"/>
        <v>1.0142737996864488</v>
      </c>
      <c r="RR193" s="254">
        <f t="shared" si="958"/>
        <v>0</v>
      </c>
      <c r="RS193" s="255">
        <f t="shared" si="959"/>
        <v>0</v>
      </c>
      <c r="RT193" s="255">
        <f t="shared" si="1177"/>
        <v>0</v>
      </c>
      <c r="RU193" s="255">
        <f t="shared" si="960"/>
        <v>0</v>
      </c>
      <c r="RV193" s="255">
        <f t="shared" si="961"/>
        <v>0</v>
      </c>
      <c r="RW193" s="255"/>
      <c r="RX193" s="259"/>
      <c r="RY193" s="257"/>
      <c r="RZ193" s="260"/>
      <c r="SA193" s="242" t="e">
        <f t="shared" si="962"/>
        <v>#REF!</v>
      </c>
      <c r="SB193" s="242">
        <f t="shared" si="963"/>
        <v>0.3244573582632701</v>
      </c>
      <c r="SC193" s="242">
        <f t="shared" si="964"/>
        <v>0.37561581014989243</v>
      </c>
      <c r="SD193" s="242">
        <f t="shared" si="965"/>
        <v>2.1460739388670536E-2</v>
      </c>
      <c r="SE193" s="242">
        <f t="shared" si="966"/>
        <v>0</v>
      </c>
      <c r="SF193" s="262">
        <v>0</v>
      </c>
      <c r="SG193" s="242">
        <f t="shared" si="967"/>
        <v>0</v>
      </c>
      <c r="SH193" s="262">
        <v>0</v>
      </c>
      <c r="SI193" s="242">
        <f t="shared" si="968"/>
        <v>0.61502045375921521</v>
      </c>
      <c r="SJ193" s="242">
        <f t="shared" si="969"/>
        <v>5.1829391164045169E-2</v>
      </c>
      <c r="SK193" s="242">
        <f t="shared" si="970"/>
        <v>1.318555939594104E-3</v>
      </c>
      <c r="SL193" s="242">
        <f t="shared" si="971"/>
        <v>5.9715300276531491E-2</v>
      </c>
      <c r="SM193" s="242">
        <f t="shared" si="972"/>
        <v>0.19606677217518034</v>
      </c>
      <c r="SN193" s="242">
        <f t="shared" si="973"/>
        <v>1.0204840238167474</v>
      </c>
      <c r="SO193" s="242">
        <f t="shared" si="974"/>
        <v>0.17435092134432317</v>
      </c>
      <c r="SP193" s="242">
        <f t="shared" si="975"/>
        <v>6.0856427981186923E-4</v>
      </c>
      <c r="SQ193" s="242">
        <f t="shared" si="976"/>
        <v>0.27202823307590557</v>
      </c>
      <c r="SR193" s="242">
        <f t="shared" si="977"/>
        <v>0</v>
      </c>
      <c r="SS193" s="242" t="e">
        <f t="shared" si="978"/>
        <v>#REF!</v>
      </c>
      <c r="ST193" s="242" t="e">
        <f t="shared" si="979"/>
        <v>#REF!</v>
      </c>
      <c r="SU193" s="242" t="e">
        <f t="shared" si="1211"/>
        <v>#REF!</v>
      </c>
      <c r="SV193" s="242" t="e">
        <f t="shared" si="1212"/>
        <v>#REF!</v>
      </c>
      <c r="SW193" s="242" t="e">
        <f t="shared" si="980"/>
        <v>#REF!</v>
      </c>
      <c r="SX193" s="242" t="e">
        <f t="shared" si="980"/>
        <v>#REF!</v>
      </c>
      <c r="SY193" s="242" t="e">
        <f t="shared" si="980"/>
        <v>#REF!</v>
      </c>
      <c r="SZ193" s="263" t="e">
        <f t="shared" si="980"/>
        <v>#REF!</v>
      </c>
      <c r="TA193" s="264">
        <f t="shared" si="981"/>
        <v>1356.9739179999999</v>
      </c>
      <c r="TB193" s="264">
        <f t="shared" si="982"/>
        <v>780.51710799999989</v>
      </c>
      <c r="TC193" s="264">
        <f t="shared" si="983"/>
        <v>981.32976199999985</v>
      </c>
      <c r="TD193" s="264">
        <f t="shared" si="984"/>
        <v>51.962303999999996</v>
      </c>
      <c r="TE193" s="264">
        <f t="shared" si="985"/>
        <v>0</v>
      </c>
      <c r="TF193" s="264">
        <f t="shared" si="985"/>
        <v>0</v>
      </c>
      <c r="TG193" s="264">
        <f t="shared" si="986"/>
        <v>1538.0300709999999</v>
      </c>
      <c r="TH193" s="264">
        <f t="shared" si="987"/>
        <v>138.29550699999999</v>
      </c>
      <c r="TI193" s="264">
        <f t="shared" si="988"/>
        <v>3.5182809999999995</v>
      </c>
      <c r="TJ193" s="264">
        <f t="shared" si="989"/>
        <v>143.43760999999998</v>
      </c>
      <c r="TK193" s="264">
        <f t="shared" si="990"/>
        <v>471.44965399999995</v>
      </c>
      <c r="TL193" s="264">
        <f t="shared" si="991"/>
        <v>2597.573926</v>
      </c>
      <c r="TM193" s="264">
        <f t="shared" si="992"/>
        <v>421.11117199999995</v>
      </c>
      <c r="TN193" s="264">
        <f t="shared" si="993"/>
        <v>1.6238219999999999</v>
      </c>
      <c r="TO193" s="264">
        <f t="shared" si="994"/>
        <v>725.848434</v>
      </c>
      <c r="TP193" s="264">
        <f t="shared" si="994"/>
        <v>0</v>
      </c>
      <c r="TQ193" s="264"/>
      <c r="TR193" s="264"/>
      <c r="TS193" s="264" t="e">
        <f t="shared" si="995"/>
        <v>#REF!</v>
      </c>
      <c r="TT193" s="264">
        <f t="shared" si="996"/>
        <v>878.10166068296621</v>
      </c>
      <c r="TU193" s="264">
        <f t="shared" si="997"/>
        <v>1016.5553601153644</v>
      </c>
      <c r="TV193" s="264">
        <f t="shared" si="998"/>
        <v>58.080701259316278</v>
      </c>
      <c r="TW193" s="264">
        <f t="shared" si="998"/>
        <v>0</v>
      </c>
      <c r="TX193" s="264">
        <f t="shared" si="999"/>
        <v>0</v>
      </c>
      <c r="TY193" s="264">
        <f t="shared" si="1000"/>
        <v>1664.4729054403272</v>
      </c>
      <c r="TZ193" s="264">
        <f t="shared" si="1001"/>
        <v>140.26950936463692</v>
      </c>
      <c r="UA193" s="264">
        <f t="shared" si="1002"/>
        <v>3.5685002382392952</v>
      </c>
      <c r="UB193" s="264">
        <f t="shared" si="1003"/>
        <v>161.61169720939654</v>
      </c>
      <c r="UC193" s="264">
        <f t="shared" si="1004"/>
        <v>530.62923021174277</v>
      </c>
      <c r="UD193" s="264">
        <f t="shared" si="1005"/>
        <v>2761.8073475369306</v>
      </c>
      <c r="UE193" s="264">
        <f t="shared" si="1006"/>
        <v>471.8581029986359</v>
      </c>
      <c r="UF193" s="264">
        <f t="shared" si="1007"/>
        <v>1.6470001099544485</v>
      </c>
      <c r="UG193" s="264">
        <f t="shared" si="1008"/>
        <v>736.20904914963853</v>
      </c>
      <c r="UH193" s="264">
        <f t="shared" si="1008"/>
        <v>0</v>
      </c>
      <c r="UI193" s="191"/>
      <c r="UJ193" s="191"/>
      <c r="UK193" s="191"/>
      <c r="UL193" s="191"/>
      <c r="UM193" s="189"/>
      <c r="UN193" s="191"/>
      <c r="UO193" s="191"/>
      <c r="UP193" s="191"/>
      <c r="UQ193" s="191"/>
      <c r="UR193" s="191"/>
      <c r="US193" s="191"/>
      <c r="UT193" s="191"/>
      <c r="UU193" s="191"/>
      <c r="UV193" s="192"/>
      <c r="UW193" s="191"/>
      <c r="UX193" s="191"/>
      <c r="UY193" s="191"/>
      <c r="UZ193" s="191"/>
      <c r="VA193" s="191"/>
      <c r="VB193" s="191"/>
      <c r="VC193" s="191"/>
      <c r="VD193" s="191"/>
      <c r="VE193" s="191"/>
      <c r="VF193" s="191"/>
      <c r="VG193" s="191"/>
      <c r="VH193" s="191"/>
      <c r="VI193" s="191"/>
      <c r="VJ193" s="191"/>
      <c r="VK193" s="191"/>
      <c r="VL193" s="191"/>
      <c r="VM193" s="191"/>
      <c r="VN193" s="219"/>
      <c r="VO193" s="191"/>
      <c r="VP193" s="191"/>
      <c r="VQ193" s="191"/>
      <c r="VR193" s="191"/>
      <c r="VS193" s="191"/>
      <c r="VT193" s="191"/>
      <c r="VU193" s="191"/>
      <c r="VV193" s="191"/>
    </row>
    <row r="194" spans="1:594" ht="23.1" hidden="1" customHeight="1" thickBot="1" x14ac:dyDescent="0.35">
      <c r="A194" s="265">
        <v>157</v>
      </c>
      <c r="B194" s="266" t="s">
        <v>200</v>
      </c>
      <c r="C194" s="265">
        <v>5</v>
      </c>
      <c r="D194" s="267">
        <v>3008.19</v>
      </c>
      <c r="E194" s="239">
        <v>418.4</v>
      </c>
      <c r="F194" s="240">
        <f t="shared" si="1009"/>
        <v>2589.79</v>
      </c>
      <c r="G194" s="240"/>
      <c r="H194" s="268">
        <f>665</f>
        <v>665</v>
      </c>
      <c r="I194" s="269">
        <v>3.4922</v>
      </c>
      <c r="J194" s="269">
        <v>3.4922</v>
      </c>
      <c r="K194" s="269">
        <f t="shared" si="1213"/>
        <v>2.9251999999999998</v>
      </c>
      <c r="L194" s="269">
        <f t="shared" si="1214"/>
        <v>3.1132</v>
      </c>
      <c r="M194" s="269">
        <v>0.61909999999999998</v>
      </c>
      <c r="N194" s="269">
        <v>0.188</v>
      </c>
      <c r="O194" s="269">
        <v>0.379</v>
      </c>
      <c r="P194" s="269">
        <v>8.9999999999999998E-4</v>
      </c>
      <c r="Q194" s="269">
        <v>0</v>
      </c>
      <c r="R194" s="269">
        <v>0</v>
      </c>
      <c r="S194" s="269">
        <v>0.51580000000000004</v>
      </c>
      <c r="T194" s="269">
        <v>5.1999999999999998E-3</v>
      </c>
      <c r="U194" s="269">
        <v>1E-4</v>
      </c>
      <c r="V194" s="269">
        <v>0.15840000000000001</v>
      </c>
      <c r="W194" s="269">
        <v>0.1517</v>
      </c>
      <c r="X194" s="269">
        <v>1.1149</v>
      </c>
      <c r="Y194" s="269">
        <v>0.1106</v>
      </c>
      <c r="Z194" s="269">
        <v>2.0000000000000001E-4</v>
      </c>
      <c r="AA194" s="269">
        <v>0.24829999999999999</v>
      </c>
      <c r="AB194" s="269">
        <v>0</v>
      </c>
      <c r="AC194" s="244">
        <v>185.61</v>
      </c>
      <c r="AD194" s="243">
        <f t="shared" si="1217"/>
        <v>40.834200000000003</v>
      </c>
      <c r="AE194" s="243">
        <f t="shared" si="806"/>
        <v>0</v>
      </c>
      <c r="AF194" s="243">
        <f t="shared" si="1010"/>
        <v>0</v>
      </c>
      <c r="AG194" s="243">
        <f t="shared" si="1011"/>
        <v>0</v>
      </c>
      <c r="AH194" s="244">
        <v>6.7574078877083297</v>
      </c>
      <c r="AI194" s="243">
        <f t="shared" si="807"/>
        <v>26.496823965841021</v>
      </c>
      <c r="AJ194" s="243">
        <f t="shared" si="1012"/>
        <v>0.85408929581628479</v>
      </c>
      <c r="AK194" s="243">
        <f t="shared" si="1013"/>
        <v>22.601664929434364</v>
      </c>
      <c r="AL194" s="243">
        <f t="shared" si="808"/>
        <v>12.98492159267747</v>
      </c>
      <c r="AM194" s="243">
        <f t="shared" si="1014"/>
        <v>327.22002413547222</v>
      </c>
      <c r="AN194" s="244">
        <v>689.79</v>
      </c>
      <c r="AO194" s="244">
        <v>151.75380000000001</v>
      </c>
      <c r="AP194" s="243">
        <f t="shared" si="1015"/>
        <v>0</v>
      </c>
      <c r="AQ194" s="243">
        <f t="shared" si="1016"/>
        <v>0</v>
      </c>
      <c r="AR194" s="243">
        <f t="shared" si="1017"/>
        <v>0</v>
      </c>
      <c r="AS194" s="244">
        <v>62.699028894741701</v>
      </c>
      <c r="AT194" s="244" t="e">
        <f t="shared" si="809"/>
        <v>#REF!</v>
      </c>
      <c r="AU194" s="243">
        <f t="shared" si="810"/>
        <v>102.74184332011606</v>
      </c>
      <c r="AV194" s="243">
        <f t="shared" si="1018"/>
        <v>3.3117444085098953</v>
      </c>
      <c r="AW194" s="243">
        <f t="shared" si="1019"/>
        <v>87.638304120801138</v>
      </c>
      <c r="AX194" s="243">
        <f t="shared" si="811"/>
        <v>50.349233610742886</v>
      </c>
      <c r="AY194" s="243">
        <f t="shared" si="1020"/>
        <v>1268.8006869907206</v>
      </c>
      <c r="AZ194" s="244">
        <v>120</v>
      </c>
      <c r="BA194" s="243">
        <f t="shared" si="1021"/>
        <v>611.65999999999985</v>
      </c>
      <c r="BB194" s="243">
        <f t="shared" si="1022"/>
        <v>63.787399999999991</v>
      </c>
      <c r="BC194" s="243">
        <f t="shared" si="1023"/>
        <v>51.029919999999997</v>
      </c>
      <c r="BD194" s="243">
        <f t="shared" si="1024"/>
        <v>12.757479999999994</v>
      </c>
      <c r="BE194" s="244">
        <v>23.920275</v>
      </c>
      <c r="BF194" s="243">
        <f t="shared" si="1025"/>
        <v>19.136220000000002</v>
      </c>
      <c r="BG194" s="243">
        <f t="shared" si="1026"/>
        <v>4.7840549999999986</v>
      </c>
      <c r="BH194" s="243">
        <f t="shared" si="812"/>
        <v>79.463526601401469</v>
      </c>
      <c r="BI194" s="243">
        <f t="shared" si="1027"/>
        <v>2.561399342259449</v>
      </c>
      <c r="BJ194" s="243">
        <f t="shared" si="1028"/>
        <v>67.782010578755944</v>
      </c>
      <c r="BK194" s="243">
        <f t="shared" si="813"/>
        <v>38.941560080070062</v>
      </c>
      <c r="BL194" s="243">
        <f t="shared" si="1029"/>
        <v>981.3273140177655</v>
      </c>
      <c r="BM194" s="244">
        <v>0.93</v>
      </c>
      <c r="BN194" s="243">
        <f t="shared" si="1030"/>
        <v>0.2046</v>
      </c>
      <c r="BO194" s="243">
        <f t="shared" si="814"/>
        <v>0</v>
      </c>
      <c r="BP194" s="243">
        <f t="shared" si="1031"/>
        <v>0</v>
      </c>
      <c r="BQ194" s="243">
        <f t="shared" si="1032"/>
        <v>0</v>
      </c>
      <c r="BR194" s="244">
        <v>0.17641027206666701</v>
      </c>
      <c r="BS194" s="243">
        <f t="shared" si="815"/>
        <v>0.14895955783069359</v>
      </c>
      <c r="BT194" s="243">
        <f t="shared" si="1033"/>
        <v>4.8015099476351169E-3</v>
      </c>
      <c r="BU194" s="243">
        <f t="shared" si="1034"/>
        <v>0.12706179497083644</v>
      </c>
      <c r="BV194" s="243">
        <f t="shared" si="816"/>
        <v>7.2998491494868034E-2</v>
      </c>
      <c r="BW194" s="243">
        <f t="shared" si="1035"/>
        <v>1.8395619856706744</v>
      </c>
      <c r="BX194" s="244">
        <v>0</v>
      </c>
      <c r="BY194" s="243">
        <f t="shared" si="817"/>
        <v>0</v>
      </c>
      <c r="BZ194" s="243">
        <f t="shared" si="1036"/>
        <v>0</v>
      </c>
      <c r="CA194" s="243">
        <f t="shared" si="1037"/>
        <v>0</v>
      </c>
      <c r="CB194" s="243">
        <f t="shared" si="818"/>
        <v>0</v>
      </c>
      <c r="CC194" s="243">
        <f t="shared" si="1038"/>
        <v>0</v>
      </c>
      <c r="CD194" s="245"/>
      <c r="CE194" s="243">
        <f t="shared" si="819"/>
        <v>0</v>
      </c>
      <c r="CF194" s="243">
        <f t="shared" si="1039"/>
        <v>0</v>
      </c>
      <c r="CG194" s="243">
        <f t="shared" si="1040"/>
        <v>0</v>
      </c>
      <c r="CH194" s="243">
        <f t="shared" si="820"/>
        <v>0</v>
      </c>
      <c r="CI194" s="243">
        <f t="shared" si="1041"/>
        <v>0</v>
      </c>
      <c r="CJ194" s="245"/>
      <c r="CK194" s="243">
        <f t="shared" si="821"/>
        <v>0</v>
      </c>
      <c r="CL194" s="243">
        <f t="shared" si="1042"/>
        <v>0</v>
      </c>
      <c r="CM194" s="243">
        <f t="shared" si="1043"/>
        <v>0</v>
      </c>
      <c r="CN194" s="243">
        <f t="shared" si="822"/>
        <v>0</v>
      </c>
      <c r="CO194" s="243">
        <f t="shared" si="1044"/>
        <v>0</v>
      </c>
      <c r="CP194" s="243">
        <v>0</v>
      </c>
      <c r="CQ194" s="243">
        <f t="shared" si="823"/>
        <v>0</v>
      </c>
      <c r="CR194" s="243">
        <f t="shared" si="1178"/>
        <v>0</v>
      </c>
      <c r="CS194" s="243">
        <f t="shared" si="1045"/>
        <v>0</v>
      </c>
      <c r="CT194" s="243">
        <f t="shared" si="824"/>
        <v>0</v>
      </c>
      <c r="CU194" s="243">
        <f t="shared" si="1046"/>
        <v>0</v>
      </c>
      <c r="CV194" s="243"/>
      <c r="CW194" s="243">
        <f t="shared" si="825"/>
        <v>0</v>
      </c>
      <c r="CX194" s="243">
        <f t="shared" si="1179"/>
        <v>0</v>
      </c>
      <c r="CY194" s="243">
        <f t="shared" si="1047"/>
        <v>0</v>
      </c>
      <c r="CZ194" s="243">
        <f t="shared" si="826"/>
        <v>0</v>
      </c>
      <c r="DA194" s="243">
        <f t="shared" si="1048"/>
        <v>0</v>
      </c>
      <c r="DB194" s="244">
        <v>0</v>
      </c>
      <c r="DC194" s="243">
        <f t="shared" si="1049"/>
        <v>0</v>
      </c>
      <c r="DD194" s="243">
        <f t="shared" si="827"/>
        <v>0</v>
      </c>
      <c r="DE194" s="244">
        <v>0</v>
      </c>
      <c r="DF194" s="244">
        <v>0</v>
      </c>
      <c r="DG194" s="243">
        <f t="shared" si="828"/>
        <v>0</v>
      </c>
      <c r="DH194" s="243">
        <f t="shared" si="829"/>
        <v>0</v>
      </c>
      <c r="DI194" s="243">
        <f t="shared" si="1050"/>
        <v>0</v>
      </c>
      <c r="DJ194" s="244">
        <v>208.98</v>
      </c>
      <c r="DK194" s="243">
        <f t="shared" si="1051"/>
        <v>45.9756</v>
      </c>
      <c r="DL194" s="243">
        <f t="shared" si="830"/>
        <v>0</v>
      </c>
      <c r="DM194" s="244">
        <v>8.73527164429</v>
      </c>
      <c r="DN194" s="244">
        <v>9.6415110986666708</v>
      </c>
      <c r="DO194" s="243">
        <f t="shared" si="831"/>
        <v>31.056561296058465</v>
      </c>
      <c r="DP194" s="243">
        <f t="shared" si="832"/>
        <v>15.219447201950757</v>
      </c>
      <c r="DQ194" s="243">
        <f t="shared" si="1052"/>
        <v>383.53006948915908</v>
      </c>
      <c r="DR194" s="244">
        <v>52.97</v>
      </c>
      <c r="DS194" s="243">
        <f t="shared" si="1053"/>
        <v>11.6534</v>
      </c>
      <c r="DT194" s="243">
        <f t="shared" si="833"/>
        <v>0</v>
      </c>
      <c r="DU194" s="244">
        <v>2.2406592009450002</v>
      </c>
      <c r="DV194" s="244">
        <v>0</v>
      </c>
      <c r="DW194" s="243">
        <f t="shared" si="834"/>
        <v>7.5972255180252342</v>
      </c>
      <c r="DX194" s="243">
        <f t="shared" si="835"/>
        <v>3.7230642359485127</v>
      </c>
      <c r="DY194" s="243">
        <f t="shared" si="836"/>
        <v>93.821218745902513</v>
      </c>
      <c r="DZ194" s="244">
        <v>141.53</v>
      </c>
      <c r="EA194" s="243">
        <f t="shared" si="1054"/>
        <v>31.136600000000001</v>
      </c>
      <c r="EB194" s="243">
        <f t="shared" si="837"/>
        <v>0</v>
      </c>
      <c r="EC194" s="244">
        <v>5.8590587911550003</v>
      </c>
      <c r="ED194" s="244">
        <v>6.5587662000000005E-2</v>
      </c>
      <c r="EE194" s="243">
        <f t="shared" si="838"/>
        <v>20.291887615920679</v>
      </c>
      <c r="EF194" s="243">
        <f t="shared" si="839"/>
        <v>9.9441567034537854</v>
      </c>
      <c r="EG194" s="243">
        <f t="shared" si="840"/>
        <v>250.59274892703539</v>
      </c>
      <c r="EH194" s="244">
        <v>20.9</v>
      </c>
      <c r="EI194" s="243">
        <f t="shared" si="1055"/>
        <v>4.5979999999999999</v>
      </c>
      <c r="EJ194" s="243">
        <f t="shared" si="841"/>
        <v>0</v>
      </c>
      <c r="EK194" s="244">
        <v>0.88167956412999904</v>
      </c>
      <c r="EL194" s="244">
        <v>0</v>
      </c>
      <c r="EM194" s="243">
        <f t="shared" si="842"/>
        <v>2.9973109191537795</v>
      </c>
      <c r="EN194" s="243">
        <f t="shared" si="843"/>
        <v>1.468849524164189</v>
      </c>
      <c r="EO194" s="243">
        <f t="shared" si="1056"/>
        <v>37.015008008937556</v>
      </c>
      <c r="EP194" s="244">
        <v>0</v>
      </c>
      <c r="EQ194" s="244">
        <v>300.41564</v>
      </c>
      <c r="ER194" s="244">
        <v>0</v>
      </c>
      <c r="ES194" s="244">
        <v>0</v>
      </c>
      <c r="ET194" s="244">
        <v>0</v>
      </c>
      <c r="EU194" s="243">
        <f t="shared" si="844"/>
        <v>34.133814092304249</v>
      </c>
      <c r="EV194" s="243">
        <f t="shared" si="1057"/>
        <v>1.100257347039169</v>
      </c>
      <c r="EW194" s="243">
        <f t="shared" si="1058"/>
        <v>29.115981216180383</v>
      </c>
      <c r="EX194" s="243">
        <f t="shared" si="845"/>
        <v>16.727472704615213</v>
      </c>
      <c r="EY194" s="243">
        <f t="shared" si="1059"/>
        <v>421.53231215630331</v>
      </c>
      <c r="EZ194" s="245">
        <f t="shared" si="1060"/>
        <v>424.38</v>
      </c>
      <c r="FA194" s="245">
        <f t="shared" si="1060"/>
        <v>93.363600000000005</v>
      </c>
      <c r="FB194" s="245">
        <f t="shared" si="1060"/>
        <v>0</v>
      </c>
      <c r="FC194" s="245">
        <f t="shared" si="1061"/>
        <v>0</v>
      </c>
      <c r="FD194" s="245">
        <f t="shared" si="1062"/>
        <v>0</v>
      </c>
      <c r="FE194" s="245">
        <f t="shared" si="1063"/>
        <v>27.42376796118667</v>
      </c>
      <c r="FF194" s="245">
        <f t="shared" si="1064"/>
        <v>96.076799441462413</v>
      </c>
      <c r="FG194" s="245">
        <f t="shared" si="1065"/>
        <v>3.0969057304765353</v>
      </c>
      <c r="FH194" s="245">
        <f t="shared" si="1066"/>
        <v>81.953053364729016</v>
      </c>
      <c r="FI194" s="245">
        <f t="shared" si="1067"/>
        <v>47.082990370132457</v>
      </c>
      <c r="FJ194" s="245">
        <f t="shared" si="1067"/>
        <v>1186.4913573273379</v>
      </c>
      <c r="FK194" s="244">
        <f t="shared" si="846"/>
        <v>10.98880002382729</v>
      </c>
      <c r="FL194" s="244">
        <v>1.24856900629684</v>
      </c>
      <c r="FM194" s="243">
        <f t="shared" si="1068"/>
        <v>4.0245933804778512E-2</v>
      </c>
      <c r="FN194" s="243">
        <f t="shared" si="1069"/>
        <v>1.065023429146758</v>
      </c>
      <c r="FO194" s="244">
        <v>0.61186845031484205</v>
      </c>
      <c r="FP194" s="244">
        <f t="shared" si="1070"/>
        <v>15.419084976526767</v>
      </c>
      <c r="FQ194" s="244">
        <f t="shared" si="847"/>
        <v>0.28160000061060031</v>
      </c>
      <c r="FR194" s="244">
        <v>3.1995944249889899E-2</v>
      </c>
      <c r="FS194" s="243">
        <f t="shared" si="1071"/>
        <v>1.0313460031509925E-3</v>
      </c>
      <c r="FT194" s="243">
        <f t="shared" si="1072"/>
        <v>2.7292388399800433E-2</v>
      </c>
      <c r="FU194" s="244">
        <v>1.56797972124945E-2</v>
      </c>
      <c r="FV194" s="244">
        <f t="shared" si="1073"/>
        <v>0.39513089048758165</v>
      </c>
      <c r="FW194" s="270">
        <v>4.1276E-2</v>
      </c>
      <c r="FX194" s="243">
        <f t="shared" si="1074"/>
        <v>183.42117684354696</v>
      </c>
      <c r="FY194" s="243">
        <f t="shared" si="1075"/>
        <v>40.352658905580334</v>
      </c>
      <c r="FZ194" s="243">
        <f t="shared" si="848"/>
        <v>0</v>
      </c>
      <c r="GA194" s="243">
        <f t="shared" si="1076"/>
        <v>0</v>
      </c>
      <c r="GB194" s="243">
        <f t="shared" si="1077"/>
        <v>0</v>
      </c>
      <c r="GC194" s="243">
        <f t="shared" si="1078"/>
        <v>3.2140604006040285</v>
      </c>
      <c r="GD194" s="243">
        <f t="shared" si="849"/>
        <v>25.790809853901724</v>
      </c>
      <c r="GE194" s="243">
        <f t="shared" si="1079"/>
        <v>0.83133188547608838</v>
      </c>
      <c r="GF194" s="243">
        <f t="shared" si="1080"/>
        <v>21.999438246943072</v>
      </c>
      <c r="GG194" s="243">
        <f t="shared" si="850"/>
        <v>12.638935300181654</v>
      </c>
      <c r="GH194" s="247">
        <f t="shared" si="1081"/>
        <v>318.50116956457765</v>
      </c>
      <c r="GI194" s="244">
        <v>192</v>
      </c>
      <c r="GJ194" s="244">
        <v>4053.11</v>
      </c>
      <c r="GK194" s="244">
        <v>891.68420000000003</v>
      </c>
      <c r="GL194" s="244">
        <v>2486.0698944176402</v>
      </c>
      <c r="GM194" s="244">
        <v>71.022008333333304</v>
      </c>
      <c r="GN194" s="271">
        <v>174.44</v>
      </c>
      <c r="GO194" s="243">
        <f t="shared" si="1082"/>
        <v>38.376800000000003</v>
      </c>
      <c r="GP194" s="243">
        <f t="shared" si="851"/>
        <v>0</v>
      </c>
      <c r="GQ194" s="243">
        <f t="shared" si="1083"/>
        <v>0</v>
      </c>
      <c r="GR194" s="243">
        <f t="shared" si="1084"/>
        <v>0</v>
      </c>
      <c r="GS194" s="244">
        <v>3.4738619532500001</v>
      </c>
      <c r="GT194" s="244">
        <v>1.7803798154999999</v>
      </c>
      <c r="GU194" s="245"/>
      <c r="GV194" s="243">
        <f t="shared" si="852"/>
        <v>24.777659374357565</v>
      </c>
      <c r="GW194" s="243">
        <f t="shared" si="1085"/>
        <v>0.79867434958630212</v>
      </c>
      <c r="GX194" s="243">
        <f t="shared" si="1086"/>
        <v>21.135225702402888</v>
      </c>
      <c r="GY194" s="243">
        <f t="shared" si="853"/>
        <v>12.14243505715538</v>
      </c>
      <c r="GZ194" s="243">
        <f t="shared" si="1087"/>
        <v>305.98936344031551</v>
      </c>
      <c r="HA194" s="244">
        <v>0</v>
      </c>
      <c r="HB194" s="244">
        <v>44</v>
      </c>
      <c r="HC194" s="244">
        <v>0</v>
      </c>
      <c r="HD194" s="244">
        <v>0</v>
      </c>
      <c r="HE194" s="244">
        <v>0</v>
      </c>
      <c r="HF194" s="243">
        <f t="shared" si="1088"/>
        <v>0</v>
      </c>
      <c r="HG194" s="243">
        <f t="shared" si="854"/>
        <v>0</v>
      </c>
      <c r="HH194" s="244">
        <v>0</v>
      </c>
      <c r="HI194" s="244">
        <v>0</v>
      </c>
      <c r="HJ194" s="243">
        <f t="shared" si="855"/>
        <v>0</v>
      </c>
      <c r="HK194" s="243">
        <f t="shared" si="856"/>
        <v>0</v>
      </c>
      <c r="HL194" s="243">
        <f t="shared" si="857"/>
        <v>0</v>
      </c>
      <c r="HM194" s="244">
        <v>101.01</v>
      </c>
      <c r="HN194" s="243">
        <f t="shared" si="1089"/>
        <v>22.222200000000001</v>
      </c>
      <c r="HO194" s="243">
        <f t="shared" si="858"/>
        <v>0</v>
      </c>
      <c r="HP194" s="244">
        <v>4.3580848936249996</v>
      </c>
      <c r="HQ194" s="244">
        <v>99.230051404793301</v>
      </c>
      <c r="HR194" s="243">
        <f t="shared" si="859"/>
        <v>25.771771375032738</v>
      </c>
      <c r="HS194" s="243">
        <f t="shared" si="860"/>
        <v>12.629605383672553</v>
      </c>
      <c r="HT194" s="243">
        <f t="shared" si="861"/>
        <v>318.26605566854829</v>
      </c>
      <c r="HU194" s="244">
        <v>86.88</v>
      </c>
      <c r="HV194" s="243">
        <f t="shared" si="1090"/>
        <v>19.113599999999998</v>
      </c>
      <c r="HW194" s="243">
        <f t="shared" si="862"/>
        <v>0</v>
      </c>
      <c r="HX194" s="244">
        <v>3.5485868507900098</v>
      </c>
      <c r="HY194" s="244">
        <v>195.76297307280001</v>
      </c>
      <c r="HZ194" s="243">
        <f t="shared" si="863"/>
        <v>34.689370933727147</v>
      </c>
      <c r="IA194" s="243">
        <f t="shared" si="864"/>
        <v>16.999726542865858</v>
      </c>
      <c r="IB194" s="243">
        <f t="shared" si="865"/>
        <v>428.39310888021959</v>
      </c>
      <c r="IC194" s="244">
        <v>25.07</v>
      </c>
      <c r="ID194" s="243">
        <f t="shared" si="1091"/>
        <v>5.5154000000000005</v>
      </c>
      <c r="IE194" s="243">
        <f t="shared" si="866"/>
        <v>0</v>
      </c>
      <c r="IF194" s="244">
        <v>1.10263953743</v>
      </c>
      <c r="IG194" s="244">
        <v>2.0039056747391699</v>
      </c>
      <c r="IH194" s="243">
        <f t="shared" si="867"/>
        <v>3.8281448804738756</v>
      </c>
      <c r="II194" s="243">
        <f t="shared" si="868"/>
        <v>1.8760045046321527</v>
      </c>
      <c r="IJ194" s="243">
        <f t="shared" si="1092"/>
        <v>47.275313516730243</v>
      </c>
      <c r="IK194" s="244">
        <v>52.45</v>
      </c>
      <c r="IL194" s="243">
        <f t="shared" si="1093"/>
        <v>11.539000000000001</v>
      </c>
      <c r="IM194" s="243">
        <f t="shared" si="869"/>
        <v>0</v>
      </c>
      <c r="IN194" s="244">
        <v>2.4091459181500001</v>
      </c>
      <c r="IO194" s="244">
        <v>106.8034007688</v>
      </c>
      <c r="IP194" s="243">
        <f t="shared" si="870"/>
        <v>19.679499359993063</v>
      </c>
      <c r="IQ194" s="243">
        <f t="shared" si="871"/>
        <v>9.6440523023471538</v>
      </c>
      <c r="IR194" s="243">
        <f t="shared" si="1094"/>
        <v>243.03011801914823</v>
      </c>
      <c r="IS194" s="244">
        <v>2.2799999999999998</v>
      </c>
      <c r="IT194" s="243">
        <f t="shared" si="1095"/>
        <v>0.50159999999999993</v>
      </c>
      <c r="IU194" s="243">
        <f t="shared" si="872"/>
        <v>0</v>
      </c>
      <c r="IV194" s="244">
        <v>9.9792042830000094E-2</v>
      </c>
      <c r="IW194" s="244">
        <v>0.23676160132357699</v>
      </c>
      <c r="IX194" s="243">
        <f t="shared" si="873"/>
        <v>0.35429073133735384</v>
      </c>
      <c r="IY194" s="243">
        <f t="shared" si="874"/>
        <v>0.17362221877454656</v>
      </c>
      <c r="IZ194" s="243">
        <f t="shared" si="1096"/>
        <v>4.3752799131185727</v>
      </c>
      <c r="JA194" s="244">
        <v>56.254262500000003</v>
      </c>
      <c r="JB194" s="243">
        <f t="shared" si="1097"/>
        <v>12.37593775</v>
      </c>
      <c r="JC194" s="244">
        <v>408.84062083333299</v>
      </c>
      <c r="JD194" s="243">
        <f t="shared" si="875"/>
        <v>0</v>
      </c>
      <c r="JE194" s="243">
        <f t="shared" si="876"/>
        <v>54.25117094888386</v>
      </c>
      <c r="JF194" s="243">
        <f t="shared" si="877"/>
        <v>26.586099601610847</v>
      </c>
      <c r="JG194" s="243">
        <f t="shared" si="1098"/>
        <v>669.96970996059326</v>
      </c>
      <c r="JH194" s="244">
        <v>177.493333333333</v>
      </c>
      <c r="JI194" s="243">
        <f t="shared" si="1099"/>
        <v>39.04853333333326</v>
      </c>
      <c r="JJ194" s="244">
        <v>223.773333333333</v>
      </c>
      <c r="JK194" s="243">
        <f t="shared" si="878"/>
        <v>0</v>
      </c>
      <c r="JL194" s="243">
        <f t="shared" si="879"/>
        <v>50.029476424116062</v>
      </c>
      <c r="JM194" s="243">
        <f t="shared" si="880"/>
        <v>24.517233821205767</v>
      </c>
      <c r="JN194" s="243">
        <f t="shared" si="1100"/>
        <v>617.83429229438536</v>
      </c>
      <c r="JO194" s="244">
        <v>0</v>
      </c>
      <c r="JP194" s="243">
        <f t="shared" si="1101"/>
        <v>0</v>
      </c>
      <c r="JQ194" s="244">
        <v>0</v>
      </c>
      <c r="JR194" s="243">
        <f t="shared" si="881"/>
        <v>0</v>
      </c>
      <c r="JS194" s="243">
        <f t="shared" si="882"/>
        <v>0</v>
      </c>
      <c r="JT194" s="243">
        <f t="shared" si="883"/>
        <v>0</v>
      </c>
      <c r="JU194" s="243">
        <f t="shared" si="1102"/>
        <v>0</v>
      </c>
      <c r="JV194" s="244">
        <v>1.4563095238095201</v>
      </c>
      <c r="JW194" s="243">
        <f t="shared" si="1103"/>
        <v>0.32038809523809442</v>
      </c>
      <c r="JX194" s="244">
        <v>2.9878333333333398</v>
      </c>
      <c r="JY194" s="243">
        <f t="shared" si="884"/>
        <v>0</v>
      </c>
      <c r="JZ194" s="243">
        <f t="shared" si="885"/>
        <v>0.54135534942721619</v>
      </c>
      <c r="KA194" s="243">
        <f t="shared" si="886"/>
        <v>0.26529431509040852</v>
      </c>
      <c r="KB194" s="243">
        <f t="shared" si="1104"/>
        <v>6.6854167402782947</v>
      </c>
      <c r="KC194" s="244">
        <v>114.96</v>
      </c>
      <c r="KD194" s="243">
        <f t="shared" si="1105"/>
        <v>25.2912</v>
      </c>
      <c r="KE194" s="244">
        <v>64.653333333333293</v>
      </c>
      <c r="KF194" s="243">
        <f t="shared" si="887"/>
        <v>0</v>
      </c>
      <c r="KG194" s="243">
        <f t="shared" si="888"/>
        <v>23.281654868136549</v>
      </c>
      <c r="KH194" s="243">
        <f t="shared" si="889"/>
        <v>11.409309410073492</v>
      </c>
      <c r="KI194" s="243">
        <f t="shared" si="1106"/>
        <v>287.51459713385196</v>
      </c>
      <c r="KJ194" s="244">
        <v>50.522999999999897</v>
      </c>
      <c r="KK194" s="243">
        <f t="shared" si="1107"/>
        <v>11.115059999999977</v>
      </c>
      <c r="KL194" s="244">
        <v>48.971999999999902</v>
      </c>
      <c r="KM194" s="243">
        <f t="shared" si="890"/>
        <v>0</v>
      </c>
      <c r="KN194" s="243">
        <f t="shared" si="891"/>
        <v>12.567731908959903</v>
      </c>
      <c r="KO194" s="243">
        <f t="shared" si="892"/>
        <v>6.1588895954479845</v>
      </c>
      <c r="KP194" s="243">
        <f t="shared" si="1108"/>
        <v>155.2040178052892</v>
      </c>
      <c r="KQ194" s="243">
        <f t="shared" si="1109"/>
        <v>668.37690535714239</v>
      </c>
      <c r="KR194" s="243">
        <f t="shared" si="1109"/>
        <v>147.04291917857134</v>
      </c>
      <c r="KS194" s="243">
        <f t="shared" si="1110"/>
        <v>1164.7824625986136</v>
      </c>
      <c r="KT194" s="243">
        <f t="shared" si="1111"/>
        <v>0</v>
      </c>
      <c r="KU194" s="243">
        <f t="shared" si="1112"/>
        <v>0</v>
      </c>
      <c r="KV194" s="243">
        <f t="shared" si="1113"/>
        <v>0</v>
      </c>
      <c r="KW194" s="243">
        <f t="shared" si="1114"/>
        <v>224.99446678008778</v>
      </c>
      <c r="KX194" s="243">
        <f t="shared" si="1115"/>
        <v>7.2523924355047225</v>
      </c>
      <c r="KY194" s="243">
        <f t="shared" si="1116"/>
        <v>191.9192109852886</v>
      </c>
      <c r="KZ194" s="243">
        <f t="shared" si="1117"/>
        <v>110.25983769572076</v>
      </c>
      <c r="LA194" s="243">
        <f t="shared" si="1117"/>
        <v>2778.5479099321633</v>
      </c>
      <c r="LB194" s="244">
        <v>123.53</v>
      </c>
      <c r="LC194" s="243">
        <f t="shared" si="1118"/>
        <v>27.176600000000001</v>
      </c>
      <c r="LD194" s="243">
        <f t="shared" si="893"/>
        <v>0</v>
      </c>
      <c r="LE194" s="243">
        <f t="shared" si="1119"/>
        <v>0</v>
      </c>
      <c r="LF194" s="243">
        <f t="shared" si="1120"/>
        <v>0</v>
      </c>
      <c r="LG194" s="244">
        <v>10.831342070225</v>
      </c>
      <c r="LH194" s="243">
        <f t="shared" si="894"/>
        <v>18.35425773264825</v>
      </c>
      <c r="LI194" s="243">
        <f t="shared" si="1121"/>
        <v>0.59162468235126742</v>
      </c>
      <c r="LJ194" s="243">
        <f t="shared" si="1122"/>
        <v>15.656094626155634</v>
      </c>
      <c r="LK194" s="243">
        <f t="shared" si="895"/>
        <v>8.9946099901436636</v>
      </c>
      <c r="LL194" s="243">
        <f t="shared" si="1123"/>
        <v>226.66417175162027</v>
      </c>
      <c r="LM194" s="243">
        <f t="shared" si="896"/>
        <v>0.54166666784117723</v>
      </c>
      <c r="LN194" s="244">
        <v>6.1545228937110799E-2</v>
      </c>
      <c r="LO194" s="243">
        <f t="shared" si="1124"/>
        <v>1.9838272432769494E-3</v>
      </c>
      <c r="LP194" s="243">
        <f t="shared" si="1125"/>
        <v>5.2497787819218517E-2</v>
      </c>
      <c r="LQ194" s="243">
        <f t="shared" si="897"/>
        <v>3.0160594838914402E-2</v>
      </c>
      <c r="LR194" s="243">
        <f t="shared" si="1126"/>
        <v>0.7600469899406429</v>
      </c>
      <c r="LS194" s="244">
        <v>532.37855999999999</v>
      </c>
      <c r="LT194" s="243">
        <f t="shared" si="898"/>
        <v>60.489895911440037</v>
      </c>
      <c r="LU194" s="243">
        <f t="shared" si="1127"/>
        <v>1.9498100100451927</v>
      </c>
      <c r="LV194" s="243">
        <f t="shared" si="1128"/>
        <v>51.597593763284628</v>
      </c>
      <c r="LW194" s="243">
        <f t="shared" si="899"/>
        <v>29.643422795572004</v>
      </c>
      <c r="LX194" s="243">
        <f t="shared" si="1129"/>
        <v>747.01425444841436</v>
      </c>
      <c r="LY194" s="245">
        <f t="shared" si="900"/>
        <v>0</v>
      </c>
      <c r="LZ194" s="244">
        <v>0</v>
      </c>
      <c r="MA194" s="249">
        <f t="shared" si="1130"/>
        <v>0</v>
      </c>
      <c r="MB194" s="249">
        <f t="shared" si="1131"/>
        <v>0</v>
      </c>
      <c r="MC194" s="249">
        <f t="shared" si="901"/>
        <v>0</v>
      </c>
      <c r="MD194" s="247">
        <f t="shared" si="1132"/>
        <v>0</v>
      </c>
      <c r="ME194" s="250">
        <f t="shared" si="1133"/>
        <v>8158.9700764510126</v>
      </c>
      <c r="MF194" s="251">
        <f t="shared" si="1180"/>
        <v>2989.5832602848413</v>
      </c>
      <c r="MG194" s="252" t="e">
        <f t="shared" si="1134"/>
        <v>#REF!</v>
      </c>
      <c r="MH194" s="252" t="e">
        <f t="shared" si="1181"/>
        <v>#REF!</v>
      </c>
      <c r="MI194" s="252">
        <f t="shared" si="1135"/>
        <v>532.37855999999999</v>
      </c>
      <c r="MJ194" s="252">
        <f t="shared" si="1136"/>
        <v>0</v>
      </c>
      <c r="MK194" s="252">
        <f t="shared" si="1182"/>
        <v>611.65999999999985</v>
      </c>
      <c r="ML194" s="252">
        <f t="shared" si="1137"/>
        <v>0</v>
      </c>
      <c r="MM194" s="252">
        <f t="shared" si="1138"/>
        <v>0</v>
      </c>
      <c r="MN194" s="252">
        <f t="shared" si="1139"/>
        <v>300.41564</v>
      </c>
      <c r="MO194" s="252">
        <f t="shared" si="1140"/>
        <v>10.98880002382729</v>
      </c>
      <c r="MP194" s="253">
        <f t="shared" si="1141"/>
        <v>0.28160000061060031</v>
      </c>
      <c r="MQ194" s="254">
        <f t="shared" si="1183"/>
        <v>0</v>
      </c>
      <c r="MR194" s="255">
        <f t="shared" si="1142"/>
        <v>0</v>
      </c>
      <c r="MS194" s="255">
        <f t="shared" si="1184"/>
        <v>0</v>
      </c>
      <c r="MT194" s="255">
        <f t="shared" si="1185"/>
        <v>694.81096681087524</v>
      </c>
      <c r="MU194" s="255">
        <f t="shared" si="902"/>
        <v>22.396292104063754</v>
      </c>
      <c r="MV194" s="255">
        <f t="shared" si="1143"/>
        <v>723.05795257986108</v>
      </c>
      <c r="MW194" s="255" t="e">
        <f t="shared" si="903"/>
        <v>#REF!</v>
      </c>
      <c r="MX194" s="255" t="e">
        <f t="shared" si="904"/>
        <v>#REF!</v>
      </c>
      <c r="MY194" s="256" t="e">
        <f t="shared" si="1144"/>
        <v>#REF!</v>
      </c>
      <c r="MZ194" s="254">
        <f t="shared" si="1145"/>
        <v>254.01823121390996</v>
      </c>
      <c r="NA194" s="255">
        <f t="shared" si="905"/>
        <v>286.27854657807654</v>
      </c>
      <c r="NB194" s="255">
        <f t="shared" si="1146"/>
        <v>0.85408929581628479</v>
      </c>
      <c r="NC194" s="255">
        <f t="shared" si="906"/>
        <v>1.0590707268121931</v>
      </c>
      <c r="ND194" s="255">
        <f t="shared" si="1147"/>
        <v>259.69843185354938</v>
      </c>
      <c r="NE194" s="255">
        <f t="shared" si="1215"/>
        <v>0.97812770528070558</v>
      </c>
      <c r="NF194" s="256">
        <f t="shared" si="1186"/>
        <v>3.2887734042919741E-3</v>
      </c>
      <c r="NG194" s="257">
        <f t="shared" si="1187"/>
        <v>1.1250115241876797</v>
      </c>
      <c r="NH194" s="254">
        <f t="shared" si="1148"/>
        <v>948.46253102737728</v>
      </c>
      <c r="NI194" s="255">
        <f t="shared" si="907"/>
        <v>1068.9172724678542</v>
      </c>
      <c r="NJ194" s="255" t="e">
        <f t="shared" si="1149"/>
        <v>#REF!</v>
      </c>
      <c r="NK194" s="255" t="e">
        <f t="shared" si="908"/>
        <v>#REF!</v>
      </c>
      <c r="NL194" s="255">
        <f t="shared" si="1150"/>
        <v>1006.9846722148576</v>
      </c>
      <c r="NM194" s="255">
        <f t="shared" si="1188"/>
        <v>0.94188378154876862</v>
      </c>
      <c r="NN194" s="256" t="e">
        <f t="shared" si="1189"/>
        <v>#REF!</v>
      </c>
      <c r="NO194" s="257" t="e">
        <f t="shared" si="1216"/>
        <v>#REF!</v>
      </c>
      <c r="NP194" s="254">
        <f t="shared" si="1151"/>
        <v>82.694052906082248</v>
      </c>
      <c r="NQ194" s="255">
        <f t="shared" si="909"/>
        <v>93.196197625154696</v>
      </c>
      <c r="NR194" s="255">
        <f t="shared" si="1152"/>
        <v>72.727539342259448</v>
      </c>
      <c r="NS194" s="255">
        <f t="shared" si="910"/>
        <v>90.182148784401718</v>
      </c>
      <c r="NT194" s="255">
        <f t="shared" si="1153"/>
        <v>778.83120160140118</v>
      </c>
      <c r="NU194" s="255">
        <f t="shared" si="1154"/>
        <v>0.10617711865684129</v>
      </c>
      <c r="NV194" s="256">
        <f t="shared" si="1155"/>
        <v>9.3380361742981061E-2</v>
      </c>
      <c r="NW194" s="257">
        <f t="shared" si="911"/>
        <v>1.0358957808877343</v>
      </c>
      <c r="NX194" s="254">
        <f t="shared" si="1156"/>
        <v>1.2896153898644205</v>
      </c>
      <c r="NY194" s="255">
        <f t="shared" si="912"/>
        <v>1.4533965443772019</v>
      </c>
      <c r="NZ194" s="255">
        <f t="shared" si="1157"/>
        <v>4.8015099476351169E-3</v>
      </c>
      <c r="OA194" s="255">
        <f t="shared" si="913"/>
        <v>5.9538723350675447E-3</v>
      </c>
      <c r="OB194" s="255">
        <f t="shared" si="1158"/>
        <v>1.4599698298973605</v>
      </c>
      <c r="OC194" s="255">
        <f t="shared" si="1190"/>
        <v>0.88331646548825171</v>
      </c>
      <c r="OD194" s="256">
        <f t="shared" si="1191"/>
        <v>3.2887734042919745E-3</v>
      </c>
      <c r="OE194" s="257">
        <f t="shared" si="1192"/>
        <v>1.1129704967340381</v>
      </c>
      <c r="OF194" s="254">
        <f t="shared" si="1159"/>
        <v>0</v>
      </c>
      <c r="OG194" s="255">
        <f t="shared" si="914"/>
        <v>0</v>
      </c>
      <c r="OH194" s="255">
        <f t="shared" si="1160"/>
        <v>0</v>
      </c>
      <c r="OI194" s="255">
        <f t="shared" si="915"/>
        <v>0</v>
      </c>
      <c r="OJ194" s="255">
        <f t="shared" si="1161"/>
        <v>0</v>
      </c>
      <c r="OK194" s="255"/>
      <c r="OL194" s="256"/>
      <c r="OM194" s="257"/>
      <c r="ON194" s="258"/>
      <c r="OO194" s="254">
        <f t="shared" si="1162"/>
        <v>0</v>
      </c>
      <c r="OP194" s="255">
        <f t="shared" si="916"/>
        <v>0</v>
      </c>
      <c r="OQ194" s="255">
        <f t="shared" si="1163"/>
        <v>0</v>
      </c>
      <c r="OR194" s="255">
        <f t="shared" si="917"/>
        <v>0</v>
      </c>
      <c r="OS194" s="255">
        <f t="shared" si="1164"/>
        <v>0</v>
      </c>
      <c r="OT194" s="255"/>
      <c r="OU194" s="256"/>
      <c r="OV194" s="257"/>
      <c r="OW194" s="258"/>
      <c r="OX194" s="254">
        <f t="shared" si="1165"/>
        <v>617.72632510496942</v>
      </c>
      <c r="OY194" s="255">
        <f t="shared" si="918"/>
        <v>696.17756839330059</v>
      </c>
      <c r="OZ194" s="255">
        <f t="shared" si="1166"/>
        <v>3.0969057304765353</v>
      </c>
      <c r="PA194" s="255">
        <f t="shared" si="919"/>
        <v>3.8401631057909036</v>
      </c>
      <c r="PB194" s="255">
        <f t="shared" si="1167"/>
        <v>941.65980740264922</v>
      </c>
      <c r="PC194" s="255">
        <f t="shared" ref="PC194:PC257" si="1218">OX194/PB194</f>
        <v>0.65599733603245169</v>
      </c>
      <c r="PD194" s="259">
        <f t="shared" si="920"/>
        <v>3.2887734042919741E-3</v>
      </c>
      <c r="PE194" s="257">
        <f t="shared" ref="PE194:PE257" si="1219">1+PC194*(OY194-OX194)/OX194+PD194*(PA194-OZ194)/OZ194</f>
        <v>1.0841009672931514</v>
      </c>
      <c r="PF194" s="254">
        <f t="shared" si="921"/>
        <v>1.2993285835590447</v>
      </c>
      <c r="PG194" s="255">
        <f t="shared" si="922"/>
        <v>1.4643433136710433</v>
      </c>
      <c r="PH194" s="255">
        <f t="shared" si="1168"/>
        <v>4.0245933804778512E-2</v>
      </c>
      <c r="PI194" s="255">
        <f t="shared" si="923"/>
        <v>4.9904957917925354E-2</v>
      </c>
      <c r="PJ194" s="255">
        <f t="shared" si="924"/>
        <v>12.237369028989498</v>
      </c>
      <c r="PK194" s="255">
        <f t="shared" si="1193"/>
        <v>0.1061771186666859</v>
      </c>
      <c r="PL194" s="259">
        <f t="shared" si="1194"/>
        <v>3.2887734045969051E-3</v>
      </c>
      <c r="PM194" s="257">
        <f t="shared" si="1195"/>
        <v>1.0142737996877724</v>
      </c>
      <c r="PN194" s="254">
        <f t="shared" si="925"/>
        <v>3.329671384775653E-2</v>
      </c>
      <c r="PO194" s="255">
        <f t="shared" si="926"/>
        <v>3.7525396506421609E-2</v>
      </c>
      <c r="PP194" s="255">
        <f t="shared" si="1169"/>
        <v>1.0313460031509925E-3</v>
      </c>
      <c r="PQ194" s="255">
        <f t="shared" si="927"/>
        <v>1.2788690439072307E-3</v>
      </c>
      <c r="PR194" s="255">
        <f t="shared" si="928"/>
        <v>0.31359594483141401</v>
      </c>
      <c r="PS194" s="255">
        <f t="shared" si="1196"/>
        <v>0.1061771186666859</v>
      </c>
      <c r="PT194" s="259">
        <f t="shared" si="1197"/>
        <v>3.2887734045969046E-3</v>
      </c>
      <c r="PU194" s="257">
        <f t="shared" si="1198"/>
        <v>1.0142737996877724</v>
      </c>
      <c r="PV194" s="254">
        <f t="shared" si="929"/>
        <v>250.61315041039785</v>
      </c>
      <c r="PW194" s="255">
        <f t="shared" si="930"/>
        <v>282.44102051251838</v>
      </c>
      <c r="PX194" s="255">
        <f t="shared" si="931"/>
        <v>0.83133188547608838</v>
      </c>
      <c r="PY194" s="255">
        <f t="shared" si="932"/>
        <v>1.0308515379903496</v>
      </c>
      <c r="PZ194" s="255">
        <f t="shared" si="933"/>
        <v>252.77870600363306</v>
      </c>
      <c r="QA194" s="255">
        <f t="shared" si="1170"/>
        <v>0.99143299834281107</v>
      </c>
      <c r="QB194" s="259">
        <f t="shared" si="934"/>
        <v>3.2887734042919741E-3</v>
      </c>
      <c r="QC194" s="257">
        <f t="shared" si="1171"/>
        <v>1.126701296406567</v>
      </c>
      <c r="QD194" s="254">
        <f t="shared" si="935"/>
        <v>238.60177535693151</v>
      </c>
      <c r="QE194" s="255">
        <f t="shared" si="936"/>
        <v>268.90420082726183</v>
      </c>
      <c r="QF194" s="255">
        <f t="shared" si="937"/>
        <v>0.79867434958630212</v>
      </c>
      <c r="QG194" s="255">
        <f t="shared" si="938"/>
        <v>0.99035619348701465</v>
      </c>
      <c r="QH194" s="255">
        <f t="shared" si="939"/>
        <v>242.84870114310755</v>
      </c>
      <c r="QI194" s="255">
        <f t="shared" si="1199"/>
        <v>0.9825120506464089</v>
      </c>
      <c r="QJ194" s="259">
        <f t="shared" si="1200"/>
        <v>3.2887734042919745E-3</v>
      </c>
      <c r="QK194" s="257">
        <f t="shared" si="1201"/>
        <v>1.125568336049124</v>
      </c>
      <c r="QL194" s="254">
        <f t="shared" si="940"/>
        <v>1049.5612619377657</v>
      </c>
      <c r="QM194" s="255">
        <f t="shared" si="941"/>
        <v>1182.8555422038619</v>
      </c>
      <c r="QN194" s="255">
        <f t="shared" si="942"/>
        <v>7.2523924355047225</v>
      </c>
      <c r="QO194" s="255">
        <f t="shared" si="943"/>
        <v>8.9929666200258556</v>
      </c>
      <c r="QP194" s="255">
        <f t="shared" si="1172"/>
        <v>2205.1967539144152</v>
      </c>
      <c r="QQ194" s="255">
        <f t="shared" si="1173"/>
        <v>0.47594903269955552</v>
      </c>
      <c r="QR194" s="259">
        <f t="shared" si="944"/>
        <v>3.2887734042919741E-3</v>
      </c>
      <c r="QS194" s="257">
        <f t="shared" si="1174"/>
        <v>1.0612348327698735</v>
      </c>
      <c r="QT194" s="254">
        <f t="shared" si="945"/>
        <v>169.80703544390988</v>
      </c>
      <c r="QU194" s="255">
        <f t="shared" si="946"/>
        <v>191.37252894528643</v>
      </c>
      <c r="QV194" s="255">
        <f t="shared" si="947"/>
        <v>0.59162468235126742</v>
      </c>
      <c r="QW194" s="255">
        <f t="shared" si="948"/>
        <v>0.73361460611557161</v>
      </c>
      <c r="QX194" s="255">
        <f t="shared" si="949"/>
        <v>179.89219980287325</v>
      </c>
      <c r="QY194" s="255">
        <f t="shared" si="1202"/>
        <v>0.94393773398727265</v>
      </c>
      <c r="QZ194" s="259">
        <f t="shared" si="1203"/>
        <v>3.2887734042919741E-3</v>
      </c>
      <c r="RA194" s="257">
        <f t="shared" si="1204"/>
        <v>1.1206693978334137</v>
      </c>
      <c r="RB194" s="254">
        <f t="shared" si="950"/>
        <v>6.4047301139446594E-2</v>
      </c>
      <c r="RC194" s="255">
        <f t="shared" si="951"/>
        <v>7.2181308384156317E-2</v>
      </c>
      <c r="RD194" s="255">
        <f t="shared" si="1175"/>
        <v>1.9838272432769494E-3</v>
      </c>
      <c r="RE194" s="255">
        <f t="shared" si="952"/>
        <v>2.4599457816634174E-3</v>
      </c>
      <c r="RF194" s="255">
        <f t="shared" si="953"/>
        <v>0.60321189677828801</v>
      </c>
      <c r="RG194" s="255">
        <f t="shared" si="1205"/>
        <v>0.1061771186568413</v>
      </c>
      <c r="RH194" s="259">
        <f t="shared" si="1206"/>
        <v>3.2887734042919745E-3</v>
      </c>
      <c r="RI194" s="257">
        <f t="shared" si="1207"/>
        <v>1.0142737996864488</v>
      </c>
      <c r="RJ194" s="254">
        <f t="shared" si="954"/>
        <v>62.949064391207244</v>
      </c>
      <c r="RK194" s="255">
        <f t="shared" si="955"/>
        <v>70.943595568890558</v>
      </c>
      <c r="RL194" s="255">
        <f t="shared" si="1176"/>
        <v>1.9498100100451927</v>
      </c>
      <c r="RM194" s="255">
        <f t="shared" si="956"/>
        <v>2.4177644124560391</v>
      </c>
      <c r="RN194" s="255">
        <f t="shared" si="957"/>
        <v>592.86845591144004</v>
      </c>
      <c r="RO194" s="255">
        <f t="shared" si="1208"/>
        <v>0.10617711865684129</v>
      </c>
      <c r="RP194" s="259">
        <f t="shared" si="1209"/>
        <v>3.2887734042919741E-3</v>
      </c>
      <c r="RQ194" s="257">
        <f t="shared" si="1210"/>
        <v>1.0142737996864488</v>
      </c>
      <c r="RR194" s="254">
        <f t="shared" si="958"/>
        <v>0</v>
      </c>
      <c r="RS194" s="255">
        <f t="shared" si="959"/>
        <v>0</v>
      </c>
      <c r="RT194" s="255">
        <f t="shared" si="1177"/>
        <v>0</v>
      </c>
      <c r="RU194" s="255">
        <f t="shared" si="960"/>
        <v>0</v>
      </c>
      <c r="RV194" s="255">
        <f t="shared" si="961"/>
        <v>0</v>
      </c>
      <c r="RW194" s="255"/>
      <c r="RX194" s="259"/>
      <c r="RY194" s="257"/>
      <c r="RZ194" s="260"/>
      <c r="SA194" s="242" t="e">
        <f t="shared" si="962"/>
        <v>#REF!</v>
      </c>
      <c r="SB194" s="242">
        <f t="shared" si="963"/>
        <v>0.21150216654728379</v>
      </c>
      <c r="SC194" s="242">
        <f t="shared" si="964"/>
        <v>0.39260450095645127</v>
      </c>
      <c r="SD194" s="242">
        <f t="shared" si="965"/>
        <v>1.0016734470606344E-3</v>
      </c>
      <c r="SE194" s="242">
        <f t="shared" si="966"/>
        <v>0</v>
      </c>
      <c r="SF194" s="262">
        <v>0</v>
      </c>
      <c r="SG194" s="242">
        <f t="shared" si="967"/>
        <v>0</v>
      </c>
      <c r="SH194" s="262">
        <v>0</v>
      </c>
      <c r="SI194" s="242">
        <f t="shared" si="968"/>
        <v>0.55917927892980757</v>
      </c>
      <c r="SJ194" s="242">
        <f t="shared" si="969"/>
        <v>5.2742237583764161E-3</v>
      </c>
      <c r="SK194" s="242">
        <f t="shared" si="970"/>
        <v>1.0142737996877724E-4</v>
      </c>
      <c r="SL194" s="242">
        <f t="shared" si="971"/>
        <v>0.17846948535080023</v>
      </c>
      <c r="SM194" s="242">
        <f t="shared" si="972"/>
        <v>0.17074871657865212</v>
      </c>
      <c r="SN194" s="242">
        <f t="shared" si="973"/>
        <v>1.183170715055132</v>
      </c>
      <c r="SO194" s="242">
        <f t="shared" si="974"/>
        <v>0.12394603540037556</v>
      </c>
      <c r="SP194" s="242">
        <f t="shared" si="975"/>
        <v>2.0285475993728978E-4</v>
      </c>
      <c r="SQ194" s="242">
        <f t="shared" si="976"/>
        <v>0.25184418446214524</v>
      </c>
      <c r="SR194" s="242">
        <f t="shared" si="977"/>
        <v>0</v>
      </c>
      <c r="SS194" s="242" t="e">
        <f t="shared" si="978"/>
        <v>#REF!</v>
      </c>
      <c r="ST194" s="242" t="e">
        <f t="shared" si="979"/>
        <v>#REF!</v>
      </c>
      <c r="SU194" s="242" t="e">
        <f t="shared" si="1211"/>
        <v>#REF!</v>
      </c>
      <c r="SV194" s="242" t="e">
        <f t="shared" si="1212"/>
        <v>#REF!</v>
      </c>
      <c r="SW194" s="242" t="e">
        <f t="shared" si="980"/>
        <v>#REF!</v>
      </c>
      <c r="SX194" s="242" t="e">
        <f t="shared" si="980"/>
        <v>#REF!</v>
      </c>
      <c r="SY194" s="242" t="e">
        <f t="shared" si="980"/>
        <v>#REF!</v>
      </c>
      <c r="SZ194" s="263" t="e">
        <f t="shared" si="980"/>
        <v>#REF!</v>
      </c>
      <c r="TA194" s="264">
        <f t="shared" si="981"/>
        <v>1603.3389889999999</v>
      </c>
      <c r="TB194" s="264">
        <f t="shared" si="982"/>
        <v>486.88051999999999</v>
      </c>
      <c r="TC194" s="264">
        <f t="shared" si="983"/>
        <v>981.53040999999996</v>
      </c>
      <c r="TD194" s="264">
        <f t="shared" si="984"/>
        <v>2.3308109999999997</v>
      </c>
      <c r="TE194" s="264">
        <f t="shared" si="985"/>
        <v>0</v>
      </c>
      <c r="TF194" s="264">
        <f t="shared" si="985"/>
        <v>0</v>
      </c>
      <c r="TG194" s="264">
        <f t="shared" si="986"/>
        <v>1335.813682</v>
      </c>
      <c r="TH194" s="264">
        <f t="shared" si="987"/>
        <v>13.466907999999998</v>
      </c>
      <c r="TI194" s="264">
        <f t="shared" si="988"/>
        <v>0.25897900000000001</v>
      </c>
      <c r="TJ194" s="264">
        <f t="shared" si="989"/>
        <v>410.22273600000005</v>
      </c>
      <c r="TK194" s="264">
        <f t="shared" si="990"/>
        <v>392.87114300000002</v>
      </c>
      <c r="TL194" s="264">
        <f t="shared" si="991"/>
        <v>2887.356871</v>
      </c>
      <c r="TM194" s="264">
        <f t="shared" si="992"/>
        <v>286.43077399999999</v>
      </c>
      <c r="TN194" s="264">
        <f t="shared" si="993"/>
        <v>0.51795800000000003</v>
      </c>
      <c r="TO194" s="264">
        <f t="shared" si="994"/>
        <v>643.04485699999998</v>
      </c>
      <c r="TP194" s="264">
        <f t="shared" si="994"/>
        <v>0</v>
      </c>
      <c r="TQ194" s="264"/>
      <c r="TR194" s="264"/>
      <c r="TS194" s="264" t="e">
        <f t="shared" si="995"/>
        <v>#REF!</v>
      </c>
      <c r="TT194" s="264">
        <f t="shared" si="996"/>
        <v>547.74619590249006</v>
      </c>
      <c r="TU194" s="264">
        <f t="shared" si="997"/>
        <v>1016.763210532008</v>
      </c>
      <c r="TV194" s="264">
        <f t="shared" si="998"/>
        <v>2.5941238764631604</v>
      </c>
      <c r="TW194" s="264">
        <f t="shared" si="998"/>
        <v>0</v>
      </c>
      <c r="TX194" s="264">
        <f t="shared" si="999"/>
        <v>0</v>
      </c>
      <c r="TY194" s="264">
        <f t="shared" si="1000"/>
        <v>1448.1569047796263</v>
      </c>
      <c r="TZ194" s="264">
        <f t="shared" si="1001"/>
        <v>13.659131947205658</v>
      </c>
      <c r="UA194" s="264">
        <f t="shared" si="1002"/>
        <v>0.26267561436933962</v>
      </c>
      <c r="UB194" s="264">
        <f t="shared" si="1003"/>
        <v>462.19848846664894</v>
      </c>
      <c r="UC194" s="264">
        <f t="shared" si="1004"/>
        <v>442.20331870822747</v>
      </c>
      <c r="UD194" s="264">
        <f t="shared" si="1005"/>
        <v>3064.1636861426305</v>
      </c>
      <c r="UE194" s="264">
        <f t="shared" si="1006"/>
        <v>320.99420301953865</v>
      </c>
      <c r="UF194" s="264">
        <f t="shared" si="1007"/>
        <v>0.52535122873799367</v>
      </c>
      <c r="UG194" s="264">
        <f t="shared" si="1008"/>
        <v>652.22355047821907</v>
      </c>
      <c r="UH194" s="264">
        <f t="shared" si="1008"/>
        <v>0</v>
      </c>
      <c r="UI194" s="191"/>
      <c r="UJ194" s="191"/>
      <c r="UK194" s="191"/>
      <c r="UL194" s="191"/>
      <c r="UM194" s="189"/>
      <c r="UN194" s="191"/>
      <c r="UO194" s="191"/>
      <c r="UP194" s="191"/>
      <c r="UQ194" s="191"/>
      <c r="UR194" s="191"/>
      <c r="US194" s="191"/>
      <c r="UT194" s="191"/>
      <c r="UU194" s="191"/>
      <c r="UV194" s="192"/>
      <c r="UW194" s="191"/>
      <c r="UX194" s="191"/>
      <c r="UY194" s="191"/>
      <c r="UZ194" s="191"/>
      <c r="VA194" s="191"/>
      <c r="VB194" s="191"/>
      <c r="VC194" s="191"/>
      <c r="VD194" s="191"/>
      <c r="VE194" s="191"/>
      <c r="VF194" s="191"/>
      <c r="VG194" s="191"/>
      <c r="VH194" s="191"/>
      <c r="VI194" s="191"/>
      <c r="VJ194" s="191"/>
      <c r="VK194" s="191"/>
      <c r="VL194" s="191"/>
      <c r="VM194" s="191"/>
      <c r="VN194" s="219"/>
      <c r="VO194" s="191"/>
      <c r="VP194" s="191"/>
      <c r="VQ194" s="191"/>
      <c r="VR194" s="191"/>
      <c r="VS194" s="191"/>
      <c r="VT194" s="191"/>
      <c r="VU194" s="191"/>
      <c r="VV194" s="191"/>
    </row>
    <row r="195" spans="1:594" ht="23.1" hidden="1" customHeight="1" thickBot="1" x14ac:dyDescent="0.35">
      <c r="A195" s="265">
        <v>158</v>
      </c>
      <c r="B195" s="266" t="s">
        <v>200</v>
      </c>
      <c r="C195" s="265">
        <v>5</v>
      </c>
      <c r="D195" s="267">
        <v>3320.7</v>
      </c>
      <c r="E195" s="239">
        <v>270.39999999999998</v>
      </c>
      <c r="F195" s="240">
        <f t="shared" si="1009"/>
        <v>3050.2999999999997</v>
      </c>
      <c r="G195" s="240"/>
      <c r="H195" s="268">
        <f>1170</f>
        <v>1170</v>
      </c>
      <c r="I195" s="269">
        <v>2.9001999999999999</v>
      </c>
      <c r="J195" s="269">
        <v>2.9001999999999999</v>
      </c>
      <c r="K195" s="269">
        <f t="shared" si="1213"/>
        <v>2.3124000000000002</v>
      </c>
      <c r="L195" s="269">
        <f t="shared" si="1214"/>
        <v>2.5356000000000001</v>
      </c>
      <c r="M195" s="269">
        <v>0.27379999999999999</v>
      </c>
      <c r="N195" s="269">
        <v>0.22320000000000001</v>
      </c>
      <c r="O195" s="269">
        <v>0.36459999999999998</v>
      </c>
      <c r="P195" s="269">
        <v>7.9000000000000008E-3</v>
      </c>
      <c r="Q195" s="269">
        <v>0</v>
      </c>
      <c r="R195" s="269">
        <v>0</v>
      </c>
      <c r="S195" s="269">
        <v>0.52400000000000002</v>
      </c>
      <c r="T195" s="269">
        <v>4.6199999999999998E-2</v>
      </c>
      <c r="U195" s="269">
        <v>1.1999999999999999E-3</v>
      </c>
      <c r="V195" s="269">
        <v>0.12230000000000001</v>
      </c>
      <c r="W195" s="269">
        <v>0.14649999999999999</v>
      </c>
      <c r="X195" s="269">
        <v>0.8306</v>
      </c>
      <c r="Y195" s="269">
        <v>7.85E-2</v>
      </c>
      <c r="Z195" s="269">
        <v>2.0000000000000001E-4</v>
      </c>
      <c r="AA195" s="269">
        <v>0.28120000000000001</v>
      </c>
      <c r="AB195" s="269">
        <v>0</v>
      </c>
      <c r="AC195" s="244">
        <v>259.5</v>
      </c>
      <c r="AD195" s="243">
        <f t="shared" si="1217"/>
        <v>57.09</v>
      </c>
      <c r="AE195" s="243">
        <f t="shared" si="806"/>
        <v>0</v>
      </c>
      <c r="AF195" s="243">
        <f t="shared" si="1010"/>
        <v>0</v>
      </c>
      <c r="AG195" s="243">
        <f t="shared" si="1011"/>
        <v>0</v>
      </c>
      <c r="AH195" s="244">
        <v>9.4274551547916605</v>
      </c>
      <c r="AI195" s="243">
        <f t="shared" si="807"/>
        <v>37.04274253197935</v>
      </c>
      <c r="AJ195" s="243">
        <f t="shared" si="1012"/>
        <v>1.1940227223092392</v>
      </c>
      <c r="AK195" s="243">
        <f t="shared" si="1013"/>
        <v>31.597283351938152</v>
      </c>
      <c r="AL195" s="243">
        <f t="shared" si="808"/>
        <v>18.153009884338555</v>
      </c>
      <c r="AM195" s="243">
        <f t="shared" si="1014"/>
        <v>457.45584908533152</v>
      </c>
      <c r="AN195" s="244">
        <v>331.81</v>
      </c>
      <c r="AO195" s="244">
        <v>72.998199999999997</v>
      </c>
      <c r="AP195" s="243">
        <f t="shared" si="1015"/>
        <v>0</v>
      </c>
      <c r="AQ195" s="243">
        <f t="shared" si="1016"/>
        <v>0</v>
      </c>
      <c r="AR195" s="243">
        <f t="shared" si="1017"/>
        <v>0</v>
      </c>
      <c r="AS195" s="244">
        <v>39.544710360499998</v>
      </c>
      <c r="AT195" s="244" t="e">
        <f t="shared" si="809"/>
        <v>#REF!</v>
      </c>
      <c r="AU195" s="243">
        <f t="shared" si="810"/>
        <v>50.488248992694395</v>
      </c>
      <c r="AV195" s="243">
        <f t="shared" si="1018"/>
        <v>1.6274204442297924</v>
      </c>
      <c r="AW195" s="243">
        <f t="shared" si="1019"/>
        <v>43.066236469617238</v>
      </c>
      <c r="AX195" s="243">
        <f t="shared" si="811"/>
        <v>24.742057967659719</v>
      </c>
      <c r="AY195" s="243">
        <f t="shared" si="1020"/>
        <v>623.49986078502491</v>
      </c>
      <c r="AZ195" s="244">
        <v>136</v>
      </c>
      <c r="BA195" s="243">
        <f t="shared" si="1021"/>
        <v>693.21466666666663</v>
      </c>
      <c r="BB195" s="243">
        <f t="shared" si="1022"/>
        <v>72.292386666666673</v>
      </c>
      <c r="BC195" s="243">
        <f t="shared" si="1023"/>
        <v>57.833909333333338</v>
      </c>
      <c r="BD195" s="243">
        <f t="shared" si="1024"/>
        <v>14.458477333333335</v>
      </c>
      <c r="BE195" s="244">
        <v>27.109645</v>
      </c>
      <c r="BF195" s="243">
        <f t="shared" si="1025"/>
        <v>21.687716000000002</v>
      </c>
      <c r="BG195" s="243">
        <f t="shared" si="1026"/>
        <v>5.4219289999999987</v>
      </c>
      <c r="BH195" s="243">
        <f t="shared" si="812"/>
        <v>90.058663481588368</v>
      </c>
      <c r="BI195" s="243">
        <f t="shared" si="1027"/>
        <v>2.9029192545607101</v>
      </c>
      <c r="BJ195" s="243">
        <f t="shared" si="1028"/>
        <v>76.819611989256771</v>
      </c>
      <c r="BK195" s="243">
        <f t="shared" si="813"/>
        <v>44.133768090746088</v>
      </c>
      <c r="BL195" s="243">
        <f t="shared" si="1029"/>
        <v>1112.1709558868013</v>
      </c>
      <c r="BM195" s="244">
        <v>9.2200000000000006</v>
      </c>
      <c r="BN195" s="243">
        <f t="shared" si="1030"/>
        <v>2.0284</v>
      </c>
      <c r="BO195" s="243">
        <f t="shared" si="814"/>
        <v>0</v>
      </c>
      <c r="BP195" s="243">
        <f t="shared" si="1031"/>
        <v>0</v>
      </c>
      <c r="BQ195" s="243">
        <f t="shared" si="1032"/>
        <v>0</v>
      </c>
      <c r="BR195" s="244">
        <v>1.7551415916333299</v>
      </c>
      <c r="BS195" s="243">
        <f t="shared" si="815"/>
        <v>1.4774878938738281</v>
      </c>
      <c r="BT195" s="243">
        <f t="shared" si="1033"/>
        <v>4.7624824638703829E-2</v>
      </c>
      <c r="BU195" s="243">
        <f t="shared" si="1034"/>
        <v>1.2602901524228778</v>
      </c>
      <c r="BV195" s="243">
        <f t="shared" si="816"/>
        <v>0.72405147427535788</v>
      </c>
      <c r="BW195" s="243">
        <f t="shared" si="1035"/>
        <v>18.246097151739018</v>
      </c>
      <c r="BX195" s="244">
        <v>0</v>
      </c>
      <c r="BY195" s="243">
        <f t="shared" si="817"/>
        <v>0</v>
      </c>
      <c r="BZ195" s="243">
        <f t="shared" si="1036"/>
        <v>0</v>
      </c>
      <c r="CA195" s="243">
        <f t="shared" si="1037"/>
        <v>0</v>
      </c>
      <c r="CB195" s="243">
        <f t="shared" si="818"/>
        <v>0</v>
      </c>
      <c r="CC195" s="243">
        <f t="shared" si="1038"/>
        <v>0</v>
      </c>
      <c r="CD195" s="245"/>
      <c r="CE195" s="243">
        <f t="shared" si="819"/>
        <v>0</v>
      </c>
      <c r="CF195" s="243">
        <f t="shared" si="1039"/>
        <v>0</v>
      </c>
      <c r="CG195" s="243">
        <f t="shared" si="1040"/>
        <v>0</v>
      </c>
      <c r="CH195" s="243">
        <f t="shared" si="820"/>
        <v>0</v>
      </c>
      <c r="CI195" s="243">
        <f t="shared" si="1041"/>
        <v>0</v>
      </c>
      <c r="CJ195" s="245"/>
      <c r="CK195" s="243">
        <f t="shared" si="821"/>
        <v>0</v>
      </c>
      <c r="CL195" s="243">
        <f t="shared" si="1042"/>
        <v>0</v>
      </c>
      <c r="CM195" s="243">
        <f t="shared" si="1043"/>
        <v>0</v>
      </c>
      <c r="CN195" s="243">
        <f t="shared" si="822"/>
        <v>0</v>
      </c>
      <c r="CO195" s="243">
        <f t="shared" si="1044"/>
        <v>0</v>
      </c>
      <c r="CP195" s="243">
        <v>0</v>
      </c>
      <c r="CQ195" s="243">
        <f t="shared" si="823"/>
        <v>0</v>
      </c>
      <c r="CR195" s="243">
        <f t="shared" si="1178"/>
        <v>0</v>
      </c>
      <c r="CS195" s="243">
        <f t="shared" si="1045"/>
        <v>0</v>
      </c>
      <c r="CT195" s="243">
        <f t="shared" si="824"/>
        <v>0</v>
      </c>
      <c r="CU195" s="243">
        <f t="shared" si="1046"/>
        <v>0</v>
      </c>
      <c r="CV195" s="243"/>
      <c r="CW195" s="243">
        <f t="shared" si="825"/>
        <v>0</v>
      </c>
      <c r="CX195" s="243">
        <f t="shared" si="1179"/>
        <v>0</v>
      </c>
      <c r="CY195" s="243">
        <f t="shared" si="1047"/>
        <v>0</v>
      </c>
      <c r="CZ195" s="243">
        <f t="shared" si="826"/>
        <v>0</v>
      </c>
      <c r="DA195" s="243">
        <f t="shared" si="1048"/>
        <v>0</v>
      </c>
      <c r="DB195" s="244">
        <v>0</v>
      </c>
      <c r="DC195" s="243">
        <f t="shared" si="1049"/>
        <v>0</v>
      </c>
      <c r="DD195" s="243">
        <f t="shared" si="827"/>
        <v>0</v>
      </c>
      <c r="DE195" s="244">
        <v>0</v>
      </c>
      <c r="DF195" s="244">
        <v>0</v>
      </c>
      <c r="DG195" s="243">
        <f t="shared" si="828"/>
        <v>0</v>
      </c>
      <c r="DH195" s="243">
        <f t="shared" si="829"/>
        <v>0</v>
      </c>
      <c r="DI195" s="243">
        <f t="shared" si="1050"/>
        <v>0</v>
      </c>
      <c r="DJ195" s="244">
        <v>214.76</v>
      </c>
      <c r="DK195" s="243">
        <f t="shared" si="1051"/>
        <v>47.247199999999999</v>
      </c>
      <c r="DL195" s="243">
        <f t="shared" si="830"/>
        <v>0</v>
      </c>
      <c r="DM195" s="244">
        <v>8.97931302818</v>
      </c>
      <c r="DN195" s="244">
        <v>9.9273660704999998</v>
      </c>
      <c r="DO195" s="243">
        <f t="shared" si="831"/>
        <v>31.917985778311593</v>
      </c>
      <c r="DP195" s="243">
        <f t="shared" si="832"/>
        <v>15.641593243849583</v>
      </c>
      <c r="DQ195" s="243">
        <f t="shared" si="1052"/>
        <v>394.16814974500943</v>
      </c>
      <c r="DR195" s="244">
        <v>59.09</v>
      </c>
      <c r="DS195" s="243">
        <f t="shared" si="1053"/>
        <v>12.9998</v>
      </c>
      <c r="DT195" s="243">
        <f t="shared" si="833"/>
        <v>0</v>
      </c>
      <c r="DU195" s="244">
        <v>2.4994059827149999</v>
      </c>
      <c r="DV195" s="244">
        <v>0</v>
      </c>
      <c r="DW195" s="243">
        <f t="shared" si="834"/>
        <v>8.4749718433653509</v>
      </c>
      <c r="DX195" s="243">
        <f t="shared" si="835"/>
        <v>4.1532088913040175</v>
      </c>
      <c r="DY195" s="243">
        <f t="shared" si="836"/>
        <v>104.66086406086124</v>
      </c>
      <c r="DZ195" s="244">
        <v>168.4</v>
      </c>
      <c r="EA195" s="243">
        <f t="shared" si="1054"/>
        <v>37.048000000000002</v>
      </c>
      <c r="EB195" s="243">
        <f t="shared" si="837"/>
        <v>0</v>
      </c>
      <c r="EC195" s="244">
        <v>6.9736180389799998</v>
      </c>
      <c r="ED195" s="244">
        <v>6.5587662000000005E-2</v>
      </c>
      <c r="EE195" s="243">
        <f t="shared" si="838"/>
        <v>24.143212971170421</v>
      </c>
      <c r="EF195" s="243">
        <f t="shared" si="839"/>
        <v>11.831520933607521</v>
      </c>
      <c r="EG195" s="243">
        <f t="shared" si="840"/>
        <v>298.15432752690953</v>
      </c>
      <c r="EH195" s="244">
        <v>25.08</v>
      </c>
      <c r="EI195" s="243">
        <f t="shared" si="1055"/>
        <v>5.5175999999999998</v>
      </c>
      <c r="EJ195" s="243">
        <f t="shared" si="841"/>
        <v>0</v>
      </c>
      <c r="EK195" s="244">
        <v>1.058011686905</v>
      </c>
      <c r="EL195" s="244">
        <v>0</v>
      </c>
      <c r="EM195" s="243">
        <f t="shared" si="842"/>
        <v>3.5967726723515092</v>
      </c>
      <c r="EN195" s="243">
        <f t="shared" si="843"/>
        <v>1.7626192179628255</v>
      </c>
      <c r="EO195" s="243">
        <f t="shared" si="1056"/>
        <v>44.418004292663198</v>
      </c>
      <c r="EP195" s="244">
        <v>0</v>
      </c>
      <c r="EQ195" s="244">
        <v>353.83479999999997</v>
      </c>
      <c r="ER195" s="244">
        <v>0</v>
      </c>
      <c r="ES195" s="244">
        <v>0</v>
      </c>
      <c r="ET195" s="244">
        <v>0</v>
      </c>
      <c r="EU195" s="243">
        <f t="shared" si="844"/>
        <v>40.203403799441517</v>
      </c>
      <c r="EV195" s="243">
        <f t="shared" si="1057"/>
        <v>1.2959023649305841</v>
      </c>
      <c r="EW195" s="243">
        <f t="shared" si="1058"/>
        <v>34.293312393558942</v>
      </c>
      <c r="EX195" s="243">
        <f t="shared" si="845"/>
        <v>19.701910189972075</v>
      </c>
      <c r="EY195" s="243">
        <f t="shared" si="1059"/>
        <v>496.48813678729624</v>
      </c>
      <c r="EZ195" s="245">
        <f t="shared" si="1060"/>
        <v>467.33</v>
      </c>
      <c r="FA195" s="245">
        <f t="shared" si="1060"/>
        <v>102.8126</v>
      </c>
      <c r="FB195" s="245">
        <f t="shared" si="1060"/>
        <v>0</v>
      </c>
      <c r="FC195" s="245">
        <f t="shared" si="1061"/>
        <v>0</v>
      </c>
      <c r="FD195" s="245">
        <f t="shared" si="1062"/>
        <v>0</v>
      </c>
      <c r="FE195" s="245">
        <f t="shared" si="1063"/>
        <v>29.503302469280001</v>
      </c>
      <c r="FF195" s="245">
        <f t="shared" si="1064"/>
        <v>108.33634706464038</v>
      </c>
      <c r="FG195" s="245">
        <f t="shared" si="1065"/>
        <v>3.4920756727309308</v>
      </c>
      <c r="FH195" s="245">
        <f t="shared" si="1066"/>
        <v>92.410389229688676</v>
      </c>
      <c r="FI195" s="245">
        <f t="shared" si="1067"/>
        <v>53.090852476696021</v>
      </c>
      <c r="FJ195" s="245">
        <f t="shared" si="1067"/>
        <v>1337.8894824127397</v>
      </c>
      <c r="FK195" s="244">
        <f t="shared" si="846"/>
        <v>109.28705023697036</v>
      </c>
      <c r="FL195" s="244">
        <v>12.4174089454366</v>
      </c>
      <c r="FM195" s="243">
        <f t="shared" si="1068"/>
        <v>0.40025838854283818</v>
      </c>
      <c r="FN195" s="243">
        <f t="shared" si="1069"/>
        <v>10.591990822686165</v>
      </c>
      <c r="FO195" s="244">
        <v>6.0852229472718298</v>
      </c>
      <c r="FP195" s="244">
        <f t="shared" si="1070"/>
        <v>153.34761855561456</v>
      </c>
      <c r="FQ195" s="244">
        <f t="shared" si="847"/>
        <v>2.8006000060726186</v>
      </c>
      <c r="FR195" s="244">
        <v>0.31820966429773401</v>
      </c>
      <c r="FS195" s="243">
        <f t="shared" si="1071"/>
        <v>1.0257058296962634E-2</v>
      </c>
      <c r="FT195" s="243">
        <f t="shared" si="1072"/>
        <v>0.27143133150739096</v>
      </c>
      <c r="FU195" s="244">
        <v>0.15594048321488699</v>
      </c>
      <c r="FV195" s="244">
        <f t="shared" si="1073"/>
        <v>3.9297001843022876</v>
      </c>
      <c r="FW195" s="270">
        <v>3.5262000000000002E-2</v>
      </c>
      <c r="FX195" s="243">
        <f t="shared" si="1074"/>
        <v>156.28265549242812</v>
      </c>
      <c r="FY195" s="243">
        <f t="shared" si="1075"/>
        <v>34.382184208334188</v>
      </c>
      <c r="FZ195" s="243">
        <f t="shared" si="848"/>
        <v>0</v>
      </c>
      <c r="GA195" s="243">
        <f t="shared" si="1076"/>
        <v>0</v>
      </c>
      <c r="GB195" s="243">
        <f t="shared" si="1077"/>
        <v>0</v>
      </c>
      <c r="GC195" s="243">
        <f t="shared" si="1078"/>
        <v>2.7457650413339292</v>
      </c>
      <c r="GD195" s="243">
        <f t="shared" si="849"/>
        <v>21.975692163520019</v>
      </c>
      <c r="GE195" s="243">
        <f t="shared" si="1079"/>
        <v>0.70835672491212542</v>
      </c>
      <c r="GF195" s="243">
        <f t="shared" si="1080"/>
        <v>18.745160986561693</v>
      </c>
      <c r="GG195" s="243">
        <f t="shared" si="850"/>
        <v>10.769314845280814</v>
      </c>
      <c r="GH195" s="247">
        <f t="shared" si="1081"/>
        <v>271.38673410107646</v>
      </c>
      <c r="GI195" s="244">
        <v>132</v>
      </c>
      <c r="GJ195" s="244">
        <v>4042.41</v>
      </c>
      <c r="GK195" s="244">
        <v>889.33019999999999</v>
      </c>
      <c r="GL195" s="244">
        <v>2479.5067989501399</v>
      </c>
      <c r="GM195" s="244">
        <v>71.022008333333304</v>
      </c>
      <c r="GN195" s="271">
        <v>185.97</v>
      </c>
      <c r="GO195" s="243">
        <f t="shared" si="1082"/>
        <v>40.913400000000003</v>
      </c>
      <c r="GP195" s="243">
        <f t="shared" si="851"/>
        <v>0</v>
      </c>
      <c r="GQ195" s="243">
        <f t="shared" si="1083"/>
        <v>0</v>
      </c>
      <c r="GR195" s="243">
        <f t="shared" si="1084"/>
        <v>0</v>
      </c>
      <c r="GS195" s="244">
        <v>3.7001889332500002</v>
      </c>
      <c r="GT195" s="244">
        <v>1.96618073260917</v>
      </c>
      <c r="GU195" s="245"/>
      <c r="GV195" s="243">
        <f t="shared" si="852"/>
        <v>26.422760828905613</v>
      </c>
      <c r="GW195" s="243">
        <f t="shared" si="1085"/>
        <v>0.85170197073337461</v>
      </c>
      <c r="GX195" s="243">
        <f t="shared" si="1086"/>
        <v>22.538489425577943</v>
      </c>
      <c r="GY195" s="243">
        <f t="shared" si="853"/>
        <v>12.948626524738239</v>
      </c>
      <c r="GZ195" s="243">
        <f t="shared" si="1087"/>
        <v>326.3053884234036</v>
      </c>
      <c r="HA195" s="244">
        <v>0</v>
      </c>
      <c r="HB195" s="244">
        <v>44</v>
      </c>
      <c r="HC195" s="244">
        <v>0</v>
      </c>
      <c r="HD195" s="244">
        <v>0</v>
      </c>
      <c r="HE195" s="244">
        <v>0</v>
      </c>
      <c r="HF195" s="243">
        <f t="shared" si="1088"/>
        <v>0</v>
      </c>
      <c r="HG195" s="243">
        <f t="shared" si="854"/>
        <v>0</v>
      </c>
      <c r="HH195" s="244">
        <v>0</v>
      </c>
      <c r="HI195" s="244">
        <v>0</v>
      </c>
      <c r="HJ195" s="243">
        <f t="shared" si="855"/>
        <v>0</v>
      </c>
      <c r="HK195" s="243">
        <f t="shared" si="856"/>
        <v>0</v>
      </c>
      <c r="HL195" s="243">
        <f t="shared" si="857"/>
        <v>0</v>
      </c>
      <c r="HM195" s="244">
        <v>103.6</v>
      </c>
      <c r="HN195" s="243">
        <f t="shared" si="1089"/>
        <v>22.791999999999998</v>
      </c>
      <c r="HO195" s="243">
        <f t="shared" si="858"/>
        <v>0</v>
      </c>
      <c r="HP195" s="244">
        <v>4.4697018955749996</v>
      </c>
      <c r="HQ195" s="244">
        <v>101.7476451141</v>
      </c>
      <c r="HR195" s="243">
        <f t="shared" si="859"/>
        <v>26.429530123533294</v>
      </c>
      <c r="HS195" s="243">
        <f t="shared" si="860"/>
        <v>12.951943856660415</v>
      </c>
      <c r="HT195" s="243">
        <f t="shared" si="861"/>
        <v>326.38898518784248</v>
      </c>
      <c r="HU195" s="244">
        <v>96.92</v>
      </c>
      <c r="HV195" s="243">
        <f t="shared" si="1090"/>
        <v>21.322400000000002</v>
      </c>
      <c r="HW195" s="243">
        <f t="shared" si="862"/>
        <v>0</v>
      </c>
      <c r="HX195" s="244">
        <v>3.9586514187350001</v>
      </c>
      <c r="HY195" s="244">
        <v>218.41187320074999</v>
      </c>
      <c r="HZ195" s="243">
        <f t="shared" si="863"/>
        <v>38.701108392351152</v>
      </c>
      <c r="IA195" s="243">
        <f t="shared" si="864"/>
        <v>18.965701650591807</v>
      </c>
      <c r="IB195" s="243">
        <f t="shared" si="865"/>
        <v>477.93568159491355</v>
      </c>
      <c r="IC195" s="244">
        <v>30.82</v>
      </c>
      <c r="ID195" s="243">
        <f t="shared" si="1091"/>
        <v>6.7804000000000002</v>
      </c>
      <c r="IE195" s="243">
        <f t="shared" si="866"/>
        <v>0</v>
      </c>
      <c r="IF195" s="244">
        <v>1.35831637789</v>
      </c>
      <c r="IG195" s="244">
        <v>2.3172019208716699</v>
      </c>
      <c r="IH195" s="243">
        <f t="shared" si="867"/>
        <v>4.6898507737449018</v>
      </c>
      <c r="II195" s="243">
        <f t="shared" si="868"/>
        <v>2.2982884536253283</v>
      </c>
      <c r="IJ195" s="243">
        <f t="shared" si="1092"/>
        <v>57.916869031358267</v>
      </c>
      <c r="IK195" s="244">
        <v>62.93</v>
      </c>
      <c r="IL195" s="243">
        <f t="shared" si="1093"/>
        <v>13.8446</v>
      </c>
      <c r="IM195" s="243">
        <f t="shared" si="869"/>
        <v>0</v>
      </c>
      <c r="IN195" s="244">
        <v>2.8909751017800098</v>
      </c>
      <c r="IO195" s="244">
        <v>128.16408092256</v>
      </c>
      <c r="IP195" s="243">
        <f t="shared" si="870"/>
        <v>23.614013044069083</v>
      </c>
      <c r="IQ195" s="243">
        <f t="shared" si="871"/>
        <v>11.572183453420456</v>
      </c>
      <c r="IR195" s="243">
        <f t="shared" si="1094"/>
        <v>291.61902302619546</v>
      </c>
      <c r="IS195" s="244">
        <v>3.17</v>
      </c>
      <c r="IT195" s="243">
        <f t="shared" si="1095"/>
        <v>0.69740000000000002</v>
      </c>
      <c r="IU195" s="243">
        <f t="shared" si="872"/>
        <v>0</v>
      </c>
      <c r="IV195" s="244">
        <v>0.138734816855</v>
      </c>
      <c r="IW195" s="244">
        <v>0.32915637257180302</v>
      </c>
      <c r="IX195" s="243">
        <f t="shared" si="873"/>
        <v>0.49258428587772279</v>
      </c>
      <c r="IY195" s="243">
        <f t="shared" si="874"/>
        <v>0.2413937737652263</v>
      </c>
      <c r="IZ195" s="243">
        <f t="shared" si="1096"/>
        <v>6.0831230988837026</v>
      </c>
      <c r="JA195" s="244">
        <v>48.728124999999999</v>
      </c>
      <c r="JB195" s="243">
        <f t="shared" si="1097"/>
        <v>10.7201875</v>
      </c>
      <c r="JC195" s="244">
        <v>354.14270833333302</v>
      </c>
      <c r="JD195" s="243">
        <f t="shared" si="875"/>
        <v>0</v>
      </c>
      <c r="JE195" s="243">
        <f t="shared" si="876"/>
        <v>46.993022784603767</v>
      </c>
      <c r="JF195" s="243">
        <f t="shared" si="877"/>
        <v>23.029202180896842</v>
      </c>
      <c r="JG195" s="243">
        <f t="shared" si="1098"/>
        <v>580.33589495860031</v>
      </c>
      <c r="JH195" s="244">
        <v>24.576000000000001</v>
      </c>
      <c r="JI195" s="243">
        <f t="shared" si="1099"/>
        <v>5.40672</v>
      </c>
      <c r="JJ195" s="244">
        <v>30.984000000000002</v>
      </c>
      <c r="JK195" s="243">
        <f t="shared" si="878"/>
        <v>0</v>
      </c>
      <c r="JL195" s="243">
        <f t="shared" si="879"/>
        <v>6.9271582741083897</v>
      </c>
      <c r="JM195" s="243">
        <f t="shared" si="880"/>
        <v>3.3946939137054195</v>
      </c>
      <c r="JN195" s="243">
        <f t="shared" si="1100"/>
        <v>85.546286625376567</v>
      </c>
      <c r="JO195" s="244">
        <v>0</v>
      </c>
      <c r="JP195" s="243">
        <f t="shared" si="1101"/>
        <v>0</v>
      </c>
      <c r="JQ195" s="244">
        <v>0</v>
      </c>
      <c r="JR195" s="243">
        <f t="shared" si="881"/>
        <v>0</v>
      </c>
      <c r="JS195" s="243">
        <f t="shared" si="882"/>
        <v>0</v>
      </c>
      <c r="JT195" s="243">
        <f t="shared" si="883"/>
        <v>0</v>
      </c>
      <c r="JU195" s="243">
        <f t="shared" si="1102"/>
        <v>0</v>
      </c>
      <c r="JV195" s="244">
        <v>1.3442857142857201</v>
      </c>
      <c r="JW195" s="243">
        <f t="shared" si="1103"/>
        <v>0.29574285714285842</v>
      </c>
      <c r="JX195" s="244">
        <v>2.758</v>
      </c>
      <c r="JY195" s="243">
        <f t="shared" si="884"/>
        <v>0</v>
      </c>
      <c r="JZ195" s="243">
        <f t="shared" si="885"/>
        <v>0.49971263024050788</v>
      </c>
      <c r="KA195" s="243">
        <f t="shared" si="886"/>
        <v>0.24488706008345429</v>
      </c>
      <c r="KB195" s="243">
        <f t="shared" si="1104"/>
        <v>6.1711539141030478</v>
      </c>
      <c r="KC195" s="244">
        <v>114.96</v>
      </c>
      <c r="KD195" s="243">
        <f t="shared" si="1105"/>
        <v>25.2912</v>
      </c>
      <c r="KE195" s="244">
        <v>64.653333333333293</v>
      </c>
      <c r="KF195" s="243">
        <f t="shared" si="887"/>
        <v>0</v>
      </c>
      <c r="KG195" s="243">
        <f t="shared" si="888"/>
        <v>23.281654868136549</v>
      </c>
      <c r="KH195" s="243">
        <f t="shared" si="889"/>
        <v>11.409309410073492</v>
      </c>
      <c r="KI195" s="243">
        <f t="shared" si="1106"/>
        <v>287.51459713385196</v>
      </c>
      <c r="KJ195" s="244">
        <v>55.795593888888803</v>
      </c>
      <c r="KK195" s="243">
        <f t="shared" si="1107"/>
        <v>12.275030655555536</v>
      </c>
      <c r="KL195" s="244">
        <v>54.082731111111102</v>
      </c>
      <c r="KM195" s="243">
        <f t="shared" si="890"/>
        <v>0</v>
      </c>
      <c r="KN195" s="243">
        <f t="shared" si="891"/>
        <v>13.879303796226626</v>
      </c>
      <c r="KO195" s="243">
        <f t="shared" si="892"/>
        <v>6.801632972589104</v>
      </c>
      <c r="KP195" s="243">
        <f t="shared" si="1108"/>
        <v>171.40115090924544</v>
      </c>
      <c r="KQ195" s="243">
        <f t="shared" si="1109"/>
        <v>542.84400460317454</v>
      </c>
      <c r="KR195" s="243">
        <f t="shared" si="1109"/>
        <v>119.42568101269839</v>
      </c>
      <c r="KS195" s="243">
        <f t="shared" si="1110"/>
        <v>970.40710991946594</v>
      </c>
      <c r="KT195" s="243">
        <f t="shared" si="1111"/>
        <v>0</v>
      </c>
      <c r="KU195" s="243">
        <f t="shared" si="1112"/>
        <v>0</v>
      </c>
      <c r="KV195" s="243">
        <f t="shared" si="1113"/>
        <v>0</v>
      </c>
      <c r="KW195" s="243">
        <f t="shared" si="1114"/>
        <v>185.50793897289199</v>
      </c>
      <c r="KX195" s="243">
        <f t="shared" si="1115"/>
        <v>5.9795975989403338</v>
      </c>
      <c r="KY195" s="243">
        <f t="shared" si="1116"/>
        <v>158.23739040650648</v>
      </c>
      <c r="KZ195" s="243">
        <f t="shared" si="1117"/>
        <v>90.909236725411546</v>
      </c>
      <c r="LA195" s="243">
        <f t="shared" si="1117"/>
        <v>2290.912765480371</v>
      </c>
      <c r="LB195" s="244">
        <v>96.79</v>
      </c>
      <c r="LC195" s="243">
        <f t="shared" si="1118"/>
        <v>21.293800000000001</v>
      </c>
      <c r="LD195" s="243">
        <f t="shared" si="893"/>
        <v>0</v>
      </c>
      <c r="LE195" s="243">
        <f t="shared" si="1119"/>
        <v>0</v>
      </c>
      <c r="LF195" s="243">
        <f t="shared" si="1120"/>
        <v>0</v>
      </c>
      <c r="LG195" s="244">
        <v>8.2737954264416693</v>
      </c>
      <c r="LH195" s="243">
        <f t="shared" si="894"/>
        <v>14.356997762955197</v>
      </c>
      <c r="LI195" s="243">
        <f t="shared" si="1121"/>
        <v>0.46277841167705303</v>
      </c>
      <c r="LJ195" s="243">
        <f t="shared" si="1122"/>
        <v>12.246450867065365</v>
      </c>
      <c r="LK195" s="243">
        <f t="shared" si="895"/>
        <v>7.035729659469844</v>
      </c>
      <c r="LL195" s="243">
        <f t="shared" si="1123"/>
        <v>177.30038741864004</v>
      </c>
      <c r="LM195" s="243">
        <f t="shared" si="896"/>
        <v>0.54166666784117723</v>
      </c>
      <c r="LN195" s="244">
        <v>6.1545228937110799E-2</v>
      </c>
      <c r="LO195" s="243">
        <f t="shared" si="1124"/>
        <v>1.9838272432769494E-3</v>
      </c>
      <c r="LP195" s="243">
        <f t="shared" si="1125"/>
        <v>5.2497787819218517E-2</v>
      </c>
      <c r="LQ195" s="243">
        <f t="shared" si="897"/>
        <v>3.0160594838914402E-2</v>
      </c>
      <c r="LR195" s="243">
        <f t="shared" si="1126"/>
        <v>0.7600469899406429</v>
      </c>
      <c r="LS195" s="244">
        <v>665.53834666666603</v>
      </c>
      <c r="LT195" s="243">
        <f t="shared" si="898"/>
        <v>75.619771981310677</v>
      </c>
      <c r="LU195" s="243">
        <f t="shared" si="1127"/>
        <v>2.4375011089845411</v>
      </c>
      <c r="LV195" s="243">
        <f t="shared" si="1128"/>
        <v>64.503306153415963</v>
      </c>
      <c r="LW195" s="243">
        <f t="shared" si="899"/>
        <v>37.057905932398839</v>
      </c>
      <c r="LX195" s="243">
        <f t="shared" si="1129"/>
        <v>933.85922949645067</v>
      </c>
      <c r="LY195" s="245">
        <f t="shared" si="900"/>
        <v>0</v>
      </c>
      <c r="LZ195" s="244">
        <v>0</v>
      </c>
      <c r="MA195" s="249">
        <f t="shared" si="1130"/>
        <v>0</v>
      </c>
      <c r="MB195" s="249">
        <f t="shared" si="1131"/>
        <v>0</v>
      </c>
      <c r="MC195" s="249">
        <f t="shared" si="901"/>
        <v>0</v>
      </c>
      <c r="MD195" s="247">
        <f t="shared" si="1132"/>
        <v>0</v>
      </c>
      <c r="ME195" s="250">
        <f t="shared" si="1133"/>
        <v>7707.064115971436</v>
      </c>
      <c r="MF195" s="251">
        <f t="shared" si="1180"/>
        <v>2500.6909253166355</v>
      </c>
      <c r="MG195" s="252" t="e">
        <f t="shared" si="1134"/>
        <v>#REF!</v>
      </c>
      <c r="MH195" s="252" t="e">
        <f t="shared" si="1181"/>
        <v>#REF!</v>
      </c>
      <c r="MI195" s="252">
        <f t="shared" si="1135"/>
        <v>665.53834666666603</v>
      </c>
      <c r="MJ195" s="252">
        <f t="shared" si="1136"/>
        <v>0</v>
      </c>
      <c r="MK195" s="252">
        <f t="shared" si="1182"/>
        <v>693.21466666666663</v>
      </c>
      <c r="ML195" s="252">
        <f t="shared" si="1137"/>
        <v>0</v>
      </c>
      <c r="MM195" s="252">
        <f t="shared" si="1138"/>
        <v>0</v>
      </c>
      <c r="MN195" s="252">
        <f t="shared" si="1139"/>
        <v>353.83479999999997</v>
      </c>
      <c r="MO195" s="252">
        <f t="shared" si="1140"/>
        <v>109.28705023697036</v>
      </c>
      <c r="MP195" s="253">
        <f t="shared" si="1141"/>
        <v>2.8006000060726186</v>
      </c>
      <c r="MQ195" s="254">
        <f t="shared" si="1183"/>
        <v>0</v>
      </c>
      <c r="MR195" s="255">
        <f t="shared" si="1142"/>
        <v>0</v>
      </c>
      <c r="MS195" s="255">
        <f t="shared" si="1184"/>
        <v>0</v>
      </c>
      <c r="MT195" s="255">
        <f t="shared" si="1185"/>
        <v>664.28721931247276</v>
      </c>
      <c r="MU195" s="255">
        <f t="shared" si="902"/>
        <v>21.412400372730467</v>
      </c>
      <c r="MV195" s="255">
        <f t="shared" si="1143"/>
        <v>691.2932864684999</v>
      </c>
      <c r="MW195" s="255" t="e">
        <f t="shared" si="903"/>
        <v>#REF!</v>
      </c>
      <c r="MX195" s="255" t="e">
        <f t="shared" si="904"/>
        <v>#REF!</v>
      </c>
      <c r="MY195" s="256" t="e">
        <f t="shared" si="1144"/>
        <v>#REF!</v>
      </c>
      <c r="MZ195" s="254">
        <f t="shared" si="1145"/>
        <v>355.13868568936459</v>
      </c>
      <c r="NA195" s="255">
        <f t="shared" si="905"/>
        <v>400.24129877191388</v>
      </c>
      <c r="NB195" s="255">
        <f t="shared" si="1146"/>
        <v>1.1940227223092392</v>
      </c>
      <c r="NC195" s="255">
        <f t="shared" si="906"/>
        <v>1.4805881756634567</v>
      </c>
      <c r="ND195" s="255">
        <f t="shared" si="1147"/>
        <v>363.06019768677106</v>
      </c>
      <c r="NE195" s="255">
        <f t="shared" si="1215"/>
        <v>0.97818127118346165</v>
      </c>
      <c r="NF195" s="256">
        <f t="shared" si="1186"/>
        <v>3.2887734042919741E-3</v>
      </c>
      <c r="NG195" s="257">
        <f t="shared" si="1187"/>
        <v>1.1250183270573297</v>
      </c>
      <c r="NH195" s="254">
        <f t="shared" si="1148"/>
        <v>457.34900849293302</v>
      </c>
      <c r="NI195" s="255">
        <f t="shared" si="907"/>
        <v>515.43233257153554</v>
      </c>
      <c r="NJ195" s="255" t="e">
        <f t="shared" si="1149"/>
        <v>#REF!</v>
      </c>
      <c r="NK195" s="255" t="e">
        <f t="shared" si="908"/>
        <v>#REF!</v>
      </c>
      <c r="NL195" s="255">
        <f t="shared" si="1150"/>
        <v>494.84115935319437</v>
      </c>
      <c r="NM195" s="255">
        <f t="shared" si="1188"/>
        <v>0.92423396851372019</v>
      </c>
      <c r="NN195" s="256" t="e">
        <f t="shared" si="1189"/>
        <v>#REF!</v>
      </c>
      <c r="NO195" s="257" t="e">
        <f t="shared" si="1216"/>
        <v>#REF!</v>
      </c>
      <c r="NP195" s="254">
        <f t="shared" si="1151"/>
        <v>93.719926626893255</v>
      </c>
      <c r="NQ195" s="255">
        <f t="shared" si="909"/>
        <v>105.6223573085087</v>
      </c>
      <c r="NR195" s="255">
        <f t="shared" si="1152"/>
        <v>82.424544587894047</v>
      </c>
      <c r="NS195" s="255">
        <f t="shared" si="910"/>
        <v>102.20643528898862</v>
      </c>
      <c r="NT195" s="255">
        <f t="shared" si="1153"/>
        <v>882.67536181492164</v>
      </c>
      <c r="NU195" s="255">
        <f t="shared" si="1154"/>
        <v>0.10617711865684129</v>
      </c>
      <c r="NV195" s="256">
        <f t="shared" si="1155"/>
        <v>9.3380361742981033E-2</v>
      </c>
      <c r="NW195" s="257">
        <f t="shared" si="911"/>
        <v>1.0358957808877343</v>
      </c>
      <c r="NX195" s="254">
        <f t="shared" si="1156"/>
        <v>12.785953985955912</v>
      </c>
      <c r="NY195" s="255">
        <f t="shared" si="912"/>
        <v>14.409770142172313</v>
      </c>
      <c r="NZ195" s="255">
        <f t="shared" si="1157"/>
        <v>4.7624824638703829E-2</v>
      </c>
      <c r="OA195" s="255">
        <f t="shared" si="913"/>
        <v>5.905478255199275E-2</v>
      </c>
      <c r="OB195" s="255">
        <f t="shared" si="1158"/>
        <v>14.481029485507158</v>
      </c>
      <c r="OC195" s="255">
        <f t="shared" si="1190"/>
        <v>0.88294509715295422</v>
      </c>
      <c r="OD195" s="256">
        <f t="shared" si="1191"/>
        <v>3.2887734042919741E-3</v>
      </c>
      <c r="OE195" s="257">
        <f t="shared" si="1192"/>
        <v>1.1129233329554553</v>
      </c>
      <c r="OF195" s="254">
        <f t="shared" si="1159"/>
        <v>0</v>
      </c>
      <c r="OG195" s="255">
        <f t="shared" si="914"/>
        <v>0</v>
      </c>
      <c r="OH195" s="255">
        <f t="shared" si="1160"/>
        <v>0</v>
      </c>
      <c r="OI195" s="255">
        <f t="shared" si="915"/>
        <v>0</v>
      </c>
      <c r="OJ195" s="255">
        <f t="shared" si="1161"/>
        <v>0</v>
      </c>
      <c r="OK195" s="255"/>
      <c r="OL195" s="256"/>
      <c r="OM195" s="257"/>
      <c r="ON195" s="258"/>
      <c r="OO195" s="254">
        <f t="shared" si="1162"/>
        <v>0</v>
      </c>
      <c r="OP195" s="255">
        <f t="shared" si="916"/>
        <v>0</v>
      </c>
      <c r="OQ195" s="255">
        <f t="shared" si="1163"/>
        <v>0</v>
      </c>
      <c r="OR195" s="255">
        <f t="shared" si="917"/>
        <v>0</v>
      </c>
      <c r="OS195" s="255">
        <f t="shared" si="1164"/>
        <v>0</v>
      </c>
      <c r="OT195" s="255"/>
      <c r="OU195" s="256"/>
      <c r="OV195" s="257"/>
      <c r="OW195" s="258"/>
      <c r="OX195" s="254">
        <f t="shared" si="1165"/>
        <v>682.88327486022024</v>
      </c>
      <c r="OY195" s="255">
        <f t="shared" si="918"/>
        <v>769.60945076746816</v>
      </c>
      <c r="OZ195" s="255">
        <f t="shared" si="1166"/>
        <v>3.4920756727309308</v>
      </c>
      <c r="PA195" s="255">
        <f t="shared" si="919"/>
        <v>4.330173834186354</v>
      </c>
      <c r="PB195" s="255">
        <f t="shared" si="1167"/>
        <v>1061.8170495339205</v>
      </c>
      <c r="PC195" s="255">
        <f t="shared" si="1218"/>
        <v>0.64312705767906875</v>
      </c>
      <c r="PD195" s="259">
        <f t="shared" si="920"/>
        <v>3.2887734042919736E-3</v>
      </c>
      <c r="PE195" s="257">
        <f t="shared" si="1219"/>
        <v>1.0824664419422718</v>
      </c>
      <c r="PF195" s="254">
        <f t="shared" si="921"/>
        <v>12.922228803677122</v>
      </c>
      <c r="PG195" s="255">
        <f t="shared" si="922"/>
        <v>14.563351861744117</v>
      </c>
      <c r="PH195" s="255">
        <f t="shared" si="1168"/>
        <v>0.40025838854283818</v>
      </c>
      <c r="PI195" s="255">
        <f t="shared" si="923"/>
        <v>0.49632040179311937</v>
      </c>
      <c r="PJ195" s="255">
        <f t="shared" si="924"/>
        <v>121.70445917112266</v>
      </c>
      <c r="PK195" s="255">
        <f t="shared" si="1193"/>
        <v>0.10617711866668592</v>
      </c>
      <c r="PL195" s="259">
        <f t="shared" si="1194"/>
        <v>3.2887734045969055E-3</v>
      </c>
      <c r="PM195" s="257">
        <f t="shared" si="1195"/>
        <v>1.0142737996877724</v>
      </c>
      <c r="PN195" s="254">
        <f t="shared" si="925"/>
        <v>0.33114622443901698</v>
      </c>
      <c r="PO195" s="255">
        <f t="shared" si="926"/>
        <v>0.37320179494277211</v>
      </c>
      <c r="PP195" s="255">
        <f t="shared" si="1169"/>
        <v>1.0257058296962634E-2</v>
      </c>
      <c r="PQ195" s="255">
        <f t="shared" si="927"/>
        <v>1.2718752288233666E-2</v>
      </c>
      <c r="PR195" s="255">
        <f t="shared" si="928"/>
        <v>3.1188096700811809</v>
      </c>
      <c r="PS195" s="255">
        <f t="shared" si="1196"/>
        <v>0.10617711866668587</v>
      </c>
      <c r="PT195" s="259">
        <f t="shared" si="1197"/>
        <v>3.2887734045969046E-3</v>
      </c>
      <c r="PU195" s="257">
        <f t="shared" si="1198"/>
        <v>1.0142737996877724</v>
      </c>
      <c r="PV195" s="254">
        <f t="shared" si="929"/>
        <v>213.53393610436757</v>
      </c>
      <c r="PW195" s="255">
        <f t="shared" si="930"/>
        <v>240.65274598962225</v>
      </c>
      <c r="PX195" s="255">
        <f t="shared" si="931"/>
        <v>0.70835672491212542</v>
      </c>
      <c r="PY195" s="255">
        <f t="shared" si="932"/>
        <v>0.87836233889103554</v>
      </c>
      <c r="PZ195" s="255">
        <f t="shared" si="933"/>
        <v>215.38629690561621</v>
      </c>
      <c r="QA195" s="255">
        <f t="shared" si="1170"/>
        <v>0.99139982056490639</v>
      </c>
      <c r="QB195" s="259">
        <f t="shared" si="934"/>
        <v>3.2887734042919745E-3</v>
      </c>
      <c r="QC195" s="257">
        <f t="shared" si="1171"/>
        <v>1.1266970828287732</v>
      </c>
      <c r="QD195" s="254">
        <f t="shared" si="935"/>
        <v>254.38035709920507</v>
      </c>
      <c r="QE195" s="255">
        <f t="shared" si="936"/>
        <v>286.68666245080414</v>
      </c>
      <c r="QF195" s="255">
        <f t="shared" si="937"/>
        <v>0.85170197073337461</v>
      </c>
      <c r="QG195" s="255">
        <f t="shared" si="938"/>
        <v>1.0561104437093844</v>
      </c>
      <c r="QH195" s="255">
        <f t="shared" si="939"/>
        <v>258.97253049476478</v>
      </c>
      <c r="QI195" s="255">
        <f t="shared" si="1199"/>
        <v>0.9822677201061194</v>
      </c>
      <c r="QJ195" s="259">
        <f t="shared" si="1200"/>
        <v>3.2887734042919741E-3</v>
      </c>
      <c r="QK195" s="257">
        <f t="shared" si="1201"/>
        <v>1.1255373060705074</v>
      </c>
      <c r="QL195" s="254">
        <f t="shared" si="940"/>
        <v>855.31930191181084</v>
      </c>
      <c r="QM195" s="255">
        <f t="shared" si="941"/>
        <v>963.94485325461085</v>
      </c>
      <c r="QN195" s="255">
        <f t="shared" si="942"/>
        <v>5.9795975989403338</v>
      </c>
      <c r="QO195" s="255">
        <f t="shared" si="943"/>
        <v>7.4147010226860139</v>
      </c>
      <c r="QP195" s="255">
        <f t="shared" si="1172"/>
        <v>1818.1847345082308</v>
      </c>
      <c r="QQ195" s="255">
        <f t="shared" si="1173"/>
        <v>0.47042486149964913</v>
      </c>
      <c r="QR195" s="259">
        <f t="shared" si="944"/>
        <v>3.2887734042919745E-3</v>
      </c>
      <c r="QS195" s="257">
        <f t="shared" si="1174"/>
        <v>1.0605332630274855</v>
      </c>
      <c r="QT195" s="254">
        <f t="shared" si="945"/>
        <v>133.02447005781977</v>
      </c>
      <c r="QU195" s="255">
        <f t="shared" si="946"/>
        <v>149.91857775516289</v>
      </c>
      <c r="QV195" s="255">
        <f t="shared" si="947"/>
        <v>0.46277841167705303</v>
      </c>
      <c r="QW195" s="255">
        <f t="shared" si="948"/>
        <v>0.57384523047954572</v>
      </c>
      <c r="QX195" s="255">
        <f t="shared" si="949"/>
        <v>140.71459318939685</v>
      </c>
      <c r="QY195" s="255">
        <f t="shared" si="1202"/>
        <v>0.94534949817730385</v>
      </c>
      <c r="QZ195" s="259">
        <f t="shared" si="1203"/>
        <v>3.2887734042919749E-3</v>
      </c>
      <c r="RA195" s="257">
        <f t="shared" si="1204"/>
        <v>1.1208486918855476</v>
      </c>
      <c r="RB195" s="254">
        <f t="shared" si="950"/>
        <v>6.4047301139446594E-2</v>
      </c>
      <c r="RC195" s="255">
        <f t="shared" si="951"/>
        <v>7.2181308384156317E-2</v>
      </c>
      <c r="RD195" s="255">
        <f t="shared" si="1175"/>
        <v>1.9838272432769494E-3</v>
      </c>
      <c r="RE195" s="255">
        <f t="shared" si="952"/>
        <v>2.4599457816634174E-3</v>
      </c>
      <c r="RF195" s="255">
        <f t="shared" si="953"/>
        <v>0.60321189677828801</v>
      </c>
      <c r="RG195" s="255">
        <f t="shared" si="1205"/>
        <v>0.1061771186568413</v>
      </c>
      <c r="RH195" s="259">
        <f t="shared" si="1206"/>
        <v>3.2887734042919745E-3</v>
      </c>
      <c r="RI195" s="257">
        <f t="shared" si="1207"/>
        <v>1.0142737996864488</v>
      </c>
      <c r="RJ195" s="254">
        <f t="shared" si="954"/>
        <v>78.694033507167475</v>
      </c>
      <c r="RK195" s="255">
        <f t="shared" si="955"/>
        <v>88.688175762577742</v>
      </c>
      <c r="RL195" s="255">
        <f t="shared" si="1176"/>
        <v>2.4375011089845411</v>
      </c>
      <c r="RM195" s="255">
        <f t="shared" si="956"/>
        <v>3.0225013751408309</v>
      </c>
      <c r="RN195" s="255">
        <f t="shared" si="957"/>
        <v>741.15811864797672</v>
      </c>
      <c r="RO195" s="255">
        <f t="shared" si="1208"/>
        <v>0.10617711865684129</v>
      </c>
      <c r="RP195" s="259">
        <f t="shared" si="1209"/>
        <v>3.2887734042919741E-3</v>
      </c>
      <c r="RQ195" s="257">
        <f t="shared" si="1210"/>
        <v>1.0142737996864488</v>
      </c>
      <c r="RR195" s="254">
        <f t="shared" si="958"/>
        <v>0</v>
      </c>
      <c r="RS195" s="255">
        <f t="shared" si="959"/>
        <v>0</v>
      </c>
      <c r="RT195" s="255">
        <f t="shared" si="1177"/>
        <v>0</v>
      </c>
      <c r="RU195" s="255">
        <f t="shared" si="960"/>
        <v>0</v>
      </c>
      <c r="RV195" s="255">
        <f t="shared" si="961"/>
        <v>0</v>
      </c>
      <c r="RW195" s="255"/>
      <c r="RX195" s="259"/>
      <c r="RY195" s="257"/>
      <c r="RZ195" s="260"/>
      <c r="SA195" s="242" t="e">
        <f t="shared" si="962"/>
        <v>#REF!</v>
      </c>
      <c r="SB195" s="242">
        <f t="shared" si="963"/>
        <v>0.25110409059919603</v>
      </c>
      <c r="SC195" s="242">
        <f t="shared" si="964"/>
        <v>0.37768760171166788</v>
      </c>
      <c r="SD195" s="242">
        <f t="shared" si="965"/>
        <v>8.7920943303480981E-3</v>
      </c>
      <c r="SE195" s="242">
        <f t="shared" si="966"/>
        <v>0</v>
      </c>
      <c r="SF195" s="262">
        <v>0</v>
      </c>
      <c r="SG195" s="242">
        <f t="shared" si="967"/>
        <v>0</v>
      </c>
      <c r="SH195" s="262">
        <v>0</v>
      </c>
      <c r="SI195" s="242">
        <f t="shared" si="968"/>
        <v>0.56721241557775048</v>
      </c>
      <c r="SJ195" s="242">
        <f t="shared" si="969"/>
        <v>4.6859449545575083E-2</v>
      </c>
      <c r="SK195" s="242">
        <f t="shared" si="970"/>
        <v>1.2171285596253268E-3</v>
      </c>
      <c r="SL195" s="242">
        <f t="shared" si="971"/>
        <v>0.13779505322995897</v>
      </c>
      <c r="SM195" s="242">
        <f t="shared" si="972"/>
        <v>0.16489121533932932</v>
      </c>
      <c r="SN195" s="242">
        <f t="shared" si="973"/>
        <v>0.88087892827062952</v>
      </c>
      <c r="SO195" s="242">
        <f t="shared" si="974"/>
        <v>8.7986622313015489E-2</v>
      </c>
      <c r="SP195" s="242">
        <f t="shared" si="975"/>
        <v>2.0285475993728978E-4</v>
      </c>
      <c r="SQ195" s="242">
        <f t="shared" si="976"/>
        <v>0.28521379247182943</v>
      </c>
      <c r="SR195" s="242">
        <f t="shared" si="977"/>
        <v>0</v>
      </c>
      <c r="SS195" s="242" t="e">
        <f t="shared" si="978"/>
        <v>#REF!</v>
      </c>
      <c r="ST195" s="242" t="e">
        <f t="shared" si="979"/>
        <v>#REF!</v>
      </c>
      <c r="SU195" s="242" t="e">
        <f t="shared" si="1211"/>
        <v>#REF!</v>
      </c>
      <c r="SV195" s="242" t="e">
        <f t="shared" si="1212"/>
        <v>#REF!</v>
      </c>
      <c r="SW195" s="242" t="e">
        <f t="shared" si="980"/>
        <v>#REF!</v>
      </c>
      <c r="SX195" s="242" t="e">
        <f t="shared" si="980"/>
        <v>#REF!</v>
      </c>
      <c r="SY195" s="242" t="e">
        <f t="shared" si="980"/>
        <v>#REF!</v>
      </c>
      <c r="SZ195" s="263" t="e">
        <f t="shared" si="980"/>
        <v>#REF!</v>
      </c>
      <c r="TA195" s="264">
        <f t="shared" si="981"/>
        <v>835.1721399999999</v>
      </c>
      <c r="TB195" s="264">
        <f t="shared" si="982"/>
        <v>680.82695999999999</v>
      </c>
      <c r="TC195" s="264">
        <f t="shared" si="983"/>
        <v>1112.1393799999998</v>
      </c>
      <c r="TD195" s="264">
        <f t="shared" si="984"/>
        <v>24.097370000000002</v>
      </c>
      <c r="TE195" s="264">
        <f t="shared" si="985"/>
        <v>0</v>
      </c>
      <c r="TF195" s="264">
        <f t="shared" si="985"/>
        <v>0</v>
      </c>
      <c r="TG195" s="264">
        <f t="shared" si="986"/>
        <v>1598.3571999999999</v>
      </c>
      <c r="TH195" s="264">
        <f t="shared" si="987"/>
        <v>140.92385999999999</v>
      </c>
      <c r="TI195" s="264">
        <f t="shared" si="988"/>
        <v>3.6603599999999994</v>
      </c>
      <c r="TJ195" s="264">
        <f t="shared" si="989"/>
        <v>373.05169000000001</v>
      </c>
      <c r="TK195" s="264">
        <f t="shared" si="990"/>
        <v>446.86894999999993</v>
      </c>
      <c r="TL195" s="264">
        <f t="shared" si="991"/>
        <v>2533.5791799999997</v>
      </c>
      <c r="TM195" s="264">
        <f t="shared" si="992"/>
        <v>239.44854999999998</v>
      </c>
      <c r="TN195" s="264">
        <f t="shared" si="993"/>
        <v>0.61005999999999994</v>
      </c>
      <c r="TO195" s="264">
        <f t="shared" si="994"/>
        <v>857.74435999999992</v>
      </c>
      <c r="TP195" s="264">
        <f t="shared" si="994"/>
        <v>0</v>
      </c>
      <c r="TQ195" s="264"/>
      <c r="TR195" s="264"/>
      <c r="TS195" s="264" t="e">
        <f t="shared" si="995"/>
        <v>#REF!</v>
      </c>
      <c r="TT195" s="264">
        <f t="shared" si="996"/>
        <v>765.94280755472755</v>
      </c>
      <c r="TU195" s="264">
        <f t="shared" si="997"/>
        <v>1152.0604915011004</v>
      </c>
      <c r="TV195" s="264">
        <f t="shared" si="998"/>
        <v>26.818525335860802</v>
      </c>
      <c r="TW195" s="264">
        <f t="shared" si="998"/>
        <v>0</v>
      </c>
      <c r="TX195" s="264">
        <f t="shared" si="999"/>
        <v>0</v>
      </c>
      <c r="TY195" s="264">
        <f t="shared" si="1000"/>
        <v>1730.1680312368121</v>
      </c>
      <c r="TZ195" s="264">
        <f t="shared" si="1001"/>
        <v>142.93537894886765</v>
      </c>
      <c r="UA195" s="264">
        <f t="shared" si="1002"/>
        <v>3.7126072454251342</v>
      </c>
      <c r="UB195" s="264">
        <f t="shared" si="1003"/>
        <v>420.3162508673438</v>
      </c>
      <c r="UC195" s="264">
        <f t="shared" si="1004"/>
        <v>502.96767414955616</v>
      </c>
      <c r="UD195" s="264">
        <f t="shared" si="1005"/>
        <v>2686.9449949039008</v>
      </c>
      <c r="UE195" s="264">
        <f t="shared" si="1006"/>
        <v>268.38559404139113</v>
      </c>
      <c r="UF195" s="264">
        <f t="shared" si="1007"/>
        <v>0.61876787423671498</v>
      </c>
      <c r="UG195" s="264">
        <f t="shared" si="1008"/>
        <v>869.9876311768212</v>
      </c>
      <c r="UH195" s="264">
        <f t="shared" si="1008"/>
        <v>0</v>
      </c>
      <c r="UI195" s="191"/>
      <c r="UJ195" s="191"/>
      <c r="UK195" s="191"/>
      <c r="UL195" s="191"/>
      <c r="UM195" s="189"/>
      <c r="UN195" s="191"/>
      <c r="UO195" s="191"/>
      <c r="UP195" s="191"/>
      <c r="UQ195" s="191"/>
      <c r="UR195" s="191"/>
      <c r="US195" s="191"/>
      <c r="UT195" s="191"/>
      <c r="UU195" s="191"/>
      <c r="UV195" s="192"/>
      <c r="UW195" s="191"/>
      <c r="UX195" s="191"/>
      <c r="UY195" s="191"/>
      <c r="UZ195" s="191"/>
      <c r="VA195" s="191"/>
      <c r="VB195" s="191"/>
      <c r="VC195" s="191"/>
      <c r="VD195" s="191"/>
      <c r="VE195" s="191"/>
      <c r="VF195" s="191"/>
      <c r="VG195" s="191"/>
      <c r="VH195" s="191"/>
      <c r="VI195" s="191"/>
      <c r="VJ195" s="191"/>
      <c r="VK195" s="191"/>
      <c r="VL195" s="191"/>
      <c r="VM195" s="191"/>
      <c r="VN195" s="219"/>
      <c r="VO195" s="191"/>
      <c r="VP195" s="191"/>
      <c r="VQ195" s="191"/>
      <c r="VR195" s="191"/>
      <c r="VS195" s="191"/>
      <c r="VT195" s="191"/>
      <c r="VU195" s="191"/>
      <c r="VV195" s="191"/>
    </row>
    <row r="196" spans="1:594" ht="23.1" hidden="1" customHeight="1" thickBot="1" x14ac:dyDescent="0.35">
      <c r="A196" s="265">
        <v>159</v>
      </c>
      <c r="B196" s="266" t="s">
        <v>200</v>
      </c>
      <c r="C196" s="265">
        <v>5</v>
      </c>
      <c r="D196" s="267">
        <v>3226.6</v>
      </c>
      <c r="E196" s="239"/>
      <c r="F196" s="240">
        <f t="shared" si="1009"/>
        <v>3226.6</v>
      </c>
      <c r="G196" s="240"/>
      <c r="H196" s="268">
        <f>1117</f>
        <v>1117</v>
      </c>
      <c r="I196" s="269">
        <v>3.1242999999999999</v>
      </c>
      <c r="J196" s="269">
        <v>3.1242999999999999</v>
      </c>
      <c r="K196" s="269">
        <f t="shared" si="1213"/>
        <v>2.5047000000000001</v>
      </c>
      <c r="L196" s="269">
        <f t="shared" si="1214"/>
        <v>2.7163000000000004</v>
      </c>
      <c r="M196" s="269">
        <v>0.3145</v>
      </c>
      <c r="N196" s="269">
        <v>0.21160000000000001</v>
      </c>
      <c r="O196" s="269">
        <v>0.40799999999999997</v>
      </c>
      <c r="P196" s="269">
        <v>8.0999999999999996E-3</v>
      </c>
      <c r="Q196" s="269">
        <v>0</v>
      </c>
      <c r="R196" s="269">
        <v>0</v>
      </c>
      <c r="S196" s="269">
        <v>0.55459999999999998</v>
      </c>
      <c r="T196" s="269">
        <v>4.7500000000000001E-2</v>
      </c>
      <c r="U196" s="269">
        <v>1.1999999999999999E-3</v>
      </c>
      <c r="V196" s="269">
        <v>0.15110000000000001</v>
      </c>
      <c r="W196" s="269">
        <v>0.15049999999999999</v>
      </c>
      <c r="X196" s="269">
        <v>0.87680000000000002</v>
      </c>
      <c r="Y196" s="269">
        <v>9.5399999999999999E-2</v>
      </c>
      <c r="Z196" s="269">
        <v>2.0000000000000001E-4</v>
      </c>
      <c r="AA196" s="269">
        <v>0.30480000000000002</v>
      </c>
      <c r="AB196" s="269">
        <v>0</v>
      </c>
      <c r="AC196" s="244">
        <v>260.20999999999998</v>
      </c>
      <c r="AD196" s="243">
        <f t="shared" si="1217"/>
        <v>57.246199999999995</v>
      </c>
      <c r="AE196" s="243">
        <f t="shared" si="806"/>
        <v>0</v>
      </c>
      <c r="AF196" s="243">
        <f t="shared" si="1010"/>
        <v>0</v>
      </c>
      <c r="AG196" s="243">
        <f t="shared" si="1011"/>
        <v>0</v>
      </c>
      <c r="AH196" s="244">
        <v>9.4295592475833292</v>
      </c>
      <c r="AI196" s="243">
        <f t="shared" si="807"/>
        <v>37.141400945632299</v>
      </c>
      <c r="AJ196" s="243">
        <f t="shared" si="1012"/>
        <v>1.1972028428833814</v>
      </c>
      <c r="AK196" s="243">
        <f t="shared" si="1013"/>
        <v>31.681438509957395</v>
      </c>
      <c r="AL196" s="243">
        <f t="shared" si="808"/>
        <v>18.20135800966078</v>
      </c>
      <c r="AM196" s="243">
        <f t="shared" si="1014"/>
        <v>458.67422184345168</v>
      </c>
      <c r="AN196" s="244">
        <v>371.46</v>
      </c>
      <c r="AO196" s="244">
        <v>81.721199999999996</v>
      </c>
      <c r="AP196" s="243">
        <f t="shared" si="1015"/>
        <v>0</v>
      </c>
      <c r="AQ196" s="243">
        <f t="shared" si="1016"/>
        <v>0</v>
      </c>
      <c r="AR196" s="243">
        <f t="shared" si="1017"/>
        <v>0</v>
      </c>
      <c r="AS196" s="244">
        <v>42.1417891005417</v>
      </c>
      <c r="AT196" s="244" t="e">
        <f t="shared" si="809"/>
        <v>#REF!</v>
      </c>
      <c r="AU196" s="243">
        <f t="shared" si="810"/>
        <v>56.2795692847494</v>
      </c>
      <c r="AV196" s="243">
        <f t="shared" si="1018"/>
        <v>1.8140958237569562</v>
      </c>
      <c r="AW196" s="243">
        <f t="shared" si="1019"/>
        <v>48.006205158272358</v>
      </c>
      <c r="AX196" s="243">
        <f t="shared" si="811"/>
        <v>27.580127919264555</v>
      </c>
      <c r="AY196" s="243">
        <f t="shared" si="1020"/>
        <v>695.01922356546675</v>
      </c>
      <c r="AZ196" s="244">
        <v>161</v>
      </c>
      <c r="BA196" s="243">
        <f t="shared" si="1021"/>
        <v>820.64383333333319</v>
      </c>
      <c r="BB196" s="243">
        <f t="shared" si="1022"/>
        <v>85.581428333333307</v>
      </c>
      <c r="BC196" s="243">
        <f t="shared" si="1023"/>
        <v>68.465142666666651</v>
      </c>
      <c r="BD196" s="243">
        <f t="shared" si="1024"/>
        <v>17.116285666666656</v>
      </c>
      <c r="BE196" s="244">
        <v>32.093035624999999</v>
      </c>
      <c r="BF196" s="243">
        <f t="shared" si="1025"/>
        <v>25.674428500000001</v>
      </c>
      <c r="BG196" s="243">
        <f t="shared" si="1026"/>
        <v>6.4186071249999976</v>
      </c>
      <c r="BH196" s="243">
        <f t="shared" si="812"/>
        <v>106.61356485688033</v>
      </c>
      <c r="BI196" s="243">
        <f t="shared" si="1027"/>
        <v>3.4365441175314282</v>
      </c>
      <c r="BJ196" s="243">
        <f t="shared" si="1028"/>
        <v>90.940864193164245</v>
      </c>
      <c r="BK196" s="243">
        <f t="shared" si="813"/>
        <v>52.246593107427344</v>
      </c>
      <c r="BL196" s="243">
        <f t="shared" si="1029"/>
        <v>1316.6141463071688</v>
      </c>
      <c r="BM196" s="244">
        <v>9.2200000000000006</v>
      </c>
      <c r="BN196" s="243">
        <f t="shared" si="1030"/>
        <v>2.0284</v>
      </c>
      <c r="BO196" s="243">
        <f t="shared" si="814"/>
        <v>0</v>
      </c>
      <c r="BP196" s="243">
        <f t="shared" si="1031"/>
        <v>0</v>
      </c>
      <c r="BQ196" s="243">
        <f t="shared" si="1032"/>
        <v>0</v>
      </c>
      <c r="BR196" s="244">
        <v>1.7551415916333299</v>
      </c>
      <c r="BS196" s="243">
        <f t="shared" si="815"/>
        <v>1.4774878938738281</v>
      </c>
      <c r="BT196" s="243">
        <f t="shared" si="1033"/>
        <v>4.7624824638703829E-2</v>
      </c>
      <c r="BU196" s="243">
        <f t="shared" si="1034"/>
        <v>1.2602901524228778</v>
      </c>
      <c r="BV196" s="243">
        <f t="shared" si="816"/>
        <v>0.72405147427535788</v>
      </c>
      <c r="BW196" s="243">
        <f t="shared" si="1035"/>
        <v>18.246097151739018</v>
      </c>
      <c r="BX196" s="244">
        <v>0</v>
      </c>
      <c r="BY196" s="243">
        <f t="shared" si="817"/>
        <v>0</v>
      </c>
      <c r="BZ196" s="243">
        <f t="shared" si="1036"/>
        <v>0</v>
      </c>
      <c r="CA196" s="243">
        <f t="shared" si="1037"/>
        <v>0</v>
      </c>
      <c r="CB196" s="243">
        <f t="shared" si="818"/>
        <v>0</v>
      </c>
      <c r="CC196" s="243">
        <f t="shared" si="1038"/>
        <v>0</v>
      </c>
      <c r="CD196" s="245"/>
      <c r="CE196" s="243">
        <f t="shared" si="819"/>
        <v>0</v>
      </c>
      <c r="CF196" s="243">
        <f t="shared" si="1039"/>
        <v>0</v>
      </c>
      <c r="CG196" s="243">
        <f t="shared" si="1040"/>
        <v>0</v>
      </c>
      <c r="CH196" s="243">
        <f t="shared" si="820"/>
        <v>0</v>
      </c>
      <c r="CI196" s="243">
        <f t="shared" si="1041"/>
        <v>0</v>
      </c>
      <c r="CJ196" s="245"/>
      <c r="CK196" s="243">
        <f t="shared" si="821"/>
        <v>0</v>
      </c>
      <c r="CL196" s="243">
        <f t="shared" si="1042"/>
        <v>0</v>
      </c>
      <c r="CM196" s="243">
        <f t="shared" si="1043"/>
        <v>0</v>
      </c>
      <c r="CN196" s="243">
        <f t="shared" si="822"/>
        <v>0</v>
      </c>
      <c r="CO196" s="243">
        <f t="shared" si="1044"/>
        <v>0</v>
      </c>
      <c r="CP196" s="243">
        <v>0</v>
      </c>
      <c r="CQ196" s="243">
        <f t="shared" si="823"/>
        <v>0</v>
      </c>
      <c r="CR196" s="243">
        <f t="shared" si="1178"/>
        <v>0</v>
      </c>
      <c r="CS196" s="243">
        <f t="shared" si="1045"/>
        <v>0</v>
      </c>
      <c r="CT196" s="243">
        <f t="shared" si="824"/>
        <v>0</v>
      </c>
      <c r="CU196" s="243">
        <f t="shared" si="1046"/>
        <v>0</v>
      </c>
      <c r="CV196" s="243"/>
      <c r="CW196" s="243">
        <f t="shared" si="825"/>
        <v>0</v>
      </c>
      <c r="CX196" s="243">
        <f t="shared" si="1179"/>
        <v>0</v>
      </c>
      <c r="CY196" s="243">
        <f t="shared" si="1047"/>
        <v>0</v>
      </c>
      <c r="CZ196" s="243">
        <f t="shared" si="826"/>
        <v>0</v>
      </c>
      <c r="DA196" s="243">
        <f t="shared" si="1048"/>
        <v>0</v>
      </c>
      <c r="DB196" s="244">
        <v>0</v>
      </c>
      <c r="DC196" s="243">
        <f t="shared" si="1049"/>
        <v>0</v>
      </c>
      <c r="DD196" s="243">
        <f t="shared" si="827"/>
        <v>0</v>
      </c>
      <c r="DE196" s="244">
        <v>0</v>
      </c>
      <c r="DF196" s="244">
        <v>0</v>
      </c>
      <c r="DG196" s="243">
        <f t="shared" si="828"/>
        <v>0</v>
      </c>
      <c r="DH196" s="243">
        <f t="shared" si="829"/>
        <v>0</v>
      </c>
      <c r="DI196" s="243">
        <f t="shared" si="1050"/>
        <v>0</v>
      </c>
      <c r="DJ196" s="244">
        <v>216.56</v>
      </c>
      <c r="DK196" s="243">
        <f t="shared" si="1051"/>
        <v>47.6432</v>
      </c>
      <c r="DL196" s="243">
        <f t="shared" si="830"/>
        <v>0</v>
      </c>
      <c r="DM196" s="244">
        <v>9.0837668337400199</v>
      </c>
      <c r="DN196" s="244">
        <v>10.1245201475</v>
      </c>
      <c r="DO196" s="243">
        <f t="shared" si="831"/>
        <v>32.201768883408171</v>
      </c>
      <c r="DP196" s="243">
        <f t="shared" si="832"/>
        <v>15.780662793232409</v>
      </c>
      <c r="DQ196" s="243">
        <f t="shared" si="1052"/>
        <v>397.67270238945667</v>
      </c>
      <c r="DR196" s="244">
        <v>67.33</v>
      </c>
      <c r="DS196" s="243">
        <f t="shared" si="1053"/>
        <v>14.8126</v>
      </c>
      <c r="DT196" s="243">
        <f t="shared" si="833"/>
        <v>0</v>
      </c>
      <c r="DU196" s="244">
        <v>2.8477874706350002</v>
      </c>
      <c r="DV196" s="244">
        <v>0</v>
      </c>
      <c r="DW196" s="243">
        <f t="shared" si="834"/>
        <v>9.6567744793698473</v>
      </c>
      <c r="DX196" s="243">
        <f t="shared" si="835"/>
        <v>4.7323580975002422</v>
      </c>
      <c r="DY196" s="243">
        <f t="shared" si="836"/>
        <v>119.2554240570061</v>
      </c>
      <c r="DZ196" s="244">
        <v>166.13</v>
      </c>
      <c r="EA196" s="243">
        <f t="shared" si="1054"/>
        <v>36.5486</v>
      </c>
      <c r="EB196" s="243">
        <f t="shared" si="837"/>
        <v>0</v>
      </c>
      <c r="EC196" s="244">
        <v>6.8793026198449896</v>
      </c>
      <c r="ED196" s="244">
        <v>6.5587662000000005E-2</v>
      </c>
      <c r="EE196" s="243">
        <f t="shared" si="838"/>
        <v>23.817832009879524</v>
      </c>
      <c r="EF196" s="243">
        <f t="shared" si="839"/>
        <v>11.672066114586228</v>
      </c>
      <c r="EG196" s="243">
        <f t="shared" si="840"/>
        <v>294.13606608757289</v>
      </c>
      <c r="EH196" s="244">
        <v>25.08</v>
      </c>
      <c r="EI196" s="243">
        <f t="shared" si="1055"/>
        <v>5.5175999999999998</v>
      </c>
      <c r="EJ196" s="243">
        <f t="shared" si="841"/>
        <v>0</v>
      </c>
      <c r="EK196" s="244">
        <v>1.058011686905</v>
      </c>
      <c r="EL196" s="244">
        <v>0</v>
      </c>
      <c r="EM196" s="243">
        <f t="shared" si="842"/>
        <v>3.5967726723515092</v>
      </c>
      <c r="EN196" s="243">
        <f t="shared" si="843"/>
        <v>1.7626192179628255</v>
      </c>
      <c r="EO196" s="243">
        <f t="shared" si="1056"/>
        <v>44.418004292663198</v>
      </c>
      <c r="EP196" s="244">
        <v>0</v>
      </c>
      <c r="EQ196" s="244">
        <v>374.28559999999999</v>
      </c>
      <c r="ER196" s="244">
        <v>0</v>
      </c>
      <c r="ES196" s="244">
        <v>0</v>
      </c>
      <c r="ET196" s="244">
        <v>0</v>
      </c>
      <c r="EU196" s="243">
        <f t="shared" si="844"/>
        <v>42.527063796766875</v>
      </c>
      <c r="EV196" s="243">
        <f t="shared" si="1057"/>
        <v>1.3708024032668991</v>
      </c>
      <c r="EW196" s="243">
        <f t="shared" si="1058"/>
        <v>36.275383329199521</v>
      </c>
      <c r="EX196" s="243">
        <f t="shared" si="845"/>
        <v>20.840633189838343</v>
      </c>
      <c r="EY196" s="243">
        <f t="shared" si="1059"/>
        <v>525.18395638392622</v>
      </c>
      <c r="EZ196" s="245">
        <f t="shared" si="1060"/>
        <v>475.09999999999997</v>
      </c>
      <c r="FA196" s="245">
        <f t="shared" si="1060"/>
        <v>104.52200000000001</v>
      </c>
      <c r="FB196" s="245">
        <f t="shared" si="1060"/>
        <v>0</v>
      </c>
      <c r="FC196" s="245">
        <f t="shared" si="1061"/>
        <v>0</v>
      </c>
      <c r="FD196" s="245">
        <f t="shared" si="1062"/>
        <v>0</v>
      </c>
      <c r="FE196" s="245">
        <f t="shared" si="1063"/>
        <v>30.058976420625012</v>
      </c>
      <c r="FF196" s="245">
        <f t="shared" si="1064"/>
        <v>111.80021184177593</v>
      </c>
      <c r="FG196" s="245">
        <f t="shared" si="1065"/>
        <v>3.6037286705438194</v>
      </c>
      <c r="FH196" s="245">
        <f t="shared" si="1066"/>
        <v>95.365049424231827</v>
      </c>
      <c r="FI196" s="245">
        <f t="shared" si="1067"/>
        <v>54.788339413120042</v>
      </c>
      <c r="FJ196" s="245">
        <f t="shared" si="1067"/>
        <v>1380.666153210625</v>
      </c>
      <c r="FK196" s="244">
        <f t="shared" si="846"/>
        <v>109.28705023697036</v>
      </c>
      <c r="FL196" s="244">
        <v>12.4174089454366</v>
      </c>
      <c r="FM196" s="243">
        <f t="shared" si="1068"/>
        <v>0.40025838854283818</v>
      </c>
      <c r="FN196" s="243">
        <f t="shared" si="1069"/>
        <v>10.591990822686165</v>
      </c>
      <c r="FO196" s="244">
        <v>6.0852229472718298</v>
      </c>
      <c r="FP196" s="244">
        <f t="shared" si="1070"/>
        <v>153.34761855561456</v>
      </c>
      <c r="FQ196" s="244">
        <f t="shared" si="847"/>
        <v>2.8006000060726186</v>
      </c>
      <c r="FR196" s="244">
        <v>0.31820966429773401</v>
      </c>
      <c r="FS196" s="243">
        <f t="shared" si="1071"/>
        <v>1.0257058296962634E-2</v>
      </c>
      <c r="FT196" s="243">
        <f t="shared" si="1072"/>
        <v>0.27143133150739096</v>
      </c>
      <c r="FU196" s="244">
        <v>0.15594048321488699</v>
      </c>
      <c r="FV196" s="244">
        <f t="shared" si="1073"/>
        <v>3.9297001843022876</v>
      </c>
      <c r="FW196" s="270">
        <v>4.2199E-2</v>
      </c>
      <c r="FX196" s="243">
        <f t="shared" si="1074"/>
        <v>187.66666786000309</v>
      </c>
      <c r="FY196" s="243">
        <f t="shared" si="1075"/>
        <v>41.286666929200678</v>
      </c>
      <c r="FZ196" s="243">
        <f t="shared" si="848"/>
        <v>0</v>
      </c>
      <c r="GA196" s="243">
        <f t="shared" si="1076"/>
        <v>0</v>
      </c>
      <c r="GB196" s="243">
        <f t="shared" si="1077"/>
        <v>0</v>
      </c>
      <c r="GC196" s="243">
        <f t="shared" si="1078"/>
        <v>3.2859321359891807</v>
      </c>
      <c r="GD196" s="243">
        <f t="shared" si="849"/>
        <v>26.38748089865614</v>
      </c>
      <c r="GE196" s="243">
        <f t="shared" si="1079"/>
        <v>0.85056476988160212</v>
      </c>
      <c r="GF196" s="243">
        <f t="shared" si="1080"/>
        <v>22.508395812726061</v>
      </c>
      <c r="GG196" s="243">
        <f t="shared" si="850"/>
        <v>12.931337391192455</v>
      </c>
      <c r="GH196" s="247">
        <f t="shared" si="1081"/>
        <v>325.86970225804987</v>
      </c>
      <c r="GI196" s="244">
        <v>210</v>
      </c>
      <c r="GJ196" s="244">
        <v>4056.22</v>
      </c>
      <c r="GK196" s="244">
        <v>892.36839999999995</v>
      </c>
      <c r="GL196" s="244">
        <v>2487.9774857170701</v>
      </c>
      <c r="GM196" s="244">
        <v>71.022008333333304</v>
      </c>
      <c r="GN196" s="271">
        <v>185.71</v>
      </c>
      <c r="GO196" s="243">
        <f t="shared" si="1082"/>
        <v>40.856200000000001</v>
      </c>
      <c r="GP196" s="243">
        <f t="shared" si="851"/>
        <v>0</v>
      </c>
      <c r="GQ196" s="243">
        <f t="shared" si="1083"/>
        <v>0</v>
      </c>
      <c r="GR196" s="243">
        <f t="shared" si="1084"/>
        <v>0</v>
      </c>
      <c r="GS196" s="244">
        <v>3.6950451382499998</v>
      </c>
      <c r="GT196" s="244">
        <v>1.9627038966058299</v>
      </c>
      <c r="GU196" s="245"/>
      <c r="GV196" s="243">
        <f t="shared" si="852"/>
        <v>26.385740449919673</v>
      </c>
      <c r="GW196" s="243">
        <f t="shared" si="1085"/>
        <v>0.85050866886973564</v>
      </c>
      <c r="GX196" s="243">
        <f t="shared" si="1086"/>
        <v>22.506911218224502</v>
      </c>
      <c r="GY196" s="243">
        <f t="shared" si="853"/>
        <v>12.930484474238776</v>
      </c>
      <c r="GZ196" s="243">
        <f t="shared" si="1087"/>
        <v>325.84820875081715</v>
      </c>
      <c r="HA196" s="244">
        <v>0</v>
      </c>
      <c r="HB196" s="244">
        <v>44</v>
      </c>
      <c r="HC196" s="244">
        <v>0</v>
      </c>
      <c r="HD196" s="244">
        <v>0</v>
      </c>
      <c r="HE196" s="244">
        <v>0</v>
      </c>
      <c r="HF196" s="243">
        <f t="shared" si="1088"/>
        <v>0</v>
      </c>
      <c r="HG196" s="243">
        <f t="shared" si="854"/>
        <v>0</v>
      </c>
      <c r="HH196" s="244">
        <v>0</v>
      </c>
      <c r="HI196" s="244">
        <v>0</v>
      </c>
      <c r="HJ196" s="243">
        <f t="shared" si="855"/>
        <v>0</v>
      </c>
      <c r="HK196" s="243">
        <f t="shared" si="856"/>
        <v>0</v>
      </c>
      <c r="HL196" s="243">
        <f t="shared" si="857"/>
        <v>0</v>
      </c>
      <c r="HM196" s="244">
        <v>101.71</v>
      </c>
      <c r="HN196" s="243">
        <f t="shared" si="1089"/>
        <v>22.376199999999997</v>
      </c>
      <c r="HO196" s="243">
        <f t="shared" si="858"/>
        <v>0</v>
      </c>
      <c r="HP196" s="244">
        <v>4.3868703309700097</v>
      </c>
      <c r="HQ196" s="244">
        <v>99.045443369613295</v>
      </c>
      <c r="HR196" s="243">
        <f t="shared" si="859"/>
        <v>25.851099660500655</v>
      </c>
      <c r="HS196" s="243">
        <f t="shared" si="860"/>
        <v>12.668480668054199</v>
      </c>
      <c r="HT196" s="243">
        <f t="shared" si="861"/>
        <v>319.24571283496579</v>
      </c>
      <c r="HU196" s="244">
        <v>110.44</v>
      </c>
      <c r="HV196" s="243">
        <f t="shared" si="1090"/>
        <v>24.296800000000001</v>
      </c>
      <c r="HW196" s="243">
        <f t="shared" si="862"/>
        <v>0</v>
      </c>
      <c r="HX196" s="244">
        <v>4.5105775956099903</v>
      </c>
      <c r="HY196" s="244">
        <v>248.88125803035999</v>
      </c>
      <c r="HZ196" s="243">
        <f t="shared" si="863"/>
        <v>44.099936648959272</v>
      </c>
      <c r="IA196" s="243">
        <f t="shared" si="864"/>
        <v>21.611428613746465</v>
      </c>
      <c r="IB196" s="243">
        <f t="shared" si="865"/>
        <v>544.60800106641079</v>
      </c>
      <c r="IC196" s="244">
        <v>29.41</v>
      </c>
      <c r="ID196" s="243">
        <f t="shared" si="1091"/>
        <v>6.4702000000000002</v>
      </c>
      <c r="IE196" s="243">
        <f t="shared" si="866"/>
        <v>0</v>
      </c>
      <c r="IF196" s="244">
        <v>1.29744815883</v>
      </c>
      <c r="IG196" s="244">
        <v>2.02551525051667</v>
      </c>
      <c r="IH196" s="243">
        <f t="shared" si="867"/>
        <v>4.4543402988102203</v>
      </c>
      <c r="II196" s="243">
        <f t="shared" si="868"/>
        <v>2.1828751854078448</v>
      </c>
      <c r="IJ196" s="243">
        <f t="shared" si="1092"/>
        <v>55.008454672277686</v>
      </c>
      <c r="IK196" s="244">
        <v>62.93</v>
      </c>
      <c r="IL196" s="243">
        <f t="shared" si="1093"/>
        <v>13.8446</v>
      </c>
      <c r="IM196" s="243">
        <f t="shared" si="869"/>
        <v>0</v>
      </c>
      <c r="IN196" s="244">
        <v>2.8909751017800098</v>
      </c>
      <c r="IO196" s="244">
        <v>128.16408092256</v>
      </c>
      <c r="IP196" s="243">
        <f t="shared" si="870"/>
        <v>23.614013044069083</v>
      </c>
      <c r="IQ196" s="243">
        <f t="shared" si="871"/>
        <v>11.572183453420456</v>
      </c>
      <c r="IR196" s="243">
        <f t="shared" si="1094"/>
        <v>291.61902302619546</v>
      </c>
      <c r="IS196" s="244">
        <v>3.14</v>
      </c>
      <c r="IT196" s="243">
        <f t="shared" si="1095"/>
        <v>0.69080000000000008</v>
      </c>
      <c r="IU196" s="243">
        <f t="shared" si="872"/>
        <v>0</v>
      </c>
      <c r="IV196" s="244">
        <v>0.13752200053499999</v>
      </c>
      <c r="IW196" s="244">
        <v>0.326269035970296</v>
      </c>
      <c r="IX196" s="243">
        <f t="shared" si="873"/>
        <v>0.48795985469514164</v>
      </c>
      <c r="IY196" s="243">
        <f t="shared" si="874"/>
        <v>0.23912754456002189</v>
      </c>
      <c r="IZ196" s="243">
        <f t="shared" si="1096"/>
        <v>6.0260141229125512</v>
      </c>
      <c r="JA196" s="244">
        <v>56.587499999999999</v>
      </c>
      <c r="JB196" s="243">
        <f t="shared" si="1097"/>
        <v>12.449249999999999</v>
      </c>
      <c r="JC196" s="244">
        <v>411.26249999999999</v>
      </c>
      <c r="JD196" s="243">
        <f t="shared" si="875"/>
        <v>0</v>
      </c>
      <c r="JE196" s="243">
        <f t="shared" si="876"/>
        <v>54.572542588572155</v>
      </c>
      <c r="JF196" s="243">
        <f t="shared" si="877"/>
        <v>26.743589629428609</v>
      </c>
      <c r="JG196" s="243">
        <f t="shared" si="1098"/>
        <v>673.93845866160086</v>
      </c>
      <c r="JH196" s="244">
        <v>0</v>
      </c>
      <c r="JI196" s="243">
        <f t="shared" si="1099"/>
        <v>0</v>
      </c>
      <c r="JJ196" s="244">
        <v>0</v>
      </c>
      <c r="JK196" s="243">
        <f t="shared" si="878"/>
        <v>0</v>
      </c>
      <c r="JL196" s="243">
        <f t="shared" si="879"/>
        <v>0</v>
      </c>
      <c r="JM196" s="243">
        <f t="shared" si="880"/>
        <v>0</v>
      </c>
      <c r="JN196" s="243">
        <f t="shared" si="1100"/>
        <v>0</v>
      </c>
      <c r="JO196" s="244">
        <v>0</v>
      </c>
      <c r="JP196" s="243">
        <f t="shared" si="1101"/>
        <v>0</v>
      </c>
      <c r="JQ196" s="244">
        <v>0</v>
      </c>
      <c r="JR196" s="243">
        <f t="shared" si="881"/>
        <v>0</v>
      </c>
      <c r="JS196" s="243">
        <f t="shared" si="882"/>
        <v>0</v>
      </c>
      <c r="JT196" s="243">
        <f t="shared" si="883"/>
        <v>0</v>
      </c>
      <c r="JU196" s="243">
        <f t="shared" si="1102"/>
        <v>0</v>
      </c>
      <c r="JV196" s="244">
        <v>1.1202380952380999</v>
      </c>
      <c r="JW196" s="243">
        <f t="shared" si="1103"/>
        <v>0.24645238095238198</v>
      </c>
      <c r="JX196" s="244">
        <v>2.2983333333333298</v>
      </c>
      <c r="JY196" s="243">
        <f t="shared" si="884"/>
        <v>0</v>
      </c>
      <c r="JZ196" s="243">
        <f t="shared" si="885"/>
        <v>0.41642719186708949</v>
      </c>
      <c r="KA196" s="243">
        <f t="shared" si="886"/>
        <v>0.20407255006954506</v>
      </c>
      <c r="KB196" s="243">
        <f t="shared" si="1104"/>
        <v>5.1426282617525354</v>
      </c>
      <c r="KC196" s="244">
        <v>119.213333333333</v>
      </c>
      <c r="KD196" s="243">
        <f t="shared" si="1105"/>
        <v>26.22693333333326</v>
      </c>
      <c r="KE196" s="244">
        <v>66.546666666666695</v>
      </c>
      <c r="KF196" s="243">
        <f t="shared" si="887"/>
        <v>0</v>
      </c>
      <c r="KG196" s="243">
        <f t="shared" si="888"/>
        <v>24.086371043790137</v>
      </c>
      <c r="KH196" s="243">
        <f t="shared" si="889"/>
        <v>11.803665218856155</v>
      </c>
      <c r="KI196" s="243">
        <f t="shared" si="1106"/>
        <v>297.45236351517508</v>
      </c>
      <c r="KJ196" s="244">
        <v>55.6969294444444</v>
      </c>
      <c r="KK196" s="243">
        <f t="shared" si="1107"/>
        <v>12.253324477777769</v>
      </c>
      <c r="KL196" s="244">
        <v>53.987095555555499</v>
      </c>
      <c r="KM196" s="243">
        <f t="shared" si="890"/>
        <v>0</v>
      </c>
      <c r="KN196" s="243">
        <f t="shared" si="891"/>
        <v>13.854760750747849</v>
      </c>
      <c r="KO196" s="243">
        <f t="shared" si="892"/>
        <v>6.7896055114262772</v>
      </c>
      <c r="KP196" s="243">
        <f t="shared" si="1108"/>
        <v>171.09805888794219</v>
      </c>
      <c r="KQ196" s="243">
        <f t="shared" si="1109"/>
        <v>540.24800087301549</v>
      </c>
      <c r="KR196" s="243">
        <f t="shared" si="1109"/>
        <v>118.8545601920634</v>
      </c>
      <c r="KS196" s="243">
        <f t="shared" si="1110"/>
        <v>1025.7605553523008</v>
      </c>
      <c r="KT196" s="243">
        <f t="shared" si="1111"/>
        <v>0</v>
      </c>
      <c r="KU196" s="243">
        <f t="shared" si="1112"/>
        <v>0</v>
      </c>
      <c r="KV196" s="243">
        <f t="shared" si="1113"/>
        <v>0</v>
      </c>
      <c r="KW196" s="243">
        <f t="shared" si="1114"/>
        <v>191.43745108201162</v>
      </c>
      <c r="KX196" s="243">
        <f t="shared" si="1115"/>
        <v>6.170727404849937</v>
      </c>
      <c r="KY196" s="243">
        <f t="shared" si="1116"/>
        <v>163.29523605842749</v>
      </c>
      <c r="KZ196" s="243">
        <f t="shared" si="1117"/>
        <v>93.815028374969557</v>
      </c>
      <c r="LA196" s="243">
        <f t="shared" si="1117"/>
        <v>2364.1387150492328</v>
      </c>
      <c r="LB196" s="244">
        <v>114.27</v>
      </c>
      <c r="LC196" s="243">
        <f t="shared" si="1118"/>
        <v>25.139399999999998</v>
      </c>
      <c r="LD196" s="243">
        <f t="shared" si="893"/>
        <v>0</v>
      </c>
      <c r="LE196" s="243">
        <f t="shared" si="1119"/>
        <v>0</v>
      </c>
      <c r="LF196" s="243">
        <f t="shared" si="1120"/>
        <v>0</v>
      </c>
      <c r="LG196" s="244">
        <v>9.8291285162249995</v>
      </c>
      <c r="LH196" s="243">
        <f t="shared" si="894"/>
        <v>16.956774247112669</v>
      </c>
      <c r="LI196" s="243">
        <f t="shared" si="1121"/>
        <v>0.54657869164631745</v>
      </c>
      <c r="LJ196" s="243">
        <f t="shared" si="1122"/>
        <v>14.464047853862761</v>
      </c>
      <c r="LK196" s="243">
        <f t="shared" si="895"/>
        <v>8.3097651381668847</v>
      </c>
      <c r="LL196" s="243">
        <f t="shared" si="1123"/>
        <v>209.40608148180547</v>
      </c>
      <c r="LM196" s="243">
        <f t="shared" si="896"/>
        <v>0.54166666784117723</v>
      </c>
      <c r="LN196" s="244">
        <v>6.1545228937110799E-2</v>
      </c>
      <c r="LO196" s="243">
        <f t="shared" si="1124"/>
        <v>1.9838272432769494E-3</v>
      </c>
      <c r="LP196" s="243">
        <f t="shared" si="1125"/>
        <v>5.2497787819218517E-2</v>
      </c>
      <c r="LQ196" s="243">
        <f t="shared" si="897"/>
        <v>3.0160594838914402E-2</v>
      </c>
      <c r="LR196" s="243">
        <f t="shared" si="1126"/>
        <v>0.7600469899406429</v>
      </c>
      <c r="LS196" s="244">
        <v>700.81526666666605</v>
      </c>
      <c r="LT196" s="243">
        <f t="shared" si="898"/>
        <v>79.628004805104709</v>
      </c>
      <c r="LU196" s="243">
        <f t="shared" si="1127"/>
        <v>2.566701074774981</v>
      </c>
      <c r="LV196" s="243">
        <f t="shared" si="1128"/>
        <v>67.922309704911157</v>
      </c>
      <c r="LW196" s="243">
        <f t="shared" si="899"/>
        <v>39.022163573588543</v>
      </c>
      <c r="LX196" s="243">
        <f t="shared" si="1129"/>
        <v>983.35852205443109</v>
      </c>
      <c r="LY196" s="245">
        <f t="shared" si="900"/>
        <v>0</v>
      </c>
      <c r="LZ196" s="244">
        <v>0</v>
      </c>
      <c r="MA196" s="249">
        <f t="shared" si="1130"/>
        <v>0</v>
      </c>
      <c r="MB196" s="249">
        <f t="shared" si="1131"/>
        <v>0</v>
      </c>
      <c r="MC196" s="249">
        <f t="shared" si="901"/>
        <v>0</v>
      </c>
      <c r="MD196" s="247">
        <f t="shared" si="1132"/>
        <v>0</v>
      </c>
      <c r="ME196" s="250">
        <f t="shared" si="1133"/>
        <v>8235.8784374026454</v>
      </c>
      <c r="MF196" s="251">
        <f t="shared" si="1180"/>
        <v>2615.5392958542825</v>
      </c>
      <c r="MG196" s="252" t="e">
        <f t="shared" si="1134"/>
        <v>#REF!</v>
      </c>
      <c r="MH196" s="252" t="e">
        <f t="shared" si="1181"/>
        <v>#REF!</v>
      </c>
      <c r="MI196" s="252">
        <f t="shared" si="1135"/>
        <v>700.81526666666605</v>
      </c>
      <c r="MJ196" s="252">
        <f t="shared" si="1136"/>
        <v>0</v>
      </c>
      <c r="MK196" s="252">
        <f t="shared" si="1182"/>
        <v>820.64383333333319</v>
      </c>
      <c r="ML196" s="252">
        <f t="shared" si="1137"/>
        <v>0</v>
      </c>
      <c r="MM196" s="252">
        <f t="shared" si="1138"/>
        <v>0</v>
      </c>
      <c r="MN196" s="252">
        <f t="shared" si="1139"/>
        <v>374.28559999999999</v>
      </c>
      <c r="MO196" s="252">
        <f t="shared" si="1140"/>
        <v>109.28705023697036</v>
      </c>
      <c r="MP196" s="253">
        <f t="shared" si="1141"/>
        <v>2.8006000060726186</v>
      </c>
      <c r="MQ196" s="254">
        <f t="shared" si="1183"/>
        <v>0</v>
      </c>
      <c r="MR196" s="255">
        <f t="shared" si="1142"/>
        <v>0</v>
      </c>
      <c r="MS196" s="255">
        <f t="shared" si="1184"/>
        <v>0</v>
      </c>
      <c r="MT196" s="255">
        <f t="shared" si="1185"/>
        <v>709.4319139411549</v>
      </c>
      <c r="MU196" s="255">
        <f t="shared" si="902"/>
        <v>22.867578566726838</v>
      </c>
      <c r="MV196" s="255">
        <f t="shared" si="1143"/>
        <v>738.27330265604371</v>
      </c>
      <c r="MW196" s="255" t="e">
        <f t="shared" si="903"/>
        <v>#REF!</v>
      </c>
      <c r="MX196" s="255" t="e">
        <f t="shared" si="904"/>
        <v>#REF!</v>
      </c>
      <c r="MY196" s="256" t="e">
        <f t="shared" si="1144"/>
        <v>#REF!</v>
      </c>
      <c r="MZ196" s="254">
        <f t="shared" si="1145"/>
        <v>356.10755498214797</v>
      </c>
      <c r="NA196" s="255">
        <f t="shared" si="905"/>
        <v>401.33321446488077</v>
      </c>
      <c r="NB196" s="255">
        <f t="shared" si="1146"/>
        <v>1.1972028428833814</v>
      </c>
      <c r="NC196" s="255">
        <f t="shared" si="906"/>
        <v>1.484531525175393</v>
      </c>
      <c r="ND196" s="255">
        <f t="shared" si="1147"/>
        <v>364.02716019321559</v>
      </c>
      <c r="NE196" s="255">
        <f t="shared" si="1215"/>
        <v>0.97824446613581217</v>
      </c>
      <c r="NF196" s="256">
        <f t="shared" si="1186"/>
        <v>3.2887734042919741E-3</v>
      </c>
      <c r="NG196" s="257">
        <f t="shared" si="1187"/>
        <v>1.1250263528162783</v>
      </c>
      <c r="NH196" s="254">
        <f t="shared" si="1148"/>
        <v>511.74877029309226</v>
      </c>
      <c r="NI196" s="255">
        <f t="shared" si="907"/>
        <v>576.740864120315</v>
      </c>
      <c r="NJ196" s="255" t="e">
        <f t="shared" si="1149"/>
        <v>#REF!</v>
      </c>
      <c r="NK196" s="255" t="e">
        <f t="shared" si="908"/>
        <v>#REF!</v>
      </c>
      <c r="NL196" s="255">
        <f t="shared" si="1150"/>
        <v>551.60255838529099</v>
      </c>
      <c r="NM196" s="255">
        <f t="shared" si="1188"/>
        <v>0.92774908766039277</v>
      </c>
      <c r="NN196" s="256" t="e">
        <f t="shared" si="1189"/>
        <v>#REF!</v>
      </c>
      <c r="NO196" s="257" t="e">
        <f t="shared" si="1216"/>
        <v>#REF!</v>
      </c>
      <c r="NP196" s="254">
        <f t="shared" si="1151"/>
        <v>110.94785431566038</v>
      </c>
      <c r="NQ196" s="255">
        <f t="shared" si="909"/>
        <v>125.03823181374925</v>
      </c>
      <c r="NR196" s="255">
        <f t="shared" si="1152"/>
        <v>97.576115284198082</v>
      </c>
      <c r="NS196" s="255">
        <f t="shared" si="910"/>
        <v>120.99438295240562</v>
      </c>
      <c r="NT196" s="255">
        <f t="shared" si="1153"/>
        <v>1044.9318621485465</v>
      </c>
      <c r="NU196" s="255">
        <f t="shared" si="1154"/>
        <v>0.10617711865684132</v>
      </c>
      <c r="NV196" s="256">
        <f t="shared" si="1155"/>
        <v>9.3380361742981047E-2</v>
      </c>
      <c r="NW196" s="257">
        <f t="shared" si="911"/>
        <v>1.0358957808877343</v>
      </c>
      <c r="NX196" s="254">
        <f t="shared" si="1156"/>
        <v>12.785953985955912</v>
      </c>
      <c r="NY196" s="255">
        <f t="shared" si="912"/>
        <v>14.409770142172313</v>
      </c>
      <c r="NZ196" s="255">
        <f t="shared" si="1157"/>
        <v>4.7624824638703829E-2</v>
      </c>
      <c r="OA196" s="255">
        <f t="shared" si="913"/>
        <v>5.905478255199275E-2</v>
      </c>
      <c r="OB196" s="255">
        <f t="shared" si="1158"/>
        <v>14.481029485507158</v>
      </c>
      <c r="OC196" s="255">
        <f t="shared" si="1190"/>
        <v>0.88294509715295422</v>
      </c>
      <c r="OD196" s="256">
        <f t="shared" si="1191"/>
        <v>3.2887734042919741E-3</v>
      </c>
      <c r="OE196" s="257">
        <f t="shared" si="1192"/>
        <v>1.1129233329554553</v>
      </c>
      <c r="OF196" s="254">
        <f t="shared" si="1159"/>
        <v>0</v>
      </c>
      <c r="OG196" s="255">
        <f t="shared" si="914"/>
        <v>0</v>
      </c>
      <c r="OH196" s="255">
        <f t="shared" si="1160"/>
        <v>0</v>
      </c>
      <c r="OI196" s="255">
        <f t="shared" si="915"/>
        <v>0</v>
      </c>
      <c r="OJ196" s="255">
        <f t="shared" si="1161"/>
        <v>0</v>
      </c>
      <c r="OK196" s="255"/>
      <c r="OL196" s="256"/>
      <c r="OM196" s="257"/>
      <c r="ON196" s="258"/>
      <c r="OO196" s="254">
        <f t="shared" si="1162"/>
        <v>0</v>
      </c>
      <c r="OP196" s="255">
        <f t="shared" si="916"/>
        <v>0</v>
      </c>
      <c r="OQ196" s="255">
        <f t="shared" si="1163"/>
        <v>0</v>
      </c>
      <c r="OR196" s="255">
        <f t="shared" si="917"/>
        <v>0</v>
      </c>
      <c r="OS196" s="255">
        <f t="shared" si="1164"/>
        <v>0</v>
      </c>
      <c r="OT196" s="255"/>
      <c r="OU196" s="256"/>
      <c r="OV196" s="257"/>
      <c r="OW196" s="258"/>
      <c r="OX196" s="254">
        <f t="shared" si="1165"/>
        <v>695.96736029756278</v>
      </c>
      <c r="OY196" s="255">
        <f t="shared" si="918"/>
        <v>784.35521505535326</v>
      </c>
      <c r="OZ196" s="255">
        <f t="shared" si="1166"/>
        <v>3.6037286705438194</v>
      </c>
      <c r="PA196" s="255">
        <f t="shared" si="919"/>
        <v>4.4686235514743364</v>
      </c>
      <c r="PB196" s="255">
        <f t="shared" si="1167"/>
        <v>1095.766788262401</v>
      </c>
      <c r="PC196" s="255">
        <f t="shared" si="1218"/>
        <v>0.63514186390078919</v>
      </c>
      <c r="PD196" s="259">
        <f t="shared" si="920"/>
        <v>3.2887734042919745E-3</v>
      </c>
      <c r="PE196" s="257">
        <f t="shared" si="1219"/>
        <v>1.0814523223324304</v>
      </c>
      <c r="PF196" s="254">
        <f t="shared" si="921"/>
        <v>12.922228803677122</v>
      </c>
      <c r="PG196" s="255">
        <f t="shared" si="922"/>
        <v>14.563351861744117</v>
      </c>
      <c r="PH196" s="255">
        <f t="shared" si="1168"/>
        <v>0.40025838854283818</v>
      </c>
      <c r="PI196" s="255">
        <f t="shared" si="923"/>
        <v>0.49632040179311937</v>
      </c>
      <c r="PJ196" s="255">
        <f t="shared" si="924"/>
        <v>121.70445917112266</v>
      </c>
      <c r="PK196" s="255">
        <f t="shared" si="1193"/>
        <v>0.10617711866668592</v>
      </c>
      <c r="PL196" s="259">
        <f t="shared" si="1194"/>
        <v>3.2887734045969055E-3</v>
      </c>
      <c r="PM196" s="257">
        <f t="shared" si="1195"/>
        <v>1.0142737996877724</v>
      </c>
      <c r="PN196" s="254">
        <f t="shared" si="925"/>
        <v>0.33114622443901698</v>
      </c>
      <c r="PO196" s="255">
        <f t="shared" si="926"/>
        <v>0.37320179494277211</v>
      </c>
      <c r="PP196" s="255">
        <f t="shared" si="1169"/>
        <v>1.0257058296962634E-2</v>
      </c>
      <c r="PQ196" s="255">
        <f t="shared" si="927"/>
        <v>1.2718752288233666E-2</v>
      </c>
      <c r="PR196" s="255">
        <f t="shared" si="928"/>
        <v>3.1188096700811809</v>
      </c>
      <c r="PS196" s="255">
        <f t="shared" si="1196"/>
        <v>0.10617711866668587</v>
      </c>
      <c r="PT196" s="259">
        <f t="shared" si="1197"/>
        <v>3.2887734045969046E-3</v>
      </c>
      <c r="PU196" s="257">
        <f t="shared" si="1198"/>
        <v>1.0142737996877724</v>
      </c>
      <c r="PV196" s="254">
        <f t="shared" si="929"/>
        <v>256.41357768072959</v>
      </c>
      <c r="PW196" s="255">
        <f t="shared" si="930"/>
        <v>288.97810204618224</v>
      </c>
      <c r="PX196" s="255">
        <f t="shared" si="931"/>
        <v>0.85056476988160212</v>
      </c>
      <c r="PY196" s="255">
        <f t="shared" si="932"/>
        <v>1.0547003146531866</v>
      </c>
      <c r="PZ196" s="255">
        <f t="shared" si="933"/>
        <v>258.62674782384909</v>
      </c>
      <c r="QA196" s="255">
        <f t="shared" si="1170"/>
        <v>0.99144260923612249</v>
      </c>
      <c r="QB196" s="259">
        <f t="shared" si="934"/>
        <v>3.2887734042919745E-3</v>
      </c>
      <c r="QC196" s="257">
        <f t="shared" si="1171"/>
        <v>1.1267025169900176</v>
      </c>
      <c r="QD196" s="254">
        <f t="shared" si="935"/>
        <v>254.0246316862339</v>
      </c>
      <c r="QE196" s="255">
        <f t="shared" si="936"/>
        <v>286.28575991038559</v>
      </c>
      <c r="QF196" s="255">
        <f t="shared" si="937"/>
        <v>0.85050866886973564</v>
      </c>
      <c r="QG196" s="255">
        <f t="shared" si="938"/>
        <v>1.0546307493984721</v>
      </c>
      <c r="QH196" s="255">
        <f t="shared" si="939"/>
        <v>258.60968948477552</v>
      </c>
      <c r="QI196" s="255">
        <f t="shared" si="1199"/>
        <v>0.98227035573308807</v>
      </c>
      <c r="QJ196" s="259">
        <f t="shared" si="1200"/>
        <v>3.2887734042919745E-3</v>
      </c>
      <c r="QK196" s="257">
        <f t="shared" si="1201"/>
        <v>1.1255376407951321</v>
      </c>
      <c r="QL196" s="254">
        <f t="shared" si="940"/>
        <v>858.32274905636041</v>
      </c>
      <c r="QM196" s="255">
        <f t="shared" si="941"/>
        <v>967.32973818651817</v>
      </c>
      <c r="QN196" s="255">
        <f t="shared" si="942"/>
        <v>6.170727404849937</v>
      </c>
      <c r="QO196" s="255">
        <f t="shared" si="943"/>
        <v>7.6517019820139218</v>
      </c>
      <c r="QP196" s="255">
        <f t="shared" si="1172"/>
        <v>1876.300567499391</v>
      </c>
      <c r="QQ196" s="255">
        <f t="shared" si="1173"/>
        <v>0.45745482569473189</v>
      </c>
      <c r="QR196" s="259">
        <f t="shared" si="944"/>
        <v>3.2887734042919749E-3</v>
      </c>
      <c r="QS196" s="257">
        <f t="shared" si="1174"/>
        <v>1.058886068480261</v>
      </c>
      <c r="QT196" s="254">
        <f t="shared" si="945"/>
        <v>157.05553838171258</v>
      </c>
      <c r="QU196" s="255">
        <f t="shared" si="946"/>
        <v>177.00159175619007</v>
      </c>
      <c r="QV196" s="255">
        <f t="shared" si="947"/>
        <v>0.54657869164631745</v>
      </c>
      <c r="QW196" s="255">
        <f t="shared" si="948"/>
        <v>0.67775757764143363</v>
      </c>
      <c r="QX196" s="255">
        <f t="shared" si="949"/>
        <v>166.19530276333768</v>
      </c>
      <c r="QY196" s="255">
        <f t="shared" si="1202"/>
        <v>0.9450058802525837</v>
      </c>
      <c r="QZ196" s="259">
        <f t="shared" si="1203"/>
        <v>3.2887734042919745E-3</v>
      </c>
      <c r="RA196" s="257">
        <f t="shared" si="1204"/>
        <v>1.120805052409108</v>
      </c>
      <c r="RB196" s="254">
        <f t="shared" si="950"/>
        <v>6.4047301139446594E-2</v>
      </c>
      <c r="RC196" s="255">
        <f t="shared" si="951"/>
        <v>7.2181308384156317E-2</v>
      </c>
      <c r="RD196" s="255">
        <f t="shared" si="1175"/>
        <v>1.9838272432769494E-3</v>
      </c>
      <c r="RE196" s="255">
        <f t="shared" si="952"/>
        <v>2.4599457816634174E-3</v>
      </c>
      <c r="RF196" s="255">
        <f t="shared" si="953"/>
        <v>0.60321189677828801</v>
      </c>
      <c r="RG196" s="255">
        <f t="shared" si="1205"/>
        <v>0.1061771186568413</v>
      </c>
      <c r="RH196" s="259">
        <f t="shared" si="1206"/>
        <v>3.2887734042919745E-3</v>
      </c>
      <c r="RI196" s="257">
        <f t="shared" si="1207"/>
        <v>1.0142737996864488</v>
      </c>
      <c r="RJ196" s="254">
        <f t="shared" si="954"/>
        <v>82.865217839991615</v>
      </c>
      <c r="RK196" s="255">
        <f t="shared" si="955"/>
        <v>93.389100505670555</v>
      </c>
      <c r="RL196" s="255">
        <f t="shared" si="1176"/>
        <v>2.566701074774981</v>
      </c>
      <c r="RM196" s="255">
        <f t="shared" si="956"/>
        <v>3.1827093327209766</v>
      </c>
      <c r="RN196" s="255">
        <f t="shared" si="957"/>
        <v>780.44327147177069</v>
      </c>
      <c r="RO196" s="255">
        <f t="shared" si="1208"/>
        <v>0.10617711865684132</v>
      </c>
      <c r="RP196" s="259">
        <f t="shared" si="1209"/>
        <v>3.2887734042919745E-3</v>
      </c>
      <c r="RQ196" s="257">
        <f t="shared" si="1210"/>
        <v>1.0142737996864488</v>
      </c>
      <c r="RR196" s="254">
        <f t="shared" si="958"/>
        <v>0</v>
      </c>
      <c r="RS196" s="255">
        <f t="shared" si="959"/>
        <v>0</v>
      </c>
      <c r="RT196" s="255">
        <f t="shared" si="1177"/>
        <v>0</v>
      </c>
      <c r="RU196" s="255">
        <f t="shared" si="960"/>
        <v>0</v>
      </c>
      <c r="RV196" s="255">
        <f t="shared" si="961"/>
        <v>0</v>
      </c>
      <c r="RW196" s="255"/>
      <c r="RX196" s="259"/>
      <c r="RY196" s="257"/>
      <c r="RZ196" s="260"/>
      <c r="SA196" s="242" t="e">
        <f t="shared" si="962"/>
        <v>#REF!</v>
      </c>
      <c r="SB196" s="242">
        <f t="shared" si="963"/>
        <v>0.23805557625592449</v>
      </c>
      <c r="SC196" s="242">
        <f t="shared" si="964"/>
        <v>0.42264547860219553</v>
      </c>
      <c r="SD196" s="242">
        <f t="shared" si="965"/>
        <v>9.0146789969391874E-3</v>
      </c>
      <c r="SE196" s="242">
        <f t="shared" si="966"/>
        <v>0</v>
      </c>
      <c r="SF196" s="262">
        <v>0</v>
      </c>
      <c r="SG196" s="242">
        <f t="shared" si="967"/>
        <v>0</v>
      </c>
      <c r="SH196" s="262">
        <v>0</v>
      </c>
      <c r="SI196" s="242">
        <f t="shared" si="968"/>
        <v>0.59977345796556591</v>
      </c>
      <c r="SJ196" s="242">
        <f t="shared" si="969"/>
        <v>4.8178005485169192E-2</v>
      </c>
      <c r="SK196" s="242">
        <f t="shared" si="970"/>
        <v>1.2171285596253268E-3</v>
      </c>
      <c r="SL196" s="242">
        <f t="shared" si="971"/>
        <v>0.17024475031719166</v>
      </c>
      <c r="SM196" s="242">
        <f t="shared" si="972"/>
        <v>0.16939341493966736</v>
      </c>
      <c r="SN196" s="242">
        <f t="shared" si="973"/>
        <v>0.9284313048434929</v>
      </c>
      <c r="SO196" s="242">
        <f t="shared" si="974"/>
        <v>0.1069248019998289</v>
      </c>
      <c r="SP196" s="242">
        <f t="shared" si="975"/>
        <v>2.0285475993728978E-4</v>
      </c>
      <c r="SQ196" s="242">
        <f t="shared" si="976"/>
        <v>0.3091506541444296</v>
      </c>
      <c r="SR196" s="242">
        <f t="shared" si="977"/>
        <v>0</v>
      </c>
      <c r="SS196" s="242" t="e">
        <f t="shared" si="978"/>
        <v>#REF!</v>
      </c>
      <c r="ST196" s="242" t="e">
        <f t="shared" si="979"/>
        <v>#REF!</v>
      </c>
      <c r="SU196" s="242" t="e">
        <f t="shared" si="1211"/>
        <v>#REF!</v>
      </c>
      <c r="SV196" s="242" t="e">
        <f t="shared" si="1212"/>
        <v>#REF!</v>
      </c>
      <c r="SW196" s="242" t="e">
        <f t="shared" si="980"/>
        <v>#REF!</v>
      </c>
      <c r="SX196" s="242" t="e">
        <f t="shared" si="980"/>
        <v>#REF!</v>
      </c>
      <c r="SY196" s="242" t="e">
        <f t="shared" si="980"/>
        <v>#REF!</v>
      </c>
      <c r="SZ196" s="263" t="e">
        <f t="shared" si="980"/>
        <v>#REF!</v>
      </c>
      <c r="TA196" s="264">
        <f t="shared" si="981"/>
        <v>1014.7656999999999</v>
      </c>
      <c r="TB196" s="264">
        <f t="shared" si="982"/>
        <v>682.74856</v>
      </c>
      <c r="TC196" s="264">
        <f t="shared" si="983"/>
        <v>1316.4527999999998</v>
      </c>
      <c r="TD196" s="264">
        <f t="shared" si="984"/>
        <v>26.135459999999998</v>
      </c>
      <c r="TE196" s="264">
        <f t="shared" si="985"/>
        <v>0</v>
      </c>
      <c r="TF196" s="264">
        <f t="shared" si="985"/>
        <v>0</v>
      </c>
      <c r="TG196" s="264">
        <f t="shared" si="986"/>
        <v>1789.47236</v>
      </c>
      <c r="TH196" s="264">
        <f t="shared" si="987"/>
        <v>153.26349999999999</v>
      </c>
      <c r="TI196" s="264">
        <f t="shared" si="988"/>
        <v>3.8719199999999994</v>
      </c>
      <c r="TJ196" s="264">
        <f t="shared" si="989"/>
        <v>487.53926000000001</v>
      </c>
      <c r="TK196" s="264">
        <f t="shared" si="990"/>
        <v>485.60329999999999</v>
      </c>
      <c r="TL196" s="264">
        <f t="shared" si="991"/>
        <v>2829.0828799999999</v>
      </c>
      <c r="TM196" s="264">
        <f t="shared" si="992"/>
        <v>307.81763999999998</v>
      </c>
      <c r="TN196" s="264">
        <f t="shared" si="993"/>
        <v>0.64532</v>
      </c>
      <c r="TO196" s="264">
        <f t="shared" si="994"/>
        <v>983.46767999999997</v>
      </c>
      <c r="TP196" s="264">
        <f t="shared" si="994"/>
        <v>0</v>
      </c>
      <c r="TQ196" s="264"/>
      <c r="TR196" s="264"/>
      <c r="TS196" s="264" t="e">
        <f t="shared" si="995"/>
        <v>#REF!</v>
      </c>
      <c r="TT196" s="264">
        <f t="shared" si="996"/>
        <v>768.11012234736597</v>
      </c>
      <c r="TU196" s="264">
        <f t="shared" si="997"/>
        <v>1363.707901257844</v>
      </c>
      <c r="TV196" s="264">
        <f t="shared" si="998"/>
        <v>29.08676325152398</v>
      </c>
      <c r="TW196" s="264">
        <f t="shared" si="998"/>
        <v>0</v>
      </c>
      <c r="TX196" s="264">
        <f t="shared" si="999"/>
        <v>0</v>
      </c>
      <c r="TY196" s="264">
        <f t="shared" si="1000"/>
        <v>1935.2290394716949</v>
      </c>
      <c r="TZ196" s="264">
        <f t="shared" si="1001"/>
        <v>155.4511524984469</v>
      </c>
      <c r="UA196" s="264">
        <f t="shared" si="1002"/>
        <v>3.9271870104870792</v>
      </c>
      <c r="UB196" s="264">
        <f t="shared" si="1003"/>
        <v>549.31171137345063</v>
      </c>
      <c r="UC196" s="264">
        <f t="shared" si="1004"/>
        <v>546.56479264433074</v>
      </c>
      <c r="UD196" s="264">
        <f t="shared" si="1005"/>
        <v>2995.6764482080139</v>
      </c>
      <c r="UE196" s="264">
        <f t="shared" si="1006"/>
        <v>345.0035661326479</v>
      </c>
      <c r="UF196" s="264">
        <f t="shared" si="1007"/>
        <v>0.65453116841365921</v>
      </c>
      <c r="UG196" s="264">
        <f t="shared" si="1008"/>
        <v>997.50550066241658</v>
      </c>
      <c r="UH196" s="264">
        <f t="shared" si="1008"/>
        <v>0</v>
      </c>
      <c r="UI196" s="191"/>
      <c r="UJ196" s="191"/>
      <c r="UK196" s="191"/>
      <c r="UL196" s="191"/>
      <c r="UM196" s="189"/>
      <c r="UN196" s="191"/>
      <c r="UO196" s="191"/>
      <c r="UP196" s="191"/>
      <c r="UQ196" s="191"/>
      <c r="UR196" s="191"/>
      <c r="US196" s="191"/>
      <c r="UT196" s="191"/>
      <c r="UU196" s="191"/>
      <c r="UV196" s="192"/>
      <c r="UW196" s="191"/>
      <c r="UX196" s="191"/>
      <c r="UY196" s="191"/>
      <c r="UZ196" s="191"/>
      <c r="VA196" s="191"/>
      <c r="VB196" s="191"/>
      <c r="VC196" s="191"/>
      <c r="VD196" s="191"/>
      <c r="VE196" s="191"/>
      <c r="VF196" s="191"/>
      <c r="VG196" s="191"/>
      <c r="VH196" s="191"/>
      <c r="VI196" s="191"/>
      <c r="VJ196" s="191"/>
      <c r="VK196" s="191"/>
      <c r="VL196" s="191"/>
      <c r="VM196" s="191"/>
      <c r="VN196" s="219"/>
      <c r="VO196" s="191"/>
      <c r="VP196" s="191"/>
      <c r="VQ196" s="191"/>
      <c r="VR196" s="191"/>
      <c r="VS196" s="191"/>
      <c r="VT196" s="191"/>
      <c r="VU196" s="191"/>
      <c r="VV196" s="191"/>
    </row>
    <row r="197" spans="1:594" ht="23.1" hidden="1" customHeight="1" thickBot="1" x14ac:dyDescent="0.35">
      <c r="A197" s="265">
        <v>160</v>
      </c>
      <c r="B197" s="266" t="s">
        <v>200</v>
      </c>
      <c r="C197" s="265">
        <v>5</v>
      </c>
      <c r="D197" s="267">
        <v>3370.04</v>
      </c>
      <c r="E197" s="239"/>
      <c r="F197" s="240">
        <f t="shared" si="1009"/>
        <v>3370.04</v>
      </c>
      <c r="G197" s="240"/>
      <c r="H197" s="268">
        <f>1490</f>
        <v>1490</v>
      </c>
      <c r="I197" s="269">
        <v>3.0344000000000002</v>
      </c>
      <c r="J197" s="269">
        <v>3.0344000000000002</v>
      </c>
      <c r="K197" s="269">
        <f t="shared" si="1213"/>
        <v>2.5256000000000003</v>
      </c>
      <c r="L197" s="269">
        <f t="shared" si="1214"/>
        <v>2.7310000000000003</v>
      </c>
      <c r="M197" s="269">
        <v>0.38390000000000002</v>
      </c>
      <c r="N197" s="269">
        <v>0.2054</v>
      </c>
      <c r="O197" s="269">
        <v>0.3034</v>
      </c>
      <c r="P197" s="269">
        <v>2.06E-2</v>
      </c>
      <c r="Q197" s="269">
        <v>0</v>
      </c>
      <c r="R197" s="269">
        <v>0</v>
      </c>
      <c r="S197" s="269">
        <v>0.53110000000000002</v>
      </c>
      <c r="T197" s="269">
        <v>4.7899999999999998E-2</v>
      </c>
      <c r="U197" s="269">
        <v>1.1999999999999999E-3</v>
      </c>
      <c r="V197" s="269">
        <v>0.14000000000000001</v>
      </c>
      <c r="W197" s="269">
        <v>0.16930000000000001</v>
      </c>
      <c r="X197" s="269">
        <v>0.82569999999999999</v>
      </c>
      <c r="Y197" s="269">
        <v>0.1507</v>
      </c>
      <c r="Z197" s="269">
        <v>2.0000000000000001E-4</v>
      </c>
      <c r="AA197" s="269">
        <v>0.255</v>
      </c>
      <c r="AB197" s="269">
        <v>0</v>
      </c>
      <c r="AC197" s="244">
        <v>263.94</v>
      </c>
      <c r="AD197" s="243">
        <f t="shared" si="1217"/>
        <v>58.066800000000001</v>
      </c>
      <c r="AE197" s="243">
        <f t="shared" si="806"/>
        <v>0</v>
      </c>
      <c r="AF197" s="243">
        <f t="shared" si="1010"/>
        <v>0</v>
      </c>
      <c r="AG197" s="243">
        <f t="shared" si="1011"/>
        <v>0</v>
      </c>
      <c r="AH197" s="244">
        <v>9.4991819842916705</v>
      </c>
      <c r="AI197" s="243">
        <f t="shared" si="807"/>
        <v>37.666359712625393</v>
      </c>
      <c r="AJ197" s="243">
        <f t="shared" si="1012"/>
        <v>1.2141241789730099</v>
      </c>
      <c r="AK197" s="243">
        <f t="shared" si="1013"/>
        <v>32.129225843588131</v>
      </c>
      <c r="AL197" s="243">
        <f t="shared" si="808"/>
        <v>18.458617084845855</v>
      </c>
      <c r="AM197" s="243">
        <f t="shared" si="1014"/>
        <v>465.1571505381155</v>
      </c>
      <c r="AN197" s="244">
        <v>473.25</v>
      </c>
      <c r="AO197" s="244">
        <v>104.11499999999999</v>
      </c>
      <c r="AP197" s="243">
        <f t="shared" si="1015"/>
        <v>0</v>
      </c>
      <c r="AQ197" s="243">
        <f t="shared" si="1016"/>
        <v>0</v>
      </c>
      <c r="AR197" s="243">
        <f t="shared" si="1017"/>
        <v>0</v>
      </c>
      <c r="AS197" s="244">
        <v>54.428331363674999</v>
      </c>
      <c r="AT197" s="244" t="e">
        <f t="shared" si="809"/>
        <v>#REF!</v>
      </c>
      <c r="AU197" s="243">
        <f t="shared" si="810"/>
        <v>71.785597173054157</v>
      </c>
      <c r="AV197" s="243">
        <f t="shared" si="1018"/>
        <v>2.3139116679918383</v>
      </c>
      <c r="AW197" s="243">
        <f t="shared" si="1019"/>
        <v>61.232773262047168</v>
      </c>
      <c r="AX197" s="243">
        <f t="shared" si="811"/>
        <v>35.178946426836454</v>
      </c>
      <c r="AY197" s="243">
        <f t="shared" si="1020"/>
        <v>886.50944995627867</v>
      </c>
      <c r="AZ197" s="244">
        <v>125</v>
      </c>
      <c r="BA197" s="243">
        <f t="shared" si="1021"/>
        <v>637.14583333333326</v>
      </c>
      <c r="BB197" s="243">
        <f t="shared" si="1022"/>
        <v>66.445208333333326</v>
      </c>
      <c r="BC197" s="243">
        <f t="shared" si="1023"/>
        <v>53.156166666666664</v>
      </c>
      <c r="BD197" s="243">
        <f t="shared" si="1024"/>
        <v>13.289041666666662</v>
      </c>
      <c r="BE197" s="244">
        <v>24.916953124999999</v>
      </c>
      <c r="BF197" s="243">
        <f t="shared" si="1025"/>
        <v>19.933562500000001</v>
      </c>
      <c r="BG197" s="243">
        <f t="shared" si="1026"/>
        <v>4.9833906249999984</v>
      </c>
      <c r="BH197" s="243">
        <f t="shared" si="812"/>
        <v>82.774506876459881</v>
      </c>
      <c r="BI197" s="243">
        <f t="shared" si="1027"/>
        <v>2.6681243148535931</v>
      </c>
      <c r="BJ197" s="243">
        <f t="shared" si="1028"/>
        <v>70.606261019537456</v>
      </c>
      <c r="BK197" s="243">
        <f t="shared" si="813"/>
        <v>40.564125083406324</v>
      </c>
      <c r="BL197" s="243">
        <f t="shared" si="1029"/>
        <v>1022.2159521018393</v>
      </c>
      <c r="BM197" s="244">
        <v>25.42</v>
      </c>
      <c r="BN197" s="243">
        <f t="shared" si="1030"/>
        <v>5.5924000000000005</v>
      </c>
      <c r="BO197" s="243">
        <f t="shared" si="814"/>
        <v>0</v>
      </c>
      <c r="BP197" s="243">
        <f t="shared" si="1031"/>
        <v>0</v>
      </c>
      <c r="BQ197" s="243">
        <f t="shared" si="1032"/>
        <v>0</v>
      </c>
      <c r="BR197" s="244">
        <v>2.9915099382916699</v>
      </c>
      <c r="BS197" s="243">
        <f t="shared" si="815"/>
        <v>3.8635909243776547</v>
      </c>
      <c r="BT197" s="243">
        <f t="shared" si="1033"/>
        <v>0.12453762972415026</v>
      </c>
      <c r="BU197" s="243">
        <f t="shared" si="1034"/>
        <v>3.2956246986341649</v>
      </c>
      <c r="BV197" s="243">
        <f t="shared" si="816"/>
        <v>1.8933750431334664</v>
      </c>
      <c r="BW197" s="243">
        <f t="shared" si="1035"/>
        <v>47.713051086963347</v>
      </c>
      <c r="BX197" s="244">
        <v>0</v>
      </c>
      <c r="BY197" s="243">
        <f t="shared" si="817"/>
        <v>0</v>
      </c>
      <c r="BZ197" s="243">
        <f t="shared" si="1036"/>
        <v>0</v>
      </c>
      <c r="CA197" s="243">
        <f t="shared" si="1037"/>
        <v>0</v>
      </c>
      <c r="CB197" s="243">
        <f t="shared" si="818"/>
        <v>0</v>
      </c>
      <c r="CC197" s="243">
        <f t="shared" si="1038"/>
        <v>0</v>
      </c>
      <c r="CD197" s="245"/>
      <c r="CE197" s="243">
        <f t="shared" si="819"/>
        <v>0</v>
      </c>
      <c r="CF197" s="243">
        <f t="shared" si="1039"/>
        <v>0</v>
      </c>
      <c r="CG197" s="243">
        <f t="shared" si="1040"/>
        <v>0</v>
      </c>
      <c r="CH197" s="243">
        <f t="shared" si="820"/>
        <v>0</v>
      </c>
      <c r="CI197" s="243">
        <f t="shared" si="1041"/>
        <v>0</v>
      </c>
      <c r="CJ197" s="245"/>
      <c r="CK197" s="243">
        <f t="shared" si="821"/>
        <v>0</v>
      </c>
      <c r="CL197" s="243">
        <f t="shared" si="1042"/>
        <v>0</v>
      </c>
      <c r="CM197" s="243">
        <f t="shared" si="1043"/>
        <v>0</v>
      </c>
      <c r="CN197" s="243">
        <f t="shared" si="822"/>
        <v>0</v>
      </c>
      <c r="CO197" s="243">
        <f t="shared" si="1044"/>
        <v>0</v>
      </c>
      <c r="CP197" s="243">
        <v>0</v>
      </c>
      <c r="CQ197" s="243">
        <f t="shared" si="823"/>
        <v>0</v>
      </c>
      <c r="CR197" s="243">
        <f t="shared" si="1178"/>
        <v>0</v>
      </c>
      <c r="CS197" s="243">
        <f t="shared" si="1045"/>
        <v>0</v>
      </c>
      <c r="CT197" s="243">
        <f t="shared" si="824"/>
        <v>0</v>
      </c>
      <c r="CU197" s="243">
        <f t="shared" si="1046"/>
        <v>0</v>
      </c>
      <c r="CV197" s="243"/>
      <c r="CW197" s="243">
        <f t="shared" si="825"/>
        <v>0</v>
      </c>
      <c r="CX197" s="243">
        <f t="shared" si="1179"/>
        <v>0</v>
      </c>
      <c r="CY197" s="243">
        <f t="shared" si="1047"/>
        <v>0</v>
      </c>
      <c r="CZ197" s="243">
        <f t="shared" si="826"/>
        <v>0</v>
      </c>
      <c r="DA197" s="243">
        <f t="shared" si="1048"/>
        <v>0</v>
      </c>
      <c r="DB197" s="244">
        <v>0</v>
      </c>
      <c r="DC197" s="243">
        <f t="shared" si="1049"/>
        <v>0</v>
      </c>
      <c r="DD197" s="243">
        <f t="shared" si="827"/>
        <v>0</v>
      </c>
      <c r="DE197" s="244">
        <v>0</v>
      </c>
      <c r="DF197" s="244">
        <v>0</v>
      </c>
      <c r="DG197" s="243">
        <f t="shared" si="828"/>
        <v>0</v>
      </c>
      <c r="DH197" s="243">
        <f t="shared" si="829"/>
        <v>0</v>
      </c>
      <c r="DI197" s="243">
        <f t="shared" si="1050"/>
        <v>0</v>
      </c>
      <c r="DJ197" s="244">
        <v>228.33</v>
      </c>
      <c r="DK197" s="243">
        <f t="shared" si="1051"/>
        <v>50.232600000000005</v>
      </c>
      <c r="DL197" s="243">
        <f t="shared" si="830"/>
        <v>0</v>
      </c>
      <c r="DM197" s="244">
        <v>9.4971476963100105</v>
      </c>
      <c r="DN197" s="244">
        <v>12.248915917916699</v>
      </c>
      <c r="DO197" s="243">
        <f t="shared" si="831"/>
        <v>34.121659225586086</v>
      </c>
      <c r="DP197" s="243">
        <f t="shared" si="832"/>
        <v>16.721516141990644</v>
      </c>
      <c r="DQ197" s="243">
        <f t="shared" si="1052"/>
        <v>421.38220677816417</v>
      </c>
      <c r="DR197" s="244">
        <v>53.87</v>
      </c>
      <c r="DS197" s="243">
        <f t="shared" si="1053"/>
        <v>11.8514</v>
      </c>
      <c r="DT197" s="243">
        <f t="shared" si="833"/>
        <v>0</v>
      </c>
      <c r="DU197" s="244">
        <v>2.2787302632400102</v>
      </c>
      <c r="DV197" s="244">
        <v>0</v>
      </c>
      <c r="DW197" s="243">
        <f t="shared" si="834"/>
        <v>7.7263081398089213</v>
      </c>
      <c r="DX197" s="243">
        <f t="shared" si="835"/>
        <v>3.7863219201524467</v>
      </c>
      <c r="DY197" s="243">
        <f t="shared" si="836"/>
        <v>95.415312387841652</v>
      </c>
      <c r="DZ197" s="244">
        <v>171.85</v>
      </c>
      <c r="EA197" s="243">
        <f t="shared" si="1054"/>
        <v>37.807000000000002</v>
      </c>
      <c r="EB197" s="243">
        <f t="shared" si="837"/>
        <v>0</v>
      </c>
      <c r="EC197" s="244">
        <v>7.1162187078550003</v>
      </c>
      <c r="ED197" s="244">
        <v>6.5587662000000005E-2</v>
      </c>
      <c r="EE197" s="243">
        <f t="shared" si="838"/>
        <v>24.637650372083787</v>
      </c>
      <c r="EF197" s="243">
        <f t="shared" si="839"/>
        <v>12.073822837096941</v>
      </c>
      <c r="EG197" s="243">
        <f t="shared" si="840"/>
        <v>304.26033549484288</v>
      </c>
      <c r="EH197" s="244">
        <v>11.15</v>
      </c>
      <c r="EI197" s="243">
        <f t="shared" si="1055"/>
        <v>2.4530000000000003</v>
      </c>
      <c r="EJ197" s="243">
        <f t="shared" si="841"/>
        <v>0</v>
      </c>
      <c r="EK197" s="244">
        <v>0.47023162756999898</v>
      </c>
      <c r="EL197" s="244">
        <v>0</v>
      </c>
      <c r="EM197" s="243">
        <f t="shared" si="842"/>
        <v>1.5990281732782312</v>
      </c>
      <c r="EN197" s="243">
        <f t="shared" si="843"/>
        <v>0.78361299004241169</v>
      </c>
      <c r="EO197" s="243">
        <f t="shared" si="1056"/>
        <v>19.747047349068772</v>
      </c>
      <c r="EP197" s="244">
        <v>0</v>
      </c>
      <c r="EQ197" s="244">
        <v>390.92464000000001</v>
      </c>
      <c r="ER197" s="244">
        <v>0</v>
      </c>
      <c r="ES197" s="244">
        <v>0</v>
      </c>
      <c r="ET197" s="244">
        <v>0</v>
      </c>
      <c r="EU197" s="243">
        <f t="shared" si="844"/>
        <v>44.417624148532894</v>
      </c>
      <c r="EV197" s="243">
        <f t="shared" si="1057"/>
        <v>1.4317420600959463</v>
      </c>
      <c r="EW197" s="243">
        <f t="shared" si="1058"/>
        <v>37.888022325275998</v>
      </c>
      <c r="EX197" s="243">
        <f t="shared" si="845"/>
        <v>21.767113207426647</v>
      </c>
      <c r="EY197" s="243">
        <f t="shared" si="1059"/>
        <v>548.53125282715143</v>
      </c>
      <c r="EZ197" s="245">
        <f t="shared" si="1060"/>
        <v>465.19999999999993</v>
      </c>
      <c r="FA197" s="245">
        <f t="shared" si="1060"/>
        <v>102.34400000000001</v>
      </c>
      <c r="FB197" s="245">
        <f t="shared" si="1060"/>
        <v>0</v>
      </c>
      <c r="FC197" s="245">
        <f t="shared" si="1061"/>
        <v>0</v>
      </c>
      <c r="FD197" s="245">
        <f t="shared" si="1062"/>
        <v>0</v>
      </c>
      <c r="FE197" s="245">
        <f t="shared" si="1063"/>
        <v>31.676831874891718</v>
      </c>
      <c r="FF197" s="245">
        <f t="shared" si="1064"/>
        <v>112.50227005928991</v>
      </c>
      <c r="FG197" s="245">
        <f t="shared" si="1065"/>
        <v>3.6263585679757364</v>
      </c>
      <c r="FH197" s="245">
        <f t="shared" si="1066"/>
        <v>95.963901747576813</v>
      </c>
      <c r="FI197" s="245">
        <f t="shared" si="1067"/>
        <v>55.132387096709095</v>
      </c>
      <c r="FJ197" s="245">
        <f t="shared" si="1067"/>
        <v>1389.336154837069</v>
      </c>
      <c r="FK197" s="244">
        <f t="shared" si="846"/>
        <v>114.86730024907003</v>
      </c>
      <c r="FL197" s="244">
        <v>13.051447893946699</v>
      </c>
      <c r="FM197" s="243">
        <f t="shared" si="1068"/>
        <v>0.42069577680307679</v>
      </c>
      <c r="FN197" s="243">
        <f t="shared" si="1069"/>
        <v>11.13282303279974</v>
      </c>
      <c r="FO197" s="244">
        <v>6.3959373946973299</v>
      </c>
      <c r="FP197" s="244">
        <f t="shared" si="1070"/>
        <v>161.17762264525689</v>
      </c>
      <c r="FQ197" s="244">
        <f t="shared" si="847"/>
        <v>2.9436000063826868</v>
      </c>
      <c r="FR197" s="244">
        <v>0.33445760473713099</v>
      </c>
      <c r="FS197" s="243">
        <f t="shared" si="1071"/>
        <v>1.0780788689187741E-2</v>
      </c>
      <c r="FT197" s="243">
        <f t="shared" si="1072"/>
        <v>0.28529074749166444</v>
      </c>
      <c r="FU197" s="244">
        <v>0.16390288023685701</v>
      </c>
      <c r="FV197" s="244">
        <f t="shared" si="1073"/>
        <v>4.1303525896280098</v>
      </c>
      <c r="FW197" s="270">
        <v>4.0892999999999999E-2</v>
      </c>
      <c r="FX197" s="243">
        <f t="shared" si="1074"/>
        <v>181.75552771667617</v>
      </c>
      <c r="FY197" s="243">
        <f t="shared" si="1075"/>
        <v>39.986216097668759</v>
      </c>
      <c r="FZ197" s="243">
        <f t="shared" si="848"/>
        <v>0</v>
      </c>
      <c r="GA197" s="243">
        <f t="shared" si="1076"/>
        <v>0</v>
      </c>
      <c r="GB197" s="243">
        <f t="shared" si="1077"/>
        <v>0</v>
      </c>
      <c r="GC197" s="243">
        <f t="shared" si="1078"/>
        <v>3.1842371344582938</v>
      </c>
      <c r="GD197" s="243">
        <f t="shared" si="849"/>
        <v>25.556531005628127</v>
      </c>
      <c r="GE197" s="243">
        <f t="shared" si="1079"/>
        <v>0.82378022355598046</v>
      </c>
      <c r="GF197" s="243">
        <f t="shared" si="1080"/>
        <v>21.799599502663384</v>
      </c>
      <c r="GG197" s="243">
        <f t="shared" si="850"/>
        <v>12.52412559772157</v>
      </c>
      <c r="GH197" s="247">
        <f t="shared" si="1081"/>
        <v>315.6079650625835</v>
      </c>
      <c r="GI197" s="244">
        <v>195</v>
      </c>
      <c r="GJ197" s="244">
        <v>4053.92</v>
      </c>
      <c r="GK197" s="244">
        <v>891.86239999999998</v>
      </c>
      <c r="GL197" s="244">
        <v>2486.5667268782699</v>
      </c>
      <c r="GM197" s="244">
        <v>71.022008333333304</v>
      </c>
      <c r="GN197" s="271">
        <v>218.07</v>
      </c>
      <c r="GO197" s="243">
        <f t="shared" si="1082"/>
        <v>47.9754</v>
      </c>
      <c r="GP197" s="243">
        <f t="shared" si="851"/>
        <v>0</v>
      </c>
      <c r="GQ197" s="243">
        <f t="shared" si="1083"/>
        <v>0</v>
      </c>
      <c r="GR197" s="243">
        <f t="shared" si="1084"/>
        <v>0</v>
      </c>
      <c r="GS197" s="244">
        <v>4.3310753899999996</v>
      </c>
      <c r="GT197" s="244">
        <v>2.4790140431008298</v>
      </c>
      <c r="GU197" s="245"/>
      <c r="GV197" s="243">
        <f t="shared" si="852"/>
        <v>31.002375743067674</v>
      </c>
      <c r="GW197" s="243">
        <f t="shared" si="1085"/>
        <v>0.99931966567631947</v>
      </c>
      <c r="GX197" s="243">
        <f t="shared" si="1086"/>
        <v>26.444879184938138</v>
      </c>
      <c r="GY197" s="243">
        <f t="shared" si="853"/>
        <v>15.192893258808425</v>
      </c>
      <c r="GZ197" s="243">
        <f t="shared" si="1087"/>
        <v>382.86091012197232</v>
      </c>
      <c r="HA197" s="244">
        <v>0</v>
      </c>
      <c r="HB197" s="244">
        <v>44</v>
      </c>
      <c r="HC197" s="244">
        <v>0</v>
      </c>
      <c r="HD197" s="244">
        <v>0</v>
      </c>
      <c r="HE197" s="244">
        <v>0</v>
      </c>
      <c r="HF197" s="243">
        <f t="shared" si="1088"/>
        <v>0</v>
      </c>
      <c r="HG197" s="243">
        <f t="shared" si="854"/>
        <v>0</v>
      </c>
      <c r="HH197" s="244">
        <v>0</v>
      </c>
      <c r="HI197" s="244">
        <v>0</v>
      </c>
      <c r="HJ197" s="243">
        <f t="shared" si="855"/>
        <v>0</v>
      </c>
      <c r="HK197" s="243">
        <f t="shared" si="856"/>
        <v>0</v>
      </c>
      <c r="HL197" s="243">
        <f t="shared" si="857"/>
        <v>0</v>
      </c>
      <c r="HM197" s="244">
        <v>115.16</v>
      </c>
      <c r="HN197" s="243">
        <f t="shared" si="1089"/>
        <v>25.3352</v>
      </c>
      <c r="HO197" s="243">
        <f t="shared" si="858"/>
        <v>0</v>
      </c>
      <c r="HP197" s="244">
        <v>4.9701023291049902</v>
      </c>
      <c r="HQ197" s="244">
        <v>111.40908363215</v>
      </c>
      <c r="HR197" s="243">
        <f t="shared" si="859"/>
        <v>29.186571429757411</v>
      </c>
      <c r="HS197" s="243">
        <f t="shared" si="860"/>
        <v>14.303047869550623</v>
      </c>
      <c r="HT197" s="243">
        <f t="shared" si="861"/>
        <v>360.43680631267563</v>
      </c>
      <c r="HU197" s="244">
        <v>88.31</v>
      </c>
      <c r="HV197" s="243">
        <f t="shared" si="1090"/>
        <v>19.4282</v>
      </c>
      <c r="HW197" s="243">
        <f t="shared" si="862"/>
        <v>0</v>
      </c>
      <c r="HX197" s="244">
        <v>3.6069915366999998</v>
      </c>
      <c r="HY197" s="244">
        <v>198.78685868375999</v>
      </c>
      <c r="HZ197" s="243">
        <f t="shared" si="863"/>
        <v>35.237811674153669</v>
      </c>
      <c r="IA197" s="243">
        <f t="shared" si="864"/>
        <v>17.268493094730683</v>
      </c>
      <c r="IB197" s="243">
        <f t="shared" si="865"/>
        <v>435.16602598721312</v>
      </c>
      <c r="IC197" s="244">
        <v>30.99</v>
      </c>
      <c r="ID197" s="243">
        <f t="shared" si="1091"/>
        <v>6.8178000000000001</v>
      </c>
      <c r="IE197" s="243">
        <f t="shared" si="866"/>
        <v>0</v>
      </c>
      <c r="IF197" s="244">
        <v>1.3666355398350001</v>
      </c>
      <c r="IG197" s="244">
        <v>2.1387760254683301</v>
      </c>
      <c r="IH197" s="243">
        <f t="shared" si="867"/>
        <v>4.6940881078165493</v>
      </c>
      <c r="II197" s="243">
        <f t="shared" si="868"/>
        <v>2.3003649836559941</v>
      </c>
      <c r="IJ197" s="243">
        <f t="shared" si="1092"/>
        <v>57.969197588131053</v>
      </c>
      <c r="IK197" s="244">
        <v>27.97</v>
      </c>
      <c r="IL197" s="243">
        <f t="shared" si="1093"/>
        <v>6.1533999999999995</v>
      </c>
      <c r="IM197" s="243">
        <f t="shared" si="869"/>
        <v>0</v>
      </c>
      <c r="IN197" s="244">
        <v>1.2848841397649999</v>
      </c>
      <c r="IO197" s="244">
        <v>56.961813743359997</v>
      </c>
      <c r="IP197" s="243">
        <f t="shared" si="870"/>
        <v>10.495271647077146</v>
      </c>
      <c r="IQ197" s="243">
        <f t="shared" si="871"/>
        <v>5.1432684765101078</v>
      </c>
      <c r="IR197" s="243">
        <f t="shared" si="1094"/>
        <v>129.61036560805468</v>
      </c>
      <c r="IS197" s="244">
        <v>4.84</v>
      </c>
      <c r="IT197" s="243">
        <f t="shared" si="1095"/>
        <v>1.0648</v>
      </c>
      <c r="IU197" s="243">
        <f t="shared" si="872"/>
        <v>0</v>
      </c>
      <c r="IV197" s="244">
        <v>0.211750149369999</v>
      </c>
      <c r="IW197" s="244">
        <v>0.50239656866222504</v>
      </c>
      <c r="IX197" s="243">
        <f t="shared" si="873"/>
        <v>0.75205770498559688</v>
      </c>
      <c r="IY197" s="243">
        <f t="shared" si="874"/>
        <v>0.36855022115089109</v>
      </c>
      <c r="IZ197" s="243">
        <f t="shared" si="1096"/>
        <v>9.2874655730024536</v>
      </c>
      <c r="JA197" s="244">
        <v>63.5792</v>
      </c>
      <c r="JB197" s="243">
        <f t="shared" si="1097"/>
        <v>13.987424000000001</v>
      </c>
      <c r="JC197" s="244">
        <v>462.07626666666698</v>
      </c>
      <c r="JD197" s="243">
        <f t="shared" si="875"/>
        <v>0</v>
      </c>
      <c r="JE197" s="243">
        <f t="shared" si="876"/>
        <v>61.315283406182438</v>
      </c>
      <c r="JF197" s="243">
        <f t="shared" si="877"/>
        <v>30.04790870364247</v>
      </c>
      <c r="JG197" s="243">
        <f t="shared" si="1098"/>
        <v>757.2072993317903</v>
      </c>
      <c r="JH197" s="244">
        <v>0</v>
      </c>
      <c r="JI197" s="243">
        <f t="shared" si="1099"/>
        <v>0</v>
      </c>
      <c r="JJ197" s="244">
        <v>0</v>
      </c>
      <c r="JK197" s="243">
        <f t="shared" si="878"/>
        <v>0</v>
      </c>
      <c r="JL197" s="243">
        <f t="shared" si="879"/>
        <v>0</v>
      </c>
      <c r="JM197" s="243">
        <f t="shared" si="880"/>
        <v>0</v>
      </c>
      <c r="JN197" s="243">
        <f t="shared" si="1100"/>
        <v>0</v>
      </c>
      <c r="JO197" s="244">
        <v>14.55</v>
      </c>
      <c r="JP197" s="243">
        <f t="shared" si="1101"/>
        <v>3.2010000000000001</v>
      </c>
      <c r="JQ197" s="244">
        <v>17.726666666666699</v>
      </c>
      <c r="JR197" s="243">
        <f t="shared" si="881"/>
        <v>0</v>
      </c>
      <c r="JS197" s="243">
        <f t="shared" si="882"/>
        <v>4.0310420536984708</v>
      </c>
      <c r="JT197" s="243">
        <f t="shared" si="883"/>
        <v>1.9754354360182587</v>
      </c>
      <c r="JU197" s="243">
        <f t="shared" si="1102"/>
        <v>49.780972987660114</v>
      </c>
      <c r="JV197" s="244">
        <v>1.68035714285714</v>
      </c>
      <c r="JW197" s="243">
        <f t="shared" si="1103"/>
        <v>0.3696785714285708</v>
      </c>
      <c r="JX197" s="244">
        <v>3.4474999999999998</v>
      </c>
      <c r="JY197" s="243">
        <f t="shared" si="884"/>
        <v>0</v>
      </c>
      <c r="JZ197" s="243">
        <f t="shared" si="885"/>
        <v>0.62464078780063348</v>
      </c>
      <c r="KA197" s="243">
        <f t="shared" si="886"/>
        <v>0.30610882510431719</v>
      </c>
      <c r="KB197" s="243">
        <f t="shared" si="1104"/>
        <v>7.7139423926287929</v>
      </c>
      <c r="KC197" s="244">
        <v>119.213333333333</v>
      </c>
      <c r="KD197" s="243">
        <f t="shared" si="1105"/>
        <v>26.22693333333326</v>
      </c>
      <c r="KE197" s="244">
        <v>66.546666666666695</v>
      </c>
      <c r="KF197" s="243">
        <f t="shared" si="887"/>
        <v>0</v>
      </c>
      <c r="KG197" s="243">
        <f t="shared" si="888"/>
        <v>24.086371043790137</v>
      </c>
      <c r="KH197" s="243">
        <f t="shared" si="889"/>
        <v>11.803665218856155</v>
      </c>
      <c r="KI197" s="243">
        <f t="shared" si="1106"/>
        <v>297.45236351517508</v>
      </c>
      <c r="KJ197" s="244">
        <v>70.348599444444304</v>
      </c>
      <c r="KK197" s="243">
        <f t="shared" si="1107"/>
        <v>15.476691877777746</v>
      </c>
      <c r="KL197" s="244">
        <v>68.188975555555501</v>
      </c>
      <c r="KM197" s="243">
        <f t="shared" si="890"/>
        <v>0</v>
      </c>
      <c r="KN197" s="243">
        <f t="shared" si="891"/>
        <v>17.499403004346217</v>
      </c>
      <c r="KO197" s="243">
        <f t="shared" si="892"/>
        <v>8.5756834941061904</v>
      </c>
      <c r="KP197" s="243">
        <f t="shared" si="1108"/>
        <v>216.10722405147598</v>
      </c>
      <c r="KQ197" s="243">
        <f t="shared" si="1109"/>
        <v>536.6414899206344</v>
      </c>
      <c r="KR197" s="243">
        <f t="shared" si="1109"/>
        <v>118.06112778253956</v>
      </c>
      <c r="KS197" s="243">
        <f t="shared" si="1110"/>
        <v>999.22536790373135</v>
      </c>
      <c r="KT197" s="243">
        <f t="shared" si="1111"/>
        <v>0</v>
      </c>
      <c r="KU197" s="243">
        <f t="shared" si="1112"/>
        <v>0</v>
      </c>
      <c r="KV197" s="243">
        <f t="shared" si="1113"/>
        <v>0</v>
      </c>
      <c r="KW197" s="243">
        <f t="shared" si="1114"/>
        <v>187.92254085960832</v>
      </c>
      <c r="KX197" s="243">
        <f t="shared" si="1115"/>
        <v>6.0574290261242432</v>
      </c>
      <c r="KY197" s="243">
        <f t="shared" si="1116"/>
        <v>160.29703434163991</v>
      </c>
      <c r="KZ197" s="243">
        <f t="shared" si="1117"/>
        <v>92.092526323325686</v>
      </c>
      <c r="LA197" s="243">
        <f t="shared" si="1117"/>
        <v>2320.7316633478072</v>
      </c>
      <c r="LB197" s="244">
        <v>188.22</v>
      </c>
      <c r="LC197" s="243">
        <f t="shared" si="1118"/>
        <v>41.4084</v>
      </c>
      <c r="LD197" s="243">
        <f t="shared" si="893"/>
        <v>0</v>
      </c>
      <c r="LE197" s="243">
        <f t="shared" si="1119"/>
        <v>0</v>
      </c>
      <c r="LF197" s="243">
        <f t="shared" si="1120"/>
        <v>0</v>
      </c>
      <c r="LG197" s="244">
        <v>16.847459338275002</v>
      </c>
      <c r="LH197" s="243">
        <f t="shared" si="894"/>
        <v>28.005070444713233</v>
      </c>
      <c r="LI197" s="243">
        <f t="shared" si="1121"/>
        <v>0.90270558185562455</v>
      </c>
      <c r="LJ197" s="243">
        <f t="shared" si="1122"/>
        <v>23.888192008695462</v>
      </c>
      <c r="LK197" s="243">
        <f t="shared" si="895"/>
        <v>13.724046489149414</v>
      </c>
      <c r="LL197" s="243">
        <f t="shared" si="1123"/>
        <v>345.84597152656522</v>
      </c>
      <c r="LM197" s="243">
        <f t="shared" si="896"/>
        <v>0.54166666784117723</v>
      </c>
      <c r="LN197" s="244">
        <v>6.1545228937110799E-2</v>
      </c>
      <c r="LO197" s="243">
        <f t="shared" si="1124"/>
        <v>1.9838272432769494E-3</v>
      </c>
      <c r="LP197" s="243">
        <f t="shared" si="1125"/>
        <v>5.2497787819218517E-2</v>
      </c>
      <c r="LQ197" s="243">
        <f t="shared" si="897"/>
        <v>3.0160594838914402E-2</v>
      </c>
      <c r="LR197" s="243">
        <f t="shared" si="1126"/>
        <v>0.7600469899406429</v>
      </c>
      <c r="LS197" s="244">
        <v>612.54153333333397</v>
      </c>
      <c r="LT197" s="243">
        <f t="shared" si="898"/>
        <v>69.598170130606405</v>
      </c>
      <c r="LU197" s="243">
        <f t="shared" si="1127"/>
        <v>2.2434029147638208</v>
      </c>
      <c r="LV197" s="243">
        <f t="shared" si="1128"/>
        <v>59.366908389535517</v>
      </c>
      <c r="LW197" s="243">
        <f t="shared" si="899"/>
        <v>34.106985173197018</v>
      </c>
      <c r="LX197" s="243">
        <f t="shared" si="1129"/>
        <v>859.49602636456484</v>
      </c>
      <c r="LY197" s="245">
        <f t="shared" si="900"/>
        <v>0</v>
      </c>
      <c r="LZ197" s="244">
        <v>0</v>
      </c>
      <c r="MA197" s="249">
        <f t="shared" si="1130"/>
        <v>0</v>
      </c>
      <c r="MB197" s="249">
        <f t="shared" si="1131"/>
        <v>0</v>
      </c>
      <c r="MC197" s="249">
        <f t="shared" si="901"/>
        <v>0</v>
      </c>
      <c r="MD197" s="247">
        <f t="shared" si="1132"/>
        <v>0</v>
      </c>
      <c r="ME197" s="250">
        <f t="shared" si="1133"/>
        <v>8201.5423171685852</v>
      </c>
      <c r="MF197" s="251">
        <f t="shared" si="1180"/>
        <v>2870.0463615175186</v>
      </c>
      <c r="MG197" s="252" t="e">
        <f t="shared" si="1134"/>
        <v>#REF!</v>
      </c>
      <c r="MH197" s="252" t="e">
        <f t="shared" si="1181"/>
        <v>#REF!</v>
      </c>
      <c r="MI197" s="252">
        <f t="shared" si="1135"/>
        <v>612.54153333333397</v>
      </c>
      <c r="MJ197" s="252">
        <f t="shared" si="1136"/>
        <v>0</v>
      </c>
      <c r="MK197" s="252">
        <f t="shared" si="1182"/>
        <v>637.14583333333326</v>
      </c>
      <c r="ML197" s="252">
        <f t="shared" si="1137"/>
        <v>0</v>
      </c>
      <c r="MM197" s="252">
        <f t="shared" si="1138"/>
        <v>0</v>
      </c>
      <c r="MN197" s="252">
        <f t="shared" si="1139"/>
        <v>390.92464000000001</v>
      </c>
      <c r="MO197" s="252">
        <f t="shared" si="1140"/>
        <v>114.86730024907003</v>
      </c>
      <c r="MP197" s="253">
        <f t="shared" si="1141"/>
        <v>2.9436000063826868</v>
      </c>
      <c r="MQ197" s="254">
        <f t="shared" si="1183"/>
        <v>0</v>
      </c>
      <c r="MR197" s="255">
        <f t="shared" si="1142"/>
        <v>0</v>
      </c>
      <c r="MS197" s="255">
        <f t="shared" si="1184"/>
        <v>0</v>
      </c>
      <c r="MT197" s="255">
        <f t="shared" si="1185"/>
        <v>708.54208780558463</v>
      </c>
      <c r="MU197" s="255">
        <f t="shared" si="902"/>
        <v>22.838896224325804</v>
      </c>
      <c r="MV197" s="255">
        <f t="shared" si="1143"/>
        <v>737.34730134853623</v>
      </c>
      <c r="MW197" s="255" t="e">
        <f t="shared" si="903"/>
        <v>#REF!</v>
      </c>
      <c r="MX197" s="255" t="e">
        <f t="shared" si="904"/>
        <v>#REF!</v>
      </c>
      <c r="MY197" s="256" t="e">
        <f t="shared" si="1144"/>
        <v>#REF!</v>
      </c>
      <c r="MZ197" s="254">
        <f t="shared" si="1145"/>
        <v>361.20445552917749</v>
      </c>
      <c r="NA197" s="255">
        <f t="shared" si="905"/>
        <v>407.07742138138303</v>
      </c>
      <c r="NB197" s="255">
        <f t="shared" si="1146"/>
        <v>1.2141241789730099</v>
      </c>
      <c r="NC197" s="255">
        <f t="shared" si="906"/>
        <v>1.5055139819265324</v>
      </c>
      <c r="ND197" s="255">
        <f t="shared" si="1147"/>
        <v>369.17234169691704</v>
      </c>
      <c r="NE197" s="255">
        <f t="shared" si="1215"/>
        <v>0.97841689295813761</v>
      </c>
      <c r="NF197" s="256">
        <f t="shared" si="1186"/>
        <v>3.2887734042919745E-3</v>
      </c>
      <c r="NG197" s="257">
        <f t="shared" si="1187"/>
        <v>1.1250482510227136</v>
      </c>
      <c r="NH197" s="254">
        <f t="shared" si="1148"/>
        <v>652.06898337969756</v>
      </c>
      <c r="NI197" s="255">
        <f t="shared" si="907"/>
        <v>734.88174426891919</v>
      </c>
      <c r="NJ197" s="255" t="e">
        <f t="shared" si="1149"/>
        <v>#REF!</v>
      </c>
      <c r="NK197" s="255" t="e">
        <f t="shared" si="908"/>
        <v>#REF!</v>
      </c>
      <c r="NL197" s="255">
        <f t="shared" si="1150"/>
        <v>703.57892853672911</v>
      </c>
      <c r="NM197" s="255">
        <f t="shared" si="1188"/>
        <v>0.92678867562995448</v>
      </c>
      <c r="NN197" s="256" t="e">
        <f t="shared" si="1189"/>
        <v>#REF!</v>
      </c>
      <c r="NO197" s="257" t="e">
        <f t="shared" si="1216"/>
        <v>#REF!</v>
      </c>
      <c r="NP197" s="254">
        <f t="shared" si="1151"/>
        <v>86.139638443835693</v>
      </c>
      <c r="NQ197" s="255">
        <f t="shared" si="909"/>
        <v>97.079372526202832</v>
      </c>
      <c r="NR197" s="255">
        <f t="shared" si="1152"/>
        <v>75.757853481520272</v>
      </c>
      <c r="NS197" s="255">
        <f t="shared" si="910"/>
        <v>93.93973831708513</v>
      </c>
      <c r="NT197" s="255">
        <f t="shared" si="1153"/>
        <v>811.28250166812643</v>
      </c>
      <c r="NU197" s="255">
        <f t="shared" si="1154"/>
        <v>0.10617711865684128</v>
      </c>
      <c r="NV197" s="256">
        <f t="shared" si="1155"/>
        <v>9.3380361742981047E-2</v>
      </c>
      <c r="NW197" s="257">
        <f t="shared" si="911"/>
        <v>1.0358957808877343</v>
      </c>
      <c r="NX197" s="254">
        <f t="shared" si="1156"/>
        <v>35.033062132333683</v>
      </c>
      <c r="NY197" s="255">
        <f t="shared" si="912"/>
        <v>39.482261023140062</v>
      </c>
      <c r="NZ197" s="255">
        <f t="shared" si="1157"/>
        <v>0.12453762972415026</v>
      </c>
      <c r="OA197" s="255">
        <f t="shared" si="913"/>
        <v>0.15442666085794632</v>
      </c>
      <c r="OB197" s="255">
        <f t="shared" si="1158"/>
        <v>37.867500862669324</v>
      </c>
      <c r="OC197" s="255">
        <f t="shared" si="1190"/>
        <v>0.92514851348085936</v>
      </c>
      <c r="OD197" s="256">
        <f t="shared" si="1191"/>
        <v>3.2887734042919741E-3</v>
      </c>
      <c r="OE197" s="257">
        <f t="shared" si="1192"/>
        <v>1.1182831668290993</v>
      </c>
      <c r="OF197" s="254">
        <f t="shared" si="1159"/>
        <v>0</v>
      </c>
      <c r="OG197" s="255">
        <f t="shared" si="914"/>
        <v>0</v>
      </c>
      <c r="OH197" s="255">
        <f t="shared" si="1160"/>
        <v>0</v>
      </c>
      <c r="OI197" s="255">
        <f t="shared" si="915"/>
        <v>0</v>
      </c>
      <c r="OJ197" s="255">
        <f t="shared" si="1161"/>
        <v>0</v>
      </c>
      <c r="OK197" s="255"/>
      <c r="OL197" s="256"/>
      <c r="OM197" s="257"/>
      <c r="ON197" s="258"/>
      <c r="OO197" s="254">
        <f t="shared" si="1162"/>
        <v>0</v>
      </c>
      <c r="OP197" s="255">
        <f t="shared" si="916"/>
        <v>0</v>
      </c>
      <c r="OQ197" s="255">
        <f t="shared" si="1163"/>
        <v>0</v>
      </c>
      <c r="OR197" s="255">
        <f t="shared" si="917"/>
        <v>0</v>
      </c>
      <c r="OS197" s="255">
        <f t="shared" si="1164"/>
        <v>0</v>
      </c>
      <c r="OT197" s="255"/>
      <c r="OU197" s="256"/>
      <c r="OV197" s="257"/>
      <c r="OW197" s="258"/>
      <c r="OX197" s="254">
        <f t="shared" si="1165"/>
        <v>684.61996013204373</v>
      </c>
      <c r="OY197" s="255">
        <f t="shared" si="918"/>
        <v>771.56669506881326</v>
      </c>
      <c r="OZ197" s="255">
        <f t="shared" si="1166"/>
        <v>3.6263585679757364</v>
      </c>
      <c r="PA197" s="255">
        <f t="shared" si="919"/>
        <v>4.4966846242899132</v>
      </c>
      <c r="PB197" s="255">
        <f t="shared" si="1167"/>
        <v>1102.6477419341818</v>
      </c>
      <c r="PC197" s="255">
        <f t="shared" si="1218"/>
        <v>0.6208872825795978</v>
      </c>
      <c r="PD197" s="259">
        <f t="shared" si="920"/>
        <v>3.2887734042919732E-3</v>
      </c>
      <c r="PE197" s="257">
        <f t="shared" si="1219"/>
        <v>1.079641990504639</v>
      </c>
      <c r="PF197" s="254">
        <f t="shared" si="921"/>
        <v>13.582044100015683</v>
      </c>
      <c r="PG197" s="255">
        <f t="shared" si="922"/>
        <v>15.306963700717674</v>
      </c>
      <c r="PH197" s="255">
        <f t="shared" si="1168"/>
        <v>0.42069577680307679</v>
      </c>
      <c r="PI197" s="255">
        <f t="shared" si="923"/>
        <v>0.52166276323581517</v>
      </c>
      <c r="PJ197" s="255">
        <f t="shared" si="924"/>
        <v>127.91874813115626</v>
      </c>
      <c r="PK197" s="255">
        <f t="shared" si="1193"/>
        <v>0.10617711866668589</v>
      </c>
      <c r="PL197" s="259">
        <f t="shared" si="1194"/>
        <v>3.2887734045969051E-3</v>
      </c>
      <c r="PM197" s="257">
        <f t="shared" si="1195"/>
        <v>1.0142737996877724</v>
      </c>
      <c r="PN197" s="254">
        <f t="shared" si="925"/>
        <v>0.34805471193983062</v>
      </c>
      <c r="PO197" s="255">
        <f t="shared" si="926"/>
        <v>0.39225766035618909</v>
      </c>
      <c r="PP197" s="255">
        <f t="shared" si="1169"/>
        <v>1.0780788689187741E-2</v>
      </c>
      <c r="PQ197" s="255">
        <f t="shared" si="927"/>
        <v>1.3368177974592799E-2</v>
      </c>
      <c r="PR197" s="255">
        <f t="shared" si="928"/>
        <v>3.2780576108158805</v>
      </c>
      <c r="PS197" s="255">
        <f t="shared" si="1196"/>
        <v>0.1061771186666859</v>
      </c>
      <c r="PT197" s="259">
        <f t="shared" si="1197"/>
        <v>3.2887734045969055E-3</v>
      </c>
      <c r="PU197" s="257">
        <f t="shared" si="1198"/>
        <v>1.0142737996877724</v>
      </c>
      <c r="PV197" s="254">
        <f t="shared" si="929"/>
        <v>248.33725520759427</v>
      </c>
      <c r="PW197" s="255">
        <f t="shared" si="930"/>
        <v>279.87608661895877</v>
      </c>
      <c r="PX197" s="255">
        <f t="shared" si="931"/>
        <v>0.82378022355598046</v>
      </c>
      <c r="PY197" s="255">
        <f t="shared" si="932"/>
        <v>1.0214874772094158</v>
      </c>
      <c r="PZ197" s="255">
        <f t="shared" si="933"/>
        <v>250.48251195443135</v>
      </c>
      <c r="QA197" s="255">
        <f t="shared" si="1170"/>
        <v>0.99143550290158644</v>
      </c>
      <c r="QB197" s="259">
        <f t="shared" si="934"/>
        <v>3.2887734042919749E-3</v>
      </c>
      <c r="QC197" s="257">
        <f t="shared" si="1171"/>
        <v>1.1267016144855315</v>
      </c>
      <c r="QD197" s="254">
        <f t="shared" si="935"/>
        <v>298.30815260562451</v>
      </c>
      <c r="QE197" s="255">
        <f t="shared" si="936"/>
        <v>336.19328798653885</v>
      </c>
      <c r="QF197" s="255">
        <f t="shared" si="937"/>
        <v>0.99931966567631947</v>
      </c>
      <c r="QG197" s="255">
        <f t="shared" si="938"/>
        <v>1.239156385438636</v>
      </c>
      <c r="QH197" s="255">
        <f t="shared" si="939"/>
        <v>303.8578651761685</v>
      </c>
      <c r="QI197" s="255">
        <f t="shared" si="1199"/>
        <v>0.98173582715284857</v>
      </c>
      <c r="QJ197" s="259">
        <f t="shared" si="1200"/>
        <v>3.2887734042919745E-3</v>
      </c>
      <c r="QK197" s="257">
        <f t="shared" si="1201"/>
        <v>1.1254697556654418</v>
      </c>
      <c r="QL197" s="254">
        <f t="shared" si="940"/>
        <v>850.26499959997466</v>
      </c>
      <c r="QM197" s="255">
        <f t="shared" si="941"/>
        <v>958.24865454917142</v>
      </c>
      <c r="QN197" s="255">
        <f t="shared" si="942"/>
        <v>6.0574290261242432</v>
      </c>
      <c r="QO197" s="255">
        <f t="shared" si="943"/>
        <v>7.5112119923940615</v>
      </c>
      <c r="QP197" s="255">
        <f t="shared" si="1172"/>
        <v>1841.8505264665134</v>
      </c>
      <c r="QQ197" s="255">
        <f t="shared" si="1173"/>
        <v>0.46163626601728652</v>
      </c>
      <c r="QR197" s="259">
        <f t="shared" si="944"/>
        <v>3.2887734042919758E-3</v>
      </c>
      <c r="QS197" s="257">
        <f t="shared" si="1174"/>
        <v>1.0594171114012254</v>
      </c>
      <c r="QT197" s="254">
        <f t="shared" si="945"/>
        <v>258.77199425060849</v>
      </c>
      <c r="QU197" s="255">
        <f t="shared" si="946"/>
        <v>291.63603752043576</v>
      </c>
      <c r="QV197" s="255">
        <f t="shared" si="947"/>
        <v>0.90270558185562455</v>
      </c>
      <c r="QW197" s="255">
        <f t="shared" si="948"/>
        <v>1.1193549215009744</v>
      </c>
      <c r="QX197" s="255">
        <f t="shared" si="949"/>
        <v>274.48092978298826</v>
      </c>
      <c r="QY197" s="255">
        <f t="shared" si="1202"/>
        <v>0.94276857213796361</v>
      </c>
      <c r="QZ197" s="259">
        <f t="shared" si="1203"/>
        <v>3.2887734042919741E-3</v>
      </c>
      <c r="RA197" s="257">
        <f t="shared" si="1204"/>
        <v>1.1205209142785515</v>
      </c>
      <c r="RB197" s="254">
        <f t="shared" si="950"/>
        <v>6.4047301139446594E-2</v>
      </c>
      <c r="RC197" s="255">
        <f t="shared" si="951"/>
        <v>7.2181308384156317E-2</v>
      </c>
      <c r="RD197" s="255">
        <f t="shared" si="1175"/>
        <v>1.9838272432769494E-3</v>
      </c>
      <c r="RE197" s="255">
        <f t="shared" si="952"/>
        <v>2.4599457816634174E-3</v>
      </c>
      <c r="RF197" s="255">
        <f t="shared" si="953"/>
        <v>0.60321189677828801</v>
      </c>
      <c r="RG197" s="255">
        <f t="shared" si="1205"/>
        <v>0.1061771186568413</v>
      </c>
      <c r="RH197" s="259">
        <f t="shared" si="1206"/>
        <v>3.2887734042919745E-3</v>
      </c>
      <c r="RI197" s="257">
        <f t="shared" si="1207"/>
        <v>1.0142737996864488</v>
      </c>
      <c r="RJ197" s="254">
        <f t="shared" si="954"/>
        <v>72.427628235233328</v>
      </c>
      <c r="RK197" s="255">
        <f t="shared" si="955"/>
        <v>81.625937021107958</v>
      </c>
      <c r="RL197" s="255">
        <f t="shared" si="1176"/>
        <v>2.2434029147638208</v>
      </c>
      <c r="RM197" s="255">
        <f t="shared" si="956"/>
        <v>2.7818196143071376</v>
      </c>
      <c r="RN197" s="255">
        <f t="shared" si="957"/>
        <v>682.13970346394035</v>
      </c>
      <c r="RO197" s="255">
        <f t="shared" si="1208"/>
        <v>0.10617711865684129</v>
      </c>
      <c r="RP197" s="259">
        <f t="shared" si="1209"/>
        <v>3.2887734042919741E-3</v>
      </c>
      <c r="RQ197" s="257">
        <f t="shared" si="1210"/>
        <v>1.0142737996864488</v>
      </c>
      <c r="RR197" s="254">
        <f t="shared" si="958"/>
        <v>0</v>
      </c>
      <c r="RS197" s="255">
        <f t="shared" si="959"/>
        <v>0</v>
      </c>
      <c r="RT197" s="255">
        <f t="shared" si="1177"/>
        <v>0</v>
      </c>
      <c r="RU197" s="255">
        <f t="shared" si="960"/>
        <v>0</v>
      </c>
      <c r="RV197" s="255">
        <f t="shared" si="961"/>
        <v>0</v>
      </c>
      <c r="RW197" s="255"/>
      <c r="RX197" s="259"/>
      <c r="RY197" s="257"/>
      <c r="RZ197" s="260"/>
      <c r="SA197" s="242" t="e">
        <f t="shared" si="962"/>
        <v>#REF!</v>
      </c>
      <c r="SB197" s="242">
        <f t="shared" si="963"/>
        <v>0.23108491076006538</v>
      </c>
      <c r="SC197" s="242">
        <f t="shared" si="964"/>
        <v>0.31429077992133858</v>
      </c>
      <c r="SD197" s="242">
        <f t="shared" si="965"/>
        <v>2.3036633236679448E-2</v>
      </c>
      <c r="SE197" s="242">
        <f t="shared" si="966"/>
        <v>0</v>
      </c>
      <c r="SF197" s="262">
        <v>0</v>
      </c>
      <c r="SG197" s="242">
        <f t="shared" si="967"/>
        <v>0</v>
      </c>
      <c r="SH197" s="262">
        <v>0</v>
      </c>
      <c r="SI197" s="242">
        <f t="shared" si="968"/>
        <v>0.57339786115701386</v>
      </c>
      <c r="SJ197" s="242">
        <f t="shared" si="969"/>
        <v>4.8583715005044298E-2</v>
      </c>
      <c r="SK197" s="242">
        <f t="shared" si="970"/>
        <v>1.2171285596253268E-3</v>
      </c>
      <c r="SL197" s="242">
        <f t="shared" si="971"/>
        <v>0.15773822602797444</v>
      </c>
      <c r="SM197" s="242">
        <f t="shared" si="972"/>
        <v>0.19054202963415931</v>
      </c>
      <c r="SN197" s="242">
        <f t="shared" si="973"/>
        <v>0.87476070888399182</v>
      </c>
      <c r="SO197" s="242">
        <f t="shared" si="974"/>
        <v>0.16886250178177772</v>
      </c>
      <c r="SP197" s="242">
        <f t="shared" si="975"/>
        <v>2.0285475993728978E-4</v>
      </c>
      <c r="SQ197" s="242">
        <f t="shared" si="976"/>
        <v>0.25863981892004445</v>
      </c>
      <c r="SR197" s="242">
        <f t="shared" si="977"/>
        <v>0</v>
      </c>
      <c r="SS197" s="242" t="e">
        <f t="shared" si="978"/>
        <v>#REF!</v>
      </c>
      <c r="ST197" s="242" t="e">
        <f t="shared" si="979"/>
        <v>#REF!</v>
      </c>
      <c r="SU197" s="242" t="e">
        <f t="shared" si="1211"/>
        <v>#REF!</v>
      </c>
      <c r="SV197" s="242" t="e">
        <f t="shared" si="1212"/>
        <v>#REF!</v>
      </c>
      <c r="SW197" s="242" t="e">
        <f t="shared" si="980"/>
        <v>#REF!</v>
      </c>
      <c r="SX197" s="242" t="e">
        <f t="shared" si="980"/>
        <v>#REF!</v>
      </c>
      <c r="SY197" s="242" t="e">
        <f t="shared" si="980"/>
        <v>#REF!</v>
      </c>
      <c r="SZ197" s="263" t="e">
        <f t="shared" si="980"/>
        <v>#REF!</v>
      </c>
      <c r="TA197" s="264">
        <f t="shared" si="981"/>
        <v>1293.758356</v>
      </c>
      <c r="TB197" s="264">
        <f t="shared" si="982"/>
        <v>692.20621600000004</v>
      </c>
      <c r="TC197" s="264">
        <f t="shared" si="983"/>
        <v>1022.470136</v>
      </c>
      <c r="TD197" s="264">
        <f t="shared" si="984"/>
        <v>69.422824000000006</v>
      </c>
      <c r="TE197" s="264">
        <f t="shared" si="985"/>
        <v>0</v>
      </c>
      <c r="TF197" s="264">
        <f t="shared" si="985"/>
        <v>0</v>
      </c>
      <c r="TG197" s="264">
        <f t="shared" si="986"/>
        <v>1789.828244</v>
      </c>
      <c r="TH197" s="264">
        <f t="shared" si="987"/>
        <v>161.424916</v>
      </c>
      <c r="TI197" s="264">
        <f t="shared" si="988"/>
        <v>4.0440479999999992</v>
      </c>
      <c r="TJ197" s="264">
        <f t="shared" si="989"/>
        <v>471.80560000000003</v>
      </c>
      <c r="TK197" s="264">
        <f t="shared" si="990"/>
        <v>570.54777200000001</v>
      </c>
      <c r="TL197" s="264">
        <f t="shared" si="991"/>
        <v>2782.6420279999998</v>
      </c>
      <c r="TM197" s="264">
        <f t="shared" si="992"/>
        <v>507.865028</v>
      </c>
      <c r="TN197" s="264">
        <f t="shared" si="993"/>
        <v>0.67400800000000005</v>
      </c>
      <c r="TO197" s="264">
        <f t="shared" si="994"/>
        <v>859.36019999999996</v>
      </c>
      <c r="TP197" s="264">
        <f t="shared" si="994"/>
        <v>0</v>
      </c>
      <c r="TQ197" s="264"/>
      <c r="TR197" s="264"/>
      <c r="TS197" s="264" t="e">
        <f t="shared" si="995"/>
        <v>#REF!</v>
      </c>
      <c r="TT197" s="264">
        <f t="shared" si="996"/>
        <v>778.76539265785073</v>
      </c>
      <c r="TU197" s="264">
        <f t="shared" si="997"/>
        <v>1059.1724999661078</v>
      </c>
      <c r="TV197" s="264">
        <f t="shared" si="998"/>
        <v>77.634375472939212</v>
      </c>
      <c r="TW197" s="264">
        <f t="shared" si="998"/>
        <v>0</v>
      </c>
      <c r="TX197" s="264">
        <f t="shared" si="999"/>
        <v>0</v>
      </c>
      <c r="TY197" s="264">
        <f t="shared" si="1000"/>
        <v>1932.3737280135829</v>
      </c>
      <c r="TZ197" s="264">
        <f t="shared" si="1001"/>
        <v>163.72906291559948</v>
      </c>
      <c r="UA197" s="264">
        <f t="shared" si="1002"/>
        <v>4.1017719310797363</v>
      </c>
      <c r="UB197" s="264">
        <f t="shared" si="1003"/>
        <v>531.58413124331491</v>
      </c>
      <c r="UC197" s="264">
        <f t="shared" si="1004"/>
        <v>642.13426154830222</v>
      </c>
      <c r="UD197" s="264">
        <f t="shared" si="1005"/>
        <v>2947.9785793674077</v>
      </c>
      <c r="UE197" s="264">
        <f t="shared" si="1006"/>
        <v>569.07338550466216</v>
      </c>
      <c r="UF197" s="264">
        <f t="shared" si="1007"/>
        <v>0.68362865517906402</v>
      </c>
      <c r="UG197" s="264">
        <f t="shared" si="1008"/>
        <v>871.62653535330662</v>
      </c>
      <c r="UH197" s="264">
        <f t="shared" si="1008"/>
        <v>0</v>
      </c>
      <c r="UI197" s="191"/>
      <c r="UJ197" s="191"/>
      <c r="UK197" s="191"/>
      <c r="UL197" s="191"/>
      <c r="UM197" s="189"/>
      <c r="UN197" s="191"/>
      <c r="UO197" s="191"/>
      <c r="UP197" s="191"/>
      <c r="UQ197" s="191"/>
      <c r="UR197" s="191"/>
      <c r="US197" s="191"/>
      <c r="UT197" s="191"/>
      <c r="UU197" s="191"/>
      <c r="UV197" s="192"/>
      <c r="UW197" s="191"/>
      <c r="UX197" s="191"/>
      <c r="UY197" s="191"/>
      <c r="UZ197" s="191"/>
      <c r="VA197" s="191"/>
      <c r="VB197" s="191"/>
      <c r="VC197" s="191"/>
      <c r="VD197" s="191"/>
      <c r="VE197" s="191"/>
      <c r="VF197" s="191"/>
      <c r="VG197" s="191"/>
      <c r="VH197" s="191"/>
      <c r="VI197" s="191"/>
      <c r="VJ197" s="191"/>
      <c r="VK197" s="191"/>
      <c r="VL197" s="191"/>
      <c r="VM197" s="191"/>
      <c r="VN197" s="219"/>
      <c r="VO197" s="191"/>
      <c r="VP197" s="191"/>
      <c r="VQ197" s="191"/>
      <c r="VR197" s="191"/>
      <c r="VS197" s="191"/>
      <c r="VT197" s="191"/>
      <c r="VU197" s="191"/>
      <c r="VV197" s="191"/>
    </row>
    <row r="198" spans="1:594" ht="23.1" hidden="1" customHeight="1" thickBot="1" x14ac:dyDescent="0.35">
      <c r="A198" s="265">
        <v>161</v>
      </c>
      <c r="B198" s="266" t="s">
        <v>200</v>
      </c>
      <c r="C198" s="265">
        <v>5</v>
      </c>
      <c r="D198" s="267">
        <v>3220.99</v>
      </c>
      <c r="E198" s="239"/>
      <c r="F198" s="240">
        <f t="shared" si="1009"/>
        <v>3220.99</v>
      </c>
      <c r="G198" s="240"/>
      <c r="H198" s="268">
        <f>864</f>
        <v>864</v>
      </c>
      <c r="I198" s="269">
        <v>3.2684000000000002</v>
      </c>
      <c r="J198" s="269">
        <v>3.2684000000000002</v>
      </c>
      <c r="K198" s="269">
        <f t="shared" si="1213"/>
        <v>2.6686000000000001</v>
      </c>
      <c r="L198" s="269">
        <f t="shared" si="1214"/>
        <v>2.8825000000000003</v>
      </c>
      <c r="M198" s="269">
        <v>0.47870000000000001</v>
      </c>
      <c r="N198" s="269">
        <v>0.21390000000000001</v>
      </c>
      <c r="O198" s="269">
        <v>0.38590000000000002</v>
      </c>
      <c r="P198" s="269">
        <v>6.8999999999999999E-3</v>
      </c>
      <c r="Q198" s="269">
        <v>0</v>
      </c>
      <c r="R198" s="269">
        <v>0</v>
      </c>
      <c r="S198" s="269">
        <v>0.53969999999999996</v>
      </c>
      <c r="T198" s="269">
        <v>4.0099999999999997E-2</v>
      </c>
      <c r="U198" s="269">
        <v>1.1000000000000001E-3</v>
      </c>
      <c r="V198" s="269">
        <v>0.15129999999999999</v>
      </c>
      <c r="W198" s="269">
        <v>0.1512</v>
      </c>
      <c r="X198" s="269">
        <v>0.87190000000000001</v>
      </c>
      <c r="Y198" s="269">
        <v>0.12529999999999999</v>
      </c>
      <c r="Z198" s="269">
        <v>2.0000000000000001E-4</v>
      </c>
      <c r="AA198" s="269">
        <v>0.30220000000000002</v>
      </c>
      <c r="AB198" s="269">
        <v>0</v>
      </c>
      <c r="AC198" s="244">
        <v>262.68</v>
      </c>
      <c r="AD198" s="243">
        <f t="shared" si="1217"/>
        <v>57.7896</v>
      </c>
      <c r="AE198" s="243">
        <f t="shared" si="806"/>
        <v>0</v>
      </c>
      <c r="AF198" s="243">
        <f t="shared" si="1010"/>
        <v>0</v>
      </c>
      <c r="AG198" s="243">
        <f t="shared" si="1011"/>
        <v>0</v>
      </c>
      <c r="AH198" s="244">
        <v>9.5232500729166691</v>
      </c>
      <c r="AI198" s="243">
        <f t="shared" si="807"/>
        <v>37.494434697802568</v>
      </c>
      <c r="AJ198" s="243">
        <f t="shared" si="1012"/>
        <v>1.2085824085694123</v>
      </c>
      <c r="AK198" s="243">
        <f t="shared" si="1013"/>
        <v>31.98257462293531</v>
      </c>
      <c r="AL198" s="243">
        <f t="shared" si="808"/>
        <v>18.374364238535961</v>
      </c>
      <c r="AM198" s="243">
        <f t="shared" si="1014"/>
        <v>463.03397881110618</v>
      </c>
      <c r="AN198" s="244">
        <v>569.28</v>
      </c>
      <c r="AO198" s="244">
        <v>125.24160000000001</v>
      </c>
      <c r="AP198" s="243">
        <f t="shared" si="1015"/>
        <v>0</v>
      </c>
      <c r="AQ198" s="243">
        <f t="shared" si="1016"/>
        <v>0</v>
      </c>
      <c r="AR198" s="243">
        <f t="shared" si="1017"/>
        <v>0</v>
      </c>
      <c r="AS198" s="244">
        <v>55.223982538774997</v>
      </c>
      <c r="AT198" s="244" t="e">
        <f t="shared" si="809"/>
        <v>#REF!</v>
      </c>
      <c r="AU198" s="243">
        <f t="shared" si="810"/>
        <v>85.187563240398859</v>
      </c>
      <c r="AV198" s="243">
        <f t="shared" si="1018"/>
        <v>2.7459059242003807</v>
      </c>
      <c r="AW198" s="243">
        <f t="shared" si="1019"/>
        <v>72.664586631086152</v>
      </c>
      <c r="AX198" s="243">
        <f t="shared" si="811"/>
        <v>41.746657288958694</v>
      </c>
      <c r="AY198" s="243">
        <f t="shared" si="1020"/>
        <v>1052.0157636817589</v>
      </c>
      <c r="AZ198" s="244">
        <v>152</v>
      </c>
      <c r="BA198" s="243">
        <f t="shared" si="1021"/>
        <v>774.76933333333318</v>
      </c>
      <c r="BB198" s="243">
        <f t="shared" si="1022"/>
        <v>80.797373333333312</v>
      </c>
      <c r="BC198" s="243">
        <f t="shared" si="1023"/>
        <v>64.637898666666658</v>
      </c>
      <c r="BD198" s="243">
        <f t="shared" si="1024"/>
        <v>16.159474666666654</v>
      </c>
      <c r="BE198" s="244">
        <v>30.299015000000001</v>
      </c>
      <c r="BF198" s="243">
        <f t="shared" si="1025"/>
        <v>24.239212000000002</v>
      </c>
      <c r="BG198" s="243">
        <f t="shared" si="1026"/>
        <v>6.0598029999999987</v>
      </c>
      <c r="BH198" s="243">
        <f t="shared" si="812"/>
        <v>100.65380036177523</v>
      </c>
      <c r="BI198" s="243">
        <f t="shared" si="1027"/>
        <v>3.2444391668619699</v>
      </c>
      <c r="BJ198" s="243">
        <f t="shared" si="1028"/>
        <v>85.857213399757555</v>
      </c>
      <c r="BK198" s="243">
        <f t="shared" si="813"/>
        <v>49.325976101422093</v>
      </c>
      <c r="BL198" s="243">
        <f t="shared" si="1029"/>
        <v>1243.0145977558366</v>
      </c>
      <c r="BM198" s="244">
        <v>7.77</v>
      </c>
      <c r="BN198" s="243">
        <f t="shared" si="1030"/>
        <v>1.7093999999999998</v>
      </c>
      <c r="BO198" s="243">
        <f t="shared" si="814"/>
        <v>0</v>
      </c>
      <c r="BP198" s="243">
        <f t="shared" si="1031"/>
        <v>0</v>
      </c>
      <c r="BQ198" s="243">
        <f t="shared" si="1032"/>
        <v>0</v>
      </c>
      <c r="BR198" s="244">
        <v>1.47935976045833</v>
      </c>
      <c r="BS198" s="243">
        <f t="shared" si="815"/>
        <v>1.2451557726678586</v>
      </c>
      <c r="BT198" s="243">
        <f t="shared" si="1033"/>
        <v>4.0135912833571118E-2</v>
      </c>
      <c r="BU198" s="243">
        <f t="shared" si="1034"/>
        <v>1.06211195708099</v>
      </c>
      <c r="BV198" s="243">
        <f t="shared" si="816"/>
        <v>0.61019577665630953</v>
      </c>
      <c r="BW198" s="243">
        <f t="shared" si="1035"/>
        <v>15.376933571738999</v>
      </c>
      <c r="BX198" s="244">
        <v>0</v>
      </c>
      <c r="BY198" s="243">
        <f t="shared" si="817"/>
        <v>0</v>
      </c>
      <c r="BZ198" s="243">
        <f t="shared" si="1036"/>
        <v>0</v>
      </c>
      <c r="CA198" s="243">
        <f t="shared" si="1037"/>
        <v>0</v>
      </c>
      <c r="CB198" s="243">
        <f t="shared" si="818"/>
        <v>0</v>
      </c>
      <c r="CC198" s="243">
        <f t="shared" si="1038"/>
        <v>0</v>
      </c>
      <c r="CD198" s="245"/>
      <c r="CE198" s="243">
        <f t="shared" si="819"/>
        <v>0</v>
      </c>
      <c r="CF198" s="243">
        <f t="shared" si="1039"/>
        <v>0</v>
      </c>
      <c r="CG198" s="243">
        <f t="shared" si="1040"/>
        <v>0</v>
      </c>
      <c r="CH198" s="243">
        <f t="shared" si="820"/>
        <v>0</v>
      </c>
      <c r="CI198" s="243">
        <f t="shared" si="1041"/>
        <v>0</v>
      </c>
      <c r="CJ198" s="245"/>
      <c r="CK198" s="243">
        <f t="shared" si="821"/>
        <v>0</v>
      </c>
      <c r="CL198" s="243">
        <f t="shared" si="1042"/>
        <v>0</v>
      </c>
      <c r="CM198" s="243">
        <f t="shared" si="1043"/>
        <v>0</v>
      </c>
      <c r="CN198" s="243">
        <f t="shared" si="822"/>
        <v>0</v>
      </c>
      <c r="CO198" s="243">
        <f t="shared" si="1044"/>
        <v>0</v>
      </c>
      <c r="CP198" s="243">
        <v>0</v>
      </c>
      <c r="CQ198" s="243">
        <f t="shared" si="823"/>
        <v>0</v>
      </c>
      <c r="CR198" s="243">
        <f t="shared" si="1178"/>
        <v>0</v>
      </c>
      <c r="CS198" s="243">
        <f t="shared" si="1045"/>
        <v>0</v>
      </c>
      <c r="CT198" s="243">
        <f t="shared" si="824"/>
        <v>0</v>
      </c>
      <c r="CU198" s="243">
        <f t="shared" si="1046"/>
        <v>0</v>
      </c>
      <c r="CV198" s="243"/>
      <c r="CW198" s="243">
        <f t="shared" si="825"/>
        <v>0</v>
      </c>
      <c r="CX198" s="243">
        <f t="shared" si="1179"/>
        <v>0</v>
      </c>
      <c r="CY198" s="243">
        <f t="shared" si="1047"/>
        <v>0</v>
      </c>
      <c r="CZ198" s="243">
        <f t="shared" si="826"/>
        <v>0</v>
      </c>
      <c r="DA198" s="243">
        <f t="shared" si="1048"/>
        <v>0</v>
      </c>
      <c r="DB198" s="244">
        <v>0</v>
      </c>
      <c r="DC198" s="243">
        <f t="shared" si="1049"/>
        <v>0</v>
      </c>
      <c r="DD198" s="243">
        <f t="shared" si="827"/>
        <v>0</v>
      </c>
      <c r="DE198" s="244">
        <v>0</v>
      </c>
      <c r="DF198" s="244">
        <v>0</v>
      </c>
      <c r="DG198" s="243">
        <f t="shared" si="828"/>
        <v>0</v>
      </c>
      <c r="DH198" s="243">
        <f t="shared" si="829"/>
        <v>0</v>
      </c>
      <c r="DI198" s="243">
        <f t="shared" si="1050"/>
        <v>0</v>
      </c>
      <c r="DJ198" s="244">
        <v>216.61</v>
      </c>
      <c r="DK198" s="243">
        <f t="shared" si="1051"/>
        <v>47.654200000000003</v>
      </c>
      <c r="DL198" s="243">
        <f t="shared" si="830"/>
        <v>0</v>
      </c>
      <c r="DM198" s="244">
        <v>9.0857755607699904</v>
      </c>
      <c r="DN198" s="244">
        <v>10.1324241475</v>
      </c>
      <c r="DO198" s="243">
        <f t="shared" si="831"/>
        <v>32.209826126503842</v>
      </c>
      <c r="DP198" s="243">
        <f t="shared" si="832"/>
        <v>15.784611291738694</v>
      </c>
      <c r="DQ198" s="243">
        <f t="shared" si="1052"/>
        <v>397.77220455181509</v>
      </c>
      <c r="DR198" s="244">
        <v>47.91</v>
      </c>
      <c r="DS198" s="243">
        <f t="shared" si="1053"/>
        <v>10.540199999999999</v>
      </c>
      <c r="DT198" s="243">
        <f t="shared" si="833"/>
        <v>0</v>
      </c>
      <c r="DU198" s="244">
        <v>2.0263697174050002</v>
      </c>
      <c r="DV198" s="244">
        <v>0</v>
      </c>
      <c r="DW198" s="243">
        <f t="shared" si="834"/>
        <v>6.8714664378797954</v>
      </c>
      <c r="DX198" s="243">
        <f t="shared" si="835"/>
        <v>3.3674018077642396</v>
      </c>
      <c r="DY198" s="243">
        <f t="shared" si="836"/>
        <v>84.858525555658829</v>
      </c>
      <c r="DZ198" s="244">
        <v>166.35</v>
      </c>
      <c r="EA198" s="243">
        <f t="shared" si="1054"/>
        <v>36.597000000000001</v>
      </c>
      <c r="EB198" s="243">
        <f t="shared" si="837"/>
        <v>0</v>
      </c>
      <c r="EC198" s="244">
        <v>6.8879249858699998</v>
      </c>
      <c r="ED198" s="244">
        <v>6.5587662000000005E-2</v>
      </c>
      <c r="EE198" s="243">
        <f t="shared" si="838"/>
        <v>23.849307834311663</v>
      </c>
      <c r="EF198" s="243">
        <f t="shared" si="839"/>
        <v>11.687491024109086</v>
      </c>
      <c r="EG198" s="243">
        <f t="shared" si="840"/>
        <v>294.52477380754891</v>
      </c>
      <c r="EH198" s="244">
        <v>25.08</v>
      </c>
      <c r="EI198" s="243">
        <f t="shared" si="1055"/>
        <v>5.5175999999999998</v>
      </c>
      <c r="EJ198" s="243">
        <f t="shared" si="841"/>
        <v>0</v>
      </c>
      <c r="EK198" s="244">
        <v>1.058011686905</v>
      </c>
      <c r="EL198" s="244">
        <v>0</v>
      </c>
      <c r="EM198" s="243">
        <f t="shared" si="842"/>
        <v>3.5967726723515092</v>
      </c>
      <c r="EN198" s="243">
        <f t="shared" si="843"/>
        <v>1.7626192179628255</v>
      </c>
      <c r="EO198" s="243">
        <f t="shared" si="1056"/>
        <v>44.418004292663198</v>
      </c>
      <c r="EP198" s="244">
        <v>0</v>
      </c>
      <c r="EQ198" s="244">
        <v>373.63484</v>
      </c>
      <c r="ER198" s="244">
        <v>0</v>
      </c>
      <c r="ES198" s="244">
        <v>0</v>
      </c>
      <c r="ET198" s="244">
        <v>0</v>
      </c>
      <c r="EU198" s="243">
        <f t="shared" si="844"/>
        <v>42.453123169512224</v>
      </c>
      <c r="EV198" s="243">
        <f t="shared" si="1057"/>
        <v>1.3684190271179104</v>
      </c>
      <c r="EW198" s="243">
        <f t="shared" si="1058"/>
        <v>36.212312325518617</v>
      </c>
      <c r="EX198" s="243">
        <f t="shared" si="845"/>
        <v>20.804398158475614</v>
      </c>
      <c r="EY198" s="243">
        <f t="shared" si="1059"/>
        <v>524.27083359358539</v>
      </c>
      <c r="EZ198" s="245">
        <f t="shared" si="1060"/>
        <v>455.95</v>
      </c>
      <c r="FA198" s="245">
        <f t="shared" si="1060"/>
        <v>100.30900000000001</v>
      </c>
      <c r="FB198" s="245">
        <f t="shared" si="1060"/>
        <v>0</v>
      </c>
      <c r="FC198" s="245">
        <f t="shared" si="1061"/>
        <v>0</v>
      </c>
      <c r="FD198" s="245">
        <f t="shared" si="1062"/>
        <v>0</v>
      </c>
      <c r="FE198" s="245">
        <f t="shared" si="1063"/>
        <v>29.256093760449993</v>
      </c>
      <c r="FF198" s="245">
        <f t="shared" si="1064"/>
        <v>108.98049624055903</v>
      </c>
      <c r="FG198" s="245">
        <f t="shared" si="1065"/>
        <v>3.5128389505022688</v>
      </c>
      <c r="FH198" s="245">
        <f t="shared" si="1066"/>
        <v>92.959845415737746</v>
      </c>
      <c r="FI198" s="245">
        <f t="shared" si="1067"/>
        <v>53.406521500050459</v>
      </c>
      <c r="FJ198" s="245">
        <f t="shared" si="1067"/>
        <v>1345.8443418012714</v>
      </c>
      <c r="FK198" s="244">
        <f t="shared" si="846"/>
        <v>92.117050199739452</v>
      </c>
      <c r="FL198" s="244">
        <v>10.466519873097701</v>
      </c>
      <c r="FM198" s="243">
        <f t="shared" si="1068"/>
        <v>0.33737411697286895</v>
      </c>
      <c r="FN198" s="243">
        <f t="shared" si="1069"/>
        <v>8.9278917146442822</v>
      </c>
      <c r="FO198" s="244">
        <v>5.1291784936548801</v>
      </c>
      <c r="FP198" s="244">
        <f t="shared" si="1070"/>
        <v>129.25529827979042</v>
      </c>
      <c r="FQ198" s="244">
        <f t="shared" si="847"/>
        <v>2.3606000051185556</v>
      </c>
      <c r="FR198" s="244">
        <v>0.26821600140728102</v>
      </c>
      <c r="FS198" s="243">
        <f t="shared" si="1071"/>
        <v>8.6455801670392088E-3</v>
      </c>
      <c r="FT198" s="243">
        <f t="shared" si="1072"/>
        <v>0.22878697463270281</v>
      </c>
      <c r="FU198" s="244">
        <v>0.13144080007036399</v>
      </c>
      <c r="FV198" s="244">
        <f t="shared" si="1073"/>
        <v>3.3123081679154409</v>
      </c>
      <c r="FW198" s="270">
        <v>4.2199E-2</v>
      </c>
      <c r="FX198" s="243">
        <f t="shared" si="1074"/>
        <v>187.66666786000309</v>
      </c>
      <c r="FY198" s="243">
        <f t="shared" si="1075"/>
        <v>41.286666929200678</v>
      </c>
      <c r="FZ198" s="243">
        <f t="shared" si="848"/>
        <v>0</v>
      </c>
      <c r="GA198" s="243">
        <f t="shared" si="1076"/>
        <v>0</v>
      </c>
      <c r="GB198" s="243">
        <f t="shared" si="1077"/>
        <v>0</v>
      </c>
      <c r="GC198" s="243">
        <f t="shared" si="1078"/>
        <v>3.2859321359891807</v>
      </c>
      <c r="GD198" s="243">
        <f t="shared" si="849"/>
        <v>26.38748089865614</v>
      </c>
      <c r="GE198" s="243">
        <f t="shared" si="1079"/>
        <v>0.85056476988160212</v>
      </c>
      <c r="GF198" s="243">
        <f t="shared" si="1080"/>
        <v>22.508395812726061</v>
      </c>
      <c r="GG198" s="243">
        <f t="shared" si="850"/>
        <v>12.931337391192455</v>
      </c>
      <c r="GH198" s="247">
        <f t="shared" si="1081"/>
        <v>325.86970225804987</v>
      </c>
      <c r="GI198" s="244">
        <v>210</v>
      </c>
      <c r="GJ198" s="244">
        <v>4056.22</v>
      </c>
      <c r="GK198" s="244">
        <v>892.36839999999995</v>
      </c>
      <c r="GL198" s="244">
        <v>2487.9774857170701</v>
      </c>
      <c r="GM198" s="244">
        <v>71.022008333333304</v>
      </c>
      <c r="GN198" s="271">
        <v>186.26</v>
      </c>
      <c r="GO198" s="243">
        <f t="shared" si="1082"/>
        <v>40.977199999999996</v>
      </c>
      <c r="GP198" s="243">
        <f t="shared" si="851"/>
        <v>0</v>
      </c>
      <c r="GQ198" s="243">
        <f t="shared" si="1083"/>
        <v>0</v>
      </c>
      <c r="GR198" s="243">
        <f t="shared" si="1084"/>
        <v>0</v>
      </c>
      <c r="GS198" s="244">
        <v>3.70627575733333</v>
      </c>
      <c r="GT198" s="244">
        <v>1.9648769191079201</v>
      </c>
      <c r="GU198" s="245"/>
      <c r="GV198" s="243">
        <f t="shared" si="852"/>
        <v>26.463503733702005</v>
      </c>
      <c r="GW198" s="243">
        <f t="shared" si="1085"/>
        <v>0.85301526318351584</v>
      </c>
      <c r="GX198" s="243">
        <f t="shared" si="1086"/>
        <v>22.57324292975818</v>
      </c>
      <c r="GY198" s="243">
        <f t="shared" si="853"/>
        <v>12.968592820507164</v>
      </c>
      <c r="GZ198" s="243">
        <f t="shared" si="1087"/>
        <v>326.80853907678051</v>
      </c>
      <c r="HA198" s="244">
        <v>0</v>
      </c>
      <c r="HB198" s="244">
        <v>44</v>
      </c>
      <c r="HC198" s="244">
        <v>0</v>
      </c>
      <c r="HD198" s="244">
        <v>0</v>
      </c>
      <c r="HE198" s="244">
        <v>0</v>
      </c>
      <c r="HF198" s="243">
        <f t="shared" si="1088"/>
        <v>0</v>
      </c>
      <c r="HG198" s="243">
        <f t="shared" si="854"/>
        <v>0</v>
      </c>
      <c r="HH198" s="244">
        <v>0</v>
      </c>
      <c r="HI198" s="244">
        <v>0</v>
      </c>
      <c r="HJ198" s="243">
        <f t="shared" si="855"/>
        <v>0</v>
      </c>
      <c r="HK198" s="243">
        <f t="shared" si="856"/>
        <v>0</v>
      </c>
      <c r="HL198" s="243">
        <f t="shared" si="857"/>
        <v>0</v>
      </c>
      <c r="HM198" s="244">
        <v>101.24</v>
      </c>
      <c r="HN198" s="243">
        <f t="shared" si="1089"/>
        <v>22.2728</v>
      </c>
      <c r="HO198" s="243">
        <f t="shared" si="858"/>
        <v>0</v>
      </c>
      <c r="HP198" s="244">
        <v>4.3677874241849901</v>
      </c>
      <c r="HQ198" s="244">
        <v>98.806875224550794</v>
      </c>
      <c r="HR198" s="243">
        <f t="shared" si="859"/>
        <v>25.756674010408084</v>
      </c>
      <c r="HS198" s="243">
        <f t="shared" si="860"/>
        <v>12.622206832957195</v>
      </c>
      <c r="HT198" s="243">
        <f t="shared" si="861"/>
        <v>318.07961219052123</v>
      </c>
      <c r="HU198" s="244">
        <v>78.55</v>
      </c>
      <c r="HV198" s="243">
        <f t="shared" si="1090"/>
        <v>17.280999999999999</v>
      </c>
      <c r="HW198" s="243">
        <f t="shared" si="862"/>
        <v>0</v>
      </c>
      <c r="HX198" s="244">
        <v>3.2083539725199901</v>
      </c>
      <c r="HY198" s="244">
        <v>176.902594984915</v>
      </c>
      <c r="HZ198" s="243">
        <f t="shared" si="863"/>
        <v>31.353065326363147</v>
      </c>
      <c r="IA198" s="243">
        <f t="shared" si="864"/>
        <v>15.364750714189908</v>
      </c>
      <c r="IB198" s="243">
        <f t="shared" si="865"/>
        <v>387.19171799758561</v>
      </c>
      <c r="IC198" s="244">
        <v>29.51</v>
      </c>
      <c r="ID198" s="243">
        <f t="shared" si="1091"/>
        <v>6.4922000000000004</v>
      </c>
      <c r="IE198" s="243">
        <f t="shared" si="866"/>
        <v>0</v>
      </c>
      <c r="IF198" s="244">
        <v>1.301825667735</v>
      </c>
      <c r="IG198" s="244">
        <v>2.2761220798499999</v>
      </c>
      <c r="IH198" s="243">
        <f t="shared" si="867"/>
        <v>4.4971739985374972</v>
      </c>
      <c r="II198" s="243">
        <f t="shared" si="868"/>
        <v>2.2038660873061251</v>
      </c>
      <c r="IJ198" s="243">
        <f t="shared" si="1092"/>
        <v>55.537425400114351</v>
      </c>
      <c r="IK198" s="244">
        <v>62.93</v>
      </c>
      <c r="IL198" s="243">
        <f t="shared" si="1093"/>
        <v>13.8446</v>
      </c>
      <c r="IM198" s="243">
        <f t="shared" si="869"/>
        <v>0</v>
      </c>
      <c r="IN198" s="244">
        <v>2.8909751017800098</v>
      </c>
      <c r="IO198" s="244">
        <v>128.16408092256</v>
      </c>
      <c r="IP198" s="243">
        <f t="shared" si="870"/>
        <v>23.614013044069083</v>
      </c>
      <c r="IQ198" s="243">
        <f t="shared" si="871"/>
        <v>11.572183453420456</v>
      </c>
      <c r="IR198" s="243">
        <f t="shared" si="1094"/>
        <v>291.61902302619546</v>
      </c>
      <c r="IS198" s="244">
        <v>4.01</v>
      </c>
      <c r="IT198" s="243">
        <f t="shared" si="1095"/>
        <v>0.88219999999999998</v>
      </c>
      <c r="IU198" s="243">
        <f t="shared" si="872"/>
        <v>0</v>
      </c>
      <c r="IV198" s="244">
        <v>0.17523300798499999</v>
      </c>
      <c r="IW198" s="244">
        <v>0.415776470617014</v>
      </c>
      <c r="IX198" s="243">
        <f t="shared" si="873"/>
        <v>0.62301301281039045</v>
      </c>
      <c r="IY198" s="243">
        <f t="shared" si="874"/>
        <v>0.30531112457062021</v>
      </c>
      <c r="IZ198" s="243">
        <f t="shared" si="1096"/>
        <v>7.6938403391796282</v>
      </c>
      <c r="JA198" s="244">
        <v>57.291699999999999</v>
      </c>
      <c r="JB198" s="243">
        <f t="shared" si="1097"/>
        <v>12.604174</v>
      </c>
      <c r="JC198" s="244">
        <v>416.38043333333297</v>
      </c>
      <c r="JD198" s="243">
        <f t="shared" si="875"/>
        <v>0</v>
      </c>
      <c r="JE198" s="243">
        <f t="shared" si="876"/>
        <v>55.251667563007679</v>
      </c>
      <c r="JF198" s="243">
        <f t="shared" si="877"/>
        <v>27.076398744817034</v>
      </c>
      <c r="JG198" s="243">
        <f t="shared" si="1098"/>
        <v>682.32524836938921</v>
      </c>
      <c r="JH198" s="244">
        <v>0</v>
      </c>
      <c r="JI198" s="243">
        <f t="shared" si="1099"/>
        <v>0</v>
      </c>
      <c r="JJ198" s="244">
        <v>0</v>
      </c>
      <c r="JK198" s="243">
        <f t="shared" si="878"/>
        <v>0</v>
      </c>
      <c r="JL198" s="243">
        <f t="shared" si="879"/>
        <v>0</v>
      </c>
      <c r="JM198" s="243">
        <f t="shared" si="880"/>
        <v>0</v>
      </c>
      <c r="JN198" s="243">
        <f t="shared" si="1100"/>
        <v>0</v>
      </c>
      <c r="JO198" s="244">
        <v>13.999178571428599</v>
      </c>
      <c r="JP198" s="243">
        <f t="shared" si="1101"/>
        <v>3.0798192857142919</v>
      </c>
      <c r="JQ198" s="244">
        <v>17.055585714285801</v>
      </c>
      <c r="JR198" s="243">
        <f t="shared" si="881"/>
        <v>0</v>
      </c>
      <c r="JS198" s="243">
        <f t="shared" si="882"/>
        <v>3.8784383188084672</v>
      </c>
      <c r="JT198" s="243">
        <f t="shared" si="883"/>
        <v>1.9006510945118582</v>
      </c>
      <c r="JU198" s="243">
        <f t="shared" si="1102"/>
        <v>47.896407581698824</v>
      </c>
      <c r="JV198" s="244">
        <v>18.282285714285798</v>
      </c>
      <c r="JW198" s="243">
        <f t="shared" si="1103"/>
        <v>4.0221028571428761</v>
      </c>
      <c r="JX198" s="244">
        <v>37.5088000000001</v>
      </c>
      <c r="JY198" s="243">
        <f t="shared" si="884"/>
        <v>0</v>
      </c>
      <c r="JZ198" s="243">
        <f t="shared" si="885"/>
        <v>6.7960917712709197</v>
      </c>
      <c r="KA198" s="243">
        <f t="shared" si="886"/>
        <v>3.3304640171349846</v>
      </c>
      <c r="KB198" s="243">
        <f t="shared" si="1104"/>
        <v>83.927693231801612</v>
      </c>
      <c r="KC198" s="244">
        <v>119.213333333333</v>
      </c>
      <c r="KD198" s="243">
        <f t="shared" si="1105"/>
        <v>26.22693333333326</v>
      </c>
      <c r="KE198" s="244">
        <v>66.546666666666695</v>
      </c>
      <c r="KF198" s="243">
        <f t="shared" si="887"/>
        <v>0</v>
      </c>
      <c r="KG198" s="243">
        <f t="shared" si="888"/>
        <v>24.086371043790137</v>
      </c>
      <c r="KH198" s="243">
        <f t="shared" si="889"/>
        <v>11.803665218856155</v>
      </c>
      <c r="KI198" s="243">
        <f t="shared" si="1106"/>
        <v>297.45236351517508</v>
      </c>
      <c r="KJ198" s="244">
        <v>55.758594722222199</v>
      </c>
      <c r="KK198" s="243">
        <f t="shared" si="1107"/>
        <v>12.266890838888884</v>
      </c>
      <c r="KL198" s="244">
        <v>54.046867777777699</v>
      </c>
      <c r="KM198" s="243">
        <f t="shared" si="890"/>
        <v>0</v>
      </c>
      <c r="KN198" s="243">
        <f t="shared" si="891"/>
        <v>13.870100154172084</v>
      </c>
      <c r="KO198" s="243">
        <f t="shared" si="892"/>
        <v>6.7971226746530435</v>
      </c>
      <c r="KP198" s="243">
        <f t="shared" si="1108"/>
        <v>171.28749140125669</v>
      </c>
      <c r="KQ198" s="243">
        <f t="shared" si="1109"/>
        <v>540.78509234126955</v>
      </c>
      <c r="KR198" s="243">
        <f t="shared" si="1109"/>
        <v>118.97272031507931</v>
      </c>
      <c r="KS198" s="243">
        <f t="shared" si="1110"/>
        <v>1010.047978348761</v>
      </c>
      <c r="KT198" s="243">
        <f t="shared" si="1111"/>
        <v>0</v>
      </c>
      <c r="KU198" s="243">
        <f t="shared" si="1112"/>
        <v>0</v>
      </c>
      <c r="KV198" s="243">
        <f t="shared" si="1113"/>
        <v>0</v>
      </c>
      <c r="KW198" s="243">
        <f t="shared" si="1114"/>
        <v>189.72660824323748</v>
      </c>
      <c r="KX198" s="243">
        <f t="shared" si="1115"/>
        <v>6.1155806990672099</v>
      </c>
      <c r="KY198" s="243">
        <f t="shared" si="1116"/>
        <v>161.83589524691192</v>
      </c>
      <c r="KZ198" s="243">
        <f t="shared" si="1117"/>
        <v>92.976619962417374</v>
      </c>
      <c r="LA198" s="243">
        <f t="shared" si="1117"/>
        <v>2343.0108230529177</v>
      </c>
      <c r="LB198" s="244">
        <v>149.76</v>
      </c>
      <c r="LC198" s="243">
        <f t="shared" si="1118"/>
        <v>32.947199999999995</v>
      </c>
      <c r="LD198" s="243">
        <f t="shared" si="893"/>
        <v>0</v>
      </c>
      <c r="LE198" s="243">
        <f t="shared" si="1119"/>
        <v>0</v>
      </c>
      <c r="LF198" s="243">
        <f t="shared" si="1120"/>
        <v>0</v>
      </c>
      <c r="LG198" s="244">
        <v>13.057185454900001</v>
      </c>
      <c r="LH198" s="243">
        <f t="shared" si="894"/>
        <v>22.243133343562761</v>
      </c>
      <c r="LI198" s="243">
        <f t="shared" si="1121"/>
        <v>0.71697732976006701</v>
      </c>
      <c r="LJ198" s="243">
        <f t="shared" si="1122"/>
        <v>18.973287042252409</v>
      </c>
      <c r="LK198" s="243">
        <f t="shared" si="895"/>
        <v>10.900375939923139</v>
      </c>
      <c r="LL198" s="243">
        <f t="shared" si="1123"/>
        <v>274.68947368606308</v>
      </c>
      <c r="LM198" s="243">
        <f t="shared" si="896"/>
        <v>0.54166666784117723</v>
      </c>
      <c r="LN198" s="244">
        <v>6.1545228937110799E-2</v>
      </c>
      <c r="LO198" s="243">
        <f t="shared" si="1124"/>
        <v>1.9838272432769494E-3</v>
      </c>
      <c r="LP198" s="243">
        <f t="shared" si="1125"/>
        <v>5.2497787819218517E-2</v>
      </c>
      <c r="LQ198" s="243">
        <f t="shared" si="897"/>
        <v>3.0160594838914402E-2</v>
      </c>
      <c r="LR198" s="243">
        <f t="shared" si="1126"/>
        <v>0.7600469899406429</v>
      </c>
      <c r="LS198" s="244">
        <v>693.61656000000005</v>
      </c>
      <c r="LT198" s="243">
        <f t="shared" si="898"/>
        <v>78.810073637922429</v>
      </c>
      <c r="LU198" s="243">
        <f t="shared" si="1127"/>
        <v>2.5403361694751796</v>
      </c>
      <c r="LV198" s="243">
        <f t="shared" si="1128"/>
        <v>67.224618306129642</v>
      </c>
      <c r="LW198" s="243">
        <f t="shared" si="899"/>
        <v>38.621331681896123</v>
      </c>
      <c r="LX198" s="243">
        <f t="shared" si="1129"/>
        <v>973.25755838378223</v>
      </c>
      <c r="LY198" s="245">
        <f t="shared" si="900"/>
        <v>0</v>
      </c>
      <c r="LZ198" s="244">
        <v>0</v>
      </c>
      <c r="MA198" s="249">
        <f t="shared" si="1130"/>
        <v>0</v>
      </c>
      <c r="MB198" s="249">
        <f t="shared" si="1131"/>
        <v>0</v>
      </c>
      <c r="MC198" s="249">
        <f t="shared" si="901"/>
        <v>0</v>
      </c>
      <c r="MD198" s="247">
        <f t="shared" si="1132"/>
        <v>0</v>
      </c>
      <c r="ME198" s="250">
        <f t="shared" si="1133"/>
        <v>8496.249365516951</v>
      </c>
      <c r="MF198" s="251">
        <f t="shared" si="1180"/>
        <v>2879.3851474455528</v>
      </c>
      <c r="MG198" s="252" t="e">
        <f t="shared" si="1134"/>
        <v>#REF!</v>
      </c>
      <c r="MH198" s="252" t="e">
        <f t="shared" si="1181"/>
        <v>#REF!</v>
      </c>
      <c r="MI198" s="252">
        <f t="shared" si="1135"/>
        <v>693.61656000000005</v>
      </c>
      <c r="MJ198" s="252">
        <f t="shared" si="1136"/>
        <v>0</v>
      </c>
      <c r="MK198" s="252">
        <f t="shared" si="1182"/>
        <v>774.76933333333318</v>
      </c>
      <c r="ML198" s="252">
        <f t="shared" si="1137"/>
        <v>0</v>
      </c>
      <c r="MM198" s="252">
        <f t="shared" si="1138"/>
        <v>0</v>
      </c>
      <c r="MN198" s="252">
        <f t="shared" si="1139"/>
        <v>373.63484</v>
      </c>
      <c r="MO198" s="252">
        <f t="shared" si="1140"/>
        <v>92.117050199739452</v>
      </c>
      <c r="MP198" s="253">
        <f t="shared" si="1141"/>
        <v>2.3606000051185556</v>
      </c>
      <c r="MQ198" s="254">
        <f t="shared" si="1183"/>
        <v>0</v>
      </c>
      <c r="MR198" s="255">
        <f t="shared" si="1142"/>
        <v>0</v>
      </c>
      <c r="MS198" s="255">
        <f t="shared" si="1184"/>
        <v>0</v>
      </c>
      <c r="MT198" s="255">
        <f t="shared" si="1185"/>
        <v>730.44165444323858</v>
      </c>
      <c r="MU198" s="255">
        <f t="shared" si="902"/>
        <v>23.544799145836269</v>
      </c>
      <c r="MV198" s="255">
        <f t="shared" si="1143"/>
        <v>760.13717740372874</v>
      </c>
      <c r="MW198" s="255" t="e">
        <f t="shared" si="903"/>
        <v>#REF!</v>
      </c>
      <c r="MX198" s="255" t="e">
        <f t="shared" si="904"/>
        <v>#REF!</v>
      </c>
      <c r="MY198" s="256" t="e">
        <f t="shared" si="1144"/>
        <v>#REF!</v>
      </c>
      <c r="MZ198" s="254">
        <f t="shared" si="1145"/>
        <v>359.48834103998109</v>
      </c>
      <c r="NA198" s="255">
        <f t="shared" si="905"/>
        <v>405.14336035205872</v>
      </c>
      <c r="NB198" s="255">
        <f t="shared" si="1146"/>
        <v>1.2085824085694123</v>
      </c>
      <c r="NC198" s="255">
        <f t="shared" si="906"/>
        <v>1.4986421866260713</v>
      </c>
      <c r="ND198" s="255">
        <f t="shared" si="1147"/>
        <v>367.48728477071916</v>
      </c>
      <c r="NE198" s="255">
        <f t="shared" si="1215"/>
        <v>0.9782334136112254</v>
      </c>
      <c r="NF198" s="256">
        <f t="shared" si="1186"/>
        <v>3.2887734042919745E-3</v>
      </c>
      <c r="NG198" s="257">
        <f t="shared" si="1187"/>
        <v>1.1250249491456557</v>
      </c>
      <c r="NH198" s="254">
        <f t="shared" si="1148"/>
        <v>783.17239568992511</v>
      </c>
      <c r="NI198" s="255">
        <f t="shared" si="907"/>
        <v>882.63528994254557</v>
      </c>
      <c r="NJ198" s="255" t="e">
        <f t="shared" si="1149"/>
        <v>#REF!</v>
      </c>
      <c r="NK198" s="255" t="e">
        <f t="shared" si="908"/>
        <v>#REF!</v>
      </c>
      <c r="NL198" s="255">
        <f t="shared" si="1150"/>
        <v>834.93314577917374</v>
      </c>
      <c r="NM198" s="255">
        <f t="shared" si="1188"/>
        <v>0.93800611420098234</v>
      </c>
      <c r="NN198" s="256" t="e">
        <f t="shared" si="1189"/>
        <v>#REF!</v>
      </c>
      <c r="NO198" s="257" t="e">
        <f t="shared" si="1216"/>
        <v>#REF!</v>
      </c>
      <c r="NP198" s="254">
        <f t="shared" si="1151"/>
        <v>104.74580034770422</v>
      </c>
      <c r="NQ198" s="255">
        <f t="shared" si="909"/>
        <v>118.04851699186266</v>
      </c>
      <c r="NR198" s="255">
        <f t="shared" si="1152"/>
        <v>92.121549833528618</v>
      </c>
      <c r="NS198" s="255">
        <f t="shared" si="910"/>
        <v>114.23072179357548</v>
      </c>
      <c r="NT198" s="255">
        <f t="shared" si="1153"/>
        <v>986.51952202844166</v>
      </c>
      <c r="NU198" s="255">
        <f t="shared" si="1154"/>
        <v>0.1061771186568413</v>
      </c>
      <c r="NV198" s="256">
        <f t="shared" si="1155"/>
        <v>9.3380361742981019E-2</v>
      </c>
      <c r="NW198" s="257">
        <f t="shared" si="911"/>
        <v>1.0358957808877343</v>
      </c>
      <c r="NX198" s="254">
        <f t="shared" si="1156"/>
        <v>10.775176587638807</v>
      </c>
      <c r="NY198" s="255">
        <f t="shared" si="912"/>
        <v>12.143624014268935</v>
      </c>
      <c r="NZ198" s="255">
        <f t="shared" si="1157"/>
        <v>4.0135912833571118E-2</v>
      </c>
      <c r="OA198" s="255">
        <f t="shared" si="913"/>
        <v>4.9768531913628185E-2</v>
      </c>
      <c r="OB198" s="255">
        <f t="shared" si="1158"/>
        <v>12.203915533126189</v>
      </c>
      <c r="OC198" s="255">
        <f t="shared" si="1190"/>
        <v>0.88292782413896365</v>
      </c>
      <c r="OD198" s="256">
        <f t="shared" si="1191"/>
        <v>3.2887734042919741E-3</v>
      </c>
      <c r="OE198" s="257">
        <f t="shared" si="1192"/>
        <v>1.1129211392826783</v>
      </c>
      <c r="OF198" s="254">
        <f t="shared" si="1159"/>
        <v>0</v>
      </c>
      <c r="OG198" s="255">
        <f t="shared" si="914"/>
        <v>0</v>
      </c>
      <c r="OH198" s="255">
        <f t="shared" si="1160"/>
        <v>0</v>
      </c>
      <c r="OI198" s="255">
        <f t="shared" si="915"/>
        <v>0</v>
      </c>
      <c r="OJ198" s="255">
        <f t="shared" si="1161"/>
        <v>0</v>
      </c>
      <c r="OK198" s="255"/>
      <c r="OL198" s="256"/>
      <c r="OM198" s="257"/>
      <c r="ON198" s="258"/>
      <c r="OO198" s="254">
        <f t="shared" si="1162"/>
        <v>0</v>
      </c>
      <c r="OP198" s="255">
        <f t="shared" si="916"/>
        <v>0</v>
      </c>
      <c r="OQ198" s="255">
        <f t="shared" si="1163"/>
        <v>0</v>
      </c>
      <c r="OR198" s="255">
        <f t="shared" si="917"/>
        <v>0</v>
      </c>
      <c r="OS198" s="255">
        <f t="shared" si="1164"/>
        <v>0</v>
      </c>
      <c r="OT198" s="255"/>
      <c r="OU198" s="256"/>
      <c r="OV198" s="257"/>
      <c r="OW198" s="258"/>
      <c r="OX198" s="254">
        <f t="shared" si="1165"/>
        <v>669.67001140720004</v>
      </c>
      <c r="OY198" s="255">
        <f t="shared" si="918"/>
        <v>754.71810285591448</v>
      </c>
      <c r="OZ198" s="255">
        <f t="shared" si="1166"/>
        <v>3.5128389505022688</v>
      </c>
      <c r="PA198" s="255">
        <f t="shared" si="919"/>
        <v>4.3559202986228129</v>
      </c>
      <c r="PB198" s="255">
        <f t="shared" si="1167"/>
        <v>1068.1304300010092</v>
      </c>
      <c r="PC198" s="255">
        <f t="shared" si="1218"/>
        <v>0.62695527867937184</v>
      </c>
      <c r="PD198" s="259">
        <f t="shared" si="920"/>
        <v>3.2887734042919736E-3</v>
      </c>
      <c r="PE198" s="257">
        <f t="shared" si="1219"/>
        <v>1.0804126260093103</v>
      </c>
      <c r="PF198" s="254">
        <f t="shared" si="921"/>
        <v>10.892027891866023</v>
      </c>
      <c r="PG198" s="255">
        <f t="shared" si="922"/>
        <v>12.275315434133008</v>
      </c>
      <c r="PH198" s="255">
        <f t="shared" si="1168"/>
        <v>0.33737411697286895</v>
      </c>
      <c r="PI198" s="255">
        <f t="shared" si="923"/>
        <v>0.41834390504635749</v>
      </c>
      <c r="PJ198" s="255">
        <f t="shared" si="924"/>
        <v>102.58357006332572</v>
      </c>
      <c r="PK198" s="255">
        <f t="shared" si="1193"/>
        <v>0.1061771186666859</v>
      </c>
      <c r="PL198" s="259">
        <f t="shared" si="1194"/>
        <v>3.2887734045969055E-3</v>
      </c>
      <c r="PM198" s="257">
        <f t="shared" si="1195"/>
        <v>1.0142737996877724</v>
      </c>
      <c r="PN198" s="254">
        <f t="shared" si="925"/>
        <v>0.27912010905189744</v>
      </c>
      <c r="PO198" s="255">
        <f t="shared" si="926"/>
        <v>0.31456836290148843</v>
      </c>
      <c r="PP198" s="255">
        <f t="shared" si="1169"/>
        <v>8.6455801670392088E-3</v>
      </c>
      <c r="PQ198" s="255">
        <f t="shared" si="927"/>
        <v>1.0720519407128619E-2</v>
      </c>
      <c r="PR198" s="255">
        <f t="shared" si="928"/>
        <v>2.6288160062820958</v>
      </c>
      <c r="PS198" s="255">
        <f t="shared" si="1196"/>
        <v>0.10617711866668592</v>
      </c>
      <c r="PT198" s="259">
        <f t="shared" si="1197"/>
        <v>3.2887734045969055E-3</v>
      </c>
      <c r="PU198" s="257">
        <f t="shared" si="1198"/>
        <v>1.0142737996877724</v>
      </c>
      <c r="PV198" s="254">
        <f t="shared" si="929"/>
        <v>256.41357768072959</v>
      </c>
      <c r="PW198" s="255">
        <f t="shared" si="930"/>
        <v>288.97810204618224</v>
      </c>
      <c r="PX198" s="255">
        <f t="shared" si="931"/>
        <v>0.85056476988160212</v>
      </c>
      <c r="PY198" s="255">
        <f t="shared" si="932"/>
        <v>1.0547003146531866</v>
      </c>
      <c r="PZ198" s="255">
        <f t="shared" si="933"/>
        <v>258.62674782384909</v>
      </c>
      <c r="QA198" s="255">
        <f t="shared" si="1170"/>
        <v>0.99144260923612249</v>
      </c>
      <c r="QB198" s="259">
        <f t="shared" si="934"/>
        <v>3.2887734042919745E-3</v>
      </c>
      <c r="QC198" s="257">
        <f t="shared" si="1171"/>
        <v>1.1267025169900176</v>
      </c>
      <c r="QD198" s="254">
        <f t="shared" si="935"/>
        <v>254.77655637430496</v>
      </c>
      <c r="QE198" s="255">
        <f t="shared" si="936"/>
        <v>287.13317903384171</v>
      </c>
      <c r="QF198" s="255">
        <f t="shared" si="937"/>
        <v>0.85301526318351584</v>
      </c>
      <c r="QG198" s="255">
        <f t="shared" si="938"/>
        <v>1.0577389263475596</v>
      </c>
      <c r="QH198" s="255">
        <f t="shared" si="939"/>
        <v>259.37185641014327</v>
      </c>
      <c r="QI198" s="255">
        <f t="shared" si="1199"/>
        <v>0.98228296585666652</v>
      </c>
      <c r="QJ198" s="259">
        <f t="shared" si="1200"/>
        <v>3.2887734042919736E-3</v>
      </c>
      <c r="QK198" s="257">
        <f t="shared" si="1201"/>
        <v>1.1255392422808268</v>
      </c>
      <c r="QL198" s="254">
        <f t="shared" si="940"/>
        <v>857.19760485758138</v>
      </c>
      <c r="QM198" s="255">
        <f t="shared" si="941"/>
        <v>966.0617006744942</v>
      </c>
      <c r="QN198" s="255">
        <f t="shared" si="942"/>
        <v>6.1155806990672099</v>
      </c>
      <c r="QO198" s="255">
        <f t="shared" si="943"/>
        <v>7.5833200668433403</v>
      </c>
      <c r="QP198" s="255">
        <f t="shared" si="1172"/>
        <v>1859.5323992483472</v>
      </c>
      <c r="QQ198" s="255">
        <f t="shared" si="1173"/>
        <v>0.46097481560637199</v>
      </c>
      <c r="QR198" s="259">
        <f t="shared" si="944"/>
        <v>3.2887734042919745E-3</v>
      </c>
      <c r="QS198" s="257">
        <f t="shared" si="1174"/>
        <v>1.0593331071990393</v>
      </c>
      <c r="QT198" s="254">
        <f t="shared" si="945"/>
        <v>205.85461019154795</v>
      </c>
      <c r="QU198" s="255">
        <f t="shared" si="946"/>
        <v>231.99814568587453</v>
      </c>
      <c r="QV198" s="255">
        <f t="shared" si="947"/>
        <v>0.71697732976006701</v>
      </c>
      <c r="QW198" s="255">
        <f t="shared" si="948"/>
        <v>0.8890518889024831</v>
      </c>
      <c r="QX198" s="255">
        <f t="shared" si="949"/>
        <v>218.00751879846274</v>
      </c>
      <c r="QY198" s="255">
        <f t="shared" si="1202"/>
        <v>0.944254635464433</v>
      </c>
      <c r="QZ198" s="259">
        <f t="shared" si="1203"/>
        <v>3.2887734042919749E-3</v>
      </c>
      <c r="RA198" s="257">
        <f t="shared" si="1204"/>
        <v>1.1207096443210129</v>
      </c>
      <c r="RB198" s="254">
        <f t="shared" si="950"/>
        <v>6.4047301139446594E-2</v>
      </c>
      <c r="RC198" s="255">
        <f t="shared" si="951"/>
        <v>7.2181308384156317E-2</v>
      </c>
      <c r="RD198" s="255">
        <f t="shared" si="1175"/>
        <v>1.9838272432769494E-3</v>
      </c>
      <c r="RE198" s="255">
        <f t="shared" si="952"/>
        <v>2.4599457816634174E-3</v>
      </c>
      <c r="RF198" s="255">
        <f t="shared" si="953"/>
        <v>0.60321189677828801</v>
      </c>
      <c r="RG198" s="255">
        <f t="shared" si="1205"/>
        <v>0.1061771186568413</v>
      </c>
      <c r="RH198" s="259">
        <f t="shared" si="1206"/>
        <v>3.2887734042919745E-3</v>
      </c>
      <c r="RI198" s="257">
        <f t="shared" si="1207"/>
        <v>1.0142737996864488</v>
      </c>
      <c r="RJ198" s="254">
        <f t="shared" si="954"/>
        <v>82.014034333478165</v>
      </c>
      <c r="RK198" s="255">
        <f t="shared" si="955"/>
        <v>92.429816693829892</v>
      </c>
      <c r="RL198" s="255">
        <f t="shared" si="1176"/>
        <v>2.5403361694751796</v>
      </c>
      <c r="RM198" s="255">
        <f t="shared" si="956"/>
        <v>3.1500168501492225</v>
      </c>
      <c r="RN198" s="255">
        <f t="shared" si="957"/>
        <v>772.42663363792235</v>
      </c>
      <c r="RO198" s="255">
        <f t="shared" si="1208"/>
        <v>0.1061771186568413</v>
      </c>
      <c r="RP198" s="259">
        <f t="shared" si="1209"/>
        <v>3.2887734042919745E-3</v>
      </c>
      <c r="RQ198" s="257">
        <f t="shared" si="1210"/>
        <v>1.0142737996864488</v>
      </c>
      <c r="RR198" s="254">
        <f t="shared" si="958"/>
        <v>0</v>
      </c>
      <c r="RS198" s="255">
        <f t="shared" si="959"/>
        <v>0</v>
      </c>
      <c r="RT198" s="255">
        <f t="shared" si="1177"/>
        <v>0</v>
      </c>
      <c r="RU198" s="255">
        <f t="shared" si="960"/>
        <v>0</v>
      </c>
      <c r="RV198" s="255">
        <f t="shared" si="961"/>
        <v>0</v>
      </c>
      <c r="RW198" s="255"/>
      <c r="RX198" s="259"/>
      <c r="RY198" s="257"/>
      <c r="RZ198" s="260"/>
      <c r="SA198" s="242" t="e">
        <f t="shared" si="962"/>
        <v>#REF!</v>
      </c>
      <c r="SB198" s="242">
        <f t="shared" si="963"/>
        <v>0.24064283662225575</v>
      </c>
      <c r="SC198" s="242">
        <f t="shared" si="964"/>
        <v>0.39975218184457667</v>
      </c>
      <c r="SD198" s="242">
        <f t="shared" si="965"/>
        <v>7.6791558610504801E-3</v>
      </c>
      <c r="SE198" s="242">
        <f t="shared" si="966"/>
        <v>0</v>
      </c>
      <c r="SF198" s="262">
        <v>0</v>
      </c>
      <c r="SG198" s="242">
        <f t="shared" si="967"/>
        <v>0</v>
      </c>
      <c r="SH198" s="262">
        <v>0</v>
      </c>
      <c r="SI198" s="242">
        <f t="shared" si="968"/>
        <v>0.58309869425722471</v>
      </c>
      <c r="SJ198" s="242">
        <f t="shared" si="969"/>
        <v>4.0672379367479673E-2</v>
      </c>
      <c r="SK198" s="242">
        <f t="shared" si="970"/>
        <v>1.1157011796565498E-3</v>
      </c>
      <c r="SL198" s="242">
        <f t="shared" si="971"/>
        <v>0.17047009082058964</v>
      </c>
      <c r="SM198" s="242">
        <f t="shared" si="972"/>
        <v>0.17018153343286102</v>
      </c>
      <c r="SN198" s="242">
        <f t="shared" si="973"/>
        <v>0.92363253616684238</v>
      </c>
      <c r="SO198" s="242">
        <f t="shared" si="974"/>
        <v>0.14042491843342292</v>
      </c>
      <c r="SP198" s="242">
        <f t="shared" si="975"/>
        <v>2.0285475993728978E-4</v>
      </c>
      <c r="SQ198" s="242">
        <f t="shared" si="976"/>
        <v>0.30651354226524485</v>
      </c>
      <c r="SR198" s="242">
        <f t="shared" si="977"/>
        <v>0</v>
      </c>
      <c r="SS198" s="242" t="e">
        <f t="shared" si="978"/>
        <v>#REF!</v>
      </c>
      <c r="ST198" s="242" t="e">
        <f t="shared" si="979"/>
        <v>#REF!</v>
      </c>
      <c r="SU198" s="242" t="e">
        <f t="shared" si="1211"/>
        <v>#REF!</v>
      </c>
      <c r="SV198" s="242" t="e">
        <f t="shared" si="1212"/>
        <v>#REF!</v>
      </c>
      <c r="SW198" s="242" t="e">
        <f t="shared" si="980"/>
        <v>#REF!</v>
      </c>
      <c r="SX198" s="242" t="e">
        <f t="shared" si="980"/>
        <v>#REF!</v>
      </c>
      <c r="SY198" s="242" t="e">
        <f t="shared" si="980"/>
        <v>#REF!</v>
      </c>
      <c r="SZ198" s="263" t="e">
        <f t="shared" si="980"/>
        <v>#REF!</v>
      </c>
      <c r="TA198" s="264">
        <f t="shared" si="981"/>
        <v>1541.887913</v>
      </c>
      <c r="TB198" s="264">
        <f t="shared" si="982"/>
        <v>688.96976099999995</v>
      </c>
      <c r="TC198" s="264">
        <f t="shared" si="983"/>
        <v>1242.980041</v>
      </c>
      <c r="TD198" s="264">
        <f t="shared" si="984"/>
        <v>22.224830999999998</v>
      </c>
      <c r="TE198" s="264">
        <f t="shared" si="985"/>
        <v>0</v>
      </c>
      <c r="TF198" s="264">
        <f t="shared" si="985"/>
        <v>0</v>
      </c>
      <c r="TG198" s="264">
        <f t="shared" si="986"/>
        <v>1738.3683029999997</v>
      </c>
      <c r="TH198" s="264">
        <f t="shared" si="987"/>
        <v>129.16169899999997</v>
      </c>
      <c r="TI198" s="264">
        <f t="shared" si="988"/>
        <v>3.5430890000000002</v>
      </c>
      <c r="TJ198" s="264">
        <f t="shared" si="989"/>
        <v>487.33578699999993</v>
      </c>
      <c r="TK198" s="264">
        <f t="shared" si="990"/>
        <v>487.01368799999995</v>
      </c>
      <c r="TL198" s="264">
        <f t="shared" si="991"/>
        <v>2808.3811809999997</v>
      </c>
      <c r="TM198" s="264">
        <f t="shared" si="992"/>
        <v>403.59004699999997</v>
      </c>
      <c r="TN198" s="264">
        <f t="shared" si="993"/>
        <v>0.64419799999999994</v>
      </c>
      <c r="TO198" s="264">
        <f t="shared" si="994"/>
        <v>973.38317800000004</v>
      </c>
      <c r="TP198" s="264">
        <f t="shared" si="994"/>
        <v>0</v>
      </c>
      <c r="TQ198" s="264"/>
      <c r="TR198" s="264"/>
      <c r="TS198" s="264" t="e">
        <f t="shared" si="995"/>
        <v>#REF!</v>
      </c>
      <c r="TT198" s="264">
        <f t="shared" si="996"/>
        <v>775.1081703319195</v>
      </c>
      <c r="TU198" s="264">
        <f t="shared" si="997"/>
        <v>1287.597780199563</v>
      </c>
      <c r="TV198" s="264">
        <f t="shared" si="998"/>
        <v>24.734484236884985</v>
      </c>
      <c r="TW198" s="264">
        <f t="shared" si="998"/>
        <v>0</v>
      </c>
      <c r="TX198" s="264">
        <f t="shared" si="999"/>
        <v>0</v>
      </c>
      <c r="TY198" s="264">
        <f t="shared" si="1000"/>
        <v>1878.1550632155781</v>
      </c>
      <c r="TZ198" s="264">
        <f t="shared" si="1001"/>
        <v>131.00532721885835</v>
      </c>
      <c r="UA198" s="264">
        <f t="shared" si="1002"/>
        <v>3.5936623426619501</v>
      </c>
      <c r="UB198" s="264">
        <f t="shared" si="1003"/>
        <v>549.08245783221105</v>
      </c>
      <c r="UC198" s="264">
        <f t="shared" si="1004"/>
        <v>548.15301737191101</v>
      </c>
      <c r="UD198" s="264">
        <f t="shared" si="1005"/>
        <v>2975.0111626680373</v>
      </c>
      <c r="UE198" s="264">
        <f t="shared" si="1006"/>
        <v>452.30725802487086</v>
      </c>
      <c r="UF198" s="264">
        <f t="shared" si="1007"/>
        <v>0.65339315321041092</v>
      </c>
      <c r="UG198" s="264">
        <f t="shared" si="1008"/>
        <v>987.27705450093094</v>
      </c>
      <c r="UH198" s="264">
        <f t="shared" si="1008"/>
        <v>0</v>
      </c>
      <c r="UI198" s="191"/>
      <c r="UJ198" s="191"/>
      <c r="UK198" s="191"/>
      <c r="UL198" s="191"/>
      <c r="UM198" s="189"/>
      <c r="UN198" s="191"/>
      <c r="UO198" s="191"/>
      <c r="UP198" s="191"/>
      <c r="UQ198" s="191"/>
      <c r="UR198" s="191"/>
      <c r="US198" s="191"/>
      <c r="UT198" s="191"/>
      <c r="UU198" s="191"/>
      <c r="UV198" s="192"/>
      <c r="UW198" s="191"/>
      <c r="UX198" s="191"/>
      <c r="UY198" s="191"/>
      <c r="UZ198" s="191"/>
      <c r="VA198" s="191"/>
      <c r="VB198" s="191"/>
      <c r="VC198" s="191"/>
      <c r="VD198" s="191"/>
      <c r="VE198" s="191"/>
      <c r="VF198" s="191"/>
      <c r="VG198" s="191"/>
      <c r="VH198" s="191"/>
      <c r="VI198" s="191"/>
      <c r="VJ198" s="191"/>
      <c r="VK198" s="191"/>
      <c r="VL198" s="191"/>
      <c r="VM198" s="191"/>
      <c r="VN198" s="219"/>
      <c r="VO198" s="191"/>
      <c r="VP198" s="191"/>
      <c r="VQ198" s="191"/>
      <c r="VR198" s="191"/>
      <c r="VS198" s="191"/>
      <c r="VT198" s="191"/>
      <c r="VU198" s="191"/>
      <c r="VV198" s="191"/>
    </row>
    <row r="199" spans="1:594" ht="23.1" hidden="1" customHeight="1" thickBot="1" x14ac:dyDescent="0.35">
      <c r="A199" s="265">
        <v>162</v>
      </c>
      <c r="B199" s="266" t="s">
        <v>200</v>
      </c>
      <c r="C199" s="265">
        <v>5</v>
      </c>
      <c r="D199" s="267">
        <v>4229.1899999999996</v>
      </c>
      <c r="E199" s="239">
        <v>58.3</v>
      </c>
      <c r="F199" s="240">
        <f t="shared" si="1009"/>
        <v>4170.8899999999994</v>
      </c>
      <c r="G199" s="240"/>
      <c r="H199" s="268">
        <f>1216</f>
        <v>1216</v>
      </c>
      <c r="I199" s="269">
        <v>3.2581000000000002</v>
      </c>
      <c r="J199" s="269">
        <v>3.2581000000000002</v>
      </c>
      <c r="K199" s="269">
        <f>I199-N199-O199-Q199-R199-AB199</f>
        <v>2.5972</v>
      </c>
      <c r="L199" s="269">
        <f>K199+N199</f>
        <v>2.8424</v>
      </c>
      <c r="M199" s="269">
        <v>0.40329999999999999</v>
      </c>
      <c r="N199" s="269">
        <v>0.2452</v>
      </c>
      <c r="O199" s="269">
        <v>0.41570000000000001</v>
      </c>
      <c r="P199" s="269">
        <v>1.9900000000000001E-2</v>
      </c>
      <c r="Q199" s="269">
        <v>0</v>
      </c>
      <c r="R199" s="269">
        <v>0</v>
      </c>
      <c r="S199" s="269">
        <v>0.52449999999999997</v>
      </c>
      <c r="T199" s="269">
        <v>4.6100000000000002E-2</v>
      </c>
      <c r="U199" s="269">
        <v>1.1999999999999999E-3</v>
      </c>
      <c r="V199" s="269">
        <v>4.6300000000000001E-2</v>
      </c>
      <c r="W199" s="269">
        <v>0.18</v>
      </c>
      <c r="X199" s="269">
        <v>0.95289999999999997</v>
      </c>
      <c r="Y199" s="269">
        <v>0.15079999999999999</v>
      </c>
      <c r="Z199" s="269">
        <v>1E-4</v>
      </c>
      <c r="AA199" s="269">
        <v>0.27210000000000001</v>
      </c>
      <c r="AB199" s="269">
        <v>0</v>
      </c>
      <c r="AC199" s="244">
        <v>389.84</v>
      </c>
      <c r="AD199" s="243">
        <f t="shared" si="1217"/>
        <v>85.764799999999994</v>
      </c>
      <c r="AE199" s="243">
        <f t="shared" si="806"/>
        <v>0</v>
      </c>
      <c r="AF199" s="243">
        <f t="shared" si="1010"/>
        <v>0</v>
      </c>
      <c r="AG199" s="243">
        <f t="shared" si="1011"/>
        <v>0</v>
      </c>
      <c r="AH199" s="244">
        <v>14.1094400475</v>
      </c>
      <c r="AI199" s="243">
        <f t="shared" si="807"/>
        <v>55.642292219324602</v>
      </c>
      <c r="AJ199" s="243">
        <f t="shared" si="1012"/>
        <v>1.7935540591760306</v>
      </c>
      <c r="AK199" s="243">
        <f t="shared" si="1013"/>
        <v>47.462610849818141</v>
      </c>
      <c r="AL199" s="243">
        <f t="shared" si="808"/>
        <v>27.267826613341231</v>
      </c>
      <c r="AM199" s="243">
        <f t="shared" si="1014"/>
        <v>687.14923065619894</v>
      </c>
      <c r="AN199" s="244">
        <v>628.19000000000005</v>
      </c>
      <c r="AO199" s="244">
        <v>138.20179999999999</v>
      </c>
      <c r="AP199" s="243">
        <f t="shared" si="1015"/>
        <v>0</v>
      </c>
      <c r="AQ199" s="243">
        <f t="shared" si="1016"/>
        <v>0</v>
      </c>
      <c r="AR199" s="243">
        <f t="shared" si="1017"/>
        <v>0</v>
      </c>
      <c r="AS199" s="244">
        <v>63.838281046425003</v>
      </c>
      <c r="AT199" s="244" t="e">
        <f t="shared" si="809"/>
        <v>#REF!</v>
      </c>
      <c r="AU199" s="243">
        <f t="shared" si="810"/>
        <v>94.332369780339548</v>
      </c>
      <c r="AV199" s="243">
        <f t="shared" si="1018"/>
        <v>3.0406763988860699</v>
      </c>
      <c r="AW199" s="243">
        <f t="shared" si="1019"/>
        <v>80.465063153355231</v>
      </c>
      <c r="AX199" s="243">
        <f t="shared" si="811"/>
        <v>46.228122541338237</v>
      </c>
      <c r="AY199" s="243">
        <f t="shared" si="1020"/>
        <v>1164.9486880417235</v>
      </c>
      <c r="AZ199" s="244">
        <v>212</v>
      </c>
      <c r="BA199" s="243">
        <f t="shared" si="1021"/>
        <v>1080.5993333333331</v>
      </c>
      <c r="BB199" s="243">
        <f t="shared" si="1022"/>
        <v>112.69107333333331</v>
      </c>
      <c r="BC199" s="243">
        <f t="shared" si="1023"/>
        <v>90.152858666666646</v>
      </c>
      <c r="BD199" s="243">
        <f t="shared" si="1024"/>
        <v>22.538214666666661</v>
      </c>
      <c r="BE199" s="244">
        <v>42.259152499999999</v>
      </c>
      <c r="BF199" s="243">
        <f t="shared" si="1025"/>
        <v>33.807321999999999</v>
      </c>
      <c r="BG199" s="243">
        <f t="shared" si="1026"/>
        <v>8.4518304999999998</v>
      </c>
      <c r="BH199" s="243">
        <f t="shared" si="812"/>
        <v>140.38556366247599</v>
      </c>
      <c r="BI199" s="243">
        <f t="shared" si="1027"/>
        <v>4.5251388379916948</v>
      </c>
      <c r="BJ199" s="243">
        <f t="shared" si="1028"/>
        <v>119.74821868913556</v>
      </c>
      <c r="BK199" s="243">
        <f t="shared" si="813"/>
        <v>68.796756141457124</v>
      </c>
      <c r="BL199" s="243">
        <f t="shared" si="1029"/>
        <v>1733.6782547647194</v>
      </c>
      <c r="BM199" s="244">
        <v>30.79</v>
      </c>
      <c r="BN199" s="243">
        <f t="shared" si="1030"/>
        <v>6.7737999999999996</v>
      </c>
      <c r="BO199" s="243">
        <f t="shared" si="814"/>
        <v>0</v>
      </c>
      <c r="BP199" s="243">
        <f t="shared" si="1031"/>
        <v>0</v>
      </c>
      <c r="BQ199" s="243">
        <f t="shared" si="1032"/>
        <v>0</v>
      </c>
      <c r="BR199" s="244">
        <v>3.6226569775250002</v>
      </c>
      <c r="BS199" s="243">
        <f t="shared" si="815"/>
        <v>4.6796860030041225</v>
      </c>
      <c r="BT199" s="243">
        <f t="shared" si="1033"/>
        <v>0.15084335119181719</v>
      </c>
      <c r="BU199" s="243">
        <f t="shared" si="1034"/>
        <v>3.9917499226026956</v>
      </c>
      <c r="BV199" s="243">
        <f t="shared" si="816"/>
        <v>2.293307149026456</v>
      </c>
      <c r="BW199" s="243">
        <f t="shared" si="1035"/>
        <v>57.791340155466685</v>
      </c>
      <c r="BX199" s="244">
        <v>0</v>
      </c>
      <c r="BY199" s="243">
        <f t="shared" si="817"/>
        <v>0</v>
      </c>
      <c r="BZ199" s="243">
        <f t="shared" si="1036"/>
        <v>0</v>
      </c>
      <c r="CA199" s="243">
        <f t="shared" si="1037"/>
        <v>0</v>
      </c>
      <c r="CB199" s="243">
        <f t="shared" si="818"/>
        <v>0</v>
      </c>
      <c r="CC199" s="243">
        <f t="shared" si="1038"/>
        <v>0</v>
      </c>
      <c r="CD199" s="245"/>
      <c r="CE199" s="243">
        <f t="shared" si="819"/>
        <v>0</v>
      </c>
      <c r="CF199" s="243">
        <f t="shared" si="1039"/>
        <v>0</v>
      </c>
      <c r="CG199" s="243">
        <f t="shared" si="1040"/>
        <v>0</v>
      </c>
      <c r="CH199" s="243">
        <f t="shared" si="820"/>
        <v>0</v>
      </c>
      <c r="CI199" s="243">
        <f t="shared" si="1041"/>
        <v>0</v>
      </c>
      <c r="CJ199" s="245"/>
      <c r="CK199" s="243">
        <f t="shared" si="821"/>
        <v>0</v>
      </c>
      <c r="CL199" s="243">
        <f t="shared" si="1042"/>
        <v>0</v>
      </c>
      <c r="CM199" s="243">
        <f t="shared" si="1043"/>
        <v>0</v>
      </c>
      <c r="CN199" s="243">
        <f t="shared" si="822"/>
        <v>0</v>
      </c>
      <c r="CO199" s="243">
        <f t="shared" si="1044"/>
        <v>0</v>
      </c>
      <c r="CP199" s="243">
        <v>0</v>
      </c>
      <c r="CQ199" s="243">
        <f t="shared" si="823"/>
        <v>0</v>
      </c>
      <c r="CR199" s="243">
        <f t="shared" si="1178"/>
        <v>0</v>
      </c>
      <c r="CS199" s="243">
        <f t="shared" si="1045"/>
        <v>0</v>
      </c>
      <c r="CT199" s="243">
        <f t="shared" si="824"/>
        <v>0</v>
      </c>
      <c r="CU199" s="243">
        <f t="shared" si="1046"/>
        <v>0</v>
      </c>
      <c r="CV199" s="243"/>
      <c r="CW199" s="243">
        <f t="shared" si="825"/>
        <v>0</v>
      </c>
      <c r="CX199" s="243">
        <f t="shared" si="1179"/>
        <v>0</v>
      </c>
      <c r="CY199" s="243">
        <f t="shared" si="1047"/>
        <v>0</v>
      </c>
      <c r="CZ199" s="243">
        <f t="shared" si="826"/>
        <v>0</v>
      </c>
      <c r="DA199" s="243">
        <f t="shared" si="1048"/>
        <v>0</v>
      </c>
      <c r="DB199" s="244">
        <v>39.369999999999997</v>
      </c>
      <c r="DC199" s="243">
        <f t="shared" si="1049"/>
        <v>8.6613999999999987</v>
      </c>
      <c r="DD199" s="243">
        <f t="shared" si="827"/>
        <v>0</v>
      </c>
      <c r="DE199" s="244">
        <v>1.6220281264700001</v>
      </c>
      <c r="DF199" s="244">
        <v>3.7381063312499997E-2</v>
      </c>
      <c r="DG199" s="243">
        <f t="shared" si="828"/>
        <v>5.6459671772754554</v>
      </c>
      <c r="DH199" s="243">
        <f t="shared" si="829"/>
        <v>2.7668388183528978</v>
      </c>
      <c r="DI199" s="243">
        <f t="shared" si="1050"/>
        <v>69.724338222493017</v>
      </c>
      <c r="DJ199" s="244">
        <v>251.66</v>
      </c>
      <c r="DK199" s="243">
        <f t="shared" si="1051"/>
        <v>55.365200000000002</v>
      </c>
      <c r="DL199" s="243">
        <f t="shared" si="830"/>
        <v>0</v>
      </c>
      <c r="DM199" s="244">
        <v>10.444470943760001</v>
      </c>
      <c r="DN199" s="244">
        <v>13.5700314615833</v>
      </c>
      <c r="DO199" s="243">
        <f t="shared" si="831"/>
        <v>37.613380112552434</v>
      </c>
      <c r="DP199" s="243">
        <f t="shared" si="832"/>
        <v>18.432654125894786</v>
      </c>
      <c r="DQ199" s="243">
        <f t="shared" si="1052"/>
        <v>464.50288397254855</v>
      </c>
      <c r="DR199" s="244">
        <v>61.4</v>
      </c>
      <c r="DS199" s="243">
        <f t="shared" si="1053"/>
        <v>13.507999999999999</v>
      </c>
      <c r="DT199" s="243">
        <f t="shared" si="833"/>
        <v>0</v>
      </c>
      <c r="DU199" s="244">
        <v>2.5971134974949801</v>
      </c>
      <c r="DV199" s="244">
        <v>0</v>
      </c>
      <c r="DW199" s="243">
        <f t="shared" si="834"/>
        <v>8.8062829729052527</v>
      </c>
      <c r="DX199" s="243">
        <f t="shared" si="835"/>
        <v>4.3155698235200113</v>
      </c>
      <c r="DY199" s="243">
        <f t="shared" si="836"/>
        <v>108.75235955270428</v>
      </c>
      <c r="DZ199" s="244">
        <v>211.37</v>
      </c>
      <c r="EA199" s="243">
        <f t="shared" si="1054"/>
        <v>46.501400000000004</v>
      </c>
      <c r="EB199" s="243">
        <f t="shared" si="837"/>
        <v>0</v>
      </c>
      <c r="EC199" s="244">
        <v>8.7518341671600002</v>
      </c>
      <c r="ED199" s="244">
        <v>7.9902429499999997E-2</v>
      </c>
      <c r="EE199" s="243">
        <f t="shared" si="838"/>
        <v>30.303333349837636</v>
      </c>
      <c r="EF199" s="243">
        <f t="shared" si="839"/>
        <v>14.850323497324883</v>
      </c>
      <c r="EG199" s="243">
        <f t="shared" si="840"/>
        <v>374.22815213258701</v>
      </c>
      <c r="EH199" s="244">
        <v>13.94</v>
      </c>
      <c r="EI199" s="243">
        <f t="shared" si="1055"/>
        <v>3.0667999999999997</v>
      </c>
      <c r="EJ199" s="243">
        <f t="shared" si="841"/>
        <v>0</v>
      </c>
      <c r="EK199" s="244">
        <v>0.58778005933500099</v>
      </c>
      <c r="EL199" s="244">
        <v>0</v>
      </c>
      <c r="EM199" s="243">
        <f t="shared" si="842"/>
        <v>1.9991306869958709</v>
      </c>
      <c r="EN199" s="243">
        <f t="shared" si="843"/>
        <v>0.97968553731654362</v>
      </c>
      <c r="EO199" s="243">
        <f t="shared" si="1056"/>
        <v>24.688075540376897</v>
      </c>
      <c r="EP199" s="244">
        <v>0</v>
      </c>
      <c r="EQ199" s="244">
        <v>483.82324</v>
      </c>
      <c r="ER199" s="244">
        <v>0</v>
      </c>
      <c r="ES199" s="244">
        <v>0</v>
      </c>
      <c r="ET199" s="244">
        <v>0</v>
      </c>
      <c r="EU199" s="243">
        <f t="shared" si="844"/>
        <v>54.972945242452425</v>
      </c>
      <c r="EV199" s="243">
        <f t="shared" si="1057"/>
        <v>1.7719785643593495</v>
      </c>
      <c r="EW199" s="243">
        <f t="shared" si="1058"/>
        <v>46.891661059296155</v>
      </c>
      <c r="EX199" s="243">
        <f t="shared" si="845"/>
        <v>26.939809262122623</v>
      </c>
      <c r="EY199" s="243">
        <f t="shared" si="1059"/>
        <v>678.88319340549003</v>
      </c>
      <c r="EZ199" s="245">
        <f t="shared" si="1060"/>
        <v>577.74</v>
      </c>
      <c r="FA199" s="245">
        <f t="shared" si="1060"/>
        <v>127.1028</v>
      </c>
      <c r="FB199" s="245">
        <f t="shared" si="1060"/>
        <v>0</v>
      </c>
      <c r="FC199" s="245">
        <f t="shared" si="1061"/>
        <v>0</v>
      </c>
      <c r="FD199" s="245">
        <f t="shared" si="1062"/>
        <v>0</v>
      </c>
      <c r="FE199" s="245">
        <f t="shared" si="1063"/>
        <v>37.690541748615786</v>
      </c>
      <c r="FF199" s="245">
        <f t="shared" si="1064"/>
        <v>139.34103954201908</v>
      </c>
      <c r="FG199" s="245">
        <f t="shared" si="1065"/>
        <v>4.4914700152054525</v>
      </c>
      <c r="FH199" s="245">
        <f t="shared" si="1066"/>
        <v>118.85724457798494</v>
      </c>
      <c r="FI199" s="245">
        <f t="shared" si="1067"/>
        <v>68.284881064531746</v>
      </c>
      <c r="FJ199" s="245">
        <f t="shared" si="1067"/>
        <v>1720.7790028261998</v>
      </c>
      <c r="FK199" s="244">
        <f t="shared" si="846"/>
        <v>139.04266030148966</v>
      </c>
      <c r="FL199" s="244">
        <v>15.7982997077997</v>
      </c>
      <c r="FM199" s="243">
        <f t="shared" si="1068"/>
        <v>0.50923683117358798</v>
      </c>
      <c r="FN199" s="243">
        <f t="shared" si="1069"/>
        <v>13.475874576922568</v>
      </c>
      <c r="FO199" s="244">
        <v>7.7420479853899904</v>
      </c>
      <c r="FP199" s="244">
        <f t="shared" si="1070"/>
        <v>195.09960959361521</v>
      </c>
      <c r="FQ199" s="244">
        <f t="shared" si="847"/>
        <v>3.5631200077260097</v>
      </c>
      <c r="FR199" s="244">
        <v>0.40484868208688901</v>
      </c>
      <c r="FS199" s="243">
        <f t="shared" si="1071"/>
        <v>1.3049749896119933E-2</v>
      </c>
      <c r="FT199" s="243">
        <f t="shared" si="1072"/>
        <v>0.3453340019712256</v>
      </c>
      <c r="FU199" s="244">
        <v>0.19839843410434399</v>
      </c>
      <c r="FV199" s="244">
        <f t="shared" si="1073"/>
        <v>4.9996405487006914</v>
      </c>
      <c r="FW199" s="270">
        <v>1.6941000000000001E-2</v>
      </c>
      <c r="FX199" s="243">
        <f t="shared" si="1074"/>
        <v>75.339352691701208</v>
      </c>
      <c r="FY199" s="243">
        <f t="shared" si="1075"/>
        <v>16.574657592174265</v>
      </c>
      <c r="FZ199" s="243">
        <f t="shared" si="848"/>
        <v>0</v>
      </c>
      <c r="GA199" s="243">
        <f t="shared" si="1076"/>
        <v>0</v>
      </c>
      <c r="GB199" s="243">
        <f t="shared" si="1077"/>
        <v>0</v>
      </c>
      <c r="GC199" s="243">
        <f t="shared" si="1078"/>
        <v>1.319153921083265</v>
      </c>
      <c r="GD199" s="243">
        <f t="shared" si="849"/>
        <v>10.593334934923284</v>
      </c>
      <c r="GE199" s="243">
        <f t="shared" si="1079"/>
        <v>0.34146182903198757</v>
      </c>
      <c r="GF199" s="243">
        <f t="shared" si="1080"/>
        <v>9.0360643597538388</v>
      </c>
      <c r="GG199" s="243">
        <f t="shared" si="850"/>
        <v>5.1913249569941016</v>
      </c>
      <c r="GH199" s="247">
        <f t="shared" si="1081"/>
        <v>130.82138891625135</v>
      </c>
      <c r="GI199" s="244">
        <v>138</v>
      </c>
      <c r="GJ199" s="244">
        <v>4056.2</v>
      </c>
      <c r="GK199" s="244">
        <v>892.36400000000003</v>
      </c>
      <c r="GL199" s="244">
        <v>2487.9652182489099</v>
      </c>
      <c r="GM199" s="244">
        <v>71.022008333333304</v>
      </c>
      <c r="GN199" s="271">
        <v>290.87</v>
      </c>
      <c r="GO199" s="243">
        <f t="shared" si="1082"/>
        <v>63.991399999999999</v>
      </c>
      <c r="GP199" s="243">
        <f t="shared" si="851"/>
        <v>0</v>
      </c>
      <c r="GQ199" s="243">
        <f t="shared" si="1083"/>
        <v>0</v>
      </c>
      <c r="GR199" s="243">
        <f t="shared" si="1084"/>
        <v>0</v>
      </c>
      <c r="GS199" s="244">
        <v>5.7726239387499998</v>
      </c>
      <c r="GT199" s="244">
        <v>3.3995213613454198</v>
      </c>
      <c r="GU199" s="245"/>
      <c r="GV199" s="243">
        <f t="shared" si="852"/>
        <v>41.362205238834683</v>
      </c>
      <c r="GW199" s="243">
        <f t="shared" si="1085"/>
        <v>1.3332547625854172</v>
      </c>
      <c r="GX199" s="243">
        <f t="shared" si="1086"/>
        <v>35.281764514714112</v>
      </c>
      <c r="GY199" s="243">
        <f t="shared" si="853"/>
        <v>20.269787526946505</v>
      </c>
      <c r="GZ199" s="243">
        <f t="shared" si="1087"/>
        <v>510.7986456790519</v>
      </c>
      <c r="HA199" s="244">
        <v>0</v>
      </c>
      <c r="HB199" s="244">
        <v>44</v>
      </c>
      <c r="HC199" s="244">
        <v>0</v>
      </c>
      <c r="HD199" s="244">
        <v>0</v>
      </c>
      <c r="HE199" s="244">
        <v>132.91</v>
      </c>
      <c r="HF199" s="243">
        <f t="shared" si="1088"/>
        <v>29.240199999999998</v>
      </c>
      <c r="HG199" s="243">
        <f t="shared" si="854"/>
        <v>0</v>
      </c>
      <c r="HH199" s="244">
        <v>5.7180688939549897</v>
      </c>
      <c r="HI199" s="244">
        <v>137.52340468611999</v>
      </c>
      <c r="HJ199" s="243">
        <f t="shared" si="855"/>
        <v>34.699200785018853</v>
      </c>
      <c r="HK199" s="243">
        <f t="shared" si="856"/>
        <v>17.004543718254691</v>
      </c>
      <c r="HL199" s="243">
        <f t="shared" si="857"/>
        <v>428.51450170001817</v>
      </c>
      <c r="HM199" s="244">
        <v>129.33000000000001</v>
      </c>
      <c r="HN199" s="243">
        <f t="shared" si="1089"/>
        <v>28.452600000000004</v>
      </c>
      <c r="HO199" s="243">
        <f t="shared" si="858"/>
        <v>0</v>
      </c>
      <c r="HP199" s="244">
        <v>5.5820818640749899</v>
      </c>
      <c r="HQ199" s="244">
        <v>125.410191513306</v>
      </c>
      <c r="HR199" s="243">
        <f t="shared" si="859"/>
        <v>32.811167362632055</v>
      </c>
      <c r="HS199" s="243">
        <f t="shared" si="860"/>
        <v>16.079302037000652</v>
      </c>
      <c r="HT199" s="243">
        <f t="shared" si="861"/>
        <v>405.19841133241641</v>
      </c>
      <c r="HU199" s="244">
        <v>100.66</v>
      </c>
      <c r="HV199" s="243">
        <f t="shared" si="1090"/>
        <v>22.145199999999999</v>
      </c>
      <c r="HW199" s="243">
        <f t="shared" si="862"/>
        <v>0</v>
      </c>
      <c r="HX199" s="244">
        <v>4.1112009714850002</v>
      </c>
      <c r="HY199" s="244">
        <v>226.598959654965</v>
      </c>
      <c r="HZ199" s="243">
        <f t="shared" si="863"/>
        <v>40.167108471440223</v>
      </c>
      <c r="IA199" s="243">
        <f t="shared" si="864"/>
        <v>19.684123454894511</v>
      </c>
      <c r="IB199" s="243">
        <f t="shared" si="865"/>
        <v>496.03991106334161</v>
      </c>
      <c r="IC199" s="244">
        <v>38.67</v>
      </c>
      <c r="ID199" s="243">
        <f t="shared" si="1091"/>
        <v>8.5074000000000005</v>
      </c>
      <c r="IE199" s="243">
        <f t="shared" si="866"/>
        <v>0</v>
      </c>
      <c r="IF199" s="244">
        <v>1.70453753674</v>
      </c>
      <c r="IG199" s="244">
        <v>2.7840968308663299</v>
      </c>
      <c r="IH199" s="243">
        <f t="shared" si="867"/>
        <v>5.8703961351362288</v>
      </c>
      <c r="II199" s="243">
        <f t="shared" si="868"/>
        <v>2.8768215251371281</v>
      </c>
      <c r="IJ199" s="243">
        <f t="shared" si="1092"/>
        <v>72.495902433455626</v>
      </c>
      <c r="IK199" s="244">
        <v>34.96</v>
      </c>
      <c r="IL199" s="243">
        <f t="shared" si="1093"/>
        <v>7.6912000000000003</v>
      </c>
      <c r="IM199" s="243">
        <f t="shared" si="869"/>
        <v>0</v>
      </c>
      <c r="IN199" s="244">
        <v>1.6060909620149999</v>
      </c>
      <c r="IO199" s="244">
        <v>71.202267179200007</v>
      </c>
      <c r="IP199" s="243">
        <f t="shared" si="870"/>
        <v>13.118741396991936</v>
      </c>
      <c r="IQ199" s="243">
        <f t="shared" si="871"/>
        <v>6.428914976910348</v>
      </c>
      <c r="IR199" s="243">
        <f t="shared" si="1094"/>
        <v>162.00865741814073</v>
      </c>
      <c r="IS199" s="244">
        <v>5.21</v>
      </c>
      <c r="IT199" s="243">
        <f t="shared" si="1095"/>
        <v>1.1462000000000001</v>
      </c>
      <c r="IU199" s="243">
        <f t="shared" si="872"/>
        <v>0</v>
      </c>
      <c r="IV199" s="244">
        <v>0.22781996561000001</v>
      </c>
      <c r="IW199" s="244">
        <v>0.54050941180211898</v>
      </c>
      <c r="IX199" s="243">
        <f t="shared" si="873"/>
        <v>0.80950299812534865</v>
      </c>
      <c r="IY199" s="243">
        <f t="shared" si="874"/>
        <v>0.39670161877687343</v>
      </c>
      <c r="IZ199" s="243">
        <f t="shared" si="1096"/>
        <v>9.9968807931772101</v>
      </c>
      <c r="JA199" s="244">
        <v>77.021874999999994</v>
      </c>
      <c r="JB199" s="243">
        <f t="shared" si="1097"/>
        <v>16.944812499999998</v>
      </c>
      <c r="JC199" s="244">
        <v>559.77395833333298</v>
      </c>
      <c r="JD199" s="243">
        <f t="shared" si="875"/>
        <v>0</v>
      </c>
      <c r="JE199" s="243">
        <f t="shared" si="876"/>
        <v>74.279294078889848</v>
      </c>
      <c r="JF199" s="243">
        <f t="shared" si="877"/>
        <v>36.400996995611145</v>
      </c>
      <c r="JG199" s="243">
        <f t="shared" si="1098"/>
        <v>917.30512428940085</v>
      </c>
      <c r="JH199" s="244">
        <v>0</v>
      </c>
      <c r="JI199" s="243">
        <f t="shared" si="1099"/>
        <v>0</v>
      </c>
      <c r="JJ199" s="244">
        <v>0</v>
      </c>
      <c r="JK199" s="243">
        <f t="shared" si="878"/>
        <v>0</v>
      </c>
      <c r="JL199" s="243">
        <f t="shared" si="879"/>
        <v>0</v>
      </c>
      <c r="JM199" s="243">
        <f t="shared" si="880"/>
        <v>0</v>
      </c>
      <c r="JN199" s="243">
        <f t="shared" si="1100"/>
        <v>0</v>
      </c>
      <c r="JO199" s="244">
        <v>23.9035714285714</v>
      </c>
      <c r="JP199" s="243">
        <f t="shared" si="1101"/>
        <v>5.2587857142857084</v>
      </c>
      <c r="JQ199" s="244">
        <v>29.122380952381</v>
      </c>
      <c r="JR199" s="243">
        <f t="shared" si="881"/>
        <v>0</v>
      </c>
      <c r="JS199" s="243">
        <f t="shared" si="882"/>
        <v>6.6224262310760551</v>
      </c>
      <c r="JT199" s="243">
        <f t="shared" si="883"/>
        <v>3.245358216315708</v>
      </c>
      <c r="JU199" s="243">
        <f t="shared" si="1102"/>
        <v>81.783027051155841</v>
      </c>
      <c r="JV199" s="244">
        <v>20.220297619047699</v>
      </c>
      <c r="JW199" s="243">
        <f t="shared" si="1103"/>
        <v>4.4484654761904938</v>
      </c>
      <c r="JX199" s="244">
        <v>41.484916666666699</v>
      </c>
      <c r="JY199" s="243">
        <f t="shared" si="884"/>
        <v>0</v>
      </c>
      <c r="JZ199" s="243">
        <f t="shared" si="885"/>
        <v>7.5165108132009761</v>
      </c>
      <c r="KA199" s="243">
        <f t="shared" si="886"/>
        <v>3.6835095287552941</v>
      </c>
      <c r="KB199" s="243">
        <f t="shared" si="1104"/>
        <v>92.824440124633398</v>
      </c>
      <c r="KC199" s="244">
        <v>149.01666666666699</v>
      </c>
      <c r="KD199" s="243">
        <f t="shared" si="1105"/>
        <v>32.78366666666674</v>
      </c>
      <c r="KE199" s="244">
        <v>83.183333333333294</v>
      </c>
      <c r="KF199" s="243">
        <f t="shared" si="887"/>
        <v>0</v>
      </c>
      <c r="KG199" s="243">
        <f t="shared" si="888"/>
        <v>30.107963804737764</v>
      </c>
      <c r="KH199" s="243">
        <f t="shared" si="889"/>
        <v>14.754581523570241</v>
      </c>
      <c r="KI199" s="243">
        <f t="shared" si="1106"/>
        <v>371.81545439397007</v>
      </c>
      <c r="KJ199" s="244">
        <v>96.470436388889198</v>
      </c>
      <c r="KK199" s="243">
        <f t="shared" si="1107"/>
        <v>21.223496005555624</v>
      </c>
      <c r="KL199" s="244">
        <v>93.508901111110802</v>
      </c>
      <c r="KM199" s="243">
        <f t="shared" si="890"/>
        <v>0</v>
      </c>
      <c r="KN199" s="243">
        <f t="shared" si="891"/>
        <v>23.997280083841584</v>
      </c>
      <c r="KO199" s="243">
        <f t="shared" si="892"/>
        <v>11.760005679469863</v>
      </c>
      <c r="KP199" s="243">
        <f t="shared" si="1108"/>
        <v>296.35214312264048</v>
      </c>
      <c r="KQ199" s="243">
        <f t="shared" si="1109"/>
        <v>808.37284710317522</v>
      </c>
      <c r="KR199" s="243">
        <f t="shared" si="1109"/>
        <v>177.84202636269856</v>
      </c>
      <c r="KS199" s="243">
        <f t="shared" si="1110"/>
        <v>1390.0827198669642</v>
      </c>
      <c r="KT199" s="243">
        <f t="shared" si="1111"/>
        <v>0</v>
      </c>
      <c r="KU199" s="243">
        <f t="shared" si="1112"/>
        <v>0</v>
      </c>
      <c r="KV199" s="243">
        <f t="shared" si="1113"/>
        <v>0</v>
      </c>
      <c r="KW199" s="243">
        <f t="shared" si="1114"/>
        <v>269.99959216109085</v>
      </c>
      <c r="KX199" s="243">
        <f t="shared" si="1115"/>
        <v>8.7030718035051375</v>
      </c>
      <c r="KY199" s="243">
        <f t="shared" si="1116"/>
        <v>230.30836907004428</v>
      </c>
      <c r="KZ199" s="243">
        <f t="shared" si="1117"/>
        <v>132.31485927469646</v>
      </c>
      <c r="LA199" s="243">
        <f t="shared" si="1117"/>
        <v>3334.3344537223506</v>
      </c>
      <c r="LB199" s="244">
        <v>236.5</v>
      </c>
      <c r="LC199" s="243">
        <f t="shared" si="1118"/>
        <v>52.03</v>
      </c>
      <c r="LD199" s="243">
        <f t="shared" si="893"/>
        <v>0</v>
      </c>
      <c r="LE199" s="243">
        <f t="shared" si="1119"/>
        <v>0</v>
      </c>
      <c r="LF199" s="243">
        <f t="shared" si="1120"/>
        <v>0</v>
      </c>
      <c r="LG199" s="244">
        <v>20.934352407608301</v>
      </c>
      <c r="LH199" s="243">
        <f t="shared" si="894"/>
        <v>35.16194653938998</v>
      </c>
      <c r="LI199" s="243">
        <f t="shared" si="1121"/>
        <v>1.1333978063964629</v>
      </c>
      <c r="LJ199" s="243">
        <f t="shared" si="1122"/>
        <v>29.992973307838923</v>
      </c>
      <c r="LK199" s="243">
        <f t="shared" si="895"/>
        <v>17.231314947349912</v>
      </c>
      <c r="LL199" s="243">
        <f t="shared" si="1123"/>
        <v>434.22913667321779</v>
      </c>
      <c r="LM199" s="243">
        <f t="shared" si="896"/>
        <v>0.54166666784117723</v>
      </c>
      <c r="LN199" s="244">
        <v>6.1545228937110799E-2</v>
      </c>
      <c r="LO199" s="243">
        <f t="shared" si="1124"/>
        <v>1.9838272432769494E-3</v>
      </c>
      <c r="LP199" s="243">
        <f t="shared" si="1125"/>
        <v>5.2497787819218517E-2</v>
      </c>
      <c r="LQ199" s="243">
        <f t="shared" si="897"/>
        <v>3.0160594838914402E-2</v>
      </c>
      <c r="LR199" s="243">
        <f t="shared" si="1126"/>
        <v>0.7600469899406429</v>
      </c>
      <c r="LS199" s="244">
        <v>820.16395999999997</v>
      </c>
      <c r="LT199" s="243">
        <f t="shared" si="898"/>
        <v>93.188637368707091</v>
      </c>
      <c r="LU199" s="243">
        <f t="shared" si="1127"/>
        <v>3.0038097309671996</v>
      </c>
      <c r="LV199" s="243">
        <f t="shared" si="1128"/>
        <v>79.489464841271641</v>
      </c>
      <c r="LW199" s="243">
        <f t="shared" si="899"/>
        <v>45.667629868435355</v>
      </c>
      <c r="LX199" s="243">
        <f t="shared" si="1129"/>
        <v>1150.8242726845708</v>
      </c>
      <c r="LY199" s="245">
        <f t="shared" si="900"/>
        <v>0</v>
      </c>
      <c r="LZ199" s="244">
        <v>0</v>
      </c>
      <c r="MA199" s="249">
        <f t="shared" si="1130"/>
        <v>0</v>
      </c>
      <c r="MB199" s="249">
        <f t="shared" si="1131"/>
        <v>0</v>
      </c>
      <c r="MC199" s="249">
        <f t="shared" si="901"/>
        <v>0</v>
      </c>
      <c r="MD199" s="247">
        <f t="shared" si="1132"/>
        <v>0</v>
      </c>
      <c r="ME199" s="250">
        <f t="shared" si="1133"/>
        <v>11126.213711252007</v>
      </c>
      <c r="MF199" s="251">
        <f t="shared" si="1180"/>
        <v>3705.9234837497493</v>
      </c>
      <c r="MG199" s="252" t="e">
        <f t="shared" si="1134"/>
        <v>#REF!</v>
      </c>
      <c r="MH199" s="252" t="e">
        <f t="shared" si="1181"/>
        <v>#REF!</v>
      </c>
      <c r="MI199" s="252">
        <f t="shared" si="1135"/>
        <v>820.16395999999997</v>
      </c>
      <c r="MJ199" s="252">
        <f t="shared" si="1136"/>
        <v>0</v>
      </c>
      <c r="MK199" s="252">
        <f t="shared" si="1182"/>
        <v>1080.5993333333331</v>
      </c>
      <c r="ML199" s="252">
        <f t="shared" si="1137"/>
        <v>0</v>
      </c>
      <c r="MM199" s="252">
        <f t="shared" si="1138"/>
        <v>0</v>
      </c>
      <c r="MN199" s="252">
        <f t="shared" si="1139"/>
        <v>483.82324</v>
      </c>
      <c r="MO199" s="252">
        <f t="shared" si="1140"/>
        <v>139.04266030148966</v>
      </c>
      <c r="MP199" s="253">
        <f t="shared" si="1141"/>
        <v>3.5631200077260097</v>
      </c>
      <c r="MQ199" s="254">
        <f t="shared" si="1183"/>
        <v>0</v>
      </c>
      <c r="MR199" s="255">
        <f t="shared" si="1142"/>
        <v>0</v>
      </c>
      <c r="MS199" s="255">
        <f t="shared" si="1184"/>
        <v>0</v>
      </c>
      <c r="MT199" s="255">
        <f t="shared" si="1185"/>
        <v>955.92430631138529</v>
      </c>
      <c r="MU199" s="255">
        <f t="shared" si="902"/>
        <v>30.812927567609602</v>
      </c>
      <c r="MV199" s="255">
        <f t="shared" si="1143"/>
        <v>994.78664666928466</v>
      </c>
      <c r="MW199" s="255" t="e">
        <f t="shared" si="903"/>
        <v>#REF!</v>
      </c>
      <c r="MX199" s="255" t="e">
        <f t="shared" si="904"/>
        <v>#REF!</v>
      </c>
      <c r="MY199" s="256" t="e">
        <f t="shared" si="1144"/>
        <v>#REF!</v>
      </c>
      <c r="MZ199" s="254">
        <f t="shared" si="1145"/>
        <v>533.50918523677808</v>
      </c>
      <c r="NA199" s="255">
        <f t="shared" si="905"/>
        <v>601.26485176184894</v>
      </c>
      <c r="NB199" s="255">
        <f t="shared" si="1146"/>
        <v>1.7935540591760306</v>
      </c>
      <c r="NC199" s="255">
        <f t="shared" si="906"/>
        <v>2.2240070333782778</v>
      </c>
      <c r="ND199" s="255">
        <f t="shared" si="1147"/>
        <v>545.35653226682462</v>
      </c>
      <c r="NE199" s="255">
        <f t="shared" si="1215"/>
        <v>0.97827596016719198</v>
      </c>
      <c r="NF199" s="256">
        <f t="shared" si="1186"/>
        <v>3.2887734042919741E-3</v>
      </c>
      <c r="NG199" s="257">
        <f t="shared" si="1187"/>
        <v>1.1250303525582634</v>
      </c>
      <c r="NH199" s="254">
        <f t="shared" si="1148"/>
        <v>864.5591770470935</v>
      </c>
      <c r="NI199" s="255">
        <f t="shared" si="907"/>
        <v>974.35819253207433</v>
      </c>
      <c r="NJ199" s="255" t="e">
        <f t="shared" si="1149"/>
        <v>#REF!</v>
      </c>
      <c r="NK199" s="255" t="e">
        <f t="shared" si="908"/>
        <v>#REF!</v>
      </c>
      <c r="NL199" s="255">
        <f t="shared" si="1150"/>
        <v>924.56245082676469</v>
      </c>
      <c r="NM199" s="255">
        <f t="shared" si="1188"/>
        <v>0.93510089694209964</v>
      </c>
      <c r="NN199" s="256" t="e">
        <f t="shared" si="1189"/>
        <v>#REF!</v>
      </c>
      <c r="NO199" s="257" t="e">
        <f t="shared" si="1216"/>
        <v>#REF!</v>
      </c>
      <c r="NP199" s="254">
        <f t="shared" si="1151"/>
        <v>146.09282680074537</v>
      </c>
      <c r="NQ199" s="255">
        <f t="shared" si="909"/>
        <v>164.64661580444005</v>
      </c>
      <c r="NR199" s="255">
        <f t="shared" si="1152"/>
        <v>128.48531950465835</v>
      </c>
      <c r="NS199" s="255">
        <f t="shared" si="910"/>
        <v>159.32179618577635</v>
      </c>
      <c r="NT199" s="255">
        <f t="shared" si="1153"/>
        <v>1375.9351228291425</v>
      </c>
      <c r="NU199" s="255">
        <f t="shared" si="1154"/>
        <v>0.10617711865684129</v>
      </c>
      <c r="NV199" s="256">
        <f t="shared" si="1155"/>
        <v>9.3380361742981019E-2</v>
      </c>
      <c r="NW199" s="257">
        <f t="shared" si="911"/>
        <v>1.0358957808877343</v>
      </c>
      <c r="NX199" s="254">
        <f t="shared" si="1156"/>
        <v>42.433734905575292</v>
      </c>
      <c r="NY199" s="255">
        <f t="shared" si="912"/>
        <v>47.822819238583357</v>
      </c>
      <c r="NZ199" s="255">
        <f t="shared" si="1157"/>
        <v>0.15084335119181719</v>
      </c>
      <c r="OA199" s="255">
        <f t="shared" si="913"/>
        <v>0.18704575547785332</v>
      </c>
      <c r="OB199" s="255">
        <f t="shared" si="1158"/>
        <v>45.866142980529112</v>
      </c>
      <c r="OC199" s="255">
        <f t="shared" si="1190"/>
        <v>0.92516466718357093</v>
      </c>
      <c r="OD199" s="256">
        <f t="shared" si="1191"/>
        <v>3.2887734042919745E-3</v>
      </c>
      <c r="OE199" s="257">
        <f t="shared" si="1192"/>
        <v>1.1182852183493437</v>
      </c>
      <c r="OF199" s="254">
        <f t="shared" si="1159"/>
        <v>0</v>
      </c>
      <c r="OG199" s="255">
        <f t="shared" si="914"/>
        <v>0</v>
      </c>
      <c r="OH199" s="255">
        <f t="shared" si="1160"/>
        <v>0</v>
      </c>
      <c r="OI199" s="255">
        <f t="shared" si="915"/>
        <v>0</v>
      </c>
      <c r="OJ199" s="255">
        <f t="shared" si="1161"/>
        <v>0</v>
      </c>
      <c r="OK199" s="255"/>
      <c r="OL199" s="256"/>
      <c r="OM199" s="257"/>
      <c r="ON199" s="258"/>
      <c r="OO199" s="254">
        <f t="shared" si="1162"/>
        <v>0</v>
      </c>
      <c r="OP199" s="255">
        <f t="shared" si="916"/>
        <v>0</v>
      </c>
      <c r="OQ199" s="255">
        <f t="shared" si="1163"/>
        <v>0</v>
      </c>
      <c r="OR199" s="255">
        <f t="shared" si="917"/>
        <v>0</v>
      </c>
      <c r="OS199" s="255">
        <f t="shared" si="1164"/>
        <v>0</v>
      </c>
      <c r="OT199" s="255"/>
      <c r="OU199" s="256"/>
      <c r="OV199" s="257"/>
      <c r="OW199" s="258"/>
      <c r="OX199" s="254">
        <f t="shared" si="1165"/>
        <v>849.84863838514161</v>
      </c>
      <c r="OY199" s="255">
        <f t="shared" si="918"/>
        <v>957.77941546005457</v>
      </c>
      <c r="OZ199" s="255">
        <f t="shared" si="1166"/>
        <v>4.4914700152054525</v>
      </c>
      <c r="PA199" s="255">
        <f t="shared" si="919"/>
        <v>5.5694228188547612</v>
      </c>
      <c r="PB199" s="255">
        <f t="shared" si="1167"/>
        <v>1365.6976212906347</v>
      </c>
      <c r="PC199" s="255">
        <f t="shared" si="1218"/>
        <v>0.62228170067544175</v>
      </c>
      <c r="PD199" s="259">
        <f t="shared" si="920"/>
        <v>3.2887734042919745E-3</v>
      </c>
      <c r="PE199" s="257">
        <f t="shared" si="1219"/>
        <v>1.0798190816028113</v>
      </c>
      <c r="PF199" s="254">
        <f t="shared" si="921"/>
        <v>16.440566983845532</v>
      </c>
      <c r="PG199" s="255">
        <f t="shared" si="922"/>
        <v>18.528518990793913</v>
      </c>
      <c r="PH199" s="255">
        <f t="shared" si="1168"/>
        <v>0.50923683117358798</v>
      </c>
      <c r="PI199" s="255">
        <f t="shared" si="923"/>
        <v>0.63145367065524904</v>
      </c>
      <c r="PJ199" s="255">
        <f t="shared" si="924"/>
        <v>154.84095999493272</v>
      </c>
      <c r="PK199" s="255">
        <f t="shared" si="1193"/>
        <v>0.10617711866668587</v>
      </c>
      <c r="PL199" s="259">
        <f t="shared" si="1194"/>
        <v>3.2887734045969046E-3</v>
      </c>
      <c r="PM199" s="257">
        <f t="shared" si="1195"/>
        <v>1.0142737996877724</v>
      </c>
      <c r="PN199" s="254">
        <f t="shared" si="925"/>
        <v>0.42130748240489524</v>
      </c>
      <c r="PO199" s="255">
        <f t="shared" si="926"/>
        <v>0.47481353267031695</v>
      </c>
      <c r="PP199" s="255">
        <f t="shared" si="1169"/>
        <v>1.3049749896119933E-2</v>
      </c>
      <c r="PQ199" s="255">
        <f t="shared" si="927"/>
        <v>1.6181689871188717E-2</v>
      </c>
      <c r="PR199" s="255">
        <f t="shared" si="928"/>
        <v>3.9679686894449935</v>
      </c>
      <c r="PS199" s="255">
        <f t="shared" si="1196"/>
        <v>0.10617711866668592</v>
      </c>
      <c r="PT199" s="259">
        <f t="shared" si="1197"/>
        <v>3.2887734045969055E-3</v>
      </c>
      <c r="PU199" s="257">
        <f t="shared" si="1198"/>
        <v>1.0142737996877724</v>
      </c>
      <c r="PV199" s="254">
        <f t="shared" si="929"/>
        <v>102.93800880277516</v>
      </c>
      <c r="PW199" s="255">
        <f t="shared" si="930"/>
        <v>116.0111359207276</v>
      </c>
      <c r="PX199" s="255">
        <f t="shared" si="931"/>
        <v>0.34146182903198757</v>
      </c>
      <c r="PY199" s="255">
        <f t="shared" si="932"/>
        <v>0.42341266799966459</v>
      </c>
      <c r="PZ199" s="255">
        <f t="shared" si="933"/>
        <v>103.82649913988202</v>
      </c>
      <c r="QA199" s="255">
        <f t="shared" si="1170"/>
        <v>0.99144254747615224</v>
      </c>
      <c r="QB199" s="259">
        <f t="shared" si="934"/>
        <v>3.2887734042919749E-3</v>
      </c>
      <c r="QC199" s="257">
        <f t="shared" si="1171"/>
        <v>1.1267025091465013</v>
      </c>
      <c r="QD199" s="254">
        <f t="shared" si="935"/>
        <v>397.90515270795123</v>
      </c>
      <c r="QE199" s="255">
        <f t="shared" si="936"/>
        <v>448.43910710186105</v>
      </c>
      <c r="QF199" s="255">
        <f t="shared" si="937"/>
        <v>1.3332547625854172</v>
      </c>
      <c r="QG199" s="255">
        <f t="shared" si="938"/>
        <v>1.6532359056059174</v>
      </c>
      <c r="QH199" s="255">
        <f t="shared" si="939"/>
        <v>405.39575053893009</v>
      </c>
      <c r="QI199" s="255">
        <f t="shared" si="1199"/>
        <v>0.98152275197502459</v>
      </c>
      <c r="QJ199" s="259">
        <f t="shared" si="1200"/>
        <v>3.2887734042919745E-3</v>
      </c>
      <c r="QK199" s="257">
        <f t="shared" si="1201"/>
        <v>1.1254426951178582</v>
      </c>
      <c r="QL199" s="254">
        <f t="shared" si="940"/>
        <v>1267.1910837313278</v>
      </c>
      <c r="QM199" s="255">
        <f t="shared" si="941"/>
        <v>1428.1243513652064</v>
      </c>
      <c r="QN199" s="255">
        <f t="shared" si="942"/>
        <v>8.7030718035051375</v>
      </c>
      <c r="QO199" s="255">
        <f t="shared" si="943"/>
        <v>10.79180903634637</v>
      </c>
      <c r="QP199" s="255">
        <f t="shared" si="1172"/>
        <v>2646.2971854939287</v>
      </c>
      <c r="QQ199" s="255">
        <f t="shared" si="1173"/>
        <v>0.47885441237576187</v>
      </c>
      <c r="QR199" s="259">
        <f t="shared" si="944"/>
        <v>3.2887734042919741E-3</v>
      </c>
      <c r="QS199" s="257">
        <f t="shared" si="1174"/>
        <v>1.0616038159887518</v>
      </c>
      <c r="QT199" s="254">
        <f t="shared" si="945"/>
        <v>325.12142743556348</v>
      </c>
      <c r="QU199" s="255">
        <f t="shared" si="946"/>
        <v>366.41184871988003</v>
      </c>
      <c r="QV199" s="255">
        <f t="shared" si="947"/>
        <v>1.1333978063964629</v>
      </c>
      <c r="QW199" s="255">
        <f t="shared" si="948"/>
        <v>1.4054132799316139</v>
      </c>
      <c r="QX199" s="255">
        <f t="shared" si="949"/>
        <v>344.62629894699825</v>
      </c>
      <c r="QY199" s="255">
        <f t="shared" si="1202"/>
        <v>0.94340283498087152</v>
      </c>
      <c r="QZ199" s="259">
        <f t="shared" si="1203"/>
        <v>3.2887734042919741E-3</v>
      </c>
      <c r="RA199" s="257">
        <f t="shared" si="1204"/>
        <v>1.1206014656596006</v>
      </c>
      <c r="RB199" s="254">
        <f t="shared" si="950"/>
        <v>6.4047301139446594E-2</v>
      </c>
      <c r="RC199" s="255">
        <f t="shared" si="951"/>
        <v>7.2181308384156317E-2</v>
      </c>
      <c r="RD199" s="255">
        <f t="shared" si="1175"/>
        <v>1.9838272432769494E-3</v>
      </c>
      <c r="RE199" s="255">
        <f t="shared" si="952"/>
        <v>2.4599457816634174E-3</v>
      </c>
      <c r="RF199" s="255">
        <f t="shared" si="953"/>
        <v>0.60321189677828801</v>
      </c>
      <c r="RG199" s="255">
        <f t="shared" si="1205"/>
        <v>0.1061771186568413</v>
      </c>
      <c r="RH199" s="259">
        <f t="shared" si="1206"/>
        <v>3.2887734042919745E-3</v>
      </c>
      <c r="RI199" s="257">
        <f t="shared" si="1207"/>
        <v>1.0142737996864488</v>
      </c>
      <c r="RJ199" s="254">
        <f t="shared" si="954"/>
        <v>96.977147106351396</v>
      </c>
      <c r="RK199" s="255">
        <f t="shared" si="955"/>
        <v>109.29324478885802</v>
      </c>
      <c r="RL199" s="255">
        <f t="shared" si="1176"/>
        <v>3.0038097309671996</v>
      </c>
      <c r="RM199" s="255">
        <f t="shared" si="956"/>
        <v>3.7247240663993275</v>
      </c>
      <c r="RN199" s="255">
        <f t="shared" si="957"/>
        <v>913.35259736870705</v>
      </c>
      <c r="RO199" s="255">
        <f t="shared" si="1208"/>
        <v>0.10617711865684129</v>
      </c>
      <c r="RP199" s="259">
        <f t="shared" si="1209"/>
        <v>3.2887734042919741E-3</v>
      </c>
      <c r="RQ199" s="257">
        <f t="shared" si="1210"/>
        <v>1.0142737996864488</v>
      </c>
      <c r="RR199" s="254">
        <f t="shared" si="958"/>
        <v>0</v>
      </c>
      <c r="RS199" s="255">
        <f t="shared" si="959"/>
        <v>0</v>
      </c>
      <c r="RT199" s="255">
        <f t="shared" si="1177"/>
        <v>0</v>
      </c>
      <c r="RU199" s="255">
        <f t="shared" si="960"/>
        <v>0</v>
      </c>
      <c r="RV199" s="255">
        <f t="shared" si="961"/>
        <v>0</v>
      </c>
      <c r="RW199" s="255"/>
      <c r="RX199" s="259"/>
      <c r="RY199" s="257"/>
      <c r="RZ199" s="260"/>
      <c r="SA199" s="242" t="e">
        <f t="shared" si="962"/>
        <v>#REF!</v>
      </c>
      <c r="SB199" s="242">
        <f t="shared" si="963"/>
        <v>0.27585744244728622</v>
      </c>
      <c r="SC199" s="242">
        <f t="shared" si="964"/>
        <v>0.43062187611503117</v>
      </c>
      <c r="SD199" s="242">
        <f t="shared" si="965"/>
        <v>2.2253875845151941E-2</v>
      </c>
      <c r="SE199" s="242">
        <f t="shared" si="966"/>
        <v>0</v>
      </c>
      <c r="SF199" s="262">
        <v>0</v>
      </c>
      <c r="SG199" s="242">
        <f t="shared" si="967"/>
        <v>0</v>
      </c>
      <c r="SH199" s="262">
        <v>0</v>
      </c>
      <c r="SI199" s="242">
        <f t="shared" si="968"/>
        <v>0.56636510830067444</v>
      </c>
      <c r="SJ199" s="242">
        <f t="shared" si="969"/>
        <v>4.675802216560631E-2</v>
      </c>
      <c r="SK199" s="242">
        <f t="shared" si="970"/>
        <v>1.2171285596253268E-3</v>
      </c>
      <c r="SL199" s="242">
        <f t="shared" si="971"/>
        <v>5.2166326173483012E-2</v>
      </c>
      <c r="SM199" s="242">
        <f t="shared" si="972"/>
        <v>0.20257968512121446</v>
      </c>
      <c r="SN199" s="242">
        <f t="shared" si="973"/>
        <v>1.0116022762556816</v>
      </c>
      <c r="SO199" s="242">
        <f t="shared" si="974"/>
        <v>0.16898670102146776</v>
      </c>
      <c r="SP199" s="242">
        <f t="shared" si="975"/>
        <v>1.0142737996864489E-4</v>
      </c>
      <c r="SQ199" s="242">
        <f t="shared" si="976"/>
        <v>0.27598390089468272</v>
      </c>
      <c r="SR199" s="242">
        <f t="shared" si="977"/>
        <v>0</v>
      </c>
      <c r="SS199" s="242" t="e">
        <f t="shared" si="978"/>
        <v>#REF!</v>
      </c>
      <c r="ST199" s="242" t="e">
        <f t="shared" si="979"/>
        <v>#REF!</v>
      </c>
      <c r="SU199" s="242" t="e">
        <f t="shared" si="1211"/>
        <v>#REF!</v>
      </c>
      <c r="SV199" s="242" t="e">
        <f t="shared" si="1212"/>
        <v>#REF!</v>
      </c>
      <c r="SW199" s="242" t="e">
        <f t="shared" si="980"/>
        <v>#REF!</v>
      </c>
      <c r="SX199" s="242" t="e">
        <f t="shared" si="980"/>
        <v>#REF!</v>
      </c>
      <c r="SY199" s="242" t="e">
        <f t="shared" si="980"/>
        <v>#REF!</v>
      </c>
      <c r="SZ199" s="263" t="e">
        <f t="shared" si="980"/>
        <v>#REF!</v>
      </c>
      <c r="TA199" s="264">
        <f t="shared" si="981"/>
        <v>1682.1199369999997</v>
      </c>
      <c r="TB199" s="264">
        <f t="shared" si="982"/>
        <v>1022.7022279999999</v>
      </c>
      <c r="TC199" s="264">
        <f t="shared" si="983"/>
        <v>1733.8389729999999</v>
      </c>
      <c r="TD199" s="264">
        <f t="shared" si="984"/>
        <v>83.000710999999995</v>
      </c>
      <c r="TE199" s="264">
        <f t="shared" si="985"/>
        <v>0</v>
      </c>
      <c r="TF199" s="264">
        <f t="shared" si="985"/>
        <v>0</v>
      </c>
      <c r="TG199" s="264">
        <f t="shared" si="986"/>
        <v>2187.6318049999995</v>
      </c>
      <c r="TH199" s="264">
        <f t="shared" si="987"/>
        <v>192.27802899999998</v>
      </c>
      <c r="TI199" s="264">
        <f t="shared" si="988"/>
        <v>5.0050679999999987</v>
      </c>
      <c r="TJ199" s="264">
        <f t="shared" si="989"/>
        <v>193.11220699999998</v>
      </c>
      <c r="TK199" s="264">
        <f t="shared" si="990"/>
        <v>750.76019999999983</v>
      </c>
      <c r="TL199" s="264">
        <f t="shared" si="991"/>
        <v>3974.4410809999995</v>
      </c>
      <c r="TM199" s="264">
        <f t="shared" si="992"/>
        <v>628.97021199999983</v>
      </c>
      <c r="TN199" s="264">
        <f t="shared" si="993"/>
        <v>0.41708899999999999</v>
      </c>
      <c r="TO199" s="264">
        <f t="shared" si="994"/>
        <v>1134.8991689999998</v>
      </c>
      <c r="TP199" s="264">
        <f t="shared" si="994"/>
        <v>0</v>
      </c>
      <c r="TQ199" s="264"/>
      <c r="TR199" s="264"/>
      <c r="TS199" s="264" t="e">
        <f t="shared" si="995"/>
        <v>#REF!</v>
      </c>
      <c r="TT199" s="264">
        <f t="shared" si="996"/>
        <v>1150.5710481289614</v>
      </c>
      <c r="TU199" s="264">
        <f t="shared" si="997"/>
        <v>1796.0764768694221</v>
      </c>
      <c r="TV199" s="264">
        <f t="shared" si="998"/>
        <v>92.818468223785771</v>
      </c>
      <c r="TW199" s="264">
        <f t="shared" si="998"/>
        <v>0</v>
      </c>
      <c r="TX199" s="264">
        <f t="shared" si="999"/>
        <v>0</v>
      </c>
      <c r="TY199" s="264">
        <f t="shared" si="1000"/>
        <v>2362.2465665601999</v>
      </c>
      <c r="TZ199" s="264">
        <f t="shared" si="1001"/>
        <v>195.02256707030568</v>
      </c>
      <c r="UA199" s="264">
        <f t="shared" si="1002"/>
        <v>5.0765093380556783</v>
      </c>
      <c r="UB199" s="264">
        <f t="shared" si="1003"/>
        <v>217.58000817371854</v>
      </c>
      <c r="UC199" s="264">
        <f t="shared" si="1004"/>
        <v>844.93758287522212</v>
      </c>
      <c r="UD199" s="264">
        <f t="shared" si="1005"/>
        <v>4219.2818180120594</v>
      </c>
      <c r="UE199" s="264">
        <f t="shared" si="1006"/>
        <v>704.82494142342955</v>
      </c>
      <c r="UF199" s="264">
        <f t="shared" si="1007"/>
        <v>0.42304244483742121</v>
      </c>
      <c r="UG199" s="264">
        <f t="shared" si="1008"/>
        <v>1151.0984924026232</v>
      </c>
      <c r="UH199" s="264">
        <f t="shared" si="1008"/>
        <v>0</v>
      </c>
      <c r="UI199" s="191"/>
      <c r="UJ199" s="191"/>
      <c r="UK199" s="191"/>
      <c r="UL199" s="191"/>
      <c r="UM199" s="189"/>
      <c r="UN199" s="191"/>
      <c r="UO199" s="191"/>
      <c r="UP199" s="191"/>
      <c r="UQ199" s="191"/>
      <c r="UR199" s="191"/>
      <c r="US199" s="191"/>
      <c r="UT199" s="191"/>
      <c r="UU199" s="191"/>
      <c r="UV199" s="192"/>
      <c r="UW199" s="191"/>
      <c r="UX199" s="191"/>
      <c r="UY199" s="191"/>
      <c r="UZ199" s="191"/>
      <c r="VA199" s="191"/>
      <c r="VB199" s="191"/>
      <c r="VC199" s="191"/>
      <c r="VD199" s="191"/>
      <c r="VE199" s="191"/>
      <c r="VF199" s="191"/>
      <c r="VG199" s="191"/>
      <c r="VH199" s="191"/>
      <c r="VI199" s="191"/>
      <c r="VJ199" s="191"/>
      <c r="VK199" s="191"/>
      <c r="VL199" s="191"/>
      <c r="VM199" s="191"/>
      <c r="VN199" s="219"/>
      <c r="VO199" s="191"/>
      <c r="VP199" s="191"/>
      <c r="VQ199" s="191"/>
      <c r="VR199" s="191"/>
      <c r="VS199" s="191"/>
      <c r="VT199" s="191"/>
      <c r="VU199" s="191"/>
      <c r="VV199" s="191"/>
    </row>
    <row r="200" spans="1:594" ht="23.1" hidden="1" customHeight="1" thickBot="1" x14ac:dyDescent="0.35">
      <c r="A200" s="265">
        <v>163</v>
      </c>
      <c r="B200" s="266" t="s">
        <v>200</v>
      </c>
      <c r="C200" s="265">
        <v>5</v>
      </c>
      <c r="D200" s="267">
        <v>4430.1000000000004</v>
      </c>
      <c r="E200" s="239"/>
      <c r="F200" s="240">
        <f t="shared" si="1009"/>
        <v>4430.1000000000004</v>
      </c>
      <c r="G200" s="240"/>
      <c r="H200" s="268">
        <f>3634</f>
        <v>3634</v>
      </c>
      <c r="I200" s="269">
        <v>3.1533000000000002</v>
      </c>
      <c r="J200" s="269">
        <v>3.1533000000000002</v>
      </c>
      <c r="K200" s="269">
        <f t="shared" ref="K200:K244" si="1220">I200-N200-O200-Q200-R200-AB200</f>
        <v>2.548</v>
      </c>
      <c r="L200" s="269">
        <f t="shared" ref="L200:L263" si="1221">K200+N200</f>
        <v>2.7675000000000001</v>
      </c>
      <c r="M200" s="269">
        <v>0.41860000000000003</v>
      </c>
      <c r="N200" s="269">
        <v>0.2195</v>
      </c>
      <c r="O200" s="269">
        <v>0.38579999999999998</v>
      </c>
      <c r="P200" s="269">
        <v>6.1000000000000004E-3</v>
      </c>
      <c r="Q200" s="269">
        <v>0</v>
      </c>
      <c r="R200" s="269">
        <v>0</v>
      </c>
      <c r="S200" s="269">
        <v>0.52229999999999999</v>
      </c>
      <c r="T200" s="269">
        <v>3.5499999999999997E-2</v>
      </c>
      <c r="U200" s="269">
        <v>1E-3</v>
      </c>
      <c r="V200" s="269">
        <v>0.1565</v>
      </c>
      <c r="W200" s="269">
        <v>0.1714</v>
      </c>
      <c r="X200" s="269">
        <v>0.8256</v>
      </c>
      <c r="Y200" s="269">
        <v>0.10780000000000001</v>
      </c>
      <c r="Z200" s="269">
        <v>1E-4</v>
      </c>
      <c r="AA200" s="269">
        <v>0.30309999999999998</v>
      </c>
      <c r="AB200" s="269">
        <v>0</v>
      </c>
      <c r="AC200" s="244">
        <v>370.63</v>
      </c>
      <c r="AD200" s="243">
        <f t="shared" si="1217"/>
        <v>81.538600000000002</v>
      </c>
      <c r="AE200" s="243">
        <f t="shared" si="806"/>
        <v>0</v>
      </c>
      <c r="AF200" s="243">
        <f t="shared" si="1010"/>
        <v>0</v>
      </c>
      <c r="AG200" s="243">
        <f t="shared" si="1011"/>
        <v>0</v>
      </c>
      <c r="AH200" s="244">
        <v>13.4986315039583</v>
      </c>
      <c r="AI200" s="243">
        <f t="shared" si="807"/>
        <v>52.910023955590709</v>
      </c>
      <c r="AJ200" s="243">
        <f t="shared" si="1012"/>
        <v>1.7054830858260897</v>
      </c>
      <c r="AK200" s="243">
        <f t="shared" si="1013"/>
        <v>45.131999004645593</v>
      </c>
      <c r="AL200" s="243">
        <f t="shared" si="808"/>
        <v>25.92886277297745</v>
      </c>
      <c r="AM200" s="243">
        <f t="shared" si="1014"/>
        <v>653.40734187903172</v>
      </c>
      <c r="AN200" s="244">
        <v>669.59</v>
      </c>
      <c r="AO200" s="244">
        <v>147.3098</v>
      </c>
      <c r="AP200" s="243">
        <f t="shared" si="1015"/>
        <v>0</v>
      </c>
      <c r="AQ200" s="243">
        <f t="shared" si="1016"/>
        <v>0</v>
      </c>
      <c r="AR200" s="243">
        <f t="shared" si="1017"/>
        <v>0</v>
      </c>
      <c r="AS200" s="244">
        <v>93.854283787949996</v>
      </c>
      <c r="AT200" s="244" t="e">
        <f t="shared" si="809"/>
        <v>#REF!</v>
      </c>
      <c r="AU200" s="243">
        <f t="shared" si="810"/>
        <v>103.48166486879569</v>
      </c>
      <c r="AV200" s="243">
        <f t="shared" si="1018"/>
        <v>3.3355915558644647</v>
      </c>
      <c r="AW200" s="243">
        <f t="shared" si="1019"/>
        <v>88.269368386178314</v>
      </c>
      <c r="AX200" s="243">
        <f t="shared" si="811"/>
        <v>50.711787432837291</v>
      </c>
      <c r="AY200" s="243">
        <f t="shared" si="1020"/>
        <v>1277.9370433074996</v>
      </c>
      <c r="AZ200" s="244">
        <v>209</v>
      </c>
      <c r="BA200" s="243">
        <f t="shared" si="1021"/>
        <v>1065.3078333333331</v>
      </c>
      <c r="BB200" s="243">
        <f t="shared" si="1022"/>
        <v>111.09638833333332</v>
      </c>
      <c r="BC200" s="243">
        <f t="shared" si="1023"/>
        <v>88.877110666666667</v>
      </c>
      <c r="BD200" s="243">
        <f t="shared" si="1024"/>
        <v>22.219277666666656</v>
      </c>
      <c r="BE200" s="244">
        <v>41.661145625000003</v>
      </c>
      <c r="BF200" s="243">
        <f t="shared" si="1025"/>
        <v>33.328916500000005</v>
      </c>
      <c r="BG200" s="243">
        <f t="shared" si="1026"/>
        <v>8.3322291249999978</v>
      </c>
      <c r="BH200" s="243">
        <f t="shared" si="812"/>
        <v>138.39897549744092</v>
      </c>
      <c r="BI200" s="243">
        <f t="shared" si="1027"/>
        <v>4.4611038544352075</v>
      </c>
      <c r="BJ200" s="243">
        <f t="shared" si="1028"/>
        <v>118.05366842466663</v>
      </c>
      <c r="BK200" s="243">
        <f t="shared" si="813"/>
        <v>67.823217139455366</v>
      </c>
      <c r="BL200" s="243">
        <f t="shared" si="1029"/>
        <v>1709.1450719142754</v>
      </c>
      <c r="BM200" s="244">
        <v>9.4600000000000009</v>
      </c>
      <c r="BN200" s="243">
        <f t="shared" si="1030"/>
        <v>2.0812000000000004</v>
      </c>
      <c r="BO200" s="243">
        <f t="shared" si="814"/>
        <v>0</v>
      </c>
      <c r="BP200" s="243">
        <f t="shared" si="1031"/>
        <v>0</v>
      </c>
      <c r="BQ200" s="243">
        <f t="shared" si="1032"/>
        <v>0</v>
      </c>
      <c r="BR200" s="244">
        <v>1.8006047672666601</v>
      </c>
      <c r="BS200" s="243">
        <f t="shared" si="815"/>
        <v>1.5159220191788243</v>
      </c>
      <c r="BT200" s="243">
        <f t="shared" si="1033"/>
        <v>4.8863696703498376E-2</v>
      </c>
      <c r="BU200" s="243">
        <f t="shared" si="1034"/>
        <v>1.2930742786683209</v>
      </c>
      <c r="BV200" s="243">
        <f t="shared" si="816"/>
        <v>0.74288633932227432</v>
      </c>
      <c r="BW200" s="243">
        <f t="shared" si="1035"/>
        <v>18.72073575092131</v>
      </c>
      <c r="BX200" s="244">
        <v>0</v>
      </c>
      <c r="BY200" s="243">
        <f t="shared" si="817"/>
        <v>0</v>
      </c>
      <c r="BZ200" s="243">
        <f t="shared" si="1036"/>
        <v>0</v>
      </c>
      <c r="CA200" s="243">
        <f t="shared" si="1037"/>
        <v>0</v>
      </c>
      <c r="CB200" s="243">
        <f t="shared" si="818"/>
        <v>0</v>
      </c>
      <c r="CC200" s="243">
        <f t="shared" si="1038"/>
        <v>0</v>
      </c>
      <c r="CD200" s="245"/>
      <c r="CE200" s="243">
        <f t="shared" si="819"/>
        <v>0</v>
      </c>
      <c r="CF200" s="243">
        <f t="shared" si="1039"/>
        <v>0</v>
      </c>
      <c r="CG200" s="243">
        <f t="shared" si="1040"/>
        <v>0</v>
      </c>
      <c r="CH200" s="243">
        <f t="shared" si="820"/>
        <v>0</v>
      </c>
      <c r="CI200" s="243">
        <f t="shared" si="1041"/>
        <v>0</v>
      </c>
      <c r="CJ200" s="245"/>
      <c r="CK200" s="243">
        <f t="shared" si="821"/>
        <v>0</v>
      </c>
      <c r="CL200" s="243">
        <f t="shared" si="1042"/>
        <v>0</v>
      </c>
      <c r="CM200" s="243">
        <f t="shared" si="1043"/>
        <v>0</v>
      </c>
      <c r="CN200" s="243">
        <f t="shared" si="822"/>
        <v>0</v>
      </c>
      <c r="CO200" s="243">
        <f t="shared" si="1044"/>
        <v>0</v>
      </c>
      <c r="CP200" s="243">
        <v>0</v>
      </c>
      <c r="CQ200" s="243">
        <f t="shared" si="823"/>
        <v>0</v>
      </c>
      <c r="CR200" s="243">
        <f t="shared" si="1178"/>
        <v>0</v>
      </c>
      <c r="CS200" s="243">
        <f t="shared" si="1045"/>
        <v>0</v>
      </c>
      <c r="CT200" s="243">
        <f t="shared" si="824"/>
        <v>0</v>
      </c>
      <c r="CU200" s="243">
        <f t="shared" si="1046"/>
        <v>0</v>
      </c>
      <c r="CV200" s="243"/>
      <c r="CW200" s="243">
        <f t="shared" si="825"/>
        <v>0</v>
      </c>
      <c r="CX200" s="243">
        <f t="shared" si="1179"/>
        <v>0</v>
      </c>
      <c r="CY200" s="243">
        <f t="shared" si="1047"/>
        <v>0</v>
      </c>
      <c r="CZ200" s="243">
        <f t="shared" si="826"/>
        <v>0</v>
      </c>
      <c r="DA200" s="243">
        <f t="shared" si="1048"/>
        <v>0</v>
      </c>
      <c r="DB200" s="244">
        <v>0</v>
      </c>
      <c r="DC200" s="243">
        <f t="shared" si="1049"/>
        <v>0</v>
      </c>
      <c r="DD200" s="243">
        <f t="shared" si="827"/>
        <v>0</v>
      </c>
      <c r="DE200" s="244">
        <v>0</v>
      </c>
      <c r="DF200" s="244">
        <v>0</v>
      </c>
      <c r="DG200" s="243">
        <f t="shared" si="828"/>
        <v>0</v>
      </c>
      <c r="DH200" s="243">
        <f t="shared" si="829"/>
        <v>0</v>
      </c>
      <c r="DI200" s="243">
        <f t="shared" si="1050"/>
        <v>0</v>
      </c>
      <c r="DJ200" s="244">
        <v>293.07</v>
      </c>
      <c r="DK200" s="243">
        <f t="shared" si="1051"/>
        <v>64.475399999999993</v>
      </c>
      <c r="DL200" s="243">
        <f t="shared" si="830"/>
        <v>0</v>
      </c>
      <c r="DM200" s="244">
        <v>12.29765428072</v>
      </c>
      <c r="DN200" s="244">
        <v>12.38620062875</v>
      </c>
      <c r="DO200" s="243">
        <f t="shared" si="831"/>
        <v>43.429637444041923</v>
      </c>
      <c r="DP200" s="243">
        <f t="shared" si="832"/>
        <v>21.282944617675597</v>
      </c>
      <c r="DQ200" s="243">
        <f t="shared" si="1052"/>
        <v>536.33020436542495</v>
      </c>
      <c r="DR200" s="244">
        <v>60.01</v>
      </c>
      <c r="DS200" s="243">
        <f t="shared" si="1053"/>
        <v>13.202199999999999</v>
      </c>
      <c r="DT200" s="243">
        <f t="shared" si="833"/>
        <v>0</v>
      </c>
      <c r="DU200" s="244">
        <v>2.5385382592899899</v>
      </c>
      <c r="DV200" s="244">
        <v>0</v>
      </c>
      <c r="DW200" s="243">
        <f t="shared" si="834"/>
        <v>8.6069474182416172</v>
      </c>
      <c r="DX200" s="243">
        <f t="shared" si="835"/>
        <v>4.2178842838765807</v>
      </c>
      <c r="DY200" s="243">
        <f t="shared" si="836"/>
        <v>106.29068395368982</v>
      </c>
      <c r="DZ200" s="244">
        <v>220.57</v>
      </c>
      <c r="EA200" s="243">
        <f t="shared" si="1054"/>
        <v>48.525399999999998</v>
      </c>
      <c r="EB200" s="243">
        <f t="shared" si="837"/>
        <v>0</v>
      </c>
      <c r="EC200" s="244">
        <v>9.1300623067050104</v>
      </c>
      <c r="ED200" s="244">
        <v>9.4217197000000003E-2</v>
      </c>
      <c r="EE200" s="243">
        <f t="shared" si="838"/>
        <v>31.623227733446786</v>
      </c>
      <c r="EF200" s="243">
        <f t="shared" si="839"/>
        <v>15.497145361857589</v>
      </c>
      <c r="EG200" s="243">
        <f t="shared" si="840"/>
        <v>390.52806311881119</v>
      </c>
      <c r="EH200" s="244">
        <v>25.08</v>
      </c>
      <c r="EI200" s="243">
        <f t="shared" si="1055"/>
        <v>5.5175999999999998</v>
      </c>
      <c r="EJ200" s="243">
        <f t="shared" si="841"/>
        <v>0</v>
      </c>
      <c r="EK200" s="244">
        <v>1.058011686905</v>
      </c>
      <c r="EL200" s="244">
        <v>0</v>
      </c>
      <c r="EM200" s="243">
        <f t="shared" si="842"/>
        <v>3.5967726723515092</v>
      </c>
      <c r="EN200" s="243">
        <f t="shared" si="843"/>
        <v>1.7626192179628255</v>
      </c>
      <c r="EO200" s="243">
        <f t="shared" si="1056"/>
        <v>44.418004292663198</v>
      </c>
      <c r="EP200" s="244">
        <v>0</v>
      </c>
      <c r="EQ200" s="244">
        <v>513.89160000000004</v>
      </c>
      <c r="ER200" s="244">
        <v>0</v>
      </c>
      <c r="ES200" s="244">
        <v>0</v>
      </c>
      <c r="ET200" s="244">
        <v>0</v>
      </c>
      <c r="EU200" s="243">
        <f t="shared" si="844"/>
        <v>58.389371265746284</v>
      </c>
      <c r="EV200" s="243">
        <f t="shared" si="1057"/>
        <v>1.8821024380811662</v>
      </c>
      <c r="EW200" s="243">
        <f t="shared" si="1058"/>
        <v>49.805856222242241</v>
      </c>
      <c r="EX200" s="243">
        <f t="shared" si="845"/>
        <v>28.614048563287316</v>
      </c>
      <c r="EY200" s="243">
        <f t="shared" si="1059"/>
        <v>721.07402379484029</v>
      </c>
      <c r="EZ200" s="245">
        <f t="shared" si="1060"/>
        <v>598.73</v>
      </c>
      <c r="FA200" s="245">
        <f t="shared" si="1060"/>
        <v>131.72059999999999</v>
      </c>
      <c r="FB200" s="245">
        <f t="shared" si="1060"/>
        <v>0</v>
      </c>
      <c r="FC200" s="245">
        <f t="shared" si="1061"/>
        <v>0</v>
      </c>
      <c r="FD200" s="245">
        <f t="shared" si="1062"/>
        <v>0</v>
      </c>
      <c r="FE200" s="245">
        <f t="shared" si="1063"/>
        <v>37.504684359369996</v>
      </c>
      <c r="FF200" s="245">
        <f t="shared" si="1064"/>
        <v>145.64595653382813</v>
      </c>
      <c r="FG200" s="245">
        <f t="shared" si="1065"/>
        <v>4.6947004899467446</v>
      </c>
      <c r="FH200" s="245">
        <f t="shared" si="1066"/>
        <v>124.23530881090866</v>
      </c>
      <c r="FI200" s="245">
        <f t="shared" si="1067"/>
        <v>71.374642044659907</v>
      </c>
      <c r="FJ200" s="245">
        <f t="shared" si="1067"/>
        <v>1798.6409795254294</v>
      </c>
      <c r="FK200" s="244">
        <f t="shared" si="846"/>
        <v>112.1201002431133</v>
      </c>
      <c r="FL200" s="244">
        <v>12.7393056423725</v>
      </c>
      <c r="FM200" s="243">
        <f t="shared" si="1068"/>
        <v>0.41063429335188251</v>
      </c>
      <c r="FN200" s="243">
        <f t="shared" si="1069"/>
        <v>10.86656717551306</v>
      </c>
      <c r="FO200" s="244">
        <v>6.2429702821186197</v>
      </c>
      <c r="FP200" s="244">
        <f t="shared" si="1070"/>
        <v>157.32285140112529</v>
      </c>
      <c r="FQ200" s="244">
        <f t="shared" si="847"/>
        <v>2.8732000062300322</v>
      </c>
      <c r="FR200" s="244">
        <v>0.32645861867465797</v>
      </c>
      <c r="FS200" s="243">
        <f t="shared" si="1071"/>
        <v>1.0522952188399975E-2</v>
      </c>
      <c r="FT200" s="243">
        <f t="shared" si="1072"/>
        <v>0.27846765039171389</v>
      </c>
      <c r="FU200" s="244">
        <v>0.159982930933733</v>
      </c>
      <c r="FV200" s="244">
        <f t="shared" si="1073"/>
        <v>4.031569867006108</v>
      </c>
      <c r="FW200" s="270">
        <v>6.0074000000000002E-2</v>
      </c>
      <c r="FX200" s="243">
        <f t="shared" si="1074"/>
        <v>266.8518158947486</v>
      </c>
      <c r="FY200" s="243">
        <f t="shared" si="1075"/>
        <v>58.707399496844694</v>
      </c>
      <c r="FZ200" s="243">
        <f t="shared" si="848"/>
        <v>0</v>
      </c>
      <c r="GA200" s="243">
        <f t="shared" si="1076"/>
        <v>0</v>
      </c>
      <c r="GB200" s="243">
        <f t="shared" si="1077"/>
        <v>0</v>
      </c>
      <c r="GC200" s="243">
        <f t="shared" si="1078"/>
        <v>4.6778143353495114</v>
      </c>
      <c r="GD200" s="243">
        <f t="shared" si="849"/>
        <v>37.522178868897164</v>
      </c>
      <c r="GE200" s="243">
        <f t="shared" si="1079"/>
        <v>1.2094767044134629</v>
      </c>
      <c r="GF200" s="243">
        <f t="shared" si="1080"/>
        <v>32.006240269038159</v>
      </c>
      <c r="GG200" s="243">
        <f t="shared" si="850"/>
        <v>18.387960429791999</v>
      </c>
      <c r="GH200" s="247">
        <f t="shared" si="1081"/>
        <v>463.37660283075832</v>
      </c>
      <c r="GI200" s="244">
        <v>285</v>
      </c>
      <c r="GJ200" s="244">
        <v>4051.54</v>
      </c>
      <c r="GK200" s="244">
        <v>891.33879999999999</v>
      </c>
      <c r="GL200" s="244">
        <v>2485.1068981668</v>
      </c>
      <c r="GM200" s="244">
        <v>71.022008333333304</v>
      </c>
      <c r="GN200" s="271">
        <v>290.19</v>
      </c>
      <c r="GO200" s="243">
        <f t="shared" si="1082"/>
        <v>63.841799999999999</v>
      </c>
      <c r="GP200" s="243">
        <f t="shared" si="851"/>
        <v>0</v>
      </c>
      <c r="GQ200" s="243">
        <f t="shared" si="1083"/>
        <v>0</v>
      </c>
      <c r="GR200" s="243">
        <f t="shared" si="1084"/>
        <v>0</v>
      </c>
      <c r="GS200" s="244">
        <v>5.7691947420833296</v>
      </c>
      <c r="GT200" s="244">
        <v>3.1557831684220798</v>
      </c>
      <c r="GU200" s="245"/>
      <c r="GV200" s="243">
        <f t="shared" si="852"/>
        <v>41.239860816630433</v>
      </c>
      <c r="GW200" s="243">
        <f t="shared" si="1085"/>
        <v>1.3293111555500159</v>
      </c>
      <c r="GX200" s="243">
        <f t="shared" si="1086"/>
        <v>35.177405303956981</v>
      </c>
      <c r="GY200" s="243">
        <f t="shared" si="853"/>
        <v>20.209831936356792</v>
      </c>
      <c r="GZ200" s="243">
        <f t="shared" si="1087"/>
        <v>509.28776479619114</v>
      </c>
      <c r="HA200" s="244">
        <v>0</v>
      </c>
      <c r="HB200" s="244">
        <v>44</v>
      </c>
      <c r="HC200" s="244">
        <v>0</v>
      </c>
      <c r="HD200" s="244">
        <v>0</v>
      </c>
      <c r="HE200" s="244">
        <v>0</v>
      </c>
      <c r="HF200" s="243">
        <f t="shared" si="1088"/>
        <v>0</v>
      </c>
      <c r="HG200" s="243">
        <f t="shared" si="854"/>
        <v>0</v>
      </c>
      <c r="HH200" s="244">
        <v>0</v>
      </c>
      <c r="HI200" s="244">
        <v>0</v>
      </c>
      <c r="HJ200" s="243">
        <f t="shared" si="855"/>
        <v>0</v>
      </c>
      <c r="HK200" s="243">
        <f t="shared" si="856"/>
        <v>0</v>
      </c>
      <c r="HL200" s="243">
        <f t="shared" si="857"/>
        <v>0</v>
      </c>
      <c r="HM200" s="244">
        <v>136.18</v>
      </c>
      <c r="HN200" s="243">
        <f t="shared" si="1089"/>
        <v>29.959600000000002</v>
      </c>
      <c r="HO200" s="243">
        <f t="shared" si="858"/>
        <v>0</v>
      </c>
      <c r="HP200" s="244">
        <v>5.8752802094350001</v>
      </c>
      <c r="HQ200" s="244">
        <v>134.764132181983</v>
      </c>
      <c r="HR200" s="243">
        <f t="shared" si="859"/>
        <v>34.856832941152341</v>
      </c>
      <c r="HS200" s="243">
        <f t="shared" si="860"/>
        <v>17.081792266628518</v>
      </c>
      <c r="HT200" s="243">
        <f t="shared" si="861"/>
        <v>430.46116511903858</v>
      </c>
      <c r="HU200" s="244">
        <v>98.43</v>
      </c>
      <c r="HV200" s="243">
        <f t="shared" si="1090"/>
        <v>21.654600000000002</v>
      </c>
      <c r="HW200" s="243">
        <f t="shared" si="862"/>
        <v>0</v>
      </c>
      <c r="HX200" s="244">
        <v>4.0201070957000002</v>
      </c>
      <c r="HY200" s="244">
        <v>221.74541411888001</v>
      </c>
      <c r="HZ200" s="243">
        <f t="shared" si="863"/>
        <v>39.296168938938607</v>
      </c>
      <c r="IA200" s="243">
        <f t="shared" si="864"/>
        <v>19.257314507675929</v>
      </c>
      <c r="IB200" s="243">
        <f t="shared" si="865"/>
        <v>485.28432559343338</v>
      </c>
      <c r="IC200" s="244">
        <v>38.659999999999997</v>
      </c>
      <c r="ID200" s="243">
        <f t="shared" si="1091"/>
        <v>8.5051999999999985</v>
      </c>
      <c r="IE200" s="243">
        <f t="shared" si="866"/>
        <v>0</v>
      </c>
      <c r="IF200" s="244">
        <v>1.70400692959999</v>
      </c>
      <c r="IG200" s="244">
        <v>2.8047013055566699</v>
      </c>
      <c r="IH200" s="243">
        <f t="shared" si="867"/>
        <v>5.8712907794069142</v>
      </c>
      <c r="II200" s="243">
        <f t="shared" si="868"/>
        <v>2.8772599507281789</v>
      </c>
      <c r="IJ200" s="243">
        <f t="shared" si="1092"/>
        <v>72.506950758350101</v>
      </c>
      <c r="IK200" s="244">
        <v>62.93</v>
      </c>
      <c r="IL200" s="243">
        <f t="shared" si="1093"/>
        <v>13.8446</v>
      </c>
      <c r="IM200" s="243">
        <f t="shared" si="869"/>
        <v>0</v>
      </c>
      <c r="IN200" s="244">
        <v>2.8909751017800098</v>
      </c>
      <c r="IO200" s="244">
        <v>128.16408092256</v>
      </c>
      <c r="IP200" s="243">
        <f t="shared" si="870"/>
        <v>23.614013044069083</v>
      </c>
      <c r="IQ200" s="243">
        <f t="shared" si="871"/>
        <v>11.572183453420456</v>
      </c>
      <c r="IR200" s="243">
        <f t="shared" si="1094"/>
        <v>291.61902302619546</v>
      </c>
      <c r="IS200" s="244">
        <v>9.4600000000000009</v>
      </c>
      <c r="IT200" s="243">
        <f t="shared" si="1095"/>
        <v>2.0812000000000004</v>
      </c>
      <c r="IU200" s="243">
        <f t="shared" si="872"/>
        <v>0</v>
      </c>
      <c r="IV200" s="244">
        <v>0.41375986767</v>
      </c>
      <c r="IW200" s="244">
        <v>0.98169444451239196</v>
      </c>
      <c r="IX200" s="243">
        <f t="shared" si="873"/>
        <v>1.4698880300254671</v>
      </c>
      <c r="IY200" s="243">
        <f t="shared" si="874"/>
        <v>0.7203271171103931</v>
      </c>
      <c r="IZ200" s="243">
        <f t="shared" si="1096"/>
        <v>18.152243351181905</v>
      </c>
      <c r="JA200" s="244">
        <v>77.047025000000005</v>
      </c>
      <c r="JB200" s="243">
        <f t="shared" si="1097"/>
        <v>16.950345500000001</v>
      </c>
      <c r="JC200" s="244">
        <v>559.95674166666697</v>
      </c>
      <c r="JD200" s="243">
        <f t="shared" si="875"/>
        <v>0</v>
      </c>
      <c r="JE200" s="243">
        <f t="shared" si="876"/>
        <v>74.303548542262618</v>
      </c>
      <c r="JF200" s="243">
        <f t="shared" si="877"/>
        <v>36.412883035446484</v>
      </c>
      <c r="JG200" s="243">
        <f t="shared" si="1098"/>
        <v>917.60465249325136</v>
      </c>
      <c r="JH200" s="244">
        <v>31.4026666666667</v>
      </c>
      <c r="JI200" s="243">
        <f t="shared" si="1099"/>
        <v>6.9085866666666744</v>
      </c>
      <c r="JJ200" s="244">
        <v>39.590666666666699</v>
      </c>
      <c r="JK200" s="243">
        <f t="shared" si="878"/>
        <v>0</v>
      </c>
      <c r="JL200" s="243">
        <f t="shared" si="879"/>
        <v>8.8513689058051721</v>
      </c>
      <c r="JM200" s="243">
        <f t="shared" si="880"/>
        <v>4.3376644452902626</v>
      </c>
      <c r="JN200" s="243">
        <f t="shared" si="1100"/>
        <v>109.30914402131461</v>
      </c>
      <c r="JO200" s="244">
        <v>0</v>
      </c>
      <c r="JP200" s="243">
        <f t="shared" si="1101"/>
        <v>0</v>
      </c>
      <c r="JQ200" s="244">
        <v>0</v>
      </c>
      <c r="JR200" s="243">
        <f t="shared" si="881"/>
        <v>0</v>
      </c>
      <c r="JS200" s="243">
        <f t="shared" si="882"/>
        <v>0</v>
      </c>
      <c r="JT200" s="243">
        <f t="shared" si="883"/>
        <v>0</v>
      </c>
      <c r="JU200" s="243">
        <f t="shared" si="1102"/>
        <v>0</v>
      </c>
      <c r="JV200" s="244">
        <v>1.79238095238096</v>
      </c>
      <c r="JW200" s="243">
        <f t="shared" si="1103"/>
        <v>0.39432380952381119</v>
      </c>
      <c r="JX200" s="244">
        <v>3.67733333333334</v>
      </c>
      <c r="JY200" s="243">
        <f t="shared" si="884"/>
        <v>0</v>
      </c>
      <c r="JZ200" s="243">
        <f t="shared" si="885"/>
        <v>0.66628350698734462</v>
      </c>
      <c r="KA200" s="243">
        <f t="shared" si="886"/>
        <v>0.32651608011127281</v>
      </c>
      <c r="KB200" s="243">
        <f t="shared" si="1104"/>
        <v>8.2282052188040744</v>
      </c>
      <c r="KC200" s="244">
        <v>172.44</v>
      </c>
      <c r="KD200" s="243">
        <f t="shared" si="1105"/>
        <v>37.936799999999998</v>
      </c>
      <c r="KE200" s="244">
        <v>96.98</v>
      </c>
      <c r="KF200" s="243">
        <f t="shared" si="887"/>
        <v>0</v>
      </c>
      <c r="KG200" s="243">
        <f t="shared" si="888"/>
        <v>34.922482302204834</v>
      </c>
      <c r="KH200" s="243">
        <f t="shared" si="889"/>
        <v>17.113964115110246</v>
      </c>
      <c r="KI200" s="243">
        <f t="shared" si="1106"/>
        <v>431.27189570077815</v>
      </c>
      <c r="KJ200" s="244">
        <v>89.553718611110796</v>
      </c>
      <c r="KK200" s="243">
        <f t="shared" si="1107"/>
        <v>19.701818094444373</v>
      </c>
      <c r="KL200" s="244">
        <v>86.804518888889206</v>
      </c>
      <c r="KM200" s="243">
        <f t="shared" si="890"/>
        <v>0</v>
      </c>
      <c r="KN200" s="243">
        <f t="shared" si="891"/>
        <v>22.276727964587995</v>
      </c>
      <c r="KO200" s="243">
        <f t="shared" si="892"/>
        <v>10.916839177951619</v>
      </c>
      <c r="KP200" s="243">
        <f t="shared" si="1108"/>
        <v>275.10434728438076</v>
      </c>
      <c r="KQ200" s="243">
        <f t="shared" si="1109"/>
        <v>717.89579123015835</v>
      </c>
      <c r="KR200" s="243">
        <f t="shared" si="1109"/>
        <v>157.93707407063485</v>
      </c>
      <c r="KS200" s="243">
        <f t="shared" si="1110"/>
        <v>1290.3734127332332</v>
      </c>
      <c r="KT200" s="243">
        <f t="shared" si="1111"/>
        <v>0</v>
      </c>
      <c r="KU200" s="243">
        <f t="shared" si="1112"/>
        <v>0</v>
      </c>
      <c r="KV200" s="243">
        <f t="shared" si="1113"/>
        <v>0</v>
      </c>
      <c r="KW200" s="243">
        <f t="shared" si="1114"/>
        <v>246.12860495544038</v>
      </c>
      <c r="KX200" s="243">
        <f t="shared" si="1115"/>
        <v>7.9336228054215505</v>
      </c>
      <c r="KY200" s="243">
        <f t="shared" si="1116"/>
        <v>209.94653041902458</v>
      </c>
      <c r="KZ200" s="243">
        <f t="shared" si="1117"/>
        <v>120.61674414947336</v>
      </c>
      <c r="LA200" s="243">
        <f t="shared" si="1117"/>
        <v>3039.5419525667285</v>
      </c>
      <c r="LB200" s="244">
        <v>177.23</v>
      </c>
      <c r="LC200" s="243">
        <f t="shared" si="1118"/>
        <v>38.990600000000001</v>
      </c>
      <c r="LD200" s="243">
        <f t="shared" si="893"/>
        <v>0</v>
      </c>
      <c r="LE200" s="243">
        <f t="shared" si="1119"/>
        <v>0</v>
      </c>
      <c r="LF200" s="243">
        <f t="shared" si="1120"/>
        <v>0</v>
      </c>
      <c r="LG200" s="244">
        <v>15.409545586291699</v>
      </c>
      <c r="LH200" s="243">
        <f t="shared" si="894"/>
        <v>26.318271337723456</v>
      </c>
      <c r="LI200" s="243">
        <f t="shared" si="1121"/>
        <v>0.84833389325891884</v>
      </c>
      <c r="LJ200" s="243">
        <f t="shared" si="1122"/>
        <v>22.449360386135677</v>
      </c>
      <c r="LK200" s="243">
        <f t="shared" si="895"/>
        <v>12.897420846200758</v>
      </c>
      <c r="LL200" s="243">
        <f t="shared" si="1123"/>
        <v>325.01500532425905</v>
      </c>
      <c r="LM200" s="243">
        <f t="shared" si="896"/>
        <v>0.54166666784117723</v>
      </c>
      <c r="LN200" s="244">
        <v>6.1545228937110799E-2</v>
      </c>
      <c r="LO200" s="243">
        <f t="shared" si="1124"/>
        <v>1.9838272432769494E-3</v>
      </c>
      <c r="LP200" s="243">
        <f t="shared" si="1125"/>
        <v>5.2497787819218517E-2</v>
      </c>
      <c r="LQ200" s="243">
        <f t="shared" si="897"/>
        <v>3.0160594838914402E-2</v>
      </c>
      <c r="LR200" s="243">
        <f t="shared" si="1126"/>
        <v>0.7600469899406429</v>
      </c>
      <c r="LS200" s="244">
        <v>956.939386666666</v>
      </c>
      <c r="LT200" s="243">
        <f t="shared" si="898"/>
        <v>108.72932954517158</v>
      </c>
      <c r="LU200" s="243">
        <f t="shared" si="1127"/>
        <v>3.5047429316634631</v>
      </c>
      <c r="LV200" s="243">
        <f t="shared" si="1128"/>
        <v>92.745601418121325</v>
      </c>
      <c r="LW200" s="243">
        <f t="shared" si="899"/>
        <v>53.283435810591882</v>
      </c>
      <c r="LX200" s="243">
        <f t="shared" si="1129"/>
        <v>1342.7425824269155</v>
      </c>
      <c r="LY200" s="245">
        <f t="shared" si="900"/>
        <v>0</v>
      </c>
      <c r="LZ200" s="244">
        <v>0</v>
      </c>
      <c r="MA200" s="249">
        <f t="shared" si="1130"/>
        <v>0</v>
      </c>
      <c r="MB200" s="249">
        <f t="shared" si="1131"/>
        <v>0</v>
      </c>
      <c r="MC200" s="249">
        <f t="shared" si="901"/>
        <v>0</v>
      </c>
      <c r="MD200" s="247">
        <f t="shared" si="1132"/>
        <v>0</v>
      </c>
      <c r="ME200" s="250">
        <f t="shared" si="1133"/>
        <v>11299.929548580083</v>
      </c>
      <c r="MF200" s="251">
        <f t="shared" si="1180"/>
        <v>3782.7046806923872</v>
      </c>
      <c r="MG200" s="252" t="e">
        <f t="shared" si="1134"/>
        <v>#REF!</v>
      </c>
      <c r="MH200" s="252" t="e">
        <f t="shared" si="1181"/>
        <v>#REF!</v>
      </c>
      <c r="MI200" s="252">
        <f t="shared" si="1135"/>
        <v>956.939386666666</v>
      </c>
      <c r="MJ200" s="252">
        <f t="shared" si="1136"/>
        <v>0</v>
      </c>
      <c r="MK200" s="252">
        <f t="shared" si="1182"/>
        <v>1065.3078333333331</v>
      </c>
      <c r="ML200" s="252">
        <f t="shared" si="1137"/>
        <v>0</v>
      </c>
      <c r="MM200" s="252">
        <f t="shared" si="1138"/>
        <v>0</v>
      </c>
      <c r="MN200" s="252">
        <f t="shared" si="1139"/>
        <v>513.89160000000004</v>
      </c>
      <c r="MO200" s="252">
        <f t="shared" si="1140"/>
        <v>112.1201002431133</v>
      </c>
      <c r="MP200" s="253">
        <f t="shared" si="1141"/>
        <v>2.8732000062300322</v>
      </c>
      <c r="MQ200" s="254">
        <f t="shared" si="1183"/>
        <v>0</v>
      </c>
      <c r="MR200" s="255">
        <f t="shared" si="1142"/>
        <v>0</v>
      </c>
      <c r="MS200" s="255">
        <f t="shared" si="1184"/>
        <v>0</v>
      </c>
      <c r="MT200" s="255">
        <f t="shared" si="1185"/>
        <v>973.40746915442787</v>
      </c>
      <c r="MU200" s="255">
        <f t="shared" si="902"/>
        <v>31.376473683948145</v>
      </c>
      <c r="MV200" s="255">
        <f t="shared" si="1143"/>
        <v>1012.9805735555188</v>
      </c>
      <c r="MW200" s="255" t="e">
        <f t="shared" si="903"/>
        <v>#REF!</v>
      </c>
      <c r="MX200" s="255" t="e">
        <f t="shared" si="904"/>
        <v>#REF!</v>
      </c>
      <c r="MY200" s="256" t="e">
        <f t="shared" si="1144"/>
        <v>#REF!</v>
      </c>
      <c r="MZ200" s="254">
        <f t="shared" si="1145"/>
        <v>507.22963878566759</v>
      </c>
      <c r="NA200" s="255">
        <f t="shared" si="905"/>
        <v>571.64780291144734</v>
      </c>
      <c r="NB200" s="255">
        <f t="shared" si="1146"/>
        <v>1.7054830858260897</v>
      </c>
      <c r="NC200" s="255">
        <f t="shared" si="906"/>
        <v>2.1147990264243512</v>
      </c>
      <c r="ND200" s="255">
        <f t="shared" si="1147"/>
        <v>518.57725545954895</v>
      </c>
      <c r="NE200" s="255">
        <f t="shared" si="1215"/>
        <v>0.97811778948186723</v>
      </c>
      <c r="NF200" s="256">
        <f t="shared" si="1186"/>
        <v>3.2887734042919745E-3</v>
      </c>
      <c r="NG200" s="257">
        <f t="shared" si="1187"/>
        <v>1.1250102648812272</v>
      </c>
      <c r="NH200" s="254">
        <f t="shared" si="1148"/>
        <v>924.58842943113757</v>
      </c>
      <c r="NI200" s="255">
        <f t="shared" si="907"/>
        <v>1042.0111599688921</v>
      </c>
      <c r="NJ200" s="255" t="e">
        <f t="shared" si="1149"/>
        <v>#REF!</v>
      </c>
      <c r="NK200" s="255" t="e">
        <f t="shared" si="908"/>
        <v>#REF!</v>
      </c>
      <c r="NL200" s="255">
        <f t="shared" si="1150"/>
        <v>1014.2357486567458</v>
      </c>
      <c r="NM200" s="255">
        <f t="shared" si="1188"/>
        <v>0.91161096486261972</v>
      </c>
      <c r="NN200" s="256" t="e">
        <f t="shared" si="1189"/>
        <v>#REF!</v>
      </c>
      <c r="NO200" s="257" t="e">
        <f t="shared" si="1216"/>
        <v>#REF!</v>
      </c>
      <c r="NP200" s="254">
        <f t="shared" si="1151"/>
        <v>144.02547547809328</v>
      </c>
      <c r="NQ200" s="255">
        <f t="shared" si="909"/>
        <v>162.31671086381112</v>
      </c>
      <c r="NR200" s="255">
        <f t="shared" si="1152"/>
        <v>126.66713102110188</v>
      </c>
      <c r="NS200" s="255">
        <f t="shared" si="910"/>
        <v>157.06724246616633</v>
      </c>
      <c r="NT200" s="255">
        <f t="shared" si="1153"/>
        <v>1356.4643427891074</v>
      </c>
      <c r="NU200" s="255">
        <f t="shared" si="1154"/>
        <v>0.10617711865684129</v>
      </c>
      <c r="NV200" s="256">
        <f t="shared" si="1155"/>
        <v>9.3380361742981033E-2</v>
      </c>
      <c r="NW200" s="257">
        <f t="shared" si="911"/>
        <v>1.0358957808877343</v>
      </c>
      <c r="NX200" s="254">
        <f t="shared" si="1156"/>
        <v>13.118750619975353</v>
      </c>
      <c r="NY200" s="255">
        <f t="shared" si="912"/>
        <v>14.784831948712224</v>
      </c>
      <c r="NZ200" s="255">
        <f t="shared" si="1157"/>
        <v>4.8863696703498376E-2</v>
      </c>
      <c r="OA200" s="255">
        <f t="shared" si="913"/>
        <v>6.0590983912337984E-2</v>
      </c>
      <c r="OB200" s="255">
        <f t="shared" si="1158"/>
        <v>14.857726786445484</v>
      </c>
      <c r="OC200" s="255">
        <f t="shared" si="1190"/>
        <v>0.88295812734579449</v>
      </c>
      <c r="OD200" s="256">
        <f t="shared" si="1191"/>
        <v>3.2887734042919745E-3</v>
      </c>
      <c r="OE200" s="257">
        <f t="shared" si="1192"/>
        <v>1.1129249877899461</v>
      </c>
      <c r="OF200" s="254">
        <f t="shared" si="1159"/>
        <v>0</v>
      </c>
      <c r="OG200" s="255">
        <f t="shared" si="914"/>
        <v>0</v>
      </c>
      <c r="OH200" s="255">
        <f t="shared" si="1160"/>
        <v>0</v>
      </c>
      <c r="OI200" s="255">
        <f t="shared" si="915"/>
        <v>0</v>
      </c>
      <c r="OJ200" s="255">
        <f t="shared" si="1161"/>
        <v>0</v>
      </c>
      <c r="OK200" s="255"/>
      <c r="OL200" s="256"/>
      <c r="OM200" s="257"/>
      <c r="ON200" s="258"/>
      <c r="OO200" s="254">
        <f t="shared" si="1162"/>
        <v>0</v>
      </c>
      <c r="OP200" s="255">
        <f t="shared" si="916"/>
        <v>0</v>
      </c>
      <c r="OQ200" s="255">
        <f t="shared" si="1163"/>
        <v>0</v>
      </c>
      <c r="OR200" s="255">
        <f t="shared" si="917"/>
        <v>0</v>
      </c>
      <c r="OS200" s="255">
        <f t="shared" si="1164"/>
        <v>0</v>
      </c>
      <c r="OT200" s="255"/>
      <c r="OU200" s="256"/>
      <c r="OV200" s="257"/>
      <c r="OW200" s="258"/>
      <c r="OX200" s="254">
        <f t="shared" si="1165"/>
        <v>882.01767674930852</v>
      </c>
      <c r="OY200" s="255">
        <f t="shared" si="918"/>
        <v>994.03392169647066</v>
      </c>
      <c r="OZ200" s="255">
        <f t="shared" si="1166"/>
        <v>4.6947004899467446</v>
      </c>
      <c r="PA200" s="255">
        <f t="shared" si="919"/>
        <v>5.8214286075339636</v>
      </c>
      <c r="PB200" s="255">
        <f t="shared" si="1167"/>
        <v>1427.492840893198</v>
      </c>
      <c r="PC200" s="255">
        <f t="shared" si="1218"/>
        <v>0.61787887930661722</v>
      </c>
      <c r="PD200" s="259">
        <f t="shared" si="920"/>
        <v>3.2887734042919745E-3</v>
      </c>
      <c r="PE200" s="257">
        <f t="shared" si="1219"/>
        <v>1.0792599232889704</v>
      </c>
      <c r="PF200" s="254">
        <f t="shared" si="921"/>
        <v>13.257211954125934</v>
      </c>
      <c r="PG200" s="255">
        <f t="shared" si="922"/>
        <v>14.940877872299927</v>
      </c>
      <c r="PH200" s="255">
        <f t="shared" si="1168"/>
        <v>0.41063429335188251</v>
      </c>
      <c r="PI200" s="255">
        <f t="shared" si="923"/>
        <v>0.50918652375633433</v>
      </c>
      <c r="PJ200" s="255">
        <f t="shared" si="924"/>
        <v>124.85940587390895</v>
      </c>
      <c r="PK200" s="255">
        <f t="shared" si="1193"/>
        <v>0.10617711866668593</v>
      </c>
      <c r="PL200" s="259">
        <f t="shared" si="1194"/>
        <v>3.2887734045969064E-3</v>
      </c>
      <c r="PM200" s="257">
        <f t="shared" si="1195"/>
        <v>1.0142737996877724</v>
      </c>
      <c r="PN200" s="254">
        <f t="shared" si="925"/>
        <v>0.33973053347789095</v>
      </c>
      <c r="PO200" s="255">
        <f t="shared" si="926"/>
        <v>0.3828763112295831</v>
      </c>
      <c r="PP200" s="255">
        <f t="shared" si="1169"/>
        <v>1.0522952188399975E-2</v>
      </c>
      <c r="PQ200" s="255">
        <f t="shared" si="927"/>
        <v>1.3048460713615968E-2</v>
      </c>
      <c r="PR200" s="255">
        <f t="shared" si="928"/>
        <v>3.1996586246080221</v>
      </c>
      <c r="PS200" s="255">
        <f t="shared" si="1196"/>
        <v>0.1061771186666859</v>
      </c>
      <c r="PT200" s="259">
        <f t="shared" si="1197"/>
        <v>3.2887734045969051E-3</v>
      </c>
      <c r="PU200" s="257">
        <f t="shared" si="1198"/>
        <v>1.0142737996877724</v>
      </c>
      <c r="PV200" s="254">
        <f t="shared" si="929"/>
        <v>364.60682851981983</v>
      </c>
      <c r="PW200" s="255">
        <f t="shared" si="930"/>
        <v>410.91189574183693</v>
      </c>
      <c r="PX200" s="255">
        <f t="shared" si="931"/>
        <v>1.2094767044134629</v>
      </c>
      <c r="PY200" s="255">
        <f t="shared" si="932"/>
        <v>1.499751113472694</v>
      </c>
      <c r="PZ200" s="255">
        <f t="shared" si="933"/>
        <v>367.75920859583994</v>
      </c>
      <c r="QA200" s="255">
        <f t="shared" si="1170"/>
        <v>0.9914281410163559</v>
      </c>
      <c r="QB200" s="259">
        <f t="shared" si="934"/>
        <v>3.2887734042919745E-3</v>
      </c>
      <c r="QC200" s="257">
        <f t="shared" si="1171"/>
        <v>1.1267006795261072</v>
      </c>
      <c r="QD200" s="254">
        <f t="shared" si="935"/>
        <v>396.94823447082751</v>
      </c>
      <c r="QE200" s="255">
        <f t="shared" si="936"/>
        <v>447.36066024862259</v>
      </c>
      <c r="QF200" s="255">
        <f t="shared" si="937"/>
        <v>1.3293111555500159</v>
      </c>
      <c r="QG200" s="255">
        <f t="shared" si="938"/>
        <v>1.6483458328820197</v>
      </c>
      <c r="QH200" s="255">
        <f t="shared" si="939"/>
        <v>404.19663872713579</v>
      </c>
      <c r="QI200" s="255">
        <f t="shared" si="1199"/>
        <v>0.98206713376159094</v>
      </c>
      <c r="QJ200" s="259">
        <f t="shared" si="1200"/>
        <v>3.2887734042919749E-3</v>
      </c>
      <c r="QK200" s="257">
        <f t="shared" si="1201"/>
        <v>1.1255118316047521</v>
      </c>
      <c r="QL200" s="254">
        <f t="shared" si="940"/>
        <v>1131.9676324120032</v>
      </c>
      <c r="QM200" s="255">
        <f t="shared" si="941"/>
        <v>1275.7275217283277</v>
      </c>
      <c r="QN200" s="255">
        <f t="shared" si="942"/>
        <v>7.9336228054215505</v>
      </c>
      <c r="QO200" s="255">
        <f t="shared" si="943"/>
        <v>9.8376922787227219</v>
      </c>
      <c r="QP200" s="255">
        <f t="shared" si="1172"/>
        <v>2412.3348829894671</v>
      </c>
      <c r="QQ200" s="255">
        <f t="shared" si="1173"/>
        <v>0.46924149727057018</v>
      </c>
      <c r="QR200" s="259">
        <f t="shared" si="944"/>
        <v>3.2887734042919741E-3</v>
      </c>
      <c r="QS200" s="257">
        <f t="shared" si="1174"/>
        <v>1.0603829757703924</v>
      </c>
      <c r="QT200" s="254">
        <f t="shared" si="945"/>
        <v>243.60881967108551</v>
      </c>
      <c r="QU200" s="255">
        <f t="shared" si="946"/>
        <v>274.54713976931339</v>
      </c>
      <c r="QV200" s="255">
        <f t="shared" si="947"/>
        <v>0.84833389325891884</v>
      </c>
      <c r="QW200" s="255">
        <f t="shared" si="948"/>
        <v>1.0519340276410594</v>
      </c>
      <c r="QX200" s="255">
        <f t="shared" si="949"/>
        <v>257.94841692401513</v>
      </c>
      <c r="QY200" s="255">
        <f t="shared" si="1202"/>
        <v>0.94440905114314511</v>
      </c>
      <c r="QZ200" s="259">
        <f t="shared" si="1203"/>
        <v>3.2887734042919745E-3</v>
      </c>
      <c r="RA200" s="257">
        <f t="shared" si="1204"/>
        <v>1.1207292551122094</v>
      </c>
      <c r="RB200" s="254">
        <f t="shared" si="950"/>
        <v>6.4047301139446594E-2</v>
      </c>
      <c r="RC200" s="255">
        <f t="shared" si="951"/>
        <v>7.2181308384156317E-2</v>
      </c>
      <c r="RD200" s="255">
        <f t="shared" si="1175"/>
        <v>1.9838272432769494E-3</v>
      </c>
      <c r="RE200" s="255">
        <f t="shared" si="952"/>
        <v>2.4599457816634174E-3</v>
      </c>
      <c r="RF200" s="255">
        <f t="shared" si="953"/>
        <v>0.60321189677828801</v>
      </c>
      <c r="RG200" s="255">
        <f t="shared" si="1205"/>
        <v>0.1061771186568413</v>
      </c>
      <c r="RH200" s="259">
        <f t="shared" si="1206"/>
        <v>3.2887734042919745E-3</v>
      </c>
      <c r="RI200" s="257">
        <f t="shared" si="1207"/>
        <v>1.0142737996864488</v>
      </c>
      <c r="RJ200" s="254">
        <f t="shared" si="954"/>
        <v>113.14963373010801</v>
      </c>
      <c r="RK200" s="255">
        <f t="shared" si="955"/>
        <v>127.51963721383173</v>
      </c>
      <c r="RL200" s="255">
        <f t="shared" si="1176"/>
        <v>3.5047429316634631</v>
      </c>
      <c r="RM200" s="255">
        <f t="shared" si="956"/>
        <v>4.3458812352626941</v>
      </c>
      <c r="RN200" s="255">
        <f t="shared" si="957"/>
        <v>1065.6687162118378</v>
      </c>
      <c r="RO200" s="255">
        <f t="shared" si="1208"/>
        <v>0.10617711865684126</v>
      </c>
      <c r="RP200" s="259">
        <f t="shared" si="1209"/>
        <v>3.2887734042919736E-3</v>
      </c>
      <c r="RQ200" s="257">
        <f t="shared" si="1210"/>
        <v>1.0142737996864488</v>
      </c>
      <c r="RR200" s="254">
        <f t="shared" si="958"/>
        <v>0</v>
      </c>
      <c r="RS200" s="255">
        <f t="shared" si="959"/>
        <v>0</v>
      </c>
      <c r="RT200" s="255">
        <f t="shared" si="1177"/>
        <v>0</v>
      </c>
      <c r="RU200" s="255">
        <f t="shared" si="960"/>
        <v>0</v>
      </c>
      <c r="RV200" s="255">
        <f t="shared" si="961"/>
        <v>0</v>
      </c>
      <c r="RW200" s="255"/>
      <c r="RX200" s="259"/>
      <c r="RY200" s="257"/>
      <c r="RZ200" s="260"/>
      <c r="SA200" s="242" t="e">
        <f t="shared" si="962"/>
        <v>#REF!</v>
      </c>
      <c r="SB200" s="242">
        <f t="shared" si="963"/>
        <v>0.24693975314142938</v>
      </c>
      <c r="SC200" s="242">
        <f t="shared" si="964"/>
        <v>0.39964859226648786</v>
      </c>
      <c r="SD200" s="242">
        <f t="shared" si="965"/>
        <v>6.7888424255186713E-3</v>
      </c>
      <c r="SE200" s="242">
        <f t="shared" si="966"/>
        <v>0</v>
      </c>
      <c r="SF200" s="262">
        <v>0</v>
      </c>
      <c r="SG200" s="242">
        <f t="shared" si="967"/>
        <v>0</v>
      </c>
      <c r="SH200" s="262">
        <v>0</v>
      </c>
      <c r="SI200" s="242">
        <f t="shared" si="968"/>
        <v>0.56369745793382919</v>
      </c>
      <c r="SJ200" s="242">
        <f t="shared" si="969"/>
        <v>3.600671988891592E-2</v>
      </c>
      <c r="SK200" s="242">
        <f t="shared" si="970"/>
        <v>1.0142737996877724E-3</v>
      </c>
      <c r="SL200" s="242">
        <f t="shared" si="971"/>
        <v>0.17632865634583578</v>
      </c>
      <c r="SM200" s="242">
        <f t="shared" si="972"/>
        <v>0.1929127279370545</v>
      </c>
      <c r="SN200" s="242">
        <f t="shared" si="973"/>
        <v>0.87545218479603604</v>
      </c>
      <c r="SO200" s="242">
        <f t="shared" si="974"/>
        <v>0.12081461370109618</v>
      </c>
      <c r="SP200" s="242">
        <f t="shared" si="975"/>
        <v>1.0142737996864489E-4</v>
      </c>
      <c r="SQ200" s="242">
        <f t="shared" si="976"/>
        <v>0.30742638868496264</v>
      </c>
      <c r="SR200" s="242">
        <f t="shared" si="977"/>
        <v>0</v>
      </c>
      <c r="SS200" s="242" t="e">
        <f t="shared" si="978"/>
        <v>#REF!</v>
      </c>
      <c r="ST200" s="242" t="e">
        <f t="shared" si="979"/>
        <v>#REF!</v>
      </c>
      <c r="SU200" s="242" t="e">
        <f t="shared" si="1211"/>
        <v>#REF!</v>
      </c>
      <c r="SV200" s="242" t="e">
        <f t="shared" si="1212"/>
        <v>#REF!</v>
      </c>
      <c r="SW200" s="242" t="e">
        <f t="shared" si="980"/>
        <v>#REF!</v>
      </c>
      <c r="SX200" s="242" t="e">
        <f t="shared" si="980"/>
        <v>#REF!</v>
      </c>
      <c r="SY200" s="242" t="e">
        <f t="shared" si="980"/>
        <v>#REF!</v>
      </c>
      <c r="SZ200" s="263" t="e">
        <f t="shared" si="980"/>
        <v>#REF!</v>
      </c>
      <c r="TA200" s="264">
        <f t="shared" si="981"/>
        <v>1854.4398600000002</v>
      </c>
      <c r="TB200" s="264">
        <f t="shared" si="982"/>
        <v>972.40695000000005</v>
      </c>
      <c r="TC200" s="264">
        <f t="shared" si="983"/>
        <v>1709.13258</v>
      </c>
      <c r="TD200" s="264">
        <f t="shared" si="984"/>
        <v>27.023610000000005</v>
      </c>
      <c r="TE200" s="264">
        <f t="shared" si="985"/>
        <v>0</v>
      </c>
      <c r="TF200" s="264">
        <f t="shared" si="985"/>
        <v>0</v>
      </c>
      <c r="TG200" s="264">
        <f t="shared" si="986"/>
        <v>2313.84123</v>
      </c>
      <c r="TH200" s="264">
        <f t="shared" si="987"/>
        <v>157.26855</v>
      </c>
      <c r="TI200" s="264">
        <f t="shared" si="988"/>
        <v>4.4301000000000004</v>
      </c>
      <c r="TJ200" s="264">
        <f t="shared" si="989"/>
        <v>693.31065000000001</v>
      </c>
      <c r="TK200" s="264">
        <f t="shared" si="990"/>
        <v>759.31914000000006</v>
      </c>
      <c r="TL200" s="264">
        <f t="shared" si="991"/>
        <v>3657.4905600000002</v>
      </c>
      <c r="TM200" s="264">
        <f t="shared" si="992"/>
        <v>477.56478000000004</v>
      </c>
      <c r="TN200" s="264">
        <f t="shared" si="993"/>
        <v>0.44301000000000007</v>
      </c>
      <c r="TO200" s="264">
        <f t="shared" si="994"/>
        <v>1342.76331</v>
      </c>
      <c r="TP200" s="264">
        <f t="shared" si="994"/>
        <v>0</v>
      </c>
      <c r="TQ200" s="264"/>
      <c r="TR200" s="264"/>
      <c r="TS200" s="264" t="e">
        <f t="shared" si="995"/>
        <v>#REF!</v>
      </c>
      <c r="TT200" s="264">
        <f t="shared" si="996"/>
        <v>1093.9678003918464</v>
      </c>
      <c r="TU200" s="264">
        <f t="shared" si="997"/>
        <v>1770.4832285997679</v>
      </c>
      <c r="TV200" s="264">
        <f t="shared" si="998"/>
        <v>30.075250829290269</v>
      </c>
      <c r="TW200" s="264">
        <f t="shared" si="998"/>
        <v>0</v>
      </c>
      <c r="TX200" s="264">
        <f t="shared" si="999"/>
        <v>0</v>
      </c>
      <c r="TY200" s="264">
        <f t="shared" si="1000"/>
        <v>2497.2361083926571</v>
      </c>
      <c r="TZ200" s="264">
        <f t="shared" si="1001"/>
        <v>159.51336977988643</v>
      </c>
      <c r="UA200" s="264">
        <f t="shared" si="1002"/>
        <v>4.4933343599968012</v>
      </c>
      <c r="UB200" s="264">
        <f t="shared" si="1003"/>
        <v>781.15358047768711</v>
      </c>
      <c r="UC200" s="264">
        <f t="shared" si="1004"/>
        <v>854.62267603394514</v>
      </c>
      <c r="UD200" s="264">
        <f t="shared" si="1005"/>
        <v>3878.3407238649197</v>
      </c>
      <c r="UE200" s="264">
        <f t="shared" si="1006"/>
        <v>535.22082015722629</v>
      </c>
      <c r="UF200" s="264">
        <f t="shared" si="1007"/>
        <v>0.44933343599909376</v>
      </c>
      <c r="UG200" s="264">
        <f t="shared" si="1008"/>
        <v>1361.9296445132532</v>
      </c>
      <c r="UH200" s="264">
        <f t="shared" si="1008"/>
        <v>0</v>
      </c>
      <c r="UI200" s="191"/>
      <c r="UJ200" s="191"/>
      <c r="UK200" s="191"/>
      <c r="UL200" s="191"/>
      <c r="UM200" s="189"/>
      <c r="UN200" s="191"/>
      <c r="UO200" s="191"/>
      <c r="UP200" s="191"/>
      <c r="UQ200" s="191"/>
      <c r="UR200" s="191"/>
      <c r="US200" s="191"/>
      <c r="UT200" s="191"/>
      <c r="UU200" s="191"/>
      <c r="UV200" s="192"/>
      <c r="UW200" s="191"/>
      <c r="UX200" s="191"/>
      <c r="UY200" s="191"/>
      <c r="UZ200" s="191"/>
      <c r="VA200" s="191"/>
      <c r="VB200" s="191"/>
      <c r="VC200" s="191"/>
      <c r="VD200" s="191"/>
      <c r="VE200" s="191"/>
      <c r="VF200" s="191"/>
      <c r="VG200" s="191"/>
      <c r="VH200" s="191"/>
      <c r="VI200" s="191"/>
      <c r="VJ200" s="191"/>
      <c r="VK200" s="191"/>
      <c r="VL200" s="191"/>
      <c r="VM200" s="191"/>
      <c r="VN200" s="219"/>
      <c r="VO200" s="191"/>
      <c r="VP200" s="191"/>
      <c r="VQ200" s="191"/>
      <c r="VR200" s="191"/>
      <c r="VS200" s="191"/>
      <c r="VT200" s="191"/>
      <c r="VU200" s="191"/>
      <c r="VV200" s="191"/>
    </row>
    <row r="201" spans="1:594" ht="23.1" hidden="1" customHeight="1" thickBot="1" x14ac:dyDescent="0.35">
      <c r="A201" s="265">
        <v>164</v>
      </c>
      <c r="B201" s="266" t="s">
        <v>200</v>
      </c>
      <c r="C201" s="265">
        <v>5</v>
      </c>
      <c r="D201" s="267">
        <v>4119.8999999999996</v>
      </c>
      <c r="E201" s="239">
        <v>51</v>
      </c>
      <c r="F201" s="240">
        <f t="shared" si="1009"/>
        <v>4068.8999999999996</v>
      </c>
      <c r="G201" s="240"/>
      <c r="H201" s="268">
        <f>1543</f>
        <v>1543</v>
      </c>
      <c r="I201" s="269">
        <v>2.9184999999999999</v>
      </c>
      <c r="J201" s="269">
        <v>2.9184999999999999</v>
      </c>
      <c r="K201" s="269">
        <f t="shared" si="1220"/>
        <v>2.3231000000000002</v>
      </c>
      <c r="L201" s="269">
        <f t="shared" si="1221"/>
        <v>2.5688</v>
      </c>
      <c r="M201" s="269">
        <v>0.3856</v>
      </c>
      <c r="N201" s="269">
        <v>0.2457</v>
      </c>
      <c r="O201" s="269">
        <v>0.34970000000000001</v>
      </c>
      <c r="P201" s="269">
        <v>2.1100000000000001E-2</v>
      </c>
      <c r="Q201" s="269">
        <v>0</v>
      </c>
      <c r="R201" s="269">
        <v>0</v>
      </c>
      <c r="S201" s="269">
        <v>0.51590000000000003</v>
      </c>
      <c r="T201" s="269">
        <v>5.3600000000000002E-2</v>
      </c>
      <c r="U201" s="269">
        <v>1.2999999999999999E-3</v>
      </c>
      <c r="V201" s="269">
        <v>4.0300000000000002E-2</v>
      </c>
      <c r="W201" s="269">
        <v>9.7699999999999995E-2</v>
      </c>
      <c r="X201" s="269">
        <v>0.84030000000000005</v>
      </c>
      <c r="Y201" s="269">
        <v>0.1124</v>
      </c>
      <c r="Z201" s="269">
        <v>2.0000000000000001E-4</v>
      </c>
      <c r="AA201" s="269">
        <v>0.25469999999999998</v>
      </c>
      <c r="AB201" s="269">
        <v>0</v>
      </c>
      <c r="AC201" s="244">
        <v>381.17</v>
      </c>
      <c r="AD201" s="243">
        <f t="shared" si="1217"/>
        <v>83.857399999999998</v>
      </c>
      <c r="AE201" s="243">
        <f t="shared" si="806"/>
        <v>0</v>
      </c>
      <c r="AF201" s="243">
        <f t="shared" si="1010"/>
        <v>0</v>
      </c>
      <c r="AG201" s="243">
        <f t="shared" si="1011"/>
        <v>0</v>
      </c>
      <c r="AH201" s="244">
        <v>13.716830138458301</v>
      </c>
      <c r="AI201" s="243">
        <f t="shared" si="807"/>
        <v>54.39585818271464</v>
      </c>
      <c r="AJ201" s="243">
        <f t="shared" si="1012"/>
        <v>1.7533769432325477</v>
      </c>
      <c r="AK201" s="243">
        <f t="shared" si="1013"/>
        <v>46.399408539668869</v>
      </c>
      <c r="AL201" s="243">
        <f t="shared" si="808"/>
        <v>26.657004416058648</v>
      </c>
      <c r="AM201" s="243">
        <f t="shared" si="1014"/>
        <v>671.7565112846778</v>
      </c>
      <c r="AN201" s="244">
        <v>582.77</v>
      </c>
      <c r="AO201" s="244">
        <v>128.20939999999999</v>
      </c>
      <c r="AP201" s="243">
        <f t="shared" si="1015"/>
        <v>0</v>
      </c>
      <c r="AQ201" s="243">
        <f t="shared" si="1016"/>
        <v>0</v>
      </c>
      <c r="AR201" s="243">
        <f t="shared" si="1017"/>
        <v>0</v>
      </c>
      <c r="AS201" s="244">
        <v>63.802993325158297</v>
      </c>
      <c r="AT201" s="244" t="e">
        <f t="shared" si="809"/>
        <v>#REF!</v>
      </c>
      <c r="AU201" s="243">
        <f t="shared" si="810"/>
        <v>88.032294775836235</v>
      </c>
      <c r="AV201" s="243">
        <f t="shared" si="1018"/>
        <v>2.8376019990590255</v>
      </c>
      <c r="AW201" s="243">
        <f t="shared" si="1019"/>
        <v>75.091129112594103</v>
      </c>
      <c r="AX201" s="243">
        <f t="shared" si="811"/>
        <v>43.140734405049727</v>
      </c>
      <c r="AY201" s="243">
        <f t="shared" si="1020"/>
        <v>1087.1465070072529</v>
      </c>
      <c r="AZ201" s="244">
        <v>174</v>
      </c>
      <c r="BA201" s="243">
        <f t="shared" si="1021"/>
        <v>886.90699999999981</v>
      </c>
      <c r="BB201" s="243">
        <f t="shared" si="1022"/>
        <v>92.491729999999976</v>
      </c>
      <c r="BC201" s="243">
        <f t="shared" si="1023"/>
        <v>73.993383999999978</v>
      </c>
      <c r="BD201" s="243">
        <f t="shared" si="1024"/>
        <v>18.498345999999998</v>
      </c>
      <c r="BE201" s="244">
        <v>34.68439875</v>
      </c>
      <c r="BF201" s="243">
        <f t="shared" si="1025"/>
        <v>27.747519</v>
      </c>
      <c r="BG201" s="243">
        <f t="shared" si="1026"/>
        <v>6.9368797499999992</v>
      </c>
      <c r="BH201" s="243">
        <f t="shared" si="812"/>
        <v>115.22211357203216</v>
      </c>
      <c r="BI201" s="243">
        <f t="shared" si="1027"/>
        <v>3.714029046276202</v>
      </c>
      <c r="BJ201" s="243">
        <f t="shared" si="1028"/>
        <v>98.283915339196142</v>
      </c>
      <c r="BK201" s="243">
        <f t="shared" si="813"/>
        <v>56.465262116101599</v>
      </c>
      <c r="BL201" s="243">
        <f t="shared" si="1029"/>
        <v>1422.9246053257605</v>
      </c>
      <c r="BM201" s="244">
        <v>31.63</v>
      </c>
      <c r="BN201" s="243">
        <f t="shared" si="1030"/>
        <v>6.9585999999999997</v>
      </c>
      <c r="BO201" s="243">
        <f t="shared" si="814"/>
        <v>0</v>
      </c>
      <c r="BP201" s="243">
        <f t="shared" si="1031"/>
        <v>0</v>
      </c>
      <c r="BQ201" s="243">
        <f t="shared" si="1032"/>
        <v>0</v>
      </c>
      <c r="BR201" s="244">
        <v>3.8675938412666699</v>
      </c>
      <c r="BS201" s="243">
        <f t="shared" si="815"/>
        <v>4.8239559952492117</v>
      </c>
      <c r="BT201" s="243">
        <f t="shared" si="1033"/>
        <v>0.15549369933327295</v>
      </c>
      <c r="BU201" s="243">
        <f t="shared" si="1034"/>
        <v>4.1148115404139194</v>
      </c>
      <c r="BV201" s="243">
        <f t="shared" si="816"/>
        <v>2.3640074918257943</v>
      </c>
      <c r="BW201" s="243">
        <f t="shared" si="1035"/>
        <v>59.572988794010008</v>
      </c>
      <c r="BX201" s="244">
        <v>0</v>
      </c>
      <c r="BY201" s="243">
        <f t="shared" si="817"/>
        <v>0</v>
      </c>
      <c r="BZ201" s="243">
        <f t="shared" si="1036"/>
        <v>0</v>
      </c>
      <c r="CA201" s="243">
        <f t="shared" si="1037"/>
        <v>0</v>
      </c>
      <c r="CB201" s="243">
        <f t="shared" si="818"/>
        <v>0</v>
      </c>
      <c r="CC201" s="243">
        <f t="shared" si="1038"/>
        <v>0</v>
      </c>
      <c r="CD201" s="245"/>
      <c r="CE201" s="243">
        <f t="shared" si="819"/>
        <v>0</v>
      </c>
      <c r="CF201" s="243">
        <f t="shared" si="1039"/>
        <v>0</v>
      </c>
      <c r="CG201" s="243">
        <f t="shared" si="1040"/>
        <v>0</v>
      </c>
      <c r="CH201" s="243">
        <f t="shared" si="820"/>
        <v>0</v>
      </c>
      <c r="CI201" s="243">
        <f t="shared" si="1041"/>
        <v>0</v>
      </c>
      <c r="CJ201" s="245"/>
      <c r="CK201" s="243">
        <f t="shared" si="821"/>
        <v>0</v>
      </c>
      <c r="CL201" s="243">
        <f t="shared" si="1042"/>
        <v>0</v>
      </c>
      <c r="CM201" s="243">
        <f t="shared" si="1043"/>
        <v>0</v>
      </c>
      <c r="CN201" s="243">
        <f t="shared" si="822"/>
        <v>0</v>
      </c>
      <c r="CO201" s="243">
        <f t="shared" si="1044"/>
        <v>0</v>
      </c>
      <c r="CP201" s="243">
        <v>0</v>
      </c>
      <c r="CQ201" s="243">
        <f t="shared" si="823"/>
        <v>0</v>
      </c>
      <c r="CR201" s="243">
        <f t="shared" si="1178"/>
        <v>0</v>
      </c>
      <c r="CS201" s="243">
        <f t="shared" si="1045"/>
        <v>0</v>
      </c>
      <c r="CT201" s="243">
        <f t="shared" si="824"/>
        <v>0</v>
      </c>
      <c r="CU201" s="243">
        <f t="shared" si="1046"/>
        <v>0</v>
      </c>
      <c r="CV201" s="243"/>
      <c r="CW201" s="243">
        <f t="shared" si="825"/>
        <v>0</v>
      </c>
      <c r="CX201" s="243">
        <f t="shared" si="1179"/>
        <v>0</v>
      </c>
      <c r="CY201" s="243">
        <f t="shared" si="1047"/>
        <v>0</v>
      </c>
      <c r="CZ201" s="243">
        <f t="shared" si="826"/>
        <v>0</v>
      </c>
      <c r="DA201" s="243">
        <f t="shared" si="1048"/>
        <v>0</v>
      </c>
      <c r="DB201" s="244">
        <v>39.450000000000003</v>
      </c>
      <c r="DC201" s="243">
        <f t="shared" si="1049"/>
        <v>8.6790000000000003</v>
      </c>
      <c r="DD201" s="243">
        <f t="shared" si="827"/>
        <v>0</v>
      </c>
      <c r="DE201" s="244">
        <v>1.6305746914749999</v>
      </c>
      <c r="DF201" s="244">
        <v>0.1155266804375</v>
      </c>
      <c r="DG201" s="243">
        <f t="shared" si="828"/>
        <v>5.6669068163817631</v>
      </c>
      <c r="DH201" s="243">
        <f t="shared" si="829"/>
        <v>2.7771004094147131</v>
      </c>
      <c r="DI201" s="243">
        <f t="shared" si="1050"/>
        <v>69.982930317250762</v>
      </c>
      <c r="DJ201" s="244">
        <v>230.24</v>
      </c>
      <c r="DK201" s="243">
        <f t="shared" si="1051"/>
        <v>50.652799999999999</v>
      </c>
      <c r="DL201" s="243">
        <f t="shared" si="830"/>
        <v>0</v>
      </c>
      <c r="DM201" s="244">
        <v>9.5281503134900092</v>
      </c>
      <c r="DN201" s="244">
        <v>12.1753638216667</v>
      </c>
      <c r="DO201" s="243">
        <f t="shared" si="831"/>
        <v>34.38158656355553</v>
      </c>
      <c r="DP201" s="243">
        <f t="shared" si="832"/>
        <v>16.848895034935612</v>
      </c>
      <c r="DQ201" s="243">
        <f t="shared" si="1052"/>
        <v>424.59215488037739</v>
      </c>
      <c r="DR201" s="244">
        <v>59.46</v>
      </c>
      <c r="DS201" s="243">
        <f t="shared" si="1053"/>
        <v>13.081200000000001</v>
      </c>
      <c r="DT201" s="243">
        <f t="shared" si="833"/>
        <v>0</v>
      </c>
      <c r="DU201" s="244">
        <v>2.5151157441099898</v>
      </c>
      <c r="DV201" s="244">
        <v>0</v>
      </c>
      <c r="DW201" s="243">
        <f t="shared" si="834"/>
        <v>8.5280457703957726</v>
      </c>
      <c r="DX201" s="243">
        <f t="shared" si="835"/>
        <v>4.1792180757252888</v>
      </c>
      <c r="DY201" s="243">
        <f t="shared" si="836"/>
        <v>105.31629550827726</v>
      </c>
      <c r="DZ201" s="244">
        <v>212.11</v>
      </c>
      <c r="EA201" s="243">
        <f t="shared" si="1054"/>
        <v>46.664200000000001</v>
      </c>
      <c r="EB201" s="243">
        <f t="shared" si="837"/>
        <v>0</v>
      </c>
      <c r="EC201" s="244">
        <v>8.7887871644099906</v>
      </c>
      <c r="ED201" s="244">
        <v>5.1272894499999999E-2</v>
      </c>
      <c r="EE201" s="243">
        <f t="shared" si="838"/>
        <v>30.406856984211597</v>
      </c>
      <c r="EF201" s="243">
        <f t="shared" si="839"/>
        <v>14.90105585215608</v>
      </c>
      <c r="EG201" s="243">
        <f t="shared" si="840"/>
        <v>375.50660747433324</v>
      </c>
      <c r="EH201" s="244">
        <v>8.36</v>
      </c>
      <c r="EI201" s="243">
        <f t="shared" si="1055"/>
        <v>1.8391999999999999</v>
      </c>
      <c r="EJ201" s="243">
        <f t="shared" si="841"/>
        <v>0</v>
      </c>
      <c r="EK201" s="244">
        <v>0.35266424554999898</v>
      </c>
      <c r="EL201" s="244">
        <v>0</v>
      </c>
      <c r="EM201" s="243">
        <f t="shared" si="842"/>
        <v>1.1989235063954589</v>
      </c>
      <c r="EN201" s="243">
        <f t="shared" si="843"/>
        <v>0.58753938759727287</v>
      </c>
      <c r="EO201" s="243">
        <f t="shared" si="1056"/>
        <v>14.805992567451277</v>
      </c>
      <c r="EP201" s="244">
        <v>0</v>
      </c>
      <c r="EQ201" s="244">
        <v>471.99239999999998</v>
      </c>
      <c r="ER201" s="244">
        <v>0</v>
      </c>
      <c r="ES201" s="244">
        <v>0</v>
      </c>
      <c r="ET201" s="244">
        <v>0</v>
      </c>
      <c r="EU201" s="243">
        <f t="shared" si="844"/>
        <v>53.628702002933345</v>
      </c>
      <c r="EV201" s="243">
        <f t="shared" si="1057"/>
        <v>1.7286487010018861</v>
      </c>
      <c r="EW201" s="243">
        <f t="shared" si="1058"/>
        <v>45.745027963856664</v>
      </c>
      <c r="EX201" s="243">
        <f t="shared" si="845"/>
        <v>26.281055100146666</v>
      </c>
      <c r="EY201" s="243">
        <f t="shared" si="1059"/>
        <v>662.28258852369595</v>
      </c>
      <c r="EZ201" s="245">
        <f t="shared" si="1060"/>
        <v>549.62</v>
      </c>
      <c r="FA201" s="245">
        <f t="shared" si="1060"/>
        <v>120.91640000000001</v>
      </c>
      <c r="FB201" s="245">
        <f t="shared" si="1060"/>
        <v>0</v>
      </c>
      <c r="FC201" s="245">
        <f t="shared" si="1061"/>
        <v>0</v>
      </c>
      <c r="FD201" s="245">
        <f t="shared" si="1062"/>
        <v>0</v>
      </c>
      <c r="FE201" s="245">
        <f t="shared" si="1063"/>
        <v>35.157455555639196</v>
      </c>
      <c r="FF201" s="245">
        <f t="shared" si="1064"/>
        <v>133.81102164387346</v>
      </c>
      <c r="FG201" s="245">
        <f t="shared" si="1065"/>
        <v>4.3132173650550962</v>
      </c>
      <c r="FH201" s="245">
        <f t="shared" si="1066"/>
        <v>114.14016558962042</v>
      </c>
      <c r="FI201" s="245">
        <f t="shared" si="1067"/>
        <v>65.574863859975636</v>
      </c>
      <c r="FJ201" s="245">
        <f t="shared" si="1067"/>
        <v>1652.4865692713859</v>
      </c>
      <c r="FK201" s="244">
        <f t="shared" si="846"/>
        <v>157.6206003417727</v>
      </c>
      <c r="FL201" s="244">
        <v>17.909161684070298</v>
      </c>
      <c r="FM201" s="243">
        <f t="shared" si="1068"/>
        <v>0.57727761301229175</v>
      </c>
      <c r="FN201" s="243">
        <f t="shared" si="1069"/>
        <v>15.276429811823808</v>
      </c>
      <c r="FO201" s="244">
        <v>8.7764880842035193</v>
      </c>
      <c r="FP201" s="244">
        <f t="shared" si="1070"/>
        <v>221.16750013205584</v>
      </c>
      <c r="FQ201" s="244">
        <f t="shared" si="847"/>
        <v>4.0392000087583053</v>
      </c>
      <c r="FR201" s="244">
        <v>0.45894182533435901</v>
      </c>
      <c r="FS201" s="243">
        <f t="shared" si="1071"/>
        <v>1.4793369232697076E-2</v>
      </c>
      <c r="FT201" s="243">
        <f t="shared" si="1072"/>
        <v>0.3914751961096381</v>
      </c>
      <c r="FU201" s="244">
        <v>0.22490709126671801</v>
      </c>
      <c r="FV201" s="244">
        <f t="shared" si="1073"/>
        <v>5.667658710431259</v>
      </c>
      <c r="FW201" s="270">
        <v>1.4354E-2</v>
      </c>
      <c r="FX201" s="243">
        <f t="shared" si="1074"/>
        <v>64.011279862744928</v>
      </c>
      <c r="FY201" s="243">
        <f t="shared" si="1075"/>
        <v>14.082481569803884</v>
      </c>
      <c r="FZ201" s="243">
        <f t="shared" si="848"/>
        <v>0</v>
      </c>
      <c r="GA201" s="243">
        <f t="shared" si="1076"/>
        <v>0</v>
      </c>
      <c r="GB201" s="243">
        <f t="shared" si="1077"/>
        <v>0</v>
      </c>
      <c r="GC201" s="243">
        <f t="shared" si="1078"/>
        <v>1.1177106064122064</v>
      </c>
      <c r="GD201" s="243">
        <f t="shared" si="849"/>
        <v>9.0001627763309919</v>
      </c>
      <c r="GE201" s="243">
        <f t="shared" si="1079"/>
        <v>0.29010807852964837</v>
      </c>
      <c r="GF201" s="243">
        <f t="shared" si="1080"/>
        <v>7.6770960792600107</v>
      </c>
      <c r="GG201" s="243">
        <f t="shared" si="850"/>
        <v>4.4105817407646013</v>
      </c>
      <c r="GH201" s="247">
        <f t="shared" si="1081"/>
        <v>111.14665986726793</v>
      </c>
      <c r="GI201" s="244">
        <v>120</v>
      </c>
      <c r="GJ201" s="244">
        <v>4067.43</v>
      </c>
      <c r="GK201" s="244">
        <v>894.83460000000002</v>
      </c>
      <c r="GL201" s="244">
        <v>2494.85340162274</v>
      </c>
      <c r="GM201" s="244">
        <v>71.022008333333304</v>
      </c>
      <c r="GN201" s="271">
        <v>153.84</v>
      </c>
      <c r="GO201" s="243">
        <f t="shared" si="1082"/>
        <v>33.844799999999999</v>
      </c>
      <c r="GP201" s="243">
        <f t="shared" si="851"/>
        <v>0</v>
      </c>
      <c r="GQ201" s="243">
        <f t="shared" si="1083"/>
        <v>0</v>
      </c>
      <c r="GR201" s="243">
        <f t="shared" si="1084"/>
        <v>0</v>
      </c>
      <c r="GS201" s="244">
        <v>3.0586719668333302</v>
      </c>
      <c r="GT201" s="244">
        <v>1.68631042070292</v>
      </c>
      <c r="GU201" s="245"/>
      <c r="GV201" s="243">
        <f t="shared" si="852"/>
        <v>21.864249204331454</v>
      </c>
      <c r="GW201" s="243">
        <f t="shared" si="1085"/>
        <v>0.70476451179783861</v>
      </c>
      <c r="GX201" s="243">
        <f t="shared" si="1086"/>
        <v>18.650100671952977</v>
      </c>
      <c r="GY201" s="243">
        <f t="shared" si="853"/>
        <v>10.714701579593386</v>
      </c>
      <c r="GZ201" s="243">
        <f t="shared" si="1087"/>
        <v>270.01047980575333</v>
      </c>
      <c r="HA201" s="244">
        <v>0</v>
      </c>
      <c r="HB201" s="244">
        <v>44</v>
      </c>
      <c r="HC201" s="244">
        <v>0</v>
      </c>
      <c r="HD201" s="244">
        <v>0</v>
      </c>
      <c r="HE201" s="244">
        <v>131.94</v>
      </c>
      <c r="HF201" s="243">
        <f t="shared" si="1088"/>
        <v>29.026799999999998</v>
      </c>
      <c r="HG201" s="243">
        <f t="shared" si="854"/>
        <v>0</v>
      </c>
      <c r="HH201" s="244">
        <v>5.6741801033749999</v>
      </c>
      <c r="HI201" s="244">
        <v>136.65184314593299</v>
      </c>
      <c r="HJ201" s="243">
        <f t="shared" si="855"/>
        <v>34.460725294868034</v>
      </c>
      <c r="HK201" s="243">
        <f t="shared" si="856"/>
        <v>16.8876774272088</v>
      </c>
      <c r="HL201" s="243">
        <f t="shared" si="857"/>
        <v>425.56947116566175</v>
      </c>
      <c r="HM201" s="244">
        <v>121.25</v>
      </c>
      <c r="HN201" s="243">
        <f t="shared" si="1089"/>
        <v>26.675000000000001</v>
      </c>
      <c r="HO201" s="243">
        <f t="shared" si="858"/>
        <v>0</v>
      </c>
      <c r="HP201" s="244">
        <v>5.23337822181999</v>
      </c>
      <c r="HQ201" s="244">
        <v>118.278306957674</v>
      </c>
      <c r="HR201" s="243">
        <f t="shared" si="859"/>
        <v>30.841168421684586</v>
      </c>
      <c r="HS201" s="243">
        <f t="shared" si="860"/>
        <v>15.113892680058932</v>
      </c>
      <c r="HT201" s="243">
        <f t="shared" si="861"/>
        <v>380.87009553748504</v>
      </c>
      <c r="HU201" s="244">
        <v>97.5</v>
      </c>
      <c r="HV201" s="243">
        <f t="shared" si="1090"/>
        <v>21.45</v>
      </c>
      <c r="HW201" s="243">
        <f t="shared" si="862"/>
        <v>0</v>
      </c>
      <c r="HX201" s="244">
        <v>3.9822444862099999</v>
      </c>
      <c r="HY201" s="244">
        <v>219.57682560514999</v>
      </c>
      <c r="HZ201" s="243">
        <f t="shared" si="863"/>
        <v>38.916552158957131</v>
      </c>
      <c r="IA201" s="243">
        <f t="shared" si="864"/>
        <v>19.071281112515859</v>
      </c>
      <c r="IB201" s="243">
        <f t="shared" si="865"/>
        <v>480.59628403539955</v>
      </c>
      <c r="IC201" s="244">
        <v>41.74</v>
      </c>
      <c r="ID201" s="243">
        <f t="shared" si="1091"/>
        <v>9.1828000000000003</v>
      </c>
      <c r="IE201" s="243">
        <f t="shared" si="866"/>
        <v>0</v>
      </c>
      <c r="IF201" s="244">
        <v>1.84251434339501</v>
      </c>
      <c r="IG201" s="244">
        <v>2.4636036373025001</v>
      </c>
      <c r="IH201" s="243">
        <f t="shared" si="867"/>
        <v>6.2752179576011695</v>
      </c>
      <c r="II201" s="243">
        <f t="shared" si="868"/>
        <v>3.0752067969149341</v>
      </c>
      <c r="IJ201" s="243">
        <f t="shared" si="1092"/>
        <v>77.495211282256335</v>
      </c>
      <c r="IK201" s="244">
        <v>20.98</v>
      </c>
      <c r="IL201" s="243">
        <f t="shared" si="1093"/>
        <v>4.6155999999999997</v>
      </c>
      <c r="IM201" s="243">
        <f t="shared" si="869"/>
        <v>0</v>
      </c>
      <c r="IN201" s="244">
        <v>0.96365836726000098</v>
      </c>
      <c r="IO201" s="244">
        <v>42.721360307520001</v>
      </c>
      <c r="IP201" s="243">
        <f t="shared" si="870"/>
        <v>7.8717997439972249</v>
      </c>
      <c r="IQ201" s="243">
        <f t="shared" si="871"/>
        <v>3.8576209209388619</v>
      </c>
      <c r="IR201" s="243">
        <f t="shared" si="1094"/>
        <v>97.212047207659296</v>
      </c>
      <c r="IS201" s="244">
        <v>7.03</v>
      </c>
      <c r="IT201" s="243">
        <f t="shared" si="1095"/>
        <v>1.5466</v>
      </c>
      <c r="IU201" s="243">
        <f t="shared" si="872"/>
        <v>0</v>
      </c>
      <c r="IV201" s="244">
        <v>0.30763843966999999</v>
      </c>
      <c r="IW201" s="244">
        <v>0.72991869286098099</v>
      </c>
      <c r="IX201" s="243">
        <f t="shared" si="873"/>
        <v>1.0923793854940889</v>
      </c>
      <c r="IY201" s="243">
        <f t="shared" si="874"/>
        <v>0.53532682590125358</v>
      </c>
      <c r="IZ201" s="243">
        <f t="shared" si="1096"/>
        <v>13.490236012711591</v>
      </c>
      <c r="JA201" s="244">
        <v>74.079324999999997</v>
      </c>
      <c r="JB201" s="243">
        <f t="shared" si="1097"/>
        <v>16.297451500000001</v>
      </c>
      <c r="JC201" s="244">
        <v>538.38830833333304</v>
      </c>
      <c r="JD201" s="243">
        <f t="shared" si="875"/>
        <v>0</v>
      </c>
      <c r="JE201" s="243">
        <f t="shared" si="876"/>
        <v>71.441521864284098</v>
      </c>
      <c r="JF201" s="243">
        <f t="shared" si="877"/>
        <v>35.010330334880862</v>
      </c>
      <c r="JG201" s="243">
        <f t="shared" si="1098"/>
        <v>882.26032443899771</v>
      </c>
      <c r="JH201" s="244">
        <v>0</v>
      </c>
      <c r="JI201" s="243">
        <f t="shared" si="1099"/>
        <v>0</v>
      </c>
      <c r="JJ201" s="244">
        <v>0</v>
      </c>
      <c r="JK201" s="243">
        <f t="shared" si="878"/>
        <v>0</v>
      </c>
      <c r="JL201" s="243">
        <f t="shared" si="879"/>
        <v>0</v>
      </c>
      <c r="JM201" s="243">
        <f t="shared" si="880"/>
        <v>0</v>
      </c>
      <c r="JN201" s="243">
        <f t="shared" si="1100"/>
        <v>0</v>
      </c>
      <c r="JO201" s="244">
        <v>27.8528571428572</v>
      </c>
      <c r="JP201" s="243">
        <f t="shared" si="1101"/>
        <v>6.1276285714285841</v>
      </c>
      <c r="JQ201" s="244">
        <v>33.933904761904699</v>
      </c>
      <c r="JR201" s="243">
        <f t="shared" si="881"/>
        <v>0</v>
      </c>
      <c r="JS201" s="243">
        <f t="shared" si="882"/>
        <v>7.7165662170799223</v>
      </c>
      <c r="JT201" s="243">
        <f t="shared" si="883"/>
        <v>3.7815478346635203</v>
      </c>
      <c r="JU201" s="243">
        <f t="shared" si="1102"/>
        <v>95.2950054335207</v>
      </c>
      <c r="JV201" s="244">
        <v>13.084380952381</v>
      </c>
      <c r="JW201" s="243">
        <f t="shared" si="1103"/>
        <v>2.8785638095238202</v>
      </c>
      <c r="JX201" s="244">
        <v>26.844533333333299</v>
      </c>
      <c r="JY201" s="243">
        <f t="shared" si="884"/>
        <v>0</v>
      </c>
      <c r="JZ201" s="243">
        <f t="shared" si="885"/>
        <v>4.8638696010076048</v>
      </c>
      <c r="KA201" s="243">
        <f t="shared" si="886"/>
        <v>2.3835673848122862</v>
      </c>
      <c r="KB201" s="243">
        <f t="shared" si="1104"/>
        <v>60.06589809726961</v>
      </c>
      <c r="KC201" s="244">
        <v>89.41</v>
      </c>
      <c r="KD201" s="243">
        <f t="shared" si="1105"/>
        <v>19.670199999999998</v>
      </c>
      <c r="KE201" s="244">
        <v>49.91</v>
      </c>
      <c r="KF201" s="243">
        <f t="shared" si="887"/>
        <v>0</v>
      </c>
      <c r="KG201" s="243">
        <f t="shared" si="888"/>
        <v>18.064778282842632</v>
      </c>
      <c r="KH201" s="243">
        <f t="shared" si="889"/>
        <v>8.8527489141421309</v>
      </c>
      <c r="KI201" s="243">
        <f t="shared" si="1106"/>
        <v>223.08927263638171</v>
      </c>
      <c r="KJ201" s="244">
        <v>47.853531388888797</v>
      </c>
      <c r="KK201" s="243">
        <f t="shared" si="1107"/>
        <v>10.527776905555536</v>
      </c>
      <c r="KL201" s="244">
        <v>46.3844811111111</v>
      </c>
      <c r="KM201" s="243">
        <f t="shared" si="890"/>
        <v>0</v>
      </c>
      <c r="KN201" s="243">
        <f t="shared" si="891"/>
        <v>11.903694424174212</v>
      </c>
      <c r="KO201" s="243">
        <f t="shared" si="892"/>
        <v>5.8334741914864825</v>
      </c>
      <c r="KP201" s="243">
        <f t="shared" si="1108"/>
        <v>147.00354962545936</v>
      </c>
      <c r="KQ201" s="243">
        <f t="shared" si="1109"/>
        <v>672.72009448412689</v>
      </c>
      <c r="KR201" s="243">
        <f t="shared" si="1109"/>
        <v>147.99842078650795</v>
      </c>
      <c r="KS201" s="243">
        <f t="shared" si="1110"/>
        <v>1233.8866998478529</v>
      </c>
      <c r="KT201" s="243">
        <f t="shared" si="1111"/>
        <v>0</v>
      </c>
      <c r="KU201" s="243">
        <f t="shared" si="1112"/>
        <v>0</v>
      </c>
      <c r="KV201" s="243">
        <f t="shared" si="1113"/>
        <v>0</v>
      </c>
      <c r="KW201" s="243">
        <f t="shared" si="1114"/>
        <v>233.44827335199071</v>
      </c>
      <c r="KX201" s="243">
        <f t="shared" si="1115"/>
        <v>7.5248894604791827</v>
      </c>
      <c r="KY201" s="243">
        <f t="shared" si="1116"/>
        <v>199.1302678184669</v>
      </c>
      <c r="KZ201" s="243">
        <f t="shared" si="1117"/>
        <v>114.40267442352392</v>
      </c>
      <c r="LA201" s="243">
        <f t="shared" si="1117"/>
        <v>2882.9473954728028</v>
      </c>
      <c r="LB201" s="244">
        <v>171.85</v>
      </c>
      <c r="LC201" s="243">
        <f t="shared" si="1118"/>
        <v>37.807000000000002</v>
      </c>
      <c r="LD201" s="243">
        <f t="shared" si="893"/>
        <v>0</v>
      </c>
      <c r="LE201" s="243">
        <f t="shared" si="1119"/>
        <v>0</v>
      </c>
      <c r="LF201" s="243">
        <f t="shared" si="1120"/>
        <v>0</v>
      </c>
      <c r="LG201" s="244">
        <v>15.1425028231167</v>
      </c>
      <c r="LH201" s="243">
        <f t="shared" si="894"/>
        <v>25.542160312980673</v>
      </c>
      <c r="LI201" s="243">
        <f t="shared" si="1121"/>
        <v>0.82331700370821759</v>
      </c>
      <c r="LJ201" s="243">
        <f t="shared" si="1122"/>
        <v>21.787341370124921</v>
      </c>
      <c r="LK201" s="243">
        <f t="shared" si="895"/>
        <v>12.517083156804869</v>
      </c>
      <c r="LL201" s="243">
        <f t="shared" si="1123"/>
        <v>315.43049555148269</v>
      </c>
      <c r="LM201" s="243">
        <f t="shared" si="896"/>
        <v>0.54166666784117723</v>
      </c>
      <c r="LN201" s="244">
        <v>6.1545228937110799E-2</v>
      </c>
      <c r="LO201" s="243">
        <f t="shared" si="1124"/>
        <v>1.9838272432769494E-3</v>
      </c>
      <c r="LP201" s="243">
        <f t="shared" si="1125"/>
        <v>5.2497787819218517E-2</v>
      </c>
      <c r="LQ201" s="243">
        <f t="shared" si="897"/>
        <v>3.0160594838914402E-2</v>
      </c>
      <c r="LR201" s="243">
        <f t="shared" si="1126"/>
        <v>0.7600469899406429</v>
      </c>
      <c r="LS201" s="244">
        <v>747.75343999999996</v>
      </c>
      <c r="LT201" s="243">
        <f t="shared" si="898"/>
        <v>84.961212098814087</v>
      </c>
      <c r="LU201" s="243">
        <f t="shared" si="1127"/>
        <v>2.7386098011868234</v>
      </c>
      <c r="LV201" s="243">
        <f t="shared" si="1128"/>
        <v>72.471510182939426</v>
      </c>
      <c r="LW201" s="243">
        <f t="shared" si="899"/>
        <v>41.635732604940699</v>
      </c>
      <c r="LX201" s="243">
        <f t="shared" si="1129"/>
        <v>1049.2204616445056</v>
      </c>
      <c r="LY201" s="245">
        <f t="shared" si="900"/>
        <v>0</v>
      </c>
      <c r="LZ201" s="244">
        <v>0</v>
      </c>
      <c r="MA201" s="249">
        <f t="shared" si="1130"/>
        <v>0</v>
      </c>
      <c r="MB201" s="249">
        <f t="shared" si="1131"/>
        <v>0</v>
      </c>
      <c r="MC201" s="249">
        <f t="shared" si="901"/>
        <v>0</v>
      </c>
      <c r="MD201" s="247">
        <f t="shared" si="1132"/>
        <v>0</v>
      </c>
      <c r="ME201" s="250">
        <f t="shared" si="1133"/>
        <v>9750.2378798573282</v>
      </c>
      <c r="MF201" s="251">
        <f t="shared" si="1180"/>
        <v>3181.2858767031835</v>
      </c>
      <c r="MG201" s="252" t="e">
        <f t="shared" si="1134"/>
        <v>#REF!</v>
      </c>
      <c r="MH201" s="252" t="e">
        <f t="shared" si="1181"/>
        <v>#REF!</v>
      </c>
      <c r="MI201" s="252">
        <f t="shared" si="1135"/>
        <v>747.75343999999996</v>
      </c>
      <c r="MJ201" s="252">
        <f t="shared" si="1136"/>
        <v>0</v>
      </c>
      <c r="MK201" s="252">
        <f t="shared" si="1182"/>
        <v>886.90699999999981</v>
      </c>
      <c r="ML201" s="252">
        <f t="shared" si="1137"/>
        <v>0</v>
      </c>
      <c r="MM201" s="252">
        <f t="shared" si="1138"/>
        <v>0</v>
      </c>
      <c r="MN201" s="252">
        <f t="shared" si="1139"/>
        <v>471.99239999999998</v>
      </c>
      <c r="MO201" s="252">
        <f t="shared" si="1140"/>
        <v>157.6206003417727</v>
      </c>
      <c r="MP201" s="253">
        <f t="shared" si="1141"/>
        <v>4.0392000087583053</v>
      </c>
      <c r="MQ201" s="254">
        <f t="shared" si="1183"/>
        <v>0</v>
      </c>
      <c r="MR201" s="255">
        <f t="shared" si="1142"/>
        <v>0</v>
      </c>
      <c r="MS201" s="255">
        <f t="shared" si="1184"/>
        <v>0</v>
      </c>
      <c r="MT201" s="255">
        <f t="shared" si="1185"/>
        <v>843.15965265542854</v>
      </c>
      <c r="MU201" s="255">
        <f t="shared" si="902"/>
        <v>27.178111419147999</v>
      </c>
      <c r="MV201" s="255">
        <f t="shared" si="1143"/>
        <v>877.43763594469317</v>
      </c>
      <c r="MW201" s="255" t="e">
        <f t="shared" si="903"/>
        <v>#REF!</v>
      </c>
      <c r="MX201" s="255" t="e">
        <f t="shared" si="904"/>
        <v>#REF!</v>
      </c>
      <c r="MY201" s="256" t="e">
        <f t="shared" si="1144"/>
        <v>#REF!</v>
      </c>
      <c r="MZ201" s="254">
        <f t="shared" si="1145"/>
        <v>521.63467841839599</v>
      </c>
      <c r="NA201" s="255">
        <f t="shared" si="905"/>
        <v>587.88228257753224</v>
      </c>
      <c r="NB201" s="255">
        <f t="shared" si="1146"/>
        <v>1.7533769432325477</v>
      </c>
      <c r="NC201" s="255">
        <f t="shared" si="906"/>
        <v>2.1741874096083591</v>
      </c>
      <c r="ND201" s="255">
        <f t="shared" si="1147"/>
        <v>533.14008832117281</v>
      </c>
      <c r="NE201" s="255">
        <f t="shared" si="1215"/>
        <v>0.97841953708826013</v>
      </c>
      <c r="NF201" s="256">
        <f t="shared" si="1186"/>
        <v>3.2887734042919749E-3</v>
      </c>
      <c r="NG201" s="257">
        <f t="shared" si="1187"/>
        <v>1.1250485868272391</v>
      </c>
      <c r="NH201" s="254">
        <f t="shared" si="1148"/>
        <v>802.59057751736475</v>
      </c>
      <c r="NI201" s="255">
        <f t="shared" si="907"/>
        <v>904.51958086207003</v>
      </c>
      <c r="NJ201" s="255" t="e">
        <f t="shared" si="1149"/>
        <v>#REF!</v>
      </c>
      <c r="NK201" s="255" t="e">
        <f t="shared" si="908"/>
        <v>#REF!</v>
      </c>
      <c r="NL201" s="255">
        <f t="shared" si="1150"/>
        <v>862.81468810099443</v>
      </c>
      <c r="NM201" s="255">
        <f t="shared" si="1188"/>
        <v>0.93020041103359108</v>
      </c>
      <c r="NN201" s="256" t="e">
        <f t="shared" si="1189"/>
        <v>#REF!</v>
      </c>
      <c r="NO201" s="257" t="e">
        <f t="shared" si="1216"/>
        <v>#REF!</v>
      </c>
      <c r="NP201" s="254">
        <f t="shared" si="1151"/>
        <v>119.90637671381928</v>
      </c>
      <c r="NQ201" s="255">
        <f t="shared" si="909"/>
        <v>135.13448655647434</v>
      </c>
      <c r="NR201" s="255">
        <f t="shared" si="1152"/>
        <v>105.45493204627617</v>
      </c>
      <c r="NS201" s="255">
        <f t="shared" si="910"/>
        <v>130.76411573738244</v>
      </c>
      <c r="NT201" s="255">
        <f t="shared" si="1153"/>
        <v>1129.3052423220322</v>
      </c>
      <c r="NU201" s="255">
        <f t="shared" si="1154"/>
        <v>0.10617711865684126</v>
      </c>
      <c r="NV201" s="256">
        <f t="shared" si="1155"/>
        <v>9.3380361742980991E-2</v>
      </c>
      <c r="NW201" s="257">
        <f t="shared" si="911"/>
        <v>1.0358957808877343</v>
      </c>
      <c r="NX201" s="254">
        <f t="shared" si="1156"/>
        <v>43.608670079304979</v>
      </c>
      <c r="NY201" s="255">
        <f t="shared" si="912"/>
        <v>49.146971179376713</v>
      </c>
      <c r="NZ201" s="255">
        <f t="shared" si="1157"/>
        <v>0.15549369933327295</v>
      </c>
      <c r="OA201" s="255">
        <f t="shared" si="913"/>
        <v>0.19281218717325846</v>
      </c>
      <c r="OB201" s="255">
        <f t="shared" si="1158"/>
        <v>47.280149836515882</v>
      </c>
      <c r="OC201" s="255">
        <f t="shared" si="1190"/>
        <v>0.92234627491862753</v>
      </c>
      <c r="OD201" s="256">
        <f t="shared" si="1191"/>
        <v>3.2887734042919741E-3</v>
      </c>
      <c r="OE201" s="257">
        <f t="shared" si="1192"/>
        <v>1.1179272825316957</v>
      </c>
      <c r="OF201" s="254">
        <f t="shared" si="1159"/>
        <v>0</v>
      </c>
      <c r="OG201" s="255">
        <f t="shared" si="914"/>
        <v>0</v>
      </c>
      <c r="OH201" s="255">
        <f t="shared" si="1160"/>
        <v>0</v>
      </c>
      <c r="OI201" s="255">
        <f t="shared" si="915"/>
        <v>0</v>
      </c>
      <c r="OJ201" s="255">
        <f t="shared" si="1161"/>
        <v>0</v>
      </c>
      <c r="OK201" s="255"/>
      <c r="OL201" s="256"/>
      <c r="OM201" s="257"/>
      <c r="ON201" s="258"/>
      <c r="OO201" s="254">
        <f t="shared" si="1162"/>
        <v>0</v>
      </c>
      <c r="OP201" s="255">
        <f t="shared" si="916"/>
        <v>0</v>
      </c>
      <c r="OQ201" s="255">
        <f t="shared" si="1163"/>
        <v>0</v>
      </c>
      <c r="OR201" s="255">
        <f t="shared" si="917"/>
        <v>0</v>
      </c>
      <c r="OS201" s="255">
        <f t="shared" si="1164"/>
        <v>0</v>
      </c>
      <c r="OT201" s="255"/>
      <c r="OU201" s="256"/>
      <c r="OV201" s="257"/>
      <c r="OW201" s="258"/>
      <c r="OX201" s="254">
        <f t="shared" si="1165"/>
        <v>809.78740201933692</v>
      </c>
      <c r="OY201" s="255">
        <f t="shared" si="918"/>
        <v>912.63040207579274</v>
      </c>
      <c r="OZ201" s="255">
        <f t="shared" si="1166"/>
        <v>4.3132173650550962</v>
      </c>
      <c r="PA201" s="255">
        <f t="shared" si="919"/>
        <v>5.3483895326683193</v>
      </c>
      <c r="PB201" s="255">
        <f t="shared" si="1167"/>
        <v>1311.4972771995126</v>
      </c>
      <c r="PC201" s="255">
        <f t="shared" si="1218"/>
        <v>0.61745259871869895</v>
      </c>
      <c r="PD201" s="259">
        <f t="shared" si="920"/>
        <v>3.2887734042919745E-3</v>
      </c>
      <c r="PE201" s="257">
        <f t="shared" si="1219"/>
        <v>1.0792057856543049</v>
      </c>
      <c r="PF201" s="254">
        <f t="shared" si="921"/>
        <v>18.637244370425044</v>
      </c>
      <c r="PG201" s="255">
        <f t="shared" si="922"/>
        <v>21.004174405469026</v>
      </c>
      <c r="PH201" s="255">
        <f t="shared" si="1168"/>
        <v>0.57727761301229175</v>
      </c>
      <c r="PI201" s="255">
        <f t="shared" si="923"/>
        <v>0.71582424013524171</v>
      </c>
      <c r="PJ201" s="255">
        <f t="shared" si="924"/>
        <v>175.52976200956812</v>
      </c>
      <c r="PK201" s="255">
        <f t="shared" si="1193"/>
        <v>0.10617711866668587</v>
      </c>
      <c r="PL201" s="259">
        <f t="shared" si="1194"/>
        <v>3.2887734045969046E-3</v>
      </c>
      <c r="PM201" s="257">
        <f t="shared" si="1195"/>
        <v>1.0142737996877724</v>
      </c>
      <c r="PN201" s="254">
        <f t="shared" si="925"/>
        <v>0.47759973925375848</v>
      </c>
      <c r="PO201" s="255">
        <f t="shared" si="926"/>
        <v>0.53825490613898586</v>
      </c>
      <c r="PP201" s="255">
        <f t="shared" si="1169"/>
        <v>1.4793369232697076E-2</v>
      </c>
      <c r="PQ201" s="255">
        <f t="shared" si="927"/>
        <v>1.8343777848544372E-2</v>
      </c>
      <c r="PR201" s="255">
        <f t="shared" si="928"/>
        <v>4.4981418336756027</v>
      </c>
      <c r="PS201" s="255">
        <f t="shared" si="1196"/>
        <v>0.10617711866668587</v>
      </c>
      <c r="PT201" s="259">
        <f t="shared" si="1197"/>
        <v>3.2887734045969046E-3</v>
      </c>
      <c r="PU201" s="257">
        <f t="shared" si="1198"/>
        <v>1.0142737996877724</v>
      </c>
      <c r="PV201" s="254">
        <f t="shared" si="929"/>
        <v>87.459818649246031</v>
      </c>
      <c r="PW201" s="255">
        <f t="shared" si="930"/>
        <v>98.567215617700271</v>
      </c>
      <c r="PX201" s="255">
        <f t="shared" si="931"/>
        <v>0.29010807852964837</v>
      </c>
      <c r="PY201" s="255">
        <f t="shared" si="932"/>
        <v>0.35973401737676397</v>
      </c>
      <c r="PZ201" s="255">
        <f t="shared" si="933"/>
        <v>88.211634815292015</v>
      </c>
      <c r="QA201" s="255">
        <f t="shared" si="1170"/>
        <v>0.99147713147341365</v>
      </c>
      <c r="QB201" s="259">
        <f t="shared" si="934"/>
        <v>3.2887734042919745E-3</v>
      </c>
      <c r="QC201" s="257">
        <f t="shared" si="1171"/>
        <v>1.1267069013141535</v>
      </c>
      <c r="QD201" s="254">
        <f t="shared" si="935"/>
        <v>210.43792281978261</v>
      </c>
      <c r="QE201" s="255">
        <f t="shared" si="936"/>
        <v>237.163539017895</v>
      </c>
      <c r="QF201" s="255">
        <f t="shared" si="937"/>
        <v>0.70476451179783861</v>
      </c>
      <c r="QG201" s="255">
        <f t="shared" si="938"/>
        <v>0.8739079946293199</v>
      </c>
      <c r="QH201" s="255">
        <f t="shared" si="939"/>
        <v>214.29403159186774</v>
      </c>
      <c r="QI201" s="255">
        <f t="shared" si="1199"/>
        <v>0.98200552416957065</v>
      </c>
      <c r="QJ201" s="259">
        <f t="shared" si="1200"/>
        <v>3.2887734042919736E-3</v>
      </c>
      <c r="QK201" s="257">
        <f t="shared" si="1201"/>
        <v>1.1255040071865656</v>
      </c>
      <c r="QL201" s="254">
        <f t="shared" si="940"/>
        <v>1063.6574420091645</v>
      </c>
      <c r="QM201" s="255">
        <f t="shared" si="941"/>
        <v>1198.7419371443284</v>
      </c>
      <c r="QN201" s="255">
        <f t="shared" si="942"/>
        <v>7.5248894604791827</v>
      </c>
      <c r="QO201" s="255">
        <f t="shared" si="943"/>
        <v>9.3308629309941864</v>
      </c>
      <c r="QP201" s="255">
        <f t="shared" si="1172"/>
        <v>2288.0534884704784</v>
      </c>
      <c r="QQ201" s="255">
        <f t="shared" si="1173"/>
        <v>0.46487437788012548</v>
      </c>
      <c r="QR201" s="259">
        <f t="shared" si="944"/>
        <v>3.2887734042919741E-3</v>
      </c>
      <c r="QS201" s="257">
        <f t="shared" si="1174"/>
        <v>1.059828351607806</v>
      </c>
      <c r="QT201" s="254">
        <f t="shared" si="945"/>
        <v>236.23755647155238</v>
      </c>
      <c r="QU201" s="255">
        <f t="shared" si="946"/>
        <v>266.23972614343955</v>
      </c>
      <c r="QV201" s="255">
        <f t="shared" si="947"/>
        <v>0.82331700370821759</v>
      </c>
      <c r="QW201" s="255">
        <f t="shared" si="948"/>
        <v>1.0209130845981897</v>
      </c>
      <c r="QX201" s="255">
        <f t="shared" si="949"/>
        <v>250.34166313609737</v>
      </c>
      <c r="QY201" s="255">
        <f t="shared" si="1202"/>
        <v>0.94366056976749679</v>
      </c>
      <c r="QZ201" s="259">
        <f t="shared" si="1203"/>
        <v>3.2887734042919745E-3</v>
      </c>
      <c r="RA201" s="257">
        <f t="shared" si="1204"/>
        <v>1.1206341979775023</v>
      </c>
      <c r="RB201" s="254">
        <f t="shared" si="950"/>
        <v>6.4047301139446594E-2</v>
      </c>
      <c r="RC201" s="255">
        <f t="shared" si="951"/>
        <v>7.2181308384156317E-2</v>
      </c>
      <c r="RD201" s="255">
        <f t="shared" si="1175"/>
        <v>1.9838272432769494E-3</v>
      </c>
      <c r="RE201" s="255">
        <f t="shared" si="952"/>
        <v>2.4599457816634174E-3</v>
      </c>
      <c r="RF201" s="255">
        <f t="shared" si="953"/>
        <v>0.60321189677828801</v>
      </c>
      <c r="RG201" s="255">
        <f t="shared" si="1205"/>
        <v>0.1061771186568413</v>
      </c>
      <c r="RH201" s="259">
        <f t="shared" si="1206"/>
        <v>3.2887734042919745E-3</v>
      </c>
      <c r="RI201" s="257">
        <f t="shared" si="1207"/>
        <v>1.0142737996864488</v>
      </c>
      <c r="RJ201" s="254">
        <f t="shared" si="954"/>
        <v>88.4152424231861</v>
      </c>
      <c r="RK201" s="255">
        <f t="shared" si="955"/>
        <v>99.64397821093074</v>
      </c>
      <c r="RL201" s="255">
        <f t="shared" si="1176"/>
        <v>2.7386098011868234</v>
      </c>
      <c r="RM201" s="255">
        <f t="shared" si="956"/>
        <v>3.3958761534716611</v>
      </c>
      <c r="RN201" s="255">
        <f t="shared" si="957"/>
        <v>832.71465209881387</v>
      </c>
      <c r="RO201" s="255">
        <f t="shared" si="1208"/>
        <v>0.10617711865684132</v>
      </c>
      <c r="RP201" s="259">
        <f t="shared" si="1209"/>
        <v>3.2887734042919745E-3</v>
      </c>
      <c r="RQ201" s="257">
        <f t="shared" si="1210"/>
        <v>1.0142737996864488</v>
      </c>
      <c r="RR201" s="254">
        <f t="shared" si="958"/>
        <v>0</v>
      </c>
      <c r="RS201" s="255">
        <f t="shared" si="959"/>
        <v>0</v>
      </c>
      <c r="RT201" s="255">
        <f t="shared" si="1177"/>
        <v>0</v>
      </c>
      <c r="RU201" s="255">
        <f t="shared" si="960"/>
        <v>0</v>
      </c>
      <c r="RV201" s="255">
        <f t="shared" si="961"/>
        <v>0</v>
      </c>
      <c r="RW201" s="255"/>
      <c r="RX201" s="259"/>
      <c r="RY201" s="257"/>
      <c r="RZ201" s="260"/>
      <c r="SA201" s="242" t="e">
        <f t="shared" si="962"/>
        <v>#REF!</v>
      </c>
      <c r="SB201" s="242">
        <f t="shared" si="963"/>
        <v>0.27642443778345266</v>
      </c>
      <c r="SC201" s="242">
        <f t="shared" si="964"/>
        <v>0.36225275457644068</v>
      </c>
      <c r="SD201" s="242">
        <f t="shared" si="965"/>
        <v>2.3588265661418781E-2</v>
      </c>
      <c r="SE201" s="242">
        <f t="shared" si="966"/>
        <v>0</v>
      </c>
      <c r="SF201" s="262">
        <v>0</v>
      </c>
      <c r="SG201" s="242">
        <f t="shared" si="967"/>
        <v>0</v>
      </c>
      <c r="SH201" s="262">
        <v>0</v>
      </c>
      <c r="SI201" s="242">
        <f t="shared" si="968"/>
        <v>0.55676226481905589</v>
      </c>
      <c r="SJ201" s="242">
        <f t="shared" si="969"/>
        <v>5.4365075663264602E-2</v>
      </c>
      <c r="SK201" s="242">
        <f t="shared" si="970"/>
        <v>1.318555939594104E-3</v>
      </c>
      <c r="SL201" s="242">
        <f t="shared" si="971"/>
        <v>4.5406288122960388E-2</v>
      </c>
      <c r="SM201" s="242">
        <f t="shared" si="972"/>
        <v>0.10996174150212745</v>
      </c>
      <c r="SN201" s="242">
        <f t="shared" si="973"/>
        <v>0.89057376385603937</v>
      </c>
      <c r="SO201" s="242">
        <f t="shared" si="974"/>
        <v>0.12595928385267127</v>
      </c>
      <c r="SP201" s="242">
        <f t="shared" si="975"/>
        <v>2.0285475993728978E-4</v>
      </c>
      <c r="SQ201" s="242">
        <f t="shared" si="976"/>
        <v>0.25833553678013849</v>
      </c>
      <c r="SR201" s="242">
        <f t="shared" si="977"/>
        <v>0</v>
      </c>
      <c r="SS201" s="242" t="e">
        <f t="shared" si="978"/>
        <v>#REF!</v>
      </c>
      <c r="ST201" s="242" t="e">
        <f t="shared" si="979"/>
        <v>#REF!</v>
      </c>
      <c r="SU201" s="242" t="e">
        <f t="shared" si="1211"/>
        <v>#REF!</v>
      </c>
      <c r="SV201" s="242" t="e">
        <f t="shared" si="1212"/>
        <v>#REF!</v>
      </c>
      <c r="SW201" s="242" t="e">
        <f t="shared" si="980"/>
        <v>#REF!</v>
      </c>
      <c r="SX201" s="242" t="e">
        <f t="shared" si="980"/>
        <v>#REF!</v>
      </c>
      <c r="SY201" s="242" t="e">
        <f t="shared" si="980"/>
        <v>#REF!</v>
      </c>
      <c r="SZ201" s="263" t="e">
        <f t="shared" si="980"/>
        <v>#REF!</v>
      </c>
      <c r="TA201" s="264">
        <f t="shared" si="981"/>
        <v>1568.9678399999998</v>
      </c>
      <c r="TB201" s="264">
        <f t="shared" si="982"/>
        <v>999.72872999999993</v>
      </c>
      <c r="TC201" s="264">
        <f t="shared" si="983"/>
        <v>1422.8943299999999</v>
      </c>
      <c r="TD201" s="264">
        <f t="shared" si="984"/>
        <v>85.853789999999989</v>
      </c>
      <c r="TE201" s="264">
        <f t="shared" si="985"/>
        <v>0</v>
      </c>
      <c r="TF201" s="264">
        <f t="shared" si="985"/>
        <v>0</v>
      </c>
      <c r="TG201" s="264">
        <f t="shared" si="986"/>
        <v>2099.1455099999998</v>
      </c>
      <c r="TH201" s="264">
        <f t="shared" si="987"/>
        <v>218.09304</v>
      </c>
      <c r="TI201" s="264">
        <f t="shared" si="988"/>
        <v>5.2895699999999994</v>
      </c>
      <c r="TJ201" s="264">
        <f t="shared" si="989"/>
        <v>163.97666999999998</v>
      </c>
      <c r="TK201" s="264">
        <f t="shared" si="990"/>
        <v>397.53152999999992</v>
      </c>
      <c r="TL201" s="264">
        <f t="shared" si="991"/>
        <v>3419.0966699999999</v>
      </c>
      <c r="TM201" s="264">
        <f t="shared" si="992"/>
        <v>457.34435999999994</v>
      </c>
      <c r="TN201" s="264">
        <f t="shared" si="993"/>
        <v>0.81377999999999995</v>
      </c>
      <c r="TO201" s="264">
        <f t="shared" si="994"/>
        <v>1036.3488299999999</v>
      </c>
      <c r="TP201" s="264">
        <f t="shared" si="994"/>
        <v>0</v>
      </c>
      <c r="TQ201" s="264"/>
      <c r="TR201" s="264"/>
      <c r="TS201" s="264" t="e">
        <f t="shared" si="995"/>
        <v>#REF!</v>
      </c>
      <c r="TT201" s="264">
        <f t="shared" si="996"/>
        <v>1124.7433948970904</v>
      </c>
      <c r="TU201" s="264">
        <f t="shared" si="997"/>
        <v>1473.9702330960793</v>
      </c>
      <c r="TV201" s="264">
        <f t="shared" si="998"/>
        <v>95.978294149746873</v>
      </c>
      <c r="TW201" s="264">
        <f t="shared" si="998"/>
        <v>0</v>
      </c>
      <c r="TX201" s="264">
        <f t="shared" si="999"/>
        <v>0</v>
      </c>
      <c r="TY201" s="264">
        <f t="shared" si="1000"/>
        <v>2265.4099793222563</v>
      </c>
      <c r="TZ201" s="264">
        <f t="shared" si="1001"/>
        <v>221.20605636625731</v>
      </c>
      <c r="UA201" s="264">
        <f t="shared" si="1002"/>
        <v>5.3650722626144498</v>
      </c>
      <c r="UB201" s="264">
        <f t="shared" si="1003"/>
        <v>184.75364574351352</v>
      </c>
      <c r="UC201" s="264">
        <f t="shared" si="1004"/>
        <v>447.42332999800635</v>
      </c>
      <c r="UD201" s="264">
        <f t="shared" si="1005"/>
        <v>3623.6555877538381</v>
      </c>
      <c r="UE201" s="264">
        <f t="shared" si="1006"/>
        <v>512.51573006813408</v>
      </c>
      <c r="UF201" s="264">
        <f t="shared" si="1007"/>
        <v>0.82539573270883826</v>
      </c>
      <c r="UG201" s="264">
        <f t="shared" si="1008"/>
        <v>1051.1414656047054</v>
      </c>
      <c r="UH201" s="264">
        <f t="shared" si="1008"/>
        <v>0</v>
      </c>
      <c r="UI201" s="191"/>
      <c r="UJ201" s="191"/>
      <c r="UK201" s="191"/>
      <c r="UL201" s="191"/>
      <c r="UM201" s="189"/>
      <c r="UN201" s="191"/>
      <c r="UO201" s="191"/>
      <c r="UP201" s="191"/>
      <c r="UQ201" s="191"/>
      <c r="UR201" s="191"/>
      <c r="US201" s="191"/>
      <c r="UT201" s="191"/>
      <c r="UU201" s="191"/>
      <c r="UV201" s="192"/>
      <c r="UW201" s="191"/>
      <c r="UX201" s="191"/>
      <c r="UY201" s="191"/>
      <c r="UZ201" s="191"/>
      <c r="VA201" s="191"/>
      <c r="VB201" s="191"/>
      <c r="VC201" s="191"/>
      <c r="VD201" s="191"/>
      <c r="VE201" s="191"/>
      <c r="VF201" s="191"/>
      <c r="VG201" s="191"/>
      <c r="VH201" s="191"/>
      <c r="VI201" s="191"/>
      <c r="VJ201" s="191"/>
      <c r="VK201" s="191"/>
      <c r="VL201" s="191"/>
      <c r="VM201" s="191"/>
      <c r="VN201" s="219"/>
      <c r="VO201" s="191"/>
      <c r="VP201" s="191"/>
      <c r="VQ201" s="191"/>
      <c r="VR201" s="191"/>
      <c r="VS201" s="191"/>
      <c r="VT201" s="191"/>
      <c r="VU201" s="191"/>
      <c r="VV201" s="191"/>
    </row>
    <row r="202" spans="1:594" ht="23.1" hidden="1" customHeight="1" thickBot="1" x14ac:dyDescent="0.35">
      <c r="A202" s="265">
        <v>165</v>
      </c>
      <c r="B202" s="266" t="s">
        <v>200</v>
      </c>
      <c r="C202" s="265">
        <v>5</v>
      </c>
      <c r="D202" s="267">
        <v>3447.96</v>
      </c>
      <c r="E202" s="239"/>
      <c r="F202" s="240">
        <f t="shared" si="1009"/>
        <v>3447.96</v>
      </c>
      <c r="G202" s="240"/>
      <c r="H202" s="268">
        <f>1780</f>
        <v>1780</v>
      </c>
      <c r="I202" s="269">
        <v>3.5011999999999999</v>
      </c>
      <c r="J202" s="269">
        <v>3.5011999999999999</v>
      </c>
      <c r="K202" s="269">
        <f t="shared" si="1220"/>
        <v>2.8544</v>
      </c>
      <c r="L202" s="269">
        <f t="shared" si="1221"/>
        <v>3.1454</v>
      </c>
      <c r="M202" s="269">
        <v>0.54900000000000004</v>
      </c>
      <c r="N202" s="269">
        <v>0.29099999999999998</v>
      </c>
      <c r="O202" s="269">
        <v>0.35580000000000001</v>
      </c>
      <c r="P202" s="269">
        <v>2.1000000000000001E-2</v>
      </c>
      <c r="Q202" s="269">
        <v>0</v>
      </c>
      <c r="R202" s="269">
        <v>0</v>
      </c>
      <c r="S202" s="269">
        <v>0.57909999999999995</v>
      </c>
      <c r="T202" s="269">
        <v>5.3600000000000002E-2</v>
      </c>
      <c r="U202" s="269">
        <v>1.2999999999999999E-3</v>
      </c>
      <c r="V202" s="269">
        <v>6.59E-2</v>
      </c>
      <c r="W202" s="269">
        <v>0.19239999999999999</v>
      </c>
      <c r="X202" s="269">
        <v>1.002</v>
      </c>
      <c r="Y202" s="269">
        <v>0.13120000000000001</v>
      </c>
      <c r="Z202" s="269">
        <v>2.0000000000000001E-4</v>
      </c>
      <c r="AA202" s="269">
        <v>0.25869999999999999</v>
      </c>
      <c r="AB202" s="269">
        <v>0</v>
      </c>
      <c r="AC202" s="244">
        <v>382.5</v>
      </c>
      <c r="AD202" s="243">
        <f t="shared" si="1217"/>
        <v>84.15</v>
      </c>
      <c r="AE202" s="243">
        <f t="shared" si="806"/>
        <v>0</v>
      </c>
      <c r="AF202" s="243">
        <f t="shared" si="1010"/>
        <v>0</v>
      </c>
      <c r="AG202" s="243">
        <f t="shared" si="1011"/>
        <v>0</v>
      </c>
      <c r="AH202" s="244">
        <v>13.913730334</v>
      </c>
      <c r="AI202" s="243">
        <f t="shared" si="807"/>
        <v>54.602593362732335</v>
      </c>
      <c r="AJ202" s="243">
        <f t="shared" si="1012"/>
        <v>1.760040772246523</v>
      </c>
      <c r="AK202" s="243">
        <f t="shared" si="1013"/>
        <v>46.575752665814328</v>
      </c>
      <c r="AL202" s="243">
        <f t="shared" si="808"/>
        <v>26.758316184836616</v>
      </c>
      <c r="AM202" s="243">
        <f t="shared" si="1014"/>
        <v>674.30956785788271</v>
      </c>
      <c r="AN202" s="244">
        <v>694.64</v>
      </c>
      <c r="AO202" s="244">
        <v>152.82079999999999</v>
      </c>
      <c r="AP202" s="243">
        <f t="shared" si="1015"/>
        <v>0</v>
      </c>
      <c r="AQ202" s="243">
        <f t="shared" si="1016"/>
        <v>0</v>
      </c>
      <c r="AR202" s="243">
        <f t="shared" si="1017"/>
        <v>0</v>
      </c>
      <c r="AS202" s="244">
        <v>75.397076688249996</v>
      </c>
      <c r="AT202" s="244" t="e">
        <f t="shared" si="809"/>
        <v>#REF!</v>
      </c>
      <c r="AU202" s="243">
        <f t="shared" si="810"/>
        <v>104.85692155207153</v>
      </c>
      <c r="AV202" s="243">
        <f t="shared" si="1018"/>
        <v>3.3799210956500612</v>
      </c>
      <c r="AW202" s="243">
        <f t="shared" si="1019"/>
        <v>89.442455801765831</v>
      </c>
      <c r="AX202" s="243">
        <f t="shared" si="811"/>
        <v>51.385739912016078</v>
      </c>
      <c r="AY202" s="243">
        <f t="shared" si="1020"/>
        <v>1294.920645782805</v>
      </c>
      <c r="AZ202" s="244">
        <v>150</v>
      </c>
      <c r="BA202" s="243">
        <f t="shared" si="1021"/>
        <v>764.57499999999993</v>
      </c>
      <c r="BB202" s="243">
        <f t="shared" si="1022"/>
        <v>79.734249999999989</v>
      </c>
      <c r="BC202" s="243">
        <f t="shared" si="1023"/>
        <v>63.787399999999991</v>
      </c>
      <c r="BD202" s="243">
        <f t="shared" si="1024"/>
        <v>15.946849999999998</v>
      </c>
      <c r="BE202" s="244">
        <v>29.900343750000001</v>
      </c>
      <c r="BF202" s="243">
        <f t="shared" si="1025"/>
        <v>23.920275000000004</v>
      </c>
      <c r="BG202" s="243">
        <f t="shared" si="1026"/>
        <v>5.9800687499999974</v>
      </c>
      <c r="BH202" s="243">
        <f t="shared" si="812"/>
        <v>99.329408251751872</v>
      </c>
      <c r="BI202" s="243">
        <f t="shared" si="1027"/>
        <v>3.2017491778243126</v>
      </c>
      <c r="BJ202" s="243">
        <f t="shared" si="1028"/>
        <v>84.727513223444959</v>
      </c>
      <c r="BK202" s="243">
        <f t="shared" si="813"/>
        <v>48.676950100087595</v>
      </c>
      <c r="BL202" s="243">
        <f t="shared" si="1029"/>
        <v>1226.659142522207</v>
      </c>
      <c r="BM202" s="244">
        <v>26.41</v>
      </c>
      <c r="BN202" s="243">
        <f t="shared" si="1030"/>
        <v>5.8102</v>
      </c>
      <c r="BO202" s="243">
        <f t="shared" si="814"/>
        <v>0</v>
      </c>
      <c r="BP202" s="243">
        <f t="shared" si="1031"/>
        <v>0</v>
      </c>
      <c r="BQ202" s="243">
        <f t="shared" si="1032"/>
        <v>0</v>
      </c>
      <c r="BR202" s="244">
        <v>3.2313934246083398</v>
      </c>
      <c r="BS202" s="243">
        <f t="shared" si="815"/>
        <v>4.0280795608096067</v>
      </c>
      <c r="BT202" s="243">
        <f t="shared" si="1033"/>
        <v>0.12983969852458688</v>
      </c>
      <c r="BU202" s="243">
        <f t="shared" si="1034"/>
        <v>3.435932723857388</v>
      </c>
      <c r="BV202" s="243">
        <f t="shared" si="816"/>
        <v>1.9739836492708975</v>
      </c>
      <c r="BW202" s="243">
        <f t="shared" si="1035"/>
        <v>49.744387961626614</v>
      </c>
      <c r="BX202" s="244">
        <v>0</v>
      </c>
      <c r="BY202" s="243">
        <f t="shared" si="817"/>
        <v>0</v>
      </c>
      <c r="BZ202" s="243">
        <f t="shared" si="1036"/>
        <v>0</v>
      </c>
      <c r="CA202" s="243">
        <f t="shared" si="1037"/>
        <v>0</v>
      </c>
      <c r="CB202" s="243">
        <f t="shared" si="818"/>
        <v>0</v>
      </c>
      <c r="CC202" s="243">
        <f t="shared" si="1038"/>
        <v>0</v>
      </c>
      <c r="CD202" s="245"/>
      <c r="CE202" s="243">
        <f t="shared" si="819"/>
        <v>0</v>
      </c>
      <c r="CF202" s="243">
        <f t="shared" si="1039"/>
        <v>0</v>
      </c>
      <c r="CG202" s="243">
        <f t="shared" si="1040"/>
        <v>0</v>
      </c>
      <c r="CH202" s="243">
        <f t="shared" si="820"/>
        <v>0</v>
      </c>
      <c r="CI202" s="243">
        <f t="shared" si="1041"/>
        <v>0</v>
      </c>
      <c r="CJ202" s="245"/>
      <c r="CK202" s="243">
        <f t="shared" si="821"/>
        <v>0</v>
      </c>
      <c r="CL202" s="243">
        <f t="shared" si="1042"/>
        <v>0</v>
      </c>
      <c r="CM202" s="243">
        <f t="shared" si="1043"/>
        <v>0</v>
      </c>
      <c r="CN202" s="243">
        <f t="shared" si="822"/>
        <v>0</v>
      </c>
      <c r="CO202" s="243">
        <f t="shared" si="1044"/>
        <v>0</v>
      </c>
      <c r="CP202" s="243">
        <v>0</v>
      </c>
      <c r="CQ202" s="243">
        <f t="shared" si="823"/>
        <v>0</v>
      </c>
      <c r="CR202" s="243">
        <f t="shared" si="1178"/>
        <v>0</v>
      </c>
      <c r="CS202" s="243">
        <f t="shared" si="1045"/>
        <v>0</v>
      </c>
      <c r="CT202" s="243">
        <f t="shared" si="824"/>
        <v>0</v>
      </c>
      <c r="CU202" s="243">
        <f t="shared" si="1046"/>
        <v>0</v>
      </c>
      <c r="CV202" s="243"/>
      <c r="CW202" s="243">
        <f t="shared" si="825"/>
        <v>0</v>
      </c>
      <c r="CX202" s="243">
        <f t="shared" si="1179"/>
        <v>0</v>
      </c>
      <c r="CY202" s="243">
        <f t="shared" si="1047"/>
        <v>0</v>
      </c>
      <c r="CZ202" s="243">
        <f t="shared" si="826"/>
        <v>0</v>
      </c>
      <c r="DA202" s="243">
        <f t="shared" si="1048"/>
        <v>0</v>
      </c>
      <c r="DB202" s="244">
        <v>33.69</v>
      </c>
      <c r="DC202" s="243">
        <f t="shared" si="1049"/>
        <v>7.4117999999999995</v>
      </c>
      <c r="DD202" s="243">
        <f t="shared" si="827"/>
        <v>0</v>
      </c>
      <c r="DE202" s="244">
        <v>1.3893000448149999</v>
      </c>
      <c r="DF202" s="244">
        <v>4.8572608812500001E-2</v>
      </c>
      <c r="DG202" s="243">
        <f t="shared" si="828"/>
        <v>4.8334410216006063</v>
      </c>
      <c r="DH202" s="243">
        <f t="shared" si="829"/>
        <v>2.3686556837614052</v>
      </c>
      <c r="DI202" s="243">
        <f t="shared" si="1050"/>
        <v>59.690123230787407</v>
      </c>
      <c r="DJ202" s="244">
        <v>252.26</v>
      </c>
      <c r="DK202" s="243">
        <f t="shared" si="1051"/>
        <v>55.497199999999999</v>
      </c>
      <c r="DL202" s="243">
        <f t="shared" si="830"/>
        <v>0</v>
      </c>
      <c r="DM202" s="244">
        <v>10.540946691965001</v>
      </c>
      <c r="DN202" s="244">
        <v>12.005733482249999</v>
      </c>
      <c r="DO202" s="243">
        <f t="shared" si="831"/>
        <v>37.529774547801154</v>
      </c>
      <c r="DP202" s="243">
        <f t="shared" si="832"/>
        <v>18.391682736100808</v>
      </c>
      <c r="DQ202" s="243">
        <f t="shared" si="1052"/>
        <v>463.47040494974033</v>
      </c>
      <c r="DR202" s="244">
        <v>52.6</v>
      </c>
      <c r="DS202" s="243">
        <f t="shared" si="1053"/>
        <v>11.572000000000001</v>
      </c>
      <c r="DT202" s="243">
        <f t="shared" si="833"/>
        <v>0</v>
      </c>
      <c r="DU202" s="244">
        <v>2.2248357380199999</v>
      </c>
      <c r="DV202" s="244">
        <v>0</v>
      </c>
      <c r="DW202" s="243">
        <f t="shared" si="834"/>
        <v>7.5441386720040189</v>
      </c>
      <c r="DX202" s="243">
        <f t="shared" si="835"/>
        <v>3.6970487205012015</v>
      </c>
      <c r="DY202" s="243">
        <f t="shared" si="836"/>
        <v>93.165627756630272</v>
      </c>
      <c r="DZ202" s="244">
        <v>186.71</v>
      </c>
      <c r="EA202" s="243">
        <f t="shared" si="1054"/>
        <v>41.0762</v>
      </c>
      <c r="EB202" s="243">
        <f t="shared" si="837"/>
        <v>0</v>
      </c>
      <c r="EC202" s="244">
        <v>7.73003641756</v>
      </c>
      <c r="ED202" s="244">
        <v>7.9902429499999997E-2</v>
      </c>
      <c r="EE202" s="243">
        <f t="shared" si="838"/>
        <v>26.768895268802403</v>
      </c>
      <c r="EF202" s="243">
        <f t="shared" si="839"/>
        <v>13.118251705793122</v>
      </c>
      <c r="EG202" s="243">
        <f t="shared" si="840"/>
        <v>330.57994298598663</v>
      </c>
      <c r="EH202" s="244">
        <v>13.94</v>
      </c>
      <c r="EI202" s="243">
        <f t="shared" si="1055"/>
        <v>3.0667999999999997</v>
      </c>
      <c r="EJ202" s="243">
        <f t="shared" si="841"/>
        <v>0</v>
      </c>
      <c r="EK202" s="244">
        <v>0.58778005933500099</v>
      </c>
      <c r="EL202" s="244">
        <v>0</v>
      </c>
      <c r="EM202" s="243">
        <f t="shared" si="842"/>
        <v>1.9991306869958709</v>
      </c>
      <c r="EN202" s="243">
        <f t="shared" si="843"/>
        <v>0.97968553731654362</v>
      </c>
      <c r="EO202" s="243">
        <f t="shared" si="1056"/>
        <v>24.688075540376897</v>
      </c>
      <c r="EP202" s="244">
        <v>0</v>
      </c>
      <c r="EQ202" s="244">
        <v>399.96336000000002</v>
      </c>
      <c r="ER202" s="244">
        <v>0</v>
      </c>
      <c r="ES202" s="244">
        <v>0</v>
      </c>
      <c r="ET202" s="244">
        <v>0</v>
      </c>
      <c r="EU202" s="243">
        <f t="shared" si="844"/>
        <v>45.44462123867239</v>
      </c>
      <c r="EV202" s="243">
        <f t="shared" si="1057"/>
        <v>1.4648459227571244</v>
      </c>
      <c r="EW202" s="243">
        <f t="shared" si="1058"/>
        <v>38.764045962854638</v>
      </c>
      <c r="EX202" s="243">
        <f t="shared" si="845"/>
        <v>22.27039906193362</v>
      </c>
      <c r="EY202" s="243">
        <f t="shared" si="1059"/>
        <v>561.21405636072723</v>
      </c>
      <c r="EZ202" s="245">
        <f t="shared" si="1060"/>
        <v>539.20000000000005</v>
      </c>
      <c r="FA202" s="245">
        <f t="shared" si="1060"/>
        <v>118.624</v>
      </c>
      <c r="FB202" s="245">
        <f t="shared" si="1060"/>
        <v>0</v>
      </c>
      <c r="FC202" s="245">
        <f t="shared" si="1061"/>
        <v>0</v>
      </c>
      <c r="FD202" s="245">
        <f t="shared" si="1062"/>
        <v>0</v>
      </c>
      <c r="FE202" s="245">
        <f t="shared" si="1063"/>
        <v>34.607107472257503</v>
      </c>
      <c r="FF202" s="245">
        <f t="shared" si="1064"/>
        <v>124.12000143587645</v>
      </c>
      <c r="FG202" s="245">
        <f t="shared" si="1065"/>
        <v>4.0008404312814472</v>
      </c>
      <c r="FH202" s="245">
        <f t="shared" si="1066"/>
        <v>105.87377140411739</v>
      </c>
      <c r="FI202" s="245">
        <f t="shared" si="1067"/>
        <v>60.825723445406695</v>
      </c>
      <c r="FJ202" s="245">
        <f t="shared" si="1067"/>
        <v>1532.8082308242488</v>
      </c>
      <c r="FK202" s="244">
        <f t="shared" si="846"/>
        <v>131.77975028574144</v>
      </c>
      <c r="FL202" s="244">
        <v>14.9730736302004</v>
      </c>
      <c r="FM202" s="243">
        <f t="shared" si="1068"/>
        <v>0.48263678429949275</v>
      </c>
      <c r="FN202" s="243">
        <f t="shared" si="1069"/>
        <v>12.771960654220898</v>
      </c>
      <c r="FO202" s="244">
        <v>7.33764118151002</v>
      </c>
      <c r="FP202" s="244">
        <f t="shared" si="1070"/>
        <v>184.9085581169422</v>
      </c>
      <c r="FQ202" s="244">
        <f t="shared" si="847"/>
        <v>3.3770000073224375</v>
      </c>
      <c r="FR202" s="244">
        <v>0.383701362684227</v>
      </c>
      <c r="FS202" s="243">
        <f t="shared" si="1071"/>
        <v>1.2368094647162309E-2</v>
      </c>
      <c r="FT202" s="243">
        <f t="shared" si="1072"/>
        <v>0.32729543901323216</v>
      </c>
      <c r="FU202" s="244">
        <v>0.188035068134211</v>
      </c>
      <c r="FV202" s="244">
        <f t="shared" si="1073"/>
        <v>4.7384837257690506</v>
      </c>
      <c r="FW202" s="270">
        <v>1.9639E-2</v>
      </c>
      <c r="FX202" s="243">
        <f t="shared" si="1074"/>
        <v>87.432317930785871</v>
      </c>
      <c r="FY202" s="243">
        <f t="shared" si="1075"/>
        <v>19.235109944772891</v>
      </c>
      <c r="FZ202" s="243">
        <f t="shared" si="848"/>
        <v>0</v>
      </c>
      <c r="GA202" s="243">
        <f t="shared" si="1076"/>
        <v>0</v>
      </c>
      <c r="GB202" s="243">
        <f t="shared" si="1077"/>
        <v>0</v>
      </c>
      <c r="GC202" s="243">
        <f t="shared" si="1078"/>
        <v>1.529240532209093</v>
      </c>
      <c r="GD202" s="243">
        <f t="shared" si="849"/>
        <v>12.29351762390745</v>
      </c>
      <c r="GE202" s="243">
        <f t="shared" si="1079"/>
        <v>0.39626491929916602</v>
      </c>
      <c r="GF202" s="243">
        <f t="shared" si="1080"/>
        <v>10.486312114155794</v>
      </c>
      <c r="GG202" s="243">
        <f t="shared" si="850"/>
        <v>6.0245093015837652</v>
      </c>
      <c r="GH202" s="247">
        <f t="shared" si="1081"/>
        <v>151.81763439991087</v>
      </c>
      <c r="GI202" s="244">
        <v>156</v>
      </c>
      <c r="GJ202" s="244">
        <v>4060.59</v>
      </c>
      <c r="GK202" s="244">
        <v>893.32979999999998</v>
      </c>
      <c r="GL202" s="244">
        <v>2490.6579275108102</v>
      </c>
      <c r="GM202" s="244">
        <v>71.022008333333304</v>
      </c>
      <c r="GN202" s="271">
        <v>253.53</v>
      </c>
      <c r="GO202" s="243">
        <f t="shared" si="1082"/>
        <v>55.776600000000002</v>
      </c>
      <c r="GP202" s="243">
        <f t="shared" si="851"/>
        <v>0</v>
      </c>
      <c r="GQ202" s="243">
        <f t="shared" si="1083"/>
        <v>0</v>
      </c>
      <c r="GR202" s="243">
        <f t="shared" si="1084"/>
        <v>0</v>
      </c>
      <c r="GS202" s="244">
        <v>5.0374041734166699</v>
      </c>
      <c r="GT202" s="244">
        <v>2.8267276161583301</v>
      </c>
      <c r="GU202" s="245"/>
      <c r="GV202" s="243">
        <f t="shared" si="852"/>
        <v>36.037560475964057</v>
      </c>
      <c r="GW202" s="243">
        <f t="shared" si="1085"/>
        <v>1.1616220377782915</v>
      </c>
      <c r="GX202" s="243">
        <f t="shared" si="1086"/>
        <v>30.739867834801984</v>
      </c>
      <c r="GY202" s="243">
        <f t="shared" si="853"/>
        <v>17.660414613276952</v>
      </c>
      <c r="GZ202" s="243">
        <f t="shared" si="1087"/>
        <v>445.0424482545792</v>
      </c>
      <c r="HA202" s="244">
        <v>0</v>
      </c>
      <c r="HB202" s="244">
        <v>44</v>
      </c>
      <c r="HC202" s="244">
        <v>0</v>
      </c>
      <c r="HD202" s="244">
        <v>0</v>
      </c>
      <c r="HE202" s="244">
        <v>114.23</v>
      </c>
      <c r="HF202" s="243">
        <f t="shared" si="1088"/>
        <v>25.130600000000001</v>
      </c>
      <c r="HG202" s="243">
        <f t="shared" si="854"/>
        <v>0</v>
      </c>
      <c r="HH202" s="244">
        <v>4.9076991393900098</v>
      </c>
      <c r="HI202" s="244">
        <v>118.25774028846701</v>
      </c>
      <c r="HJ202" s="243">
        <f t="shared" si="855"/>
        <v>29.828723378780836</v>
      </c>
      <c r="HK202" s="243">
        <f t="shared" si="856"/>
        <v>14.617738140331893</v>
      </c>
      <c r="HL202" s="243">
        <f t="shared" si="857"/>
        <v>368.36700113636363</v>
      </c>
      <c r="HM202" s="244">
        <v>122.03</v>
      </c>
      <c r="HN202" s="243">
        <f t="shared" si="1089"/>
        <v>26.846599999999999</v>
      </c>
      <c r="HO202" s="243">
        <f t="shared" si="858"/>
        <v>0</v>
      </c>
      <c r="HP202" s="244">
        <v>5.2654989040449998</v>
      </c>
      <c r="HQ202" s="244">
        <v>119.441468739109</v>
      </c>
      <c r="HR202" s="243">
        <f t="shared" si="859"/>
        <v>31.08510141695939</v>
      </c>
      <c r="HS202" s="243">
        <f t="shared" si="860"/>
        <v>15.233433453005668</v>
      </c>
      <c r="HT202" s="243">
        <f t="shared" si="861"/>
        <v>383.88252301574283</v>
      </c>
      <c r="HU202" s="244">
        <v>86.24</v>
      </c>
      <c r="HV202" s="243">
        <f t="shared" si="1090"/>
        <v>18.972799999999999</v>
      </c>
      <c r="HW202" s="243">
        <f t="shared" si="862"/>
        <v>0</v>
      </c>
      <c r="HX202" s="244">
        <v>3.522264946595</v>
      </c>
      <c r="HY202" s="244">
        <v>194.17832773411001</v>
      </c>
      <c r="HZ202" s="243">
        <f t="shared" si="863"/>
        <v>34.417613649649994</v>
      </c>
      <c r="IA202" s="243">
        <f t="shared" si="864"/>
        <v>16.866550316517749</v>
      </c>
      <c r="IB202" s="243">
        <f t="shared" si="865"/>
        <v>425.03706797624727</v>
      </c>
      <c r="IC202" s="244">
        <v>30.05</v>
      </c>
      <c r="ID202" s="243">
        <f t="shared" si="1091"/>
        <v>6.6109999999999998</v>
      </c>
      <c r="IE202" s="243">
        <f t="shared" si="866"/>
        <v>0</v>
      </c>
      <c r="IF202" s="244">
        <v>1.3305921548249999</v>
      </c>
      <c r="IG202" s="244">
        <v>1.9461976375183301</v>
      </c>
      <c r="IH202" s="243">
        <f t="shared" si="867"/>
        <v>4.537809988951885</v>
      </c>
      <c r="II202" s="243">
        <f t="shared" si="868"/>
        <v>2.2237799890647607</v>
      </c>
      <c r="IJ202" s="243">
        <f t="shared" si="1092"/>
        <v>56.039255724431968</v>
      </c>
      <c r="IK202" s="244">
        <v>34.96</v>
      </c>
      <c r="IL202" s="243">
        <f t="shared" si="1093"/>
        <v>7.6912000000000003</v>
      </c>
      <c r="IM202" s="243">
        <f t="shared" si="869"/>
        <v>0</v>
      </c>
      <c r="IN202" s="244">
        <v>1.6060909620149999</v>
      </c>
      <c r="IO202" s="244">
        <v>71.202267179200007</v>
      </c>
      <c r="IP202" s="243">
        <f t="shared" si="870"/>
        <v>13.118741396991936</v>
      </c>
      <c r="IQ202" s="243">
        <f t="shared" si="871"/>
        <v>6.428914976910348</v>
      </c>
      <c r="IR202" s="243">
        <f t="shared" si="1094"/>
        <v>162.00865741814073</v>
      </c>
      <c r="IS202" s="244">
        <v>6.52</v>
      </c>
      <c r="IT202" s="243">
        <f t="shared" si="1095"/>
        <v>1.4343999999999999</v>
      </c>
      <c r="IU202" s="243">
        <f t="shared" si="872"/>
        <v>0</v>
      </c>
      <c r="IV202" s="244">
        <v>0.28525818851500001</v>
      </c>
      <c r="IW202" s="244">
        <v>0.67679169939325101</v>
      </c>
      <c r="IX202" s="243">
        <f t="shared" si="873"/>
        <v>1.013104520248038</v>
      </c>
      <c r="IY202" s="243">
        <f t="shared" si="874"/>
        <v>0.49647772040781446</v>
      </c>
      <c r="IZ202" s="243">
        <f t="shared" si="1096"/>
        <v>12.511238554276924</v>
      </c>
      <c r="JA202" s="244">
        <v>61.806125000000002</v>
      </c>
      <c r="JB202" s="243">
        <f t="shared" si="1097"/>
        <v>13.5973475</v>
      </c>
      <c r="JC202" s="244">
        <v>449.19004166666701</v>
      </c>
      <c r="JD202" s="243">
        <f t="shared" si="875"/>
        <v>0</v>
      </c>
      <c r="JE202" s="243">
        <f t="shared" si="876"/>
        <v>59.605343738407178</v>
      </c>
      <c r="JF202" s="243">
        <f t="shared" si="877"/>
        <v>29.209942895253711</v>
      </c>
      <c r="JG202" s="243">
        <f t="shared" si="1098"/>
        <v>736.09056096039342</v>
      </c>
      <c r="JH202" s="244">
        <v>25.941333333333301</v>
      </c>
      <c r="JI202" s="243">
        <f t="shared" si="1099"/>
        <v>5.7070933333333258</v>
      </c>
      <c r="JJ202" s="244">
        <v>32.7053333333333</v>
      </c>
      <c r="JK202" s="243">
        <f t="shared" si="878"/>
        <v>0</v>
      </c>
      <c r="JL202" s="243">
        <f t="shared" si="879"/>
        <v>7.3120004004477357</v>
      </c>
      <c r="JM202" s="243">
        <f t="shared" si="880"/>
        <v>3.5832880200223829</v>
      </c>
      <c r="JN202" s="243">
        <f t="shared" si="1100"/>
        <v>90.298858104564033</v>
      </c>
      <c r="JO202" s="244">
        <v>0</v>
      </c>
      <c r="JP202" s="243">
        <f t="shared" si="1101"/>
        <v>0</v>
      </c>
      <c r="JQ202" s="244">
        <v>0</v>
      </c>
      <c r="JR202" s="243">
        <f t="shared" si="881"/>
        <v>0</v>
      </c>
      <c r="JS202" s="243">
        <f t="shared" si="882"/>
        <v>0</v>
      </c>
      <c r="JT202" s="243">
        <f t="shared" si="883"/>
        <v>0</v>
      </c>
      <c r="JU202" s="243">
        <f t="shared" si="1102"/>
        <v>0</v>
      </c>
      <c r="JV202" s="244">
        <v>1.3442857142857201</v>
      </c>
      <c r="JW202" s="243">
        <f t="shared" si="1103"/>
        <v>0.29574285714285842</v>
      </c>
      <c r="JX202" s="244">
        <v>2.758</v>
      </c>
      <c r="JY202" s="243">
        <f t="shared" si="884"/>
        <v>0</v>
      </c>
      <c r="JZ202" s="243">
        <f t="shared" si="885"/>
        <v>0.49971263024050788</v>
      </c>
      <c r="KA202" s="243">
        <f t="shared" si="886"/>
        <v>0.24488706008345429</v>
      </c>
      <c r="KB202" s="243">
        <f t="shared" si="1104"/>
        <v>6.1711539141030478</v>
      </c>
      <c r="KC202" s="244">
        <v>143.69999999999999</v>
      </c>
      <c r="KD202" s="243">
        <f t="shared" si="1105"/>
        <v>31.613999999999997</v>
      </c>
      <c r="KE202" s="244">
        <v>80.816666666666706</v>
      </c>
      <c r="KF202" s="243">
        <f t="shared" si="887"/>
        <v>0</v>
      </c>
      <c r="KG202" s="243">
        <f t="shared" si="888"/>
        <v>29.102068585170695</v>
      </c>
      <c r="KH202" s="243">
        <f t="shared" si="889"/>
        <v>14.26163676259187</v>
      </c>
      <c r="KI202" s="243">
        <f t="shared" si="1106"/>
        <v>359.39324641731508</v>
      </c>
      <c r="KJ202" s="244">
        <v>80.215894444444302</v>
      </c>
      <c r="KK202" s="243">
        <f t="shared" si="1107"/>
        <v>17.647496777777747</v>
      </c>
      <c r="KL202" s="244">
        <v>77.753355555555501</v>
      </c>
      <c r="KM202" s="243">
        <f t="shared" si="890"/>
        <v>0</v>
      </c>
      <c r="KN202" s="243">
        <f t="shared" si="891"/>
        <v>19.953919130202177</v>
      </c>
      <c r="KO202" s="243">
        <f t="shared" si="892"/>
        <v>9.7785332953989865</v>
      </c>
      <c r="KP202" s="243">
        <f t="shared" si="1108"/>
        <v>246.41903904405444</v>
      </c>
      <c r="KQ202" s="243">
        <f t="shared" si="1109"/>
        <v>707.03763849206325</v>
      </c>
      <c r="KR202" s="243">
        <f t="shared" si="1109"/>
        <v>155.54828046825389</v>
      </c>
      <c r="KS202" s="243">
        <f t="shared" si="1110"/>
        <v>1165.8435947954051</v>
      </c>
      <c r="KT202" s="243">
        <f t="shared" si="1111"/>
        <v>0</v>
      </c>
      <c r="KU202" s="243">
        <f t="shared" si="1112"/>
        <v>0</v>
      </c>
      <c r="KV202" s="243">
        <f t="shared" si="1113"/>
        <v>0</v>
      </c>
      <c r="KW202" s="243">
        <f t="shared" si="1114"/>
        <v>230.47413883605034</v>
      </c>
      <c r="KX202" s="243">
        <f t="shared" si="1115"/>
        <v>7.4290222555018186</v>
      </c>
      <c r="KY202" s="243">
        <f t="shared" si="1116"/>
        <v>196.59334520951543</v>
      </c>
      <c r="KZ202" s="243">
        <f t="shared" si="1117"/>
        <v>112.94518262958864</v>
      </c>
      <c r="LA202" s="243">
        <f t="shared" si="1117"/>
        <v>2846.2186022656329</v>
      </c>
      <c r="LB202" s="244">
        <v>167.73</v>
      </c>
      <c r="LC202" s="243">
        <f t="shared" si="1118"/>
        <v>36.900599999999997</v>
      </c>
      <c r="LD202" s="243">
        <f t="shared" si="893"/>
        <v>0</v>
      </c>
      <c r="LE202" s="243">
        <f t="shared" si="1119"/>
        <v>0</v>
      </c>
      <c r="LF202" s="243">
        <f t="shared" si="1120"/>
        <v>0</v>
      </c>
      <c r="LG202" s="244">
        <v>14.8428098688</v>
      </c>
      <c r="LH202" s="243">
        <f t="shared" si="894"/>
        <v>24.936999187744391</v>
      </c>
      <c r="LI202" s="243">
        <f t="shared" si="1121"/>
        <v>0.80381045303728538</v>
      </c>
      <c r="LJ202" s="243">
        <f t="shared" si="1122"/>
        <v>21.271141806035928</v>
      </c>
      <c r="LK202" s="243">
        <f t="shared" si="895"/>
        <v>12.22052045282722</v>
      </c>
      <c r="LL202" s="243">
        <f t="shared" si="1123"/>
        <v>307.95711541124587</v>
      </c>
      <c r="LM202" s="243">
        <f t="shared" si="896"/>
        <v>0.54166666784117723</v>
      </c>
      <c r="LN202" s="244">
        <v>6.1545228937110799E-2</v>
      </c>
      <c r="LO202" s="243">
        <f t="shared" si="1124"/>
        <v>1.9838272432769494E-3</v>
      </c>
      <c r="LP202" s="243">
        <f t="shared" si="1125"/>
        <v>5.2497787819218517E-2</v>
      </c>
      <c r="LQ202" s="243">
        <f t="shared" si="897"/>
        <v>3.0160594838914402E-2</v>
      </c>
      <c r="LR202" s="243">
        <f t="shared" si="1126"/>
        <v>0.7600469899406429</v>
      </c>
      <c r="LS202" s="244">
        <v>635.626254666666</v>
      </c>
      <c r="LT202" s="243">
        <f t="shared" si="898"/>
        <v>72.221101434597784</v>
      </c>
      <c r="LU202" s="243">
        <f t="shared" si="1127"/>
        <v>2.3279495590442263</v>
      </c>
      <c r="LV202" s="243">
        <f t="shared" si="1128"/>
        <v>61.604256327619076</v>
      </c>
      <c r="LW202" s="243">
        <f t="shared" si="899"/>
        <v>35.392367805063195</v>
      </c>
      <c r="LX202" s="243">
        <f t="shared" si="1129"/>
        <v>891.88766868759228</v>
      </c>
      <c r="LY202" s="245">
        <f t="shared" si="900"/>
        <v>0</v>
      </c>
      <c r="LZ202" s="244">
        <v>0</v>
      </c>
      <c r="MA202" s="249">
        <f t="shared" si="1130"/>
        <v>0</v>
      </c>
      <c r="MB202" s="249">
        <f t="shared" si="1131"/>
        <v>0</v>
      </c>
      <c r="MC202" s="249">
        <f t="shared" si="901"/>
        <v>0</v>
      </c>
      <c r="MD202" s="247">
        <f t="shared" si="1132"/>
        <v>0</v>
      </c>
      <c r="ME202" s="250">
        <f t="shared" si="1133"/>
        <v>9611.7725328003817</v>
      </c>
      <c r="MF202" s="251">
        <f t="shared" si="1180"/>
        <v>3487.3455468358761</v>
      </c>
      <c r="MG202" s="252" t="e">
        <f t="shared" si="1134"/>
        <v>#REF!</v>
      </c>
      <c r="MH202" s="252" t="e">
        <f t="shared" si="1181"/>
        <v>#REF!</v>
      </c>
      <c r="MI202" s="252">
        <f t="shared" si="1135"/>
        <v>635.626254666666</v>
      </c>
      <c r="MJ202" s="252">
        <f t="shared" si="1136"/>
        <v>0</v>
      </c>
      <c r="MK202" s="252">
        <f t="shared" si="1182"/>
        <v>764.57499999999993</v>
      </c>
      <c r="ML202" s="252">
        <f t="shared" si="1137"/>
        <v>0</v>
      </c>
      <c r="MM202" s="252">
        <f t="shared" si="1138"/>
        <v>0</v>
      </c>
      <c r="MN202" s="252">
        <f t="shared" si="1139"/>
        <v>399.96336000000002</v>
      </c>
      <c r="MO202" s="252">
        <f t="shared" si="1140"/>
        <v>131.77975028574144</v>
      </c>
      <c r="MP202" s="253">
        <f t="shared" si="1141"/>
        <v>3.3770000073224375</v>
      </c>
      <c r="MQ202" s="254">
        <f t="shared" si="1183"/>
        <v>0</v>
      </c>
      <c r="MR202" s="255">
        <f t="shared" si="1142"/>
        <v>0</v>
      </c>
      <c r="MS202" s="255">
        <f t="shared" si="1184"/>
        <v>0</v>
      </c>
      <c r="MT202" s="255">
        <f t="shared" si="1185"/>
        <v>823.76326318199995</v>
      </c>
      <c r="MU202" s="255">
        <f t="shared" si="902"/>
        <v>26.552895029134774</v>
      </c>
      <c r="MV202" s="255">
        <f t="shared" si="1143"/>
        <v>857.25270172514399</v>
      </c>
      <c r="MW202" s="255" t="e">
        <f t="shared" si="903"/>
        <v>#REF!</v>
      </c>
      <c r="MX202" s="255" t="e">
        <f t="shared" si="904"/>
        <v>#REF!</v>
      </c>
      <c r="MY202" s="256" t="e">
        <f t="shared" si="1144"/>
        <v>#REF!</v>
      </c>
      <c r="MZ202" s="254">
        <f t="shared" si="1145"/>
        <v>523.47241825229344</v>
      </c>
      <c r="NA202" s="255">
        <f t="shared" si="905"/>
        <v>589.95341537033471</v>
      </c>
      <c r="NB202" s="255">
        <f t="shared" si="1146"/>
        <v>1.760040772246523</v>
      </c>
      <c r="NC202" s="255">
        <f t="shared" si="906"/>
        <v>2.1824505575856885</v>
      </c>
      <c r="ND202" s="255">
        <f t="shared" si="1147"/>
        <v>535.16632369673232</v>
      </c>
      <c r="NE202" s="255">
        <f t="shared" si="1215"/>
        <v>0.97814902596325259</v>
      </c>
      <c r="NF202" s="256">
        <f t="shared" si="1186"/>
        <v>3.2887734042919741E-3</v>
      </c>
      <c r="NG202" s="257">
        <f t="shared" si="1187"/>
        <v>1.1250142319143632</v>
      </c>
      <c r="NH202" s="254">
        <f t="shared" si="1148"/>
        <v>956.58059607815426</v>
      </c>
      <c r="NI202" s="255">
        <f t="shared" si="907"/>
        <v>1078.06633178008</v>
      </c>
      <c r="NJ202" s="255" t="e">
        <f t="shared" si="1149"/>
        <v>#REF!</v>
      </c>
      <c r="NK202" s="255" t="e">
        <f t="shared" si="908"/>
        <v>#REF!</v>
      </c>
      <c r="NL202" s="255">
        <f t="shared" si="1150"/>
        <v>1027.7147982403214</v>
      </c>
      <c r="NM202" s="255">
        <f t="shared" si="1188"/>
        <v>0.93078410247282128</v>
      </c>
      <c r="NN202" s="256" t="e">
        <f t="shared" si="1189"/>
        <v>#REF!</v>
      </c>
      <c r="NO202" s="257" t="e">
        <f t="shared" si="1216"/>
        <v>#REF!</v>
      </c>
      <c r="NP202" s="254">
        <f t="shared" si="1151"/>
        <v>103.36756613260285</v>
      </c>
      <c r="NQ202" s="255">
        <f t="shared" si="909"/>
        <v>116.49524703144341</v>
      </c>
      <c r="NR202" s="255">
        <f t="shared" si="1152"/>
        <v>90.909424177824306</v>
      </c>
      <c r="NS202" s="255">
        <f t="shared" si="910"/>
        <v>112.72768598050214</v>
      </c>
      <c r="NT202" s="255">
        <f t="shared" si="1153"/>
        <v>973.53900200175156</v>
      </c>
      <c r="NU202" s="255">
        <f t="shared" si="1154"/>
        <v>0.10617711865684132</v>
      </c>
      <c r="NV202" s="256">
        <f t="shared" si="1155"/>
        <v>9.3380361742981047E-2</v>
      </c>
      <c r="NW202" s="257">
        <f t="shared" si="911"/>
        <v>1.0358957808877343</v>
      </c>
      <c r="NX202" s="254">
        <f t="shared" si="1156"/>
        <v>36.412037923106013</v>
      </c>
      <c r="NY202" s="255">
        <f t="shared" si="912"/>
        <v>41.03636673934048</v>
      </c>
      <c r="NZ202" s="255">
        <f t="shared" si="1157"/>
        <v>0.12983969852458688</v>
      </c>
      <c r="OA202" s="255">
        <f t="shared" si="913"/>
        <v>0.16100122617048773</v>
      </c>
      <c r="OB202" s="255">
        <f t="shared" si="1158"/>
        <v>39.479672985417949</v>
      </c>
      <c r="OC202" s="255">
        <f t="shared" si="1190"/>
        <v>0.92229836697368328</v>
      </c>
      <c r="OD202" s="256">
        <f t="shared" si="1191"/>
        <v>3.2887734042919741E-3</v>
      </c>
      <c r="OE202" s="257">
        <f t="shared" si="1192"/>
        <v>1.117921198222688</v>
      </c>
      <c r="OF202" s="254">
        <f t="shared" si="1159"/>
        <v>0</v>
      </c>
      <c r="OG202" s="255">
        <f t="shared" si="914"/>
        <v>0</v>
      </c>
      <c r="OH202" s="255">
        <f t="shared" si="1160"/>
        <v>0</v>
      </c>
      <c r="OI202" s="255">
        <f t="shared" si="915"/>
        <v>0</v>
      </c>
      <c r="OJ202" s="255">
        <f t="shared" si="1161"/>
        <v>0</v>
      </c>
      <c r="OK202" s="255"/>
      <c r="OL202" s="256"/>
      <c r="OM202" s="257"/>
      <c r="ON202" s="258"/>
      <c r="OO202" s="254">
        <f t="shared" si="1162"/>
        <v>0</v>
      </c>
      <c r="OP202" s="255">
        <f t="shared" si="916"/>
        <v>0</v>
      </c>
      <c r="OQ202" s="255">
        <f t="shared" si="1163"/>
        <v>0</v>
      </c>
      <c r="OR202" s="255">
        <f t="shared" si="917"/>
        <v>0</v>
      </c>
      <c r="OS202" s="255">
        <f t="shared" si="1164"/>
        <v>0</v>
      </c>
      <c r="OT202" s="255"/>
      <c r="OU202" s="256"/>
      <c r="OV202" s="257"/>
      <c r="OW202" s="258"/>
      <c r="OX202" s="254">
        <f t="shared" si="1165"/>
        <v>786.99000111302325</v>
      </c>
      <c r="OY202" s="255">
        <f t="shared" si="918"/>
        <v>886.93773125437724</v>
      </c>
      <c r="OZ202" s="255">
        <f t="shared" si="1166"/>
        <v>4.0008404312814472</v>
      </c>
      <c r="PA202" s="255">
        <f t="shared" si="919"/>
        <v>4.9610421347889941</v>
      </c>
      <c r="PB202" s="255">
        <f t="shared" si="1167"/>
        <v>1216.5144689081339</v>
      </c>
      <c r="PC202" s="255">
        <f t="shared" si="1218"/>
        <v>0.6469220228998801</v>
      </c>
      <c r="PD202" s="259">
        <f t="shared" si="920"/>
        <v>3.2887734042919745E-3</v>
      </c>
      <c r="PE202" s="257">
        <f t="shared" si="1219"/>
        <v>1.0829484025253149</v>
      </c>
      <c r="PF202" s="254">
        <f t="shared" si="921"/>
        <v>15.581791998149495</v>
      </c>
      <c r="PG202" s="255">
        <f t="shared" si="922"/>
        <v>17.560679581914481</v>
      </c>
      <c r="PH202" s="255">
        <f t="shared" si="1168"/>
        <v>0.48263678429949275</v>
      </c>
      <c r="PI202" s="255">
        <f t="shared" si="923"/>
        <v>0.59846961253137099</v>
      </c>
      <c r="PJ202" s="255">
        <f t="shared" si="924"/>
        <v>146.75282390233508</v>
      </c>
      <c r="PK202" s="255">
        <f t="shared" si="1193"/>
        <v>0.10617711866668593</v>
      </c>
      <c r="PL202" s="259">
        <f t="shared" si="1194"/>
        <v>3.2887734045969059E-3</v>
      </c>
      <c r="PM202" s="257">
        <f t="shared" si="1195"/>
        <v>1.0142737996877724</v>
      </c>
      <c r="PN202" s="254">
        <f t="shared" si="925"/>
        <v>0.3993004355961432</v>
      </c>
      <c r="PO202" s="255">
        <f t="shared" si="926"/>
        <v>0.45001159091685339</v>
      </c>
      <c r="PP202" s="255">
        <f t="shared" si="1169"/>
        <v>1.2368094647162309E-2</v>
      </c>
      <c r="PQ202" s="255">
        <f t="shared" si="927"/>
        <v>1.5336437362481263E-2</v>
      </c>
      <c r="PR202" s="255">
        <f t="shared" si="928"/>
        <v>3.7607013696579767</v>
      </c>
      <c r="PS202" s="255">
        <f t="shared" si="1196"/>
        <v>0.1061771186666859</v>
      </c>
      <c r="PT202" s="259">
        <f t="shared" si="1197"/>
        <v>3.2887734045969055E-3</v>
      </c>
      <c r="PU202" s="257">
        <f t="shared" si="1198"/>
        <v>1.0142737996877724</v>
      </c>
      <c r="PV202" s="254">
        <f t="shared" si="929"/>
        <v>119.46072865482883</v>
      </c>
      <c r="PW202" s="255">
        <f t="shared" si="930"/>
        <v>134.63224119399209</v>
      </c>
      <c r="PX202" s="255">
        <f t="shared" si="931"/>
        <v>0.39626491929916602</v>
      </c>
      <c r="PY202" s="255">
        <f t="shared" si="932"/>
        <v>0.49136849993096587</v>
      </c>
      <c r="PZ202" s="255">
        <f t="shared" si="933"/>
        <v>120.49018603167531</v>
      </c>
      <c r="QA202" s="255">
        <f t="shared" si="1170"/>
        <v>0.99145608940651941</v>
      </c>
      <c r="QB202" s="259">
        <f t="shared" si="934"/>
        <v>3.2887734042919736E-3</v>
      </c>
      <c r="QC202" s="257">
        <f t="shared" si="1171"/>
        <v>1.126704228971658</v>
      </c>
      <c r="QD202" s="254">
        <f t="shared" si="935"/>
        <v>346.80923875845843</v>
      </c>
      <c r="QE202" s="255">
        <f t="shared" si="936"/>
        <v>390.85401208078264</v>
      </c>
      <c r="QF202" s="255">
        <f t="shared" si="937"/>
        <v>1.1616220377782915</v>
      </c>
      <c r="QG202" s="255">
        <f t="shared" si="938"/>
        <v>1.4404113268450816</v>
      </c>
      <c r="QH202" s="255">
        <f t="shared" si="939"/>
        <v>353.20829226553906</v>
      </c>
      <c r="QI202" s="255">
        <f t="shared" si="1199"/>
        <v>0.98188305980577073</v>
      </c>
      <c r="QJ202" s="259">
        <f t="shared" si="1200"/>
        <v>3.2887734042919745E-3</v>
      </c>
      <c r="QK202" s="257">
        <f t="shared" si="1201"/>
        <v>1.1254884542123629</v>
      </c>
      <c r="QL202" s="254">
        <f t="shared" si="940"/>
        <v>1102.4298001159259</v>
      </c>
      <c r="QM202" s="255">
        <f t="shared" si="941"/>
        <v>1242.4383847306485</v>
      </c>
      <c r="QN202" s="255">
        <f t="shared" si="942"/>
        <v>7.4290222555018186</v>
      </c>
      <c r="QO202" s="255">
        <f t="shared" si="943"/>
        <v>9.2119875968222544</v>
      </c>
      <c r="QP202" s="255">
        <f t="shared" si="1172"/>
        <v>2258.9036525917722</v>
      </c>
      <c r="QQ202" s="255">
        <f t="shared" si="1173"/>
        <v>0.488037548149096</v>
      </c>
      <c r="QR202" s="259">
        <f t="shared" si="944"/>
        <v>3.2887734042919745E-3</v>
      </c>
      <c r="QS202" s="257">
        <f t="shared" si="1174"/>
        <v>1.0627700742319652</v>
      </c>
      <c r="QT202" s="254">
        <f t="shared" si="945"/>
        <v>230.58139300336381</v>
      </c>
      <c r="QU202" s="255">
        <f t="shared" si="946"/>
        <v>259.86522991479103</v>
      </c>
      <c r="QV202" s="255">
        <f t="shared" si="947"/>
        <v>0.80381045303728538</v>
      </c>
      <c r="QW202" s="255">
        <f t="shared" si="948"/>
        <v>0.99672496176623382</v>
      </c>
      <c r="QX202" s="255">
        <f t="shared" si="949"/>
        <v>244.41040905654432</v>
      </c>
      <c r="QY202" s="255">
        <f t="shared" si="1202"/>
        <v>0.94341887439834382</v>
      </c>
      <c r="QZ202" s="259">
        <f t="shared" si="1203"/>
        <v>3.2887734042919749E-3</v>
      </c>
      <c r="RA202" s="257">
        <f t="shared" si="1204"/>
        <v>1.1206035026656198</v>
      </c>
      <c r="RB202" s="254">
        <f t="shared" si="950"/>
        <v>6.4047301139446594E-2</v>
      </c>
      <c r="RC202" s="255">
        <f t="shared" si="951"/>
        <v>7.2181308384156317E-2</v>
      </c>
      <c r="RD202" s="255">
        <f t="shared" si="1175"/>
        <v>1.9838272432769494E-3</v>
      </c>
      <c r="RE202" s="255">
        <f t="shared" si="952"/>
        <v>2.4599457816634174E-3</v>
      </c>
      <c r="RF202" s="255">
        <f t="shared" si="953"/>
        <v>0.60321189677828801</v>
      </c>
      <c r="RG202" s="255">
        <f t="shared" si="1205"/>
        <v>0.1061771186568413</v>
      </c>
      <c r="RH202" s="259">
        <f t="shared" si="1206"/>
        <v>3.2887734042919745E-3</v>
      </c>
      <c r="RI202" s="257">
        <f t="shared" si="1207"/>
        <v>1.0142737996864488</v>
      </c>
      <c r="RJ202" s="254">
        <f t="shared" si="954"/>
        <v>75.157192719695274</v>
      </c>
      <c r="RK202" s="255">
        <f t="shared" si="955"/>
        <v>84.702156195096578</v>
      </c>
      <c r="RL202" s="255">
        <f t="shared" si="1176"/>
        <v>2.3279495590442263</v>
      </c>
      <c r="RM202" s="255">
        <f t="shared" si="956"/>
        <v>2.8866574532148408</v>
      </c>
      <c r="RN202" s="255">
        <f t="shared" si="957"/>
        <v>707.8473561012637</v>
      </c>
      <c r="RO202" s="255">
        <f t="shared" si="1208"/>
        <v>0.1061771186568413</v>
      </c>
      <c r="RP202" s="259">
        <f t="shared" si="1209"/>
        <v>3.2887734042919741E-3</v>
      </c>
      <c r="RQ202" s="257">
        <f t="shared" si="1210"/>
        <v>1.0142737996864488</v>
      </c>
      <c r="RR202" s="254">
        <f t="shared" si="958"/>
        <v>0</v>
      </c>
      <c r="RS202" s="255">
        <f t="shared" si="959"/>
        <v>0</v>
      </c>
      <c r="RT202" s="255">
        <f t="shared" si="1177"/>
        <v>0</v>
      </c>
      <c r="RU202" s="255">
        <f t="shared" si="960"/>
        <v>0</v>
      </c>
      <c r="RV202" s="255">
        <f t="shared" si="961"/>
        <v>0</v>
      </c>
      <c r="RW202" s="255"/>
      <c r="RX202" s="259"/>
      <c r="RY202" s="257"/>
      <c r="RZ202" s="260"/>
      <c r="SA202" s="242" t="e">
        <f t="shared" si="962"/>
        <v>#REF!</v>
      </c>
      <c r="SB202" s="242">
        <f t="shared" si="963"/>
        <v>0.32737914148707969</v>
      </c>
      <c r="SC202" s="242">
        <f t="shared" si="964"/>
        <v>0.36857171883985584</v>
      </c>
      <c r="SD202" s="242">
        <f t="shared" si="965"/>
        <v>2.3476345162676448E-2</v>
      </c>
      <c r="SE202" s="242">
        <f t="shared" si="966"/>
        <v>0</v>
      </c>
      <c r="SF202" s="262">
        <v>0</v>
      </c>
      <c r="SG202" s="242">
        <f t="shared" si="967"/>
        <v>0</v>
      </c>
      <c r="SH202" s="262">
        <v>0</v>
      </c>
      <c r="SI202" s="242">
        <f t="shared" si="968"/>
        <v>0.62713541990240984</v>
      </c>
      <c r="SJ202" s="242">
        <f t="shared" si="969"/>
        <v>5.4365075663264602E-2</v>
      </c>
      <c r="SK202" s="242">
        <f t="shared" si="970"/>
        <v>1.318555939594104E-3</v>
      </c>
      <c r="SL202" s="242">
        <f t="shared" si="971"/>
        <v>7.4249808689232269E-2</v>
      </c>
      <c r="SM202" s="242">
        <f t="shared" si="972"/>
        <v>0.2165439785904586</v>
      </c>
      <c r="SN202" s="242">
        <f t="shared" si="973"/>
        <v>1.0648956143804291</v>
      </c>
      <c r="SO202" s="242">
        <f t="shared" si="974"/>
        <v>0.14702317954972932</v>
      </c>
      <c r="SP202" s="242">
        <f t="shared" si="975"/>
        <v>2.0285475993728978E-4</v>
      </c>
      <c r="SQ202" s="242">
        <f t="shared" si="976"/>
        <v>0.26239263197888429</v>
      </c>
      <c r="SR202" s="242">
        <f t="shared" si="977"/>
        <v>0</v>
      </c>
      <c r="SS202" s="242" t="e">
        <f t="shared" si="978"/>
        <v>#REF!</v>
      </c>
      <c r="ST202" s="242" t="e">
        <f t="shared" si="979"/>
        <v>#REF!</v>
      </c>
      <c r="SU202" s="242" t="e">
        <f t="shared" si="1211"/>
        <v>#REF!</v>
      </c>
      <c r="SV202" s="242" t="e">
        <f t="shared" si="1212"/>
        <v>#REF!</v>
      </c>
      <c r="SW202" s="242" t="e">
        <f t="shared" si="980"/>
        <v>#REF!</v>
      </c>
      <c r="SX202" s="242" t="e">
        <f t="shared" si="980"/>
        <v>#REF!</v>
      </c>
      <c r="SY202" s="242" t="e">
        <f t="shared" si="980"/>
        <v>#REF!</v>
      </c>
      <c r="SZ202" s="263" t="e">
        <f t="shared" si="980"/>
        <v>#REF!</v>
      </c>
      <c r="TA202" s="264">
        <f t="shared" si="981"/>
        <v>1892.9300400000002</v>
      </c>
      <c r="TB202" s="264">
        <f t="shared" si="982"/>
        <v>1003.35636</v>
      </c>
      <c r="TC202" s="264">
        <f t="shared" si="983"/>
        <v>1226.7841680000001</v>
      </c>
      <c r="TD202" s="264">
        <f t="shared" si="984"/>
        <v>72.407160000000005</v>
      </c>
      <c r="TE202" s="264">
        <f t="shared" si="985"/>
        <v>0</v>
      </c>
      <c r="TF202" s="264">
        <f t="shared" si="985"/>
        <v>0</v>
      </c>
      <c r="TG202" s="264">
        <f t="shared" si="986"/>
        <v>1996.713636</v>
      </c>
      <c r="TH202" s="264">
        <f t="shared" si="987"/>
        <v>184.81065599999999</v>
      </c>
      <c r="TI202" s="264">
        <f t="shared" si="988"/>
        <v>4.482348</v>
      </c>
      <c r="TJ202" s="264">
        <f t="shared" si="989"/>
        <v>227.220564</v>
      </c>
      <c r="TK202" s="264">
        <f t="shared" si="990"/>
        <v>663.38750399999992</v>
      </c>
      <c r="TL202" s="264">
        <f t="shared" si="991"/>
        <v>3454.85592</v>
      </c>
      <c r="TM202" s="264">
        <f t="shared" si="992"/>
        <v>452.37235200000003</v>
      </c>
      <c r="TN202" s="264">
        <f t="shared" si="993"/>
        <v>0.68959200000000009</v>
      </c>
      <c r="TO202" s="264">
        <f t="shared" si="994"/>
        <v>891.98725200000001</v>
      </c>
      <c r="TP202" s="264">
        <f t="shared" si="994"/>
        <v>0</v>
      </c>
      <c r="TQ202" s="264"/>
      <c r="TR202" s="264"/>
      <c r="TS202" s="264" t="e">
        <f t="shared" si="995"/>
        <v>#REF!</v>
      </c>
      <c r="TT202" s="264">
        <f t="shared" si="996"/>
        <v>1128.7901846817913</v>
      </c>
      <c r="TU202" s="264">
        <f t="shared" si="997"/>
        <v>1270.8205436910694</v>
      </c>
      <c r="TV202" s="264">
        <f t="shared" si="998"/>
        <v>80.945499067101892</v>
      </c>
      <c r="TW202" s="264">
        <f t="shared" si="998"/>
        <v>0</v>
      </c>
      <c r="TX202" s="264">
        <f t="shared" si="999"/>
        <v>0</v>
      </c>
      <c r="TY202" s="264">
        <f t="shared" si="1000"/>
        <v>2162.3378424067132</v>
      </c>
      <c r="TZ202" s="264">
        <f t="shared" si="1001"/>
        <v>187.44860628390981</v>
      </c>
      <c r="UA202" s="264">
        <f t="shared" si="1002"/>
        <v>4.5463281374828872</v>
      </c>
      <c r="UB202" s="264">
        <f t="shared" si="1003"/>
        <v>256.01037036812528</v>
      </c>
      <c r="UC202" s="264">
        <f t="shared" si="1004"/>
        <v>746.63497642075765</v>
      </c>
      <c r="UD202" s="264">
        <f t="shared" si="1005"/>
        <v>3671.7174825591446</v>
      </c>
      <c r="UE202" s="264">
        <f t="shared" si="1006"/>
        <v>506.9300421602847</v>
      </c>
      <c r="UF202" s="264">
        <f t="shared" si="1007"/>
        <v>0.69943509807337767</v>
      </c>
      <c r="UG202" s="264">
        <f t="shared" si="1008"/>
        <v>904.71929935791388</v>
      </c>
      <c r="UH202" s="264">
        <f t="shared" si="1008"/>
        <v>0</v>
      </c>
      <c r="UI202" s="191"/>
      <c r="UJ202" s="191"/>
      <c r="UK202" s="191"/>
      <c r="UL202" s="191"/>
      <c r="UM202" s="189"/>
      <c r="UN202" s="191"/>
      <c r="UO202" s="191"/>
      <c r="UP202" s="191"/>
      <c r="UQ202" s="191"/>
      <c r="UR202" s="191"/>
      <c r="US202" s="191"/>
      <c r="UT202" s="191"/>
      <c r="UU202" s="191"/>
      <c r="UV202" s="192"/>
      <c r="UW202" s="191"/>
      <c r="UX202" s="191"/>
      <c r="UY202" s="191"/>
      <c r="UZ202" s="191"/>
      <c r="VA202" s="191"/>
      <c r="VB202" s="191"/>
      <c r="VC202" s="191"/>
      <c r="VD202" s="191"/>
      <c r="VE202" s="191"/>
      <c r="VF202" s="191"/>
      <c r="VG202" s="191"/>
      <c r="VH202" s="191"/>
      <c r="VI202" s="191"/>
      <c r="VJ202" s="191"/>
      <c r="VK202" s="191"/>
      <c r="VL202" s="191"/>
      <c r="VM202" s="191"/>
      <c r="VN202" s="219"/>
      <c r="VO202" s="191"/>
      <c r="VP202" s="191"/>
      <c r="VQ202" s="191"/>
      <c r="VR202" s="191"/>
      <c r="VS202" s="191"/>
      <c r="VT202" s="191"/>
      <c r="VU202" s="191"/>
      <c r="VV202" s="191"/>
    </row>
    <row r="203" spans="1:594" ht="23.1" hidden="1" customHeight="1" thickBot="1" x14ac:dyDescent="0.35">
      <c r="A203" s="265">
        <v>166</v>
      </c>
      <c r="B203" s="266" t="s">
        <v>200</v>
      </c>
      <c r="C203" s="265">
        <v>5</v>
      </c>
      <c r="D203" s="267">
        <v>5817.26</v>
      </c>
      <c r="E203" s="239">
        <v>73.599999999999994</v>
      </c>
      <c r="F203" s="240">
        <f t="shared" si="1009"/>
        <v>5743.66</v>
      </c>
      <c r="G203" s="240"/>
      <c r="H203" s="268">
        <f>2646</f>
        <v>2646</v>
      </c>
      <c r="I203" s="269">
        <v>3.2713999999999999</v>
      </c>
      <c r="J203" s="269">
        <v>3.2713999999999999</v>
      </c>
      <c r="K203" s="269">
        <f t="shared" si="1220"/>
        <v>2.6216999999999997</v>
      </c>
      <c r="L203" s="269">
        <f t="shared" si="1221"/>
        <v>2.8683999999999998</v>
      </c>
      <c r="M203" s="269">
        <v>0.40760000000000002</v>
      </c>
      <c r="N203" s="269">
        <v>0.2467</v>
      </c>
      <c r="O203" s="269">
        <v>0.40300000000000002</v>
      </c>
      <c r="P203" s="269">
        <v>1.83E-2</v>
      </c>
      <c r="Q203" s="269">
        <v>0</v>
      </c>
      <c r="R203" s="269">
        <v>0</v>
      </c>
      <c r="S203" s="269">
        <v>0.51900000000000002</v>
      </c>
      <c r="T203" s="269">
        <v>4.4600000000000001E-2</v>
      </c>
      <c r="U203" s="269">
        <v>1.1999999999999999E-3</v>
      </c>
      <c r="V203" s="269">
        <v>0.12520000000000001</v>
      </c>
      <c r="W203" s="269">
        <v>0.23860000000000001</v>
      </c>
      <c r="X203" s="269">
        <v>0.84009999999999996</v>
      </c>
      <c r="Y203" s="269">
        <v>0.1178</v>
      </c>
      <c r="Z203" s="269">
        <v>1E-4</v>
      </c>
      <c r="AA203" s="269">
        <v>0.30919999999999997</v>
      </c>
      <c r="AB203" s="269">
        <v>0</v>
      </c>
      <c r="AC203" s="244">
        <v>547.12</v>
      </c>
      <c r="AD203" s="243">
        <f t="shared" si="1217"/>
        <v>120.3664</v>
      </c>
      <c r="AE203" s="243">
        <f t="shared" si="806"/>
        <v>0</v>
      </c>
      <c r="AF203" s="243">
        <f t="shared" si="1010"/>
        <v>0</v>
      </c>
      <c r="AG203" s="243">
        <f t="shared" si="1011"/>
        <v>0</v>
      </c>
      <c r="AH203" s="244">
        <v>19.8241487077084</v>
      </c>
      <c r="AI203" s="243">
        <f t="shared" si="807"/>
        <v>78.093572269634649</v>
      </c>
      <c r="AJ203" s="243">
        <f t="shared" si="1012"/>
        <v>2.5172407166057629</v>
      </c>
      <c r="AK203" s="243">
        <f t="shared" si="1013"/>
        <v>66.61344604380875</v>
      </c>
      <c r="AL203" s="243">
        <f t="shared" si="808"/>
        <v>38.270206048867159</v>
      </c>
      <c r="AM203" s="243">
        <f t="shared" si="1014"/>
        <v>964.40919243145231</v>
      </c>
      <c r="AN203" s="244">
        <v>867.81</v>
      </c>
      <c r="AO203" s="244">
        <v>190.91820000000001</v>
      </c>
      <c r="AP203" s="243">
        <f t="shared" si="1015"/>
        <v>0</v>
      </c>
      <c r="AQ203" s="243">
        <f t="shared" si="1016"/>
        <v>0</v>
      </c>
      <c r="AR203" s="243">
        <f t="shared" si="1017"/>
        <v>0</v>
      </c>
      <c r="AS203" s="244">
        <v>98.854598746433297</v>
      </c>
      <c r="AT203" s="244" t="e">
        <f t="shared" si="809"/>
        <v>#REF!</v>
      </c>
      <c r="AU203" s="243">
        <f t="shared" si="810"/>
        <v>131.5268274609804</v>
      </c>
      <c r="AV203" s="243">
        <f t="shared" si="1018"/>
        <v>4.239589453887711</v>
      </c>
      <c r="AW203" s="243">
        <f t="shared" si="1019"/>
        <v>112.19175880614829</v>
      </c>
      <c r="AX203" s="243">
        <f t="shared" si="811"/>
        <v>64.4554813103707</v>
      </c>
      <c r="AY203" s="243">
        <f t="shared" si="1020"/>
        <v>1624.2781290213413</v>
      </c>
      <c r="AZ203" s="244">
        <v>283</v>
      </c>
      <c r="BA203" s="243">
        <f t="shared" si="1021"/>
        <v>1442.4981666666663</v>
      </c>
      <c r="BB203" s="243">
        <f t="shared" si="1022"/>
        <v>150.43195166666663</v>
      </c>
      <c r="BC203" s="243">
        <f t="shared" si="1023"/>
        <v>120.34556133333331</v>
      </c>
      <c r="BD203" s="243">
        <f t="shared" si="1024"/>
        <v>30.086390333333327</v>
      </c>
      <c r="BE203" s="244">
        <v>56.411981875000002</v>
      </c>
      <c r="BF203" s="243">
        <f t="shared" si="1025"/>
        <v>45.129585500000005</v>
      </c>
      <c r="BG203" s="243">
        <f t="shared" si="1026"/>
        <v>11.282396374999998</v>
      </c>
      <c r="BH203" s="243">
        <f t="shared" si="812"/>
        <v>187.40148356830517</v>
      </c>
      <c r="BI203" s="243">
        <f t="shared" si="1027"/>
        <v>6.0406334488285349</v>
      </c>
      <c r="BJ203" s="243">
        <f t="shared" si="1028"/>
        <v>159.85257494823281</v>
      </c>
      <c r="BK203" s="243">
        <f t="shared" si="813"/>
        <v>91.837179188831911</v>
      </c>
      <c r="BL203" s="243">
        <f t="shared" si="1029"/>
        <v>2314.2969155585638</v>
      </c>
      <c r="BM203" s="244">
        <v>38.82</v>
      </c>
      <c r="BN203" s="243">
        <f t="shared" si="1030"/>
        <v>8.5404</v>
      </c>
      <c r="BO203" s="243">
        <f t="shared" si="814"/>
        <v>0</v>
      </c>
      <c r="BP203" s="243">
        <f t="shared" si="1031"/>
        <v>0</v>
      </c>
      <c r="BQ203" s="243">
        <f t="shared" si="1032"/>
        <v>0</v>
      </c>
      <c r="BR203" s="244">
        <v>4.6645140684999999</v>
      </c>
      <c r="BS203" s="243">
        <f t="shared" si="815"/>
        <v>5.9111727504675944</v>
      </c>
      <c r="BT203" s="243">
        <f t="shared" si="1033"/>
        <v>0.19053866147897142</v>
      </c>
      <c r="BU203" s="243">
        <f t="shared" si="1034"/>
        <v>5.04220226613982</v>
      </c>
      <c r="BV203" s="243">
        <f t="shared" si="816"/>
        <v>2.8968043409483797</v>
      </c>
      <c r="BW203" s="243">
        <f t="shared" si="1035"/>
        <v>72.999469391899154</v>
      </c>
      <c r="BX203" s="244">
        <v>0</v>
      </c>
      <c r="BY203" s="243">
        <f t="shared" si="817"/>
        <v>0</v>
      </c>
      <c r="BZ203" s="243">
        <f t="shared" si="1036"/>
        <v>0</v>
      </c>
      <c r="CA203" s="243">
        <f t="shared" si="1037"/>
        <v>0</v>
      </c>
      <c r="CB203" s="243">
        <f t="shared" si="818"/>
        <v>0</v>
      </c>
      <c r="CC203" s="243">
        <f t="shared" si="1038"/>
        <v>0</v>
      </c>
      <c r="CD203" s="245"/>
      <c r="CE203" s="243">
        <f t="shared" si="819"/>
        <v>0</v>
      </c>
      <c r="CF203" s="243">
        <f t="shared" si="1039"/>
        <v>0</v>
      </c>
      <c r="CG203" s="243">
        <f t="shared" si="1040"/>
        <v>0</v>
      </c>
      <c r="CH203" s="243">
        <f t="shared" si="820"/>
        <v>0</v>
      </c>
      <c r="CI203" s="243">
        <f t="shared" si="1041"/>
        <v>0</v>
      </c>
      <c r="CJ203" s="245"/>
      <c r="CK203" s="243">
        <f t="shared" si="821"/>
        <v>0</v>
      </c>
      <c r="CL203" s="243">
        <f t="shared" si="1042"/>
        <v>0</v>
      </c>
      <c r="CM203" s="243">
        <f t="shared" si="1043"/>
        <v>0</v>
      </c>
      <c r="CN203" s="243">
        <f t="shared" si="822"/>
        <v>0</v>
      </c>
      <c r="CO203" s="243">
        <f t="shared" si="1044"/>
        <v>0</v>
      </c>
      <c r="CP203" s="243">
        <v>0</v>
      </c>
      <c r="CQ203" s="243">
        <f t="shared" si="823"/>
        <v>0</v>
      </c>
      <c r="CR203" s="243">
        <f t="shared" si="1178"/>
        <v>0</v>
      </c>
      <c r="CS203" s="243">
        <f t="shared" si="1045"/>
        <v>0</v>
      </c>
      <c r="CT203" s="243">
        <f t="shared" si="824"/>
        <v>0</v>
      </c>
      <c r="CU203" s="243">
        <f t="shared" si="1046"/>
        <v>0</v>
      </c>
      <c r="CV203" s="243"/>
      <c r="CW203" s="243">
        <f t="shared" si="825"/>
        <v>0</v>
      </c>
      <c r="CX203" s="243">
        <f t="shared" si="1179"/>
        <v>0</v>
      </c>
      <c r="CY203" s="243">
        <f t="shared" si="1047"/>
        <v>0</v>
      </c>
      <c r="CZ203" s="243">
        <f t="shared" si="826"/>
        <v>0</v>
      </c>
      <c r="DA203" s="243">
        <f t="shared" si="1048"/>
        <v>0</v>
      </c>
      <c r="DB203" s="244">
        <v>0</v>
      </c>
      <c r="DC203" s="243">
        <f t="shared" si="1049"/>
        <v>0</v>
      </c>
      <c r="DD203" s="243">
        <f t="shared" si="827"/>
        <v>0</v>
      </c>
      <c r="DE203" s="244">
        <v>0</v>
      </c>
      <c r="DF203" s="244">
        <v>0</v>
      </c>
      <c r="DG203" s="243">
        <f t="shared" si="828"/>
        <v>0</v>
      </c>
      <c r="DH203" s="243">
        <f t="shared" si="829"/>
        <v>0</v>
      </c>
      <c r="DI203" s="243">
        <f t="shared" si="1050"/>
        <v>0</v>
      </c>
      <c r="DJ203" s="244">
        <v>389.58</v>
      </c>
      <c r="DK203" s="243">
        <f t="shared" si="1051"/>
        <v>85.707599999999999</v>
      </c>
      <c r="DL203" s="243">
        <f t="shared" si="830"/>
        <v>0</v>
      </c>
      <c r="DM203" s="244">
        <v>16.27148485371</v>
      </c>
      <c r="DN203" s="244">
        <v>18.101659338166701</v>
      </c>
      <c r="DO203" s="243">
        <f t="shared" si="831"/>
        <v>57.908653132676285</v>
      </c>
      <c r="DP203" s="243">
        <f t="shared" si="832"/>
        <v>28.378469866227647</v>
      </c>
      <c r="DQ203" s="243">
        <f t="shared" si="1052"/>
        <v>715.1374406289367</v>
      </c>
      <c r="DR203" s="244">
        <v>82.37</v>
      </c>
      <c r="DS203" s="243">
        <f t="shared" si="1053"/>
        <v>18.121400000000001</v>
      </c>
      <c r="DT203" s="243">
        <f t="shared" si="833"/>
        <v>0</v>
      </c>
      <c r="DU203" s="244">
        <v>3.4843833868499998</v>
      </c>
      <c r="DV203" s="244">
        <v>0</v>
      </c>
      <c r="DW203" s="243">
        <f t="shared" si="834"/>
        <v>11.813932391231143</v>
      </c>
      <c r="DX203" s="243">
        <f t="shared" si="835"/>
        <v>5.7894857889040576</v>
      </c>
      <c r="DY203" s="243">
        <f t="shared" si="836"/>
        <v>145.89504188038225</v>
      </c>
      <c r="DZ203" s="244">
        <v>288.18</v>
      </c>
      <c r="EA203" s="243">
        <f t="shared" si="1054"/>
        <v>63.3996</v>
      </c>
      <c r="EB203" s="243">
        <f t="shared" si="837"/>
        <v>0</v>
      </c>
      <c r="EC203" s="244">
        <v>11.926532486799999</v>
      </c>
      <c r="ED203" s="244">
        <v>0.122846732</v>
      </c>
      <c r="EE203" s="243">
        <f t="shared" si="838"/>
        <v>41.3162376473771</v>
      </c>
      <c r="EF203" s="243">
        <f t="shared" si="839"/>
        <v>20.247260843308858</v>
      </c>
      <c r="EG203" s="243">
        <f t="shared" si="840"/>
        <v>510.2309732513832</v>
      </c>
      <c r="EH203" s="244">
        <v>22.3</v>
      </c>
      <c r="EI203" s="243">
        <f t="shared" si="1055"/>
        <v>4.9060000000000006</v>
      </c>
      <c r="EJ203" s="243">
        <f t="shared" si="841"/>
        <v>0</v>
      </c>
      <c r="EK203" s="244">
        <v>0.94044430488499997</v>
      </c>
      <c r="EL203" s="244">
        <v>0</v>
      </c>
      <c r="EM203" s="243">
        <f t="shared" si="842"/>
        <v>3.1980541933913305</v>
      </c>
      <c r="EN203" s="243">
        <f t="shared" si="843"/>
        <v>1.5672249249138166</v>
      </c>
      <c r="EO203" s="243">
        <f t="shared" si="1056"/>
        <v>39.494068107828177</v>
      </c>
      <c r="EP203" s="244">
        <v>0</v>
      </c>
      <c r="EQ203" s="244">
        <v>666.26455999999996</v>
      </c>
      <c r="ER203" s="244">
        <v>0</v>
      </c>
      <c r="ES203" s="244">
        <v>0</v>
      </c>
      <c r="ET203" s="244">
        <v>0</v>
      </c>
      <c r="EU203" s="243">
        <f t="shared" si="844"/>
        <v>75.702285764252778</v>
      </c>
      <c r="EV203" s="243">
        <f t="shared" si="1057"/>
        <v>2.4401608292158796</v>
      </c>
      <c r="EW203" s="243">
        <f t="shared" si="1058"/>
        <v>64.573690018158459</v>
      </c>
      <c r="EX203" s="243">
        <f t="shared" si="845"/>
        <v>37.098342288212642</v>
      </c>
      <c r="EY203" s="243">
        <f t="shared" si="1059"/>
        <v>934.87822566295836</v>
      </c>
      <c r="EZ203" s="245">
        <f t="shared" si="1060"/>
        <v>782.43</v>
      </c>
      <c r="FA203" s="245">
        <f t="shared" si="1060"/>
        <v>172.13460000000001</v>
      </c>
      <c r="FB203" s="245">
        <f t="shared" si="1060"/>
        <v>0</v>
      </c>
      <c r="FC203" s="245">
        <f t="shared" si="1061"/>
        <v>0</v>
      </c>
      <c r="FD203" s="245">
        <f t="shared" si="1062"/>
        <v>0</v>
      </c>
      <c r="FE203" s="245">
        <f t="shared" si="1063"/>
        <v>50.8473511024117</v>
      </c>
      <c r="FF203" s="245">
        <f t="shared" si="1064"/>
        <v>189.93916312892861</v>
      </c>
      <c r="FG203" s="245">
        <f t="shared" si="1065"/>
        <v>6.1224321184251034</v>
      </c>
      <c r="FH203" s="245">
        <f t="shared" si="1066"/>
        <v>162.01720355434148</v>
      </c>
      <c r="FI203" s="245">
        <f t="shared" si="1067"/>
        <v>93.080783711567022</v>
      </c>
      <c r="FJ203" s="245">
        <f t="shared" si="1067"/>
        <v>2345.6357495314887</v>
      </c>
      <c r="FK203" s="244">
        <f t="shared" si="846"/>
        <v>185.09260040134092</v>
      </c>
      <c r="FL203" s="244">
        <v>21.030584199812399</v>
      </c>
      <c r="FM203" s="243">
        <f t="shared" si="1068"/>
        <v>0.67789244752423805</v>
      </c>
      <c r="FN203" s="243">
        <f t="shared" si="1069"/>
        <v>17.938988384690703</v>
      </c>
      <c r="FO203" s="244">
        <v>10.3061592099906</v>
      </c>
      <c r="FP203" s="244">
        <f t="shared" si="1070"/>
        <v>259.7152125733727</v>
      </c>
      <c r="FQ203" s="244">
        <f t="shared" si="847"/>
        <v>4.7432000102848084</v>
      </c>
      <c r="FR203" s="244">
        <v>0.53893168595908403</v>
      </c>
      <c r="FS203" s="243">
        <f t="shared" si="1071"/>
        <v>1.7371734240574567E-2</v>
      </c>
      <c r="FT203" s="243">
        <f t="shared" si="1072"/>
        <v>0.45970616710913942</v>
      </c>
      <c r="FU203" s="244">
        <v>0.26410658429795397</v>
      </c>
      <c r="FV203" s="244">
        <f t="shared" si="1073"/>
        <v>6.6554859366502157</v>
      </c>
      <c r="FW203" s="270">
        <v>6.3037999999999997E-2</v>
      </c>
      <c r="FX203" s="243">
        <f t="shared" si="1074"/>
        <v>280.29451315830073</v>
      </c>
      <c r="FY203" s="243">
        <f t="shared" si="1075"/>
        <v>61.664792894826164</v>
      </c>
      <c r="FZ203" s="243">
        <f t="shared" si="848"/>
        <v>0</v>
      </c>
      <c r="GA203" s="243">
        <f t="shared" si="1076"/>
        <v>0</v>
      </c>
      <c r="GB203" s="243">
        <f t="shared" si="1077"/>
        <v>0</v>
      </c>
      <c r="GC203" s="243">
        <f t="shared" si="1078"/>
        <v>4.9086137109525323</v>
      </c>
      <c r="GD203" s="243">
        <f t="shared" si="849"/>
        <v>39.411813205901645</v>
      </c>
      <c r="GE203" s="243">
        <f t="shared" si="1079"/>
        <v>1.2703865124086795</v>
      </c>
      <c r="GF203" s="243">
        <f t="shared" si="1080"/>
        <v>33.618089378923486</v>
      </c>
      <c r="GG203" s="243">
        <f t="shared" si="850"/>
        <v>19.313986648499053</v>
      </c>
      <c r="GH203" s="247">
        <f t="shared" si="1081"/>
        <v>486.71246354217612</v>
      </c>
      <c r="GI203" s="244">
        <v>354</v>
      </c>
      <c r="GJ203" s="244">
        <v>4055.54</v>
      </c>
      <c r="GK203" s="244">
        <v>892.21879999999999</v>
      </c>
      <c r="GL203" s="244">
        <v>2487.5603917995099</v>
      </c>
      <c r="GM203" s="244">
        <v>71.022008333333304</v>
      </c>
      <c r="GN203" s="271">
        <v>530.24</v>
      </c>
      <c r="GO203" s="243">
        <f t="shared" si="1082"/>
        <v>116.6528</v>
      </c>
      <c r="GP203" s="243">
        <f t="shared" si="851"/>
        <v>0</v>
      </c>
      <c r="GQ203" s="243">
        <f t="shared" si="1083"/>
        <v>0</v>
      </c>
      <c r="GR203" s="243">
        <f t="shared" si="1084"/>
        <v>0</v>
      </c>
      <c r="GS203" s="244">
        <v>10.513659790249999</v>
      </c>
      <c r="GT203" s="244">
        <v>6.4518536723062496</v>
      </c>
      <c r="GU203" s="245"/>
      <c r="GV203" s="243">
        <f t="shared" si="852"/>
        <v>75.428883314335877</v>
      </c>
      <c r="GW203" s="243">
        <f t="shared" si="1085"/>
        <v>2.4313480708934101</v>
      </c>
      <c r="GX203" s="243">
        <f t="shared" si="1086"/>
        <v>64.340479027593162</v>
      </c>
      <c r="GY203" s="243">
        <f t="shared" si="853"/>
        <v>36.964359838844608</v>
      </c>
      <c r="GZ203" s="243">
        <f t="shared" si="1087"/>
        <v>931.50186793888406</v>
      </c>
      <c r="HA203" s="244">
        <v>0</v>
      </c>
      <c r="HB203" s="244">
        <v>44</v>
      </c>
      <c r="HC203" s="244">
        <v>0</v>
      </c>
      <c r="HD203" s="244">
        <v>0</v>
      </c>
      <c r="HE203" s="244">
        <v>0</v>
      </c>
      <c r="HF203" s="243">
        <f t="shared" si="1088"/>
        <v>0</v>
      </c>
      <c r="HG203" s="243">
        <f t="shared" si="854"/>
        <v>0</v>
      </c>
      <c r="HH203" s="244">
        <v>0</v>
      </c>
      <c r="HI203" s="244">
        <v>0</v>
      </c>
      <c r="HJ203" s="243">
        <f t="shared" si="855"/>
        <v>0</v>
      </c>
      <c r="HK203" s="243">
        <f t="shared" si="856"/>
        <v>0</v>
      </c>
      <c r="HL203" s="243">
        <f t="shared" si="857"/>
        <v>0</v>
      </c>
      <c r="HM203" s="244">
        <v>188.8</v>
      </c>
      <c r="HN203" s="243">
        <f t="shared" si="1089"/>
        <v>41.536000000000001</v>
      </c>
      <c r="HO203" s="243">
        <f t="shared" si="858"/>
        <v>0</v>
      </c>
      <c r="HP203" s="244">
        <v>8.1477568885250005</v>
      </c>
      <c r="HQ203" s="244">
        <v>185.68669454686801</v>
      </c>
      <c r="HR203" s="243">
        <f t="shared" si="859"/>
        <v>48.195078434479889</v>
      </c>
      <c r="HS203" s="243">
        <f t="shared" si="860"/>
        <v>23.618276493493649</v>
      </c>
      <c r="HT203" s="243">
        <f t="shared" si="861"/>
        <v>595.18056763603988</v>
      </c>
      <c r="HU203" s="244">
        <v>135.07</v>
      </c>
      <c r="HV203" s="243">
        <f t="shared" si="1090"/>
        <v>29.715399999999999</v>
      </c>
      <c r="HW203" s="243">
        <f t="shared" si="862"/>
        <v>0</v>
      </c>
      <c r="HX203" s="244">
        <v>5.51670348432501</v>
      </c>
      <c r="HY203" s="244">
        <v>304.16558470753</v>
      </c>
      <c r="HZ203" s="243">
        <f t="shared" si="863"/>
        <v>53.909949101006056</v>
      </c>
      <c r="IA203" s="243">
        <f t="shared" si="864"/>
        <v>26.418881864643055</v>
      </c>
      <c r="IB203" s="243">
        <f t="shared" si="865"/>
        <v>665.75582298900497</v>
      </c>
      <c r="IC203" s="244">
        <v>51.19</v>
      </c>
      <c r="ID203" s="243">
        <f t="shared" si="1091"/>
        <v>11.261799999999999</v>
      </c>
      <c r="IE203" s="243">
        <f t="shared" si="866"/>
        <v>0</v>
      </c>
      <c r="IF203" s="244">
        <v>2.2546444891349902</v>
      </c>
      <c r="IG203" s="244">
        <v>3.83425648982083</v>
      </c>
      <c r="IH203" s="243">
        <f t="shared" si="867"/>
        <v>7.78772884451653</v>
      </c>
      <c r="II203" s="243">
        <f t="shared" si="868"/>
        <v>3.8164214911736183</v>
      </c>
      <c r="IJ203" s="243">
        <f t="shared" si="1092"/>
        <v>96.173821577575168</v>
      </c>
      <c r="IK203" s="244">
        <v>55.94</v>
      </c>
      <c r="IL203" s="243">
        <f t="shared" si="1093"/>
        <v>12.306799999999999</v>
      </c>
      <c r="IM203" s="243">
        <f t="shared" si="869"/>
        <v>0</v>
      </c>
      <c r="IN203" s="244">
        <v>2.569749329275</v>
      </c>
      <c r="IO203" s="244">
        <v>113.92362748671999</v>
      </c>
      <c r="IP203" s="243">
        <f t="shared" si="870"/>
        <v>20.990541140989155</v>
      </c>
      <c r="IQ203" s="243">
        <f t="shared" si="871"/>
        <v>10.286535897849207</v>
      </c>
      <c r="IR203" s="243">
        <f t="shared" si="1094"/>
        <v>259.22070462580001</v>
      </c>
      <c r="IS203" s="244">
        <v>5.84</v>
      </c>
      <c r="IT203" s="243">
        <f t="shared" si="1095"/>
        <v>1.2847999999999999</v>
      </c>
      <c r="IU203" s="243">
        <f t="shared" si="872"/>
        <v>0</v>
      </c>
      <c r="IV203" s="244">
        <v>0.25556313892999999</v>
      </c>
      <c r="IW203" s="244">
        <v>0.60634068631647897</v>
      </c>
      <c r="IX203" s="243">
        <f t="shared" si="873"/>
        <v>0.90746494949882939</v>
      </c>
      <c r="IY203" s="243">
        <f t="shared" si="874"/>
        <v>0.44470843873726545</v>
      </c>
      <c r="IZ203" s="243">
        <f t="shared" si="1096"/>
        <v>11.206652656179088</v>
      </c>
      <c r="JA203" s="244">
        <v>93.790637500000003</v>
      </c>
      <c r="JB203" s="243">
        <f t="shared" si="1097"/>
        <v>20.633940250000002</v>
      </c>
      <c r="JC203" s="244">
        <v>681.64474583333299</v>
      </c>
      <c r="JD203" s="243">
        <f t="shared" si="875"/>
        <v>0</v>
      </c>
      <c r="JE203" s="243">
        <f t="shared" si="876"/>
        <v>90.450957532636721</v>
      </c>
      <c r="JF203" s="243">
        <f t="shared" si="877"/>
        <v>44.326014055798488</v>
      </c>
      <c r="JG203" s="243">
        <f t="shared" si="1098"/>
        <v>1117.0155542061218</v>
      </c>
      <c r="JH203" s="244">
        <v>40.96</v>
      </c>
      <c r="JI203" s="243">
        <f t="shared" si="1099"/>
        <v>9.0112000000000005</v>
      </c>
      <c r="JJ203" s="244">
        <v>51.64</v>
      </c>
      <c r="JK203" s="243">
        <f t="shared" si="878"/>
        <v>0</v>
      </c>
      <c r="JL203" s="243">
        <f t="shared" si="879"/>
        <v>11.545263790180648</v>
      </c>
      <c r="JM203" s="243">
        <f t="shared" si="880"/>
        <v>5.657823189509033</v>
      </c>
      <c r="JN203" s="243">
        <f t="shared" si="1100"/>
        <v>142.57714437562763</v>
      </c>
      <c r="JO203" s="244">
        <v>0</v>
      </c>
      <c r="JP203" s="243">
        <f t="shared" si="1101"/>
        <v>0</v>
      </c>
      <c r="JQ203" s="244">
        <v>0</v>
      </c>
      <c r="JR203" s="243">
        <f t="shared" si="881"/>
        <v>0</v>
      </c>
      <c r="JS203" s="243">
        <f t="shared" si="882"/>
        <v>0</v>
      </c>
      <c r="JT203" s="243">
        <f t="shared" si="883"/>
        <v>0</v>
      </c>
      <c r="JU203" s="243">
        <f t="shared" si="1102"/>
        <v>0</v>
      </c>
      <c r="JV203" s="244">
        <v>2.8005952380952399</v>
      </c>
      <c r="JW203" s="243">
        <f t="shared" si="1103"/>
        <v>0.61613095238095283</v>
      </c>
      <c r="JX203" s="244">
        <v>5.7458333333333398</v>
      </c>
      <c r="JY203" s="243">
        <f t="shared" si="884"/>
        <v>0</v>
      </c>
      <c r="JZ203" s="243">
        <f t="shared" si="885"/>
        <v>1.041067979667724</v>
      </c>
      <c r="KA203" s="243">
        <f t="shared" si="886"/>
        <v>0.51018137517386286</v>
      </c>
      <c r="KB203" s="243">
        <f t="shared" si="1104"/>
        <v>12.856570654381343</v>
      </c>
      <c r="KC203" s="244">
        <v>229.92</v>
      </c>
      <c r="KD203" s="243">
        <f t="shared" si="1105"/>
        <v>50.5824</v>
      </c>
      <c r="KE203" s="244">
        <v>129.30666666666701</v>
      </c>
      <c r="KF203" s="243">
        <f t="shared" si="887"/>
        <v>0</v>
      </c>
      <c r="KG203" s="243">
        <f t="shared" si="888"/>
        <v>46.563309736273148</v>
      </c>
      <c r="KH203" s="243">
        <f t="shared" si="889"/>
        <v>22.818618820147009</v>
      </c>
      <c r="KI203" s="243">
        <f t="shared" si="1106"/>
        <v>575.02919426770461</v>
      </c>
      <c r="KJ203" s="244">
        <v>183.08846249999999</v>
      </c>
      <c r="KK203" s="243">
        <f t="shared" si="1107"/>
        <v>40.279461749999996</v>
      </c>
      <c r="KL203" s="244">
        <v>177.46785</v>
      </c>
      <c r="KM203" s="243">
        <f t="shared" si="890"/>
        <v>0</v>
      </c>
      <c r="KN203" s="243">
        <f t="shared" si="891"/>
        <v>45.543746656446828</v>
      </c>
      <c r="KO203" s="243">
        <f t="shared" si="892"/>
        <v>22.318976045322344</v>
      </c>
      <c r="KP203" s="243">
        <f t="shared" si="1108"/>
        <v>562.43819634212298</v>
      </c>
      <c r="KQ203" s="243">
        <f t="shared" si="1109"/>
        <v>987.39969523809509</v>
      </c>
      <c r="KR203" s="243">
        <f t="shared" si="1109"/>
        <v>217.22793295238097</v>
      </c>
      <c r="KS203" s="243">
        <f t="shared" si="1110"/>
        <v>1672.766017080779</v>
      </c>
      <c r="KT203" s="243">
        <f t="shared" si="1111"/>
        <v>0</v>
      </c>
      <c r="KU203" s="243">
        <f t="shared" si="1112"/>
        <v>0</v>
      </c>
      <c r="KV203" s="243">
        <f t="shared" si="1113"/>
        <v>0</v>
      </c>
      <c r="KW203" s="243">
        <f t="shared" si="1114"/>
        <v>326.93510816569557</v>
      </c>
      <c r="KX203" s="243">
        <f t="shared" si="1115"/>
        <v>10.538311182911498</v>
      </c>
      <c r="KY203" s="243">
        <f t="shared" si="1116"/>
        <v>278.87409366328154</v>
      </c>
      <c r="KZ203" s="243">
        <f t="shared" si="1117"/>
        <v>160.21643767184753</v>
      </c>
      <c r="LA203" s="243">
        <f t="shared" si="1117"/>
        <v>4037.4542293305572</v>
      </c>
      <c r="LB203" s="244">
        <v>254.49</v>
      </c>
      <c r="LC203" s="243">
        <f t="shared" si="1118"/>
        <v>55.9878</v>
      </c>
      <c r="LD203" s="243">
        <f t="shared" si="893"/>
        <v>0</v>
      </c>
      <c r="LE203" s="243">
        <f t="shared" si="1119"/>
        <v>0</v>
      </c>
      <c r="LF203" s="243">
        <f t="shared" si="1120"/>
        <v>0</v>
      </c>
      <c r="LG203" s="244">
        <v>22.161894507933301</v>
      </c>
      <c r="LH203" s="243">
        <f t="shared" si="894"/>
        <v>37.795174352622503</v>
      </c>
      <c r="LI203" s="243">
        <f t="shared" si="1121"/>
        <v>1.2182763447309812</v>
      </c>
      <c r="LJ203" s="243">
        <f t="shared" si="1122"/>
        <v>32.239104119375966</v>
      </c>
      <c r="LK203" s="243">
        <f t="shared" si="895"/>
        <v>18.521743443027791</v>
      </c>
      <c r="LL203" s="243">
        <f t="shared" si="1123"/>
        <v>466.74793476430028</v>
      </c>
      <c r="LM203" s="243">
        <f t="shared" si="896"/>
        <v>0.54166666784117723</v>
      </c>
      <c r="LN203" s="244">
        <v>6.1545228937110799E-2</v>
      </c>
      <c r="LO203" s="243">
        <f t="shared" si="1124"/>
        <v>1.9838272432769494E-3</v>
      </c>
      <c r="LP203" s="243">
        <f t="shared" si="1125"/>
        <v>5.2497787819218517E-2</v>
      </c>
      <c r="LQ203" s="243">
        <f t="shared" si="897"/>
        <v>3.0160594838914402E-2</v>
      </c>
      <c r="LR203" s="243">
        <f t="shared" si="1126"/>
        <v>0.7600469899406429</v>
      </c>
      <c r="LS203" s="244">
        <v>1281.9561066666699</v>
      </c>
      <c r="LT203" s="243">
        <f t="shared" si="898"/>
        <v>145.65836658655411</v>
      </c>
      <c r="LU203" s="243">
        <f t="shared" si="1127"/>
        <v>4.6951005112174995</v>
      </c>
      <c r="LV203" s="243">
        <f t="shared" si="1128"/>
        <v>124.24589452691112</v>
      </c>
      <c r="LW203" s="243">
        <f t="shared" si="899"/>
        <v>71.380723662661211</v>
      </c>
      <c r="LX203" s="243">
        <f t="shared" si="1129"/>
        <v>1798.7942362990623</v>
      </c>
      <c r="LY203" s="245">
        <f t="shared" si="900"/>
        <v>0</v>
      </c>
      <c r="LZ203" s="244">
        <v>0</v>
      </c>
      <c r="MA203" s="249">
        <f t="shared" si="1130"/>
        <v>0</v>
      </c>
      <c r="MB203" s="249">
        <f t="shared" si="1131"/>
        <v>0</v>
      </c>
      <c r="MC203" s="249">
        <f t="shared" si="901"/>
        <v>0</v>
      </c>
      <c r="MD203" s="247">
        <f t="shared" si="1132"/>
        <v>0</v>
      </c>
      <c r="ME203" s="250">
        <f t="shared" si="1133"/>
        <v>15309.960933309687</v>
      </c>
      <c r="MF203" s="251">
        <f t="shared" si="1180"/>
        <v>5232.0971342436014</v>
      </c>
      <c r="MG203" s="252" t="e">
        <f t="shared" si="1134"/>
        <v>#REF!</v>
      </c>
      <c r="MH203" s="252" t="e">
        <f t="shared" si="1181"/>
        <v>#REF!</v>
      </c>
      <c r="MI203" s="252">
        <f t="shared" si="1135"/>
        <v>1281.9561066666699</v>
      </c>
      <c r="MJ203" s="252">
        <f t="shared" si="1136"/>
        <v>0</v>
      </c>
      <c r="MK203" s="252">
        <f t="shared" si="1182"/>
        <v>1442.4981666666663</v>
      </c>
      <c r="ML203" s="252">
        <f t="shared" si="1137"/>
        <v>0</v>
      </c>
      <c r="MM203" s="252">
        <f t="shared" si="1138"/>
        <v>0</v>
      </c>
      <c r="MN203" s="252">
        <f t="shared" si="1139"/>
        <v>666.26455999999996</v>
      </c>
      <c r="MO203" s="252">
        <f t="shared" si="1140"/>
        <v>185.09260040134092</v>
      </c>
      <c r="MP203" s="253">
        <f t="shared" si="1141"/>
        <v>4.7432000102848084</v>
      </c>
      <c r="MQ203" s="254">
        <f t="shared" si="1183"/>
        <v>0</v>
      </c>
      <c r="MR203" s="255">
        <f t="shared" si="1142"/>
        <v>0</v>
      </c>
      <c r="MS203" s="255">
        <f t="shared" si="1184"/>
        <v>0</v>
      </c>
      <c r="MT203" s="255">
        <f t="shared" si="1185"/>
        <v>1315.4349116823876</v>
      </c>
      <c r="MU203" s="255">
        <f t="shared" si="902"/>
        <v>42.401265859612124</v>
      </c>
      <c r="MV203" s="255">
        <f t="shared" si="1143"/>
        <v>1368.9128690048915</v>
      </c>
      <c r="MW203" s="255" t="e">
        <f t="shared" si="903"/>
        <v>#REF!</v>
      </c>
      <c r="MX203" s="255" t="e">
        <f t="shared" si="904"/>
        <v>#REF!</v>
      </c>
      <c r="MY203" s="256" t="e">
        <f t="shared" si="1144"/>
        <v>#REF!</v>
      </c>
      <c r="MZ203" s="254">
        <f t="shared" si="1145"/>
        <v>748.7548041734467</v>
      </c>
      <c r="NA203" s="255">
        <f t="shared" si="905"/>
        <v>843.84666430347443</v>
      </c>
      <c r="NB203" s="255">
        <f t="shared" si="1146"/>
        <v>2.5172407166057629</v>
      </c>
      <c r="NC203" s="255">
        <f t="shared" si="906"/>
        <v>3.1213784885911458</v>
      </c>
      <c r="ND203" s="255">
        <f t="shared" si="1147"/>
        <v>765.40412097734304</v>
      </c>
      <c r="NE203" s="255">
        <f t="shared" si="1215"/>
        <v>0.97824767812507085</v>
      </c>
      <c r="NF203" s="256">
        <f t="shared" si="1186"/>
        <v>3.2887734042919745E-3</v>
      </c>
      <c r="NG203" s="257">
        <f t="shared" si="1187"/>
        <v>1.1250267607389142</v>
      </c>
      <c r="NH203" s="254">
        <f t="shared" si="1148"/>
        <v>1195.6021457435008</v>
      </c>
      <c r="NI203" s="255">
        <f t="shared" si="907"/>
        <v>1347.4436182529255</v>
      </c>
      <c r="NJ203" s="255" t="e">
        <f t="shared" si="1149"/>
        <v>#REF!</v>
      </c>
      <c r="NK203" s="255" t="e">
        <f t="shared" si="908"/>
        <v>#REF!</v>
      </c>
      <c r="NL203" s="255">
        <f t="shared" si="1150"/>
        <v>1289.1096262074138</v>
      </c>
      <c r="NM203" s="255">
        <f t="shared" si="1188"/>
        <v>0.92746351546608652</v>
      </c>
      <c r="NN203" s="256" t="e">
        <f t="shared" si="1189"/>
        <v>#REF!</v>
      </c>
      <c r="NO203" s="257" t="e">
        <f t="shared" si="1216"/>
        <v>#REF!</v>
      </c>
      <c r="NP203" s="254">
        <f t="shared" si="1151"/>
        <v>195.02014143684403</v>
      </c>
      <c r="NQ203" s="255">
        <f t="shared" si="909"/>
        <v>219.78769939932323</v>
      </c>
      <c r="NR203" s="255">
        <f t="shared" si="1152"/>
        <v>171.51578028216187</v>
      </c>
      <c r="NS203" s="255">
        <f t="shared" si="910"/>
        <v>212.67956754988072</v>
      </c>
      <c r="NT203" s="255">
        <f t="shared" si="1153"/>
        <v>1836.7435837766379</v>
      </c>
      <c r="NU203" s="255">
        <f t="shared" si="1154"/>
        <v>0.1061771186568413</v>
      </c>
      <c r="NV203" s="256">
        <f t="shared" si="1155"/>
        <v>9.3380361742981047E-2</v>
      </c>
      <c r="NW203" s="257">
        <f t="shared" si="911"/>
        <v>1.0358957808877343</v>
      </c>
      <c r="NX203" s="254">
        <f t="shared" si="1156"/>
        <v>53.51188676469058</v>
      </c>
      <c r="NY203" s="255">
        <f t="shared" si="912"/>
        <v>60.30789638380628</v>
      </c>
      <c r="NZ203" s="255">
        <f t="shared" si="1157"/>
        <v>0.19053866147897142</v>
      </c>
      <c r="OA203" s="255">
        <f t="shared" si="913"/>
        <v>0.23626794023392456</v>
      </c>
      <c r="OB203" s="255">
        <f t="shared" si="1158"/>
        <v>57.936086818967581</v>
      </c>
      <c r="OC203" s="255">
        <f t="shared" si="1190"/>
        <v>0.92363653989781425</v>
      </c>
      <c r="OD203" s="256">
        <f t="shared" si="1191"/>
        <v>3.2887734042919745E-3</v>
      </c>
      <c r="OE203" s="257">
        <f t="shared" si="1192"/>
        <v>1.1180911461840524</v>
      </c>
      <c r="OF203" s="254">
        <f t="shared" si="1159"/>
        <v>0</v>
      </c>
      <c r="OG203" s="255">
        <f t="shared" si="914"/>
        <v>0</v>
      </c>
      <c r="OH203" s="255">
        <f t="shared" si="1160"/>
        <v>0</v>
      </c>
      <c r="OI203" s="255">
        <f t="shared" si="915"/>
        <v>0</v>
      </c>
      <c r="OJ203" s="255">
        <f t="shared" si="1161"/>
        <v>0</v>
      </c>
      <c r="OK203" s="255"/>
      <c r="OL203" s="256"/>
      <c r="OM203" s="257"/>
      <c r="ON203" s="258"/>
      <c r="OO203" s="254">
        <f t="shared" si="1162"/>
        <v>0</v>
      </c>
      <c r="OP203" s="255">
        <f t="shared" si="916"/>
        <v>0</v>
      </c>
      <c r="OQ203" s="255">
        <f t="shared" si="1163"/>
        <v>0</v>
      </c>
      <c r="OR203" s="255">
        <f t="shared" si="917"/>
        <v>0</v>
      </c>
      <c r="OS203" s="255">
        <f t="shared" si="1164"/>
        <v>0</v>
      </c>
      <c r="OT203" s="255"/>
      <c r="OU203" s="256"/>
      <c r="OV203" s="257"/>
      <c r="OW203" s="258"/>
      <c r="OX203" s="254">
        <f t="shared" si="1165"/>
        <v>1152.2255883362966</v>
      </c>
      <c r="OY203" s="255">
        <f t="shared" si="918"/>
        <v>1298.5582380550063</v>
      </c>
      <c r="OZ203" s="255">
        <f t="shared" si="1166"/>
        <v>6.1224321184251034</v>
      </c>
      <c r="PA203" s="255">
        <f t="shared" si="919"/>
        <v>7.5918158268471281</v>
      </c>
      <c r="PB203" s="255">
        <f t="shared" si="1167"/>
        <v>1861.6156742313403</v>
      </c>
      <c r="PC203" s="255">
        <f t="shared" si="1218"/>
        <v>0.61893848675938423</v>
      </c>
      <c r="PD203" s="259">
        <f t="shared" si="920"/>
        <v>3.2887734042919741E-3</v>
      </c>
      <c r="PE203" s="257">
        <f t="shared" si="1219"/>
        <v>1.0793944934354718</v>
      </c>
      <c r="PF203" s="254">
        <f t="shared" si="921"/>
        <v>21.885565829322658</v>
      </c>
      <c r="PG203" s="255">
        <f t="shared" si="922"/>
        <v>24.665032689646637</v>
      </c>
      <c r="PH203" s="255">
        <f t="shared" si="1168"/>
        <v>0.67789244752423805</v>
      </c>
      <c r="PI203" s="255">
        <f t="shared" si="923"/>
        <v>0.84058663493005514</v>
      </c>
      <c r="PJ203" s="255">
        <f t="shared" si="924"/>
        <v>206.12318458204183</v>
      </c>
      <c r="PK203" s="255">
        <f t="shared" si="1193"/>
        <v>0.1061771186666859</v>
      </c>
      <c r="PL203" s="259">
        <f t="shared" si="1194"/>
        <v>3.2887734045969055E-3</v>
      </c>
      <c r="PM203" s="257">
        <f t="shared" si="1195"/>
        <v>1.0142737996877724</v>
      </c>
      <c r="PN203" s="254">
        <f t="shared" si="925"/>
        <v>0.56084152387315012</v>
      </c>
      <c r="PO203" s="255">
        <f t="shared" si="926"/>
        <v>0.63206839740504017</v>
      </c>
      <c r="PP203" s="255">
        <f t="shared" si="1169"/>
        <v>1.7371734240574567E-2</v>
      </c>
      <c r="PQ203" s="255">
        <f t="shared" si="927"/>
        <v>2.1540950458312464E-2</v>
      </c>
      <c r="PR203" s="255">
        <f t="shared" si="928"/>
        <v>5.2821316957541393</v>
      </c>
      <c r="PS203" s="255">
        <f t="shared" si="1196"/>
        <v>0.1061771186666859</v>
      </c>
      <c r="PT203" s="259">
        <f t="shared" si="1197"/>
        <v>3.2887734045969055E-3</v>
      </c>
      <c r="PU203" s="257">
        <f t="shared" si="1198"/>
        <v>1.0142737996877724</v>
      </c>
      <c r="PV203" s="254">
        <f t="shared" si="929"/>
        <v>382.97337509541353</v>
      </c>
      <c r="PW203" s="255">
        <f t="shared" si="930"/>
        <v>431.61099373253103</v>
      </c>
      <c r="PX203" s="255">
        <f t="shared" si="931"/>
        <v>1.2703865124086795</v>
      </c>
      <c r="PY203" s="255">
        <f t="shared" si="932"/>
        <v>1.5752792753867626</v>
      </c>
      <c r="PZ203" s="255">
        <f t="shared" si="933"/>
        <v>386.27973296998101</v>
      </c>
      <c r="QA203" s="255">
        <f t="shared" si="1170"/>
        <v>0.99144050906024517</v>
      </c>
      <c r="QB203" s="259">
        <f t="shared" si="934"/>
        <v>3.2887734042919749E-3</v>
      </c>
      <c r="QC203" s="257">
        <f t="shared" si="1171"/>
        <v>1.1267022502676811</v>
      </c>
      <c r="QD203" s="254">
        <f t="shared" si="935"/>
        <v>725.38818441366357</v>
      </c>
      <c r="QE203" s="255">
        <f t="shared" si="936"/>
        <v>817.51248383419886</v>
      </c>
      <c r="QF203" s="255">
        <f t="shared" si="937"/>
        <v>2.4313480708934101</v>
      </c>
      <c r="QG203" s="255">
        <f t="shared" si="938"/>
        <v>3.0148716079078284</v>
      </c>
      <c r="QH203" s="255">
        <f t="shared" si="939"/>
        <v>739.28719677689219</v>
      </c>
      <c r="QI203" s="255">
        <f t="shared" si="1199"/>
        <v>0.98119944126744674</v>
      </c>
      <c r="QJ203" s="259">
        <f t="shared" si="1200"/>
        <v>3.2887734042919741E-3</v>
      </c>
      <c r="QK203" s="257">
        <f t="shared" si="1201"/>
        <v>1.1254016346579958</v>
      </c>
      <c r="QL203" s="254">
        <f t="shared" si="940"/>
        <v>1544.8540224596795</v>
      </c>
      <c r="QM203" s="255">
        <f t="shared" si="941"/>
        <v>1741.0504833120588</v>
      </c>
      <c r="QN203" s="255">
        <f t="shared" si="942"/>
        <v>10.538311182911498</v>
      </c>
      <c r="QO203" s="255">
        <f t="shared" si="943"/>
        <v>13.067505866810258</v>
      </c>
      <c r="QP203" s="255">
        <f t="shared" si="1172"/>
        <v>3204.3287534369501</v>
      </c>
      <c r="QQ203" s="255">
        <f t="shared" si="1173"/>
        <v>0.48211470836214149</v>
      </c>
      <c r="QR203" s="259">
        <f t="shared" si="944"/>
        <v>3.2887734042919745E-3</v>
      </c>
      <c r="QS203" s="257">
        <f t="shared" si="1174"/>
        <v>1.062017873579022</v>
      </c>
      <c r="QT203" s="254">
        <f t="shared" si="945"/>
        <v>349.80950702563871</v>
      </c>
      <c r="QU203" s="255">
        <f t="shared" si="946"/>
        <v>394.23531441789481</v>
      </c>
      <c r="QV203" s="255">
        <f t="shared" si="947"/>
        <v>1.2182763447309812</v>
      </c>
      <c r="QW203" s="255">
        <f t="shared" si="948"/>
        <v>1.5106626674664168</v>
      </c>
      <c r="QX203" s="255">
        <f t="shared" si="949"/>
        <v>370.43486886055575</v>
      </c>
      <c r="QY203" s="255">
        <f t="shared" si="1202"/>
        <v>0.94432121927841217</v>
      </c>
      <c r="QZ203" s="259">
        <f t="shared" si="1203"/>
        <v>3.2887734042919749E-3</v>
      </c>
      <c r="RA203" s="257">
        <f t="shared" si="1204"/>
        <v>1.1207181004653883</v>
      </c>
      <c r="RB203" s="254">
        <f t="shared" si="950"/>
        <v>6.4047301139446594E-2</v>
      </c>
      <c r="RC203" s="255">
        <f t="shared" si="951"/>
        <v>7.2181308384156317E-2</v>
      </c>
      <c r="RD203" s="255">
        <f t="shared" si="1175"/>
        <v>1.9838272432769494E-3</v>
      </c>
      <c r="RE203" s="255">
        <f t="shared" si="952"/>
        <v>2.4599457816634174E-3</v>
      </c>
      <c r="RF203" s="255">
        <f t="shared" si="953"/>
        <v>0.60321189677828801</v>
      </c>
      <c r="RG203" s="255">
        <f t="shared" si="1205"/>
        <v>0.1061771186568413</v>
      </c>
      <c r="RH203" s="259">
        <f t="shared" si="1206"/>
        <v>3.2887734042919745E-3</v>
      </c>
      <c r="RI203" s="257">
        <f t="shared" si="1207"/>
        <v>1.0142737996864488</v>
      </c>
      <c r="RJ203" s="254">
        <f t="shared" si="954"/>
        <v>151.57999132283155</v>
      </c>
      <c r="RK203" s="255">
        <f t="shared" si="955"/>
        <v>170.83065022083116</v>
      </c>
      <c r="RL203" s="255">
        <f t="shared" si="1176"/>
        <v>4.6951005112174995</v>
      </c>
      <c r="RM203" s="255">
        <f t="shared" si="956"/>
        <v>5.8219246339096991</v>
      </c>
      <c r="RN203" s="255">
        <f t="shared" si="957"/>
        <v>1427.6144732532241</v>
      </c>
      <c r="RO203" s="255">
        <f t="shared" si="1208"/>
        <v>0.10617711865684129</v>
      </c>
      <c r="RP203" s="259">
        <f t="shared" si="1209"/>
        <v>3.2887734042919741E-3</v>
      </c>
      <c r="RQ203" s="257">
        <f t="shared" si="1210"/>
        <v>1.0142737996864488</v>
      </c>
      <c r="RR203" s="254">
        <f t="shared" si="958"/>
        <v>0</v>
      </c>
      <c r="RS203" s="255">
        <f t="shared" si="959"/>
        <v>0</v>
      </c>
      <c r="RT203" s="255">
        <f t="shared" si="1177"/>
        <v>0</v>
      </c>
      <c r="RU203" s="255">
        <f t="shared" si="960"/>
        <v>0</v>
      </c>
      <c r="RV203" s="255">
        <f t="shared" si="961"/>
        <v>0</v>
      </c>
      <c r="RW203" s="255"/>
      <c r="RX203" s="259"/>
      <c r="RY203" s="257"/>
      <c r="RZ203" s="260"/>
      <c r="SA203" s="242" t="e">
        <f t="shared" si="962"/>
        <v>#REF!</v>
      </c>
      <c r="SB203" s="242">
        <f t="shared" si="963"/>
        <v>0.27754410187429013</v>
      </c>
      <c r="SC203" s="242">
        <f t="shared" si="964"/>
        <v>0.41746599969775694</v>
      </c>
      <c r="SD203" s="242">
        <f t="shared" si="965"/>
        <v>2.0461067975168157E-2</v>
      </c>
      <c r="SE203" s="242">
        <f t="shared" si="966"/>
        <v>0</v>
      </c>
      <c r="SF203" s="262">
        <v>0</v>
      </c>
      <c r="SG203" s="242">
        <f t="shared" si="967"/>
        <v>0</v>
      </c>
      <c r="SH203" s="262">
        <v>0</v>
      </c>
      <c r="SI203" s="242">
        <f t="shared" si="968"/>
        <v>0.56020574209300988</v>
      </c>
      <c r="SJ203" s="242">
        <f t="shared" si="969"/>
        <v>4.5236611466074654E-2</v>
      </c>
      <c r="SK203" s="242">
        <f t="shared" si="970"/>
        <v>1.2171285596253268E-3</v>
      </c>
      <c r="SL203" s="242">
        <f t="shared" si="971"/>
        <v>0.14106312173351368</v>
      </c>
      <c r="SM203" s="242">
        <f t="shared" si="972"/>
        <v>0.26852083002939781</v>
      </c>
      <c r="SN203" s="242">
        <f t="shared" si="973"/>
        <v>0.89220121559373633</v>
      </c>
      <c r="SO203" s="242">
        <f t="shared" si="974"/>
        <v>0.13202059223482274</v>
      </c>
      <c r="SP203" s="242">
        <f t="shared" si="975"/>
        <v>1.0142737996864489E-4</v>
      </c>
      <c r="SQ203" s="242">
        <f t="shared" si="976"/>
        <v>0.31361345886304998</v>
      </c>
      <c r="SR203" s="242">
        <f t="shared" si="977"/>
        <v>0</v>
      </c>
      <c r="SS203" s="242" t="e">
        <f t="shared" si="978"/>
        <v>#REF!</v>
      </c>
      <c r="ST203" s="242" t="e">
        <f t="shared" si="979"/>
        <v>#REF!</v>
      </c>
      <c r="SU203" s="242" t="e">
        <f t="shared" si="1211"/>
        <v>#REF!</v>
      </c>
      <c r="SV203" s="242" t="e">
        <f t="shared" si="1212"/>
        <v>#REF!</v>
      </c>
      <c r="SW203" s="242" t="e">
        <f t="shared" si="980"/>
        <v>#REF!</v>
      </c>
      <c r="SX203" s="242" t="e">
        <f t="shared" si="980"/>
        <v>#REF!</v>
      </c>
      <c r="SY203" s="242" t="e">
        <f t="shared" si="980"/>
        <v>#REF!</v>
      </c>
      <c r="SZ203" s="263" t="e">
        <f t="shared" si="980"/>
        <v>#REF!</v>
      </c>
      <c r="TA203" s="264">
        <f t="shared" si="981"/>
        <v>2341.115816</v>
      </c>
      <c r="TB203" s="264">
        <f t="shared" si="982"/>
        <v>1416.960922</v>
      </c>
      <c r="TC203" s="264">
        <f t="shared" si="983"/>
        <v>2314.6949800000002</v>
      </c>
      <c r="TD203" s="264">
        <f t="shared" si="984"/>
        <v>105.10897799999999</v>
      </c>
      <c r="TE203" s="264">
        <f t="shared" si="985"/>
        <v>0</v>
      </c>
      <c r="TF203" s="264">
        <f t="shared" si="985"/>
        <v>0</v>
      </c>
      <c r="TG203" s="264">
        <f t="shared" si="986"/>
        <v>2980.9595399999998</v>
      </c>
      <c r="TH203" s="264">
        <f t="shared" si="987"/>
        <v>256.167236</v>
      </c>
      <c r="TI203" s="264">
        <f t="shared" si="988"/>
        <v>6.8923919999999992</v>
      </c>
      <c r="TJ203" s="264">
        <f t="shared" si="989"/>
        <v>719.10623199999998</v>
      </c>
      <c r="TK203" s="264">
        <f t="shared" si="990"/>
        <v>1370.4372760000001</v>
      </c>
      <c r="TL203" s="264">
        <f t="shared" si="991"/>
        <v>4825.2487659999997</v>
      </c>
      <c r="TM203" s="264">
        <f t="shared" si="992"/>
        <v>676.60314800000003</v>
      </c>
      <c r="TN203" s="264">
        <f t="shared" si="993"/>
        <v>0.57436600000000004</v>
      </c>
      <c r="TO203" s="264">
        <f t="shared" si="994"/>
        <v>1775.9396719999997</v>
      </c>
      <c r="TP203" s="264">
        <f t="shared" si="994"/>
        <v>0</v>
      </c>
      <c r="TQ203" s="264"/>
      <c r="TR203" s="264"/>
      <c r="TS203" s="264" t="e">
        <f t="shared" si="995"/>
        <v>#REF!</v>
      </c>
      <c r="TT203" s="264">
        <f t="shared" si="996"/>
        <v>1594.1189561712852</v>
      </c>
      <c r="TU203" s="264">
        <f t="shared" si="997"/>
        <v>2397.7827638240187</v>
      </c>
      <c r="TV203" s="264">
        <f t="shared" si="998"/>
        <v>117.52141768625434</v>
      </c>
      <c r="TW203" s="264">
        <f t="shared" si="998"/>
        <v>0</v>
      </c>
      <c r="TX203" s="264">
        <f t="shared" si="999"/>
        <v>0</v>
      </c>
      <c r="TY203" s="264">
        <f t="shared" si="1000"/>
        <v>3217.6313126299369</v>
      </c>
      <c r="TZ203" s="264">
        <f t="shared" si="1001"/>
        <v>259.82371581323434</v>
      </c>
      <c r="UA203" s="264">
        <f t="shared" si="1002"/>
        <v>6.9907726227776044</v>
      </c>
      <c r="UB203" s="264">
        <f t="shared" si="1003"/>
        <v>810.21860977591314</v>
      </c>
      <c r="UC203" s="264">
        <f t="shared" si="1004"/>
        <v>1542.2923506066509</v>
      </c>
      <c r="UD203" s="264">
        <f t="shared" si="1005"/>
        <v>5124.5004339571196</v>
      </c>
      <c r="UE203" s="264">
        <f t="shared" si="1006"/>
        <v>758.28139479546189</v>
      </c>
      <c r="UF203" s="264">
        <f t="shared" si="1007"/>
        <v>0.58256438523070686</v>
      </c>
      <c r="UG203" s="264">
        <f t="shared" si="1008"/>
        <v>1801.2890791333457</v>
      </c>
      <c r="UH203" s="264">
        <f t="shared" si="1008"/>
        <v>0</v>
      </c>
      <c r="UI203" s="191"/>
      <c r="UJ203" s="191"/>
      <c r="UK203" s="191"/>
      <c r="UL203" s="191"/>
      <c r="UM203" s="189"/>
      <c r="UN203" s="191"/>
      <c r="UO203" s="191"/>
      <c r="UP203" s="191"/>
      <c r="UQ203" s="191"/>
      <c r="UR203" s="191"/>
      <c r="US203" s="191"/>
      <c r="UT203" s="191"/>
      <c r="UU203" s="191"/>
      <c r="UV203" s="192"/>
      <c r="UW203" s="191"/>
      <c r="UX203" s="191"/>
      <c r="UY203" s="191"/>
      <c r="UZ203" s="191"/>
      <c r="VA203" s="191"/>
      <c r="VB203" s="191"/>
      <c r="VC203" s="191"/>
      <c r="VD203" s="191"/>
      <c r="VE203" s="191"/>
      <c r="VF203" s="191"/>
      <c r="VG203" s="191"/>
      <c r="VH203" s="191"/>
      <c r="VI203" s="191"/>
      <c r="VJ203" s="191"/>
      <c r="VK203" s="191"/>
      <c r="VL203" s="191"/>
      <c r="VM203" s="191"/>
      <c r="VN203" s="219"/>
      <c r="VO203" s="191"/>
      <c r="VP203" s="191"/>
      <c r="VQ203" s="191"/>
      <c r="VR203" s="191"/>
      <c r="VS203" s="191"/>
      <c r="VT203" s="191"/>
      <c r="VU203" s="191"/>
      <c r="VV203" s="191"/>
    </row>
    <row r="204" spans="1:594" ht="23.1" hidden="1" customHeight="1" thickBot="1" x14ac:dyDescent="0.35">
      <c r="A204" s="265">
        <v>167</v>
      </c>
      <c r="B204" s="266" t="s">
        <v>200</v>
      </c>
      <c r="C204" s="265">
        <v>5</v>
      </c>
      <c r="D204" s="267">
        <v>2735.94</v>
      </c>
      <c r="E204" s="239"/>
      <c r="F204" s="240">
        <f t="shared" si="1009"/>
        <v>2735.94</v>
      </c>
      <c r="G204" s="240"/>
      <c r="H204" s="268">
        <f>1068</f>
        <v>1068</v>
      </c>
      <c r="I204" s="269">
        <v>3.2610000000000001</v>
      </c>
      <c r="J204" s="269">
        <v>3.2610000000000001</v>
      </c>
      <c r="K204" s="269">
        <f t="shared" si="1220"/>
        <v>2.6506000000000003</v>
      </c>
      <c r="L204" s="269">
        <f t="shared" si="1221"/>
        <v>2.8574000000000002</v>
      </c>
      <c r="M204" s="269">
        <v>0.5786</v>
      </c>
      <c r="N204" s="269">
        <v>0.20680000000000001</v>
      </c>
      <c r="O204" s="269">
        <v>0.40360000000000001</v>
      </c>
      <c r="P204" s="269">
        <v>1.4E-3</v>
      </c>
      <c r="Q204" s="269">
        <v>0</v>
      </c>
      <c r="R204" s="269">
        <v>0</v>
      </c>
      <c r="S204" s="269">
        <v>0.5494</v>
      </c>
      <c r="T204" s="269">
        <v>8.3000000000000001E-3</v>
      </c>
      <c r="U204" s="269">
        <v>2.0000000000000001E-4</v>
      </c>
      <c r="V204" s="269">
        <v>0.1472</v>
      </c>
      <c r="W204" s="269">
        <v>0.17749999999999999</v>
      </c>
      <c r="X204" s="269">
        <v>0.7722</v>
      </c>
      <c r="Y204" s="269">
        <v>0.13420000000000001</v>
      </c>
      <c r="Z204" s="269">
        <v>2.0000000000000001E-4</v>
      </c>
      <c r="AA204" s="269">
        <v>0.28139999999999998</v>
      </c>
      <c r="AB204" s="269">
        <v>0</v>
      </c>
      <c r="AC204" s="244">
        <v>215.65</v>
      </c>
      <c r="AD204" s="243">
        <f t="shared" si="1217"/>
        <v>47.443000000000005</v>
      </c>
      <c r="AE204" s="243">
        <f t="shared" si="806"/>
        <v>0</v>
      </c>
      <c r="AF204" s="243">
        <f t="shared" si="1010"/>
        <v>0</v>
      </c>
      <c r="AG204" s="243">
        <f t="shared" si="1011"/>
        <v>0</v>
      </c>
      <c r="AH204" s="244">
        <v>7.8392567427083302</v>
      </c>
      <c r="AI204" s="243">
        <f t="shared" si="807"/>
        <v>30.783854273579273</v>
      </c>
      <c r="AJ204" s="243">
        <f t="shared" si="1012"/>
        <v>0.99227592155677158</v>
      </c>
      <c r="AK204" s="243">
        <f t="shared" si="1013"/>
        <v>26.258481409882847</v>
      </c>
      <c r="AL204" s="243">
        <f t="shared" si="808"/>
        <v>15.085805550814383</v>
      </c>
      <c r="AM204" s="243">
        <f t="shared" si="1014"/>
        <v>380.16229988052243</v>
      </c>
      <c r="AN204" s="244">
        <v>583.38</v>
      </c>
      <c r="AO204" s="244">
        <v>128.34360000000001</v>
      </c>
      <c r="AP204" s="243">
        <f t="shared" si="1015"/>
        <v>0</v>
      </c>
      <c r="AQ204" s="243">
        <f t="shared" si="1016"/>
        <v>0</v>
      </c>
      <c r="AR204" s="243">
        <f t="shared" si="1017"/>
        <v>0</v>
      </c>
      <c r="AS204" s="244">
        <v>58.608224309991698</v>
      </c>
      <c r="AT204" s="244" t="e">
        <f t="shared" si="809"/>
        <v>#REF!</v>
      </c>
      <c r="AU204" s="243">
        <f t="shared" si="810"/>
        <v>87.526612397353333</v>
      </c>
      <c r="AV204" s="243">
        <f t="shared" si="1018"/>
        <v>2.8213020112906064</v>
      </c>
      <c r="AW204" s="243">
        <f t="shared" si="1019"/>
        <v>74.659784446760781</v>
      </c>
      <c r="AX204" s="243">
        <f t="shared" si="811"/>
        <v>42.892921835367254</v>
      </c>
      <c r="AY204" s="243">
        <f t="shared" si="1020"/>
        <v>1080.9016302512548</v>
      </c>
      <c r="AZ204" s="244">
        <v>135</v>
      </c>
      <c r="BA204" s="243">
        <f t="shared" si="1021"/>
        <v>688.11749999999995</v>
      </c>
      <c r="BB204" s="243">
        <f t="shared" si="1022"/>
        <v>71.760824999999997</v>
      </c>
      <c r="BC204" s="243">
        <f t="shared" si="1023"/>
        <v>57.408659999999998</v>
      </c>
      <c r="BD204" s="243">
        <f t="shared" si="1024"/>
        <v>14.352164999999999</v>
      </c>
      <c r="BE204" s="244">
        <v>26.910309375000001</v>
      </c>
      <c r="BF204" s="243">
        <f t="shared" si="1025"/>
        <v>21.528247500000003</v>
      </c>
      <c r="BG204" s="243">
        <f t="shared" si="1026"/>
        <v>5.382061874999998</v>
      </c>
      <c r="BH204" s="243">
        <f t="shared" si="812"/>
        <v>89.396467426576677</v>
      </c>
      <c r="BI204" s="243">
        <f t="shared" si="1027"/>
        <v>2.881574260041881</v>
      </c>
      <c r="BJ204" s="243">
        <f t="shared" si="1028"/>
        <v>76.254761901100466</v>
      </c>
      <c r="BK204" s="243">
        <f t="shared" si="813"/>
        <v>43.809255090078835</v>
      </c>
      <c r="BL204" s="243">
        <f t="shared" si="1029"/>
        <v>1103.9932282699865</v>
      </c>
      <c r="BM204" s="244">
        <v>1.36</v>
      </c>
      <c r="BN204" s="243">
        <f t="shared" si="1030"/>
        <v>0.29920000000000002</v>
      </c>
      <c r="BO204" s="243">
        <f t="shared" si="814"/>
        <v>0</v>
      </c>
      <c r="BP204" s="243">
        <f t="shared" si="1031"/>
        <v>0</v>
      </c>
      <c r="BQ204" s="243">
        <f t="shared" si="1032"/>
        <v>0</v>
      </c>
      <c r="BR204" s="244">
        <v>0.257971866683333</v>
      </c>
      <c r="BS204" s="243">
        <f t="shared" si="815"/>
        <v>0.21783282681409263</v>
      </c>
      <c r="BT204" s="243">
        <f t="shared" si="1033"/>
        <v>7.0215466540128717E-3</v>
      </c>
      <c r="BU204" s="243">
        <f t="shared" si="1034"/>
        <v>0.18581036612654858</v>
      </c>
      <c r="BV204" s="243">
        <f t="shared" si="816"/>
        <v>0.10675023467487131</v>
      </c>
      <c r="BW204" s="243">
        <f t="shared" si="1035"/>
        <v>2.6901059138067569</v>
      </c>
      <c r="BX204" s="244">
        <v>0</v>
      </c>
      <c r="BY204" s="243">
        <f t="shared" si="817"/>
        <v>0</v>
      </c>
      <c r="BZ204" s="243">
        <f t="shared" si="1036"/>
        <v>0</v>
      </c>
      <c r="CA204" s="243">
        <f t="shared" si="1037"/>
        <v>0</v>
      </c>
      <c r="CB204" s="243">
        <f t="shared" si="818"/>
        <v>0</v>
      </c>
      <c r="CC204" s="243">
        <f t="shared" si="1038"/>
        <v>0</v>
      </c>
      <c r="CD204" s="245"/>
      <c r="CE204" s="243">
        <f t="shared" si="819"/>
        <v>0</v>
      </c>
      <c r="CF204" s="243">
        <f t="shared" si="1039"/>
        <v>0</v>
      </c>
      <c r="CG204" s="243">
        <f t="shared" si="1040"/>
        <v>0</v>
      </c>
      <c r="CH204" s="243">
        <f t="shared" si="820"/>
        <v>0</v>
      </c>
      <c r="CI204" s="243">
        <f t="shared" si="1041"/>
        <v>0</v>
      </c>
      <c r="CJ204" s="245"/>
      <c r="CK204" s="243">
        <f t="shared" si="821"/>
        <v>0</v>
      </c>
      <c r="CL204" s="243">
        <f t="shared" si="1042"/>
        <v>0</v>
      </c>
      <c r="CM204" s="243">
        <f t="shared" si="1043"/>
        <v>0</v>
      </c>
      <c r="CN204" s="243">
        <f t="shared" si="822"/>
        <v>0</v>
      </c>
      <c r="CO204" s="243">
        <f t="shared" si="1044"/>
        <v>0</v>
      </c>
      <c r="CP204" s="243">
        <v>0</v>
      </c>
      <c r="CQ204" s="243">
        <f t="shared" si="823"/>
        <v>0</v>
      </c>
      <c r="CR204" s="243">
        <f t="shared" si="1178"/>
        <v>0</v>
      </c>
      <c r="CS204" s="243">
        <f t="shared" si="1045"/>
        <v>0</v>
      </c>
      <c r="CT204" s="243">
        <f t="shared" si="824"/>
        <v>0</v>
      </c>
      <c r="CU204" s="243">
        <f t="shared" si="1046"/>
        <v>0</v>
      </c>
      <c r="CV204" s="243"/>
      <c r="CW204" s="243">
        <f t="shared" si="825"/>
        <v>0</v>
      </c>
      <c r="CX204" s="243">
        <f t="shared" si="1179"/>
        <v>0</v>
      </c>
      <c r="CY204" s="243">
        <f t="shared" si="1047"/>
        <v>0</v>
      </c>
      <c r="CZ204" s="243">
        <f t="shared" si="826"/>
        <v>0</v>
      </c>
      <c r="DA204" s="243">
        <f t="shared" si="1048"/>
        <v>0</v>
      </c>
      <c r="DB204" s="244">
        <v>0</v>
      </c>
      <c r="DC204" s="243">
        <f t="shared" si="1049"/>
        <v>0</v>
      </c>
      <c r="DD204" s="243">
        <f t="shared" si="827"/>
        <v>0</v>
      </c>
      <c r="DE204" s="244">
        <v>0</v>
      </c>
      <c r="DF204" s="244">
        <v>0</v>
      </c>
      <c r="DG204" s="243">
        <f t="shared" si="828"/>
        <v>0</v>
      </c>
      <c r="DH204" s="243">
        <f t="shared" si="829"/>
        <v>0</v>
      </c>
      <c r="DI204" s="243">
        <f t="shared" si="1050"/>
        <v>0</v>
      </c>
      <c r="DJ204" s="244">
        <v>196.78</v>
      </c>
      <c r="DK204" s="243">
        <f t="shared" si="1051"/>
        <v>43.291600000000003</v>
      </c>
      <c r="DL204" s="243">
        <f t="shared" si="830"/>
        <v>0</v>
      </c>
      <c r="DM204" s="244">
        <v>8.2838576199350005</v>
      </c>
      <c r="DN204" s="244">
        <v>9.4068135564166706</v>
      </c>
      <c r="DO204" s="243">
        <f t="shared" si="831"/>
        <v>29.287454688922658</v>
      </c>
      <c r="DP204" s="243">
        <f t="shared" si="832"/>
        <v>14.352486293263716</v>
      </c>
      <c r="DQ204" s="243">
        <f t="shared" si="1052"/>
        <v>361.68265459024559</v>
      </c>
      <c r="DR204" s="244">
        <v>42.71</v>
      </c>
      <c r="DS204" s="243">
        <f t="shared" si="1053"/>
        <v>9.3962000000000003</v>
      </c>
      <c r="DT204" s="243">
        <f t="shared" si="833"/>
        <v>0</v>
      </c>
      <c r="DU204" s="244">
        <v>1.80677416246501</v>
      </c>
      <c r="DV204" s="244">
        <v>0</v>
      </c>
      <c r="DW204" s="243">
        <f t="shared" si="834"/>
        <v>6.12569784058108</v>
      </c>
      <c r="DX204" s="243">
        <f t="shared" si="835"/>
        <v>3.0019336001523049</v>
      </c>
      <c r="DY204" s="243">
        <f t="shared" si="836"/>
        <v>75.648726723838081</v>
      </c>
      <c r="DZ204" s="244">
        <v>136.55000000000001</v>
      </c>
      <c r="EA204" s="243">
        <f t="shared" si="1054"/>
        <v>30.041000000000004</v>
      </c>
      <c r="EB204" s="243">
        <f t="shared" si="837"/>
        <v>0</v>
      </c>
      <c r="EC204" s="244">
        <v>5.6527663152250103</v>
      </c>
      <c r="ED204" s="244">
        <v>6.5587662000000005E-2</v>
      </c>
      <c r="EE204" s="243">
        <f t="shared" si="838"/>
        <v>19.578126674841712</v>
      </c>
      <c r="EF204" s="243">
        <f t="shared" si="839"/>
        <v>9.5943740326033389</v>
      </c>
      <c r="EG204" s="243">
        <f t="shared" si="840"/>
        <v>241.77822562160409</v>
      </c>
      <c r="EH204" s="244">
        <v>20.9</v>
      </c>
      <c r="EI204" s="243">
        <f t="shared" si="1055"/>
        <v>4.5979999999999999</v>
      </c>
      <c r="EJ204" s="243">
        <f t="shared" si="841"/>
        <v>0</v>
      </c>
      <c r="EK204" s="244">
        <v>0.88167956412999904</v>
      </c>
      <c r="EL204" s="244">
        <v>0</v>
      </c>
      <c r="EM204" s="243">
        <f t="shared" si="842"/>
        <v>2.9973109191537795</v>
      </c>
      <c r="EN204" s="243">
        <f t="shared" si="843"/>
        <v>1.468849524164189</v>
      </c>
      <c r="EO204" s="243">
        <f t="shared" si="1056"/>
        <v>37.015008008937556</v>
      </c>
      <c r="EP204" s="244">
        <v>0</v>
      </c>
      <c r="EQ204" s="244">
        <v>317.36903999999998</v>
      </c>
      <c r="ER204" s="244">
        <v>0</v>
      </c>
      <c r="ES204" s="244">
        <v>0</v>
      </c>
      <c r="ET204" s="244">
        <v>0</v>
      </c>
      <c r="EU204" s="243">
        <f t="shared" si="844"/>
        <v>36.060092643688826</v>
      </c>
      <c r="EV204" s="243">
        <f t="shared" si="1057"/>
        <v>1.1623483317405443</v>
      </c>
      <c r="EW204" s="243">
        <f t="shared" si="1058"/>
        <v>30.759087666797907</v>
      </c>
      <c r="EX204" s="243">
        <f t="shared" si="845"/>
        <v>17.671456632184441</v>
      </c>
      <c r="EY204" s="243">
        <f t="shared" si="1059"/>
        <v>445.32070713104793</v>
      </c>
      <c r="EZ204" s="245">
        <f t="shared" si="1060"/>
        <v>396.94</v>
      </c>
      <c r="FA204" s="245">
        <f t="shared" si="1060"/>
        <v>87.326800000000006</v>
      </c>
      <c r="FB204" s="245">
        <f t="shared" si="1060"/>
        <v>0</v>
      </c>
      <c r="FC204" s="245">
        <f t="shared" si="1061"/>
        <v>0</v>
      </c>
      <c r="FD204" s="245">
        <f t="shared" si="1062"/>
        <v>0</v>
      </c>
      <c r="FE204" s="245">
        <f t="shared" si="1063"/>
        <v>26.097478880171689</v>
      </c>
      <c r="FF204" s="245">
        <f t="shared" si="1064"/>
        <v>94.048682767188069</v>
      </c>
      <c r="FG204" s="245">
        <f t="shared" si="1065"/>
        <v>3.0315321315728578</v>
      </c>
      <c r="FH204" s="245">
        <f t="shared" si="1066"/>
        <v>80.223079479223287</v>
      </c>
      <c r="FI204" s="245">
        <f t="shared" si="1067"/>
        <v>46.089100082367992</v>
      </c>
      <c r="FJ204" s="245">
        <f t="shared" si="1067"/>
        <v>1161.4453220756732</v>
      </c>
      <c r="FK204" s="244">
        <f t="shared" si="846"/>
        <v>16.071120034847425</v>
      </c>
      <c r="FL204" s="244">
        <v>1.8260321717091299</v>
      </c>
      <c r="FM204" s="243">
        <f t="shared" si="1068"/>
        <v>5.8859678189488618E-2</v>
      </c>
      <c r="FN204" s="243">
        <f t="shared" si="1069"/>
        <v>1.5575967651271345</v>
      </c>
      <c r="FO204" s="244">
        <v>0.89485760858545604</v>
      </c>
      <c r="FP204" s="244">
        <f t="shared" si="1070"/>
        <v>22.550411778170414</v>
      </c>
      <c r="FQ204" s="244">
        <f t="shared" si="847"/>
        <v>0.41184000089300316</v>
      </c>
      <c r="FR204" s="244">
        <v>4.6794068465464002E-2</v>
      </c>
      <c r="FS204" s="243">
        <f t="shared" si="1071"/>
        <v>1.5083435296083276E-3</v>
      </c>
      <c r="FT204" s="243">
        <f t="shared" si="1072"/>
        <v>3.9915118034708152E-2</v>
      </c>
      <c r="FU204" s="244">
        <v>2.2931703423273199E-2</v>
      </c>
      <c r="FV204" s="244">
        <f t="shared" si="1073"/>
        <v>0.57787892733808843</v>
      </c>
      <c r="FW204" s="270">
        <v>3.4783000000000001E-2</v>
      </c>
      <c r="FX204" s="243">
        <f t="shared" si="1074"/>
        <v>155.07191091780655</v>
      </c>
      <c r="FY204" s="243">
        <f t="shared" si="1075"/>
        <v>34.115820401917439</v>
      </c>
      <c r="FZ204" s="243">
        <f t="shared" si="848"/>
        <v>0</v>
      </c>
      <c r="GA204" s="243">
        <f t="shared" si="1076"/>
        <v>0</v>
      </c>
      <c r="GB204" s="243">
        <f t="shared" si="1077"/>
        <v>0</v>
      </c>
      <c r="GC204" s="243">
        <f t="shared" si="1078"/>
        <v>2.708466491767854</v>
      </c>
      <c r="GD204" s="243">
        <f t="shared" si="849"/>
        <v>21.803622278512211</v>
      </c>
      <c r="GE204" s="243">
        <f t="shared" si="1079"/>
        <v>0.70281028481398511</v>
      </c>
      <c r="GF204" s="243">
        <f t="shared" si="1080"/>
        <v>18.598386192329507</v>
      </c>
      <c r="GG204" s="243">
        <f t="shared" si="850"/>
        <v>10.684991004500205</v>
      </c>
      <c r="GH204" s="247">
        <f t="shared" si="1081"/>
        <v>269.26177331340512</v>
      </c>
      <c r="GI204" s="244">
        <v>201</v>
      </c>
      <c r="GJ204" s="244">
        <v>4066.33</v>
      </c>
      <c r="GK204" s="244">
        <v>894.59259999999995</v>
      </c>
      <c r="GL204" s="244">
        <v>2494.1786908737499</v>
      </c>
      <c r="GM204" s="244">
        <v>71.022008333333304</v>
      </c>
      <c r="GN204" s="271">
        <v>185.72</v>
      </c>
      <c r="GO204" s="243">
        <f t="shared" si="1082"/>
        <v>40.858400000000003</v>
      </c>
      <c r="GP204" s="243">
        <f t="shared" si="851"/>
        <v>0</v>
      </c>
      <c r="GQ204" s="243">
        <f t="shared" si="1083"/>
        <v>0</v>
      </c>
      <c r="GR204" s="243">
        <f t="shared" si="1084"/>
        <v>0</v>
      </c>
      <c r="GS204" s="244">
        <v>3.6953023279999999</v>
      </c>
      <c r="GT204" s="244">
        <v>1.9629137056749999</v>
      </c>
      <c r="GU204" s="245"/>
      <c r="GV204" s="243">
        <f t="shared" si="852"/>
        <v>26.387179699163816</v>
      </c>
      <c r="GW204" s="243">
        <f t="shared" si="1085"/>
        <v>0.85055506112320034</v>
      </c>
      <c r="GX204" s="243">
        <f t="shared" si="1086"/>
        <v>22.508138890990416</v>
      </c>
      <c r="GY204" s="243">
        <f t="shared" si="853"/>
        <v>12.931189786641941</v>
      </c>
      <c r="GZ204" s="243">
        <f t="shared" si="1087"/>
        <v>325.86598262337685</v>
      </c>
      <c r="HA204" s="244">
        <v>0</v>
      </c>
      <c r="HB204" s="244">
        <v>44</v>
      </c>
      <c r="HC204" s="244">
        <v>0</v>
      </c>
      <c r="HD204" s="244">
        <v>0</v>
      </c>
      <c r="HE204" s="244">
        <v>0</v>
      </c>
      <c r="HF204" s="243">
        <f t="shared" si="1088"/>
        <v>0</v>
      </c>
      <c r="HG204" s="243">
        <f t="shared" si="854"/>
        <v>0</v>
      </c>
      <c r="HH204" s="244">
        <v>0</v>
      </c>
      <c r="HI204" s="244">
        <v>0</v>
      </c>
      <c r="HJ204" s="243">
        <f t="shared" si="855"/>
        <v>0</v>
      </c>
      <c r="HK204" s="243">
        <f t="shared" si="856"/>
        <v>0</v>
      </c>
      <c r="HL204" s="243">
        <f t="shared" si="857"/>
        <v>0</v>
      </c>
      <c r="HM204" s="244">
        <v>88.95</v>
      </c>
      <c r="HN204" s="243">
        <f t="shared" si="1089"/>
        <v>19.568999999999999</v>
      </c>
      <c r="HO204" s="243">
        <f t="shared" si="858"/>
        <v>0</v>
      </c>
      <c r="HP204" s="244">
        <v>3.8363275227100102</v>
      </c>
      <c r="HQ204" s="244">
        <v>86.093974001855003</v>
      </c>
      <c r="HR204" s="243">
        <f t="shared" si="859"/>
        <v>22.548198772164898</v>
      </c>
      <c r="HS204" s="243">
        <f t="shared" si="860"/>
        <v>11.049875014836497</v>
      </c>
      <c r="HT204" s="243">
        <f t="shared" si="861"/>
        <v>278.45685037387966</v>
      </c>
      <c r="HU204" s="244">
        <v>70.03</v>
      </c>
      <c r="HV204" s="243">
        <f t="shared" si="1090"/>
        <v>15.406600000000001</v>
      </c>
      <c r="HW204" s="243">
        <f t="shared" si="862"/>
        <v>0</v>
      </c>
      <c r="HX204" s="244">
        <v>2.8602377881699899</v>
      </c>
      <c r="HY204" s="244">
        <v>157.66098543886</v>
      </c>
      <c r="HZ204" s="243">
        <f t="shared" si="863"/>
        <v>27.946210165952991</v>
      </c>
      <c r="IA204" s="243">
        <f t="shared" si="864"/>
        <v>13.695201669649149</v>
      </c>
      <c r="IB204" s="243">
        <f t="shared" si="865"/>
        <v>345.11908207515847</v>
      </c>
      <c r="IC204" s="244">
        <v>23.37</v>
      </c>
      <c r="ID204" s="243">
        <f t="shared" si="1091"/>
        <v>5.1414</v>
      </c>
      <c r="IE204" s="243">
        <f t="shared" si="866"/>
        <v>0</v>
      </c>
      <c r="IF204" s="244">
        <v>1.0289419957349999</v>
      </c>
      <c r="IG204" s="244">
        <v>1.8753134229299999</v>
      </c>
      <c r="IH204" s="243">
        <f t="shared" si="867"/>
        <v>3.5695083706314414</v>
      </c>
      <c r="II204" s="243">
        <f t="shared" si="868"/>
        <v>1.7492581894648223</v>
      </c>
      <c r="IJ204" s="243">
        <f t="shared" si="1092"/>
        <v>44.081306374513524</v>
      </c>
      <c r="IK204" s="244">
        <v>52.45</v>
      </c>
      <c r="IL204" s="243">
        <f t="shared" si="1093"/>
        <v>11.539000000000001</v>
      </c>
      <c r="IM204" s="243">
        <f t="shared" si="869"/>
        <v>0</v>
      </c>
      <c r="IN204" s="244">
        <v>2.4091459181500001</v>
      </c>
      <c r="IO204" s="244">
        <v>106.8034007688</v>
      </c>
      <c r="IP204" s="243">
        <f t="shared" si="870"/>
        <v>19.679499359993063</v>
      </c>
      <c r="IQ204" s="243">
        <f t="shared" si="871"/>
        <v>9.6440523023471538</v>
      </c>
      <c r="IR204" s="243">
        <f t="shared" si="1094"/>
        <v>243.03011801914823</v>
      </c>
      <c r="IS204" s="244">
        <v>2.2799999999999998</v>
      </c>
      <c r="IT204" s="243">
        <f t="shared" si="1095"/>
        <v>0.50159999999999993</v>
      </c>
      <c r="IU204" s="243">
        <f t="shared" si="872"/>
        <v>0</v>
      </c>
      <c r="IV204" s="244">
        <v>9.9792042830000094E-2</v>
      </c>
      <c r="IW204" s="244">
        <v>0.23676160132357699</v>
      </c>
      <c r="IX204" s="243">
        <f t="shared" si="873"/>
        <v>0.35429073133735384</v>
      </c>
      <c r="IY204" s="243">
        <f t="shared" si="874"/>
        <v>0.17362221877454656</v>
      </c>
      <c r="IZ204" s="243">
        <f t="shared" si="1096"/>
        <v>4.3752799131185727</v>
      </c>
      <c r="JA204" s="244">
        <v>46.890371111110902</v>
      </c>
      <c r="JB204" s="243">
        <f t="shared" si="1097"/>
        <v>10.315881644444399</v>
      </c>
      <c r="JC204" s="244">
        <v>120.266502222222</v>
      </c>
      <c r="JD204" s="243">
        <f t="shared" si="875"/>
        <v>0</v>
      </c>
      <c r="JE204" s="243">
        <f t="shared" si="876"/>
        <v>20.164802421273784</v>
      </c>
      <c r="JF204" s="243">
        <f t="shared" si="877"/>
        <v>9.8818778699525538</v>
      </c>
      <c r="JG204" s="243">
        <f t="shared" si="1098"/>
        <v>249.02332232280435</v>
      </c>
      <c r="JH204" s="244">
        <v>20.48</v>
      </c>
      <c r="JI204" s="243">
        <f t="shared" si="1099"/>
        <v>4.5056000000000003</v>
      </c>
      <c r="JJ204" s="244">
        <v>25.82</v>
      </c>
      <c r="JK204" s="243">
        <f t="shared" si="878"/>
        <v>0</v>
      </c>
      <c r="JL204" s="243">
        <f t="shared" si="879"/>
        <v>5.7726318950903242</v>
      </c>
      <c r="JM204" s="243">
        <f t="shared" si="880"/>
        <v>2.8289115947545165</v>
      </c>
      <c r="JN204" s="243">
        <f t="shared" si="1100"/>
        <v>71.288572187813813</v>
      </c>
      <c r="JO204" s="244">
        <v>0</v>
      </c>
      <c r="JP204" s="243">
        <f t="shared" si="1101"/>
        <v>0</v>
      </c>
      <c r="JQ204" s="244">
        <v>0</v>
      </c>
      <c r="JR204" s="243">
        <f t="shared" si="881"/>
        <v>0</v>
      </c>
      <c r="JS204" s="243">
        <f t="shared" si="882"/>
        <v>0</v>
      </c>
      <c r="JT204" s="243">
        <f t="shared" si="883"/>
        <v>0</v>
      </c>
      <c r="JU204" s="243">
        <f t="shared" si="1102"/>
        <v>0</v>
      </c>
      <c r="JV204" s="244">
        <v>1.79238095238096</v>
      </c>
      <c r="JW204" s="243">
        <f t="shared" si="1103"/>
        <v>0.39432380952381119</v>
      </c>
      <c r="JX204" s="244">
        <v>3.67733333333334</v>
      </c>
      <c r="JY204" s="243">
        <f t="shared" si="884"/>
        <v>0</v>
      </c>
      <c r="JZ204" s="243">
        <f t="shared" si="885"/>
        <v>0.66628350698734462</v>
      </c>
      <c r="KA204" s="243">
        <f t="shared" si="886"/>
        <v>0.32651608011127281</v>
      </c>
      <c r="KB204" s="243">
        <f t="shared" si="1104"/>
        <v>8.2282052188040744</v>
      </c>
      <c r="KC204" s="244">
        <v>114.96</v>
      </c>
      <c r="KD204" s="243">
        <f t="shared" si="1105"/>
        <v>25.2912</v>
      </c>
      <c r="KE204" s="244">
        <v>64.653333333333293</v>
      </c>
      <c r="KF204" s="243">
        <f t="shared" si="887"/>
        <v>0</v>
      </c>
      <c r="KG204" s="243">
        <f t="shared" si="888"/>
        <v>23.281654868136549</v>
      </c>
      <c r="KH204" s="243">
        <f t="shared" si="889"/>
        <v>11.409309410073492</v>
      </c>
      <c r="KI204" s="243">
        <f t="shared" si="1106"/>
        <v>287.51459713385196</v>
      </c>
      <c r="KJ204" s="244">
        <v>55.702883333333297</v>
      </c>
      <c r="KK204" s="243">
        <f t="shared" si="1107"/>
        <v>12.254634333333325</v>
      </c>
      <c r="KL204" s="244">
        <v>53.9928666666666</v>
      </c>
      <c r="KM204" s="243">
        <f t="shared" si="890"/>
        <v>0</v>
      </c>
      <c r="KN204" s="243">
        <f t="shared" si="891"/>
        <v>13.856241796595706</v>
      </c>
      <c r="KO204" s="243">
        <f t="shared" si="892"/>
        <v>6.790331306496447</v>
      </c>
      <c r="KP204" s="243">
        <f t="shared" si="1108"/>
        <v>171.11634892371046</v>
      </c>
      <c r="KQ204" s="243">
        <f t="shared" si="1109"/>
        <v>476.90563539682518</v>
      </c>
      <c r="KR204" s="243">
        <f t="shared" si="1109"/>
        <v>104.91923978730155</v>
      </c>
      <c r="KS204" s="243">
        <f t="shared" si="1110"/>
        <v>631.31491605691883</v>
      </c>
      <c r="KT204" s="243">
        <f t="shared" si="1111"/>
        <v>0</v>
      </c>
      <c r="KU204" s="243">
        <f t="shared" si="1112"/>
        <v>0</v>
      </c>
      <c r="KV204" s="243">
        <f t="shared" si="1113"/>
        <v>0</v>
      </c>
      <c r="KW204" s="243">
        <f t="shared" si="1114"/>
        <v>137.83932188816343</v>
      </c>
      <c r="KX204" s="243">
        <f t="shared" si="1115"/>
        <v>4.4430641770132997</v>
      </c>
      <c r="KY204" s="243">
        <f t="shared" si="1116"/>
        <v>117.57628655543787</v>
      </c>
      <c r="KZ204" s="243">
        <f t="shared" si="1117"/>
        <v>67.54895565646045</v>
      </c>
      <c r="LA204" s="243">
        <f t="shared" si="1117"/>
        <v>1702.2336825428033</v>
      </c>
      <c r="LB204" s="244">
        <v>136.22999999999999</v>
      </c>
      <c r="LC204" s="243">
        <f t="shared" si="1118"/>
        <v>29.970599999999997</v>
      </c>
      <c r="LD204" s="243">
        <f t="shared" si="893"/>
        <v>0</v>
      </c>
      <c r="LE204" s="243">
        <f t="shared" si="1119"/>
        <v>0</v>
      </c>
      <c r="LF204" s="243">
        <f t="shared" si="1120"/>
        <v>0</v>
      </c>
      <c r="LG204" s="244">
        <v>11.920046836633301</v>
      </c>
      <c r="LH204" s="243">
        <f t="shared" si="894"/>
        <v>20.238417164707606</v>
      </c>
      <c r="LI204" s="243">
        <f t="shared" si="1121"/>
        <v>0.65235801418785944</v>
      </c>
      <c r="LJ204" s="243">
        <f t="shared" si="1122"/>
        <v>17.263273668139629</v>
      </c>
      <c r="LK204" s="243">
        <f t="shared" si="895"/>
        <v>9.9179532000670463</v>
      </c>
      <c r="LL204" s="243">
        <f t="shared" si="1123"/>
        <v>249.93242064168953</v>
      </c>
      <c r="LM204" s="243">
        <f t="shared" si="896"/>
        <v>0.54166666784117723</v>
      </c>
      <c r="LN204" s="244">
        <v>6.1545228937110799E-2</v>
      </c>
      <c r="LO204" s="243">
        <f t="shared" si="1124"/>
        <v>1.9838272432769494E-3</v>
      </c>
      <c r="LP204" s="243">
        <f t="shared" si="1125"/>
        <v>5.2497787819218517E-2</v>
      </c>
      <c r="LQ204" s="243">
        <f t="shared" si="897"/>
        <v>3.0160594838914402E-2</v>
      </c>
      <c r="LR204" s="243">
        <f t="shared" si="1126"/>
        <v>0.7600469899406429</v>
      </c>
      <c r="LS204" s="244">
        <v>548.76294666666604</v>
      </c>
      <c r="LT204" s="243">
        <f t="shared" si="898"/>
        <v>62.35152205213101</v>
      </c>
      <c r="LU204" s="243">
        <f t="shared" si="1127"/>
        <v>2.0098170117003993</v>
      </c>
      <c r="LV204" s="243">
        <f t="shared" si="1128"/>
        <v>53.185552014810035</v>
      </c>
      <c r="LW204" s="243">
        <f t="shared" si="899"/>
        <v>30.555723435939854</v>
      </c>
      <c r="LX204" s="243">
        <f t="shared" si="1129"/>
        <v>770.00423058568424</v>
      </c>
      <c r="LY204" s="245">
        <f t="shared" si="900"/>
        <v>0</v>
      </c>
      <c r="LZ204" s="244">
        <v>0</v>
      </c>
      <c r="MA204" s="249">
        <f t="shared" si="1130"/>
        <v>0</v>
      </c>
      <c r="MB204" s="249">
        <f t="shared" si="1131"/>
        <v>0</v>
      </c>
      <c r="MC204" s="249">
        <f t="shared" si="901"/>
        <v>0</v>
      </c>
      <c r="MD204" s="247">
        <f t="shared" si="1132"/>
        <v>0</v>
      </c>
      <c r="ME204" s="250">
        <f t="shared" si="1133"/>
        <v>7070.3790137936521</v>
      </c>
      <c r="MF204" s="251">
        <f t="shared" si="1180"/>
        <v>2624.5342065038512</v>
      </c>
      <c r="MG204" s="252" t="e">
        <f t="shared" si="1134"/>
        <v>#REF!</v>
      </c>
      <c r="MH204" s="252" t="e">
        <f t="shared" si="1181"/>
        <v>#REF!</v>
      </c>
      <c r="MI204" s="252">
        <f t="shared" si="1135"/>
        <v>548.76294666666604</v>
      </c>
      <c r="MJ204" s="252">
        <f t="shared" si="1136"/>
        <v>0</v>
      </c>
      <c r="MK204" s="252">
        <f t="shared" si="1182"/>
        <v>688.11749999999995</v>
      </c>
      <c r="ML204" s="252">
        <f t="shared" si="1137"/>
        <v>0</v>
      </c>
      <c r="MM204" s="252">
        <f t="shared" si="1138"/>
        <v>0</v>
      </c>
      <c r="MN204" s="252">
        <f t="shared" si="1139"/>
        <v>317.36903999999998</v>
      </c>
      <c r="MO204" s="252">
        <f t="shared" si="1140"/>
        <v>16.071120034847425</v>
      </c>
      <c r="MP204" s="253">
        <f t="shared" si="1141"/>
        <v>0.41184000089300316</v>
      </c>
      <c r="MQ204" s="254">
        <f t="shared" si="1183"/>
        <v>0</v>
      </c>
      <c r="MR204" s="255">
        <f t="shared" si="1142"/>
        <v>0</v>
      </c>
      <c r="MS204" s="255">
        <f t="shared" si="1184"/>
        <v>0</v>
      </c>
      <c r="MT204" s="255">
        <f t="shared" si="1185"/>
        <v>608.58797688699008</v>
      </c>
      <c r="MU204" s="255">
        <f t="shared" si="902"/>
        <v>19.617010600657792</v>
      </c>
      <c r="MV204" s="255">
        <f t="shared" si="1143"/>
        <v>633.32963576034797</v>
      </c>
      <c r="MW204" s="255" t="e">
        <f t="shared" si="903"/>
        <v>#REF!</v>
      </c>
      <c r="MX204" s="255" t="e">
        <f t="shared" si="904"/>
        <v>#REF!</v>
      </c>
      <c r="MY204" s="256" t="e">
        <f t="shared" si="1144"/>
        <v>#REF!</v>
      </c>
      <c r="MZ204" s="254">
        <f t="shared" si="1145"/>
        <v>295.12834732005706</v>
      </c>
      <c r="NA204" s="255">
        <f t="shared" si="905"/>
        <v>332.6096474297043</v>
      </c>
      <c r="NB204" s="255">
        <f t="shared" si="1146"/>
        <v>0.99227592155677158</v>
      </c>
      <c r="NC204" s="255">
        <f t="shared" si="906"/>
        <v>1.2304221427303967</v>
      </c>
      <c r="ND204" s="255">
        <f t="shared" si="1147"/>
        <v>301.71611101628764</v>
      </c>
      <c r="NE204" s="255">
        <f t="shared" si="1215"/>
        <v>0.97816568802361714</v>
      </c>
      <c r="NF204" s="256">
        <f t="shared" si="1186"/>
        <v>3.2887734042919745E-3</v>
      </c>
      <c r="NG204" s="257">
        <f t="shared" si="1187"/>
        <v>1.1250163479960293</v>
      </c>
      <c r="NH204" s="254">
        <f t="shared" si="1148"/>
        <v>802.80853702504817</v>
      </c>
      <c r="NI204" s="255">
        <f t="shared" si="907"/>
        <v>904.76522122722929</v>
      </c>
      <c r="NJ204" s="255" t="e">
        <f t="shared" si="1149"/>
        <v>#REF!</v>
      </c>
      <c r="NK204" s="255" t="e">
        <f t="shared" si="908"/>
        <v>#REF!</v>
      </c>
      <c r="NL204" s="255">
        <f t="shared" si="1150"/>
        <v>857.85843670734516</v>
      </c>
      <c r="NM204" s="255">
        <f t="shared" si="1188"/>
        <v>0.93582868999506374</v>
      </c>
      <c r="NN204" s="256" t="e">
        <f t="shared" si="1189"/>
        <v>#REF!</v>
      </c>
      <c r="NO204" s="257" t="e">
        <f t="shared" si="1216"/>
        <v>#REF!</v>
      </c>
      <c r="NP204" s="254">
        <f t="shared" si="1151"/>
        <v>93.030809519342569</v>
      </c>
      <c r="NQ204" s="255">
        <f t="shared" si="909"/>
        <v>104.84572232829908</v>
      </c>
      <c r="NR204" s="255">
        <f t="shared" si="1152"/>
        <v>81.818481760041891</v>
      </c>
      <c r="NS204" s="255">
        <f t="shared" si="910"/>
        <v>101.45491738245194</v>
      </c>
      <c r="NT204" s="255">
        <f t="shared" si="1153"/>
        <v>876.18510180157659</v>
      </c>
      <c r="NU204" s="255">
        <f t="shared" si="1154"/>
        <v>0.10617711865684129</v>
      </c>
      <c r="NV204" s="256">
        <f t="shared" si="1155"/>
        <v>9.3380361742981047E-2</v>
      </c>
      <c r="NW204" s="257">
        <f t="shared" si="911"/>
        <v>1.0358957808877343</v>
      </c>
      <c r="NX204" s="254">
        <f t="shared" si="1156"/>
        <v>1.8858886466743896</v>
      </c>
      <c r="NY204" s="255">
        <f t="shared" si="912"/>
        <v>2.1253965048020369</v>
      </c>
      <c r="NZ204" s="255">
        <f t="shared" si="1157"/>
        <v>7.0215466540128717E-3</v>
      </c>
      <c r="OA204" s="255">
        <f t="shared" si="913"/>
        <v>8.7067178509759608E-3</v>
      </c>
      <c r="OB204" s="255">
        <f t="shared" si="1158"/>
        <v>2.1350046934974261</v>
      </c>
      <c r="OC204" s="255">
        <f t="shared" si="1190"/>
        <v>0.88331826736411023</v>
      </c>
      <c r="OD204" s="256">
        <f t="shared" si="1191"/>
        <v>3.2887734042919736E-3</v>
      </c>
      <c r="OE204" s="257">
        <f t="shared" si="1192"/>
        <v>1.1129707255722721</v>
      </c>
      <c r="OF204" s="254">
        <f t="shared" si="1159"/>
        <v>0</v>
      </c>
      <c r="OG204" s="255">
        <f t="shared" si="914"/>
        <v>0</v>
      </c>
      <c r="OH204" s="255">
        <f t="shared" si="1160"/>
        <v>0</v>
      </c>
      <c r="OI204" s="255">
        <f t="shared" si="915"/>
        <v>0</v>
      </c>
      <c r="OJ204" s="255">
        <f t="shared" si="1161"/>
        <v>0</v>
      </c>
      <c r="OK204" s="255"/>
      <c r="OL204" s="256"/>
      <c r="OM204" s="257"/>
      <c r="ON204" s="258"/>
      <c r="OO204" s="254">
        <f t="shared" si="1162"/>
        <v>0</v>
      </c>
      <c r="OP204" s="255">
        <f t="shared" si="916"/>
        <v>0</v>
      </c>
      <c r="OQ204" s="255">
        <f t="shared" si="1163"/>
        <v>0</v>
      </c>
      <c r="OR204" s="255">
        <f t="shared" si="917"/>
        <v>0</v>
      </c>
      <c r="OS204" s="255">
        <f t="shared" si="1164"/>
        <v>0</v>
      </c>
      <c r="OT204" s="255"/>
      <c r="OU204" s="256"/>
      <c r="OV204" s="257"/>
      <c r="OW204" s="258"/>
      <c r="OX204" s="254">
        <f t="shared" si="1165"/>
        <v>582.13895696465238</v>
      </c>
      <c r="OY204" s="255">
        <f t="shared" si="918"/>
        <v>656.07060449916321</v>
      </c>
      <c r="OZ204" s="255">
        <f t="shared" si="1166"/>
        <v>3.0315321315728578</v>
      </c>
      <c r="PA204" s="255">
        <f t="shared" si="919"/>
        <v>3.7590998431503437</v>
      </c>
      <c r="PB204" s="255">
        <f t="shared" si="1167"/>
        <v>921.78200164735972</v>
      </c>
      <c r="PC204" s="255">
        <f t="shared" si="1218"/>
        <v>0.63153647600439655</v>
      </c>
      <c r="PD204" s="259">
        <f t="shared" si="920"/>
        <v>3.2887734042919745E-3</v>
      </c>
      <c r="PE204" s="257">
        <f t="shared" si="1219"/>
        <v>1.0809944380695884</v>
      </c>
      <c r="PF204" s="254">
        <f t="shared" si="921"/>
        <v>1.900268053455104</v>
      </c>
      <c r="PG204" s="255">
        <f t="shared" si="922"/>
        <v>2.141602096243902</v>
      </c>
      <c r="PH204" s="255">
        <f t="shared" si="1168"/>
        <v>5.8859678189488618E-2</v>
      </c>
      <c r="PI204" s="255">
        <f t="shared" si="923"/>
        <v>7.2986000954965879E-2</v>
      </c>
      <c r="PJ204" s="255">
        <f t="shared" si="924"/>
        <v>17.897152204897154</v>
      </c>
      <c r="PK204" s="255">
        <f t="shared" si="1193"/>
        <v>0.10617711866668589</v>
      </c>
      <c r="PL204" s="259">
        <f t="shared" si="1194"/>
        <v>3.2887734045969051E-3</v>
      </c>
      <c r="PM204" s="257">
        <f t="shared" si="1195"/>
        <v>1.0142737996877724</v>
      </c>
      <c r="PN204" s="254">
        <f t="shared" si="925"/>
        <v>4.8696444002343943E-2</v>
      </c>
      <c r="PO204" s="255">
        <f t="shared" si="926"/>
        <v>5.4880892390641624E-2</v>
      </c>
      <c r="PP204" s="255">
        <f t="shared" si="1169"/>
        <v>1.5083435296083276E-3</v>
      </c>
      <c r="PQ204" s="255">
        <f t="shared" si="927"/>
        <v>1.8703459767143262E-3</v>
      </c>
      <c r="PR204" s="255">
        <f t="shared" si="928"/>
        <v>0.45863406931594319</v>
      </c>
      <c r="PS204" s="255">
        <f t="shared" si="1196"/>
        <v>0.10617711866668589</v>
      </c>
      <c r="PT204" s="259">
        <f t="shared" si="1197"/>
        <v>3.2887734045969055E-3</v>
      </c>
      <c r="PU204" s="257">
        <f t="shared" si="1198"/>
        <v>1.0142737996877724</v>
      </c>
      <c r="PV204" s="254">
        <f t="shared" si="929"/>
        <v>211.87776247436597</v>
      </c>
      <c r="PW204" s="255">
        <f t="shared" si="930"/>
        <v>238.78623830861045</v>
      </c>
      <c r="PX204" s="255">
        <f t="shared" si="931"/>
        <v>0.70281028481398511</v>
      </c>
      <c r="PY204" s="255">
        <f t="shared" si="932"/>
        <v>0.87148475316934149</v>
      </c>
      <c r="PZ204" s="255">
        <f t="shared" si="933"/>
        <v>213.69982009000407</v>
      </c>
      <c r="QA204" s="255">
        <f t="shared" si="1170"/>
        <v>0.99147375222463596</v>
      </c>
      <c r="QB204" s="259">
        <f t="shared" si="934"/>
        <v>3.2887734042919741E-3</v>
      </c>
      <c r="QC204" s="257">
        <f t="shared" si="1171"/>
        <v>1.1267064721495588</v>
      </c>
      <c r="QD204" s="254">
        <f t="shared" si="935"/>
        <v>254.03832944700829</v>
      </c>
      <c r="QE204" s="255">
        <f t="shared" si="936"/>
        <v>286.30119728677835</v>
      </c>
      <c r="QF204" s="255">
        <f t="shared" si="937"/>
        <v>0.85055506112320034</v>
      </c>
      <c r="QG204" s="255">
        <f t="shared" si="938"/>
        <v>1.0546882757927685</v>
      </c>
      <c r="QH204" s="255">
        <f t="shared" si="939"/>
        <v>258.62379573283874</v>
      </c>
      <c r="QI204" s="255">
        <f t="shared" si="1199"/>
        <v>0.98226974330479899</v>
      </c>
      <c r="QJ204" s="259">
        <f t="shared" si="1200"/>
        <v>3.2887734042919745E-3</v>
      </c>
      <c r="QK204" s="257">
        <f t="shared" si="1201"/>
        <v>1.1255375630167395</v>
      </c>
      <c r="QL204" s="254">
        <f t="shared" si="940"/>
        <v>725.267944781761</v>
      </c>
      <c r="QM204" s="255">
        <f t="shared" si="941"/>
        <v>817.37697376904464</v>
      </c>
      <c r="QN204" s="255">
        <f t="shared" si="942"/>
        <v>4.4430641770132997</v>
      </c>
      <c r="QO204" s="255">
        <f t="shared" si="943"/>
        <v>5.5093995794964918</v>
      </c>
      <c r="QP204" s="255">
        <f t="shared" si="1172"/>
        <v>1350.9791131292091</v>
      </c>
      <c r="QQ204" s="255">
        <f t="shared" si="1173"/>
        <v>0.53684615678613801</v>
      </c>
      <c r="QR204" s="259">
        <f t="shared" si="944"/>
        <v>3.2887734042919732E-3</v>
      </c>
      <c r="QS204" s="257">
        <f t="shared" si="1174"/>
        <v>1.0689687675288695</v>
      </c>
      <c r="QT204" s="254">
        <f t="shared" si="945"/>
        <v>187.26179387513034</v>
      </c>
      <c r="QU204" s="255">
        <f t="shared" si="946"/>
        <v>211.04404169727189</v>
      </c>
      <c r="QV204" s="255">
        <f t="shared" si="947"/>
        <v>0.65235801418785944</v>
      </c>
      <c r="QW204" s="255">
        <f t="shared" si="948"/>
        <v>0.80892393759294567</v>
      </c>
      <c r="QX204" s="255">
        <f t="shared" si="949"/>
        <v>198.3590640013409</v>
      </c>
      <c r="QY204" s="255">
        <f t="shared" si="1202"/>
        <v>0.94405463555658065</v>
      </c>
      <c r="QZ204" s="259">
        <f t="shared" si="1203"/>
        <v>3.2887734042919741E-3</v>
      </c>
      <c r="RA204" s="257">
        <f t="shared" si="1204"/>
        <v>1.1206842443327159</v>
      </c>
      <c r="RB204" s="254">
        <f t="shared" si="950"/>
        <v>6.4047301139446594E-2</v>
      </c>
      <c r="RC204" s="255">
        <f t="shared" si="951"/>
        <v>7.2181308384156317E-2</v>
      </c>
      <c r="RD204" s="255">
        <f t="shared" si="1175"/>
        <v>1.9838272432769494E-3</v>
      </c>
      <c r="RE204" s="255">
        <f t="shared" si="952"/>
        <v>2.4599457816634174E-3</v>
      </c>
      <c r="RF204" s="255">
        <f t="shared" si="953"/>
        <v>0.60321189677828801</v>
      </c>
      <c r="RG204" s="255">
        <f t="shared" si="1205"/>
        <v>0.1061771186568413</v>
      </c>
      <c r="RH204" s="259">
        <f t="shared" si="1206"/>
        <v>3.2887734042919745E-3</v>
      </c>
      <c r="RI204" s="257">
        <f t="shared" si="1207"/>
        <v>1.0142737996864488</v>
      </c>
      <c r="RJ204" s="254">
        <f t="shared" si="954"/>
        <v>64.886373458068235</v>
      </c>
      <c r="RK204" s="255">
        <f t="shared" si="955"/>
        <v>73.126942887242905</v>
      </c>
      <c r="RL204" s="255">
        <f t="shared" si="1176"/>
        <v>2.0098170117003993</v>
      </c>
      <c r="RM204" s="255">
        <f t="shared" si="956"/>
        <v>2.492173094508495</v>
      </c>
      <c r="RN204" s="255">
        <f t="shared" si="957"/>
        <v>611.11446871879696</v>
      </c>
      <c r="RO204" s="255">
        <f t="shared" si="1208"/>
        <v>0.1061771186568413</v>
      </c>
      <c r="RP204" s="259">
        <f t="shared" si="1209"/>
        <v>3.2887734042919745E-3</v>
      </c>
      <c r="RQ204" s="257">
        <f t="shared" si="1210"/>
        <v>1.0142737996864488</v>
      </c>
      <c r="RR204" s="254">
        <f t="shared" si="958"/>
        <v>0</v>
      </c>
      <c r="RS204" s="255">
        <f t="shared" si="959"/>
        <v>0</v>
      </c>
      <c r="RT204" s="255">
        <f t="shared" si="1177"/>
        <v>0</v>
      </c>
      <c r="RU204" s="255">
        <f t="shared" si="960"/>
        <v>0</v>
      </c>
      <c r="RV204" s="255">
        <f t="shared" si="961"/>
        <v>0</v>
      </c>
      <c r="RW204" s="255"/>
      <c r="RX204" s="259"/>
      <c r="RY204" s="257"/>
      <c r="RZ204" s="260"/>
      <c r="SA204" s="242" t="e">
        <f t="shared" si="962"/>
        <v>#REF!</v>
      </c>
      <c r="SB204" s="242">
        <f t="shared" si="963"/>
        <v>0.23265338076557887</v>
      </c>
      <c r="SC204" s="242">
        <f t="shared" si="964"/>
        <v>0.41808753716628955</v>
      </c>
      <c r="SD204" s="242">
        <f t="shared" si="965"/>
        <v>1.5581590158011808E-3</v>
      </c>
      <c r="SE204" s="242">
        <f t="shared" si="966"/>
        <v>0</v>
      </c>
      <c r="SF204" s="262">
        <v>0</v>
      </c>
      <c r="SG204" s="242">
        <f t="shared" si="967"/>
        <v>0</v>
      </c>
      <c r="SH204" s="262">
        <v>0</v>
      </c>
      <c r="SI204" s="242">
        <f t="shared" si="968"/>
        <v>0.59389834427543187</v>
      </c>
      <c r="SJ204" s="242">
        <f t="shared" si="969"/>
        <v>8.4184725374085115E-3</v>
      </c>
      <c r="SK204" s="242">
        <f t="shared" si="970"/>
        <v>2.0285475993755449E-4</v>
      </c>
      <c r="SL204" s="242">
        <f t="shared" si="971"/>
        <v>0.16585119270041504</v>
      </c>
      <c r="SM204" s="242">
        <f t="shared" si="972"/>
        <v>0.19978291743547125</v>
      </c>
      <c r="SN204" s="242">
        <f t="shared" si="973"/>
        <v>0.82545768228579297</v>
      </c>
      <c r="SO204" s="242">
        <f t="shared" si="974"/>
        <v>0.15039582558945047</v>
      </c>
      <c r="SP204" s="242">
        <f t="shared" si="975"/>
        <v>2.0285475993728978E-4</v>
      </c>
      <c r="SQ204" s="242">
        <f t="shared" si="976"/>
        <v>0.28541664723176668</v>
      </c>
      <c r="SR204" s="242">
        <f t="shared" si="977"/>
        <v>0</v>
      </c>
      <c r="SS204" s="242" t="e">
        <f t="shared" si="978"/>
        <v>#REF!</v>
      </c>
      <c r="ST204" s="242" t="e">
        <f t="shared" si="979"/>
        <v>#REF!</v>
      </c>
      <c r="SU204" s="242" t="e">
        <f t="shared" si="1211"/>
        <v>#REF!</v>
      </c>
      <c r="SV204" s="242" t="e">
        <f t="shared" si="1212"/>
        <v>#REF!</v>
      </c>
      <c r="SW204" s="242" t="e">
        <f t="shared" si="980"/>
        <v>#REF!</v>
      </c>
      <c r="SX204" s="242" t="e">
        <f t="shared" si="980"/>
        <v>#REF!</v>
      </c>
      <c r="SY204" s="242" t="e">
        <f t="shared" si="980"/>
        <v>#REF!</v>
      </c>
      <c r="SZ204" s="263" t="e">
        <f t="shared" si="980"/>
        <v>#REF!</v>
      </c>
      <c r="TA204" s="264">
        <f t="shared" si="981"/>
        <v>1583.0148839999999</v>
      </c>
      <c r="TB204" s="264">
        <f t="shared" si="982"/>
        <v>565.79239200000006</v>
      </c>
      <c r="TC204" s="264">
        <f t="shared" si="983"/>
        <v>1104.2253840000001</v>
      </c>
      <c r="TD204" s="264">
        <f t="shared" si="984"/>
        <v>3.8303159999999998</v>
      </c>
      <c r="TE204" s="264">
        <f t="shared" si="985"/>
        <v>0</v>
      </c>
      <c r="TF204" s="264">
        <f t="shared" si="985"/>
        <v>0</v>
      </c>
      <c r="TG204" s="264">
        <f t="shared" si="986"/>
        <v>1503.125436</v>
      </c>
      <c r="TH204" s="264">
        <f t="shared" si="987"/>
        <v>22.708302</v>
      </c>
      <c r="TI204" s="264">
        <f t="shared" si="988"/>
        <v>0.54718800000000001</v>
      </c>
      <c r="TJ204" s="264">
        <f t="shared" si="989"/>
        <v>402.730368</v>
      </c>
      <c r="TK204" s="264">
        <f t="shared" si="990"/>
        <v>485.62934999999999</v>
      </c>
      <c r="TL204" s="264">
        <f t="shared" si="991"/>
        <v>2112.6928680000001</v>
      </c>
      <c r="TM204" s="264">
        <f t="shared" si="992"/>
        <v>367.16314800000004</v>
      </c>
      <c r="TN204" s="264">
        <f t="shared" si="993"/>
        <v>0.54718800000000001</v>
      </c>
      <c r="TO204" s="264">
        <f t="shared" si="994"/>
        <v>769.89351599999998</v>
      </c>
      <c r="TP204" s="264">
        <f t="shared" si="994"/>
        <v>0</v>
      </c>
      <c r="TQ204" s="264"/>
      <c r="TR204" s="264"/>
      <c r="TS204" s="264" t="e">
        <f t="shared" si="995"/>
        <v>#REF!</v>
      </c>
      <c r="TT204" s="264">
        <f t="shared" si="996"/>
        <v>636.52569057177789</v>
      </c>
      <c r="TU204" s="264">
        <f t="shared" si="997"/>
        <v>1143.8624164347382</v>
      </c>
      <c r="TV204" s="264">
        <f t="shared" si="998"/>
        <v>4.2630295776910829</v>
      </c>
      <c r="TW204" s="264">
        <f t="shared" si="998"/>
        <v>0</v>
      </c>
      <c r="TX204" s="264">
        <f t="shared" si="999"/>
        <v>0</v>
      </c>
      <c r="TY204" s="264">
        <f t="shared" si="1000"/>
        <v>1624.870236036925</v>
      </c>
      <c r="TZ204" s="264">
        <f t="shared" si="1001"/>
        <v>23.032435753997444</v>
      </c>
      <c r="UA204" s="264">
        <f t="shared" si="1002"/>
        <v>0.55499845190355279</v>
      </c>
      <c r="UB204" s="264">
        <f t="shared" si="1003"/>
        <v>453.75891215677353</v>
      </c>
      <c r="UC204" s="264">
        <f t="shared" si="1004"/>
        <v>546.59407512840323</v>
      </c>
      <c r="UD204" s="264">
        <f t="shared" si="1005"/>
        <v>2258.4026912729923</v>
      </c>
      <c r="UE204" s="264">
        <f t="shared" si="1006"/>
        <v>411.47395506320112</v>
      </c>
      <c r="UF204" s="264">
        <f t="shared" si="1007"/>
        <v>0.55499845190282859</v>
      </c>
      <c r="UG204" s="264">
        <f t="shared" si="1008"/>
        <v>780.88282182727971</v>
      </c>
      <c r="UH204" s="264">
        <f t="shared" si="1008"/>
        <v>0</v>
      </c>
      <c r="UI204" s="191"/>
      <c r="UJ204" s="191"/>
      <c r="UK204" s="191"/>
      <c r="UL204" s="191"/>
      <c r="UM204" s="189"/>
      <c r="UN204" s="191"/>
      <c r="UO204" s="191"/>
      <c r="UP204" s="191"/>
      <c r="UQ204" s="191"/>
      <c r="UR204" s="191"/>
      <c r="US204" s="191"/>
      <c r="UT204" s="191"/>
      <c r="UU204" s="191"/>
      <c r="UV204" s="192"/>
      <c r="UW204" s="191"/>
      <c r="UX204" s="191"/>
      <c r="UY204" s="191"/>
      <c r="UZ204" s="191"/>
      <c r="VA204" s="191"/>
      <c r="VB204" s="191"/>
      <c r="VC204" s="191"/>
      <c r="VD204" s="191"/>
      <c r="VE204" s="191"/>
      <c r="VF204" s="191"/>
      <c r="VG204" s="191"/>
      <c r="VH204" s="191"/>
      <c r="VI204" s="191"/>
      <c r="VJ204" s="191"/>
      <c r="VK204" s="191"/>
      <c r="VL204" s="191"/>
      <c r="VM204" s="191"/>
      <c r="VN204" s="219"/>
      <c r="VO204" s="191"/>
      <c r="VP204" s="191"/>
      <c r="VQ204" s="191"/>
      <c r="VR204" s="191"/>
      <c r="VS204" s="191"/>
      <c r="VT204" s="191"/>
      <c r="VU204" s="191"/>
      <c r="VV204" s="191"/>
    </row>
    <row r="205" spans="1:594" ht="23.1" hidden="1" customHeight="1" thickBot="1" x14ac:dyDescent="0.35">
      <c r="A205" s="265">
        <v>168</v>
      </c>
      <c r="B205" s="266" t="s">
        <v>181</v>
      </c>
      <c r="C205" s="265">
        <v>5</v>
      </c>
      <c r="D205" s="267">
        <v>2121</v>
      </c>
      <c r="E205" s="239"/>
      <c r="F205" s="240">
        <f t="shared" si="1009"/>
        <v>2121</v>
      </c>
      <c r="G205" s="240"/>
      <c r="H205" s="268">
        <f>1439</f>
        <v>1439</v>
      </c>
      <c r="I205" s="269">
        <v>3.1002999999999998</v>
      </c>
      <c r="J205" s="269">
        <v>3.1002999999999998</v>
      </c>
      <c r="K205" s="269">
        <f t="shared" si="1220"/>
        <v>2.2199999999999998</v>
      </c>
      <c r="L205" s="269">
        <f t="shared" si="1221"/>
        <v>2.4332999999999996</v>
      </c>
      <c r="M205" s="269">
        <v>0.65700000000000003</v>
      </c>
      <c r="N205" s="269">
        <v>0.21329999999999999</v>
      </c>
      <c r="O205" s="269">
        <v>0.66700000000000004</v>
      </c>
      <c r="P205" s="269">
        <v>1.8200000000000001E-2</v>
      </c>
      <c r="Q205" s="269">
        <v>0</v>
      </c>
      <c r="R205" s="269">
        <v>0</v>
      </c>
      <c r="S205" s="269">
        <v>0.4471</v>
      </c>
      <c r="T205" s="269">
        <v>3.4099999999999998E-2</v>
      </c>
      <c r="U205" s="269">
        <v>8.0000000000000004E-4</v>
      </c>
      <c r="V205" s="269">
        <v>1.66E-2</v>
      </c>
      <c r="W205" s="269">
        <v>4.2999999999999997E-2</v>
      </c>
      <c r="X205" s="269">
        <v>0.65790000000000004</v>
      </c>
      <c r="Y205" s="269">
        <v>0.1242</v>
      </c>
      <c r="Z205" s="269">
        <v>4.0000000000000002E-4</v>
      </c>
      <c r="AA205" s="269">
        <v>0.22070000000000001</v>
      </c>
      <c r="AB205" s="269">
        <v>0</v>
      </c>
      <c r="AC205" s="244">
        <v>172.38</v>
      </c>
      <c r="AD205" s="243">
        <f t="shared" si="1217"/>
        <v>37.9236</v>
      </c>
      <c r="AE205" s="243">
        <f t="shared" si="806"/>
        <v>0</v>
      </c>
      <c r="AF205" s="243">
        <f t="shared" si="1010"/>
        <v>0</v>
      </c>
      <c r="AG205" s="243">
        <f t="shared" si="1011"/>
        <v>0</v>
      </c>
      <c r="AH205" s="244">
        <v>6.3887265183333302</v>
      </c>
      <c r="AI205" s="243">
        <f t="shared" si="807"/>
        <v>24.621007044126195</v>
      </c>
      <c r="AJ205" s="243">
        <f t="shared" si="1012"/>
        <v>0.79362487352125466</v>
      </c>
      <c r="AK205" s="243">
        <f t="shared" si="1013"/>
        <v>21.00160200913048</v>
      </c>
      <c r="AL205" s="243">
        <f t="shared" si="808"/>
        <v>12.065666678122977</v>
      </c>
      <c r="AM205" s="243">
        <f t="shared" si="1014"/>
        <v>304.05480028869897</v>
      </c>
      <c r="AN205" s="244">
        <v>510.68</v>
      </c>
      <c r="AO205" s="244">
        <v>112.3496</v>
      </c>
      <c r="AP205" s="243">
        <f t="shared" si="1015"/>
        <v>0</v>
      </c>
      <c r="AQ205" s="243">
        <f t="shared" si="1016"/>
        <v>0</v>
      </c>
      <c r="AR205" s="243">
        <f t="shared" si="1017"/>
        <v>0</v>
      </c>
      <c r="AS205" s="244">
        <v>56.869086581616699</v>
      </c>
      <c r="AT205" s="244" t="e">
        <f t="shared" si="809"/>
        <v>#REF!</v>
      </c>
      <c r="AU205" s="243">
        <f t="shared" si="810"/>
        <v>77.251421961182629</v>
      </c>
      <c r="AV205" s="243">
        <f t="shared" si="1018"/>
        <v>2.4900951400323397</v>
      </c>
      <c r="AW205" s="243">
        <f t="shared" si="1019"/>
        <v>65.89509583261399</v>
      </c>
      <c r="AX205" s="243">
        <f t="shared" si="811"/>
        <v>37.857505427139962</v>
      </c>
      <c r="AY205" s="243">
        <f t="shared" si="1020"/>
        <v>954.0091367639269</v>
      </c>
      <c r="AZ205" s="244">
        <v>173</v>
      </c>
      <c r="BA205" s="243">
        <f t="shared" si="1021"/>
        <v>881.80983333333324</v>
      </c>
      <c r="BB205" s="243">
        <f t="shared" si="1022"/>
        <v>91.960168333333328</v>
      </c>
      <c r="BC205" s="243">
        <f t="shared" si="1023"/>
        <v>73.568134666666666</v>
      </c>
      <c r="BD205" s="243">
        <f t="shared" si="1024"/>
        <v>18.392033666666663</v>
      </c>
      <c r="BE205" s="244">
        <v>34.485063125000003</v>
      </c>
      <c r="BF205" s="243">
        <f t="shared" si="1025"/>
        <v>27.588050500000005</v>
      </c>
      <c r="BG205" s="243">
        <f t="shared" si="1026"/>
        <v>6.8970126249999986</v>
      </c>
      <c r="BH205" s="243">
        <f t="shared" si="812"/>
        <v>114.55991751702048</v>
      </c>
      <c r="BI205" s="243">
        <f t="shared" si="1027"/>
        <v>3.6926840517573734</v>
      </c>
      <c r="BJ205" s="243">
        <f t="shared" si="1028"/>
        <v>97.719065251039851</v>
      </c>
      <c r="BK205" s="243">
        <f t="shared" si="813"/>
        <v>56.140749115434346</v>
      </c>
      <c r="BL205" s="243">
        <f t="shared" si="1029"/>
        <v>1414.7468777089455</v>
      </c>
      <c r="BM205" s="244">
        <v>14.15</v>
      </c>
      <c r="BN205" s="243">
        <f t="shared" si="1030"/>
        <v>3.113</v>
      </c>
      <c r="BO205" s="243">
        <f t="shared" si="814"/>
        <v>0</v>
      </c>
      <c r="BP205" s="243">
        <f t="shared" si="1031"/>
        <v>0</v>
      </c>
      <c r="BQ205" s="243">
        <f t="shared" si="1032"/>
        <v>0</v>
      </c>
      <c r="BR205" s="244">
        <v>1.5419502090749999</v>
      </c>
      <c r="BS205" s="243">
        <f t="shared" si="815"/>
        <v>2.136655316785784</v>
      </c>
      <c r="BT205" s="243">
        <f t="shared" si="1033"/>
        <v>6.8872195296624805E-2</v>
      </c>
      <c r="BU205" s="243">
        <f t="shared" si="1034"/>
        <v>1.8225568317902328</v>
      </c>
      <c r="BV205" s="243">
        <f t="shared" si="816"/>
        <v>1.0470802762930393</v>
      </c>
      <c r="BW205" s="243">
        <f t="shared" si="1035"/>
        <v>26.386422962584589</v>
      </c>
      <c r="BX205" s="244">
        <v>0</v>
      </c>
      <c r="BY205" s="243">
        <f t="shared" si="817"/>
        <v>0</v>
      </c>
      <c r="BZ205" s="243">
        <f t="shared" si="1036"/>
        <v>0</v>
      </c>
      <c r="CA205" s="243">
        <f t="shared" si="1037"/>
        <v>0</v>
      </c>
      <c r="CB205" s="243">
        <f t="shared" si="818"/>
        <v>0</v>
      </c>
      <c r="CC205" s="243">
        <f t="shared" si="1038"/>
        <v>0</v>
      </c>
      <c r="CD205" s="245"/>
      <c r="CE205" s="243">
        <f t="shared" si="819"/>
        <v>0</v>
      </c>
      <c r="CF205" s="243">
        <f t="shared" si="1039"/>
        <v>0</v>
      </c>
      <c r="CG205" s="243">
        <f t="shared" si="1040"/>
        <v>0</v>
      </c>
      <c r="CH205" s="243">
        <f t="shared" si="820"/>
        <v>0</v>
      </c>
      <c r="CI205" s="243">
        <f t="shared" si="1041"/>
        <v>0</v>
      </c>
      <c r="CJ205" s="245"/>
      <c r="CK205" s="243">
        <f t="shared" si="821"/>
        <v>0</v>
      </c>
      <c r="CL205" s="243">
        <f t="shared" si="1042"/>
        <v>0</v>
      </c>
      <c r="CM205" s="243">
        <f t="shared" si="1043"/>
        <v>0</v>
      </c>
      <c r="CN205" s="243">
        <f t="shared" si="822"/>
        <v>0</v>
      </c>
      <c r="CO205" s="243">
        <f t="shared" si="1044"/>
        <v>0</v>
      </c>
      <c r="CP205" s="243">
        <v>0</v>
      </c>
      <c r="CQ205" s="243">
        <f t="shared" si="823"/>
        <v>0</v>
      </c>
      <c r="CR205" s="243">
        <f t="shared" si="1178"/>
        <v>0</v>
      </c>
      <c r="CS205" s="243">
        <f t="shared" si="1045"/>
        <v>0</v>
      </c>
      <c r="CT205" s="243">
        <f t="shared" si="824"/>
        <v>0</v>
      </c>
      <c r="CU205" s="243">
        <f t="shared" si="1046"/>
        <v>0</v>
      </c>
      <c r="CV205" s="243"/>
      <c r="CW205" s="243">
        <f t="shared" si="825"/>
        <v>0</v>
      </c>
      <c r="CX205" s="243">
        <f t="shared" si="1179"/>
        <v>0</v>
      </c>
      <c r="CY205" s="243">
        <f t="shared" si="1047"/>
        <v>0</v>
      </c>
      <c r="CZ205" s="243">
        <f t="shared" si="826"/>
        <v>0</v>
      </c>
      <c r="DA205" s="243">
        <f t="shared" si="1048"/>
        <v>0</v>
      </c>
      <c r="DB205" s="244">
        <v>20.41</v>
      </c>
      <c r="DC205" s="243">
        <f t="shared" si="1049"/>
        <v>4.4901999999999997</v>
      </c>
      <c r="DD205" s="243">
        <f t="shared" si="827"/>
        <v>0</v>
      </c>
      <c r="DE205" s="244">
        <v>0.84057646103500105</v>
      </c>
      <c r="DF205" s="244">
        <v>1.4607569562500001E-2</v>
      </c>
      <c r="DG205" s="243">
        <f t="shared" si="828"/>
        <v>2.9263772364724976</v>
      </c>
      <c r="DH205" s="243">
        <f t="shared" si="829"/>
        <v>1.4340880633535</v>
      </c>
      <c r="DI205" s="243">
        <f t="shared" si="1050"/>
        <v>36.139019196508194</v>
      </c>
      <c r="DJ205" s="244">
        <v>79.56</v>
      </c>
      <c r="DK205" s="243">
        <f t="shared" si="1051"/>
        <v>17.5032</v>
      </c>
      <c r="DL205" s="243">
        <f t="shared" si="830"/>
        <v>0</v>
      </c>
      <c r="DM205" s="244">
        <v>3.1961500082999899</v>
      </c>
      <c r="DN205" s="244">
        <v>5.21483485916667</v>
      </c>
      <c r="DO205" s="243">
        <f t="shared" si="831"/>
        <v>11.984183705626767</v>
      </c>
      <c r="DP205" s="243">
        <f t="shared" si="832"/>
        <v>5.8729184286546712</v>
      </c>
      <c r="DQ205" s="243">
        <f t="shared" si="1052"/>
        <v>147.9975444020977</v>
      </c>
      <c r="DR205" s="244">
        <v>10.050000000000001</v>
      </c>
      <c r="DS205" s="243">
        <f t="shared" si="1053"/>
        <v>2.2110000000000003</v>
      </c>
      <c r="DT205" s="243">
        <f t="shared" si="833"/>
        <v>0</v>
      </c>
      <c r="DU205" s="244">
        <v>0.42511107041500001</v>
      </c>
      <c r="DV205" s="244">
        <v>0</v>
      </c>
      <c r="DW205" s="243">
        <f t="shared" si="834"/>
        <v>1.4414208156135562</v>
      </c>
      <c r="DX205" s="243">
        <f t="shared" si="835"/>
        <v>0.70637659430142785</v>
      </c>
      <c r="DY205" s="243">
        <f t="shared" si="836"/>
        <v>17.800690176395982</v>
      </c>
      <c r="DZ205" s="244">
        <v>113.67</v>
      </c>
      <c r="EA205" s="243">
        <f t="shared" si="1054"/>
        <v>25.007400000000001</v>
      </c>
      <c r="EB205" s="243">
        <f t="shared" si="837"/>
        <v>0</v>
      </c>
      <c r="EC205" s="244">
        <v>4.7103511838200003</v>
      </c>
      <c r="ED205" s="244">
        <v>3.9821080500000001E-2</v>
      </c>
      <c r="EE205" s="243">
        <f t="shared" si="838"/>
        <v>16.296522003251333</v>
      </c>
      <c r="EF205" s="243">
        <f t="shared" si="839"/>
        <v>7.9862047133785667</v>
      </c>
      <c r="EG205" s="243">
        <f t="shared" si="840"/>
        <v>201.25235877713985</v>
      </c>
      <c r="EH205" s="244">
        <v>2.79</v>
      </c>
      <c r="EI205" s="243">
        <f t="shared" si="1055"/>
        <v>0.61380000000000001</v>
      </c>
      <c r="EJ205" s="243">
        <f t="shared" si="841"/>
        <v>0</v>
      </c>
      <c r="EK205" s="244">
        <v>0.117548431765</v>
      </c>
      <c r="EL205" s="244">
        <v>0</v>
      </c>
      <c r="EM205" s="243">
        <f t="shared" si="842"/>
        <v>0.40010251371764005</v>
      </c>
      <c r="EN205" s="243">
        <f t="shared" si="843"/>
        <v>0.19607254727413201</v>
      </c>
      <c r="EO205" s="243">
        <f t="shared" si="1056"/>
        <v>4.941028191308126</v>
      </c>
      <c r="EP205" s="244">
        <v>0</v>
      </c>
      <c r="EQ205" s="244">
        <v>246.036</v>
      </c>
      <c r="ER205" s="244">
        <v>0</v>
      </c>
      <c r="ES205" s="244">
        <v>0</v>
      </c>
      <c r="ET205" s="244">
        <v>0</v>
      </c>
      <c r="EU205" s="243">
        <f t="shared" si="844"/>
        <v>27.955092764192198</v>
      </c>
      <c r="EV205" s="243">
        <f t="shared" si="1057"/>
        <v>0.90109461889577047</v>
      </c>
      <c r="EW205" s="243">
        <f t="shared" si="1058"/>
        <v>23.845561284705937</v>
      </c>
      <c r="EX205" s="243">
        <f t="shared" si="845"/>
        <v>13.699554638209612</v>
      </c>
      <c r="EY205" s="243">
        <f t="shared" si="1059"/>
        <v>345.22877688288219</v>
      </c>
      <c r="EZ205" s="245">
        <f t="shared" si="1060"/>
        <v>226.48</v>
      </c>
      <c r="FA205" s="245">
        <f t="shared" si="1060"/>
        <v>49.825599999999994</v>
      </c>
      <c r="FB205" s="245">
        <f t="shared" si="1060"/>
        <v>0</v>
      </c>
      <c r="FC205" s="245">
        <f t="shared" si="1061"/>
        <v>0</v>
      </c>
      <c r="FD205" s="245">
        <f t="shared" si="1062"/>
        <v>0</v>
      </c>
      <c r="FE205" s="245">
        <f t="shared" si="1063"/>
        <v>14.559000664564161</v>
      </c>
      <c r="FF205" s="245">
        <f t="shared" si="1064"/>
        <v>61.003699038873989</v>
      </c>
      <c r="FG205" s="245">
        <f t="shared" si="1065"/>
        <v>1.9663717591764849</v>
      </c>
      <c r="FH205" s="245">
        <f t="shared" si="1066"/>
        <v>52.035865389383233</v>
      </c>
      <c r="FI205" s="245">
        <f t="shared" si="1067"/>
        <v>29.895214985171908</v>
      </c>
      <c r="FJ205" s="245">
        <f t="shared" si="1067"/>
        <v>753.35941762633206</v>
      </c>
      <c r="FK205" s="244">
        <f t="shared" si="846"/>
        <v>51.510000111690537</v>
      </c>
      <c r="FL205" s="244">
        <v>5.8526672170164504</v>
      </c>
      <c r="FM205" s="243">
        <f t="shared" si="1068"/>
        <v>0.1886528147098997</v>
      </c>
      <c r="FN205" s="243">
        <f t="shared" si="1069"/>
        <v>4.9922973241254383</v>
      </c>
      <c r="FO205" s="244">
        <v>2.8681333608508202</v>
      </c>
      <c r="FP205" s="244">
        <f t="shared" si="1070"/>
        <v>72.276960827469367</v>
      </c>
      <c r="FQ205" s="244">
        <f t="shared" si="847"/>
        <v>1.3200000028621899</v>
      </c>
      <c r="FR205" s="244">
        <v>0.14998098867135901</v>
      </c>
      <c r="FS205" s="243">
        <f t="shared" si="1071"/>
        <v>4.8344343897702815E-3</v>
      </c>
      <c r="FT205" s="243">
        <f t="shared" si="1072"/>
        <v>0.12793307062406462</v>
      </c>
      <c r="FU205" s="244">
        <v>7.3499049433567998E-2</v>
      </c>
      <c r="FV205" s="244">
        <f t="shared" si="1073"/>
        <v>1.8521760491605403</v>
      </c>
      <c r="FW205" s="270">
        <v>3.0149999999999999E-3</v>
      </c>
      <c r="FX205" s="243">
        <f t="shared" si="1074"/>
        <v>13.5031270338468</v>
      </c>
      <c r="FY205" s="243">
        <f t="shared" si="1075"/>
        <v>2.9706879474462959</v>
      </c>
      <c r="FZ205" s="243">
        <f t="shared" si="848"/>
        <v>0</v>
      </c>
      <c r="GA205" s="243">
        <f t="shared" si="1076"/>
        <v>0</v>
      </c>
      <c r="GB205" s="243">
        <f t="shared" si="1077"/>
        <v>0</v>
      </c>
      <c r="GC205" s="243">
        <f t="shared" si="1078"/>
        <v>0.23477061992007814</v>
      </c>
      <c r="GD205" s="243">
        <f t="shared" si="849"/>
        <v>1.8984622593456255</v>
      </c>
      <c r="GE205" s="243">
        <f t="shared" si="1079"/>
        <v>6.1194364136193655E-2</v>
      </c>
      <c r="GF205" s="243">
        <f t="shared" si="1080"/>
        <v>1.6193792856918661</v>
      </c>
      <c r="GG205" s="243">
        <f t="shared" si="850"/>
        <v>0.93035239302793993</v>
      </c>
      <c r="GH205" s="247">
        <f t="shared" si="1081"/>
        <v>23.444880304304082</v>
      </c>
      <c r="GI205" s="244">
        <v>24</v>
      </c>
      <c r="GJ205" s="244">
        <v>4084.92</v>
      </c>
      <c r="GK205" s="244">
        <v>898.68240000000003</v>
      </c>
      <c r="GL205" s="244">
        <v>2505.5813025317598</v>
      </c>
      <c r="GM205" s="244">
        <v>71.022008333333304</v>
      </c>
      <c r="GN205" s="271">
        <v>34.909999999999997</v>
      </c>
      <c r="GO205" s="243">
        <f t="shared" si="1082"/>
        <v>7.6801999999999992</v>
      </c>
      <c r="GP205" s="243">
        <f t="shared" si="851"/>
        <v>0</v>
      </c>
      <c r="GQ205" s="243">
        <f t="shared" si="1083"/>
        <v>0</v>
      </c>
      <c r="GR205" s="243">
        <f t="shared" si="1084"/>
        <v>0</v>
      </c>
      <c r="GS205" s="244">
        <v>0.70247093716666698</v>
      </c>
      <c r="GT205" s="244">
        <v>0.24427770195833301</v>
      </c>
      <c r="GU205" s="245"/>
      <c r="GV205" s="243">
        <f t="shared" si="852"/>
        <v>4.9467534745996948</v>
      </c>
      <c r="GW205" s="243">
        <f t="shared" si="1085"/>
        <v>0.15945191005323234</v>
      </c>
      <c r="GX205" s="243">
        <f t="shared" si="1086"/>
        <v>4.2195572067638469</v>
      </c>
      <c r="GY205" s="243">
        <f t="shared" si="853"/>
        <v>2.4241851056862345</v>
      </c>
      <c r="GZ205" s="243">
        <f t="shared" si="1087"/>
        <v>61.089464663293107</v>
      </c>
      <c r="HA205" s="244">
        <v>0</v>
      </c>
      <c r="HB205" s="244">
        <v>44</v>
      </c>
      <c r="HC205" s="244">
        <v>0</v>
      </c>
      <c r="HD205" s="244">
        <v>0</v>
      </c>
      <c r="HE205" s="244">
        <v>67.95</v>
      </c>
      <c r="HF205" s="243">
        <f t="shared" si="1088"/>
        <v>14.949</v>
      </c>
      <c r="HG205" s="243">
        <f t="shared" si="854"/>
        <v>0</v>
      </c>
      <c r="HH205" s="244">
        <v>2.9314717967150199</v>
      </c>
      <c r="HI205" s="244">
        <v>70.263745526199997</v>
      </c>
      <c r="HJ205" s="243">
        <f t="shared" si="855"/>
        <v>17.735731052431621</v>
      </c>
      <c r="HK205" s="243">
        <f t="shared" si="856"/>
        <v>8.691497418767332</v>
      </c>
      <c r="HL205" s="243">
        <f t="shared" si="857"/>
        <v>219.02573495293677</v>
      </c>
      <c r="HM205" s="244">
        <v>52.57</v>
      </c>
      <c r="HN205" s="243">
        <f t="shared" si="1089"/>
        <v>11.5654</v>
      </c>
      <c r="HO205" s="243">
        <f t="shared" si="858"/>
        <v>0</v>
      </c>
      <c r="HP205" s="244">
        <v>2.2697478423699899</v>
      </c>
      <c r="HQ205" s="244">
        <v>51.059480178413303</v>
      </c>
      <c r="HR205" s="243">
        <f t="shared" si="859"/>
        <v>13.346561368386444</v>
      </c>
      <c r="HS205" s="243">
        <f t="shared" si="860"/>
        <v>6.5405594694584863</v>
      </c>
      <c r="HT205" s="243">
        <f t="shared" si="861"/>
        <v>164.82209863035385</v>
      </c>
      <c r="HU205" s="244">
        <v>16.46</v>
      </c>
      <c r="HV205" s="243">
        <f t="shared" si="1090"/>
        <v>3.6212000000000004</v>
      </c>
      <c r="HW205" s="243">
        <f t="shared" si="862"/>
        <v>0</v>
      </c>
      <c r="HX205" s="244">
        <v>0.67208974383000097</v>
      </c>
      <c r="HY205" s="244">
        <v>36.952159078779999</v>
      </c>
      <c r="HZ205" s="243">
        <f t="shared" si="863"/>
        <v>6.5566062480100795</v>
      </c>
      <c r="IA205" s="243">
        <f t="shared" si="864"/>
        <v>3.2131027535310039</v>
      </c>
      <c r="IB205" s="243">
        <f t="shared" si="865"/>
        <v>80.970189388981296</v>
      </c>
      <c r="IC205" s="244">
        <v>19.84</v>
      </c>
      <c r="ID205" s="243">
        <f t="shared" si="1091"/>
        <v>4.3647999999999998</v>
      </c>
      <c r="IE205" s="243">
        <f t="shared" si="866"/>
        <v>0</v>
      </c>
      <c r="IF205" s="244">
        <v>0.87764315981499896</v>
      </c>
      <c r="IG205" s="244">
        <v>1.2010704864883299</v>
      </c>
      <c r="IH205" s="243">
        <f t="shared" si="867"/>
        <v>2.9863843590016135</v>
      </c>
      <c r="II205" s="243">
        <f t="shared" si="868"/>
        <v>1.4634949002652471</v>
      </c>
      <c r="IJ205" s="243">
        <f t="shared" si="1092"/>
        <v>36.880071486684223</v>
      </c>
      <c r="IK205" s="244">
        <v>6.99</v>
      </c>
      <c r="IL205" s="243">
        <f t="shared" si="1093"/>
        <v>1.5378000000000001</v>
      </c>
      <c r="IM205" s="243">
        <f t="shared" si="869"/>
        <v>0</v>
      </c>
      <c r="IN205" s="244">
        <v>0.32122577250500001</v>
      </c>
      <c r="IO205" s="244">
        <v>14.240453435839999</v>
      </c>
      <c r="IP205" s="243">
        <f t="shared" si="870"/>
        <v>2.6234719030799214</v>
      </c>
      <c r="IQ205" s="243">
        <f t="shared" si="871"/>
        <v>1.2856475555712461</v>
      </c>
      <c r="IR205" s="243">
        <f t="shared" si="1094"/>
        <v>32.398318400395397</v>
      </c>
      <c r="IS205" s="244">
        <v>2.4500000000000002</v>
      </c>
      <c r="IT205" s="243">
        <f t="shared" si="1095"/>
        <v>0.53900000000000003</v>
      </c>
      <c r="IU205" s="243">
        <f t="shared" si="872"/>
        <v>0</v>
      </c>
      <c r="IV205" s="244">
        <v>0.107087891005</v>
      </c>
      <c r="IW205" s="244">
        <v>0.25408562093261999</v>
      </c>
      <c r="IX205" s="243">
        <f t="shared" si="873"/>
        <v>0.38065328367537971</v>
      </c>
      <c r="IY205" s="243">
        <f t="shared" si="874"/>
        <v>0.18654133978065002</v>
      </c>
      <c r="IZ205" s="243">
        <f t="shared" si="1096"/>
        <v>4.7008417624723799</v>
      </c>
      <c r="JA205" s="244">
        <v>39.611249999999998</v>
      </c>
      <c r="JB205" s="243">
        <f t="shared" si="1097"/>
        <v>8.7144750000000002</v>
      </c>
      <c r="JC205" s="244">
        <v>287.88375000000002</v>
      </c>
      <c r="JD205" s="243">
        <f t="shared" si="875"/>
        <v>0</v>
      </c>
      <c r="JE205" s="243">
        <f t="shared" si="876"/>
        <v>38.200779812000512</v>
      </c>
      <c r="JF205" s="243">
        <f t="shared" si="877"/>
        <v>18.720512740600025</v>
      </c>
      <c r="JG205" s="243">
        <f t="shared" si="1098"/>
        <v>471.75692106312067</v>
      </c>
      <c r="JH205" s="244">
        <v>0</v>
      </c>
      <c r="JI205" s="243">
        <f t="shared" si="1099"/>
        <v>0</v>
      </c>
      <c r="JJ205" s="244">
        <v>0</v>
      </c>
      <c r="JK205" s="243">
        <f t="shared" si="878"/>
        <v>0</v>
      </c>
      <c r="JL205" s="243">
        <f t="shared" si="879"/>
        <v>0</v>
      </c>
      <c r="JM205" s="243">
        <f t="shared" si="880"/>
        <v>0</v>
      </c>
      <c r="JN205" s="243">
        <f t="shared" si="1100"/>
        <v>0</v>
      </c>
      <c r="JO205" s="244">
        <v>8.6260714285714197</v>
      </c>
      <c r="JP205" s="243">
        <f t="shared" si="1101"/>
        <v>1.8977357142857123</v>
      </c>
      <c r="JQ205" s="244">
        <v>10.5093809523809</v>
      </c>
      <c r="JR205" s="243">
        <f t="shared" si="881"/>
        <v>0</v>
      </c>
      <c r="JS205" s="243">
        <f t="shared" si="882"/>
        <v>2.3898320746926554</v>
      </c>
      <c r="JT205" s="243">
        <f t="shared" si="883"/>
        <v>1.1711510084965344</v>
      </c>
      <c r="JU205" s="243">
        <f t="shared" si="1102"/>
        <v>29.513005414112662</v>
      </c>
      <c r="JV205" s="244">
        <v>7.9536904761904799</v>
      </c>
      <c r="JW205" s="243">
        <f t="shared" si="1103"/>
        <v>1.7498119047619056</v>
      </c>
      <c r="JX205" s="244">
        <v>16.318166666666698</v>
      </c>
      <c r="JY205" s="243">
        <f t="shared" si="884"/>
        <v>0</v>
      </c>
      <c r="JZ205" s="243">
        <f t="shared" si="885"/>
        <v>2.9566330622563379</v>
      </c>
      <c r="KA205" s="243">
        <f t="shared" si="886"/>
        <v>1.4489151054937712</v>
      </c>
      <c r="KB205" s="243">
        <f t="shared" si="1104"/>
        <v>36.512660658443032</v>
      </c>
      <c r="KC205" s="244">
        <v>29.803333333333299</v>
      </c>
      <c r="KD205" s="243">
        <f t="shared" si="1105"/>
        <v>6.5567333333333258</v>
      </c>
      <c r="KE205" s="244">
        <v>16.636666666666699</v>
      </c>
      <c r="KF205" s="243">
        <f t="shared" si="887"/>
        <v>0</v>
      </c>
      <c r="KG205" s="243">
        <f t="shared" si="888"/>
        <v>6.0215927609475433</v>
      </c>
      <c r="KH205" s="243">
        <f t="shared" si="889"/>
        <v>2.9509163047140436</v>
      </c>
      <c r="KI205" s="243">
        <f t="shared" si="1106"/>
        <v>74.363090878793884</v>
      </c>
      <c r="KJ205" s="244">
        <v>6.9320277777777797</v>
      </c>
      <c r="KK205" s="243">
        <f t="shared" si="1107"/>
        <v>1.5250461111111115</v>
      </c>
      <c r="KL205" s="244">
        <v>6.7192222222222204</v>
      </c>
      <c r="KM205" s="243">
        <f t="shared" si="890"/>
        <v>0</v>
      </c>
      <c r="KN205" s="243">
        <f t="shared" si="891"/>
        <v>1.7243605228623469</v>
      </c>
      <c r="KO205" s="243">
        <f t="shared" si="892"/>
        <v>0.84503283169867294</v>
      </c>
      <c r="KP205" s="243">
        <f t="shared" si="1108"/>
        <v>21.294827358806558</v>
      </c>
      <c r="KQ205" s="243">
        <f t="shared" si="1109"/>
        <v>259.18637301587296</v>
      </c>
      <c r="KR205" s="243">
        <f t="shared" si="1109"/>
        <v>57.021002063492055</v>
      </c>
      <c r="KS205" s="243">
        <f t="shared" si="1110"/>
        <v>519.21744704083085</v>
      </c>
      <c r="KT205" s="243">
        <f t="shared" si="1111"/>
        <v>0</v>
      </c>
      <c r="KU205" s="243">
        <f t="shared" si="1112"/>
        <v>0</v>
      </c>
      <c r="KV205" s="243">
        <f t="shared" si="1113"/>
        <v>0</v>
      </c>
      <c r="KW205" s="243">
        <f t="shared" si="1114"/>
        <v>94.92260644734445</v>
      </c>
      <c r="KX205" s="243">
        <f t="shared" si="1115"/>
        <v>3.0597018798243538</v>
      </c>
      <c r="KY205" s="243">
        <f t="shared" si="1116"/>
        <v>80.968532225494172</v>
      </c>
      <c r="KZ205" s="243">
        <f t="shared" si="1117"/>
        <v>46.517371428377011</v>
      </c>
      <c r="LA205" s="243">
        <f t="shared" si="1117"/>
        <v>1172.2377599951008</v>
      </c>
      <c r="LB205" s="244">
        <v>97.9</v>
      </c>
      <c r="LC205" s="243">
        <f t="shared" si="1118"/>
        <v>21.538</v>
      </c>
      <c r="LD205" s="243">
        <f t="shared" si="893"/>
        <v>0</v>
      </c>
      <c r="LE205" s="243">
        <f t="shared" si="1119"/>
        <v>0</v>
      </c>
      <c r="LF205" s="243">
        <f t="shared" si="1120"/>
        <v>0</v>
      </c>
      <c r="LG205" s="244">
        <v>8.312485438925</v>
      </c>
      <c r="LH205" s="243">
        <f t="shared" si="894"/>
        <v>14.515260657447417</v>
      </c>
      <c r="LI205" s="243">
        <f t="shared" si="1121"/>
        <v>0.46787980210350433</v>
      </c>
      <c r="LJ205" s="243">
        <f t="shared" si="1122"/>
        <v>12.381448363998844</v>
      </c>
      <c r="LK205" s="243">
        <f t="shared" si="895"/>
        <v>7.1132873048186216</v>
      </c>
      <c r="LL205" s="243">
        <f t="shared" si="1123"/>
        <v>179.25484008142925</v>
      </c>
      <c r="LM205" s="243">
        <f t="shared" si="896"/>
        <v>0.54166666784117723</v>
      </c>
      <c r="LN205" s="244">
        <v>6.1545228937110799E-2</v>
      </c>
      <c r="LO205" s="243">
        <f t="shared" si="1124"/>
        <v>1.9838272432769494E-3</v>
      </c>
      <c r="LP205" s="243">
        <f t="shared" si="1125"/>
        <v>5.2497787819218517E-2</v>
      </c>
      <c r="LQ205" s="243">
        <f t="shared" si="897"/>
        <v>3.0160594838914402E-2</v>
      </c>
      <c r="LR205" s="243">
        <f t="shared" si="1126"/>
        <v>0.7600469899406429</v>
      </c>
      <c r="LS205" s="244">
        <v>333.64865333333398</v>
      </c>
      <c r="LT205" s="243">
        <f t="shared" si="898"/>
        <v>37.909814232799896</v>
      </c>
      <c r="LU205" s="243">
        <f t="shared" si="1127"/>
        <v>1.2219716062709831</v>
      </c>
      <c r="LV205" s="243">
        <f t="shared" si="1128"/>
        <v>32.336891392396318</v>
      </c>
      <c r="LW205" s="243">
        <f t="shared" si="899"/>
        <v>18.577923378306693</v>
      </c>
      <c r="LX205" s="243">
        <f t="shared" si="1129"/>
        <v>468.16366913332865</v>
      </c>
      <c r="LY205" s="245">
        <f t="shared" si="900"/>
        <v>0</v>
      </c>
      <c r="LZ205" s="244">
        <v>0</v>
      </c>
      <c r="MA205" s="249">
        <f t="shared" si="1130"/>
        <v>0</v>
      </c>
      <c r="MB205" s="249">
        <f t="shared" si="1131"/>
        <v>0</v>
      </c>
      <c r="MC205" s="249">
        <f t="shared" si="901"/>
        <v>0</v>
      </c>
      <c r="MD205" s="247">
        <f t="shared" si="1132"/>
        <v>0</v>
      </c>
      <c r="ME205" s="250">
        <f t="shared" si="1133"/>
        <v>5431.6364533945143</v>
      </c>
      <c r="MF205" s="251">
        <f t="shared" si="1180"/>
        <v>1621.6111900606581</v>
      </c>
      <c r="MG205" s="252" t="e">
        <f t="shared" si="1134"/>
        <v>#REF!</v>
      </c>
      <c r="MH205" s="252" t="e">
        <f t="shared" si="1181"/>
        <v>#REF!</v>
      </c>
      <c r="MI205" s="252">
        <f t="shared" si="1135"/>
        <v>333.64865333333398</v>
      </c>
      <c r="MJ205" s="252">
        <f t="shared" si="1136"/>
        <v>0</v>
      </c>
      <c r="MK205" s="252">
        <f t="shared" si="1182"/>
        <v>881.80983333333324</v>
      </c>
      <c r="ML205" s="252">
        <f t="shared" si="1137"/>
        <v>0</v>
      </c>
      <c r="MM205" s="252">
        <f t="shared" si="1138"/>
        <v>0</v>
      </c>
      <c r="MN205" s="252">
        <f t="shared" si="1139"/>
        <v>246.036</v>
      </c>
      <c r="MO205" s="252">
        <f t="shared" si="1140"/>
        <v>51.510000111690537</v>
      </c>
      <c r="MP205" s="253">
        <f t="shared" si="1141"/>
        <v>1.3200000028621899</v>
      </c>
      <c r="MQ205" s="254">
        <f t="shared" si="1183"/>
        <v>0</v>
      </c>
      <c r="MR205" s="255">
        <f t="shared" si="1142"/>
        <v>0</v>
      </c>
      <c r="MS205" s="255">
        <f t="shared" si="1184"/>
        <v>0</v>
      </c>
      <c r="MT205" s="255">
        <f t="shared" si="1185"/>
        <v>467.78488414834322</v>
      </c>
      <c r="MU205" s="255">
        <f t="shared" si="902"/>
        <v>15.078413277411061</v>
      </c>
      <c r="MV205" s="255">
        <f t="shared" si="1143"/>
        <v>486.80230557180448</v>
      </c>
      <c r="MW205" s="255" t="e">
        <f t="shared" si="903"/>
        <v>#REF!</v>
      </c>
      <c r="MX205" s="255" t="e">
        <f t="shared" si="904"/>
        <v>#REF!</v>
      </c>
      <c r="MY205" s="256" t="e">
        <f t="shared" si="1144"/>
        <v>#REF!</v>
      </c>
      <c r="MZ205" s="254">
        <f t="shared" si="1145"/>
        <v>235.92555445113916</v>
      </c>
      <c r="NA205" s="255">
        <f t="shared" si="905"/>
        <v>265.88809986643383</v>
      </c>
      <c r="NB205" s="255">
        <f t="shared" si="1146"/>
        <v>0.79362487352125466</v>
      </c>
      <c r="NC205" s="255">
        <f t="shared" si="906"/>
        <v>0.98409484316635576</v>
      </c>
      <c r="ND205" s="255">
        <f t="shared" si="1147"/>
        <v>241.31333356245952</v>
      </c>
      <c r="NE205" s="255">
        <f t="shared" si="1215"/>
        <v>0.97767309815922032</v>
      </c>
      <c r="NF205" s="256">
        <f t="shared" si="1186"/>
        <v>3.2887734042919741E-3</v>
      </c>
      <c r="NG205" s="257">
        <f t="shared" si="1187"/>
        <v>1.1249537890832511</v>
      </c>
      <c r="NH205" s="254">
        <f t="shared" si="1148"/>
        <v>703.42161691578906</v>
      </c>
      <c r="NI205" s="255">
        <f t="shared" si="907"/>
        <v>792.75616226409431</v>
      </c>
      <c r="NJ205" s="255" t="e">
        <f t="shared" si="1149"/>
        <v>#REF!</v>
      </c>
      <c r="NK205" s="255" t="e">
        <f t="shared" si="908"/>
        <v>#REF!</v>
      </c>
      <c r="NL205" s="255">
        <f t="shared" si="1150"/>
        <v>757.1501085427991</v>
      </c>
      <c r="NM205" s="255">
        <f t="shared" si="1188"/>
        <v>0.92903852086818661</v>
      </c>
      <c r="NN205" s="256" t="e">
        <f t="shared" si="1189"/>
        <v>#REF!</v>
      </c>
      <c r="NO205" s="257" t="e">
        <f t="shared" si="1216"/>
        <v>#REF!</v>
      </c>
      <c r="NP205" s="254">
        <f t="shared" si="1151"/>
        <v>119.21725960626861</v>
      </c>
      <c r="NQ205" s="255">
        <f t="shared" si="909"/>
        <v>134.35785157626472</v>
      </c>
      <c r="NR205" s="255">
        <f t="shared" si="1152"/>
        <v>104.84886921842404</v>
      </c>
      <c r="NS205" s="255">
        <f t="shared" si="910"/>
        <v>130.01259783084581</v>
      </c>
      <c r="NT205" s="255">
        <f t="shared" si="1153"/>
        <v>1122.8149823086869</v>
      </c>
      <c r="NU205" s="255">
        <f t="shared" si="1154"/>
        <v>0.10617711865684129</v>
      </c>
      <c r="NV205" s="256">
        <f t="shared" si="1155"/>
        <v>9.3380361742981047E-2</v>
      </c>
      <c r="NW205" s="257">
        <f t="shared" si="911"/>
        <v>1.0358957808877343</v>
      </c>
      <c r="NX205" s="254">
        <f t="shared" si="1156"/>
        <v>19.486519334784084</v>
      </c>
      <c r="NY205" s="255">
        <f t="shared" si="912"/>
        <v>21.961307290301662</v>
      </c>
      <c r="NZ205" s="255">
        <f t="shared" si="1157"/>
        <v>6.8872195296624805E-2</v>
      </c>
      <c r="OA205" s="255">
        <f t="shared" si="913"/>
        <v>8.5401522167814756E-2</v>
      </c>
      <c r="OB205" s="255">
        <f t="shared" si="1158"/>
        <v>20.941605525860783</v>
      </c>
      <c r="OC205" s="255">
        <f t="shared" si="1190"/>
        <v>0.9305169706649371</v>
      </c>
      <c r="OD205" s="256">
        <f t="shared" si="1191"/>
        <v>3.2887734042919749E-3</v>
      </c>
      <c r="OE205" s="257">
        <f t="shared" si="1192"/>
        <v>1.1189649608914769</v>
      </c>
      <c r="OF205" s="254">
        <f t="shared" si="1159"/>
        <v>0</v>
      </c>
      <c r="OG205" s="255">
        <f t="shared" si="914"/>
        <v>0</v>
      </c>
      <c r="OH205" s="255">
        <f t="shared" si="1160"/>
        <v>0</v>
      </c>
      <c r="OI205" s="255">
        <f t="shared" si="915"/>
        <v>0</v>
      </c>
      <c r="OJ205" s="255">
        <f t="shared" si="1161"/>
        <v>0</v>
      </c>
      <c r="OK205" s="255"/>
      <c r="OL205" s="256"/>
      <c r="OM205" s="257"/>
      <c r="ON205" s="258"/>
      <c r="OO205" s="254">
        <f t="shared" si="1162"/>
        <v>0</v>
      </c>
      <c r="OP205" s="255">
        <f t="shared" si="916"/>
        <v>0</v>
      </c>
      <c r="OQ205" s="255">
        <f t="shared" si="1163"/>
        <v>0</v>
      </c>
      <c r="OR205" s="255">
        <f t="shared" si="917"/>
        <v>0</v>
      </c>
      <c r="OS205" s="255">
        <f t="shared" si="1164"/>
        <v>0</v>
      </c>
      <c r="OT205" s="255"/>
      <c r="OU205" s="256"/>
      <c r="OV205" s="257"/>
      <c r="OW205" s="258"/>
      <c r="OX205" s="254">
        <f t="shared" si="1165"/>
        <v>339.78935577504751</v>
      </c>
      <c r="OY205" s="255">
        <f t="shared" si="918"/>
        <v>382.94260395847857</v>
      </c>
      <c r="OZ205" s="255">
        <f t="shared" si="1166"/>
        <v>1.9663717591764849</v>
      </c>
      <c r="PA205" s="255">
        <f t="shared" si="919"/>
        <v>2.4383009813788412</v>
      </c>
      <c r="PB205" s="255">
        <f t="shared" si="1167"/>
        <v>597.90429970343814</v>
      </c>
      <c r="PC205" s="255">
        <f t="shared" si="1218"/>
        <v>0.56830057242201437</v>
      </c>
      <c r="PD205" s="259">
        <f t="shared" si="920"/>
        <v>3.2887734042919741E-3</v>
      </c>
      <c r="PE205" s="257">
        <f t="shared" si="1219"/>
        <v>1.072963478314626</v>
      </c>
      <c r="PF205" s="254">
        <f t="shared" si="921"/>
        <v>6.0906027354330341</v>
      </c>
      <c r="PG205" s="255">
        <f t="shared" si="922"/>
        <v>6.864109282833029</v>
      </c>
      <c r="PH205" s="255">
        <f t="shared" si="1168"/>
        <v>0.1886528147098997</v>
      </c>
      <c r="PI205" s="255">
        <f t="shared" si="923"/>
        <v>0.23392949024027562</v>
      </c>
      <c r="PJ205" s="255">
        <f t="shared" si="924"/>
        <v>57.362667323388386</v>
      </c>
      <c r="PK205" s="255">
        <f t="shared" si="1193"/>
        <v>0.1061771186666859</v>
      </c>
      <c r="PL205" s="259">
        <f t="shared" si="1194"/>
        <v>3.2887734045969059E-3</v>
      </c>
      <c r="PM205" s="257">
        <f t="shared" si="1195"/>
        <v>1.0142737996877724</v>
      </c>
      <c r="PN205" s="254">
        <f t="shared" si="925"/>
        <v>0.15607834616135882</v>
      </c>
      <c r="PO205" s="255">
        <f t="shared" si="926"/>
        <v>0.17590029612385139</v>
      </c>
      <c r="PP205" s="255">
        <f t="shared" si="1169"/>
        <v>4.8344343897702815E-3</v>
      </c>
      <c r="PQ205" s="255">
        <f t="shared" si="927"/>
        <v>5.9946986433151491E-3</v>
      </c>
      <c r="PR205" s="255">
        <f t="shared" si="928"/>
        <v>1.4699809913972541</v>
      </c>
      <c r="PS205" s="255">
        <f t="shared" si="1196"/>
        <v>0.10617711866668589</v>
      </c>
      <c r="PT205" s="259">
        <f t="shared" si="1197"/>
        <v>3.2887734045969051E-3</v>
      </c>
      <c r="PU205" s="257">
        <f t="shared" si="1198"/>
        <v>1.0142737996877724</v>
      </c>
      <c r="PV205" s="254">
        <f t="shared" si="929"/>
        <v>18.449457709837173</v>
      </c>
      <c r="PW205" s="255">
        <f t="shared" si="930"/>
        <v>20.792538838986495</v>
      </c>
      <c r="PX205" s="255">
        <f t="shared" si="931"/>
        <v>6.1194364136193655E-2</v>
      </c>
      <c r="PY205" s="255">
        <f t="shared" si="932"/>
        <v>7.5881011528880132E-2</v>
      </c>
      <c r="PZ205" s="255">
        <f t="shared" si="933"/>
        <v>18.607047860558797</v>
      </c>
      <c r="QA205" s="255">
        <f t="shared" si="1170"/>
        <v>0.99153062044540297</v>
      </c>
      <c r="QB205" s="259">
        <f t="shared" si="934"/>
        <v>3.2887734042919745E-3</v>
      </c>
      <c r="QC205" s="257">
        <f t="shared" si="1171"/>
        <v>1.1267136944135963</v>
      </c>
      <c r="QD205" s="254">
        <f t="shared" si="935"/>
        <v>47.738059792251889</v>
      </c>
      <c r="QE205" s="255">
        <f t="shared" si="936"/>
        <v>53.800793385867877</v>
      </c>
      <c r="QF205" s="255">
        <f t="shared" si="937"/>
        <v>0.15945191005323234</v>
      </c>
      <c r="QG205" s="255">
        <f t="shared" si="938"/>
        <v>0.1977203684660081</v>
      </c>
      <c r="QH205" s="255">
        <f t="shared" si="939"/>
        <v>48.483702113724682</v>
      </c>
      <c r="QI205" s="255">
        <f t="shared" si="1199"/>
        <v>0.98462076349442551</v>
      </c>
      <c r="QJ205" s="259">
        <f t="shared" si="1200"/>
        <v>3.2887734042919749E-3</v>
      </c>
      <c r="QK205" s="257">
        <f t="shared" si="1201"/>
        <v>1.1258361425808221</v>
      </c>
      <c r="QL205" s="254">
        <f t="shared" si="940"/>
        <v>414.98898439446793</v>
      </c>
      <c r="QM205" s="255">
        <f t="shared" si="941"/>
        <v>467.69258541256534</v>
      </c>
      <c r="QN205" s="255">
        <f t="shared" si="942"/>
        <v>3.0597018798243538</v>
      </c>
      <c r="QO205" s="255">
        <f t="shared" si="943"/>
        <v>3.7940303309821988</v>
      </c>
      <c r="QP205" s="255">
        <f t="shared" si="1172"/>
        <v>930.34742856754031</v>
      </c>
      <c r="QQ205" s="255">
        <f t="shared" si="1173"/>
        <v>0.44605807642573714</v>
      </c>
      <c r="QR205" s="259">
        <f t="shared" si="944"/>
        <v>3.2887734042919741E-3</v>
      </c>
      <c r="QS205" s="257">
        <f t="shared" si="1174"/>
        <v>1.0574386813230987</v>
      </c>
      <c r="QT205" s="254">
        <f t="shared" si="945"/>
        <v>134.54336700407859</v>
      </c>
      <c r="QU205" s="255">
        <f t="shared" si="946"/>
        <v>151.63037461359656</v>
      </c>
      <c r="QV205" s="255">
        <f t="shared" si="947"/>
        <v>0.46787980210350433</v>
      </c>
      <c r="QW205" s="255">
        <f t="shared" si="948"/>
        <v>0.58017095460834534</v>
      </c>
      <c r="QX205" s="255">
        <f t="shared" si="949"/>
        <v>142.26574609637242</v>
      </c>
      <c r="QY205" s="255">
        <f t="shared" si="1202"/>
        <v>0.94571863358406316</v>
      </c>
      <c r="QZ205" s="259">
        <f t="shared" si="1203"/>
        <v>3.2887734042919736E-3</v>
      </c>
      <c r="RA205" s="257">
        <f t="shared" si="1204"/>
        <v>1.120895572082206</v>
      </c>
      <c r="RB205" s="254">
        <f t="shared" si="950"/>
        <v>6.4047301139446594E-2</v>
      </c>
      <c r="RC205" s="255">
        <f t="shared" si="951"/>
        <v>7.2181308384156317E-2</v>
      </c>
      <c r="RD205" s="255">
        <f t="shared" si="1175"/>
        <v>1.9838272432769494E-3</v>
      </c>
      <c r="RE205" s="255">
        <f t="shared" si="952"/>
        <v>2.4599457816634174E-3</v>
      </c>
      <c r="RF205" s="255">
        <f t="shared" si="953"/>
        <v>0.60321189677828801</v>
      </c>
      <c r="RG205" s="255">
        <f t="shared" si="1205"/>
        <v>0.1061771186568413</v>
      </c>
      <c r="RH205" s="259">
        <f t="shared" si="1206"/>
        <v>3.2887734042919745E-3</v>
      </c>
      <c r="RI205" s="257">
        <f t="shared" si="1207"/>
        <v>1.0142737996864488</v>
      </c>
      <c r="RJ205" s="254">
        <f t="shared" si="954"/>
        <v>39.451007498723506</v>
      </c>
      <c r="RK205" s="255">
        <f t="shared" si="955"/>
        <v>44.461285451061393</v>
      </c>
      <c r="RL205" s="255">
        <f t="shared" si="1176"/>
        <v>1.2219716062709831</v>
      </c>
      <c r="RM205" s="255">
        <f t="shared" si="956"/>
        <v>1.515244791776019</v>
      </c>
      <c r="RN205" s="255">
        <f t="shared" si="957"/>
        <v>371.55846756613386</v>
      </c>
      <c r="RO205" s="255">
        <f t="shared" si="1208"/>
        <v>0.10617711865684128</v>
      </c>
      <c r="RP205" s="259">
        <f t="shared" si="1209"/>
        <v>3.2887734042919741E-3</v>
      </c>
      <c r="RQ205" s="257">
        <f t="shared" si="1210"/>
        <v>1.0142737996864488</v>
      </c>
      <c r="RR205" s="254">
        <f t="shared" si="958"/>
        <v>0</v>
      </c>
      <c r="RS205" s="255">
        <f t="shared" si="959"/>
        <v>0</v>
      </c>
      <c r="RT205" s="255">
        <f t="shared" si="1177"/>
        <v>0</v>
      </c>
      <c r="RU205" s="255">
        <f t="shared" si="960"/>
        <v>0</v>
      </c>
      <c r="RV205" s="255">
        <f t="shared" si="961"/>
        <v>0</v>
      </c>
      <c r="RW205" s="255"/>
      <c r="RX205" s="259"/>
      <c r="RY205" s="257"/>
      <c r="RZ205" s="260"/>
      <c r="SA205" s="242" t="e">
        <f t="shared" si="962"/>
        <v>#REF!</v>
      </c>
      <c r="SB205" s="242">
        <f t="shared" si="963"/>
        <v>0.23995264321145743</v>
      </c>
      <c r="SC205" s="242">
        <f t="shared" si="964"/>
        <v>0.69094248585211882</v>
      </c>
      <c r="SD205" s="242">
        <f t="shared" si="965"/>
        <v>2.0365162288224881E-2</v>
      </c>
      <c r="SE205" s="242">
        <f t="shared" si="966"/>
        <v>0</v>
      </c>
      <c r="SF205" s="262">
        <v>0</v>
      </c>
      <c r="SG205" s="242">
        <f t="shared" si="967"/>
        <v>0</v>
      </c>
      <c r="SH205" s="262">
        <v>0</v>
      </c>
      <c r="SI205" s="242">
        <f t="shared" si="968"/>
        <v>0.4797219711544693</v>
      </c>
      <c r="SJ205" s="242">
        <f t="shared" si="969"/>
        <v>3.4586736569353037E-2</v>
      </c>
      <c r="SK205" s="242">
        <f t="shared" si="970"/>
        <v>8.1141903975021795E-4</v>
      </c>
      <c r="SL205" s="242">
        <f t="shared" si="971"/>
        <v>1.8703447327265699E-2</v>
      </c>
      <c r="SM205" s="242">
        <f t="shared" si="972"/>
        <v>4.8410954130975348E-2</v>
      </c>
      <c r="SN205" s="242">
        <f t="shared" si="973"/>
        <v>0.69568890844246667</v>
      </c>
      <c r="SO205" s="242">
        <f t="shared" si="974"/>
        <v>0.13921523005261</v>
      </c>
      <c r="SP205" s="242">
        <f t="shared" si="975"/>
        <v>4.0570951987457956E-4</v>
      </c>
      <c r="SQ205" s="242">
        <f t="shared" si="976"/>
        <v>0.22385022759079926</v>
      </c>
      <c r="SR205" s="242">
        <f t="shared" si="977"/>
        <v>0</v>
      </c>
      <c r="SS205" s="242" t="e">
        <f t="shared" si="978"/>
        <v>#REF!</v>
      </c>
      <c r="ST205" s="242" t="e">
        <f t="shared" si="979"/>
        <v>#REF!</v>
      </c>
      <c r="SU205" s="242" t="e">
        <f t="shared" si="1211"/>
        <v>#REF!</v>
      </c>
      <c r="SV205" s="242" t="e">
        <f t="shared" si="1212"/>
        <v>#REF!</v>
      </c>
      <c r="SW205" s="242" t="e">
        <f t="shared" si="980"/>
        <v>#REF!</v>
      </c>
      <c r="SX205" s="242" t="e">
        <f t="shared" si="980"/>
        <v>#REF!</v>
      </c>
      <c r="SY205" s="242" t="e">
        <f t="shared" si="980"/>
        <v>#REF!</v>
      </c>
      <c r="SZ205" s="263" t="e">
        <f t="shared" si="980"/>
        <v>#REF!</v>
      </c>
      <c r="TA205" s="264">
        <f t="shared" si="981"/>
        <v>1393.4970000000001</v>
      </c>
      <c r="TB205" s="264">
        <f t="shared" si="982"/>
        <v>452.40929999999997</v>
      </c>
      <c r="TC205" s="264">
        <f t="shared" si="983"/>
        <v>1414.7070000000001</v>
      </c>
      <c r="TD205" s="264">
        <f t="shared" si="984"/>
        <v>38.602200000000003</v>
      </c>
      <c r="TE205" s="264">
        <f t="shared" si="985"/>
        <v>0</v>
      </c>
      <c r="TF205" s="264">
        <f t="shared" si="985"/>
        <v>0</v>
      </c>
      <c r="TG205" s="264">
        <f t="shared" si="986"/>
        <v>948.29909999999995</v>
      </c>
      <c r="TH205" s="264">
        <f t="shared" si="987"/>
        <v>72.326099999999997</v>
      </c>
      <c r="TI205" s="264">
        <f t="shared" si="988"/>
        <v>1.6968000000000001</v>
      </c>
      <c r="TJ205" s="264">
        <f t="shared" si="989"/>
        <v>35.208599999999997</v>
      </c>
      <c r="TK205" s="264">
        <f t="shared" si="990"/>
        <v>91.202999999999989</v>
      </c>
      <c r="TL205" s="264">
        <f t="shared" si="991"/>
        <v>1395.4059</v>
      </c>
      <c r="TM205" s="264">
        <f t="shared" si="992"/>
        <v>263.4282</v>
      </c>
      <c r="TN205" s="264">
        <f t="shared" si="993"/>
        <v>0.84840000000000004</v>
      </c>
      <c r="TO205" s="264">
        <f t="shared" si="994"/>
        <v>468.10470000000004</v>
      </c>
      <c r="TP205" s="264">
        <f t="shared" si="994"/>
        <v>0</v>
      </c>
      <c r="TQ205" s="264"/>
      <c r="TR205" s="264"/>
      <c r="TS205" s="264" t="e">
        <f t="shared" si="995"/>
        <v>#REF!</v>
      </c>
      <c r="TT205" s="264">
        <f t="shared" si="996"/>
        <v>508.93955625150119</v>
      </c>
      <c r="TU205" s="264">
        <f t="shared" si="997"/>
        <v>1465.489012492344</v>
      </c>
      <c r="TV205" s="264">
        <f t="shared" si="998"/>
        <v>43.19450921332497</v>
      </c>
      <c r="TW205" s="264">
        <f t="shared" si="998"/>
        <v>0</v>
      </c>
      <c r="TX205" s="264">
        <f t="shared" si="999"/>
        <v>0</v>
      </c>
      <c r="TY205" s="264">
        <f t="shared" si="1000"/>
        <v>1017.4903008186294</v>
      </c>
      <c r="TZ205" s="264">
        <f t="shared" si="1001"/>
        <v>73.358468263597786</v>
      </c>
      <c r="UA205" s="264">
        <f t="shared" si="1002"/>
        <v>1.7210197833102123</v>
      </c>
      <c r="UB205" s="264">
        <f t="shared" si="1003"/>
        <v>39.670011781130547</v>
      </c>
      <c r="UC205" s="264">
        <f t="shared" si="1004"/>
        <v>102.67963371179872</v>
      </c>
      <c r="UD205" s="264">
        <f t="shared" si="1005"/>
        <v>1475.5561748064717</v>
      </c>
      <c r="UE205" s="264">
        <f t="shared" si="1006"/>
        <v>295.27550294158578</v>
      </c>
      <c r="UF205" s="264">
        <f t="shared" si="1007"/>
        <v>0.86050989165398328</v>
      </c>
      <c r="UG205" s="264">
        <f t="shared" si="1008"/>
        <v>474.78633272008523</v>
      </c>
      <c r="UH205" s="264">
        <f t="shared" si="1008"/>
        <v>0</v>
      </c>
      <c r="UI205" s="191"/>
      <c r="UJ205" s="191"/>
      <c r="UK205" s="191"/>
      <c r="UL205" s="191"/>
      <c r="UM205" s="189"/>
      <c r="UN205" s="191"/>
      <c r="UO205" s="191"/>
      <c r="UP205" s="191"/>
      <c r="UQ205" s="191"/>
      <c r="UR205" s="191"/>
      <c r="US205" s="191"/>
      <c r="UT205" s="191"/>
      <c r="UU205" s="191"/>
      <c r="UV205" s="192"/>
      <c r="UW205" s="191"/>
      <c r="UX205" s="191"/>
      <c r="UY205" s="191"/>
      <c r="UZ205" s="191"/>
      <c r="VA205" s="191"/>
      <c r="VB205" s="191"/>
      <c r="VC205" s="191"/>
      <c r="VD205" s="191"/>
      <c r="VE205" s="191"/>
      <c r="VF205" s="191"/>
      <c r="VG205" s="191"/>
      <c r="VH205" s="191"/>
      <c r="VI205" s="191"/>
      <c r="VJ205" s="191"/>
      <c r="VK205" s="191"/>
      <c r="VL205" s="191"/>
      <c r="VM205" s="191"/>
      <c r="VN205" s="219"/>
      <c r="VO205" s="191"/>
      <c r="VP205" s="191"/>
      <c r="VQ205" s="191"/>
      <c r="VR205" s="191"/>
      <c r="VS205" s="191"/>
      <c r="VT205" s="191"/>
      <c r="VU205" s="191"/>
      <c r="VV205" s="191"/>
    </row>
    <row r="206" spans="1:594" ht="23.1" hidden="1" customHeight="1" thickBot="1" x14ac:dyDescent="0.35">
      <c r="A206" s="265">
        <v>169</v>
      </c>
      <c r="B206" s="266" t="s">
        <v>181</v>
      </c>
      <c r="C206" s="265">
        <v>5</v>
      </c>
      <c r="D206" s="267">
        <v>1796</v>
      </c>
      <c r="E206" s="239">
        <v>61.9</v>
      </c>
      <c r="F206" s="240">
        <f t="shared" si="1009"/>
        <v>1734.1</v>
      </c>
      <c r="G206" s="240"/>
      <c r="H206" s="268">
        <f>442+192</f>
        <v>634</v>
      </c>
      <c r="I206" s="269">
        <v>3.0550999999999999</v>
      </c>
      <c r="J206" s="269">
        <v>3.0550999999999999</v>
      </c>
      <c r="K206" s="269">
        <f t="shared" si="1220"/>
        <v>2.4874999999999998</v>
      </c>
      <c r="L206" s="269">
        <f t="shared" si="1221"/>
        <v>2.6494999999999997</v>
      </c>
      <c r="M206" s="269">
        <v>0.67879999999999996</v>
      </c>
      <c r="N206" s="269">
        <v>0.16200000000000001</v>
      </c>
      <c r="O206" s="269">
        <v>0.40560000000000002</v>
      </c>
      <c r="P206" s="269">
        <v>1.89E-2</v>
      </c>
      <c r="Q206" s="269">
        <v>0</v>
      </c>
      <c r="R206" s="269">
        <v>0</v>
      </c>
      <c r="S206" s="269">
        <v>0.5071</v>
      </c>
      <c r="T206" s="269">
        <v>4.9700000000000001E-2</v>
      </c>
      <c r="U206" s="269">
        <v>1.2999999999999999E-3</v>
      </c>
      <c r="V206" s="269">
        <v>0.1537</v>
      </c>
      <c r="W206" s="269">
        <v>9.8299999999999998E-2</v>
      </c>
      <c r="X206" s="269">
        <v>0.59130000000000005</v>
      </c>
      <c r="Y206" s="269">
        <v>9.8599999999999993E-2</v>
      </c>
      <c r="Z206" s="269">
        <v>5.0000000000000001E-4</v>
      </c>
      <c r="AA206" s="269">
        <v>0.2893</v>
      </c>
      <c r="AB206" s="269">
        <v>0</v>
      </c>
      <c r="AC206" s="244">
        <v>107.06</v>
      </c>
      <c r="AD206" s="243">
        <f t="shared" si="1217"/>
        <v>23.5532</v>
      </c>
      <c r="AE206" s="243">
        <f t="shared" si="806"/>
        <v>0</v>
      </c>
      <c r="AF206" s="243">
        <f t="shared" si="1010"/>
        <v>0</v>
      </c>
      <c r="AG206" s="243">
        <f t="shared" si="1011"/>
        <v>0</v>
      </c>
      <c r="AH206" s="244">
        <v>3.8880035220833302</v>
      </c>
      <c r="AI206" s="243">
        <f t="shared" si="807"/>
        <v>15.282290483324935</v>
      </c>
      <c r="AJ206" s="243">
        <f t="shared" si="1012"/>
        <v>0.49260397148691304</v>
      </c>
      <c r="AK206" s="243">
        <f t="shared" si="1013"/>
        <v>13.035721160531565</v>
      </c>
      <c r="AL206" s="243">
        <f t="shared" si="808"/>
        <v>7.4891747002704143</v>
      </c>
      <c r="AM206" s="243">
        <f t="shared" si="1014"/>
        <v>188.7272024468144</v>
      </c>
      <c r="AN206" s="244">
        <v>450.4</v>
      </c>
      <c r="AO206" s="244">
        <v>99.087999999999994</v>
      </c>
      <c r="AP206" s="243">
        <f t="shared" si="1015"/>
        <v>0</v>
      </c>
      <c r="AQ206" s="243">
        <f t="shared" si="1016"/>
        <v>0</v>
      </c>
      <c r="AR206" s="243">
        <f t="shared" si="1017"/>
        <v>0</v>
      </c>
      <c r="AS206" s="244">
        <v>43.145273643783298</v>
      </c>
      <c r="AT206" s="244" t="e">
        <f t="shared" si="809"/>
        <v>#REF!</v>
      </c>
      <c r="AU206" s="243">
        <f t="shared" si="810"/>
        <v>67.336154627204394</v>
      </c>
      <c r="AV206" s="243">
        <f t="shared" si="1018"/>
        <v>2.170489903343404</v>
      </c>
      <c r="AW206" s="243">
        <f t="shared" si="1019"/>
        <v>57.437419914275708</v>
      </c>
      <c r="AX206" s="243">
        <f t="shared" si="811"/>
        <v>32.998471413549389</v>
      </c>
      <c r="AY206" s="243">
        <f t="shared" si="1020"/>
        <v>831.56147962144451</v>
      </c>
      <c r="AZ206" s="244">
        <v>86</v>
      </c>
      <c r="BA206" s="243">
        <f t="shared" si="1021"/>
        <v>438.35633333333323</v>
      </c>
      <c r="BB206" s="243">
        <f t="shared" si="1022"/>
        <v>45.714303333333326</v>
      </c>
      <c r="BC206" s="243">
        <f t="shared" si="1023"/>
        <v>36.571442666666663</v>
      </c>
      <c r="BD206" s="243">
        <f t="shared" si="1024"/>
        <v>9.1428606666666639</v>
      </c>
      <c r="BE206" s="244">
        <v>17.14286375</v>
      </c>
      <c r="BF206" s="243">
        <f t="shared" si="1025"/>
        <v>13.714291000000001</v>
      </c>
      <c r="BG206" s="243">
        <f t="shared" si="1026"/>
        <v>3.4285727499999989</v>
      </c>
      <c r="BH206" s="243">
        <f t="shared" si="812"/>
        <v>56.948860731004395</v>
      </c>
      <c r="BI206" s="243">
        <f t="shared" si="1027"/>
        <v>1.8356695286192721</v>
      </c>
      <c r="BJ206" s="243">
        <f t="shared" si="1028"/>
        <v>48.577107581441766</v>
      </c>
      <c r="BK206" s="243">
        <f t="shared" si="813"/>
        <v>27.908118057383547</v>
      </c>
      <c r="BL206" s="243">
        <f t="shared" si="1029"/>
        <v>703.28457504606524</v>
      </c>
      <c r="BM206" s="244">
        <v>11.97</v>
      </c>
      <c r="BN206" s="243">
        <f t="shared" si="1030"/>
        <v>2.6334</v>
      </c>
      <c r="BO206" s="243">
        <f t="shared" si="814"/>
        <v>0</v>
      </c>
      <c r="BP206" s="243">
        <f t="shared" si="1031"/>
        <v>0</v>
      </c>
      <c r="BQ206" s="243">
        <f t="shared" si="1032"/>
        <v>0</v>
      </c>
      <c r="BR206" s="244">
        <v>2.2775693697500001</v>
      </c>
      <c r="BS206" s="243">
        <f t="shared" si="815"/>
        <v>1.9180488411486465</v>
      </c>
      <c r="BT206" s="243">
        <f t="shared" si="1033"/>
        <v>6.1825711118803965E-2</v>
      </c>
      <c r="BU206" s="243">
        <f t="shared" si="1034"/>
        <v>1.6360865468940213</v>
      </c>
      <c r="BV206" s="243">
        <f t="shared" si="816"/>
        <v>0.93995091054493241</v>
      </c>
      <c r="BW206" s="243">
        <f t="shared" si="1035"/>
        <v>23.686762945732298</v>
      </c>
      <c r="BX206" s="244">
        <v>0</v>
      </c>
      <c r="BY206" s="243">
        <f t="shared" si="817"/>
        <v>0</v>
      </c>
      <c r="BZ206" s="243">
        <f t="shared" si="1036"/>
        <v>0</v>
      </c>
      <c r="CA206" s="243">
        <f t="shared" si="1037"/>
        <v>0</v>
      </c>
      <c r="CB206" s="243">
        <f t="shared" si="818"/>
        <v>0</v>
      </c>
      <c r="CC206" s="243">
        <f t="shared" si="1038"/>
        <v>0</v>
      </c>
      <c r="CD206" s="245"/>
      <c r="CE206" s="243">
        <f t="shared" si="819"/>
        <v>0</v>
      </c>
      <c r="CF206" s="243">
        <f t="shared" si="1039"/>
        <v>0</v>
      </c>
      <c r="CG206" s="243">
        <f t="shared" si="1040"/>
        <v>0</v>
      </c>
      <c r="CH206" s="243">
        <f t="shared" si="820"/>
        <v>0</v>
      </c>
      <c r="CI206" s="243">
        <f t="shared" si="1041"/>
        <v>0</v>
      </c>
      <c r="CJ206" s="245"/>
      <c r="CK206" s="243">
        <f t="shared" si="821"/>
        <v>0</v>
      </c>
      <c r="CL206" s="243">
        <f t="shared" si="1042"/>
        <v>0</v>
      </c>
      <c r="CM206" s="243">
        <f t="shared" si="1043"/>
        <v>0</v>
      </c>
      <c r="CN206" s="243">
        <f t="shared" si="822"/>
        <v>0</v>
      </c>
      <c r="CO206" s="243">
        <f t="shared" si="1044"/>
        <v>0</v>
      </c>
      <c r="CP206" s="243">
        <v>0</v>
      </c>
      <c r="CQ206" s="243">
        <f t="shared" si="823"/>
        <v>0</v>
      </c>
      <c r="CR206" s="243">
        <f t="shared" si="1178"/>
        <v>0</v>
      </c>
      <c r="CS206" s="243">
        <f t="shared" si="1045"/>
        <v>0</v>
      </c>
      <c r="CT206" s="243">
        <f t="shared" si="824"/>
        <v>0</v>
      </c>
      <c r="CU206" s="243">
        <f t="shared" si="1046"/>
        <v>0</v>
      </c>
      <c r="CV206" s="243"/>
      <c r="CW206" s="243">
        <f t="shared" si="825"/>
        <v>0</v>
      </c>
      <c r="CX206" s="243">
        <f t="shared" si="1179"/>
        <v>0</v>
      </c>
      <c r="CY206" s="243">
        <f t="shared" si="1047"/>
        <v>0</v>
      </c>
      <c r="CZ206" s="243">
        <f t="shared" si="826"/>
        <v>0</v>
      </c>
      <c r="DA206" s="243">
        <f t="shared" si="1048"/>
        <v>0</v>
      </c>
      <c r="DB206" s="244">
        <v>0</v>
      </c>
      <c r="DC206" s="243">
        <f t="shared" si="1049"/>
        <v>0</v>
      </c>
      <c r="DD206" s="243">
        <f t="shared" si="827"/>
        <v>0</v>
      </c>
      <c r="DE206" s="244">
        <v>0</v>
      </c>
      <c r="DF206" s="244">
        <v>0</v>
      </c>
      <c r="DG206" s="243">
        <f t="shared" si="828"/>
        <v>0</v>
      </c>
      <c r="DH206" s="243">
        <f t="shared" si="829"/>
        <v>0</v>
      </c>
      <c r="DI206" s="243">
        <f t="shared" si="1050"/>
        <v>0</v>
      </c>
      <c r="DJ206" s="244">
        <v>118.14</v>
      </c>
      <c r="DK206" s="243">
        <f t="shared" si="1051"/>
        <v>25.9908</v>
      </c>
      <c r="DL206" s="243">
        <f t="shared" si="830"/>
        <v>0</v>
      </c>
      <c r="DM206" s="244">
        <v>4.9620863712399998</v>
      </c>
      <c r="DN206" s="244">
        <v>5.7734946174166701</v>
      </c>
      <c r="DO206" s="243">
        <f t="shared" si="831"/>
        <v>17.596221880507844</v>
      </c>
      <c r="DP206" s="243">
        <f t="shared" si="832"/>
        <v>8.6231301434582246</v>
      </c>
      <c r="DQ206" s="243">
        <f t="shared" si="1052"/>
        <v>217.30287961514725</v>
      </c>
      <c r="DR206" s="244">
        <v>25.03</v>
      </c>
      <c r="DS206" s="243">
        <f t="shared" si="1053"/>
        <v>5.5066000000000006</v>
      </c>
      <c r="DT206" s="243">
        <f t="shared" si="833"/>
        <v>0</v>
      </c>
      <c r="DU206" s="244">
        <v>1.058769697105</v>
      </c>
      <c r="DV206" s="244">
        <v>0</v>
      </c>
      <c r="DW206" s="243">
        <f t="shared" si="834"/>
        <v>3.5899278593438253</v>
      </c>
      <c r="DX206" s="243">
        <f t="shared" si="835"/>
        <v>1.7592648778224413</v>
      </c>
      <c r="DY206" s="243">
        <f t="shared" si="836"/>
        <v>44.333474921125514</v>
      </c>
      <c r="DZ206" s="244">
        <v>83.54</v>
      </c>
      <c r="EA206" s="243">
        <f t="shared" si="1054"/>
        <v>18.378800000000002</v>
      </c>
      <c r="EB206" s="243">
        <f t="shared" si="837"/>
        <v>0</v>
      </c>
      <c r="EC206" s="244">
        <v>3.4594448512699998</v>
      </c>
      <c r="ED206" s="244">
        <v>2.83692665E-2</v>
      </c>
      <c r="EE206" s="243">
        <f t="shared" si="838"/>
        <v>11.976506184548892</v>
      </c>
      <c r="EF206" s="243">
        <f t="shared" si="839"/>
        <v>5.8691560151159452</v>
      </c>
      <c r="EG206" s="243">
        <f t="shared" si="840"/>
        <v>147.90273158092182</v>
      </c>
      <c r="EH206" s="244">
        <v>9.06</v>
      </c>
      <c r="EI206" s="243">
        <f t="shared" si="1055"/>
        <v>1.9932000000000001</v>
      </c>
      <c r="EJ206" s="243">
        <f t="shared" si="841"/>
        <v>0</v>
      </c>
      <c r="EK206" s="244">
        <v>0.38205609105499999</v>
      </c>
      <c r="EL206" s="244">
        <v>0</v>
      </c>
      <c r="EM206" s="243">
        <f t="shared" si="842"/>
        <v>1.2992962200968006</v>
      </c>
      <c r="EN206" s="243">
        <f t="shared" si="843"/>
        <v>0.63672761555759017</v>
      </c>
      <c r="EO206" s="243">
        <f t="shared" si="1056"/>
        <v>16.045535912051268</v>
      </c>
      <c r="EP206" s="244">
        <v>0</v>
      </c>
      <c r="EQ206" s="244">
        <v>201.15559999999999</v>
      </c>
      <c r="ER206" s="244">
        <v>0</v>
      </c>
      <c r="ES206" s="244">
        <v>0</v>
      </c>
      <c r="ET206" s="244">
        <v>0</v>
      </c>
      <c r="EU206" s="243">
        <f t="shared" si="844"/>
        <v>22.855693711638704</v>
      </c>
      <c r="EV206" s="243">
        <f t="shared" si="1057"/>
        <v>0.73672238501987541</v>
      </c>
      <c r="EW206" s="243">
        <f t="shared" si="1058"/>
        <v>19.495798125322285</v>
      </c>
      <c r="EX206" s="243">
        <f t="shared" si="845"/>
        <v>11.200564685581936</v>
      </c>
      <c r="EY206" s="243">
        <f t="shared" si="1059"/>
        <v>282.25423007666473</v>
      </c>
      <c r="EZ206" s="245">
        <f t="shared" si="1060"/>
        <v>235.77000000000004</v>
      </c>
      <c r="FA206" s="245">
        <f t="shared" si="1060"/>
        <v>51.869399999999999</v>
      </c>
      <c r="FB206" s="245">
        <f t="shared" si="1060"/>
        <v>0</v>
      </c>
      <c r="FC206" s="245">
        <f t="shared" si="1061"/>
        <v>0</v>
      </c>
      <c r="FD206" s="245">
        <f t="shared" si="1062"/>
        <v>0</v>
      </c>
      <c r="FE206" s="245">
        <f t="shared" si="1063"/>
        <v>15.66422089458667</v>
      </c>
      <c r="FF206" s="245">
        <f t="shared" si="1064"/>
        <v>57.317645856136068</v>
      </c>
      <c r="FG206" s="245">
        <f t="shared" si="1065"/>
        <v>1.8475568185162532</v>
      </c>
      <c r="FH206" s="245">
        <f t="shared" si="1066"/>
        <v>48.891679540704928</v>
      </c>
      <c r="FI206" s="245">
        <f t="shared" si="1067"/>
        <v>28.088843337536133</v>
      </c>
      <c r="FJ206" s="245">
        <f t="shared" si="1067"/>
        <v>707.83885210591052</v>
      </c>
      <c r="FK206" s="244">
        <f t="shared" si="846"/>
        <v>63.529000137751638</v>
      </c>
      <c r="FL206" s="244">
        <v>7.2182895676536196</v>
      </c>
      <c r="FM206" s="243">
        <f t="shared" si="1068"/>
        <v>0.2326718048088762</v>
      </c>
      <c r="FN206" s="243">
        <f t="shared" si="1069"/>
        <v>6.157166699754705</v>
      </c>
      <c r="FO206" s="244">
        <v>3.5373644783826799</v>
      </c>
      <c r="FP206" s="244">
        <f t="shared" si="1070"/>
        <v>89.14158502054552</v>
      </c>
      <c r="FQ206" s="244">
        <f t="shared" si="847"/>
        <v>1.6280000035300333</v>
      </c>
      <c r="FR206" s="244">
        <v>0.184976552694676</v>
      </c>
      <c r="FS206" s="243">
        <f t="shared" si="1071"/>
        <v>5.962469080716677E-3</v>
      </c>
      <c r="FT206" s="243">
        <f t="shared" si="1072"/>
        <v>0.15778412043634626</v>
      </c>
      <c r="FU206" s="244">
        <v>9.0648827634733795E-2</v>
      </c>
      <c r="FV206" s="244">
        <f t="shared" si="1073"/>
        <v>2.2843504606313316</v>
      </c>
      <c r="FW206" s="270">
        <v>2.3903000000000001E-2</v>
      </c>
      <c r="FX206" s="243">
        <f t="shared" si="1074"/>
        <v>106.29734200041264</v>
      </c>
      <c r="FY206" s="243">
        <f t="shared" si="1075"/>
        <v>23.385415240090783</v>
      </c>
      <c r="FZ206" s="243">
        <f t="shared" si="848"/>
        <v>0</v>
      </c>
      <c r="GA206" s="243">
        <f t="shared" si="1076"/>
        <v>0</v>
      </c>
      <c r="GB206" s="243">
        <f t="shared" si="1077"/>
        <v>0</v>
      </c>
      <c r="GC206" s="243">
        <f t="shared" si="1078"/>
        <v>1.86126770412923</v>
      </c>
      <c r="GD206" s="243">
        <f t="shared" si="849"/>
        <v>14.946290054717272</v>
      </c>
      <c r="GE206" s="243">
        <f t="shared" si="1079"/>
        <v>0.48177345195621579</v>
      </c>
      <c r="GF206" s="243">
        <f t="shared" si="1080"/>
        <v>12.749114391609867</v>
      </c>
      <c r="GG206" s="243">
        <f t="shared" si="850"/>
        <v>7.3245157499674978</v>
      </c>
      <c r="GH206" s="247">
        <f t="shared" si="1081"/>
        <v>184.57779689918092</v>
      </c>
      <c r="GI206" s="244">
        <v>117</v>
      </c>
      <c r="GJ206" s="244">
        <v>4056.08</v>
      </c>
      <c r="GK206" s="244">
        <v>892.33759999999995</v>
      </c>
      <c r="GL206" s="244">
        <v>2487.8916134399301</v>
      </c>
      <c r="GM206" s="244">
        <v>71.022008333333304</v>
      </c>
      <c r="GN206" s="271">
        <v>67.56</v>
      </c>
      <c r="GO206" s="243">
        <f t="shared" si="1082"/>
        <v>14.863200000000001</v>
      </c>
      <c r="GP206" s="243">
        <f t="shared" si="851"/>
        <v>0</v>
      </c>
      <c r="GQ206" s="243">
        <f t="shared" si="1083"/>
        <v>0</v>
      </c>
      <c r="GR206" s="243">
        <f t="shared" si="1084"/>
        <v>0</v>
      </c>
      <c r="GS206" s="244">
        <v>1.35504706283333</v>
      </c>
      <c r="GT206" s="244">
        <v>0.52452267291666699</v>
      </c>
      <c r="GU206" s="245"/>
      <c r="GV206" s="243">
        <f t="shared" si="852"/>
        <v>9.5786460040043977</v>
      </c>
      <c r="GW206" s="243">
        <f t="shared" si="1085"/>
        <v>0.30875470324218224</v>
      </c>
      <c r="GX206" s="243">
        <f t="shared" si="1086"/>
        <v>8.1705395235017626</v>
      </c>
      <c r="GY206" s="243">
        <f t="shared" si="853"/>
        <v>4.6940707869877203</v>
      </c>
      <c r="GZ206" s="243">
        <f t="shared" si="1087"/>
        <v>118.29058383209055</v>
      </c>
      <c r="HA206" s="244">
        <v>0</v>
      </c>
      <c r="HB206" s="244">
        <v>44</v>
      </c>
      <c r="HC206" s="244">
        <v>0</v>
      </c>
      <c r="HD206" s="244">
        <v>0</v>
      </c>
      <c r="HE206" s="244">
        <v>0</v>
      </c>
      <c r="HF206" s="243">
        <f t="shared" si="1088"/>
        <v>0</v>
      </c>
      <c r="HG206" s="243">
        <f t="shared" si="854"/>
        <v>0</v>
      </c>
      <c r="HH206" s="244">
        <v>0</v>
      </c>
      <c r="HI206" s="244">
        <v>0</v>
      </c>
      <c r="HJ206" s="243">
        <f t="shared" si="855"/>
        <v>0</v>
      </c>
      <c r="HK206" s="243">
        <f t="shared" si="856"/>
        <v>0</v>
      </c>
      <c r="HL206" s="243">
        <f t="shared" si="857"/>
        <v>0</v>
      </c>
      <c r="HM206" s="244">
        <v>54.85</v>
      </c>
      <c r="HN206" s="243">
        <f t="shared" si="1089"/>
        <v>12.067</v>
      </c>
      <c r="HO206" s="243">
        <f t="shared" si="858"/>
        <v>0</v>
      </c>
      <c r="HP206" s="244">
        <v>2.3653139783350001</v>
      </c>
      <c r="HQ206" s="244">
        <v>52.937477555211302</v>
      </c>
      <c r="HR206" s="243">
        <f t="shared" si="859"/>
        <v>13.886852370955953</v>
      </c>
      <c r="HS206" s="243">
        <f t="shared" si="860"/>
        <v>6.8053321952251125</v>
      </c>
      <c r="HT206" s="243">
        <f t="shared" si="861"/>
        <v>171.49437131967281</v>
      </c>
      <c r="HU206" s="244">
        <v>41.04</v>
      </c>
      <c r="HV206" s="243">
        <f t="shared" si="1090"/>
        <v>9.0288000000000004</v>
      </c>
      <c r="HW206" s="243">
        <f t="shared" si="862"/>
        <v>0</v>
      </c>
      <c r="HX206" s="244">
        <v>1.676206905515</v>
      </c>
      <c r="HY206" s="244">
        <v>92.405416280799997</v>
      </c>
      <c r="HZ206" s="243">
        <f t="shared" si="863"/>
        <v>16.378653742423861</v>
      </c>
      <c r="IA206" s="243">
        <f t="shared" si="864"/>
        <v>8.0264538464369419</v>
      </c>
      <c r="IB206" s="243">
        <f t="shared" si="865"/>
        <v>202.26663693021092</v>
      </c>
      <c r="IC206" s="244">
        <v>16.43</v>
      </c>
      <c r="ID206" s="243">
        <f t="shared" si="1091"/>
        <v>3.6145999999999998</v>
      </c>
      <c r="IE206" s="243">
        <f t="shared" si="866"/>
        <v>0</v>
      </c>
      <c r="IF206" s="244">
        <v>0.71874527164000102</v>
      </c>
      <c r="IG206" s="244">
        <v>1.66909015567667</v>
      </c>
      <c r="IH206" s="243">
        <f t="shared" si="867"/>
        <v>2.5488173003031624</v>
      </c>
      <c r="II206" s="243">
        <f t="shared" si="868"/>
        <v>1.2490626363809918</v>
      </c>
      <c r="IJ206" s="243">
        <f t="shared" si="1092"/>
        <v>31.476378436800985</v>
      </c>
      <c r="IK206" s="244">
        <v>22.73</v>
      </c>
      <c r="IL206" s="243">
        <f t="shared" si="1093"/>
        <v>5.0006000000000004</v>
      </c>
      <c r="IM206" s="243">
        <f t="shared" si="869"/>
        <v>0</v>
      </c>
      <c r="IN206" s="244">
        <v>1.04396954795</v>
      </c>
      <c r="IO206" s="244">
        <v>46.281473666479997</v>
      </c>
      <c r="IP206" s="243">
        <f t="shared" si="870"/>
        <v>8.5280148050391347</v>
      </c>
      <c r="IQ206" s="243">
        <f t="shared" si="871"/>
        <v>4.1792029009734568</v>
      </c>
      <c r="IR206" s="243">
        <f t="shared" si="1094"/>
        <v>105.31591310453109</v>
      </c>
      <c r="IS206" s="244">
        <v>2.4500000000000002</v>
      </c>
      <c r="IT206" s="243">
        <f t="shared" si="1095"/>
        <v>0.53900000000000003</v>
      </c>
      <c r="IU206" s="243">
        <f t="shared" si="872"/>
        <v>0</v>
      </c>
      <c r="IV206" s="244">
        <v>0.107087891005</v>
      </c>
      <c r="IW206" s="244">
        <v>0.25408562093261999</v>
      </c>
      <c r="IX206" s="243">
        <f t="shared" si="873"/>
        <v>0.38065328367537971</v>
      </c>
      <c r="IY206" s="243">
        <f t="shared" si="874"/>
        <v>0.18654133978065002</v>
      </c>
      <c r="IZ206" s="243">
        <f t="shared" si="1096"/>
        <v>4.7008417624723799</v>
      </c>
      <c r="JA206" s="244">
        <v>20.666933333333301</v>
      </c>
      <c r="JB206" s="243">
        <f t="shared" si="1097"/>
        <v>4.5467253333333266</v>
      </c>
      <c r="JC206" s="244">
        <v>53.007466666666502</v>
      </c>
      <c r="JD206" s="243">
        <f t="shared" si="875"/>
        <v>0</v>
      </c>
      <c r="JE206" s="243">
        <f t="shared" si="876"/>
        <v>8.8876376416980936</v>
      </c>
      <c r="JF206" s="243">
        <f t="shared" si="877"/>
        <v>4.3554381487515617</v>
      </c>
      <c r="JG206" s="243">
        <f t="shared" si="1098"/>
        <v>109.75704134853935</v>
      </c>
      <c r="JH206" s="244">
        <v>0</v>
      </c>
      <c r="JI206" s="243">
        <f t="shared" si="1099"/>
        <v>0</v>
      </c>
      <c r="JJ206" s="244">
        <v>0</v>
      </c>
      <c r="JK206" s="243">
        <f t="shared" si="878"/>
        <v>0</v>
      </c>
      <c r="JL206" s="243">
        <f t="shared" si="879"/>
        <v>0</v>
      </c>
      <c r="JM206" s="243">
        <f t="shared" si="880"/>
        <v>0</v>
      </c>
      <c r="JN206" s="243">
        <f t="shared" si="1100"/>
        <v>0</v>
      </c>
      <c r="JO206" s="244">
        <v>4.1571428571428504</v>
      </c>
      <c r="JP206" s="243">
        <f t="shared" si="1101"/>
        <v>0.91457142857142704</v>
      </c>
      <c r="JQ206" s="244">
        <v>5.0647619047618901</v>
      </c>
      <c r="JR206" s="243">
        <f t="shared" si="881"/>
        <v>0</v>
      </c>
      <c r="JS206" s="243">
        <f t="shared" si="882"/>
        <v>1.151726301056702</v>
      </c>
      <c r="JT206" s="243">
        <f t="shared" si="883"/>
        <v>0.56441012457664341</v>
      </c>
      <c r="JU206" s="243">
        <f t="shared" si="1102"/>
        <v>14.223135139331413</v>
      </c>
      <c r="JV206" s="244">
        <v>4.4809523809523704</v>
      </c>
      <c r="JW206" s="243">
        <f t="shared" si="1103"/>
        <v>0.98580952380952147</v>
      </c>
      <c r="JX206" s="244">
        <v>9.1933333333333298</v>
      </c>
      <c r="JY206" s="243">
        <f t="shared" si="884"/>
        <v>0</v>
      </c>
      <c r="JZ206" s="243">
        <f t="shared" si="885"/>
        <v>1.6657087674683551</v>
      </c>
      <c r="KA206" s="243">
        <f t="shared" si="886"/>
        <v>0.81629020027817889</v>
      </c>
      <c r="KB206" s="243">
        <f t="shared" si="1104"/>
        <v>20.570513047010106</v>
      </c>
      <c r="KC206" s="244">
        <v>59.606666666666698</v>
      </c>
      <c r="KD206" s="243">
        <f t="shared" si="1105"/>
        <v>13.113466666666673</v>
      </c>
      <c r="KE206" s="244">
        <v>33.273333333333298</v>
      </c>
      <c r="KF206" s="243">
        <f t="shared" si="887"/>
        <v>0</v>
      </c>
      <c r="KG206" s="243">
        <f t="shared" si="888"/>
        <v>12.043185521895088</v>
      </c>
      <c r="KH206" s="243">
        <f t="shared" si="889"/>
        <v>5.9018326094280873</v>
      </c>
      <c r="KI206" s="243">
        <f t="shared" si="1106"/>
        <v>148.7261817575878</v>
      </c>
      <c r="KJ206" s="244">
        <v>14.8847222222222</v>
      </c>
      <c r="KK206" s="243">
        <f t="shared" si="1107"/>
        <v>3.2746388888888838</v>
      </c>
      <c r="KL206" s="244">
        <v>14.4277777777778</v>
      </c>
      <c r="KM206" s="243">
        <f t="shared" si="890"/>
        <v>0</v>
      </c>
      <c r="KN206" s="243">
        <f t="shared" si="891"/>
        <v>3.7026146196430756</v>
      </c>
      <c r="KO206" s="243">
        <f t="shared" si="892"/>
        <v>1.8144876754265979</v>
      </c>
      <c r="KP206" s="243">
        <f t="shared" si="1108"/>
        <v>45.725089420750265</v>
      </c>
      <c r="KQ206" s="243">
        <f t="shared" si="1109"/>
        <v>241.2964174603174</v>
      </c>
      <c r="KR206" s="243">
        <f t="shared" si="1109"/>
        <v>53.085211841269839</v>
      </c>
      <c r="KS206" s="243">
        <f t="shared" si="1110"/>
        <v>314.42553988941842</v>
      </c>
      <c r="KT206" s="243">
        <f t="shared" si="1111"/>
        <v>0</v>
      </c>
      <c r="KU206" s="243">
        <f t="shared" si="1112"/>
        <v>0</v>
      </c>
      <c r="KV206" s="243">
        <f t="shared" si="1113"/>
        <v>0</v>
      </c>
      <c r="KW206" s="243">
        <f t="shared" si="1114"/>
        <v>69.173864354158795</v>
      </c>
      <c r="KX206" s="243">
        <f t="shared" si="1115"/>
        <v>2.229725991737721</v>
      </c>
      <c r="KY206" s="243">
        <f t="shared" si="1116"/>
        <v>59.00497757853509</v>
      </c>
      <c r="KZ206" s="243">
        <f t="shared" si="1117"/>
        <v>33.899051677258221</v>
      </c>
      <c r="LA206" s="243">
        <f t="shared" si="1117"/>
        <v>854.25610226690708</v>
      </c>
      <c r="LB206" s="244">
        <v>65.8</v>
      </c>
      <c r="LC206" s="243">
        <f t="shared" si="1118"/>
        <v>14.475999999999999</v>
      </c>
      <c r="LD206" s="243">
        <f t="shared" si="893"/>
        <v>0</v>
      </c>
      <c r="LE206" s="243">
        <f t="shared" si="1119"/>
        <v>0</v>
      </c>
      <c r="LF206" s="243">
        <f t="shared" si="1120"/>
        <v>0</v>
      </c>
      <c r="LG206" s="244">
        <v>5.6747514048166696</v>
      </c>
      <c r="LH206" s="243">
        <f t="shared" si="894"/>
        <v>9.7658929127187601</v>
      </c>
      <c r="LI206" s="243">
        <f t="shared" si="1121"/>
        <v>0.31479035417958506</v>
      </c>
      <c r="LJ206" s="243">
        <f t="shared" si="1122"/>
        <v>8.3302602468341256</v>
      </c>
      <c r="LK206" s="243">
        <f t="shared" si="895"/>
        <v>4.7858322158767717</v>
      </c>
      <c r="LL206" s="243">
        <f t="shared" si="1123"/>
        <v>120.60297184009463</v>
      </c>
      <c r="LM206" s="243">
        <f t="shared" si="896"/>
        <v>0.54166666784117723</v>
      </c>
      <c r="LN206" s="244">
        <v>6.1545228937110799E-2</v>
      </c>
      <c r="LO206" s="243">
        <f t="shared" si="1124"/>
        <v>1.9838272432769494E-3</v>
      </c>
      <c r="LP206" s="243">
        <f t="shared" si="1125"/>
        <v>5.2497787819218517E-2</v>
      </c>
      <c r="LQ206" s="243">
        <f t="shared" si="897"/>
        <v>3.0160594838914402E-2</v>
      </c>
      <c r="LR206" s="243">
        <f t="shared" si="1126"/>
        <v>0.7600469899406429</v>
      </c>
      <c r="LS206" s="244">
        <v>370.26711166666598</v>
      </c>
      <c r="LT206" s="243">
        <f t="shared" si="898"/>
        <v>42.070475272607091</v>
      </c>
      <c r="LU206" s="243">
        <f t="shared" si="1127"/>
        <v>1.3560848895158109</v>
      </c>
      <c r="LV206" s="243">
        <f t="shared" si="1128"/>
        <v>35.885915487808859</v>
      </c>
      <c r="LW206" s="243">
        <f t="shared" si="899"/>
        <v>20.616879346963657</v>
      </c>
      <c r="LX206" s="243">
        <f t="shared" si="1129"/>
        <v>519.5453595434841</v>
      </c>
      <c r="LY206" s="245">
        <f t="shared" si="900"/>
        <v>0</v>
      </c>
      <c r="LZ206" s="244">
        <v>0</v>
      </c>
      <c r="MA206" s="249">
        <f t="shared" si="1130"/>
        <v>0</v>
      </c>
      <c r="MB206" s="249">
        <f t="shared" si="1131"/>
        <v>0</v>
      </c>
      <c r="MC206" s="249">
        <f t="shared" si="901"/>
        <v>0</v>
      </c>
      <c r="MD206" s="247">
        <f t="shared" si="1132"/>
        <v>0</v>
      </c>
      <c r="ME206" s="250">
        <f t="shared" si="1133"/>
        <v>4344.5576690188418</v>
      </c>
      <c r="MF206" s="251">
        <f t="shared" si="1180"/>
        <v>1569.1075865420908</v>
      </c>
      <c r="MG206" s="252" t="e">
        <f t="shared" si="1134"/>
        <v>#REF!</v>
      </c>
      <c r="MH206" s="252" t="e">
        <f t="shared" si="1181"/>
        <v>#REF!</v>
      </c>
      <c r="MI206" s="252">
        <f t="shared" si="1135"/>
        <v>370.26711166666598</v>
      </c>
      <c r="MJ206" s="252">
        <f t="shared" si="1136"/>
        <v>0</v>
      </c>
      <c r="MK206" s="252">
        <f t="shared" si="1182"/>
        <v>438.35633333333323</v>
      </c>
      <c r="ML206" s="252">
        <f t="shared" si="1137"/>
        <v>0</v>
      </c>
      <c r="MM206" s="252">
        <f t="shared" si="1138"/>
        <v>0</v>
      </c>
      <c r="MN206" s="252">
        <f t="shared" si="1139"/>
        <v>201.15559999999999</v>
      </c>
      <c r="MO206" s="252">
        <f t="shared" si="1140"/>
        <v>63.529000137751638</v>
      </c>
      <c r="MP206" s="253">
        <f t="shared" si="1141"/>
        <v>1.6280000035300333</v>
      </c>
      <c r="MQ206" s="254">
        <f t="shared" si="1183"/>
        <v>0</v>
      </c>
      <c r="MR206" s="255">
        <f t="shared" si="1142"/>
        <v>0</v>
      </c>
      <c r="MS206" s="255">
        <f t="shared" si="1184"/>
        <v>0</v>
      </c>
      <c r="MT206" s="255">
        <f t="shared" si="1185"/>
        <v>374.65867419794893</v>
      </c>
      <c r="MU206" s="255">
        <f t="shared" si="902"/>
        <v>12.076615809868908</v>
      </c>
      <c r="MV206" s="255">
        <f t="shared" si="1143"/>
        <v>389.89012382067375</v>
      </c>
      <c r="MW206" s="255" t="e">
        <f t="shared" si="903"/>
        <v>#REF!</v>
      </c>
      <c r="MX206" s="255" t="e">
        <f t="shared" si="904"/>
        <v>#REF!</v>
      </c>
      <c r="MY206" s="256" t="e">
        <f t="shared" si="1144"/>
        <v>#REF!</v>
      </c>
      <c r="MZ206" s="254">
        <f t="shared" si="1145"/>
        <v>146.51677981584851</v>
      </c>
      <c r="NA206" s="255">
        <f t="shared" si="905"/>
        <v>165.12441085246127</v>
      </c>
      <c r="NB206" s="255">
        <f t="shared" si="1146"/>
        <v>0.49260397148691304</v>
      </c>
      <c r="NC206" s="255">
        <f t="shared" si="906"/>
        <v>0.61082892464377214</v>
      </c>
      <c r="ND206" s="255">
        <f t="shared" si="1147"/>
        <v>149.78349400540824</v>
      </c>
      <c r="NE206" s="255">
        <f t="shared" si="1215"/>
        <v>0.97819042604626527</v>
      </c>
      <c r="NF206" s="256">
        <f t="shared" si="1186"/>
        <v>3.2887734042919745E-3</v>
      </c>
      <c r="NG206" s="257">
        <f t="shared" si="1187"/>
        <v>1.1250194897249057</v>
      </c>
      <c r="NH206" s="254">
        <f t="shared" si="1148"/>
        <v>619.56165229541625</v>
      </c>
      <c r="NI206" s="255">
        <f t="shared" si="907"/>
        <v>698.24598213693412</v>
      </c>
      <c r="NJ206" s="255" t="e">
        <f t="shared" si="1149"/>
        <v>#REF!</v>
      </c>
      <c r="NK206" s="255" t="e">
        <f t="shared" si="908"/>
        <v>#REF!</v>
      </c>
      <c r="NL206" s="255">
        <f t="shared" si="1150"/>
        <v>659.96942827098769</v>
      </c>
      <c r="NM206" s="255">
        <f t="shared" si="1188"/>
        <v>0.93877326093508118</v>
      </c>
      <c r="NN206" s="256" t="e">
        <f t="shared" si="1189"/>
        <v>#REF!</v>
      </c>
      <c r="NO206" s="257" t="e">
        <f t="shared" si="1216"/>
        <v>#REF!</v>
      </c>
      <c r="NP206" s="254">
        <f t="shared" si="1151"/>
        <v>59.264071249358956</v>
      </c>
      <c r="NQ206" s="255">
        <f t="shared" si="909"/>
        <v>66.79060829802755</v>
      </c>
      <c r="NR206" s="255">
        <f t="shared" si="1152"/>
        <v>52.121403195285936</v>
      </c>
      <c r="NS206" s="255">
        <f t="shared" si="910"/>
        <v>64.630539962154558</v>
      </c>
      <c r="NT206" s="255">
        <f t="shared" si="1153"/>
        <v>558.16236114767082</v>
      </c>
      <c r="NU206" s="255">
        <f t="shared" si="1154"/>
        <v>0.1061771186568413</v>
      </c>
      <c r="NV206" s="256">
        <f t="shared" si="1155"/>
        <v>9.3380361742981061E-2</v>
      </c>
      <c r="NW206" s="257">
        <f t="shared" si="911"/>
        <v>1.0358957808877343</v>
      </c>
      <c r="NX206" s="254">
        <f t="shared" si="1156"/>
        <v>16.599425587210707</v>
      </c>
      <c r="NY206" s="255">
        <f t="shared" si="912"/>
        <v>18.707552636786467</v>
      </c>
      <c r="NZ206" s="255">
        <f t="shared" si="1157"/>
        <v>6.1825711118803965E-2</v>
      </c>
      <c r="OA206" s="255">
        <f t="shared" si="913"/>
        <v>7.6663881787316923E-2</v>
      </c>
      <c r="OB206" s="255">
        <f t="shared" si="1158"/>
        <v>18.799018210898648</v>
      </c>
      <c r="OC206" s="255">
        <f t="shared" si="1190"/>
        <v>0.8829942819879425</v>
      </c>
      <c r="OD206" s="256">
        <f t="shared" si="1191"/>
        <v>3.2887734042919741E-3</v>
      </c>
      <c r="OE206" s="257">
        <f t="shared" si="1192"/>
        <v>1.1129295794294989</v>
      </c>
      <c r="OF206" s="254">
        <f t="shared" si="1159"/>
        <v>0</v>
      </c>
      <c r="OG206" s="255">
        <f t="shared" si="914"/>
        <v>0</v>
      </c>
      <c r="OH206" s="255">
        <f t="shared" si="1160"/>
        <v>0</v>
      </c>
      <c r="OI206" s="255">
        <f t="shared" si="915"/>
        <v>0</v>
      </c>
      <c r="OJ206" s="255">
        <f t="shared" si="1161"/>
        <v>0</v>
      </c>
      <c r="OK206" s="255"/>
      <c r="OL206" s="256"/>
      <c r="OM206" s="257"/>
      <c r="ON206" s="258"/>
      <c r="OO206" s="254">
        <f t="shared" si="1162"/>
        <v>0</v>
      </c>
      <c r="OP206" s="255">
        <f t="shared" si="916"/>
        <v>0</v>
      </c>
      <c r="OQ206" s="255">
        <f t="shared" si="1163"/>
        <v>0</v>
      </c>
      <c r="OR206" s="255">
        <f t="shared" si="917"/>
        <v>0</v>
      </c>
      <c r="OS206" s="255">
        <f t="shared" si="1164"/>
        <v>0</v>
      </c>
      <c r="OT206" s="255"/>
      <c r="OU206" s="256"/>
      <c r="OV206" s="257"/>
      <c r="OW206" s="258"/>
      <c r="OX206" s="254">
        <f t="shared" si="1165"/>
        <v>347.28724903966003</v>
      </c>
      <c r="OY206" s="255">
        <f t="shared" si="918"/>
        <v>391.39272966769687</v>
      </c>
      <c r="OZ206" s="255">
        <f t="shared" si="1166"/>
        <v>1.8475568185162532</v>
      </c>
      <c r="PA206" s="255">
        <f t="shared" si="919"/>
        <v>2.2909704549601542</v>
      </c>
      <c r="PB206" s="255">
        <f t="shared" si="1167"/>
        <v>561.77686675072255</v>
      </c>
      <c r="PC206" s="255">
        <f t="shared" si="1218"/>
        <v>0.61819428601313686</v>
      </c>
      <c r="PD206" s="259">
        <f t="shared" si="920"/>
        <v>3.2887734042919754E-3</v>
      </c>
      <c r="PE206" s="257">
        <f t="shared" si="1219"/>
        <v>1.0792999799406984</v>
      </c>
      <c r="PF206" s="254">
        <f t="shared" si="921"/>
        <v>7.5117433737007397</v>
      </c>
      <c r="PG206" s="255">
        <f t="shared" si="922"/>
        <v>8.4657347821607338</v>
      </c>
      <c r="PH206" s="255">
        <f t="shared" si="1168"/>
        <v>0.2326718048088762</v>
      </c>
      <c r="PI206" s="255">
        <f t="shared" si="923"/>
        <v>0.28851303796300648</v>
      </c>
      <c r="PJ206" s="255">
        <f t="shared" si="924"/>
        <v>70.747289698845663</v>
      </c>
      <c r="PK206" s="255">
        <f t="shared" si="1193"/>
        <v>0.10617711866668589</v>
      </c>
      <c r="PL206" s="259">
        <f t="shared" si="1194"/>
        <v>3.2887734045969051E-3</v>
      </c>
      <c r="PM206" s="257">
        <f t="shared" si="1195"/>
        <v>1.0142737996877724</v>
      </c>
      <c r="PN206" s="254">
        <f t="shared" si="925"/>
        <v>0.19249662693234243</v>
      </c>
      <c r="PO206" s="255">
        <f t="shared" si="926"/>
        <v>0.21694369855274992</v>
      </c>
      <c r="PP206" s="255">
        <f t="shared" si="1169"/>
        <v>5.962469080716677E-3</v>
      </c>
      <c r="PQ206" s="255">
        <f t="shared" si="927"/>
        <v>7.3934616600886795E-3</v>
      </c>
      <c r="PR206" s="255">
        <f t="shared" si="928"/>
        <v>1.8129765560566125</v>
      </c>
      <c r="PS206" s="255">
        <f t="shared" si="1196"/>
        <v>0.10617711866668589</v>
      </c>
      <c r="PT206" s="259">
        <f t="shared" si="1197"/>
        <v>3.2887734045969051E-3</v>
      </c>
      <c r="PU206" s="257">
        <f t="shared" si="1198"/>
        <v>1.0142737996877724</v>
      </c>
      <c r="PV206" s="254">
        <f t="shared" si="929"/>
        <v>145.23667679826747</v>
      </c>
      <c r="PW206" s="255">
        <f t="shared" si="930"/>
        <v>163.68173475164744</v>
      </c>
      <c r="PX206" s="255">
        <f t="shared" si="931"/>
        <v>0.48177345195621579</v>
      </c>
      <c r="PY206" s="255">
        <f t="shared" si="932"/>
        <v>0.59739908042570755</v>
      </c>
      <c r="PZ206" s="255">
        <f t="shared" si="933"/>
        <v>146.49031499934995</v>
      </c>
      <c r="QA206" s="255">
        <f t="shared" si="1170"/>
        <v>0.99144217690372194</v>
      </c>
      <c r="QB206" s="259">
        <f t="shared" si="934"/>
        <v>3.2887734042919741E-3</v>
      </c>
      <c r="QC206" s="257">
        <f t="shared" si="1171"/>
        <v>1.1267024620838029</v>
      </c>
      <c r="QD206" s="254">
        <f t="shared" si="935"/>
        <v>92.391258218672164</v>
      </c>
      <c r="QE206" s="255">
        <f t="shared" si="936"/>
        <v>104.12494801244353</v>
      </c>
      <c r="QF206" s="255">
        <f t="shared" si="937"/>
        <v>0.30875470324218224</v>
      </c>
      <c r="QG206" s="255">
        <f t="shared" si="938"/>
        <v>0.38285583202030599</v>
      </c>
      <c r="QH206" s="255">
        <f t="shared" si="939"/>
        <v>93.881415739754402</v>
      </c>
      <c r="QI206" s="255">
        <f t="shared" si="1199"/>
        <v>0.9841272363721798</v>
      </c>
      <c r="QJ206" s="259">
        <f t="shared" si="1200"/>
        <v>3.2887734042919745E-3</v>
      </c>
      <c r="QK206" s="257">
        <f t="shared" si="1201"/>
        <v>1.1257734646362969</v>
      </c>
      <c r="QL206" s="254">
        <f t="shared" si="940"/>
        <v>366.36770194740006</v>
      </c>
      <c r="QM206" s="255">
        <f t="shared" si="941"/>
        <v>412.89640009471987</v>
      </c>
      <c r="QN206" s="255">
        <f t="shared" si="942"/>
        <v>2.229725991737721</v>
      </c>
      <c r="QO206" s="255">
        <f t="shared" si="943"/>
        <v>2.764860229754774</v>
      </c>
      <c r="QP206" s="255">
        <f t="shared" si="1172"/>
        <v>677.98103354516434</v>
      </c>
      <c r="QQ206" s="255">
        <f t="shared" si="1173"/>
        <v>0.54038045877428542</v>
      </c>
      <c r="QR206" s="259">
        <f t="shared" si="944"/>
        <v>3.2887734042919736E-3</v>
      </c>
      <c r="QS206" s="257">
        <f t="shared" si="1174"/>
        <v>1.0694176238813642</v>
      </c>
      <c r="QT206" s="254">
        <f t="shared" si="945"/>
        <v>90.438917501137624</v>
      </c>
      <c r="QU206" s="255">
        <f t="shared" si="946"/>
        <v>101.9246600237821</v>
      </c>
      <c r="QV206" s="255">
        <f t="shared" si="947"/>
        <v>0.31479035417958506</v>
      </c>
      <c r="QW206" s="255">
        <f t="shared" si="948"/>
        <v>0.39034003918268545</v>
      </c>
      <c r="QX206" s="255">
        <f t="shared" si="949"/>
        <v>95.716644317535412</v>
      </c>
      <c r="QY206" s="255">
        <f t="shared" si="1202"/>
        <v>0.94486092931873811</v>
      </c>
      <c r="QZ206" s="259">
        <f t="shared" si="1203"/>
        <v>3.2887734042919749E-3</v>
      </c>
      <c r="RA206" s="257">
        <f t="shared" si="1204"/>
        <v>1.1207866436405098</v>
      </c>
      <c r="RB206" s="254">
        <f t="shared" si="950"/>
        <v>6.4047301139446594E-2</v>
      </c>
      <c r="RC206" s="255">
        <f t="shared" si="951"/>
        <v>7.2181308384156317E-2</v>
      </c>
      <c r="RD206" s="255">
        <f t="shared" si="1175"/>
        <v>1.9838272432769494E-3</v>
      </c>
      <c r="RE206" s="255">
        <f t="shared" si="952"/>
        <v>2.4599457816634174E-3</v>
      </c>
      <c r="RF206" s="255">
        <f t="shared" si="953"/>
        <v>0.60321189677828801</v>
      </c>
      <c r="RG206" s="255">
        <f t="shared" si="1205"/>
        <v>0.1061771186568413</v>
      </c>
      <c r="RH206" s="259">
        <f t="shared" si="1206"/>
        <v>3.2887734042919745E-3</v>
      </c>
      <c r="RI206" s="257">
        <f t="shared" si="1207"/>
        <v>1.0142737996864488</v>
      </c>
      <c r="RJ206" s="254">
        <f t="shared" si="954"/>
        <v>43.780816895126804</v>
      </c>
      <c r="RK206" s="255">
        <f t="shared" si="955"/>
        <v>49.340980640807906</v>
      </c>
      <c r="RL206" s="255">
        <f t="shared" si="1176"/>
        <v>1.3560848895158109</v>
      </c>
      <c r="RM206" s="255">
        <f t="shared" si="956"/>
        <v>1.6815452629996055</v>
      </c>
      <c r="RN206" s="255">
        <f t="shared" si="957"/>
        <v>412.33758693927308</v>
      </c>
      <c r="RO206" s="255">
        <f t="shared" si="1208"/>
        <v>0.10617711865684128</v>
      </c>
      <c r="RP206" s="259">
        <f t="shared" si="1209"/>
        <v>3.2887734042919736E-3</v>
      </c>
      <c r="RQ206" s="257">
        <f t="shared" si="1210"/>
        <v>1.0142737996864488</v>
      </c>
      <c r="RR206" s="254">
        <f t="shared" si="958"/>
        <v>0</v>
      </c>
      <c r="RS206" s="255">
        <f t="shared" si="959"/>
        <v>0</v>
      </c>
      <c r="RT206" s="255">
        <f t="shared" si="1177"/>
        <v>0</v>
      </c>
      <c r="RU206" s="255">
        <f t="shared" si="960"/>
        <v>0</v>
      </c>
      <c r="RV206" s="255">
        <f t="shared" si="961"/>
        <v>0</v>
      </c>
      <c r="RW206" s="255"/>
      <c r="RX206" s="259"/>
      <c r="RY206" s="257"/>
      <c r="RZ206" s="260"/>
      <c r="SA206" s="242" t="e">
        <f t="shared" si="962"/>
        <v>#REF!</v>
      </c>
      <c r="SB206" s="242">
        <f t="shared" si="963"/>
        <v>0.18225315733543473</v>
      </c>
      <c r="SC206" s="242">
        <f t="shared" si="964"/>
        <v>0.42015932872806505</v>
      </c>
      <c r="SD206" s="242">
        <f t="shared" si="965"/>
        <v>2.1034369051217527E-2</v>
      </c>
      <c r="SE206" s="242">
        <f t="shared" si="966"/>
        <v>0</v>
      </c>
      <c r="SF206" s="262">
        <v>0</v>
      </c>
      <c r="SG206" s="242">
        <f t="shared" si="967"/>
        <v>0</v>
      </c>
      <c r="SH206" s="262">
        <v>0</v>
      </c>
      <c r="SI206" s="242">
        <f t="shared" si="968"/>
        <v>0.54731301982792813</v>
      </c>
      <c r="SJ206" s="242">
        <f t="shared" si="969"/>
        <v>5.0409407844482293E-2</v>
      </c>
      <c r="SK206" s="242">
        <f t="shared" si="970"/>
        <v>1.318555939594104E-3</v>
      </c>
      <c r="SL206" s="242">
        <f t="shared" si="971"/>
        <v>0.17317416842228051</v>
      </c>
      <c r="SM206" s="242">
        <f t="shared" si="972"/>
        <v>0.11066353157374799</v>
      </c>
      <c r="SN206" s="242">
        <f t="shared" si="973"/>
        <v>0.63234664100105065</v>
      </c>
      <c r="SO206" s="242">
        <f t="shared" si="974"/>
        <v>0.11050956306295426</v>
      </c>
      <c r="SP206" s="242">
        <f t="shared" si="975"/>
        <v>5.0713689984322439E-4</v>
      </c>
      <c r="SQ206" s="242">
        <f t="shared" si="976"/>
        <v>0.29342941024928965</v>
      </c>
      <c r="SR206" s="242">
        <f t="shared" si="977"/>
        <v>0</v>
      </c>
      <c r="SS206" s="242" t="e">
        <f t="shared" si="978"/>
        <v>#REF!</v>
      </c>
      <c r="ST206" s="242" t="e">
        <f t="shared" si="979"/>
        <v>#REF!</v>
      </c>
      <c r="SU206" s="242" t="e">
        <f t="shared" si="1211"/>
        <v>#REF!</v>
      </c>
      <c r="SV206" s="242" t="e">
        <f t="shared" si="1212"/>
        <v>#REF!</v>
      </c>
      <c r="SW206" s="242" t="e">
        <f t="shared" si="980"/>
        <v>#REF!</v>
      </c>
      <c r="SX206" s="242" t="e">
        <f t="shared" si="980"/>
        <v>#REF!</v>
      </c>
      <c r="SY206" s="242" t="e">
        <f t="shared" si="980"/>
        <v>#REF!</v>
      </c>
      <c r="SZ206" s="263" t="e">
        <f t="shared" si="980"/>
        <v>#REF!</v>
      </c>
      <c r="TA206" s="264">
        <f t="shared" si="981"/>
        <v>1177.1070799999998</v>
      </c>
      <c r="TB206" s="264">
        <f t="shared" si="982"/>
        <v>280.92419999999998</v>
      </c>
      <c r="TC206" s="264">
        <f t="shared" si="983"/>
        <v>703.35095999999999</v>
      </c>
      <c r="TD206" s="264">
        <f t="shared" si="984"/>
        <v>32.77449</v>
      </c>
      <c r="TE206" s="264">
        <f t="shared" si="985"/>
        <v>0</v>
      </c>
      <c r="TF206" s="264">
        <f t="shared" si="985"/>
        <v>0</v>
      </c>
      <c r="TG206" s="264">
        <f t="shared" si="986"/>
        <v>879.36210999999992</v>
      </c>
      <c r="TH206" s="264">
        <f t="shared" si="987"/>
        <v>86.18477</v>
      </c>
      <c r="TI206" s="264">
        <f t="shared" si="988"/>
        <v>2.2543299999999999</v>
      </c>
      <c r="TJ206" s="264">
        <f t="shared" si="989"/>
        <v>266.53116999999997</v>
      </c>
      <c r="TK206" s="264">
        <f t="shared" si="990"/>
        <v>170.46203</v>
      </c>
      <c r="TL206" s="264">
        <f t="shared" si="991"/>
        <v>1025.3733300000001</v>
      </c>
      <c r="TM206" s="264">
        <f t="shared" si="992"/>
        <v>170.98225999999997</v>
      </c>
      <c r="TN206" s="264">
        <f t="shared" si="993"/>
        <v>0.86704999999999999</v>
      </c>
      <c r="TO206" s="264">
        <f t="shared" si="994"/>
        <v>501.67512999999997</v>
      </c>
      <c r="TP206" s="264">
        <f t="shared" si="994"/>
        <v>0</v>
      </c>
      <c r="TQ206" s="264"/>
      <c r="TR206" s="264"/>
      <c r="TS206" s="264" t="e">
        <f t="shared" si="995"/>
        <v>#REF!</v>
      </c>
      <c r="TT206" s="264">
        <f t="shared" si="996"/>
        <v>316.04520013537734</v>
      </c>
      <c r="TU206" s="264">
        <f t="shared" si="997"/>
        <v>728.59829194733754</v>
      </c>
      <c r="TV206" s="264">
        <f t="shared" si="998"/>
        <v>36.47569937171631</v>
      </c>
      <c r="TW206" s="264">
        <f t="shared" si="998"/>
        <v>0</v>
      </c>
      <c r="TX206" s="264">
        <f t="shared" si="999"/>
        <v>0</v>
      </c>
      <c r="TY206" s="264">
        <f t="shared" si="1000"/>
        <v>949.09550768361009</v>
      </c>
      <c r="TZ206" s="264">
        <f t="shared" si="1001"/>
        <v>87.414954143116745</v>
      </c>
      <c r="UA206" s="264">
        <f t="shared" si="1002"/>
        <v>2.2865078548501359</v>
      </c>
      <c r="UB206" s="264">
        <f t="shared" si="1003"/>
        <v>300.3013254610766</v>
      </c>
      <c r="UC206" s="264">
        <f t="shared" si="1004"/>
        <v>191.90163010203636</v>
      </c>
      <c r="UD206" s="264">
        <f t="shared" si="1005"/>
        <v>1096.5523101599219</v>
      </c>
      <c r="UE206" s="264">
        <f t="shared" si="1006"/>
        <v>191.63463330746896</v>
      </c>
      <c r="UF206" s="264">
        <f t="shared" si="1007"/>
        <v>0.87942609801813543</v>
      </c>
      <c r="UG206" s="264">
        <f t="shared" si="1008"/>
        <v>508.83594031329312</v>
      </c>
      <c r="UH206" s="264">
        <f t="shared" si="1008"/>
        <v>0</v>
      </c>
      <c r="UI206" s="191"/>
      <c r="UJ206" s="191"/>
      <c r="UK206" s="191"/>
      <c r="UL206" s="191"/>
      <c r="UM206" s="189"/>
      <c r="UN206" s="191"/>
      <c r="UO206" s="191"/>
      <c r="UP206" s="191"/>
      <c r="UQ206" s="191"/>
      <c r="UR206" s="191"/>
      <c r="US206" s="191"/>
      <c r="UT206" s="191"/>
      <c r="UU206" s="191"/>
      <c r="UV206" s="192"/>
      <c r="UW206" s="191"/>
      <c r="UX206" s="191"/>
      <c r="UY206" s="191"/>
      <c r="UZ206" s="191"/>
      <c r="VA206" s="191"/>
      <c r="VB206" s="191"/>
      <c r="VC206" s="191"/>
      <c r="VD206" s="191"/>
      <c r="VE206" s="191"/>
      <c r="VF206" s="191"/>
      <c r="VG206" s="191"/>
      <c r="VH206" s="191"/>
      <c r="VI206" s="191"/>
      <c r="VJ206" s="191"/>
      <c r="VK206" s="191"/>
      <c r="VL206" s="191"/>
      <c r="VM206" s="191"/>
      <c r="VN206" s="219"/>
      <c r="VO206" s="191"/>
      <c r="VP206" s="191"/>
      <c r="VQ206" s="191"/>
      <c r="VR206" s="191"/>
      <c r="VS206" s="191"/>
      <c r="VT206" s="191"/>
      <c r="VU206" s="191"/>
      <c r="VV206" s="191"/>
    </row>
    <row r="207" spans="1:594" ht="23.1" hidden="1" customHeight="1" thickBot="1" x14ac:dyDescent="0.35">
      <c r="A207" s="265">
        <v>170</v>
      </c>
      <c r="B207" s="266" t="s">
        <v>181</v>
      </c>
      <c r="C207" s="265">
        <v>5</v>
      </c>
      <c r="D207" s="267">
        <v>1501.5</v>
      </c>
      <c r="E207" s="239"/>
      <c r="F207" s="240">
        <f t="shared" si="1009"/>
        <v>1501.5</v>
      </c>
      <c r="G207" s="240"/>
      <c r="H207" s="268">
        <f>848+264</f>
        <v>1112</v>
      </c>
      <c r="I207" s="269">
        <v>3.2414000000000001</v>
      </c>
      <c r="J207" s="269">
        <v>3.2414000000000001</v>
      </c>
      <c r="K207" s="269">
        <f t="shared" si="1220"/>
        <v>2.6731000000000003</v>
      </c>
      <c r="L207" s="269">
        <f t="shared" si="1221"/>
        <v>2.9582000000000002</v>
      </c>
      <c r="M207" s="269">
        <v>0.62170000000000003</v>
      </c>
      <c r="N207" s="269">
        <v>0.28510000000000002</v>
      </c>
      <c r="O207" s="269">
        <v>0.28320000000000001</v>
      </c>
      <c r="P207" s="269">
        <v>1.72E-2</v>
      </c>
      <c r="Q207" s="269">
        <v>0</v>
      </c>
      <c r="R207" s="269">
        <v>0</v>
      </c>
      <c r="S207" s="269">
        <v>0.54379999999999995</v>
      </c>
      <c r="T207" s="269">
        <v>4.3299999999999998E-2</v>
      </c>
      <c r="U207" s="269">
        <v>1.1000000000000001E-3</v>
      </c>
      <c r="V207" s="269">
        <v>6.0199999999999997E-2</v>
      </c>
      <c r="W207" s="269">
        <v>0.12470000000000001</v>
      </c>
      <c r="X207" s="269">
        <v>0.88190000000000002</v>
      </c>
      <c r="Y207" s="269">
        <v>0.1144</v>
      </c>
      <c r="Z207" s="269">
        <v>5.0000000000000001E-4</v>
      </c>
      <c r="AA207" s="269">
        <v>0.26429999999999998</v>
      </c>
      <c r="AB207" s="269">
        <v>0</v>
      </c>
      <c r="AC207" s="244">
        <v>163.18</v>
      </c>
      <c r="AD207" s="243">
        <f t="shared" si="1217"/>
        <v>35.8996</v>
      </c>
      <c r="AE207" s="243">
        <f t="shared" si="806"/>
        <v>0</v>
      </c>
      <c r="AF207" s="243">
        <f t="shared" si="1010"/>
        <v>0</v>
      </c>
      <c r="AG207" s="243">
        <f t="shared" si="1011"/>
        <v>0</v>
      </c>
      <c r="AH207" s="244">
        <v>5.9345631172916704</v>
      </c>
      <c r="AI207" s="243">
        <f t="shared" si="807"/>
        <v>23.294111219159468</v>
      </c>
      <c r="AJ207" s="243">
        <f t="shared" si="1012"/>
        <v>0.7508541806175163</v>
      </c>
      <c r="AK207" s="243">
        <f t="shared" si="1013"/>
        <v>19.869766175868889</v>
      </c>
      <c r="AL207" s="243">
        <f t="shared" si="808"/>
        <v>11.415413716822558</v>
      </c>
      <c r="AM207" s="243">
        <f t="shared" si="1014"/>
        <v>287.66842566392847</v>
      </c>
      <c r="AN207" s="244">
        <v>341.23</v>
      </c>
      <c r="AO207" s="244">
        <v>75.070599999999999</v>
      </c>
      <c r="AP207" s="243">
        <f t="shared" si="1015"/>
        <v>0</v>
      </c>
      <c r="AQ207" s="243">
        <f t="shared" si="1016"/>
        <v>0</v>
      </c>
      <c r="AR207" s="243">
        <f t="shared" si="1017"/>
        <v>0</v>
      </c>
      <c r="AS207" s="244">
        <v>39.660664060791703</v>
      </c>
      <c r="AT207" s="244" t="e">
        <f t="shared" si="809"/>
        <v>#REF!</v>
      </c>
      <c r="AU207" s="243">
        <f t="shared" si="810"/>
        <v>51.807212902574285</v>
      </c>
      <c r="AV207" s="243">
        <f t="shared" si="1018"/>
        <v>1.6699354625749601</v>
      </c>
      <c r="AW207" s="243">
        <f t="shared" si="1019"/>
        <v>44.191306417002373</v>
      </c>
      <c r="AX207" s="243">
        <f t="shared" si="811"/>
        <v>25.388423848168301</v>
      </c>
      <c r="AY207" s="243">
        <f t="shared" si="1020"/>
        <v>639.78828097384121</v>
      </c>
      <c r="AZ207" s="244">
        <v>52</v>
      </c>
      <c r="BA207" s="243">
        <f t="shared" si="1021"/>
        <v>265.05266666666665</v>
      </c>
      <c r="BB207" s="243">
        <f t="shared" si="1022"/>
        <v>27.641206666666665</v>
      </c>
      <c r="BC207" s="243">
        <f t="shared" si="1023"/>
        <v>22.112965333333335</v>
      </c>
      <c r="BD207" s="243">
        <f t="shared" si="1024"/>
        <v>5.5282413333333302</v>
      </c>
      <c r="BE207" s="244">
        <v>10.3654525</v>
      </c>
      <c r="BF207" s="243">
        <f t="shared" si="1025"/>
        <v>8.2923620000000007</v>
      </c>
      <c r="BG207" s="243">
        <f t="shared" si="1026"/>
        <v>2.0730904999999993</v>
      </c>
      <c r="BH207" s="243">
        <f t="shared" si="812"/>
        <v>34.43419486060732</v>
      </c>
      <c r="BI207" s="243">
        <f t="shared" si="1027"/>
        <v>1.109939714979095</v>
      </c>
      <c r="BJ207" s="243">
        <f t="shared" si="1028"/>
        <v>29.372204584127591</v>
      </c>
      <c r="BK207" s="243">
        <f t="shared" si="813"/>
        <v>16.874676034697032</v>
      </c>
      <c r="BL207" s="243">
        <f t="shared" si="1029"/>
        <v>425.24183607436515</v>
      </c>
      <c r="BM207" s="244">
        <v>9.42</v>
      </c>
      <c r="BN207" s="243">
        <f t="shared" si="1030"/>
        <v>2.0724</v>
      </c>
      <c r="BO207" s="243">
        <f t="shared" si="814"/>
        <v>0</v>
      </c>
      <c r="BP207" s="243">
        <f t="shared" si="1031"/>
        <v>0</v>
      </c>
      <c r="BQ207" s="243">
        <f t="shared" si="1032"/>
        <v>0</v>
      </c>
      <c r="BR207" s="244">
        <v>1.146090401975</v>
      </c>
      <c r="BS207" s="243">
        <f t="shared" si="815"/>
        <v>1.4360100618875444</v>
      </c>
      <c r="BT207" s="243">
        <f t="shared" si="1033"/>
        <v>4.6287842804246193E-2</v>
      </c>
      <c r="BU207" s="243">
        <f t="shared" si="1034"/>
        <v>1.2249097588420501</v>
      </c>
      <c r="BV207" s="243">
        <f t="shared" si="816"/>
        <v>0.70372502319312735</v>
      </c>
      <c r="BW207" s="243">
        <f t="shared" si="1035"/>
        <v>17.733870584466807</v>
      </c>
      <c r="BX207" s="244">
        <v>0</v>
      </c>
      <c r="BY207" s="243">
        <f t="shared" si="817"/>
        <v>0</v>
      </c>
      <c r="BZ207" s="243">
        <f t="shared" si="1036"/>
        <v>0</v>
      </c>
      <c r="CA207" s="243">
        <f t="shared" si="1037"/>
        <v>0</v>
      </c>
      <c r="CB207" s="243">
        <f t="shared" si="818"/>
        <v>0</v>
      </c>
      <c r="CC207" s="243">
        <f t="shared" si="1038"/>
        <v>0</v>
      </c>
      <c r="CD207" s="245"/>
      <c r="CE207" s="243">
        <f t="shared" si="819"/>
        <v>0</v>
      </c>
      <c r="CF207" s="243">
        <f t="shared" si="1039"/>
        <v>0</v>
      </c>
      <c r="CG207" s="243">
        <f t="shared" si="1040"/>
        <v>0</v>
      </c>
      <c r="CH207" s="243">
        <f t="shared" si="820"/>
        <v>0</v>
      </c>
      <c r="CI207" s="243">
        <f t="shared" si="1041"/>
        <v>0</v>
      </c>
      <c r="CJ207" s="245"/>
      <c r="CK207" s="243">
        <f t="shared" si="821"/>
        <v>0</v>
      </c>
      <c r="CL207" s="243">
        <f t="shared" si="1042"/>
        <v>0</v>
      </c>
      <c r="CM207" s="243">
        <f t="shared" si="1043"/>
        <v>0</v>
      </c>
      <c r="CN207" s="243">
        <f t="shared" si="822"/>
        <v>0</v>
      </c>
      <c r="CO207" s="243">
        <f t="shared" si="1044"/>
        <v>0</v>
      </c>
      <c r="CP207" s="243">
        <v>0</v>
      </c>
      <c r="CQ207" s="243">
        <f t="shared" si="823"/>
        <v>0</v>
      </c>
      <c r="CR207" s="243">
        <f t="shared" si="1178"/>
        <v>0</v>
      </c>
      <c r="CS207" s="243">
        <f t="shared" si="1045"/>
        <v>0</v>
      </c>
      <c r="CT207" s="243">
        <f t="shared" si="824"/>
        <v>0</v>
      </c>
      <c r="CU207" s="243">
        <f t="shared" si="1046"/>
        <v>0</v>
      </c>
      <c r="CV207" s="243"/>
      <c r="CW207" s="243">
        <f t="shared" si="825"/>
        <v>0</v>
      </c>
      <c r="CX207" s="243">
        <f t="shared" si="1179"/>
        <v>0</v>
      </c>
      <c r="CY207" s="243">
        <f t="shared" si="1047"/>
        <v>0</v>
      </c>
      <c r="CZ207" s="243">
        <f t="shared" si="826"/>
        <v>0</v>
      </c>
      <c r="DA207" s="243">
        <f t="shared" si="1048"/>
        <v>0</v>
      </c>
      <c r="DB207" s="244">
        <v>14.67</v>
      </c>
      <c r="DC207" s="243">
        <f t="shared" si="1049"/>
        <v>3.2273999999999998</v>
      </c>
      <c r="DD207" s="243">
        <f t="shared" si="827"/>
        <v>0</v>
      </c>
      <c r="DE207" s="244">
        <v>0.60489213960000099</v>
      </c>
      <c r="DF207" s="244">
        <v>2.3098829375000001E-2</v>
      </c>
      <c r="DG207" s="243">
        <f t="shared" si="828"/>
        <v>2.1048912477467709</v>
      </c>
      <c r="DH207" s="243">
        <f t="shared" si="829"/>
        <v>1.0315141108360888</v>
      </c>
      <c r="DI207" s="243">
        <f t="shared" si="1050"/>
        <v>25.994155593069433</v>
      </c>
      <c r="DJ207" s="244">
        <v>92.56</v>
      </c>
      <c r="DK207" s="243">
        <f t="shared" si="1051"/>
        <v>20.363199999999999</v>
      </c>
      <c r="DL207" s="243">
        <f t="shared" si="830"/>
        <v>0</v>
      </c>
      <c r="DM207" s="244">
        <v>3.8821871398100001</v>
      </c>
      <c r="DN207" s="244">
        <v>5.1500699108333299</v>
      </c>
      <c r="DO207" s="243">
        <f t="shared" si="831"/>
        <v>13.856818168683411</v>
      </c>
      <c r="DP207" s="243">
        <f t="shared" si="832"/>
        <v>6.7906137609663375</v>
      </c>
      <c r="DQ207" s="243">
        <f t="shared" si="1052"/>
        <v>171.12346677635168</v>
      </c>
      <c r="DR207" s="244">
        <v>21.12</v>
      </c>
      <c r="DS207" s="243">
        <f t="shared" si="1053"/>
        <v>4.6463999999999999</v>
      </c>
      <c r="DT207" s="243">
        <f t="shared" si="833"/>
        <v>0</v>
      </c>
      <c r="DU207" s="244">
        <v>0.89325816993499996</v>
      </c>
      <c r="DV207" s="244">
        <v>0</v>
      </c>
      <c r="DW207" s="243">
        <f t="shared" si="834"/>
        <v>3.0291226373465157</v>
      </c>
      <c r="DX207" s="243">
        <f t="shared" si="835"/>
        <v>1.4844390403640757</v>
      </c>
      <c r="DY207" s="243">
        <f t="shared" si="836"/>
        <v>37.407863817174707</v>
      </c>
      <c r="DZ207" s="244">
        <v>80.760000000000005</v>
      </c>
      <c r="EA207" s="243">
        <f t="shared" si="1054"/>
        <v>17.767200000000003</v>
      </c>
      <c r="EB207" s="243">
        <f t="shared" si="837"/>
        <v>0</v>
      </c>
      <c r="EC207" s="244">
        <v>3.34578122177999</v>
      </c>
      <c r="ED207" s="244">
        <v>3.9821080500000001E-2</v>
      </c>
      <c r="EE207" s="243">
        <f t="shared" si="838"/>
        <v>11.579532435168096</v>
      </c>
      <c r="EF207" s="243">
        <f t="shared" si="839"/>
        <v>5.6746167368724052</v>
      </c>
      <c r="EG207" s="243">
        <f t="shared" si="840"/>
        <v>143.00034176918459</v>
      </c>
      <c r="EH207" s="244">
        <v>5.57</v>
      </c>
      <c r="EI207" s="243">
        <f t="shared" si="1055"/>
        <v>1.2254</v>
      </c>
      <c r="EJ207" s="243">
        <f t="shared" si="841"/>
        <v>0</v>
      </c>
      <c r="EK207" s="244">
        <v>0.23511581378499999</v>
      </c>
      <c r="EL207" s="244">
        <v>0</v>
      </c>
      <c r="EM207" s="243">
        <f t="shared" si="842"/>
        <v>0.79882099267781903</v>
      </c>
      <c r="EN207" s="243">
        <f t="shared" si="843"/>
        <v>0.391466840323141</v>
      </c>
      <c r="EO207" s="243">
        <f t="shared" si="1056"/>
        <v>9.8649643761431509</v>
      </c>
      <c r="EP207" s="244">
        <v>0</v>
      </c>
      <c r="EQ207" s="244">
        <v>174.17400000000001</v>
      </c>
      <c r="ER207" s="244">
        <v>0</v>
      </c>
      <c r="ES207" s="244">
        <v>0</v>
      </c>
      <c r="ET207" s="244">
        <v>0</v>
      </c>
      <c r="EU207" s="243">
        <f t="shared" si="844"/>
        <v>19.789991412274674</v>
      </c>
      <c r="EV207" s="243">
        <f t="shared" si="1057"/>
        <v>0.63790361634700576</v>
      </c>
      <c r="EW207" s="243">
        <f t="shared" si="1058"/>
        <v>16.880768632242322</v>
      </c>
      <c r="EX207" s="243">
        <f t="shared" si="845"/>
        <v>9.6981995706137347</v>
      </c>
      <c r="EY207" s="243">
        <f t="shared" si="1059"/>
        <v>244.39462917946608</v>
      </c>
      <c r="EZ207" s="245">
        <f t="shared" si="1060"/>
        <v>214.68</v>
      </c>
      <c r="FA207" s="245">
        <f t="shared" si="1060"/>
        <v>47.229599999999998</v>
      </c>
      <c r="FB207" s="245">
        <f t="shared" si="1060"/>
        <v>0</v>
      </c>
      <c r="FC207" s="245">
        <f t="shared" si="1061"/>
        <v>0</v>
      </c>
      <c r="FD207" s="245">
        <f t="shared" si="1062"/>
        <v>0</v>
      </c>
      <c r="FE207" s="245">
        <f t="shared" si="1063"/>
        <v>14.174224305618322</v>
      </c>
      <c r="FF207" s="245">
        <f t="shared" si="1064"/>
        <v>51.159176893897282</v>
      </c>
      <c r="FG207" s="245">
        <f t="shared" si="1065"/>
        <v>1.6490468980048039</v>
      </c>
      <c r="FH207" s="245">
        <f t="shared" si="1066"/>
        <v>43.638534781080736</v>
      </c>
      <c r="FI207" s="245">
        <f t="shared" si="1067"/>
        <v>25.070850059975783</v>
      </c>
      <c r="FJ207" s="245">
        <f t="shared" si="1067"/>
        <v>631.7854215113897</v>
      </c>
      <c r="FK207" s="244">
        <f t="shared" si="846"/>
        <v>46.359000100521435</v>
      </c>
      <c r="FL207" s="244">
        <v>5.2674004953148001</v>
      </c>
      <c r="FM207" s="243">
        <f t="shared" si="1068"/>
        <v>0.16978753323890955</v>
      </c>
      <c r="FN207" s="243">
        <f t="shared" si="1069"/>
        <v>4.4930675917128902</v>
      </c>
      <c r="FO207" s="244">
        <v>2.58132002476574</v>
      </c>
      <c r="FP207" s="244">
        <f t="shared" si="1070"/>
        <v>65.049264744722365</v>
      </c>
      <c r="FQ207" s="244">
        <f t="shared" si="847"/>
        <v>1.1880000025759698</v>
      </c>
      <c r="FR207" s="244">
        <v>0.13498288980422299</v>
      </c>
      <c r="FS207" s="243">
        <f t="shared" si="1071"/>
        <v>4.3509909507932496E-3</v>
      </c>
      <c r="FT207" s="243">
        <f t="shared" si="1072"/>
        <v>0.11513976356165806</v>
      </c>
      <c r="FU207" s="244">
        <v>6.6149144490211198E-2</v>
      </c>
      <c r="FV207" s="244">
        <f t="shared" si="1073"/>
        <v>1.6669584442444847</v>
      </c>
      <c r="FW207" s="270">
        <v>7.8609999999999999E-3</v>
      </c>
      <c r="FX207" s="243">
        <f t="shared" si="1074"/>
        <v>34.851915273540968</v>
      </c>
      <c r="FY207" s="243">
        <f t="shared" si="1075"/>
        <v>7.6674213601790129</v>
      </c>
      <c r="FZ207" s="243">
        <f t="shared" si="848"/>
        <v>0</v>
      </c>
      <c r="GA207" s="243">
        <f t="shared" si="1076"/>
        <v>0</v>
      </c>
      <c r="GB207" s="243">
        <f t="shared" si="1077"/>
        <v>0</v>
      </c>
      <c r="GC207" s="243">
        <f t="shared" si="1078"/>
        <v>0.61211669757603138</v>
      </c>
      <c r="GD207" s="243">
        <f t="shared" si="849"/>
        <v>4.9006803026012724</v>
      </c>
      <c r="GE207" s="243">
        <f t="shared" si="1079"/>
        <v>0.15796680364655941</v>
      </c>
      <c r="GF207" s="243">
        <f t="shared" si="1080"/>
        <v>4.1802570099898109</v>
      </c>
      <c r="GG207" s="243">
        <f t="shared" si="850"/>
        <v>2.4016066816948647</v>
      </c>
      <c r="GH207" s="247">
        <f t="shared" si="1081"/>
        <v>60.520488378710581</v>
      </c>
      <c r="GI207" s="244">
        <v>60</v>
      </c>
      <c r="GJ207" s="244">
        <v>4043.76</v>
      </c>
      <c r="GK207" s="244">
        <v>889.62720000000002</v>
      </c>
      <c r="GL207" s="244">
        <v>2480.3348530511798</v>
      </c>
      <c r="GM207" s="244">
        <v>71.022008333333304</v>
      </c>
      <c r="GN207" s="271">
        <v>71.63</v>
      </c>
      <c r="GO207" s="243">
        <f t="shared" si="1082"/>
        <v>15.758599999999999</v>
      </c>
      <c r="GP207" s="243">
        <f t="shared" si="851"/>
        <v>0</v>
      </c>
      <c r="GQ207" s="243">
        <f t="shared" si="1083"/>
        <v>0</v>
      </c>
      <c r="GR207" s="243">
        <f t="shared" si="1084"/>
        <v>0</v>
      </c>
      <c r="GS207" s="244">
        <v>1.43331847675</v>
      </c>
      <c r="GT207" s="244">
        <v>0.60649807351249996</v>
      </c>
      <c r="GU207" s="245"/>
      <c r="GV207" s="243">
        <f t="shared" si="852"/>
        <v>10.161032045787644</v>
      </c>
      <c r="GW207" s="243">
        <f t="shared" si="1085"/>
        <v>0.32752712989079241</v>
      </c>
      <c r="GX207" s="243">
        <f t="shared" si="1086"/>
        <v>8.6673120496329616</v>
      </c>
      <c r="GY207" s="243">
        <f t="shared" si="853"/>
        <v>4.9794724298025077</v>
      </c>
      <c r="GZ207" s="243">
        <f t="shared" si="1087"/>
        <v>125.48270523102319</v>
      </c>
      <c r="HA207" s="244">
        <v>0</v>
      </c>
      <c r="HB207" s="244">
        <v>44</v>
      </c>
      <c r="HC207" s="244">
        <v>0</v>
      </c>
      <c r="HD207" s="244">
        <v>0</v>
      </c>
      <c r="HE207" s="244">
        <v>49.32</v>
      </c>
      <c r="HF207" s="243">
        <f t="shared" si="1088"/>
        <v>10.8504</v>
      </c>
      <c r="HG207" s="243">
        <f t="shared" si="854"/>
        <v>0</v>
      </c>
      <c r="HH207" s="244">
        <v>2.12079883806999</v>
      </c>
      <c r="HI207" s="244">
        <v>51.1617690012867</v>
      </c>
      <c r="HJ207" s="243">
        <f t="shared" si="855"/>
        <v>12.890748672235487</v>
      </c>
      <c r="HK207" s="243">
        <f t="shared" si="856"/>
        <v>6.3171858255796094</v>
      </c>
      <c r="HL207" s="243">
        <f t="shared" si="857"/>
        <v>159.19308280460615</v>
      </c>
      <c r="HM207" s="244">
        <v>43.81</v>
      </c>
      <c r="HN207" s="243">
        <f t="shared" si="1089"/>
        <v>9.6382000000000012</v>
      </c>
      <c r="HO207" s="243">
        <f t="shared" si="858"/>
        <v>0</v>
      </c>
      <c r="HP207" s="244">
        <v>1.8889993189100101</v>
      </c>
      <c r="HQ207" s="244">
        <v>41.467983218730701</v>
      </c>
      <c r="HR207" s="243">
        <f t="shared" si="859"/>
        <v>10.999194662140113</v>
      </c>
      <c r="HS207" s="243">
        <f t="shared" si="860"/>
        <v>5.3902188599890417</v>
      </c>
      <c r="HT207" s="243">
        <f t="shared" si="861"/>
        <v>135.83351527172385</v>
      </c>
      <c r="HU207" s="244">
        <v>34.67</v>
      </c>
      <c r="HV207" s="243">
        <f t="shared" si="1090"/>
        <v>7.6274000000000006</v>
      </c>
      <c r="HW207" s="243">
        <f t="shared" si="862"/>
        <v>0</v>
      </c>
      <c r="HX207" s="244">
        <v>1.4161146556399999</v>
      </c>
      <c r="HY207" s="244">
        <v>78.273395306145005</v>
      </c>
      <c r="HZ207" s="243">
        <f t="shared" si="863"/>
        <v>13.860391910122345</v>
      </c>
      <c r="IA207" s="243">
        <f t="shared" si="864"/>
        <v>6.7923650935953681</v>
      </c>
      <c r="IB207" s="243">
        <f t="shared" si="865"/>
        <v>171.16760035860327</v>
      </c>
      <c r="IC207" s="244">
        <v>12.53</v>
      </c>
      <c r="ID207" s="243">
        <f t="shared" si="1091"/>
        <v>2.7565999999999997</v>
      </c>
      <c r="IE207" s="243">
        <f t="shared" si="866"/>
        <v>0</v>
      </c>
      <c r="IF207" s="244">
        <v>0.55406755569000099</v>
      </c>
      <c r="IG207" s="244">
        <v>0.88737842982583304</v>
      </c>
      <c r="IH207" s="243">
        <f t="shared" si="867"/>
        <v>1.9006733863693444</v>
      </c>
      <c r="II207" s="243">
        <f t="shared" si="868"/>
        <v>0.93143596859425903</v>
      </c>
      <c r="IJ207" s="243">
        <f t="shared" si="1092"/>
        <v>23.472186408575322</v>
      </c>
      <c r="IK207" s="244">
        <v>13.99</v>
      </c>
      <c r="IL207" s="243">
        <f t="shared" si="1093"/>
        <v>3.0777999999999999</v>
      </c>
      <c r="IM207" s="243">
        <f t="shared" si="869"/>
        <v>0</v>
      </c>
      <c r="IN207" s="244">
        <v>0.64243259475500003</v>
      </c>
      <c r="IO207" s="244">
        <v>28.480906871679998</v>
      </c>
      <c r="IP207" s="243">
        <f t="shared" si="870"/>
        <v>5.2483278409173035</v>
      </c>
      <c r="IQ207" s="243">
        <f t="shared" si="871"/>
        <v>2.5719733653676151</v>
      </c>
      <c r="IR207" s="243">
        <f t="shared" si="1094"/>
        <v>64.8137288072639</v>
      </c>
      <c r="IS207" s="244">
        <v>2.34</v>
      </c>
      <c r="IT207" s="243">
        <f t="shared" si="1095"/>
        <v>0.51479999999999992</v>
      </c>
      <c r="IU207" s="243">
        <f t="shared" si="872"/>
        <v>0</v>
      </c>
      <c r="IV207" s="244">
        <v>0.10221767547000001</v>
      </c>
      <c r="IW207" s="244">
        <v>0.24253627452659199</v>
      </c>
      <c r="IX207" s="243">
        <f t="shared" si="873"/>
        <v>0.36353959370251626</v>
      </c>
      <c r="IY207" s="243">
        <f t="shared" si="874"/>
        <v>0.17815467718495542</v>
      </c>
      <c r="IZ207" s="243">
        <f t="shared" si="1096"/>
        <v>4.4894978650608763</v>
      </c>
      <c r="JA207" s="244">
        <v>22.257750000000001</v>
      </c>
      <c r="JB207" s="243">
        <f t="shared" si="1097"/>
        <v>4.8967050000000008</v>
      </c>
      <c r="JC207" s="244">
        <v>161.76325</v>
      </c>
      <c r="JD207" s="243">
        <f t="shared" si="875"/>
        <v>0</v>
      </c>
      <c r="JE207" s="243">
        <f t="shared" si="876"/>
        <v>21.465200084838383</v>
      </c>
      <c r="JF207" s="243">
        <f t="shared" si="877"/>
        <v>10.51914525424192</v>
      </c>
      <c r="JG207" s="243">
        <f t="shared" si="1098"/>
        <v>265.08246040689636</v>
      </c>
      <c r="JH207" s="244">
        <v>0</v>
      </c>
      <c r="JI207" s="243">
        <f t="shared" si="1099"/>
        <v>0</v>
      </c>
      <c r="JJ207" s="244">
        <v>0</v>
      </c>
      <c r="JK207" s="243">
        <f t="shared" si="878"/>
        <v>0</v>
      </c>
      <c r="JL207" s="243">
        <f t="shared" si="879"/>
        <v>0</v>
      </c>
      <c r="JM207" s="243">
        <f t="shared" si="880"/>
        <v>0</v>
      </c>
      <c r="JN207" s="243">
        <f t="shared" si="1100"/>
        <v>0</v>
      </c>
      <c r="JO207" s="244">
        <v>8.3142857142857292</v>
      </c>
      <c r="JP207" s="243">
        <f t="shared" si="1101"/>
        <v>1.8291428571428605</v>
      </c>
      <c r="JQ207" s="244">
        <v>10.1295238095238</v>
      </c>
      <c r="JR207" s="243">
        <f t="shared" si="881"/>
        <v>0</v>
      </c>
      <c r="JS207" s="243">
        <f t="shared" si="882"/>
        <v>2.3034526021134107</v>
      </c>
      <c r="JT207" s="243">
        <f t="shared" si="883"/>
        <v>1.1288202491532899</v>
      </c>
      <c r="JU207" s="243">
        <f t="shared" si="1102"/>
        <v>28.446270278662904</v>
      </c>
      <c r="JV207" s="244">
        <v>7.8416666666666703</v>
      </c>
      <c r="JW207" s="243">
        <f t="shared" si="1103"/>
        <v>1.7251666666666674</v>
      </c>
      <c r="JX207" s="244">
        <v>16.088333333333299</v>
      </c>
      <c r="JY207" s="243">
        <f t="shared" si="884"/>
        <v>0</v>
      </c>
      <c r="JZ207" s="243">
        <f t="shared" si="885"/>
        <v>2.9149903430696216</v>
      </c>
      <c r="KA207" s="243">
        <f t="shared" si="886"/>
        <v>1.4285078504868132</v>
      </c>
      <c r="KB207" s="243">
        <f t="shared" si="1104"/>
        <v>35.998397832267685</v>
      </c>
      <c r="KC207" s="244">
        <v>59.606666666666698</v>
      </c>
      <c r="KD207" s="243">
        <f t="shared" si="1105"/>
        <v>13.113466666666673</v>
      </c>
      <c r="KE207" s="244">
        <v>33.273333333333298</v>
      </c>
      <c r="KF207" s="243">
        <f t="shared" si="887"/>
        <v>0</v>
      </c>
      <c r="KG207" s="243">
        <f t="shared" si="888"/>
        <v>12.043185521895088</v>
      </c>
      <c r="KH207" s="243">
        <f t="shared" si="889"/>
        <v>5.9018326094280873</v>
      </c>
      <c r="KI207" s="243">
        <f t="shared" si="1106"/>
        <v>148.7261817575878</v>
      </c>
      <c r="KJ207" s="244">
        <v>17.2109916666667</v>
      </c>
      <c r="KK207" s="243">
        <f t="shared" si="1107"/>
        <v>3.7864181666666741</v>
      </c>
      <c r="KL207" s="244">
        <v>16.6826333333333</v>
      </c>
      <c r="KM207" s="243">
        <f t="shared" si="890"/>
        <v>0</v>
      </c>
      <c r="KN207" s="243">
        <f t="shared" si="891"/>
        <v>4.2812803901987238</v>
      </c>
      <c r="KO207" s="243">
        <f t="shared" si="892"/>
        <v>2.0980661778432701</v>
      </c>
      <c r="KP207" s="243">
        <f t="shared" si="1108"/>
        <v>52.871267681650409</v>
      </c>
      <c r="KQ207" s="243">
        <f t="shared" si="1109"/>
        <v>271.89136071428578</v>
      </c>
      <c r="KR207" s="243">
        <f t="shared" si="1109"/>
        <v>59.816099357142882</v>
      </c>
      <c r="KS207" s="243">
        <f t="shared" si="1110"/>
        <v>445.17567355025358</v>
      </c>
      <c r="KT207" s="243">
        <f t="shared" si="1111"/>
        <v>0</v>
      </c>
      <c r="KU207" s="243">
        <f t="shared" si="1112"/>
        <v>0</v>
      </c>
      <c r="KV207" s="243">
        <f t="shared" si="1113"/>
        <v>0</v>
      </c>
      <c r="KW207" s="243">
        <f t="shared" si="1114"/>
        <v>88.27098500760232</v>
      </c>
      <c r="KX207" s="243">
        <f t="shared" si="1115"/>
        <v>2.8452958559616541</v>
      </c>
      <c r="KY207" s="243">
        <f t="shared" si="1116"/>
        <v>75.294730746029899</v>
      </c>
      <c r="KZ207" s="243">
        <f t="shared" si="1117"/>
        <v>43.257705931464223</v>
      </c>
      <c r="LA207" s="243">
        <f t="shared" si="1117"/>
        <v>1090.0941894728985</v>
      </c>
      <c r="LB207" s="244">
        <v>63.71</v>
      </c>
      <c r="LC207" s="243">
        <f t="shared" si="1118"/>
        <v>14.0162</v>
      </c>
      <c r="LD207" s="243">
        <f t="shared" si="893"/>
        <v>0</v>
      </c>
      <c r="LE207" s="243">
        <f t="shared" si="1119"/>
        <v>0</v>
      </c>
      <c r="LF207" s="243">
        <f t="shared" si="1120"/>
        <v>0</v>
      </c>
      <c r="LG207" s="244">
        <v>5.5738058683833298</v>
      </c>
      <c r="LH207" s="243">
        <f t="shared" si="894"/>
        <v>9.464710007106321</v>
      </c>
      <c r="LI207" s="243">
        <f t="shared" si="1121"/>
        <v>0.30508213042801191</v>
      </c>
      <c r="LJ207" s="243">
        <f t="shared" si="1122"/>
        <v>8.0733526595737999</v>
      </c>
      <c r="LK207" s="243">
        <f t="shared" si="895"/>
        <v>4.6382357937744834</v>
      </c>
      <c r="LL207" s="243">
        <f t="shared" si="1123"/>
        <v>116.88354200311696</v>
      </c>
      <c r="LM207" s="243">
        <f t="shared" si="896"/>
        <v>0.54166666784117723</v>
      </c>
      <c r="LN207" s="244">
        <v>6.1545228937110799E-2</v>
      </c>
      <c r="LO207" s="243">
        <f t="shared" si="1124"/>
        <v>1.9838272432769494E-3</v>
      </c>
      <c r="LP207" s="243">
        <f t="shared" si="1125"/>
        <v>5.2497787819218517E-2</v>
      </c>
      <c r="LQ207" s="243">
        <f t="shared" si="897"/>
        <v>3.0160594838914402E-2</v>
      </c>
      <c r="LR207" s="243">
        <f t="shared" si="1126"/>
        <v>0.7600469899406429</v>
      </c>
      <c r="LS207" s="244">
        <v>282.80167999999998</v>
      </c>
      <c r="LT207" s="243">
        <f t="shared" si="898"/>
        <v>32.132481418448506</v>
      </c>
      <c r="LU207" s="243">
        <f t="shared" si="1127"/>
        <v>1.035747094175989</v>
      </c>
      <c r="LV207" s="243">
        <f t="shared" si="1128"/>
        <v>27.408853955753617</v>
      </c>
      <c r="LW207" s="243">
        <f t="shared" si="899"/>
        <v>15.746708070922423</v>
      </c>
      <c r="LX207" s="243">
        <f t="shared" si="1129"/>
        <v>396.81704338724506</v>
      </c>
      <c r="LY207" s="245">
        <f t="shared" si="900"/>
        <v>0</v>
      </c>
      <c r="LZ207" s="244">
        <v>0</v>
      </c>
      <c r="MA207" s="249">
        <f t="shared" si="1130"/>
        <v>0</v>
      </c>
      <c r="MB207" s="249">
        <f t="shared" si="1131"/>
        <v>0</v>
      </c>
      <c r="MC207" s="249">
        <f t="shared" si="901"/>
        <v>0</v>
      </c>
      <c r="MD207" s="247">
        <f t="shared" si="1132"/>
        <v>0</v>
      </c>
      <c r="ME207" s="250">
        <f t="shared" si="1133"/>
        <v>3859.4920734598932</v>
      </c>
      <c r="MF207" s="251">
        <f t="shared" si="1180"/>
        <v>1428.1237967051486</v>
      </c>
      <c r="MG207" s="252" t="e">
        <f t="shared" si="1134"/>
        <v>#REF!</v>
      </c>
      <c r="MH207" s="252" t="e">
        <f t="shared" si="1181"/>
        <v>#REF!</v>
      </c>
      <c r="MI207" s="252">
        <f t="shared" si="1135"/>
        <v>282.80167999999998</v>
      </c>
      <c r="MJ207" s="252">
        <f t="shared" si="1136"/>
        <v>0</v>
      </c>
      <c r="MK207" s="252">
        <f t="shared" si="1182"/>
        <v>265.05266666666665</v>
      </c>
      <c r="ML207" s="252">
        <f t="shared" si="1137"/>
        <v>0</v>
      </c>
      <c r="MM207" s="252">
        <f t="shared" si="1138"/>
        <v>0</v>
      </c>
      <c r="MN207" s="252">
        <f t="shared" si="1139"/>
        <v>174.17400000000001</v>
      </c>
      <c r="MO207" s="252">
        <f t="shared" si="1140"/>
        <v>46.359000100521435</v>
      </c>
      <c r="MP207" s="253">
        <f t="shared" si="1141"/>
        <v>1.1880000025759698</v>
      </c>
      <c r="MQ207" s="254">
        <f t="shared" si="1183"/>
        <v>0</v>
      </c>
      <c r="MR207" s="255">
        <f t="shared" si="1142"/>
        <v>0</v>
      </c>
      <c r="MS207" s="255">
        <f t="shared" si="1184"/>
        <v>0</v>
      </c>
      <c r="MT207" s="255">
        <f t="shared" si="1185"/>
        <v>332.31451474600277</v>
      </c>
      <c r="MU207" s="255">
        <f t="shared" si="902"/>
        <v>10.711709080863614</v>
      </c>
      <c r="MV207" s="255">
        <f t="shared" si="1143"/>
        <v>345.82449633415013</v>
      </c>
      <c r="MW207" s="255" t="e">
        <f t="shared" si="903"/>
        <v>#REF!</v>
      </c>
      <c r="MX207" s="255" t="e">
        <f t="shared" si="904"/>
        <v>#REF!</v>
      </c>
      <c r="MY207" s="256" t="e">
        <f t="shared" si="1144"/>
        <v>#REF!</v>
      </c>
      <c r="MZ207" s="254">
        <f t="shared" si="1145"/>
        <v>223.32071473456006</v>
      </c>
      <c r="NA207" s="255">
        <f t="shared" si="905"/>
        <v>251.68244550584919</v>
      </c>
      <c r="NB207" s="255">
        <f t="shared" si="1146"/>
        <v>0.7508541806175163</v>
      </c>
      <c r="NC207" s="255">
        <f t="shared" si="906"/>
        <v>0.93105918396572018</v>
      </c>
      <c r="ND207" s="255">
        <f t="shared" si="1147"/>
        <v>228.30827433645118</v>
      </c>
      <c r="NE207" s="255">
        <f t="shared" si="1215"/>
        <v>0.97815427576426295</v>
      </c>
      <c r="NF207" s="256">
        <f t="shared" si="1186"/>
        <v>3.2887734042919732E-3</v>
      </c>
      <c r="NG207" s="257">
        <f t="shared" si="1187"/>
        <v>1.1250148986390915</v>
      </c>
      <c r="NH207" s="254">
        <f t="shared" si="1148"/>
        <v>470.2139938287429</v>
      </c>
      <c r="NI207" s="255">
        <f t="shared" si="907"/>
        <v>529.93117104499322</v>
      </c>
      <c r="NJ207" s="255" t="e">
        <f t="shared" si="1149"/>
        <v>#REF!</v>
      </c>
      <c r="NK207" s="255" t="e">
        <f t="shared" si="908"/>
        <v>#REF!</v>
      </c>
      <c r="NL207" s="255">
        <f t="shared" si="1150"/>
        <v>507.76847696336603</v>
      </c>
      <c r="NM207" s="255">
        <f t="shared" si="1188"/>
        <v>0.92604014459658435</v>
      </c>
      <c r="NN207" s="256" t="e">
        <f t="shared" si="1189"/>
        <v>#REF!</v>
      </c>
      <c r="NO207" s="257" t="e">
        <f t="shared" si="1216"/>
        <v>#REF!</v>
      </c>
      <c r="NP207" s="254">
        <f t="shared" si="1151"/>
        <v>35.834089592635657</v>
      </c>
      <c r="NQ207" s="255">
        <f t="shared" si="909"/>
        <v>40.385018970900383</v>
      </c>
      <c r="NR207" s="255">
        <f t="shared" si="1152"/>
        <v>31.515267048312431</v>
      </c>
      <c r="NS207" s="255">
        <f t="shared" si="910"/>
        <v>39.078931139907411</v>
      </c>
      <c r="NT207" s="255">
        <f t="shared" si="1153"/>
        <v>337.49352069394058</v>
      </c>
      <c r="NU207" s="255">
        <f t="shared" si="1154"/>
        <v>0.1061771186568413</v>
      </c>
      <c r="NV207" s="256">
        <f t="shared" si="1155"/>
        <v>9.3380361742981047E-2</v>
      </c>
      <c r="NW207" s="257">
        <f t="shared" si="911"/>
        <v>1.0358957808877343</v>
      </c>
      <c r="NX207" s="254">
        <f t="shared" si="1156"/>
        <v>12.986789905787301</v>
      </c>
      <c r="NY207" s="255">
        <f t="shared" si="912"/>
        <v>14.636112223822288</v>
      </c>
      <c r="NZ207" s="255">
        <f t="shared" si="1157"/>
        <v>4.6287842804246193E-2</v>
      </c>
      <c r="OA207" s="255">
        <f t="shared" si="913"/>
        <v>5.7396925077265279E-2</v>
      </c>
      <c r="OB207" s="255">
        <f t="shared" si="1158"/>
        <v>14.074500463862545</v>
      </c>
      <c r="OC207" s="255">
        <f t="shared" si="1190"/>
        <v>0.92271764380781884</v>
      </c>
      <c r="OD207" s="256">
        <f t="shared" si="1191"/>
        <v>3.2887734042919741E-3</v>
      </c>
      <c r="OE207" s="257">
        <f t="shared" si="1192"/>
        <v>1.1179744463806229</v>
      </c>
      <c r="OF207" s="254">
        <f t="shared" si="1159"/>
        <v>0</v>
      </c>
      <c r="OG207" s="255">
        <f t="shared" si="914"/>
        <v>0</v>
      </c>
      <c r="OH207" s="255">
        <f t="shared" si="1160"/>
        <v>0</v>
      </c>
      <c r="OI207" s="255">
        <f t="shared" si="915"/>
        <v>0</v>
      </c>
      <c r="OJ207" s="255">
        <f t="shared" si="1161"/>
        <v>0</v>
      </c>
      <c r="OK207" s="255"/>
      <c r="OL207" s="256"/>
      <c r="OM207" s="257"/>
      <c r="ON207" s="258"/>
      <c r="OO207" s="254">
        <f t="shared" si="1162"/>
        <v>0</v>
      </c>
      <c r="OP207" s="255">
        <f t="shared" si="916"/>
        <v>0</v>
      </c>
      <c r="OQ207" s="255">
        <f t="shared" si="1163"/>
        <v>0</v>
      </c>
      <c r="OR207" s="255">
        <f t="shared" si="917"/>
        <v>0</v>
      </c>
      <c r="OS207" s="255">
        <f t="shared" si="1164"/>
        <v>0</v>
      </c>
      <c r="OT207" s="255"/>
      <c r="OU207" s="256"/>
      <c r="OV207" s="257"/>
      <c r="OW207" s="258"/>
      <c r="OX207" s="254">
        <f t="shared" si="1165"/>
        <v>315.14861243291853</v>
      </c>
      <c r="OY207" s="255">
        <f t="shared" si="918"/>
        <v>355.17248621189918</v>
      </c>
      <c r="OZ207" s="255">
        <f t="shared" si="1166"/>
        <v>1.6490468980048039</v>
      </c>
      <c r="PA207" s="255">
        <f t="shared" si="919"/>
        <v>2.0448181535259566</v>
      </c>
      <c r="PB207" s="255">
        <f t="shared" si="1167"/>
        <v>501.41700119951565</v>
      </c>
      <c r="PC207" s="255">
        <f t="shared" si="1218"/>
        <v>0.62851600898853399</v>
      </c>
      <c r="PD207" s="259">
        <f t="shared" si="920"/>
        <v>3.2887734042919741E-3</v>
      </c>
      <c r="PE207" s="257">
        <f t="shared" si="1219"/>
        <v>1.0806108387585738</v>
      </c>
      <c r="PF207" s="254">
        <f t="shared" si="921"/>
        <v>5.4815424618897257</v>
      </c>
      <c r="PG207" s="255">
        <f t="shared" si="922"/>
        <v>6.1776983545497206</v>
      </c>
      <c r="PH207" s="255">
        <f t="shared" si="1168"/>
        <v>0.16978753323890955</v>
      </c>
      <c r="PI207" s="255">
        <f t="shared" si="923"/>
        <v>0.21053654121624785</v>
      </c>
      <c r="PJ207" s="255">
        <f t="shared" si="924"/>
        <v>51.626400591049496</v>
      </c>
      <c r="PK207" s="255">
        <f t="shared" si="1193"/>
        <v>0.1061771186666859</v>
      </c>
      <c r="PL207" s="259">
        <f t="shared" si="1194"/>
        <v>3.2887734045969055E-3</v>
      </c>
      <c r="PM207" s="257">
        <f t="shared" si="1195"/>
        <v>1.0142737996877724</v>
      </c>
      <c r="PN207" s="254">
        <f t="shared" si="925"/>
        <v>0.14047051154522283</v>
      </c>
      <c r="PO207" s="255">
        <f t="shared" si="926"/>
        <v>0.15831026651146612</v>
      </c>
      <c r="PP207" s="255">
        <f t="shared" si="1169"/>
        <v>4.3509909507932496E-3</v>
      </c>
      <c r="PQ207" s="255">
        <f t="shared" si="927"/>
        <v>5.3952287789836295E-3</v>
      </c>
      <c r="PR207" s="255">
        <f t="shared" si="928"/>
        <v>1.3229828922575275</v>
      </c>
      <c r="PS207" s="255">
        <f t="shared" si="1196"/>
        <v>0.1061771186666859</v>
      </c>
      <c r="PT207" s="259">
        <f t="shared" si="1197"/>
        <v>3.2887734045969055E-3</v>
      </c>
      <c r="PU207" s="257">
        <f t="shared" si="1198"/>
        <v>1.0142737996877724</v>
      </c>
      <c r="PV207" s="254">
        <f t="shared" si="929"/>
        <v>47.619250185907546</v>
      </c>
      <c r="PW207" s="255">
        <f t="shared" si="930"/>
        <v>53.666894959517805</v>
      </c>
      <c r="PX207" s="255">
        <f t="shared" si="931"/>
        <v>0.15796680364655941</v>
      </c>
      <c r="PY207" s="255">
        <f t="shared" si="932"/>
        <v>0.19587883652173366</v>
      </c>
      <c r="PZ207" s="255">
        <f t="shared" si="933"/>
        <v>48.032133633897288</v>
      </c>
      <c r="QA207" s="255">
        <f t="shared" si="1170"/>
        <v>0.99140401608771422</v>
      </c>
      <c r="QB207" s="259">
        <f t="shared" si="934"/>
        <v>3.2887734042919741E-3</v>
      </c>
      <c r="QC207" s="257">
        <f t="shared" si="1171"/>
        <v>1.1266976156601698</v>
      </c>
      <c r="QD207" s="254">
        <f t="shared" si="935"/>
        <v>97.962720700552211</v>
      </c>
      <c r="QE207" s="255">
        <f t="shared" si="936"/>
        <v>110.40398622952235</v>
      </c>
      <c r="QF207" s="255">
        <f t="shared" si="937"/>
        <v>0.32752712989079241</v>
      </c>
      <c r="QG207" s="255">
        <f t="shared" si="938"/>
        <v>0.40613364106458261</v>
      </c>
      <c r="QH207" s="255">
        <f t="shared" si="939"/>
        <v>99.589448596050147</v>
      </c>
      <c r="QI207" s="255">
        <f t="shared" si="1199"/>
        <v>0.98366566018357837</v>
      </c>
      <c r="QJ207" s="259">
        <f t="shared" si="1200"/>
        <v>3.2887734042919741E-3</v>
      </c>
      <c r="QK207" s="257">
        <f t="shared" si="1201"/>
        <v>1.1257148444603446</v>
      </c>
      <c r="QL207" s="254">
        <f t="shared" si="940"/>
        <v>423.56703158158513</v>
      </c>
      <c r="QM207" s="255">
        <f t="shared" si="941"/>
        <v>477.36004459244646</v>
      </c>
      <c r="QN207" s="255">
        <f t="shared" si="942"/>
        <v>2.8452958559616541</v>
      </c>
      <c r="QO207" s="255">
        <f t="shared" si="943"/>
        <v>3.5281668613924513</v>
      </c>
      <c r="QP207" s="255">
        <f t="shared" si="1172"/>
        <v>865.15411862928454</v>
      </c>
      <c r="QQ207" s="255">
        <f t="shared" si="1173"/>
        <v>0.48958563851336423</v>
      </c>
      <c r="QR207" s="259">
        <f t="shared" si="944"/>
        <v>3.2887734042919736E-3</v>
      </c>
      <c r="QS207" s="257">
        <f t="shared" si="1174"/>
        <v>1.0629666817082273</v>
      </c>
      <c r="QT207" s="254">
        <f t="shared" si="945"/>
        <v>87.575690244680047</v>
      </c>
      <c r="QU207" s="255">
        <f t="shared" si="946"/>
        <v>98.697802905754415</v>
      </c>
      <c r="QV207" s="255">
        <f t="shared" si="947"/>
        <v>0.30508213042801191</v>
      </c>
      <c r="QW207" s="255">
        <f t="shared" si="948"/>
        <v>0.37830184173073478</v>
      </c>
      <c r="QX207" s="255">
        <f t="shared" si="949"/>
        <v>92.764715875489657</v>
      </c>
      <c r="QY207" s="255">
        <f t="shared" si="1202"/>
        <v>0.94406250715224083</v>
      </c>
      <c r="QZ207" s="259">
        <f t="shared" si="1203"/>
        <v>3.2887734042919749E-3</v>
      </c>
      <c r="RA207" s="257">
        <f t="shared" si="1204"/>
        <v>1.1206852440253647</v>
      </c>
      <c r="RB207" s="254">
        <f t="shared" si="950"/>
        <v>6.4047301139446594E-2</v>
      </c>
      <c r="RC207" s="255">
        <f t="shared" si="951"/>
        <v>7.2181308384156317E-2</v>
      </c>
      <c r="RD207" s="255">
        <f t="shared" si="1175"/>
        <v>1.9838272432769494E-3</v>
      </c>
      <c r="RE207" s="255">
        <f t="shared" si="952"/>
        <v>2.4599457816634174E-3</v>
      </c>
      <c r="RF207" s="255">
        <f t="shared" si="953"/>
        <v>0.60321189677828801</v>
      </c>
      <c r="RG207" s="255">
        <f t="shared" si="1205"/>
        <v>0.1061771186568413</v>
      </c>
      <c r="RH207" s="259">
        <f t="shared" si="1206"/>
        <v>3.2887734042919745E-3</v>
      </c>
      <c r="RI207" s="257">
        <f t="shared" si="1207"/>
        <v>1.0142737996864488</v>
      </c>
      <c r="RJ207" s="254">
        <f t="shared" si="954"/>
        <v>33.438801826019414</v>
      </c>
      <c r="RK207" s="255">
        <f t="shared" si="955"/>
        <v>37.68552965792388</v>
      </c>
      <c r="RL207" s="255">
        <f t="shared" si="1176"/>
        <v>1.035747094175989</v>
      </c>
      <c r="RM207" s="255">
        <f t="shared" si="956"/>
        <v>1.2843263967782264</v>
      </c>
      <c r="RN207" s="255">
        <f t="shared" si="957"/>
        <v>314.93416141844847</v>
      </c>
      <c r="RO207" s="255">
        <f t="shared" si="1208"/>
        <v>0.1061771186568413</v>
      </c>
      <c r="RP207" s="259">
        <f t="shared" si="1209"/>
        <v>3.2887734042919745E-3</v>
      </c>
      <c r="RQ207" s="257">
        <f t="shared" si="1210"/>
        <v>1.0142737996864488</v>
      </c>
      <c r="RR207" s="254">
        <f t="shared" si="958"/>
        <v>0</v>
      </c>
      <c r="RS207" s="255">
        <f t="shared" si="959"/>
        <v>0</v>
      </c>
      <c r="RT207" s="255">
        <f t="shared" si="1177"/>
        <v>0</v>
      </c>
      <c r="RU207" s="255">
        <f t="shared" si="960"/>
        <v>0</v>
      </c>
      <c r="RV207" s="255">
        <f t="shared" si="961"/>
        <v>0</v>
      </c>
      <c r="RW207" s="255"/>
      <c r="RX207" s="259"/>
      <c r="RY207" s="257"/>
      <c r="RZ207" s="260"/>
      <c r="SA207" s="242" t="e">
        <f t="shared" si="962"/>
        <v>#REF!</v>
      </c>
      <c r="SB207" s="242">
        <f t="shared" si="963"/>
        <v>0.32074174760200502</v>
      </c>
      <c r="SC207" s="242">
        <f t="shared" si="964"/>
        <v>0.29336568514740635</v>
      </c>
      <c r="SD207" s="242">
        <f t="shared" si="965"/>
        <v>1.9229160477746716E-2</v>
      </c>
      <c r="SE207" s="242">
        <f t="shared" si="966"/>
        <v>0</v>
      </c>
      <c r="SF207" s="262">
        <v>0</v>
      </c>
      <c r="SG207" s="242">
        <f t="shared" si="967"/>
        <v>0</v>
      </c>
      <c r="SH207" s="262">
        <v>0</v>
      </c>
      <c r="SI207" s="242">
        <f t="shared" si="968"/>
        <v>0.58763617411691238</v>
      </c>
      <c r="SJ207" s="242">
        <f t="shared" si="969"/>
        <v>4.3918055526480544E-2</v>
      </c>
      <c r="SK207" s="242">
        <f t="shared" si="970"/>
        <v>1.1157011796565498E-3</v>
      </c>
      <c r="SL207" s="242">
        <f t="shared" si="971"/>
        <v>6.7827196462742212E-2</v>
      </c>
      <c r="SM207" s="242">
        <f t="shared" si="972"/>
        <v>0.14037664110420497</v>
      </c>
      <c r="SN207" s="242">
        <f t="shared" si="973"/>
        <v>0.93743031659848564</v>
      </c>
      <c r="SO207" s="242">
        <f t="shared" si="974"/>
        <v>0.12820639191650174</v>
      </c>
      <c r="SP207" s="242">
        <f t="shared" si="975"/>
        <v>5.0713689984322439E-4</v>
      </c>
      <c r="SQ207" s="242">
        <f t="shared" si="976"/>
        <v>0.26807256525712841</v>
      </c>
      <c r="SR207" s="242">
        <f t="shared" si="977"/>
        <v>0</v>
      </c>
      <c r="SS207" s="242" t="e">
        <f t="shared" si="978"/>
        <v>#REF!</v>
      </c>
      <c r="ST207" s="242" t="e">
        <f t="shared" si="979"/>
        <v>#REF!</v>
      </c>
      <c r="SU207" s="242" t="e">
        <f t="shared" si="1211"/>
        <v>#REF!</v>
      </c>
      <c r="SV207" s="242" t="e">
        <f t="shared" si="1212"/>
        <v>#REF!</v>
      </c>
      <c r="SW207" s="242" t="e">
        <f t="shared" si="980"/>
        <v>#REF!</v>
      </c>
      <c r="SX207" s="242" t="e">
        <f t="shared" si="980"/>
        <v>#REF!</v>
      </c>
      <c r="SY207" s="242" t="e">
        <f t="shared" si="980"/>
        <v>#REF!</v>
      </c>
      <c r="SZ207" s="263" t="e">
        <f t="shared" si="980"/>
        <v>#REF!</v>
      </c>
      <c r="TA207" s="264">
        <f t="shared" si="981"/>
        <v>933.48255000000006</v>
      </c>
      <c r="TB207" s="264">
        <f t="shared" si="982"/>
        <v>428.07765000000001</v>
      </c>
      <c r="TC207" s="264">
        <f t="shared" si="983"/>
        <v>425.22480000000002</v>
      </c>
      <c r="TD207" s="264">
        <f t="shared" si="984"/>
        <v>25.825800000000001</v>
      </c>
      <c r="TE207" s="264">
        <f t="shared" si="985"/>
        <v>0</v>
      </c>
      <c r="TF207" s="264">
        <f t="shared" si="985"/>
        <v>0</v>
      </c>
      <c r="TG207" s="264">
        <f t="shared" si="986"/>
        <v>816.51569999999992</v>
      </c>
      <c r="TH207" s="264">
        <f t="shared" si="987"/>
        <v>65.014949999999999</v>
      </c>
      <c r="TI207" s="264">
        <f t="shared" si="988"/>
        <v>1.6516500000000001</v>
      </c>
      <c r="TJ207" s="264">
        <f t="shared" si="989"/>
        <v>90.390299999999996</v>
      </c>
      <c r="TK207" s="264">
        <f t="shared" si="990"/>
        <v>187.23705000000001</v>
      </c>
      <c r="TL207" s="264">
        <f t="shared" si="991"/>
        <v>1324.1728499999999</v>
      </c>
      <c r="TM207" s="264">
        <f t="shared" si="992"/>
        <v>171.77160000000001</v>
      </c>
      <c r="TN207" s="264">
        <f t="shared" si="993"/>
        <v>0.75075000000000003</v>
      </c>
      <c r="TO207" s="264">
        <f t="shared" si="994"/>
        <v>396.84644999999995</v>
      </c>
      <c r="TP207" s="264">
        <f t="shared" si="994"/>
        <v>0</v>
      </c>
      <c r="TQ207" s="264"/>
      <c r="TR207" s="264"/>
      <c r="TS207" s="264" t="e">
        <f t="shared" si="995"/>
        <v>#REF!</v>
      </c>
      <c r="TT207" s="264">
        <f t="shared" si="996"/>
        <v>481.59373402441054</v>
      </c>
      <c r="TU207" s="264">
        <f t="shared" si="997"/>
        <v>440.48857624883061</v>
      </c>
      <c r="TV207" s="264">
        <f t="shared" si="998"/>
        <v>28.872584457336693</v>
      </c>
      <c r="TW207" s="264">
        <f t="shared" si="998"/>
        <v>0</v>
      </c>
      <c r="TX207" s="264">
        <f t="shared" si="999"/>
        <v>0</v>
      </c>
      <c r="TY207" s="264">
        <f t="shared" si="1000"/>
        <v>882.33571543654398</v>
      </c>
      <c r="TZ207" s="264">
        <f t="shared" si="1001"/>
        <v>65.942960373010536</v>
      </c>
      <c r="UA207" s="264">
        <f t="shared" si="1002"/>
        <v>1.6752253212543096</v>
      </c>
      <c r="UB207" s="264">
        <f t="shared" si="1003"/>
        <v>101.84253548880743</v>
      </c>
      <c r="UC207" s="264">
        <f t="shared" si="1004"/>
        <v>210.77552661796378</v>
      </c>
      <c r="UD207" s="264">
        <f t="shared" si="1005"/>
        <v>1407.5516203726261</v>
      </c>
      <c r="UE207" s="264">
        <f t="shared" si="1006"/>
        <v>192.50189746262737</v>
      </c>
      <c r="UF207" s="264">
        <f t="shared" si="1007"/>
        <v>0.76146605511460141</v>
      </c>
      <c r="UG207" s="264">
        <f t="shared" si="1008"/>
        <v>402.51095673357833</v>
      </c>
      <c r="UH207" s="264">
        <f t="shared" si="1008"/>
        <v>0</v>
      </c>
      <c r="UI207" s="191"/>
      <c r="UJ207" s="191"/>
      <c r="UK207" s="191"/>
      <c r="UL207" s="191"/>
      <c r="UM207" s="189"/>
      <c r="UN207" s="191"/>
      <c r="UO207" s="191"/>
      <c r="UP207" s="191"/>
      <c r="UQ207" s="191"/>
      <c r="UR207" s="191"/>
      <c r="US207" s="191"/>
      <c r="UT207" s="191"/>
      <c r="UU207" s="191"/>
      <c r="UV207" s="192"/>
      <c r="UW207" s="191"/>
      <c r="UX207" s="191"/>
      <c r="UY207" s="191"/>
      <c r="UZ207" s="191"/>
      <c r="VA207" s="191"/>
      <c r="VB207" s="191"/>
      <c r="VC207" s="191"/>
      <c r="VD207" s="191"/>
      <c r="VE207" s="191"/>
      <c r="VF207" s="191"/>
      <c r="VG207" s="191"/>
      <c r="VH207" s="191"/>
      <c r="VI207" s="191"/>
      <c r="VJ207" s="191"/>
      <c r="VK207" s="191"/>
      <c r="VL207" s="191"/>
      <c r="VM207" s="191"/>
      <c r="VN207" s="219"/>
      <c r="VO207" s="191"/>
      <c r="VP207" s="191"/>
      <c r="VQ207" s="191"/>
      <c r="VR207" s="191"/>
      <c r="VS207" s="191"/>
      <c r="VT207" s="191"/>
      <c r="VU207" s="191"/>
      <c r="VV207" s="191"/>
    </row>
    <row r="208" spans="1:594" ht="23.1" hidden="1" customHeight="1" thickBot="1" x14ac:dyDescent="0.35">
      <c r="A208" s="265">
        <v>171</v>
      </c>
      <c r="B208" s="266" t="s">
        <v>183</v>
      </c>
      <c r="C208" s="265">
        <v>5</v>
      </c>
      <c r="D208" s="267">
        <v>3434.18</v>
      </c>
      <c r="E208" s="239"/>
      <c r="F208" s="240">
        <f t="shared" si="1009"/>
        <v>3434.18</v>
      </c>
      <c r="G208" s="240"/>
      <c r="H208" s="268">
        <f>1123.5</f>
        <v>1123.5</v>
      </c>
      <c r="I208" s="269">
        <v>3.7357</v>
      </c>
      <c r="J208" s="269">
        <v>3.7357</v>
      </c>
      <c r="K208" s="269">
        <f t="shared" si="1220"/>
        <v>3.0244999999999997</v>
      </c>
      <c r="L208" s="269">
        <f t="shared" si="1221"/>
        <v>3.3641999999999999</v>
      </c>
      <c r="M208" s="269">
        <v>0.75600000000000001</v>
      </c>
      <c r="N208" s="269">
        <v>0.3397</v>
      </c>
      <c r="O208" s="269">
        <v>0.3715</v>
      </c>
      <c r="P208" s="269">
        <v>2.1000000000000001E-2</v>
      </c>
      <c r="Q208" s="269">
        <v>0</v>
      </c>
      <c r="R208" s="269">
        <v>0</v>
      </c>
      <c r="S208" s="269">
        <v>0.54769999999999996</v>
      </c>
      <c r="T208" s="269">
        <v>5.3499999999999999E-2</v>
      </c>
      <c r="U208" s="269">
        <v>1.2999999999999999E-3</v>
      </c>
      <c r="V208" s="269">
        <v>0.15310000000000001</v>
      </c>
      <c r="W208" s="269">
        <v>0.25490000000000002</v>
      </c>
      <c r="X208" s="269">
        <v>0.86760000000000004</v>
      </c>
      <c r="Y208" s="269">
        <v>0.10489999999999999</v>
      </c>
      <c r="Z208" s="269">
        <v>2.0000000000000001E-4</v>
      </c>
      <c r="AA208" s="269">
        <v>0.26429999999999998</v>
      </c>
      <c r="AB208" s="269">
        <v>0</v>
      </c>
      <c r="AC208" s="244">
        <v>444.73</v>
      </c>
      <c r="AD208" s="243">
        <f t="shared" si="1217"/>
        <v>97.840600000000009</v>
      </c>
      <c r="AE208" s="243">
        <f t="shared" si="806"/>
        <v>0</v>
      </c>
      <c r="AF208" s="243">
        <f t="shared" si="1010"/>
        <v>0</v>
      </c>
      <c r="AG208" s="243">
        <f t="shared" si="1011"/>
        <v>0</v>
      </c>
      <c r="AH208" s="244">
        <v>16.025646191500002</v>
      </c>
      <c r="AI208" s="243">
        <f t="shared" si="807"/>
        <v>63.468800825947923</v>
      </c>
      <c r="AJ208" s="243">
        <f t="shared" si="1012"/>
        <v>2.0458309823706191</v>
      </c>
      <c r="AK208" s="243">
        <f t="shared" si="1013"/>
        <v>54.138585499545179</v>
      </c>
      <c r="AL208" s="243">
        <f t="shared" si="808"/>
        <v>31.103252350872395</v>
      </c>
      <c r="AM208" s="243">
        <f t="shared" si="1014"/>
        <v>783.80195924198426</v>
      </c>
      <c r="AN208" s="244">
        <v>960.4</v>
      </c>
      <c r="AO208" s="244">
        <v>211.28800000000001</v>
      </c>
      <c r="AP208" s="243">
        <f t="shared" si="1015"/>
        <v>0</v>
      </c>
      <c r="AQ208" s="243">
        <f t="shared" si="1016"/>
        <v>0</v>
      </c>
      <c r="AR208" s="243">
        <f t="shared" si="1017"/>
        <v>0</v>
      </c>
      <c r="AS208" s="244">
        <v>89.477903014283399</v>
      </c>
      <c r="AT208" s="244" t="e">
        <f t="shared" si="809"/>
        <v>#REF!</v>
      </c>
      <c r="AU208" s="243">
        <f t="shared" si="810"/>
        <v>143.29614288071872</v>
      </c>
      <c r="AV208" s="243">
        <f t="shared" si="1018"/>
        <v>4.6189574238769771</v>
      </c>
      <c r="AW208" s="243">
        <f t="shared" si="1019"/>
        <v>122.23092893116697</v>
      </c>
      <c r="AX208" s="243">
        <f t="shared" si="811"/>
        <v>70.223102294750106</v>
      </c>
      <c r="AY208" s="243">
        <f t="shared" si="1020"/>
        <v>1769.6221778277027</v>
      </c>
      <c r="AZ208" s="244">
        <v>156</v>
      </c>
      <c r="BA208" s="243">
        <f t="shared" si="1021"/>
        <v>795.1579999999999</v>
      </c>
      <c r="BB208" s="243">
        <f t="shared" si="1022"/>
        <v>82.923619999999985</v>
      </c>
      <c r="BC208" s="243">
        <f t="shared" si="1023"/>
        <v>66.338895999999991</v>
      </c>
      <c r="BD208" s="243">
        <f t="shared" si="1024"/>
        <v>16.584723999999994</v>
      </c>
      <c r="BE208" s="244">
        <v>31.0963575</v>
      </c>
      <c r="BF208" s="243">
        <f t="shared" si="1025"/>
        <v>24.877086000000002</v>
      </c>
      <c r="BG208" s="243">
        <f t="shared" si="1026"/>
        <v>6.2192714999999978</v>
      </c>
      <c r="BH208" s="243">
        <f t="shared" si="812"/>
        <v>103.30258458182195</v>
      </c>
      <c r="BI208" s="243">
        <f t="shared" si="1027"/>
        <v>3.3298191449372849</v>
      </c>
      <c r="BJ208" s="243">
        <f t="shared" si="1028"/>
        <v>88.116613752382762</v>
      </c>
      <c r="BK208" s="243">
        <f t="shared" si="813"/>
        <v>50.624028104091096</v>
      </c>
      <c r="BL208" s="243">
        <f t="shared" si="1029"/>
        <v>1275.7255082230954</v>
      </c>
      <c r="BM208" s="244">
        <v>26.34</v>
      </c>
      <c r="BN208" s="243">
        <f t="shared" si="1030"/>
        <v>5.7948000000000004</v>
      </c>
      <c r="BO208" s="243">
        <f t="shared" si="814"/>
        <v>0</v>
      </c>
      <c r="BP208" s="243">
        <f t="shared" si="1031"/>
        <v>0</v>
      </c>
      <c r="BQ208" s="243">
        <f t="shared" si="1032"/>
        <v>0</v>
      </c>
      <c r="BR208" s="244">
        <v>3.2189412562999999</v>
      </c>
      <c r="BS208" s="243">
        <f t="shared" si="815"/>
        <v>4.0169614055711982</v>
      </c>
      <c r="BT208" s="243">
        <f t="shared" si="1033"/>
        <v>0.12948131982264924</v>
      </c>
      <c r="BU208" s="243">
        <f t="shared" si="1034"/>
        <v>3.4264489902727178</v>
      </c>
      <c r="BV208" s="243">
        <f t="shared" si="816"/>
        <v>1.9685351330935597</v>
      </c>
      <c r="BW208" s="243">
        <f t="shared" si="1035"/>
        <v>49.6070853539577</v>
      </c>
      <c r="BX208" s="244">
        <v>0</v>
      </c>
      <c r="BY208" s="243">
        <f t="shared" si="817"/>
        <v>0</v>
      </c>
      <c r="BZ208" s="243">
        <f t="shared" si="1036"/>
        <v>0</v>
      </c>
      <c r="CA208" s="243">
        <f t="shared" si="1037"/>
        <v>0</v>
      </c>
      <c r="CB208" s="243">
        <f t="shared" si="818"/>
        <v>0</v>
      </c>
      <c r="CC208" s="243">
        <f t="shared" si="1038"/>
        <v>0</v>
      </c>
      <c r="CD208" s="245"/>
      <c r="CE208" s="243">
        <f t="shared" si="819"/>
        <v>0</v>
      </c>
      <c r="CF208" s="243">
        <f t="shared" si="1039"/>
        <v>0</v>
      </c>
      <c r="CG208" s="243">
        <f t="shared" si="1040"/>
        <v>0</v>
      </c>
      <c r="CH208" s="243">
        <f t="shared" si="820"/>
        <v>0</v>
      </c>
      <c r="CI208" s="243">
        <f t="shared" si="1041"/>
        <v>0</v>
      </c>
      <c r="CJ208" s="245"/>
      <c r="CK208" s="243">
        <f t="shared" si="821"/>
        <v>0</v>
      </c>
      <c r="CL208" s="243">
        <f t="shared" si="1042"/>
        <v>0</v>
      </c>
      <c r="CM208" s="243">
        <f t="shared" si="1043"/>
        <v>0</v>
      </c>
      <c r="CN208" s="243">
        <f t="shared" si="822"/>
        <v>0</v>
      </c>
      <c r="CO208" s="243">
        <f t="shared" si="1044"/>
        <v>0</v>
      </c>
      <c r="CP208" s="243">
        <v>0</v>
      </c>
      <c r="CQ208" s="243">
        <f t="shared" si="823"/>
        <v>0</v>
      </c>
      <c r="CR208" s="243">
        <f t="shared" si="1178"/>
        <v>0</v>
      </c>
      <c r="CS208" s="243">
        <f t="shared" si="1045"/>
        <v>0</v>
      </c>
      <c r="CT208" s="243">
        <f t="shared" si="824"/>
        <v>0</v>
      </c>
      <c r="CU208" s="243">
        <f t="shared" si="1046"/>
        <v>0</v>
      </c>
      <c r="CV208" s="243"/>
      <c r="CW208" s="243">
        <f t="shared" si="825"/>
        <v>0</v>
      </c>
      <c r="CX208" s="243">
        <f t="shared" si="1179"/>
        <v>0</v>
      </c>
      <c r="CY208" s="243">
        <f t="shared" si="1047"/>
        <v>0</v>
      </c>
      <c r="CZ208" s="243">
        <f t="shared" si="826"/>
        <v>0</v>
      </c>
      <c r="DA208" s="243">
        <f t="shared" si="1048"/>
        <v>0</v>
      </c>
      <c r="DB208" s="244">
        <v>0</v>
      </c>
      <c r="DC208" s="243">
        <f t="shared" si="1049"/>
        <v>0</v>
      </c>
      <c r="DD208" s="243">
        <f t="shared" si="827"/>
        <v>0</v>
      </c>
      <c r="DE208" s="244">
        <v>0</v>
      </c>
      <c r="DF208" s="244">
        <v>0</v>
      </c>
      <c r="DG208" s="243">
        <f t="shared" si="828"/>
        <v>0</v>
      </c>
      <c r="DH208" s="243">
        <f t="shared" si="829"/>
        <v>0</v>
      </c>
      <c r="DI208" s="243">
        <f t="shared" si="1050"/>
        <v>0</v>
      </c>
      <c r="DJ208" s="244">
        <v>249.36</v>
      </c>
      <c r="DK208" s="243">
        <f t="shared" si="1051"/>
        <v>54.859200000000001</v>
      </c>
      <c r="DL208" s="243">
        <f t="shared" si="830"/>
        <v>0</v>
      </c>
      <c r="DM208" s="244">
        <v>10.409678275579999</v>
      </c>
      <c r="DN208" s="244">
        <v>11.97799224375</v>
      </c>
      <c r="DO208" s="243">
        <f t="shared" si="831"/>
        <v>37.109713061464099</v>
      </c>
      <c r="DP208" s="243">
        <f t="shared" si="832"/>
        <v>18.185829179039708</v>
      </c>
      <c r="DQ208" s="243">
        <f t="shared" si="1052"/>
        <v>458.28289531180059</v>
      </c>
      <c r="DR208" s="244">
        <v>52.58</v>
      </c>
      <c r="DS208" s="243">
        <f t="shared" si="1053"/>
        <v>11.567600000000001</v>
      </c>
      <c r="DT208" s="243">
        <f t="shared" si="833"/>
        <v>0</v>
      </c>
      <c r="DU208" s="244">
        <v>2.2241724790949999</v>
      </c>
      <c r="DV208" s="244">
        <v>0</v>
      </c>
      <c r="DW208" s="243">
        <f t="shared" si="834"/>
        <v>7.5412909353792106</v>
      </c>
      <c r="DX208" s="243">
        <f t="shared" si="835"/>
        <v>3.6956531707237108</v>
      </c>
      <c r="DY208" s="243">
        <f t="shared" si="836"/>
        <v>93.130459902237504</v>
      </c>
      <c r="DZ208" s="244">
        <v>180.19</v>
      </c>
      <c r="EA208" s="243">
        <f t="shared" si="1054"/>
        <v>39.641799999999996</v>
      </c>
      <c r="EB208" s="243">
        <f t="shared" si="837"/>
        <v>0</v>
      </c>
      <c r="EC208" s="244">
        <v>7.4596920797300097</v>
      </c>
      <c r="ED208" s="244">
        <v>7.9902429499999997E-2</v>
      </c>
      <c r="EE208" s="243">
        <f t="shared" si="838"/>
        <v>25.834383689497738</v>
      </c>
      <c r="EF208" s="243">
        <f t="shared" si="839"/>
        <v>12.660288909936389</v>
      </c>
      <c r="EG208" s="243">
        <f t="shared" si="840"/>
        <v>319.03928053039698</v>
      </c>
      <c r="EH208" s="244">
        <v>13.94</v>
      </c>
      <c r="EI208" s="243">
        <f t="shared" si="1055"/>
        <v>3.0667999999999997</v>
      </c>
      <c r="EJ208" s="243">
        <f t="shared" si="841"/>
        <v>0</v>
      </c>
      <c r="EK208" s="244">
        <v>0.58778005933500099</v>
      </c>
      <c r="EL208" s="244">
        <v>0</v>
      </c>
      <c r="EM208" s="243">
        <f t="shared" si="842"/>
        <v>1.9991306869958709</v>
      </c>
      <c r="EN208" s="243">
        <f t="shared" si="843"/>
        <v>0.97968553731654362</v>
      </c>
      <c r="EO208" s="243">
        <f t="shared" si="1056"/>
        <v>24.688075540376897</v>
      </c>
      <c r="EP208" s="244">
        <v>0</v>
      </c>
      <c r="EQ208" s="244">
        <v>398.36488000000003</v>
      </c>
      <c r="ER208" s="244">
        <v>0</v>
      </c>
      <c r="ES208" s="244">
        <v>0</v>
      </c>
      <c r="ET208" s="244">
        <v>0</v>
      </c>
      <c r="EU208" s="243">
        <f t="shared" si="844"/>
        <v>45.262998806663632</v>
      </c>
      <c r="EV208" s="243">
        <f t="shared" si="1057"/>
        <v>1.4589915692218185</v>
      </c>
      <c r="EW208" s="243">
        <f t="shared" si="1058"/>
        <v>38.609122891424533</v>
      </c>
      <c r="EX208" s="243">
        <f t="shared" si="845"/>
        <v>22.181393940333184</v>
      </c>
      <c r="EY208" s="243">
        <f t="shared" si="1059"/>
        <v>558.97112729639616</v>
      </c>
      <c r="EZ208" s="245">
        <f t="shared" si="1060"/>
        <v>496.07</v>
      </c>
      <c r="FA208" s="245">
        <f t="shared" si="1060"/>
        <v>109.1354</v>
      </c>
      <c r="FB208" s="245">
        <f t="shared" si="1060"/>
        <v>0</v>
      </c>
      <c r="FC208" s="245">
        <f t="shared" si="1061"/>
        <v>0</v>
      </c>
      <c r="FD208" s="245">
        <f t="shared" si="1062"/>
        <v>0</v>
      </c>
      <c r="FE208" s="245">
        <f t="shared" si="1063"/>
        <v>32.739217566990014</v>
      </c>
      <c r="FF208" s="245">
        <f t="shared" si="1064"/>
        <v>117.74751718000054</v>
      </c>
      <c r="FG208" s="245">
        <f t="shared" si="1065"/>
        <v>3.795432017136493</v>
      </c>
      <c r="FH208" s="245">
        <f t="shared" si="1066"/>
        <v>100.43807261602562</v>
      </c>
      <c r="FI208" s="245">
        <f t="shared" si="1067"/>
        <v>57.702850737349536</v>
      </c>
      <c r="FJ208" s="245">
        <f t="shared" si="1067"/>
        <v>1454.1118385812083</v>
      </c>
      <c r="FK208" s="244">
        <f t="shared" si="846"/>
        <v>131.07578028421494</v>
      </c>
      <c r="FL208" s="244">
        <v>14.8930871782345</v>
      </c>
      <c r="FM208" s="243">
        <f t="shared" si="1068"/>
        <v>0.48005852916512387</v>
      </c>
      <c r="FN208" s="243">
        <f t="shared" si="1069"/>
        <v>12.703732590791176</v>
      </c>
      <c r="FO208" s="244">
        <v>7.2984433589117303</v>
      </c>
      <c r="FP208" s="244">
        <f t="shared" si="1070"/>
        <v>183.92077298563342</v>
      </c>
      <c r="FQ208" s="244">
        <f t="shared" si="847"/>
        <v>3.3589600072833261</v>
      </c>
      <c r="FR208" s="244">
        <v>0.38165162250571899</v>
      </c>
      <c r="FS208" s="243">
        <f t="shared" si="1071"/>
        <v>1.2302024043835468E-2</v>
      </c>
      <c r="FT208" s="243">
        <f t="shared" si="1072"/>
        <v>0.3255470203813704</v>
      </c>
      <c r="FU208" s="244">
        <v>0.18703058112528601</v>
      </c>
      <c r="FV208" s="244">
        <f t="shared" si="1073"/>
        <v>4.7131706530971975</v>
      </c>
      <c r="FW208" s="270">
        <v>4.5511999999999997E-2</v>
      </c>
      <c r="FX208" s="243">
        <f t="shared" si="1074"/>
        <v>202.40467543047791</v>
      </c>
      <c r="FY208" s="243">
        <f t="shared" si="1075"/>
        <v>44.529028594705139</v>
      </c>
      <c r="FZ208" s="243">
        <f t="shared" si="848"/>
        <v>0</v>
      </c>
      <c r="GA208" s="243">
        <f t="shared" si="1076"/>
        <v>0</v>
      </c>
      <c r="GB208" s="243">
        <f t="shared" si="1077"/>
        <v>0</v>
      </c>
      <c r="GC208" s="243">
        <f t="shared" si="1078"/>
        <v>3.543907281526566</v>
      </c>
      <c r="GD208" s="243">
        <f t="shared" si="849"/>
        <v>28.459757350275339</v>
      </c>
      <c r="GE208" s="243">
        <f t="shared" si="1079"/>
        <v>0.91736179950227781</v>
      </c>
      <c r="GF208" s="243">
        <f t="shared" si="1080"/>
        <v>24.276037778458832</v>
      </c>
      <c r="GG208" s="243">
        <f t="shared" si="850"/>
        <v>13.94686843284925</v>
      </c>
      <c r="GH208" s="247">
        <f t="shared" si="1081"/>
        <v>351.4610845078011</v>
      </c>
      <c r="GI208" s="244">
        <v>225</v>
      </c>
      <c r="GJ208" s="244">
        <v>4056.31</v>
      </c>
      <c r="GK208" s="244">
        <v>892.38819999999998</v>
      </c>
      <c r="GL208" s="244">
        <v>2488.0326893238098</v>
      </c>
      <c r="GM208" s="244">
        <v>71.022008333333304</v>
      </c>
      <c r="GN208" s="271">
        <v>335.1</v>
      </c>
      <c r="GO208" s="243">
        <f t="shared" si="1082"/>
        <v>73.722000000000008</v>
      </c>
      <c r="GP208" s="243">
        <f t="shared" si="851"/>
        <v>0</v>
      </c>
      <c r="GQ208" s="243">
        <f t="shared" si="1083"/>
        <v>0</v>
      </c>
      <c r="GR208" s="243">
        <f t="shared" si="1084"/>
        <v>0</v>
      </c>
      <c r="GS208" s="244">
        <v>6.7575749513333303</v>
      </c>
      <c r="GT208" s="244">
        <v>2.82313088925833</v>
      </c>
      <c r="GU208" s="245"/>
      <c r="GV208" s="243">
        <f t="shared" si="852"/>
        <v>47.539735870209071</v>
      </c>
      <c r="GW208" s="243">
        <f t="shared" si="1085"/>
        <v>1.5323791102293447</v>
      </c>
      <c r="GX208" s="243">
        <f t="shared" si="1086"/>
        <v>40.551168787529541</v>
      </c>
      <c r="GY208" s="243">
        <f t="shared" si="853"/>
        <v>23.297122085540039</v>
      </c>
      <c r="GZ208" s="243">
        <f t="shared" si="1087"/>
        <v>587.08747655560887</v>
      </c>
      <c r="HA208" s="244">
        <v>0</v>
      </c>
      <c r="HB208" s="244">
        <v>44</v>
      </c>
      <c r="HC208" s="244">
        <v>0</v>
      </c>
      <c r="HD208" s="244">
        <v>0</v>
      </c>
      <c r="HE208" s="244">
        <v>0</v>
      </c>
      <c r="HF208" s="243">
        <f t="shared" si="1088"/>
        <v>0</v>
      </c>
      <c r="HG208" s="243">
        <f t="shared" si="854"/>
        <v>0</v>
      </c>
      <c r="HH208" s="244">
        <v>0</v>
      </c>
      <c r="HI208" s="244">
        <v>0</v>
      </c>
      <c r="HJ208" s="243">
        <f t="shared" si="855"/>
        <v>0</v>
      </c>
      <c r="HK208" s="243">
        <f t="shared" si="856"/>
        <v>0</v>
      </c>
      <c r="HL208" s="243">
        <f t="shared" si="857"/>
        <v>0</v>
      </c>
      <c r="HM208" s="244">
        <v>121.69</v>
      </c>
      <c r="HN208" s="243">
        <f t="shared" si="1089"/>
        <v>26.771799999999999</v>
      </c>
      <c r="HO208" s="243">
        <f t="shared" si="858"/>
        <v>0</v>
      </c>
      <c r="HP208" s="244">
        <v>5.2511535610099997</v>
      </c>
      <c r="HQ208" s="244">
        <v>119.097084198454</v>
      </c>
      <c r="HR208" s="243">
        <f t="shared" si="859"/>
        <v>30.997211434784305</v>
      </c>
      <c r="HS208" s="243">
        <f t="shared" si="860"/>
        <v>15.190362459712413</v>
      </c>
      <c r="HT208" s="243">
        <f t="shared" si="861"/>
        <v>382.79713398475275</v>
      </c>
      <c r="HU208" s="244">
        <v>86.21</v>
      </c>
      <c r="HV208" s="243">
        <f t="shared" si="1090"/>
        <v>18.966199999999997</v>
      </c>
      <c r="HW208" s="243">
        <f t="shared" si="862"/>
        <v>0</v>
      </c>
      <c r="HX208" s="244">
        <v>3.5212226825699902</v>
      </c>
      <c r="HY208" s="244">
        <v>194.121928531425</v>
      </c>
      <c r="HZ208" s="243">
        <f t="shared" si="863"/>
        <v>34.406928473799475</v>
      </c>
      <c r="IA208" s="243">
        <f t="shared" si="864"/>
        <v>16.861313984389724</v>
      </c>
      <c r="IB208" s="243">
        <f t="shared" si="865"/>
        <v>424.90511240662101</v>
      </c>
      <c r="IC208" s="244">
        <v>29.67</v>
      </c>
      <c r="ID208" s="243">
        <f t="shared" si="1091"/>
        <v>6.5274000000000001</v>
      </c>
      <c r="IE208" s="243">
        <f t="shared" si="866"/>
        <v>0</v>
      </c>
      <c r="IF208" s="244">
        <v>1.3110544419200001</v>
      </c>
      <c r="IG208" s="244">
        <v>2.0555149873766698</v>
      </c>
      <c r="IH208" s="243">
        <f t="shared" si="867"/>
        <v>4.4953357862900249</v>
      </c>
      <c r="II208" s="243">
        <f t="shared" si="868"/>
        <v>2.2029652607793349</v>
      </c>
      <c r="IJ208" s="243">
        <f t="shared" si="1092"/>
        <v>55.514724571639242</v>
      </c>
      <c r="IK208" s="244">
        <v>34.96</v>
      </c>
      <c r="IL208" s="243">
        <f t="shared" si="1093"/>
        <v>7.6912000000000003</v>
      </c>
      <c r="IM208" s="243">
        <f t="shared" si="869"/>
        <v>0</v>
      </c>
      <c r="IN208" s="244">
        <v>1.6060909620149999</v>
      </c>
      <c r="IO208" s="244">
        <v>71.202267179200007</v>
      </c>
      <c r="IP208" s="243">
        <f t="shared" si="870"/>
        <v>13.118741396991936</v>
      </c>
      <c r="IQ208" s="243">
        <f t="shared" si="871"/>
        <v>6.428914976910348</v>
      </c>
      <c r="IR208" s="243">
        <f t="shared" si="1094"/>
        <v>162.00865741814073</v>
      </c>
      <c r="IS208" s="244">
        <v>3.34</v>
      </c>
      <c r="IT208" s="243">
        <f t="shared" si="1095"/>
        <v>0.73480000000000001</v>
      </c>
      <c r="IU208" s="243">
        <f t="shared" si="872"/>
        <v>0</v>
      </c>
      <c r="IV208" s="244">
        <v>0.14603066503000001</v>
      </c>
      <c r="IW208" s="244">
        <v>0.34648039218084697</v>
      </c>
      <c r="IX208" s="243">
        <f t="shared" si="873"/>
        <v>0.51894683821574861</v>
      </c>
      <c r="IY208" s="243">
        <f t="shared" si="874"/>
        <v>0.25431289477132973</v>
      </c>
      <c r="IZ208" s="243">
        <f t="shared" si="1096"/>
        <v>6.408684948237509</v>
      </c>
      <c r="JA208" s="244">
        <v>61.749537500000002</v>
      </c>
      <c r="JB208" s="243">
        <f t="shared" si="1097"/>
        <v>13.58489825</v>
      </c>
      <c r="JC208" s="244">
        <v>448.77877916666699</v>
      </c>
      <c r="JD208" s="243">
        <f t="shared" si="875"/>
        <v>0</v>
      </c>
      <c r="JE208" s="243">
        <f t="shared" si="876"/>
        <v>59.550771195818605</v>
      </c>
      <c r="JF208" s="243">
        <f t="shared" si="877"/>
        <v>29.183199305624278</v>
      </c>
      <c r="JG208" s="243">
        <f t="shared" si="1098"/>
        <v>735.41662250173169</v>
      </c>
      <c r="JH208" s="244">
        <v>25.941333333333301</v>
      </c>
      <c r="JI208" s="243">
        <f t="shared" si="1099"/>
        <v>5.7070933333333258</v>
      </c>
      <c r="JJ208" s="244">
        <v>32.7053333333333</v>
      </c>
      <c r="JK208" s="243">
        <f t="shared" si="878"/>
        <v>0</v>
      </c>
      <c r="JL208" s="243">
        <f t="shared" si="879"/>
        <v>7.3120004004477357</v>
      </c>
      <c r="JM208" s="243">
        <f t="shared" si="880"/>
        <v>3.5832880200223829</v>
      </c>
      <c r="JN208" s="243">
        <f t="shared" si="1100"/>
        <v>90.298858104564033</v>
      </c>
      <c r="JO208" s="244">
        <v>0</v>
      </c>
      <c r="JP208" s="243">
        <f t="shared" si="1101"/>
        <v>0</v>
      </c>
      <c r="JQ208" s="244">
        <v>0</v>
      </c>
      <c r="JR208" s="243">
        <f t="shared" si="881"/>
        <v>0</v>
      </c>
      <c r="JS208" s="243">
        <f t="shared" si="882"/>
        <v>0</v>
      </c>
      <c r="JT208" s="243">
        <f t="shared" si="883"/>
        <v>0</v>
      </c>
      <c r="JU208" s="243">
        <f t="shared" si="1102"/>
        <v>0</v>
      </c>
      <c r="JV208" s="244">
        <v>2.0164285714285799</v>
      </c>
      <c r="JW208" s="243">
        <f t="shared" si="1103"/>
        <v>0.44361428571428757</v>
      </c>
      <c r="JX208" s="244">
        <v>4.1370000000000102</v>
      </c>
      <c r="JY208" s="243">
        <f t="shared" si="884"/>
        <v>0</v>
      </c>
      <c r="JZ208" s="243">
        <f t="shared" si="885"/>
        <v>0.74956894536076302</v>
      </c>
      <c r="KA208" s="243">
        <f t="shared" si="886"/>
        <v>0.36733059012518204</v>
      </c>
      <c r="KB208" s="243">
        <f t="shared" si="1104"/>
        <v>9.2567308711545877</v>
      </c>
      <c r="KC208" s="244">
        <v>143.69999999999999</v>
      </c>
      <c r="KD208" s="243">
        <f t="shared" si="1105"/>
        <v>31.613999999999997</v>
      </c>
      <c r="KE208" s="244">
        <v>80.816666666666706</v>
      </c>
      <c r="KF208" s="243">
        <f t="shared" si="887"/>
        <v>0</v>
      </c>
      <c r="KG208" s="243">
        <f t="shared" si="888"/>
        <v>29.102068585170695</v>
      </c>
      <c r="KH208" s="243">
        <f t="shared" si="889"/>
        <v>14.26163676259187</v>
      </c>
      <c r="KI208" s="243">
        <f t="shared" si="1106"/>
        <v>359.39324641731508</v>
      </c>
      <c r="KJ208" s="244">
        <v>80.113827777777701</v>
      </c>
      <c r="KK208" s="243">
        <f t="shared" si="1107"/>
        <v>17.625042111111096</v>
      </c>
      <c r="KL208" s="244">
        <v>77.654422222222195</v>
      </c>
      <c r="KM208" s="243">
        <f t="shared" si="890"/>
        <v>0</v>
      </c>
      <c r="KN208" s="243">
        <f t="shared" si="891"/>
        <v>19.928529772810354</v>
      </c>
      <c r="KO208" s="243">
        <f t="shared" si="892"/>
        <v>9.766091094196069</v>
      </c>
      <c r="KP208" s="243">
        <f t="shared" si="1108"/>
        <v>246.10549557374091</v>
      </c>
      <c r="KQ208" s="243">
        <f t="shared" si="1109"/>
        <v>589.39112718253955</v>
      </c>
      <c r="KR208" s="243">
        <f t="shared" si="1109"/>
        <v>129.66604798015871</v>
      </c>
      <c r="KS208" s="243">
        <f t="shared" si="1110"/>
        <v>1042.7510289900708</v>
      </c>
      <c r="KT208" s="243">
        <f t="shared" si="1111"/>
        <v>0</v>
      </c>
      <c r="KU208" s="243">
        <f t="shared" si="1112"/>
        <v>0</v>
      </c>
      <c r="KV208" s="243">
        <f t="shared" si="1113"/>
        <v>0</v>
      </c>
      <c r="KW208" s="243">
        <f t="shared" si="1114"/>
        <v>200.18010282968962</v>
      </c>
      <c r="KX208" s="243">
        <f t="shared" si="1115"/>
        <v>6.4525349635357463</v>
      </c>
      <c r="KY208" s="243">
        <f t="shared" si="1116"/>
        <v>170.75267645394396</v>
      </c>
      <c r="KZ208" s="243">
        <f t="shared" si="1117"/>
        <v>98.099415349122921</v>
      </c>
      <c r="LA208" s="243">
        <f t="shared" si="1117"/>
        <v>2472.1052667978979</v>
      </c>
      <c r="LB208" s="244">
        <v>133.69</v>
      </c>
      <c r="LC208" s="243">
        <f t="shared" si="1118"/>
        <v>29.411799999999999</v>
      </c>
      <c r="LD208" s="243">
        <f t="shared" si="893"/>
        <v>0</v>
      </c>
      <c r="LE208" s="243">
        <f t="shared" si="1119"/>
        <v>0</v>
      </c>
      <c r="LF208" s="243">
        <f t="shared" si="1120"/>
        <v>0</v>
      </c>
      <c r="LG208" s="244">
        <v>11.5361733460667</v>
      </c>
      <c r="LH208" s="243">
        <f t="shared" si="894"/>
        <v>19.842708973645397</v>
      </c>
      <c r="LI208" s="243">
        <f t="shared" si="1121"/>
        <v>0.63960289566162554</v>
      </c>
      <c r="LJ208" s="243">
        <f t="shared" si="1122"/>
        <v>16.925736461576662</v>
      </c>
      <c r="LK208" s="243">
        <f t="shared" si="895"/>
        <v>9.7240341159856047</v>
      </c>
      <c r="LL208" s="243">
        <f t="shared" si="1123"/>
        <v>245.04565972283723</v>
      </c>
      <c r="LM208" s="243">
        <f t="shared" si="896"/>
        <v>0.54166666784117723</v>
      </c>
      <c r="LN208" s="244">
        <v>6.1545228937110799E-2</v>
      </c>
      <c r="LO208" s="243">
        <f t="shared" si="1124"/>
        <v>1.9838272432769494E-3</v>
      </c>
      <c r="LP208" s="243">
        <f t="shared" si="1125"/>
        <v>5.2497787819218517E-2</v>
      </c>
      <c r="LQ208" s="243">
        <f t="shared" si="897"/>
        <v>3.0160594838914402E-2</v>
      </c>
      <c r="LR208" s="243">
        <f t="shared" si="1126"/>
        <v>0.7600469899406429</v>
      </c>
      <c r="LS208" s="244">
        <v>646.74353333333397</v>
      </c>
      <c r="LT208" s="243">
        <f t="shared" si="898"/>
        <v>73.484268436223886</v>
      </c>
      <c r="LU208" s="243">
        <f t="shared" si="1127"/>
        <v>2.3686660394913939</v>
      </c>
      <c r="LV208" s="243">
        <f t="shared" si="1128"/>
        <v>62.681731777411734</v>
      </c>
      <c r="LW208" s="243">
        <f t="shared" si="899"/>
        <v>36.011390088477889</v>
      </c>
      <c r="LX208" s="243">
        <f t="shared" si="1129"/>
        <v>907.48703022964287</v>
      </c>
      <c r="LY208" s="245">
        <f t="shared" si="900"/>
        <v>0</v>
      </c>
      <c r="LZ208" s="244">
        <v>0</v>
      </c>
      <c r="MA208" s="249">
        <f t="shared" si="1130"/>
        <v>0</v>
      </c>
      <c r="MB208" s="249">
        <f t="shared" si="1131"/>
        <v>0</v>
      </c>
      <c r="MC208" s="249">
        <f t="shared" si="901"/>
        <v>0</v>
      </c>
      <c r="MD208" s="247">
        <f t="shared" si="1132"/>
        <v>0</v>
      </c>
      <c r="ME208" s="250">
        <f t="shared" si="1133"/>
        <v>10085.449077670408</v>
      </c>
      <c r="MF208" s="251">
        <f t="shared" si="1180"/>
        <v>3889.5134791878813</v>
      </c>
      <c r="MG208" s="252" t="e">
        <f t="shared" si="1134"/>
        <v>#REF!</v>
      </c>
      <c r="MH208" s="252" t="e">
        <f t="shared" si="1181"/>
        <v>#REF!</v>
      </c>
      <c r="MI208" s="252">
        <f t="shared" si="1135"/>
        <v>646.74353333333397</v>
      </c>
      <c r="MJ208" s="252">
        <f t="shared" si="1136"/>
        <v>0</v>
      </c>
      <c r="MK208" s="252">
        <f t="shared" si="1182"/>
        <v>795.1579999999999</v>
      </c>
      <c r="ML208" s="252">
        <f t="shared" si="1137"/>
        <v>0</v>
      </c>
      <c r="MM208" s="252">
        <f t="shared" si="1138"/>
        <v>0</v>
      </c>
      <c r="MN208" s="252">
        <f t="shared" si="1139"/>
        <v>398.36488000000003</v>
      </c>
      <c r="MO208" s="252">
        <f t="shared" si="1140"/>
        <v>131.07578028421494</v>
      </c>
      <c r="MP208" s="253">
        <f t="shared" si="1141"/>
        <v>3.3589600072833261</v>
      </c>
      <c r="MQ208" s="254">
        <f t="shared" si="1183"/>
        <v>0</v>
      </c>
      <c r="MR208" s="255">
        <f t="shared" si="1142"/>
        <v>0</v>
      </c>
      <c r="MS208" s="255">
        <f t="shared" si="1184"/>
        <v>0</v>
      </c>
      <c r="MT208" s="255">
        <f t="shared" si="1185"/>
        <v>861.93786317044464</v>
      </c>
      <c r="MU208" s="255">
        <f t="shared" si="902"/>
        <v>27.783401646238467</v>
      </c>
      <c r="MV208" s="255">
        <f t="shared" si="1143"/>
        <v>896.97925963325099</v>
      </c>
      <c r="MW208" s="255" t="e">
        <f t="shared" si="903"/>
        <v>#REF!</v>
      </c>
      <c r="MX208" s="255" t="e">
        <f t="shared" si="904"/>
        <v>#REF!</v>
      </c>
      <c r="MY208" s="256" t="e">
        <f t="shared" si="1144"/>
        <v>#REF!</v>
      </c>
      <c r="MZ208" s="254">
        <f t="shared" si="1145"/>
        <v>608.61967430944514</v>
      </c>
      <c r="NA208" s="255">
        <f t="shared" si="905"/>
        <v>685.91437294674472</v>
      </c>
      <c r="NB208" s="255">
        <f t="shared" si="1146"/>
        <v>2.0458309823706191</v>
      </c>
      <c r="NC208" s="255">
        <f t="shared" si="906"/>
        <v>2.5368304181395676</v>
      </c>
      <c r="ND208" s="255">
        <f t="shared" si="1147"/>
        <v>622.0650470174478</v>
      </c>
      <c r="NE208" s="255">
        <f t="shared" si="1215"/>
        <v>0.97838590550543258</v>
      </c>
      <c r="NF208" s="256">
        <f t="shared" si="1186"/>
        <v>3.2887734042919749E-3</v>
      </c>
      <c r="NG208" s="257">
        <f t="shared" si="1187"/>
        <v>1.12504431561622</v>
      </c>
      <c r="NH208" s="254">
        <f t="shared" si="1148"/>
        <v>1320.8097332960238</v>
      </c>
      <c r="NI208" s="255">
        <f t="shared" si="907"/>
        <v>1488.5525694246187</v>
      </c>
      <c r="NJ208" s="255" t="e">
        <f t="shared" si="1149"/>
        <v>#REF!</v>
      </c>
      <c r="NK208" s="255" t="e">
        <f t="shared" si="908"/>
        <v>#REF!</v>
      </c>
      <c r="NL208" s="255">
        <f t="shared" si="1150"/>
        <v>1404.4620458950021</v>
      </c>
      <c r="NM208" s="255">
        <f t="shared" si="1188"/>
        <v>0.94043818211857022</v>
      </c>
      <c r="NN208" s="256" t="e">
        <f t="shared" si="1189"/>
        <v>#REF!</v>
      </c>
      <c r="NO208" s="257" t="e">
        <f t="shared" si="1216"/>
        <v>#REF!</v>
      </c>
      <c r="NP208" s="254">
        <f t="shared" si="1151"/>
        <v>107.50226877790696</v>
      </c>
      <c r="NQ208" s="255">
        <f t="shared" si="909"/>
        <v>121.15505691270114</v>
      </c>
      <c r="NR208" s="255">
        <f t="shared" si="1152"/>
        <v>94.545801144937286</v>
      </c>
      <c r="NS208" s="255">
        <f t="shared" si="910"/>
        <v>117.23679341972223</v>
      </c>
      <c r="NT208" s="255">
        <f t="shared" si="1153"/>
        <v>1012.4805620818216</v>
      </c>
      <c r="NU208" s="255">
        <f t="shared" si="1154"/>
        <v>0.10617711865684132</v>
      </c>
      <c r="NV208" s="256">
        <f t="shared" si="1155"/>
        <v>9.3380361742981047E-2</v>
      </c>
      <c r="NW208" s="257">
        <f t="shared" si="911"/>
        <v>1.0358957808877343</v>
      </c>
      <c r="NX208" s="254">
        <f t="shared" si="1156"/>
        <v>36.315067768132714</v>
      </c>
      <c r="NY208" s="255">
        <f t="shared" si="912"/>
        <v>40.927081374685571</v>
      </c>
      <c r="NZ208" s="255">
        <f t="shared" si="1157"/>
        <v>0.12948131982264924</v>
      </c>
      <c r="OA208" s="255">
        <f t="shared" si="913"/>
        <v>0.16055683658008504</v>
      </c>
      <c r="OB208" s="255">
        <f t="shared" si="1158"/>
        <v>39.370702661871192</v>
      </c>
      <c r="OC208" s="255">
        <f t="shared" si="1190"/>
        <v>0.92238810366222579</v>
      </c>
      <c r="OD208" s="256">
        <f t="shared" si="1191"/>
        <v>3.2887734042919749E-3</v>
      </c>
      <c r="OE208" s="257">
        <f t="shared" si="1192"/>
        <v>1.1179325947821328</v>
      </c>
      <c r="OF208" s="254">
        <f t="shared" si="1159"/>
        <v>0</v>
      </c>
      <c r="OG208" s="255">
        <f t="shared" si="914"/>
        <v>0</v>
      </c>
      <c r="OH208" s="255">
        <f t="shared" si="1160"/>
        <v>0</v>
      </c>
      <c r="OI208" s="255">
        <f t="shared" si="915"/>
        <v>0</v>
      </c>
      <c r="OJ208" s="255">
        <f t="shared" si="1161"/>
        <v>0</v>
      </c>
      <c r="OK208" s="255"/>
      <c r="OL208" s="256"/>
      <c r="OM208" s="257"/>
      <c r="ON208" s="258"/>
      <c r="OO208" s="254">
        <f t="shared" si="1162"/>
        <v>0</v>
      </c>
      <c r="OP208" s="255">
        <f t="shared" si="916"/>
        <v>0</v>
      </c>
      <c r="OQ208" s="255">
        <f t="shared" si="1163"/>
        <v>0</v>
      </c>
      <c r="OR208" s="255">
        <f t="shared" si="917"/>
        <v>0</v>
      </c>
      <c r="OS208" s="255">
        <f t="shared" si="1164"/>
        <v>0</v>
      </c>
      <c r="OT208" s="255"/>
      <c r="OU208" s="256"/>
      <c r="OV208" s="257"/>
      <c r="OW208" s="258"/>
      <c r="OX208" s="254">
        <f t="shared" si="1165"/>
        <v>727.73984859155132</v>
      </c>
      <c r="OY208" s="255">
        <f t="shared" si="918"/>
        <v>820.16280936267833</v>
      </c>
      <c r="OZ208" s="255">
        <f t="shared" si="1166"/>
        <v>3.795432017136493</v>
      </c>
      <c r="PA208" s="255">
        <f t="shared" si="919"/>
        <v>4.7063357012492517</v>
      </c>
      <c r="PB208" s="255">
        <f t="shared" si="1167"/>
        <v>1154.0570147469907</v>
      </c>
      <c r="PC208" s="255">
        <f t="shared" si="1218"/>
        <v>0.63059263042657998</v>
      </c>
      <c r="PD208" s="259">
        <f t="shared" si="920"/>
        <v>3.2887734042919736E-3</v>
      </c>
      <c r="PE208" s="257">
        <f t="shared" si="1219"/>
        <v>1.0808745696812057</v>
      </c>
      <c r="PF208" s="254">
        <f t="shared" si="921"/>
        <v>15.498553760765235</v>
      </c>
      <c r="PG208" s="255">
        <f t="shared" si="922"/>
        <v>17.466870088382421</v>
      </c>
      <c r="PH208" s="255">
        <f t="shared" si="1168"/>
        <v>0.48005852916512387</v>
      </c>
      <c r="PI208" s="255">
        <f t="shared" si="923"/>
        <v>0.5952725761647536</v>
      </c>
      <c r="PJ208" s="255">
        <f t="shared" si="924"/>
        <v>145.96886744891543</v>
      </c>
      <c r="PK208" s="255">
        <f t="shared" si="1193"/>
        <v>0.10617711866668587</v>
      </c>
      <c r="PL208" s="259">
        <f t="shared" si="1194"/>
        <v>3.2887734045969046E-3</v>
      </c>
      <c r="PM208" s="257">
        <f t="shared" si="1195"/>
        <v>1.0142737996877724</v>
      </c>
      <c r="PN208" s="254">
        <f t="shared" si="925"/>
        <v>0.39716736486527188</v>
      </c>
      <c r="PO208" s="255">
        <f t="shared" si="926"/>
        <v>0.44760762020316142</v>
      </c>
      <c r="PP208" s="255">
        <f t="shared" si="1169"/>
        <v>1.2302024043835468E-2</v>
      </c>
      <c r="PQ208" s="255">
        <f t="shared" si="927"/>
        <v>1.525450981435598E-2</v>
      </c>
      <c r="PR208" s="255">
        <f t="shared" si="928"/>
        <v>3.7406116294422205</v>
      </c>
      <c r="PS208" s="255">
        <f t="shared" si="1196"/>
        <v>0.10617711866668587</v>
      </c>
      <c r="PT208" s="259">
        <f t="shared" si="1197"/>
        <v>3.2887734045969051E-3</v>
      </c>
      <c r="PU208" s="257">
        <f t="shared" si="1198"/>
        <v>1.0142737996877724</v>
      </c>
      <c r="PV208" s="254">
        <f t="shared" si="929"/>
        <v>276.55047011490279</v>
      </c>
      <c r="PW208" s="255">
        <f t="shared" si="930"/>
        <v>311.67237981949546</v>
      </c>
      <c r="PX208" s="255">
        <f t="shared" si="931"/>
        <v>0.91736179950227781</v>
      </c>
      <c r="PY208" s="255">
        <f t="shared" si="932"/>
        <v>1.1375286313828246</v>
      </c>
      <c r="PZ208" s="255">
        <f t="shared" si="933"/>
        <v>278.93736865698503</v>
      </c>
      <c r="QA208" s="255">
        <f t="shared" si="1170"/>
        <v>0.99144288714855755</v>
      </c>
      <c r="QB208" s="259">
        <f t="shared" si="934"/>
        <v>3.2887734042919732E-3</v>
      </c>
      <c r="QC208" s="257">
        <f t="shared" si="1171"/>
        <v>1.1267025522848968</v>
      </c>
      <c r="QD208" s="254">
        <f t="shared" si="935"/>
        <v>458.29442592078601</v>
      </c>
      <c r="QE208" s="255">
        <f t="shared" si="936"/>
        <v>516.49781801272582</v>
      </c>
      <c r="QF208" s="255">
        <f t="shared" si="937"/>
        <v>1.5323791102293447</v>
      </c>
      <c r="QG208" s="255">
        <f t="shared" si="938"/>
        <v>1.9001500966843874</v>
      </c>
      <c r="QH208" s="255">
        <f t="shared" si="939"/>
        <v>465.94244171080072</v>
      </c>
      <c r="QI208" s="255">
        <f t="shared" si="1199"/>
        <v>0.98358592155302815</v>
      </c>
      <c r="QJ208" s="259">
        <f t="shared" si="1200"/>
        <v>3.2887734042919741E-3</v>
      </c>
      <c r="QK208" s="257">
        <f t="shared" si="1201"/>
        <v>1.1257047176542645</v>
      </c>
      <c r="QL208" s="254">
        <f t="shared" si="940"/>
        <v>927.37544043650996</v>
      </c>
      <c r="QM208" s="255">
        <f t="shared" si="941"/>
        <v>1045.1521213719468</v>
      </c>
      <c r="QN208" s="255">
        <f t="shared" si="942"/>
        <v>6.4525349635357463</v>
      </c>
      <c r="QO208" s="255">
        <f t="shared" si="943"/>
        <v>8.0011433547843254</v>
      </c>
      <c r="QP208" s="255">
        <f t="shared" si="1172"/>
        <v>1961.9883069824584</v>
      </c>
      <c r="QQ208" s="255">
        <f t="shared" si="1173"/>
        <v>0.47267123720161974</v>
      </c>
      <c r="QR208" s="259">
        <f t="shared" si="944"/>
        <v>3.2887734042919741E-3</v>
      </c>
      <c r="QS208" s="257">
        <f t="shared" si="1174"/>
        <v>1.0608185527416358</v>
      </c>
      <c r="QT208" s="254">
        <f t="shared" si="945"/>
        <v>183.75119848312352</v>
      </c>
      <c r="QU208" s="255">
        <f t="shared" si="946"/>
        <v>207.0876006904802</v>
      </c>
      <c r="QV208" s="255">
        <f t="shared" si="947"/>
        <v>0.63960289566162554</v>
      </c>
      <c r="QW208" s="255">
        <f t="shared" si="948"/>
        <v>0.79310759062041569</v>
      </c>
      <c r="QX208" s="255">
        <f t="shared" si="949"/>
        <v>194.48068231971209</v>
      </c>
      <c r="QY208" s="255">
        <f t="shared" si="1202"/>
        <v>0.94483007922118412</v>
      </c>
      <c r="QZ208" s="259">
        <f t="shared" si="1203"/>
        <v>3.2887734042919745E-3</v>
      </c>
      <c r="RA208" s="257">
        <f t="shared" si="1204"/>
        <v>1.1207827256781204</v>
      </c>
      <c r="RB208" s="254">
        <f t="shared" si="950"/>
        <v>6.4047301139446594E-2</v>
      </c>
      <c r="RC208" s="255">
        <f t="shared" si="951"/>
        <v>7.2181308384156317E-2</v>
      </c>
      <c r="RD208" s="255">
        <f t="shared" si="1175"/>
        <v>1.9838272432769494E-3</v>
      </c>
      <c r="RE208" s="255">
        <f t="shared" si="952"/>
        <v>2.4599457816634174E-3</v>
      </c>
      <c r="RF208" s="255">
        <f t="shared" si="953"/>
        <v>0.60321189677828801</v>
      </c>
      <c r="RG208" s="255">
        <f t="shared" si="1205"/>
        <v>0.1061771186568413</v>
      </c>
      <c r="RH208" s="259">
        <f t="shared" si="1206"/>
        <v>3.2887734042919745E-3</v>
      </c>
      <c r="RI208" s="257">
        <f t="shared" si="1207"/>
        <v>1.0142737996864488</v>
      </c>
      <c r="RJ208" s="254">
        <f t="shared" si="954"/>
        <v>76.471712768442316</v>
      </c>
      <c r="RK208" s="255">
        <f t="shared" si="955"/>
        <v>86.183620290034497</v>
      </c>
      <c r="RL208" s="255">
        <f t="shared" si="1176"/>
        <v>2.3686660394913939</v>
      </c>
      <c r="RM208" s="255">
        <f t="shared" si="956"/>
        <v>2.9371458889693285</v>
      </c>
      <c r="RN208" s="255">
        <f t="shared" si="957"/>
        <v>720.2278017695578</v>
      </c>
      <c r="RO208" s="255">
        <f t="shared" si="1208"/>
        <v>0.1061771186568413</v>
      </c>
      <c r="RP208" s="259">
        <f t="shared" si="1209"/>
        <v>3.2887734042919745E-3</v>
      </c>
      <c r="RQ208" s="257">
        <f t="shared" si="1210"/>
        <v>1.0142737996864488</v>
      </c>
      <c r="RR208" s="254">
        <f t="shared" si="958"/>
        <v>0</v>
      </c>
      <c r="RS208" s="255">
        <f t="shared" si="959"/>
        <v>0</v>
      </c>
      <c r="RT208" s="255">
        <f t="shared" si="1177"/>
        <v>0</v>
      </c>
      <c r="RU208" s="255">
        <f t="shared" si="960"/>
        <v>0</v>
      </c>
      <c r="RV208" s="255">
        <f t="shared" si="961"/>
        <v>0</v>
      </c>
      <c r="RW208" s="255"/>
      <c r="RX208" s="259"/>
      <c r="RY208" s="257"/>
      <c r="RZ208" s="260"/>
      <c r="SA208" s="242" t="e">
        <f t="shared" si="962"/>
        <v>#REF!</v>
      </c>
      <c r="SB208" s="242">
        <f t="shared" si="963"/>
        <v>0.38217755401482995</v>
      </c>
      <c r="SC208" s="242">
        <f t="shared" si="964"/>
        <v>0.38483528259979327</v>
      </c>
      <c r="SD208" s="242">
        <f t="shared" si="965"/>
        <v>2.3476584490424789E-2</v>
      </c>
      <c r="SE208" s="242">
        <f t="shared" si="966"/>
        <v>0</v>
      </c>
      <c r="SF208" s="262">
        <v>0</v>
      </c>
      <c r="SG208" s="242">
        <f t="shared" si="967"/>
        <v>0</v>
      </c>
      <c r="SH208" s="262">
        <v>0</v>
      </c>
      <c r="SI208" s="242">
        <f t="shared" si="968"/>
        <v>0.59199500181439635</v>
      </c>
      <c r="SJ208" s="242">
        <f t="shared" si="969"/>
        <v>5.4263648283295822E-2</v>
      </c>
      <c r="SK208" s="242">
        <f t="shared" si="970"/>
        <v>1.318555939594104E-3</v>
      </c>
      <c r="SL208" s="242">
        <f t="shared" si="971"/>
        <v>0.17249816075481772</v>
      </c>
      <c r="SM208" s="242">
        <f t="shared" si="972"/>
        <v>0.28694213253007206</v>
      </c>
      <c r="SN208" s="242">
        <f t="shared" si="973"/>
        <v>0.92036617635864326</v>
      </c>
      <c r="SO208" s="242">
        <f t="shared" si="974"/>
        <v>0.11757010792363483</v>
      </c>
      <c r="SP208" s="242">
        <f t="shared" si="975"/>
        <v>2.0285475993728978E-4</v>
      </c>
      <c r="SQ208" s="242">
        <f t="shared" si="976"/>
        <v>0.26807256525712841</v>
      </c>
      <c r="SR208" s="242">
        <f t="shared" si="977"/>
        <v>0</v>
      </c>
      <c r="SS208" s="242" t="e">
        <f t="shared" si="978"/>
        <v>#REF!</v>
      </c>
      <c r="ST208" s="242" t="e">
        <f t="shared" si="979"/>
        <v>#REF!</v>
      </c>
      <c r="SU208" s="242" t="e">
        <f t="shared" si="1211"/>
        <v>#REF!</v>
      </c>
      <c r="SV208" s="242" t="e">
        <f t="shared" si="1212"/>
        <v>#REF!</v>
      </c>
      <c r="SW208" s="242" t="e">
        <f t="shared" si="980"/>
        <v>#REF!</v>
      </c>
      <c r="SX208" s="242" t="e">
        <f t="shared" si="980"/>
        <v>#REF!</v>
      </c>
      <c r="SY208" s="242" t="e">
        <f t="shared" si="980"/>
        <v>#REF!</v>
      </c>
      <c r="SZ208" s="263" t="e">
        <f t="shared" si="980"/>
        <v>#REF!</v>
      </c>
      <c r="TA208" s="264">
        <f t="shared" si="981"/>
        <v>2596.24008</v>
      </c>
      <c r="TB208" s="264">
        <f t="shared" si="982"/>
        <v>1166.590946</v>
      </c>
      <c r="TC208" s="264">
        <f t="shared" si="983"/>
        <v>1275.7978699999999</v>
      </c>
      <c r="TD208" s="264">
        <f t="shared" si="984"/>
        <v>72.117779999999996</v>
      </c>
      <c r="TE208" s="264">
        <f t="shared" si="985"/>
        <v>0</v>
      </c>
      <c r="TF208" s="264">
        <f t="shared" si="985"/>
        <v>0</v>
      </c>
      <c r="TG208" s="264">
        <f t="shared" si="986"/>
        <v>1880.9003859999998</v>
      </c>
      <c r="TH208" s="264">
        <f t="shared" si="987"/>
        <v>183.72862999999998</v>
      </c>
      <c r="TI208" s="264">
        <f t="shared" si="988"/>
        <v>4.4644339999999998</v>
      </c>
      <c r="TJ208" s="264">
        <f t="shared" si="989"/>
        <v>525.77295800000002</v>
      </c>
      <c r="TK208" s="264">
        <f t="shared" si="990"/>
        <v>875.37248199999999</v>
      </c>
      <c r="TL208" s="264">
        <f t="shared" si="991"/>
        <v>2979.4945680000001</v>
      </c>
      <c r="TM208" s="264">
        <f t="shared" si="992"/>
        <v>360.24548199999998</v>
      </c>
      <c r="TN208" s="264">
        <f t="shared" si="993"/>
        <v>0.686836</v>
      </c>
      <c r="TO208" s="264">
        <f t="shared" si="994"/>
        <v>907.65377399999988</v>
      </c>
      <c r="TP208" s="264">
        <f t="shared" si="994"/>
        <v>0</v>
      </c>
      <c r="TQ208" s="264"/>
      <c r="TR208" s="264"/>
      <c r="TS208" s="264" t="e">
        <f t="shared" si="995"/>
        <v>#REF!</v>
      </c>
      <c r="TT208" s="264">
        <f t="shared" si="996"/>
        <v>1312.4665124466487</v>
      </c>
      <c r="TU208" s="264">
        <f t="shared" si="997"/>
        <v>1321.593630798558</v>
      </c>
      <c r="TV208" s="264">
        <f t="shared" si="998"/>
        <v>80.622816925327001</v>
      </c>
      <c r="TW208" s="264">
        <f t="shared" si="998"/>
        <v>0</v>
      </c>
      <c r="TX208" s="264">
        <f t="shared" si="999"/>
        <v>0</v>
      </c>
      <c r="TY208" s="264">
        <f t="shared" si="1000"/>
        <v>2033.0173953309636</v>
      </c>
      <c r="TZ208" s="264">
        <f t="shared" si="1001"/>
        <v>186.35113566152884</v>
      </c>
      <c r="UA208" s="264">
        <f t="shared" si="1002"/>
        <v>4.5281584366352803</v>
      </c>
      <c r="UB208" s="264">
        <f t="shared" si="1003"/>
        <v>592.38973370097983</v>
      </c>
      <c r="UC208" s="264">
        <f t="shared" si="1004"/>
        <v>985.41093269212286</v>
      </c>
      <c r="UD208" s="264">
        <f t="shared" si="1005"/>
        <v>3160.7031155273253</v>
      </c>
      <c r="UE208" s="264">
        <f t="shared" si="1006"/>
        <v>403.75691322918823</v>
      </c>
      <c r="UF208" s="264">
        <f t="shared" si="1007"/>
        <v>0.69663975948144174</v>
      </c>
      <c r="UG208" s="264">
        <f t="shared" si="1008"/>
        <v>920.60944215472523</v>
      </c>
      <c r="UH208" s="264">
        <f t="shared" si="1008"/>
        <v>0</v>
      </c>
      <c r="UI208" s="191"/>
      <c r="UJ208" s="191"/>
      <c r="UK208" s="191"/>
      <c r="UL208" s="191"/>
      <c r="UM208" s="189"/>
      <c r="UN208" s="191"/>
      <c r="UO208" s="191"/>
      <c r="UP208" s="191"/>
      <c r="UQ208" s="191"/>
      <c r="UR208" s="191"/>
      <c r="US208" s="191"/>
      <c r="UT208" s="191"/>
      <c r="UU208" s="191"/>
      <c r="UV208" s="192"/>
      <c r="UW208" s="191"/>
      <c r="UX208" s="191"/>
      <c r="UY208" s="191"/>
      <c r="UZ208" s="191"/>
      <c r="VA208" s="191"/>
      <c r="VB208" s="191"/>
      <c r="VC208" s="191"/>
      <c r="VD208" s="191"/>
      <c r="VE208" s="191"/>
      <c r="VF208" s="191"/>
      <c r="VG208" s="191"/>
      <c r="VH208" s="191"/>
      <c r="VI208" s="191"/>
      <c r="VJ208" s="191"/>
      <c r="VK208" s="191"/>
      <c r="VL208" s="191"/>
      <c r="VM208" s="191"/>
      <c r="VN208" s="219"/>
      <c r="VO208" s="191"/>
      <c r="VP208" s="191"/>
      <c r="VQ208" s="191"/>
      <c r="VR208" s="191"/>
      <c r="VS208" s="191"/>
      <c r="VT208" s="191"/>
      <c r="VU208" s="191"/>
      <c r="VV208" s="191"/>
    </row>
    <row r="209" spans="1:594" ht="23.1" hidden="1" customHeight="1" thickBot="1" x14ac:dyDescent="0.35">
      <c r="A209" s="265">
        <v>172</v>
      </c>
      <c r="B209" s="266" t="s">
        <v>183</v>
      </c>
      <c r="C209" s="265">
        <v>5</v>
      </c>
      <c r="D209" s="267">
        <v>3412.48</v>
      </c>
      <c r="E209" s="239"/>
      <c r="F209" s="240">
        <f t="shared" si="1009"/>
        <v>3412.48</v>
      </c>
      <c r="G209" s="240"/>
      <c r="H209" s="268">
        <f>641</f>
        <v>641</v>
      </c>
      <c r="I209" s="269">
        <v>3.5842999999999998</v>
      </c>
      <c r="J209" s="269">
        <v>3.5842999999999998</v>
      </c>
      <c r="K209" s="269">
        <f t="shared" si="1220"/>
        <v>2.9339</v>
      </c>
      <c r="L209" s="269">
        <f t="shared" si="1221"/>
        <v>3.2704</v>
      </c>
      <c r="M209" s="269">
        <v>0.58789999999999998</v>
      </c>
      <c r="N209" s="269">
        <v>0.33650000000000002</v>
      </c>
      <c r="O209" s="269">
        <v>0.31390000000000001</v>
      </c>
      <c r="P209" s="269">
        <v>3.2300000000000002E-2</v>
      </c>
      <c r="Q209" s="269">
        <v>0</v>
      </c>
      <c r="R209" s="269">
        <v>0</v>
      </c>
      <c r="S209" s="269">
        <v>0.55620000000000003</v>
      </c>
      <c r="T209" s="269">
        <v>5.3900000000000003E-2</v>
      </c>
      <c r="U209" s="269">
        <v>1.4E-3</v>
      </c>
      <c r="V209" s="269">
        <v>0.15409999999999999</v>
      </c>
      <c r="W209" s="269">
        <v>0.25679999999999997</v>
      </c>
      <c r="X209" s="269">
        <v>0.89570000000000005</v>
      </c>
      <c r="Y209" s="269">
        <v>0.12590000000000001</v>
      </c>
      <c r="Z209" s="269">
        <v>2.0000000000000001E-4</v>
      </c>
      <c r="AA209" s="269">
        <v>0.26950000000000002</v>
      </c>
      <c r="AB209" s="269">
        <v>0</v>
      </c>
      <c r="AC209" s="244">
        <v>437.76</v>
      </c>
      <c r="AD209" s="243">
        <f t="shared" si="1217"/>
        <v>96.307199999999995</v>
      </c>
      <c r="AE209" s="243">
        <f t="shared" si="806"/>
        <v>0</v>
      </c>
      <c r="AF209" s="243">
        <f t="shared" si="1010"/>
        <v>0</v>
      </c>
      <c r="AG209" s="243">
        <f t="shared" si="1011"/>
        <v>0</v>
      </c>
      <c r="AH209" s="244">
        <v>15.771724795458301</v>
      </c>
      <c r="AI209" s="243">
        <f t="shared" si="807"/>
        <v>62.473776796975784</v>
      </c>
      <c r="AJ209" s="243">
        <f t="shared" si="1012"/>
        <v>2.0137577281073651</v>
      </c>
      <c r="AK209" s="243">
        <f t="shared" si="1013"/>
        <v>53.28983473120568</v>
      </c>
      <c r="AL209" s="243">
        <f t="shared" si="808"/>
        <v>30.615635079621708</v>
      </c>
      <c r="AM209" s="243">
        <f t="shared" si="1014"/>
        <v>771.51400400646696</v>
      </c>
      <c r="AN209" s="244">
        <v>743.43</v>
      </c>
      <c r="AO209" s="244">
        <v>163.55459999999999</v>
      </c>
      <c r="AP209" s="243">
        <f t="shared" si="1015"/>
        <v>0</v>
      </c>
      <c r="AQ209" s="243">
        <f t="shared" si="1016"/>
        <v>0</v>
      </c>
      <c r="AR209" s="243">
        <f t="shared" si="1017"/>
        <v>0</v>
      </c>
      <c r="AS209" s="244">
        <v>66.738716218649998</v>
      </c>
      <c r="AT209" s="244" t="e">
        <f t="shared" si="809"/>
        <v>#REF!</v>
      </c>
      <c r="AU209" s="243">
        <f t="shared" si="810"/>
        <v>110.63635253194334</v>
      </c>
      <c r="AV209" s="243">
        <f t="shared" si="1018"/>
        <v>3.5662132392738064</v>
      </c>
      <c r="AW209" s="243">
        <f t="shared" si="1019"/>
        <v>94.372282963626944</v>
      </c>
      <c r="AX209" s="243">
        <f t="shared" si="811"/>
        <v>54.217983437529668</v>
      </c>
      <c r="AY209" s="243">
        <f t="shared" si="1020"/>
        <v>1366.2931826257475</v>
      </c>
      <c r="AZ209" s="244">
        <v>131</v>
      </c>
      <c r="BA209" s="243">
        <f t="shared" si="1021"/>
        <v>667.72883333333323</v>
      </c>
      <c r="BB209" s="243">
        <f t="shared" si="1022"/>
        <v>69.634578333333323</v>
      </c>
      <c r="BC209" s="243">
        <f t="shared" si="1023"/>
        <v>55.707662666666664</v>
      </c>
      <c r="BD209" s="243">
        <f t="shared" si="1024"/>
        <v>13.926915666666659</v>
      </c>
      <c r="BE209" s="244">
        <v>26.112966875000001</v>
      </c>
      <c r="BF209" s="243">
        <f t="shared" si="1025"/>
        <v>20.890373500000003</v>
      </c>
      <c r="BG209" s="243">
        <f t="shared" si="1026"/>
        <v>5.2225933749999989</v>
      </c>
      <c r="BH209" s="243">
        <f t="shared" si="812"/>
        <v>86.74768320652997</v>
      </c>
      <c r="BI209" s="243">
        <f t="shared" si="1027"/>
        <v>2.7961942819665664</v>
      </c>
      <c r="BJ209" s="243">
        <f t="shared" si="1028"/>
        <v>73.995361548475273</v>
      </c>
      <c r="BK209" s="243">
        <f t="shared" si="813"/>
        <v>42.511203087409825</v>
      </c>
      <c r="BL209" s="243">
        <f t="shared" si="1029"/>
        <v>1071.2823178027277</v>
      </c>
      <c r="BM209" s="244">
        <v>39.68</v>
      </c>
      <c r="BN209" s="243">
        <f t="shared" si="1030"/>
        <v>8.7295999999999996</v>
      </c>
      <c r="BO209" s="243">
        <f t="shared" si="814"/>
        <v>0</v>
      </c>
      <c r="BP209" s="243">
        <f t="shared" si="1031"/>
        <v>0</v>
      </c>
      <c r="BQ209" s="243">
        <f t="shared" si="1032"/>
        <v>0</v>
      </c>
      <c r="BR209" s="244">
        <v>5.7576073355833302</v>
      </c>
      <c r="BS209" s="243">
        <f t="shared" si="815"/>
        <v>6.1545843122285522</v>
      </c>
      <c r="BT209" s="243">
        <f t="shared" si="1033"/>
        <v>0.19838470407056547</v>
      </c>
      <c r="BU209" s="243">
        <f t="shared" si="1034"/>
        <v>5.2498311716253934</v>
      </c>
      <c r="BV209" s="243">
        <f t="shared" si="816"/>
        <v>3.016089582390594</v>
      </c>
      <c r="BW209" s="243">
        <f t="shared" si="1035"/>
        <v>76.005457476242967</v>
      </c>
      <c r="BX209" s="244">
        <v>0</v>
      </c>
      <c r="BY209" s="243">
        <f t="shared" si="817"/>
        <v>0</v>
      </c>
      <c r="BZ209" s="243">
        <f t="shared" si="1036"/>
        <v>0</v>
      </c>
      <c r="CA209" s="243">
        <f t="shared" si="1037"/>
        <v>0</v>
      </c>
      <c r="CB209" s="243">
        <f t="shared" si="818"/>
        <v>0</v>
      </c>
      <c r="CC209" s="243">
        <f t="shared" si="1038"/>
        <v>0</v>
      </c>
      <c r="CD209" s="245"/>
      <c r="CE209" s="243">
        <f t="shared" si="819"/>
        <v>0</v>
      </c>
      <c r="CF209" s="243">
        <f t="shared" si="1039"/>
        <v>0</v>
      </c>
      <c r="CG209" s="243">
        <f t="shared" si="1040"/>
        <v>0</v>
      </c>
      <c r="CH209" s="243">
        <f t="shared" si="820"/>
        <v>0</v>
      </c>
      <c r="CI209" s="243">
        <f t="shared" si="1041"/>
        <v>0</v>
      </c>
      <c r="CJ209" s="245"/>
      <c r="CK209" s="243">
        <f t="shared" si="821"/>
        <v>0</v>
      </c>
      <c r="CL209" s="243">
        <f t="shared" si="1042"/>
        <v>0</v>
      </c>
      <c r="CM209" s="243">
        <f t="shared" si="1043"/>
        <v>0</v>
      </c>
      <c r="CN209" s="243">
        <f t="shared" si="822"/>
        <v>0</v>
      </c>
      <c r="CO209" s="243">
        <f t="shared" si="1044"/>
        <v>0</v>
      </c>
      <c r="CP209" s="243">
        <v>0</v>
      </c>
      <c r="CQ209" s="243">
        <f t="shared" si="823"/>
        <v>0</v>
      </c>
      <c r="CR209" s="243">
        <f t="shared" si="1178"/>
        <v>0</v>
      </c>
      <c r="CS209" s="243">
        <f t="shared" si="1045"/>
        <v>0</v>
      </c>
      <c r="CT209" s="243">
        <f t="shared" si="824"/>
        <v>0</v>
      </c>
      <c r="CU209" s="243">
        <f t="shared" si="1046"/>
        <v>0</v>
      </c>
      <c r="CV209" s="243"/>
      <c r="CW209" s="243">
        <f t="shared" si="825"/>
        <v>0</v>
      </c>
      <c r="CX209" s="243">
        <f t="shared" si="1179"/>
        <v>0</v>
      </c>
      <c r="CY209" s="243">
        <f t="shared" si="1047"/>
        <v>0</v>
      </c>
      <c r="CZ209" s="243">
        <f t="shared" si="826"/>
        <v>0</v>
      </c>
      <c r="DA209" s="243">
        <f t="shared" si="1048"/>
        <v>0</v>
      </c>
      <c r="DB209" s="244">
        <v>0</v>
      </c>
      <c r="DC209" s="243">
        <f t="shared" si="1049"/>
        <v>0</v>
      </c>
      <c r="DD209" s="243">
        <f t="shared" si="827"/>
        <v>0</v>
      </c>
      <c r="DE209" s="244">
        <v>0</v>
      </c>
      <c r="DF209" s="244">
        <v>0</v>
      </c>
      <c r="DG209" s="243">
        <f t="shared" si="828"/>
        <v>0</v>
      </c>
      <c r="DH209" s="243">
        <f t="shared" si="829"/>
        <v>0</v>
      </c>
      <c r="DI209" s="243">
        <f t="shared" si="1050"/>
        <v>0</v>
      </c>
      <c r="DJ209" s="244">
        <v>249.5</v>
      </c>
      <c r="DK209" s="243">
        <f t="shared" si="1051"/>
        <v>54.89</v>
      </c>
      <c r="DL209" s="243">
        <f t="shared" si="830"/>
        <v>0</v>
      </c>
      <c r="DM209" s="244">
        <v>10.415742357179999</v>
      </c>
      <c r="DN209" s="244">
        <v>11.987775977083301</v>
      </c>
      <c r="DO209" s="243">
        <f t="shared" si="831"/>
        <v>37.130920352188596</v>
      </c>
      <c r="DP209" s="243">
        <f t="shared" si="832"/>
        <v>18.196221934322594</v>
      </c>
      <c r="DQ209" s="243">
        <f t="shared" si="1052"/>
        <v>458.54479274492934</v>
      </c>
      <c r="DR209" s="244">
        <v>60.94</v>
      </c>
      <c r="DS209" s="243">
        <f t="shared" si="1053"/>
        <v>13.406799999999999</v>
      </c>
      <c r="DT209" s="243">
        <f t="shared" si="833"/>
        <v>0</v>
      </c>
      <c r="DU209" s="244">
        <v>2.5778600384149999</v>
      </c>
      <c r="DV209" s="244">
        <v>0</v>
      </c>
      <c r="DW209" s="243">
        <f t="shared" si="834"/>
        <v>8.7403307126918008</v>
      </c>
      <c r="DX209" s="243">
        <f t="shared" si="835"/>
        <v>4.2832495375553403</v>
      </c>
      <c r="DY209" s="243">
        <f t="shared" si="836"/>
        <v>107.93788834639456</v>
      </c>
      <c r="DZ209" s="244">
        <v>179.47</v>
      </c>
      <c r="EA209" s="243">
        <f t="shared" si="1054"/>
        <v>39.483400000000003</v>
      </c>
      <c r="EB209" s="243">
        <f t="shared" si="837"/>
        <v>0</v>
      </c>
      <c r="EC209" s="244">
        <v>7.4296938260649998</v>
      </c>
      <c r="ED209" s="244">
        <v>7.9902429499999997E-2</v>
      </c>
      <c r="EE209" s="243">
        <f t="shared" si="838"/>
        <v>25.731169698666982</v>
      </c>
      <c r="EF209" s="243">
        <f t="shared" si="839"/>
        <v>12.609708297711599</v>
      </c>
      <c r="EG209" s="243">
        <f t="shared" si="840"/>
        <v>317.76464910233227</v>
      </c>
      <c r="EH209" s="244">
        <v>13.94</v>
      </c>
      <c r="EI209" s="243">
        <f t="shared" si="1055"/>
        <v>3.0667999999999997</v>
      </c>
      <c r="EJ209" s="243">
        <f t="shared" si="841"/>
        <v>0</v>
      </c>
      <c r="EK209" s="244">
        <v>0.58778005933500099</v>
      </c>
      <c r="EL209" s="244">
        <v>0</v>
      </c>
      <c r="EM209" s="243">
        <f t="shared" si="842"/>
        <v>1.9991306869958709</v>
      </c>
      <c r="EN209" s="243">
        <f t="shared" si="843"/>
        <v>0.97968553731654362</v>
      </c>
      <c r="EO209" s="243">
        <f t="shared" si="1056"/>
        <v>24.688075540376897</v>
      </c>
      <c r="EP209" s="244">
        <v>0</v>
      </c>
      <c r="EQ209" s="244">
        <v>395.84768000000003</v>
      </c>
      <c r="ER209" s="244">
        <v>0</v>
      </c>
      <c r="ES209" s="244">
        <v>0</v>
      </c>
      <c r="ET209" s="244">
        <v>0</v>
      </c>
      <c r="EU209" s="243">
        <f t="shared" si="844"/>
        <v>44.976989606765954</v>
      </c>
      <c r="EV209" s="243">
        <f t="shared" si="1057"/>
        <v>1.4497724493585284</v>
      </c>
      <c r="EW209" s="243">
        <f t="shared" si="1058"/>
        <v>38.365158403033156</v>
      </c>
      <c r="EX209" s="243">
        <f t="shared" si="845"/>
        <v>22.041233480338299</v>
      </c>
      <c r="EY209" s="243">
        <f t="shared" si="1059"/>
        <v>555.43908370452505</v>
      </c>
      <c r="EZ209" s="245">
        <f t="shared" si="1060"/>
        <v>503.84999999999997</v>
      </c>
      <c r="FA209" s="245">
        <f t="shared" si="1060"/>
        <v>110.84700000000001</v>
      </c>
      <c r="FB209" s="245">
        <f t="shared" si="1060"/>
        <v>0</v>
      </c>
      <c r="FC209" s="245">
        <f t="shared" si="1061"/>
        <v>0</v>
      </c>
      <c r="FD209" s="245">
        <f t="shared" si="1062"/>
        <v>0</v>
      </c>
      <c r="FE209" s="245">
        <f t="shared" si="1063"/>
        <v>33.078754687578304</v>
      </c>
      <c r="FF209" s="245">
        <f t="shared" si="1064"/>
        <v>118.5785410573092</v>
      </c>
      <c r="FG209" s="245">
        <f t="shared" si="1065"/>
        <v>3.8222189482453719</v>
      </c>
      <c r="FH209" s="245">
        <f t="shared" si="1066"/>
        <v>101.1469320343281</v>
      </c>
      <c r="FI209" s="245">
        <f t="shared" si="1067"/>
        <v>58.110098787244375</v>
      </c>
      <c r="FJ209" s="245">
        <f t="shared" si="1067"/>
        <v>1464.3744894385582</v>
      </c>
      <c r="FK209" s="244">
        <f t="shared" si="846"/>
        <v>131.07578028421494</v>
      </c>
      <c r="FL209" s="244">
        <v>14.8930871782345</v>
      </c>
      <c r="FM209" s="243">
        <f t="shared" si="1068"/>
        <v>0.48005852916512387</v>
      </c>
      <c r="FN209" s="243">
        <f t="shared" si="1069"/>
        <v>12.703732590791176</v>
      </c>
      <c r="FO209" s="244">
        <v>7.2984433589117303</v>
      </c>
      <c r="FP209" s="244">
        <f t="shared" si="1070"/>
        <v>183.92077298563342</v>
      </c>
      <c r="FQ209" s="244">
        <f t="shared" si="847"/>
        <v>3.3589600072833261</v>
      </c>
      <c r="FR209" s="244">
        <v>0.38165162250571899</v>
      </c>
      <c r="FS209" s="243">
        <f t="shared" si="1071"/>
        <v>1.2302024043835468E-2</v>
      </c>
      <c r="FT209" s="243">
        <f t="shared" si="1072"/>
        <v>0.3255470203813704</v>
      </c>
      <c r="FU209" s="244">
        <v>0.18703058112528601</v>
      </c>
      <c r="FV209" s="244">
        <f t="shared" si="1073"/>
        <v>4.7131706530971975</v>
      </c>
      <c r="FW209" s="270">
        <v>4.5511999999999997E-2</v>
      </c>
      <c r="FX209" s="243">
        <f t="shared" si="1074"/>
        <v>202.40467543047791</v>
      </c>
      <c r="FY209" s="243">
        <f t="shared" si="1075"/>
        <v>44.529028594705139</v>
      </c>
      <c r="FZ209" s="243">
        <f t="shared" si="848"/>
        <v>0</v>
      </c>
      <c r="GA209" s="243">
        <f t="shared" si="1076"/>
        <v>0</v>
      </c>
      <c r="GB209" s="243">
        <f t="shared" si="1077"/>
        <v>0</v>
      </c>
      <c r="GC209" s="243">
        <f t="shared" si="1078"/>
        <v>3.543907281526566</v>
      </c>
      <c r="GD209" s="243">
        <f t="shared" si="849"/>
        <v>28.459757350275339</v>
      </c>
      <c r="GE209" s="243">
        <f t="shared" si="1079"/>
        <v>0.91736179950227781</v>
      </c>
      <c r="GF209" s="243">
        <f t="shared" si="1080"/>
        <v>24.276037778458832</v>
      </c>
      <c r="GG209" s="243">
        <f t="shared" si="850"/>
        <v>13.94686843284925</v>
      </c>
      <c r="GH209" s="247">
        <f t="shared" si="1081"/>
        <v>351.4610845078011</v>
      </c>
      <c r="GI209" s="244">
        <v>225</v>
      </c>
      <c r="GJ209" s="244">
        <v>4056.31</v>
      </c>
      <c r="GK209" s="244">
        <v>892.38819999999998</v>
      </c>
      <c r="GL209" s="244">
        <v>2488.0326893238098</v>
      </c>
      <c r="GM209" s="244">
        <v>71.022008333333304</v>
      </c>
      <c r="GN209" s="271">
        <v>335.43</v>
      </c>
      <c r="GO209" s="243">
        <f t="shared" si="1082"/>
        <v>73.794600000000003</v>
      </c>
      <c r="GP209" s="243">
        <f t="shared" si="851"/>
        <v>0</v>
      </c>
      <c r="GQ209" s="243">
        <f t="shared" si="1083"/>
        <v>0</v>
      </c>
      <c r="GR209" s="243">
        <f t="shared" si="1084"/>
        <v>0</v>
      </c>
      <c r="GS209" s="244">
        <v>6.7643476147500001</v>
      </c>
      <c r="GT209" s="244">
        <v>2.8264278889166699</v>
      </c>
      <c r="GU209" s="245"/>
      <c r="GV209" s="243">
        <f t="shared" si="852"/>
        <v>47.586624206518522</v>
      </c>
      <c r="GW209" s="243">
        <f t="shared" si="1085"/>
        <v>1.5338904923554502</v>
      </c>
      <c r="GX209" s="243">
        <f t="shared" si="1086"/>
        <v>40.591164315587207</v>
      </c>
      <c r="GY209" s="243">
        <f t="shared" si="853"/>
        <v>23.320099985509263</v>
      </c>
      <c r="GZ209" s="243">
        <f t="shared" si="1087"/>
        <v>587.66651963483343</v>
      </c>
      <c r="HA209" s="244">
        <v>0</v>
      </c>
      <c r="HB209" s="244">
        <v>44</v>
      </c>
      <c r="HC209" s="244">
        <v>0</v>
      </c>
      <c r="HD209" s="244">
        <v>0</v>
      </c>
      <c r="HE209" s="244">
        <v>0</v>
      </c>
      <c r="HF209" s="243">
        <f t="shared" si="1088"/>
        <v>0</v>
      </c>
      <c r="HG209" s="243">
        <f t="shared" si="854"/>
        <v>0</v>
      </c>
      <c r="HH209" s="244">
        <v>0</v>
      </c>
      <c r="HI209" s="244">
        <v>0</v>
      </c>
      <c r="HJ209" s="243">
        <f t="shared" si="855"/>
        <v>0</v>
      </c>
      <c r="HK209" s="243">
        <f t="shared" si="856"/>
        <v>0</v>
      </c>
      <c r="HL209" s="243">
        <f t="shared" si="857"/>
        <v>0</v>
      </c>
      <c r="HM209" s="244">
        <v>121.85</v>
      </c>
      <c r="HN209" s="243">
        <f t="shared" si="1089"/>
        <v>26.806999999999999</v>
      </c>
      <c r="HO209" s="243">
        <f t="shared" si="858"/>
        <v>0</v>
      </c>
      <c r="HP209" s="244">
        <v>5.2575776974549902</v>
      </c>
      <c r="HQ209" s="244">
        <v>119.279712922417</v>
      </c>
      <c r="HR209" s="243">
        <f t="shared" si="859"/>
        <v>31.040870998253116</v>
      </c>
      <c r="HS209" s="243">
        <f t="shared" si="860"/>
        <v>15.211758080906257</v>
      </c>
      <c r="HT209" s="243">
        <f t="shared" si="861"/>
        <v>383.33630363883759</v>
      </c>
      <c r="HU209" s="244">
        <v>99.94</v>
      </c>
      <c r="HV209" s="243">
        <f t="shared" si="1090"/>
        <v>21.986799999999999</v>
      </c>
      <c r="HW209" s="243">
        <f t="shared" si="862"/>
        <v>0</v>
      </c>
      <c r="HX209" s="244">
        <v>4.0819417777649996</v>
      </c>
      <c r="HY209" s="244">
        <v>225.11320263224499</v>
      </c>
      <c r="HZ209" s="243">
        <f t="shared" si="863"/>
        <v>39.895163827754331</v>
      </c>
      <c r="IA209" s="243">
        <f t="shared" si="864"/>
        <v>19.550855411888218</v>
      </c>
      <c r="IB209" s="243">
        <f t="shared" si="865"/>
        <v>492.68155637958301</v>
      </c>
      <c r="IC209" s="244">
        <v>29.25</v>
      </c>
      <c r="ID209" s="243">
        <f t="shared" si="1091"/>
        <v>6.4349999999999996</v>
      </c>
      <c r="IE209" s="243">
        <f t="shared" si="866"/>
        <v>0</v>
      </c>
      <c r="IF209" s="244">
        <v>1.2933170032400001</v>
      </c>
      <c r="IG209" s="244">
        <v>1.9614046995425001</v>
      </c>
      <c r="IH209" s="243">
        <f t="shared" si="867"/>
        <v>4.4244075355359094</v>
      </c>
      <c r="II209" s="243">
        <f t="shared" si="868"/>
        <v>2.1682064619159207</v>
      </c>
      <c r="IJ209" s="243">
        <f t="shared" si="1092"/>
        <v>54.638802840281201</v>
      </c>
      <c r="IK209" s="244">
        <v>34.96</v>
      </c>
      <c r="IL209" s="243">
        <f t="shared" si="1093"/>
        <v>7.6912000000000003</v>
      </c>
      <c r="IM209" s="243">
        <f t="shared" si="869"/>
        <v>0</v>
      </c>
      <c r="IN209" s="244">
        <v>1.6060909620149999</v>
      </c>
      <c r="IO209" s="244">
        <v>71.202267179200007</v>
      </c>
      <c r="IP209" s="243">
        <f t="shared" si="870"/>
        <v>13.118741396991936</v>
      </c>
      <c r="IQ209" s="243">
        <f t="shared" si="871"/>
        <v>6.428914976910348</v>
      </c>
      <c r="IR209" s="243">
        <f t="shared" si="1094"/>
        <v>162.00865741814073</v>
      </c>
      <c r="IS209" s="244">
        <v>4.17</v>
      </c>
      <c r="IT209" s="243">
        <f t="shared" si="1095"/>
        <v>0.91739999999999999</v>
      </c>
      <c r="IU209" s="243">
        <f t="shared" si="872"/>
        <v>0</v>
      </c>
      <c r="IV209" s="244">
        <v>0.18254780641500001</v>
      </c>
      <c r="IW209" s="244">
        <v>0.43310049022605801</v>
      </c>
      <c r="IX209" s="243">
        <f t="shared" si="873"/>
        <v>0.64799153039095525</v>
      </c>
      <c r="IY209" s="243">
        <f t="shared" si="874"/>
        <v>0.31755199135160067</v>
      </c>
      <c r="IZ209" s="243">
        <f t="shared" si="1096"/>
        <v>8.0023101820603362</v>
      </c>
      <c r="JA209" s="244">
        <v>61.762112500000001</v>
      </c>
      <c r="JB209" s="243">
        <f t="shared" si="1097"/>
        <v>13.58766475</v>
      </c>
      <c r="JC209" s="244">
        <v>448.87017083333302</v>
      </c>
      <c r="JD209" s="243">
        <f t="shared" si="875"/>
        <v>0</v>
      </c>
      <c r="JE209" s="243">
        <f t="shared" si="876"/>
        <v>59.562898427504891</v>
      </c>
      <c r="JF209" s="243">
        <f t="shared" si="877"/>
        <v>29.189142325541901</v>
      </c>
      <c r="JG209" s="243">
        <f t="shared" si="1098"/>
        <v>735.56638660365581</v>
      </c>
      <c r="JH209" s="244">
        <v>24.576000000000001</v>
      </c>
      <c r="JI209" s="243">
        <f t="shared" si="1099"/>
        <v>5.40672</v>
      </c>
      <c r="JJ209" s="244">
        <v>30.984000000000002</v>
      </c>
      <c r="JK209" s="243">
        <f t="shared" si="878"/>
        <v>0</v>
      </c>
      <c r="JL209" s="243">
        <f t="shared" si="879"/>
        <v>6.9271582741083897</v>
      </c>
      <c r="JM209" s="243">
        <f t="shared" si="880"/>
        <v>3.3946939137054195</v>
      </c>
      <c r="JN209" s="243">
        <f t="shared" si="1100"/>
        <v>85.546286625376567</v>
      </c>
      <c r="JO209" s="244">
        <v>0</v>
      </c>
      <c r="JP209" s="243">
        <f t="shared" si="1101"/>
        <v>0</v>
      </c>
      <c r="JQ209" s="244">
        <v>0</v>
      </c>
      <c r="JR209" s="243">
        <f t="shared" si="881"/>
        <v>0</v>
      </c>
      <c r="JS209" s="243">
        <f t="shared" si="882"/>
        <v>0</v>
      </c>
      <c r="JT209" s="243">
        <f t="shared" si="883"/>
        <v>0</v>
      </c>
      <c r="JU209" s="243">
        <f t="shared" si="1102"/>
        <v>0</v>
      </c>
      <c r="JV209" s="244">
        <v>2.2404761904761901</v>
      </c>
      <c r="JW209" s="243">
        <f t="shared" si="1103"/>
        <v>0.49290476190476179</v>
      </c>
      <c r="JX209" s="244">
        <v>4.59666666666668</v>
      </c>
      <c r="JY209" s="243">
        <f t="shared" si="884"/>
        <v>0</v>
      </c>
      <c r="JZ209" s="243">
        <f t="shared" si="885"/>
        <v>0.83285438373417986</v>
      </c>
      <c r="KA209" s="243">
        <f t="shared" si="886"/>
        <v>0.40814510013909056</v>
      </c>
      <c r="KB209" s="243">
        <f t="shared" si="1104"/>
        <v>10.285256523505081</v>
      </c>
      <c r="KC209" s="244">
        <v>143.69999999999999</v>
      </c>
      <c r="KD209" s="243">
        <f t="shared" si="1105"/>
        <v>31.613999999999997</v>
      </c>
      <c r="KE209" s="244">
        <v>80.816666666666706</v>
      </c>
      <c r="KF209" s="243">
        <f t="shared" si="887"/>
        <v>0</v>
      </c>
      <c r="KG209" s="243">
        <f t="shared" si="888"/>
        <v>29.102068585170695</v>
      </c>
      <c r="KH209" s="243">
        <f t="shared" si="889"/>
        <v>14.26163676259187</v>
      </c>
      <c r="KI209" s="243">
        <f t="shared" si="1106"/>
        <v>359.39324641731508</v>
      </c>
      <c r="KJ209" s="244">
        <v>80.207388888888801</v>
      </c>
      <c r="KK209" s="243">
        <f t="shared" si="1107"/>
        <v>17.645625555555537</v>
      </c>
      <c r="KL209" s="244">
        <v>77.745111111111001</v>
      </c>
      <c r="KM209" s="243">
        <f t="shared" si="890"/>
        <v>0</v>
      </c>
      <c r="KN209" s="243">
        <f t="shared" si="891"/>
        <v>19.951803350419524</v>
      </c>
      <c r="KO209" s="243">
        <f t="shared" si="892"/>
        <v>9.7774964452987447</v>
      </c>
      <c r="KP209" s="243">
        <f t="shared" si="1108"/>
        <v>246.39291042152831</v>
      </c>
      <c r="KQ209" s="243">
        <f t="shared" si="1109"/>
        <v>602.65597757936507</v>
      </c>
      <c r="KR209" s="243">
        <f t="shared" si="1109"/>
        <v>132.5843150674603</v>
      </c>
      <c r="KS209" s="243">
        <f t="shared" si="1110"/>
        <v>1073.4237784482982</v>
      </c>
      <c r="KT209" s="243">
        <f t="shared" si="1111"/>
        <v>0</v>
      </c>
      <c r="KU209" s="243">
        <f t="shared" si="1112"/>
        <v>0</v>
      </c>
      <c r="KV209" s="243">
        <f t="shared" si="1113"/>
        <v>0</v>
      </c>
      <c r="KW209" s="243">
        <f t="shared" si="1114"/>
        <v>205.50395830986389</v>
      </c>
      <c r="KX209" s="243">
        <f t="shared" si="1115"/>
        <v>6.6241422468822959</v>
      </c>
      <c r="KY209" s="243">
        <f t="shared" si="1116"/>
        <v>175.29389987946678</v>
      </c>
      <c r="KZ209" s="243">
        <f t="shared" si="1117"/>
        <v>100.70840147024936</v>
      </c>
      <c r="LA209" s="243">
        <f t="shared" si="1117"/>
        <v>2537.8517170502837</v>
      </c>
      <c r="LB209" s="244">
        <v>159.46</v>
      </c>
      <c r="LC209" s="243">
        <f t="shared" si="1118"/>
        <v>35.081200000000003</v>
      </c>
      <c r="LD209" s="243">
        <f t="shared" si="893"/>
        <v>0</v>
      </c>
      <c r="LE209" s="243">
        <f t="shared" si="1119"/>
        <v>0</v>
      </c>
      <c r="LF209" s="243">
        <f t="shared" si="1120"/>
        <v>0</v>
      </c>
      <c r="LG209" s="244">
        <v>13.927136400891699</v>
      </c>
      <c r="LH209" s="243">
        <f t="shared" si="894"/>
        <v>23.686581160820989</v>
      </c>
      <c r="LI209" s="243">
        <f t="shared" si="1121"/>
        <v>0.76350491855255653</v>
      </c>
      <c r="LJ209" s="243">
        <f t="shared" si="1122"/>
        <v>20.204541171081292</v>
      </c>
      <c r="LK209" s="243">
        <f t="shared" si="895"/>
        <v>11.607745878085636</v>
      </c>
      <c r="LL209" s="243">
        <f t="shared" si="1123"/>
        <v>292.51519612775797</v>
      </c>
      <c r="LM209" s="243">
        <f t="shared" si="896"/>
        <v>0.54166666784117723</v>
      </c>
      <c r="LN209" s="244">
        <v>6.1545228937110799E-2</v>
      </c>
      <c r="LO209" s="243">
        <f t="shared" si="1124"/>
        <v>1.9838272432769494E-3</v>
      </c>
      <c r="LP209" s="243">
        <f t="shared" si="1125"/>
        <v>5.2497787819218517E-2</v>
      </c>
      <c r="LQ209" s="243">
        <f t="shared" si="897"/>
        <v>3.0160594838914402E-2</v>
      </c>
      <c r="LR209" s="243">
        <f t="shared" si="1126"/>
        <v>0.7600469899406429</v>
      </c>
      <c r="LS209" s="244">
        <v>655.47778333333395</v>
      </c>
      <c r="LT209" s="243">
        <f t="shared" si="898"/>
        <v>74.476671047937799</v>
      </c>
      <c r="LU209" s="243">
        <f t="shared" si="1127"/>
        <v>2.4006547959135855</v>
      </c>
      <c r="LV209" s="243">
        <f t="shared" si="1128"/>
        <v>63.528246489286992</v>
      </c>
      <c r="LW209" s="243">
        <f t="shared" si="899"/>
        <v>36.497722719063589</v>
      </c>
      <c r="LX209" s="243">
        <f t="shared" si="1129"/>
        <v>919.74261252040242</v>
      </c>
      <c r="LY209" s="245">
        <f t="shared" si="900"/>
        <v>0</v>
      </c>
      <c r="LZ209" s="244">
        <v>0</v>
      </c>
      <c r="MA209" s="249">
        <f t="shared" si="1130"/>
        <v>0</v>
      </c>
      <c r="MB209" s="249">
        <f t="shared" si="1131"/>
        <v>0</v>
      </c>
      <c r="MC209" s="249">
        <f t="shared" si="901"/>
        <v>0</v>
      </c>
      <c r="MD209" s="247">
        <f t="shared" si="1132"/>
        <v>0</v>
      </c>
      <c r="ME209" s="250">
        <f t="shared" si="1133"/>
        <v>9628.1005718194938</v>
      </c>
      <c r="MF209" s="251">
        <f t="shared" si="1180"/>
        <v>3690.0981966720083</v>
      </c>
      <c r="MG209" s="252" t="e">
        <f t="shared" si="1134"/>
        <v>#REF!</v>
      </c>
      <c r="MH209" s="252" t="e">
        <f t="shared" si="1181"/>
        <v>#REF!</v>
      </c>
      <c r="MI209" s="252">
        <f t="shared" si="1135"/>
        <v>655.47778333333395</v>
      </c>
      <c r="MJ209" s="252">
        <f t="shared" si="1136"/>
        <v>0</v>
      </c>
      <c r="MK209" s="252">
        <f t="shared" si="1182"/>
        <v>667.72883333333323</v>
      </c>
      <c r="ML209" s="252">
        <f t="shared" si="1137"/>
        <v>0</v>
      </c>
      <c r="MM209" s="252">
        <f t="shared" si="1138"/>
        <v>0</v>
      </c>
      <c r="MN209" s="252">
        <f t="shared" si="1139"/>
        <v>395.84768000000003</v>
      </c>
      <c r="MO209" s="252">
        <f t="shared" si="1140"/>
        <v>131.07578028421494</v>
      </c>
      <c r="MP209" s="253">
        <f t="shared" si="1141"/>
        <v>3.3589600072833261</v>
      </c>
      <c r="MQ209" s="254">
        <f t="shared" si="1183"/>
        <v>0</v>
      </c>
      <c r="MR209" s="255">
        <f t="shared" si="1142"/>
        <v>0</v>
      </c>
      <c r="MS209" s="255">
        <f t="shared" si="1184"/>
        <v>0</v>
      </c>
      <c r="MT209" s="255">
        <f t="shared" si="1185"/>
        <v>824.6178036168468</v>
      </c>
      <c r="MU209" s="255">
        <f t="shared" si="902"/>
        <v>26.580439984680609</v>
      </c>
      <c r="MV209" s="255">
        <f t="shared" si="1143"/>
        <v>858.14198281990446</v>
      </c>
      <c r="MW209" s="255" t="e">
        <f t="shared" si="903"/>
        <v>#REF!</v>
      </c>
      <c r="MX209" s="255" t="e">
        <f t="shared" si="904"/>
        <v>#REF!</v>
      </c>
      <c r="MY209" s="256" t="e">
        <f t="shared" si="1144"/>
        <v>#REF!</v>
      </c>
      <c r="MZ209" s="254">
        <f t="shared" si="1145"/>
        <v>599.08079837207083</v>
      </c>
      <c r="NA209" s="255">
        <f t="shared" si="905"/>
        <v>675.16405976532383</v>
      </c>
      <c r="NB209" s="255">
        <f t="shared" si="1146"/>
        <v>2.0137577281073651</v>
      </c>
      <c r="NC209" s="255">
        <f t="shared" si="906"/>
        <v>2.4970595828531326</v>
      </c>
      <c r="ND209" s="255">
        <f t="shared" si="1147"/>
        <v>612.31270159243411</v>
      </c>
      <c r="NE209" s="255">
        <f t="shared" si="1215"/>
        <v>0.97839028459486266</v>
      </c>
      <c r="NF209" s="256">
        <f t="shared" si="1186"/>
        <v>3.2887734042919741E-3</v>
      </c>
      <c r="NG209" s="257">
        <f t="shared" si="1187"/>
        <v>1.1250448717605777</v>
      </c>
      <c r="NH209" s="254">
        <f t="shared" si="1148"/>
        <v>1022.1187852156248</v>
      </c>
      <c r="NI209" s="255">
        <f t="shared" si="907"/>
        <v>1151.9278709380092</v>
      </c>
      <c r="NJ209" s="255" t="e">
        <f t="shared" si="1149"/>
        <v>#REF!</v>
      </c>
      <c r="NK209" s="255" t="e">
        <f t="shared" si="908"/>
        <v>#REF!</v>
      </c>
      <c r="NL209" s="255">
        <f t="shared" si="1150"/>
        <v>1084.3596687505933</v>
      </c>
      <c r="NM209" s="255">
        <f t="shared" si="1188"/>
        <v>0.94260125553481455</v>
      </c>
      <c r="NN209" s="256" t="e">
        <f t="shared" si="1189"/>
        <v>#REF!</v>
      </c>
      <c r="NO209" s="257" t="e">
        <f t="shared" si="1216"/>
        <v>#REF!</v>
      </c>
      <c r="NP209" s="254">
        <f t="shared" si="1151"/>
        <v>90.274341089139838</v>
      </c>
      <c r="NQ209" s="255">
        <f t="shared" si="909"/>
        <v>101.7391824074606</v>
      </c>
      <c r="NR209" s="255">
        <f t="shared" si="1152"/>
        <v>79.394230448633238</v>
      </c>
      <c r="NS209" s="255">
        <f t="shared" si="910"/>
        <v>98.448845756305218</v>
      </c>
      <c r="NT209" s="255">
        <f t="shared" si="1153"/>
        <v>850.2240617481965</v>
      </c>
      <c r="NU209" s="255">
        <f t="shared" si="1154"/>
        <v>0.10617711865684132</v>
      </c>
      <c r="NV209" s="256">
        <f t="shared" si="1155"/>
        <v>9.3380361742981033E-2</v>
      </c>
      <c r="NW209" s="257">
        <f t="shared" si="911"/>
        <v>1.0358957808877343</v>
      </c>
      <c r="NX209" s="254">
        <f t="shared" si="1156"/>
        <v>54.814394029382974</v>
      </c>
      <c r="NY209" s="255">
        <f t="shared" si="912"/>
        <v>61.775822071114611</v>
      </c>
      <c r="NZ209" s="255">
        <f t="shared" si="1157"/>
        <v>0.19838470407056547</v>
      </c>
      <c r="OA209" s="255">
        <f t="shared" si="913"/>
        <v>0.24599703304750117</v>
      </c>
      <c r="OB209" s="255">
        <f t="shared" si="1158"/>
        <v>60.321791647811871</v>
      </c>
      <c r="OC209" s="255">
        <f t="shared" si="1190"/>
        <v>0.90869970092095775</v>
      </c>
      <c r="OD209" s="256">
        <f t="shared" si="1191"/>
        <v>3.2887734042919749E-3</v>
      </c>
      <c r="OE209" s="257">
        <f t="shared" si="1192"/>
        <v>1.1161941676339917</v>
      </c>
      <c r="OF209" s="254">
        <f t="shared" si="1159"/>
        <v>0</v>
      </c>
      <c r="OG209" s="255">
        <f t="shared" si="914"/>
        <v>0</v>
      </c>
      <c r="OH209" s="255">
        <f t="shared" si="1160"/>
        <v>0</v>
      </c>
      <c r="OI209" s="255">
        <f t="shared" si="915"/>
        <v>0</v>
      </c>
      <c r="OJ209" s="255">
        <f t="shared" si="1161"/>
        <v>0</v>
      </c>
      <c r="OK209" s="255"/>
      <c r="OL209" s="256"/>
      <c r="OM209" s="257"/>
      <c r="ON209" s="258"/>
      <c r="OO209" s="254">
        <f t="shared" si="1162"/>
        <v>0</v>
      </c>
      <c r="OP209" s="255">
        <f t="shared" si="916"/>
        <v>0</v>
      </c>
      <c r="OQ209" s="255">
        <f t="shared" si="1163"/>
        <v>0</v>
      </c>
      <c r="OR209" s="255">
        <f t="shared" si="917"/>
        <v>0</v>
      </c>
      <c r="OS209" s="255">
        <f t="shared" si="1164"/>
        <v>0</v>
      </c>
      <c r="OT209" s="255"/>
      <c r="OU209" s="256"/>
      <c r="OV209" s="257"/>
      <c r="OW209" s="258"/>
      <c r="OX209" s="254">
        <f t="shared" si="1165"/>
        <v>738.09625708188025</v>
      </c>
      <c r="OY209" s="255">
        <f t="shared" si="918"/>
        <v>831.83448173127908</v>
      </c>
      <c r="OZ209" s="255">
        <f t="shared" si="1166"/>
        <v>3.8222189482453719</v>
      </c>
      <c r="PA209" s="255">
        <f t="shared" si="919"/>
        <v>4.7395514958242613</v>
      </c>
      <c r="PB209" s="255">
        <f t="shared" si="1167"/>
        <v>1162.2019757448875</v>
      </c>
      <c r="PC209" s="255">
        <f t="shared" si="1218"/>
        <v>0.63508432482986776</v>
      </c>
      <c r="PD209" s="259">
        <f t="shared" si="920"/>
        <v>3.2887734042919741E-3</v>
      </c>
      <c r="PE209" s="257">
        <f t="shared" si="1219"/>
        <v>1.0814450148704233</v>
      </c>
      <c r="PF209" s="254">
        <f t="shared" si="921"/>
        <v>15.498553760765235</v>
      </c>
      <c r="PG209" s="255">
        <f t="shared" si="922"/>
        <v>17.466870088382421</v>
      </c>
      <c r="PH209" s="255">
        <f t="shared" si="1168"/>
        <v>0.48005852916512387</v>
      </c>
      <c r="PI209" s="255">
        <f t="shared" si="923"/>
        <v>0.5952725761647536</v>
      </c>
      <c r="PJ209" s="255">
        <f t="shared" si="924"/>
        <v>145.96886744891543</v>
      </c>
      <c r="PK209" s="255">
        <f t="shared" si="1193"/>
        <v>0.10617711866668587</v>
      </c>
      <c r="PL209" s="259">
        <f t="shared" si="1194"/>
        <v>3.2887734045969046E-3</v>
      </c>
      <c r="PM209" s="257">
        <f t="shared" si="1195"/>
        <v>1.0142737996877724</v>
      </c>
      <c r="PN209" s="254">
        <f t="shared" si="925"/>
        <v>0.39716736486527188</v>
      </c>
      <c r="PO209" s="255">
        <f t="shared" si="926"/>
        <v>0.44760762020316142</v>
      </c>
      <c r="PP209" s="255">
        <f t="shared" si="1169"/>
        <v>1.2302024043835468E-2</v>
      </c>
      <c r="PQ209" s="255">
        <f t="shared" si="927"/>
        <v>1.525450981435598E-2</v>
      </c>
      <c r="PR209" s="255">
        <f t="shared" si="928"/>
        <v>3.7406116294422205</v>
      </c>
      <c r="PS209" s="255">
        <f t="shared" si="1196"/>
        <v>0.10617711866668587</v>
      </c>
      <c r="PT209" s="259">
        <f t="shared" si="1197"/>
        <v>3.2887734045969051E-3</v>
      </c>
      <c r="PU209" s="257">
        <f t="shared" si="1198"/>
        <v>1.0142737996877724</v>
      </c>
      <c r="PV209" s="254">
        <f t="shared" si="929"/>
        <v>276.55047011490279</v>
      </c>
      <c r="PW209" s="255">
        <f t="shared" si="930"/>
        <v>311.67237981949546</v>
      </c>
      <c r="PX209" s="255">
        <f t="shared" si="931"/>
        <v>0.91736179950227781</v>
      </c>
      <c r="PY209" s="255">
        <f t="shared" si="932"/>
        <v>1.1375286313828246</v>
      </c>
      <c r="PZ209" s="255">
        <f t="shared" si="933"/>
        <v>278.93736865698503</v>
      </c>
      <c r="QA209" s="255">
        <f t="shared" si="1170"/>
        <v>0.99144288714855755</v>
      </c>
      <c r="QB209" s="259">
        <f t="shared" si="934"/>
        <v>3.2887734042919732E-3</v>
      </c>
      <c r="QC209" s="257">
        <f t="shared" si="1171"/>
        <v>1.1267025522848968</v>
      </c>
      <c r="QD209" s="254">
        <f t="shared" si="935"/>
        <v>458.74582046501638</v>
      </c>
      <c r="QE209" s="255">
        <f t="shared" si="936"/>
        <v>517.00653966407344</v>
      </c>
      <c r="QF209" s="255">
        <f t="shared" si="937"/>
        <v>1.5338904923554502</v>
      </c>
      <c r="QG209" s="255">
        <f t="shared" si="938"/>
        <v>1.9020242105207581</v>
      </c>
      <c r="QH209" s="255">
        <f t="shared" si="939"/>
        <v>466.40199971018529</v>
      </c>
      <c r="QI209" s="255">
        <f t="shared" si="1199"/>
        <v>0.98358459172575086</v>
      </c>
      <c r="QJ209" s="259">
        <f t="shared" si="1200"/>
        <v>3.2887734042919736E-3</v>
      </c>
      <c r="QK209" s="257">
        <f t="shared" si="1201"/>
        <v>1.1257045487662003</v>
      </c>
      <c r="QL209" s="254">
        <f t="shared" si="940"/>
        <v>949.09885049977481</v>
      </c>
      <c r="QM209" s="255">
        <f t="shared" si="941"/>
        <v>1069.6344045132462</v>
      </c>
      <c r="QN209" s="255">
        <f t="shared" si="942"/>
        <v>6.6241422468822959</v>
      </c>
      <c r="QO209" s="255">
        <f t="shared" si="943"/>
        <v>8.2139363861340478</v>
      </c>
      <c r="QP209" s="255">
        <f t="shared" si="1172"/>
        <v>2014.168029404987</v>
      </c>
      <c r="QQ209" s="255">
        <f t="shared" si="1173"/>
        <v>0.4712113570684327</v>
      </c>
      <c r="QR209" s="259">
        <f t="shared" si="944"/>
        <v>3.2887734042919741E-3</v>
      </c>
      <c r="QS209" s="257">
        <f t="shared" si="1174"/>
        <v>1.0606331479647211</v>
      </c>
      <c r="QT209" s="254">
        <f t="shared" si="945"/>
        <v>219.19074022871916</v>
      </c>
      <c r="QU209" s="255">
        <f t="shared" si="946"/>
        <v>247.0279642377665</v>
      </c>
      <c r="QV209" s="255">
        <f t="shared" si="947"/>
        <v>0.76350491855255653</v>
      </c>
      <c r="QW209" s="255">
        <f t="shared" si="948"/>
        <v>0.94674609900517004</v>
      </c>
      <c r="QX209" s="255">
        <f t="shared" si="949"/>
        <v>232.15491756171267</v>
      </c>
      <c r="QY209" s="255">
        <f t="shared" si="1202"/>
        <v>0.94415721420354026</v>
      </c>
      <c r="QZ209" s="259">
        <f t="shared" si="1203"/>
        <v>3.2887734042919749E-3</v>
      </c>
      <c r="RA209" s="257">
        <f t="shared" si="1204"/>
        <v>1.1206972718208796</v>
      </c>
      <c r="RB209" s="254">
        <f t="shared" si="950"/>
        <v>6.4047301139446594E-2</v>
      </c>
      <c r="RC209" s="255">
        <f t="shared" si="951"/>
        <v>7.2181308384156317E-2</v>
      </c>
      <c r="RD209" s="255">
        <f t="shared" si="1175"/>
        <v>1.9838272432769494E-3</v>
      </c>
      <c r="RE209" s="255">
        <f t="shared" si="952"/>
        <v>2.4599457816634174E-3</v>
      </c>
      <c r="RF209" s="255">
        <f t="shared" si="953"/>
        <v>0.60321189677828801</v>
      </c>
      <c r="RG209" s="255">
        <f t="shared" si="1205"/>
        <v>0.1061771186568413</v>
      </c>
      <c r="RH209" s="259">
        <f t="shared" si="1206"/>
        <v>3.2887734042919745E-3</v>
      </c>
      <c r="RI209" s="257">
        <f t="shared" si="1207"/>
        <v>1.0142737996864488</v>
      </c>
      <c r="RJ209" s="254">
        <f t="shared" si="954"/>
        <v>77.504460716930126</v>
      </c>
      <c r="RK209" s="255">
        <f t="shared" si="955"/>
        <v>87.347527227980251</v>
      </c>
      <c r="RL209" s="255">
        <f t="shared" si="1176"/>
        <v>2.4006547959135855</v>
      </c>
      <c r="RM209" s="255">
        <f t="shared" si="956"/>
        <v>2.976811946932846</v>
      </c>
      <c r="RN209" s="255">
        <f t="shared" si="957"/>
        <v>729.95445438127183</v>
      </c>
      <c r="RO209" s="255">
        <f t="shared" si="1208"/>
        <v>0.10617711865684126</v>
      </c>
      <c r="RP209" s="259">
        <f t="shared" si="1209"/>
        <v>3.2887734042919736E-3</v>
      </c>
      <c r="RQ209" s="257">
        <f t="shared" si="1210"/>
        <v>1.0142737996864488</v>
      </c>
      <c r="RR209" s="254">
        <f t="shared" si="958"/>
        <v>0</v>
      </c>
      <c r="RS209" s="255">
        <f t="shared" si="959"/>
        <v>0</v>
      </c>
      <c r="RT209" s="255">
        <f t="shared" si="1177"/>
        <v>0</v>
      </c>
      <c r="RU209" s="255">
        <f t="shared" si="960"/>
        <v>0</v>
      </c>
      <c r="RV209" s="255">
        <f t="shared" si="961"/>
        <v>0</v>
      </c>
      <c r="RW209" s="255"/>
      <c r="RX209" s="259"/>
      <c r="RY209" s="257"/>
      <c r="RZ209" s="260"/>
      <c r="SA209" s="242" t="e">
        <f t="shared" si="962"/>
        <v>#REF!</v>
      </c>
      <c r="SB209" s="242">
        <f t="shared" si="963"/>
        <v>0.3785775993474344</v>
      </c>
      <c r="SC209" s="242">
        <f t="shared" si="964"/>
        <v>0.32516768562065979</v>
      </c>
      <c r="SD209" s="242">
        <f t="shared" si="965"/>
        <v>3.6053071614577936E-2</v>
      </c>
      <c r="SE209" s="242">
        <f t="shared" si="966"/>
        <v>0</v>
      </c>
      <c r="SF209" s="262">
        <v>0</v>
      </c>
      <c r="SG209" s="242">
        <f t="shared" si="967"/>
        <v>0</v>
      </c>
      <c r="SH209" s="262">
        <v>0</v>
      </c>
      <c r="SI209" s="242">
        <f t="shared" si="968"/>
        <v>0.60149971727092943</v>
      </c>
      <c r="SJ209" s="242">
        <f t="shared" si="969"/>
        <v>5.4669357803170934E-2</v>
      </c>
      <c r="SK209" s="242">
        <f t="shared" si="970"/>
        <v>1.4199833195628815E-3</v>
      </c>
      <c r="SL209" s="242">
        <f t="shared" si="971"/>
        <v>0.17362486330710258</v>
      </c>
      <c r="SM209" s="242">
        <f t="shared" si="972"/>
        <v>0.28908092812316022</v>
      </c>
      <c r="SN209" s="242">
        <f t="shared" si="973"/>
        <v>0.95000911063200077</v>
      </c>
      <c r="SO209" s="242">
        <f t="shared" si="974"/>
        <v>0.14109578652224877</v>
      </c>
      <c r="SP209" s="242">
        <f t="shared" si="975"/>
        <v>2.0285475993728978E-4</v>
      </c>
      <c r="SQ209" s="242">
        <f t="shared" si="976"/>
        <v>0.27334678901549797</v>
      </c>
      <c r="SR209" s="242">
        <f t="shared" si="977"/>
        <v>0</v>
      </c>
      <c r="SS209" s="242" t="e">
        <f t="shared" si="978"/>
        <v>#REF!</v>
      </c>
      <c r="ST209" s="242" t="e">
        <f t="shared" si="979"/>
        <v>#REF!</v>
      </c>
      <c r="SU209" s="242" t="e">
        <f t="shared" si="1211"/>
        <v>#REF!</v>
      </c>
      <c r="SV209" s="242" t="e">
        <f t="shared" si="1212"/>
        <v>#REF!</v>
      </c>
      <c r="SW209" s="242" t="e">
        <f t="shared" si="980"/>
        <v>#REF!</v>
      </c>
      <c r="SX209" s="242" t="e">
        <f t="shared" si="980"/>
        <v>#REF!</v>
      </c>
      <c r="SY209" s="242" t="e">
        <f t="shared" si="980"/>
        <v>#REF!</v>
      </c>
      <c r="SZ209" s="263" t="e">
        <f t="shared" si="980"/>
        <v>#REF!</v>
      </c>
      <c r="TA209" s="264">
        <f t="shared" si="981"/>
        <v>2006.1969919999999</v>
      </c>
      <c r="TB209" s="264">
        <f t="shared" si="982"/>
        <v>1148.29952</v>
      </c>
      <c r="TC209" s="264">
        <f t="shared" si="983"/>
        <v>1071.1774720000001</v>
      </c>
      <c r="TD209" s="264">
        <f t="shared" si="984"/>
        <v>110.22310400000001</v>
      </c>
      <c r="TE209" s="264">
        <f t="shared" si="985"/>
        <v>0</v>
      </c>
      <c r="TF209" s="264">
        <f t="shared" si="985"/>
        <v>0</v>
      </c>
      <c r="TG209" s="264">
        <f t="shared" si="986"/>
        <v>1898.0213760000001</v>
      </c>
      <c r="TH209" s="264">
        <f t="shared" si="987"/>
        <v>183.93267200000003</v>
      </c>
      <c r="TI209" s="264">
        <f t="shared" si="988"/>
        <v>4.7774720000000004</v>
      </c>
      <c r="TJ209" s="264">
        <f t="shared" si="989"/>
        <v>525.86316799999997</v>
      </c>
      <c r="TK209" s="264">
        <f t="shared" si="990"/>
        <v>876.32486399999993</v>
      </c>
      <c r="TL209" s="264">
        <f t="shared" si="991"/>
        <v>3056.5583360000001</v>
      </c>
      <c r="TM209" s="264">
        <f t="shared" si="992"/>
        <v>429.63123200000007</v>
      </c>
      <c r="TN209" s="264">
        <f t="shared" si="993"/>
        <v>0.68249599999999999</v>
      </c>
      <c r="TO209" s="264">
        <f t="shared" si="994"/>
        <v>919.66336000000001</v>
      </c>
      <c r="TP209" s="264">
        <f t="shared" si="994"/>
        <v>0</v>
      </c>
      <c r="TQ209" s="264"/>
      <c r="TR209" s="264"/>
      <c r="TS209" s="264" t="e">
        <f t="shared" si="995"/>
        <v>#REF!</v>
      </c>
      <c r="TT209" s="264">
        <f t="shared" si="996"/>
        <v>1291.888486221133</v>
      </c>
      <c r="TU209" s="264">
        <f t="shared" si="997"/>
        <v>1109.6282238267891</v>
      </c>
      <c r="TV209" s="264">
        <f t="shared" si="998"/>
        <v>123.03038582331492</v>
      </c>
      <c r="TW209" s="264">
        <f t="shared" si="998"/>
        <v>0</v>
      </c>
      <c r="TX209" s="264">
        <f t="shared" si="999"/>
        <v>0</v>
      </c>
      <c r="TY209" s="264">
        <f t="shared" si="1000"/>
        <v>2052.6057551927015</v>
      </c>
      <c r="TZ209" s="264">
        <f t="shared" si="1001"/>
        <v>186.55809011616475</v>
      </c>
      <c r="UA209" s="264">
        <f t="shared" si="1002"/>
        <v>4.8456646783419419</v>
      </c>
      <c r="UB209" s="264">
        <f t="shared" si="1003"/>
        <v>592.49137353822141</v>
      </c>
      <c r="UC209" s="264">
        <f t="shared" si="1004"/>
        <v>986.48288560172182</v>
      </c>
      <c r="UD209" s="264">
        <f t="shared" si="1005"/>
        <v>3241.8870898494902</v>
      </c>
      <c r="UE209" s="264">
        <f t="shared" si="1006"/>
        <v>481.48654959144352</v>
      </c>
      <c r="UF209" s="264">
        <f t="shared" si="1007"/>
        <v>0.69223781119080263</v>
      </c>
      <c r="UG209" s="264">
        <f t="shared" si="1008"/>
        <v>932.7904505796065</v>
      </c>
      <c r="UH209" s="264">
        <f t="shared" si="1008"/>
        <v>0</v>
      </c>
      <c r="UI209" s="191"/>
      <c r="UJ209" s="191"/>
      <c r="UK209" s="191"/>
      <c r="UL209" s="191"/>
      <c r="UM209" s="189"/>
      <c r="UN209" s="191"/>
      <c r="UO209" s="191"/>
      <c r="UP209" s="191"/>
      <c r="UQ209" s="191"/>
      <c r="UR209" s="191"/>
      <c r="US209" s="191"/>
      <c r="UT209" s="191"/>
      <c r="UU209" s="191"/>
      <c r="UV209" s="192"/>
      <c r="UW209" s="191"/>
      <c r="UX209" s="191"/>
      <c r="UY209" s="191"/>
      <c r="UZ209" s="191"/>
      <c r="VA209" s="191"/>
      <c r="VB209" s="191"/>
      <c r="VC209" s="191"/>
      <c r="VD209" s="191"/>
      <c r="VE209" s="191"/>
      <c r="VF209" s="191"/>
      <c r="VG209" s="191"/>
      <c r="VH209" s="191"/>
      <c r="VI209" s="191"/>
      <c r="VJ209" s="191"/>
      <c r="VK209" s="191"/>
      <c r="VL209" s="191"/>
      <c r="VM209" s="191"/>
      <c r="VN209" s="219"/>
      <c r="VO209" s="191"/>
      <c r="VP209" s="191"/>
      <c r="VQ209" s="191"/>
      <c r="VR209" s="191"/>
      <c r="VS209" s="191"/>
      <c r="VT209" s="191"/>
      <c r="VU209" s="191"/>
      <c r="VV209" s="191"/>
    </row>
    <row r="210" spans="1:594" ht="23.1" hidden="1" customHeight="1" thickBot="1" x14ac:dyDescent="0.35">
      <c r="A210" s="265">
        <v>173</v>
      </c>
      <c r="B210" s="266" t="s">
        <v>183</v>
      </c>
      <c r="C210" s="265">
        <v>5</v>
      </c>
      <c r="D210" s="267">
        <v>2804.26</v>
      </c>
      <c r="E210" s="239">
        <v>149</v>
      </c>
      <c r="F210" s="240">
        <f t="shared" si="1009"/>
        <v>2655.26</v>
      </c>
      <c r="G210" s="240"/>
      <c r="H210" s="268">
        <v>3276</v>
      </c>
      <c r="I210" s="269">
        <v>3.6657999999999999</v>
      </c>
      <c r="J210" s="269">
        <v>3.6657999999999999</v>
      </c>
      <c r="K210" s="269">
        <f t="shared" si="1220"/>
        <v>3.0065</v>
      </c>
      <c r="L210" s="269">
        <f t="shared" si="1221"/>
        <v>3.2254</v>
      </c>
      <c r="M210" s="269">
        <v>0.75849999999999995</v>
      </c>
      <c r="N210" s="269">
        <v>0.21890000000000001</v>
      </c>
      <c r="O210" s="269">
        <v>0.44040000000000001</v>
      </c>
      <c r="P210" s="269">
        <v>1.8200000000000001E-2</v>
      </c>
      <c r="Q210" s="269">
        <v>0</v>
      </c>
      <c r="R210" s="269">
        <v>0</v>
      </c>
      <c r="S210" s="269">
        <v>0.54610000000000003</v>
      </c>
      <c r="T210" s="269">
        <v>4.1300000000000003E-2</v>
      </c>
      <c r="U210" s="269">
        <v>1.1000000000000001E-3</v>
      </c>
      <c r="V210" s="269">
        <v>0.1</v>
      </c>
      <c r="W210" s="269">
        <v>0.22059999999999999</v>
      </c>
      <c r="X210" s="269">
        <v>0.87919999999999998</v>
      </c>
      <c r="Y210" s="269">
        <v>0.17599999999999999</v>
      </c>
      <c r="Z210" s="269">
        <v>2.0000000000000001E-4</v>
      </c>
      <c r="AA210" s="269">
        <v>0.26529999999999998</v>
      </c>
      <c r="AB210" s="269">
        <v>0</v>
      </c>
      <c r="AC210" s="244">
        <v>234</v>
      </c>
      <c r="AD210" s="243">
        <f t="shared" si="1217"/>
        <v>51.48</v>
      </c>
      <c r="AE210" s="243">
        <f t="shared" si="806"/>
        <v>0</v>
      </c>
      <c r="AF210" s="243">
        <f t="shared" si="1010"/>
        <v>0</v>
      </c>
      <c r="AG210" s="243">
        <f t="shared" si="1011"/>
        <v>0</v>
      </c>
      <c r="AH210" s="244">
        <v>8.47779171</v>
      </c>
      <c r="AI210" s="243">
        <f t="shared" si="807"/>
        <v>33.400060706604478</v>
      </c>
      <c r="AJ210" s="243">
        <f t="shared" si="1012"/>
        <v>1.0766057987138662</v>
      </c>
      <c r="AK210" s="243">
        <f t="shared" si="1013"/>
        <v>28.490093064988983</v>
      </c>
      <c r="AL210" s="243">
        <f t="shared" si="808"/>
        <v>16.367892620830226</v>
      </c>
      <c r="AM210" s="243">
        <f t="shared" si="1014"/>
        <v>412.47089404492164</v>
      </c>
      <c r="AN210" s="244">
        <v>773.29</v>
      </c>
      <c r="AO210" s="244">
        <v>170.12379999999999</v>
      </c>
      <c r="AP210" s="243">
        <f t="shared" si="1015"/>
        <v>0</v>
      </c>
      <c r="AQ210" s="243">
        <f t="shared" si="1016"/>
        <v>0</v>
      </c>
      <c r="AR210" s="243">
        <f t="shared" si="1017"/>
        <v>0</v>
      </c>
      <c r="AS210" s="244">
        <v>98.223829919400004</v>
      </c>
      <c r="AT210" s="244" t="e">
        <f t="shared" si="809"/>
        <v>#REF!</v>
      </c>
      <c r="AU210" s="243">
        <f t="shared" si="810"/>
        <v>118.35291002564716</v>
      </c>
      <c r="AV210" s="243">
        <f t="shared" si="1018"/>
        <v>3.8149460370015578</v>
      </c>
      <c r="AW210" s="243">
        <f t="shared" si="1019"/>
        <v>100.95446983652349</v>
      </c>
      <c r="AX210" s="243">
        <f t="shared" si="811"/>
        <v>57.999526997252353</v>
      </c>
      <c r="AY210" s="243">
        <f t="shared" si="1020"/>
        <v>1461.5880803307591</v>
      </c>
      <c r="AZ210" s="244">
        <v>143</v>
      </c>
      <c r="BA210" s="243">
        <f t="shared" si="1021"/>
        <v>728.89483333333328</v>
      </c>
      <c r="BB210" s="243">
        <f t="shared" si="1022"/>
        <v>76.013318333333331</v>
      </c>
      <c r="BC210" s="243">
        <f t="shared" si="1023"/>
        <v>60.810654666666665</v>
      </c>
      <c r="BD210" s="243">
        <f t="shared" si="1024"/>
        <v>15.202663666666666</v>
      </c>
      <c r="BE210" s="244">
        <v>28.504994374999999</v>
      </c>
      <c r="BF210" s="243">
        <f t="shared" si="1025"/>
        <v>22.803995499999999</v>
      </c>
      <c r="BG210" s="243">
        <f t="shared" si="1026"/>
        <v>5.7009988749999998</v>
      </c>
      <c r="BH210" s="243">
        <f t="shared" si="812"/>
        <v>94.69403586667012</v>
      </c>
      <c r="BI210" s="243">
        <f t="shared" si="1027"/>
        <v>3.0523342161925111</v>
      </c>
      <c r="BJ210" s="243">
        <f t="shared" si="1028"/>
        <v>80.773562606350865</v>
      </c>
      <c r="BK210" s="243">
        <f t="shared" si="813"/>
        <v>46.405359095416841</v>
      </c>
      <c r="BL210" s="243">
        <f t="shared" si="1029"/>
        <v>1169.4150492045044</v>
      </c>
      <c r="BM210" s="244">
        <v>18.62</v>
      </c>
      <c r="BN210" s="243">
        <f t="shared" si="1030"/>
        <v>4.0964</v>
      </c>
      <c r="BO210" s="243">
        <f t="shared" si="814"/>
        <v>0</v>
      </c>
      <c r="BP210" s="243">
        <f t="shared" si="1031"/>
        <v>0</v>
      </c>
      <c r="BQ210" s="243">
        <f t="shared" si="1032"/>
        <v>0</v>
      </c>
      <c r="BR210" s="244">
        <v>2.1742393947583301</v>
      </c>
      <c r="BS210" s="243">
        <f t="shared" si="815"/>
        <v>2.8281232552981104</v>
      </c>
      <c r="BT210" s="243">
        <f t="shared" si="1033"/>
        <v>9.1160729403387347E-2</v>
      </c>
      <c r="BU210" s="243">
        <f t="shared" si="1034"/>
        <v>2.4123756974720192</v>
      </c>
      <c r="BV210" s="243">
        <f t="shared" si="816"/>
        <v>1.3859381325028222</v>
      </c>
      <c r="BW210" s="243">
        <f t="shared" si="1035"/>
        <v>34.925640939071116</v>
      </c>
      <c r="BX210" s="244">
        <v>0</v>
      </c>
      <c r="BY210" s="243">
        <f t="shared" si="817"/>
        <v>0</v>
      </c>
      <c r="BZ210" s="243">
        <f t="shared" si="1036"/>
        <v>0</v>
      </c>
      <c r="CA210" s="243">
        <f t="shared" si="1037"/>
        <v>0</v>
      </c>
      <c r="CB210" s="243">
        <f t="shared" si="818"/>
        <v>0</v>
      </c>
      <c r="CC210" s="243">
        <f t="shared" si="1038"/>
        <v>0</v>
      </c>
      <c r="CD210" s="245"/>
      <c r="CE210" s="243">
        <f t="shared" si="819"/>
        <v>0</v>
      </c>
      <c r="CF210" s="243">
        <f t="shared" si="1039"/>
        <v>0</v>
      </c>
      <c r="CG210" s="243">
        <f t="shared" si="1040"/>
        <v>0</v>
      </c>
      <c r="CH210" s="243">
        <f t="shared" si="820"/>
        <v>0</v>
      </c>
      <c r="CI210" s="243">
        <f t="shared" si="1041"/>
        <v>0</v>
      </c>
      <c r="CJ210" s="245"/>
      <c r="CK210" s="243">
        <f t="shared" si="821"/>
        <v>0</v>
      </c>
      <c r="CL210" s="243">
        <f t="shared" si="1042"/>
        <v>0</v>
      </c>
      <c r="CM210" s="243">
        <f t="shared" si="1043"/>
        <v>0</v>
      </c>
      <c r="CN210" s="243">
        <f t="shared" si="822"/>
        <v>0</v>
      </c>
      <c r="CO210" s="243">
        <f t="shared" si="1044"/>
        <v>0</v>
      </c>
      <c r="CP210" s="243">
        <v>0</v>
      </c>
      <c r="CQ210" s="243">
        <f t="shared" si="823"/>
        <v>0</v>
      </c>
      <c r="CR210" s="243">
        <f t="shared" si="1178"/>
        <v>0</v>
      </c>
      <c r="CS210" s="243">
        <f t="shared" si="1045"/>
        <v>0</v>
      </c>
      <c r="CT210" s="243">
        <f t="shared" si="824"/>
        <v>0</v>
      </c>
      <c r="CU210" s="243">
        <f t="shared" si="1046"/>
        <v>0</v>
      </c>
      <c r="CV210" s="243"/>
      <c r="CW210" s="243">
        <f t="shared" si="825"/>
        <v>0</v>
      </c>
      <c r="CX210" s="243">
        <f t="shared" si="1179"/>
        <v>0</v>
      </c>
      <c r="CY210" s="243">
        <f t="shared" si="1047"/>
        <v>0</v>
      </c>
      <c r="CZ210" s="243">
        <f t="shared" si="826"/>
        <v>0</v>
      </c>
      <c r="DA210" s="243">
        <f t="shared" si="1048"/>
        <v>0</v>
      </c>
      <c r="DB210" s="244">
        <v>0</v>
      </c>
      <c r="DC210" s="243">
        <f t="shared" si="1049"/>
        <v>0</v>
      </c>
      <c r="DD210" s="243">
        <f t="shared" si="827"/>
        <v>0</v>
      </c>
      <c r="DE210" s="244">
        <v>0</v>
      </c>
      <c r="DF210" s="244">
        <v>0</v>
      </c>
      <c r="DG210" s="243">
        <f t="shared" si="828"/>
        <v>0</v>
      </c>
      <c r="DH210" s="243">
        <f t="shared" si="829"/>
        <v>0</v>
      </c>
      <c r="DI210" s="243">
        <f t="shared" si="1050"/>
        <v>0</v>
      </c>
      <c r="DJ210" s="244">
        <v>203.58</v>
      </c>
      <c r="DK210" s="243">
        <f t="shared" si="1051"/>
        <v>44.787600000000005</v>
      </c>
      <c r="DL210" s="243">
        <f t="shared" si="830"/>
        <v>0</v>
      </c>
      <c r="DM210" s="244">
        <v>8.3717489026250007</v>
      </c>
      <c r="DN210" s="244">
        <v>10.813844904750001</v>
      </c>
      <c r="DO210" s="243">
        <f t="shared" si="831"/>
        <v>30.399918516969311</v>
      </c>
      <c r="DP210" s="243">
        <f t="shared" si="832"/>
        <v>14.897655616217216</v>
      </c>
      <c r="DQ210" s="243">
        <f t="shared" si="1052"/>
        <v>375.42092152867383</v>
      </c>
      <c r="DR210" s="244">
        <v>57.63</v>
      </c>
      <c r="DS210" s="243">
        <f t="shared" si="1053"/>
        <v>12.678600000000001</v>
      </c>
      <c r="DT210" s="243">
        <f t="shared" si="833"/>
        <v>0</v>
      </c>
      <c r="DU210" s="244">
        <v>2.43789345498499</v>
      </c>
      <c r="DV210" s="244">
        <v>0</v>
      </c>
      <c r="DW210" s="243">
        <f t="shared" si="834"/>
        <v>8.2655992326480909</v>
      </c>
      <c r="DX210" s="243">
        <f t="shared" si="835"/>
        <v>4.0506046343816537</v>
      </c>
      <c r="DY210" s="243">
        <f t="shared" si="836"/>
        <v>102.07523678641768</v>
      </c>
      <c r="DZ210" s="244">
        <v>139.72999999999999</v>
      </c>
      <c r="EA210" s="243">
        <f t="shared" si="1054"/>
        <v>30.740599999999997</v>
      </c>
      <c r="EB210" s="243">
        <f t="shared" si="837"/>
        <v>0</v>
      </c>
      <c r="EC210" s="244">
        <v>5.7845842890049903</v>
      </c>
      <c r="ED210" s="244">
        <v>6.5587662000000005E-2</v>
      </c>
      <c r="EE210" s="243">
        <f t="shared" si="838"/>
        <v>20.03391185088492</v>
      </c>
      <c r="EF210" s="243">
        <f t="shared" si="839"/>
        <v>9.8177341900944963</v>
      </c>
      <c r="EG210" s="243">
        <f t="shared" si="840"/>
        <v>247.40690159038127</v>
      </c>
      <c r="EH210" s="244">
        <v>11.15</v>
      </c>
      <c r="EI210" s="243">
        <f t="shared" si="1055"/>
        <v>2.4530000000000003</v>
      </c>
      <c r="EJ210" s="243">
        <f t="shared" si="841"/>
        <v>0</v>
      </c>
      <c r="EK210" s="244">
        <v>0.47023162756999898</v>
      </c>
      <c r="EL210" s="244">
        <v>0</v>
      </c>
      <c r="EM210" s="243">
        <f t="shared" si="842"/>
        <v>1.5990281732782312</v>
      </c>
      <c r="EN210" s="243">
        <f t="shared" si="843"/>
        <v>0.78361299004241169</v>
      </c>
      <c r="EO210" s="243">
        <f t="shared" si="1056"/>
        <v>19.747047349068772</v>
      </c>
      <c r="EP210" s="244">
        <v>0</v>
      </c>
      <c r="EQ210" s="244">
        <v>308.01015999999998</v>
      </c>
      <c r="ER210" s="244">
        <v>0</v>
      </c>
      <c r="ES210" s="244">
        <v>0</v>
      </c>
      <c r="ET210" s="244">
        <v>0</v>
      </c>
      <c r="EU210" s="243">
        <f t="shared" si="844"/>
        <v>34.996718346557742</v>
      </c>
      <c r="EV210" s="243">
        <f t="shared" si="1057"/>
        <v>1.1280718989953717</v>
      </c>
      <c r="EW210" s="243">
        <f t="shared" si="1058"/>
        <v>29.852034444520644</v>
      </c>
      <c r="EX210" s="243">
        <f t="shared" si="845"/>
        <v>17.150343917327888</v>
      </c>
      <c r="EY210" s="243">
        <f t="shared" si="1059"/>
        <v>432.18866671666274</v>
      </c>
      <c r="EZ210" s="245">
        <f t="shared" si="1060"/>
        <v>412.09000000000003</v>
      </c>
      <c r="FA210" s="245">
        <f t="shared" si="1060"/>
        <v>90.659800000000004</v>
      </c>
      <c r="FB210" s="245">
        <f t="shared" si="1060"/>
        <v>0</v>
      </c>
      <c r="FC210" s="245">
        <f t="shared" si="1061"/>
        <v>0</v>
      </c>
      <c r="FD210" s="245">
        <f t="shared" si="1062"/>
        <v>0</v>
      </c>
      <c r="FE210" s="245">
        <f t="shared" si="1063"/>
        <v>27.943890840934976</v>
      </c>
      <c r="FF210" s="245">
        <f t="shared" si="1064"/>
        <v>95.295176120338283</v>
      </c>
      <c r="FG210" s="245">
        <f t="shared" si="1065"/>
        <v>3.0717111595048174</v>
      </c>
      <c r="FH210" s="245">
        <f t="shared" si="1066"/>
        <v>81.286332386099517</v>
      </c>
      <c r="FI210" s="245">
        <f t="shared" si="1067"/>
        <v>46.699951348063664</v>
      </c>
      <c r="FJ210" s="245">
        <f t="shared" si="1067"/>
        <v>1176.8387739712043</v>
      </c>
      <c r="FK210" s="244">
        <f t="shared" si="846"/>
        <v>82.416000178704763</v>
      </c>
      <c r="FL210" s="244">
        <v>9.3642675472263104</v>
      </c>
      <c r="FM210" s="243">
        <f t="shared" si="1068"/>
        <v>0.30184450353583914</v>
      </c>
      <c r="FN210" s="243">
        <f t="shared" si="1069"/>
        <v>7.987675718600693</v>
      </c>
      <c r="FO210" s="244">
        <v>4.5890133773613204</v>
      </c>
      <c r="FP210" s="244">
        <f t="shared" si="1070"/>
        <v>115.64313732395087</v>
      </c>
      <c r="FQ210" s="244">
        <f t="shared" si="847"/>
        <v>2.1120000045795089</v>
      </c>
      <c r="FR210" s="244">
        <v>0.239969581874175</v>
      </c>
      <c r="FS210" s="243">
        <f t="shared" si="1071"/>
        <v>7.7350950236324692E-3</v>
      </c>
      <c r="FT210" s="243">
        <f t="shared" si="1072"/>
        <v>0.2046929129985039</v>
      </c>
      <c r="FU210" s="244">
        <v>0.117598479093709</v>
      </c>
      <c r="FV210" s="244">
        <f t="shared" si="1073"/>
        <v>2.963481678656871</v>
      </c>
      <c r="FW210" s="270">
        <v>2.4336E-2</v>
      </c>
      <c r="FX210" s="243">
        <f t="shared" si="1074"/>
        <v>107.96302643091265</v>
      </c>
      <c r="FY210" s="243">
        <f t="shared" si="1075"/>
        <v>23.751865814800784</v>
      </c>
      <c r="FZ210" s="243">
        <f t="shared" si="848"/>
        <v>0</v>
      </c>
      <c r="GA210" s="243">
        <f t="shared" si="1076"/>
        <v>0</v>
      </c>
      <c r="GB210" s="243">
        <f t="shared" si="1077"/>
        <v>0</v>
      </c>
      <c r="GC210" s="243">
        <f t="shared" si="1078"/>
        <v>1.8949843470563921</v>
      </c>
      <c r="GD210" s="243">
        <f t="shared" si="849"/>
        <v>15.181016169841616</v>
      </c>
      <c r="GE210" s="243">
        <f t="shared" si="1079"/>
        <v>0.48933953091853566</v>
      </c>
      <c r="GF210" s="243">
        <f t="shared" si="1080"/>
        <v>12.949334652387821</v>
      </c>
      <c r="GG210" s="243">
        <f t="shared" si="850"/>
        <v>7.4395446381305721</v>
      </c>
      <c r="GH210" s="247">
        <f t="shared" si="1081"/>
        <v>187.47652488089039</v>
      </c>
      <c r="GI210" s="244">
        <v>100</v>
      </c>
      <c r="GJ210" s="244">
        <v>4046.34</v>
      </c>
      <c r="GK210" s="244">
        <v>890.19479999999999</v>
      </c>
      <c r="GL210" s="244">
        <v>2481.9173564442799</v>
      </c>
      <c r="GM210" s="244">
        <v>71.022008333333304</v>
      </c>
      <c r="GN210" s="271">
        <v>236.76</v>
      </c>
      <c r="GO210" s="243">
        <f t="shared" si="1082"/>
        <v>52.087199999999996</v>
      </c>
      <c r="GP210" s="243">
        <f t="shared" si="851"/>
        <v>0</v>
      </c>
      <c r="GQ210" s="243">
        <f t="shared" si="1083"/>
        <v>0</v>
      </c>
      <c r="GR210" s="243">
        <f t="shared" si="1084"/>
        <v>0</v>
      </c>
      <c r="GS210" s="244">
        <v>4.77164143175</v>
      </c>
      <c r="GT210" s="244">
        <v>1.96770934154167</v>
      </c>
      <c r="GU210" s="245"/>
      <c r="GV210" s="243">
        <f t="shared" si="852"/>
        <v>33.585123505157682</v>
      </c>
      <c r="GW210" s="243">
        <f t="shared" si="1085"/>
        <v>1.0825710478132247</v>
      </c>
      <c r="GX210" s="243">
        <f t="shared" si="1086"/>
        <v>28.647950752732811</v>
      </c>
      <c r="GY210" s="243">
        <f t="shared" si="853"/>
        <v>16.458583713922469</v>
      </c>
      <c r="GZ210" s="243">
        <f t="shared" si="1087"/>
        <v>414.75630959084617</v>
      </c>
      <c r="HA210" s="244">
        <v>0</v>
      </c>
      <c r="HB210" s="244">
        <v>44</v>
      </c>
      <c r="HC210" s="244">
        <v>0</v>
      </c>
      <c r="HD210" s="244">
        <v>0</v>
      </c>
      <c r="HE210" s="244">
        <v>0</v>
      </c>
      <c r="HF210" s="243">
        <f t="shared" si="1088"/>
        <v>0</v>
      </c>
      <c r="HG210" s="243">
        <f t="shared" si="854"/>
        <v>0</v>
      </c>
      <c r="HH210" s="244">
        <v>0</v>
      </c>
      <c r="HI210" s="244">
        <v>0</v>
      </c>
      <c r="HJ210" s="243">
        <f t="shared" si="855"/>
        <v>0</v>
      </c>
      <c r="HK210" s="243">
        <f t="shared" si="856"/>
        <v>0</v>
      </c>
      <c r="HL210" s="243">
        <f t="shared" si="857"/>
        <v>0</v>
      </c>
      <c r="HM210" s="244">
        <v>112.94</v>
      </c>
      <c r="HN210" s="243">
        <f t="shared" si="1089"/>
        <v>24.846799999999998</v>
      </c>
      <c r="HO210" s="243">
        <f t="shared" si="858"/>
        <v>0</v>
      </c>
      <c r="HP210" s="244">
        <v>4.8756353079299997</v>
      </c>
      <c r="HQ210" s="244">
        <v>110.84275390225601</v>
      </c>
      <c r="HR210" s="243">
        <f t="shared" si="859"/>
        <v>28.803756688349857</v>
      </c>
      <c r="HS210" s="243">
        <f t="shared" si="860"/>
        <v>14.115447294926794</v>
      </c>
      <c r="HT210" s="243">
        <f t="shared" si="861"/>
        <v>355.7092718321552</v>
      </c>
      <c r="HU210" s="244">
        <v>94.53</v>
      </c>
      <c r="HV210" s="243">
        <f t="shared" si="1090"/>
        <v>20.796600000000002</v>
      </c>
      <c r="HW210" s="243">
        <f t="shared" si="862"/>
        <v>0</v>
      </c>
      <c r="HX210" s="244">
        <v>3.86077335165999</v>
      </c>
      <c r="HY210" s="244">
        <v>212.96394251231499</v>
      </c>
      <c r="HZ210" s="243">
        <f t="shared" si="863"/>
        <v>37.739683813449751</v>
      </c>
      <c r="IA210" s="243">
        <f t="shared" si="864"/>
        <v>18.494549983871234</v>
      </c>
      <c r="IB210" s="243">
        <f t="shared" si="865"/>
        <v>466.06265959355511</v>
      </c>
      <c r="IC210" s="244">
        <v>24.69</v>
      </c>
      <c r="ID210" s="243">
        <f t="shared" si="1091"/>
        <v>5.4318</v>
      </c>
      <c r="IE210" s="243">
        <f t="shared" si="866"/>
        <v>0</v>
      </c>
      <c r="IF210" s="244">
        <v>1.08615281558</v>
      </c>
      <c r="IG210" s="244">
        <v>2.0389383094400002</v>
      </c>
      <c r="IH210" s="243">
        <f t="shared" si="867"/>
        <v>3.7775769623995363</v>
      </c>
      <c r="II210" s="243">
        <f t="shared" si="868"/>
        <v>1.8512234043709768</v>
      </c>
      <c r="IJ210" s="243">
        <f t="shared" si="1092"/>
        <v>46.650829790148613</v>
      </c>
      <c r="IK210" s="244">
        <v>27.97</v>
      </c>
      <c r="IL210" s="243">
        <f t="shared" si="1093"/>
        <v>6.1533999999999995</v>
      </c>
      <c r="IM210" s="243">
        <f t="shared" si="869"/>
        <v>0</v>
      </c>
      <c r="IN210" s="244">
        <v>1.2848841397649999</v>
      </c>
      <c r="IO210" s="244">
        <v>56.961813743359997</v>
      </c>
      <c r="IP210" s="243">
        <f t="shared" si="870"/>
        <v>10.495271647077146</v>
      </c>
      <c r="IQ210" s="243">
        <f t="shared" si="871"/>
        <v>5.1432684765101078</v>
      </c>
      <c r="IR210" s="243">
        <f t="shared" si="1094"/>
        <v>129.61036560805468</v>
      </c>
      <c r="IS210" s="244">
        <v>4.04</v>
      </c>
      <c r="IT210" s="243">
        <f t="shared" si="1095"/>
        <v>0.88880000000000003</v>
      </c>
      <c r="IU210" s="243">
        <f t="shared" si="872"/>
        <v>0</v>
      </c>
      <c r="IV210" s="244">
        <v>0.176692177620001</v>
      </c>
      <c r="IW210" s="244">
        <v>0.41924127453882198</v>
      </c>
      <c r="IX210" s="243">
        <f t="shared" si="873"/>
        <v>0.62773104810895841</v>
      </c>
      <c r="IY210" s="243">
        <f t="shared" si="874"/>
        <v>0.30762322501338907</v>
      </c>
      <c r="IZ210" s="243">
        <f t="shared" si="1096"/>
        <v>7.7521052703374034</v>
      </c>
      <c r="JA210" s="244">
        <v>47.15625</v>
      </c>
      <c r="JB210" s="243">
        <f t="shared" si="1097"/>
        <v>10.374375000000001</v>
      </c>
      <c r="JC210" s="244">
        <v>342.71875</v>
      </c>
      <c r="JD210" s="243">
        <f t="shared" si="875"/>
        <v>0</v>
      </c>
      <c r="JE210" s="243">
        <f t="shared" si="876"/>
        <v>45.47711882381013</v>
      </c>
      <c r="JF210" s="243">
        <f t="shared" si="877"/>
        <v>22.286324691190508</v>
      </c>
      <c r="JG210" s="243">
        <f t="shared" si="1098"/>
        <v>561.61538221800072</v>
      </c>
      <c r="JH210" s="244">
        <v>0</v>
      </c>
      <c r="JI210" s="243">
        <f t="shared" si="1099"/>
        <v>0</v>
      </c>
      <c r="JJ210" s="244">
        <v>0</v>
      </c>
      <c r="JK210" s="243">
        <f t="shared" si="878"/>
        <v>0</v>
      </c>
      <c r="JL210" s="243">
        <f t="shared" si="879"/>
        <v>0</v>
      </c>
      <c r="JM210" s="243">
        <f t="shared" si="880"/>
        <v>0</v>
      </c>
      <c r="JN210" s="243">
        <f t="shared" si="1100"/>
        <v>0</v>
      </c>
      <c r="JO210" s="244">
        <v>1.0392857142857199</v>
      </c>
      <c r="JP210" s="243">
        <f t="shared" si="1101"/>
        <v>0.2286428571428584</v>
      </c>
      <c r="JQ210" s="244">
        <v>1.2661904761904701</v>
      </c>
      <c r="JR210" s="243">
        <f t="shared" si="881"/>
        <v>0</v>
      </c>
      <c r="JS210" s="243">
        <f t="shared" si="882"/>
        <v>0.28793157526417634</v>
      </c>
      <c r="JT210" s="243">
        <f t="shared" si="883"/>
        <v>0.14110253114416124</v>
      </c>
      <c r="JU210" s="243">
        <f t="shared" si="1102"/>
        <v>3.5557837848328631</v>
      </c>
      <c r="JV210" s="244">
        <v>1.1202380952380999</v>
      </c>
      <c r="JW210" s="243">
        <f t="shared" si="1103"/>
        <v>0.24645238095238198</v>
      </c>
      <c r="JX210" s="244">
        <v>2.2983333333333298</v>
      </c>
      <c r="JY210" s="243">
        <f t="shared" si="884"/>
        <v>0</v>
      </c>
      <c r="JZ210" s="243">
        <f t="shared" si="885"/>
        <v>0.41642719186708949</v>
      </c>
      <c r="KA210" s="243">
        <f t="shared" si="886"/>
        <v>0.20407255006954506</v>
      </c>
      <c r="KB210" s="243">
        <f t="shared" si="1104"/>
        <v>5.1426282617525354</v>
      </c>
      <c r="KC210" s="244">
        <v>119.213333333333</v>
      </c>
      <c r="KD210" s="243">
        <f t="shared" si="1105"/>
        <v>26.22693333333326</v>
      </c>
      <c r="KE210" s="244">
        <v>66.546666666666695</v>
      </c>
      <c r="KF210" s="243">
        <f t="shared" si="887"/>
        <v>0</v>
      </c>
      <c r="KG210" s="243">
        <f t="shared" si="888"/>
        <v>24.086371043790137</v>
      </c>
      <c r="KH210" s="243">
        <f t="shared" si="889"/>
        <v>11.803665218856155</v>
      </c>
      <c r="KI210" s="243">
        <f t="shared" si="1106"/>
        <v>297.45236351517508</v>
      </c>
      <c r="KJ210" s="244">
        <v>55.838972222222203</v>
      </c>
      <c r="KK210" s="243">
        <f t="shared" si="1107"/>
        <v>12.284573888888884</v>
      </c>
      <c r="KL210" s="244">
        <v>54.124777777777801</v>
      </c>
      <c r="KM210" s="243">
        <f t="shared" si="890"/>
        <v>0</v>
      </c>
      <c r="KN210" s="243">
        <f t="shared" si="891"/>
        <v>13.890094273118168</v>
      </c>
      <c r="KO210" s="243">
        <f t="shared" si="892"/>
        <v>6.8069209081003521</v>
      </c>
      <c r="KP210" s="243">
        <f t="shared" si="1108"/>
        <v>171.53440688412886</v>
      </c>
      <c r="KQ210" s="243">
        <f t="shared" si="1109"/>
        <v>488.53807936507906</v>
      </c>
      <c r="KR210" s="243">
        <f t="shared" si="1109"/>
        <v>107.47837746031739</v>
      </c>
      <c r="KS210" s="243">
        <f t="shared" si="1110"/>
        <v>861.46554578843313</v>
      </c>
      <c r="KT210" s="243">
        <f t="shared" si="1111"/>
        <v>0</v>
      </c>
      <c r="KU210" s="243">
        <f t="shared" si="1112"/>
        <v>0</v>
      </c>
      <c r="KV210" s="243">
        <f t="shared" si="1113"/>
        <v>0</v>
      </c>
      <c r="KW210" s="243">
        <f t="shared" si="1114"/>
        <v>165.60196306723495</v>
      </c>
      <c r="KX210" s="243">
        <f t="shared" si="1115"/>
        <v>5.3379553792646321</v>
      </c>
      <c r="KY210" s="243">
        <f t="shared" si="1116"/>
        <v>141.25768755256959</v>
      </c>
      <c r="KZ210" s="243">
        <f t="shared" si="1117"/>
        <v>81.154198284053223</v>
      </c>
      <c r="LA210" s="243">
        <f t="shared" si="1117"/>
        <v>2045.0857967581412</v>
      </c>
      <c r="LB210" s="244">
        <v>183.14</v>
      </c>
      <c r="LC210" s="243">
        <f t="shared" si="1118"/>
        <v>40.290799999999997</v>
      </c>
      <c r="LD210" s="243">
        <f t="shared" si="893"/>
        <v>0</v>
      </c>
      <c r="LE210" s="243">
        <f t="shared" si="1119"/>
        <v>0</v>
      </c>
      <c r="LF210" s="243">
        <f t="shared" si="1120"/>
        <v>0</v>
      </c>
      <c r="LG210" s="244">
        <v>16.1757243571417</v>
      </c>
      <c r="LH210" s="243">
        <f t="shared" si="894"/>
        <v>27.224563134295682</v>
      </c>
      <c r="LI210" s="243">
        <f t="shared" si="1121"/>
        <v>0.87754698398014397</v>
      </c>
      <c r="LJ210" s="243">
        <f t="shared" si="1122"/>
        <v>23.222422981895363</v>
      </c>
      <c r="LK210" s="243">
        <f t="shared" si="895"/>
        <v>13.341554374571869</v>
      </c>
      <c r="LL210" s="243">
        <f t="shared" si="1123"/>
        <v>336.20717023921105</v>
      </c>
      <c r="LM210" s="243">
        <f t="shared" si="896"/>
        <v>0.54166666784117723</v>
      </c>
      <c r="LN210" s="244">
        <v>6.1545228937110799E-2</v>
      </c>
      <c r="LO210" s="243">
        <f t="shared" si="1124"/>
        <v>1.9838272432769494E-3</v>
      </c>
      <c r="LP210" s="243">
        <f t="shared" si="1125"/>
        <v>5.2497787819218517E-2</v>
      </c>
      <c r="LQ210" s="243">
        <f t="shared" si="897"/>
        <v>3.0160594838914402E-2</v>
      </c>
      <c r="LR210" s="243">
        <f t="shared" si="1126"/>
        <v>0.7600469899406429</v>
      </c>
      <c r="LS210" s="244">
        <v>530.16357333333406</v>
      </c>
      <c r="LT210" s="243">
        <f t="shared" si="898"/>
        <v>60.238224783076326</v>
      </c>
      <c r="LU210" s="243">
        <f t="shared" si="1127"/>
        <v>1.9416977314914099</v>
      </c>
      <c r="LV210" s="243">
        <f t="shared" si="1128"/>
        <v>51.382919486736526</v>
      </c>
      <c r="LW210" s="243">
        <f t="shared" si="899"/>
        <v>29.520089905820523</v>
      </c>
      <c r="LX210" s="243">
        <f t="shared" si="1129"/>
        <v>743.90626562667717</v>
      </c>
      <c r="LY210" s="245">
        <f t="shared" si="900"/>
        <v>0</v>
      </c>
      <c r="LZ210" s="244">
        <v>0</v>
      </c>
      <c r="MA210" s="249">
        <f t="shared" si="1130"/>
        <v>0</v>
      </c>
      <c r="MB210" s="249">
        <f t="shared" si="1131"/>
        <v>0</v>
      </c>
      <c r="MC210" s="249">
        <f t="shared" si="901"/>
        <v>0</v>
      </c>
      <c r="MD210" s="247">
        <f t="shared" si="1132"/>
        <v>0</v>
      </c>
      <c r="ME210" s="250">
        <f t="shared" si="1133"/>
        <v>8102.0371715787751</v>
      </c>
      <c r="MF210" s="251">
        <f t="shared" si="1180"/>
        <v>2994.3693490711094</v>
      </c>
      <c r="MG210" s="252" t="e">
        <f t="shared" si="1134"/>
        <v>#REF!</v>
      </c>
      <c r="MH210" s="252" t="e">
        <f t="shared" si="1181"/>
        <v>#REF!</v>
      </c>
      <c r="MI210" s="252">
        <f t="shared" si="1135"/>
        <v>530.16357333333406</v>
      </c>
      <c r="MJ210" s="252">
        <f t="shared" si="1136"/>
        <v>0</v>
      </c>
      <c r="MK210" s="252">
        <f t="shared" si="1182"/>
        <v>728.89483333333328</v>
      </c>
      <c r="ML210" s="252">
        <f t="shared" si="1137"/>
        <v>0</v>
      </c>
      <c r="MM210" s="252">
        <f t="shared" si="1138"/>
        <v>0</v>
      </c>
      <c r="MN210" s="252">
        <f t="shared" si="1139"/>
        <v>308.01015999999998</v>
      </c>
      <c r="MO210" s="252">
        <f t="shared" si="1140"/>
        <v>82.416000178704763</v>
      </c>
      <c r="MP210" s="253">
        <f t="shared" si="1141"/>
        <v>2.1120000045795089</v>
      </c>
      <c r="MQ210" s="254">
        <f t="shared" si="1183"/>
        <v>0</v>
      </c>
      <c r="MR210" s="255">
        <f t="shared" si="1142"/>
        <v>0</v>
      </c>
      <c r="MS210" s="255">
        <f t="shared" si="1184"/>
        <v>0</v>
      </c>
      <c r="MT210" s="255">
        <f t="shared" si="1185"/>
        <v>691.06369733875977</v>
      </c>
      <c r="MU210" s="255">
        <f t="shared" si="902"/>
        <v>22.275503939082206</v>
      </c>
      <c r="MV210" s="255">
        <f t="shared" si="1143"/>
        <v>719.15834085566917</v>
      </c>
      <c r="MW210" s="255" t="e">
        <f t="shared" si="903"/>
        <v>#REF!</v>
      </c>
      <c r="MX210" s="255" t="e">
        <f t="shared" si="904"/>
        <v>#REF!</v>
      </c>
      <c r="MY210" s="256" t="e">
        <f t="shared" si="1144"/>
        <v>#REF!</v>
      </c>
      <c r="MZ210" s="254">
        <f t="shared" si="1145"/>
        <v>320.23791353928658</v>
      </c>
      <c r="NA210" s="255">
        <f t="shared" si="905"/>
        <v>360.90812855877596</v>
      </c>
      <c r="NB210" s="255">
        <f t="shared" si="1146"/>
        <v>1.0766057987138662</v>
      </c>
      <c r="NC210" s="255">
        <f t="shared" si="906"/>
        <v>1.3349911904051941</v>
      </c>
      <c r="ND210" s="255">
        <f t="shared" si="1147"/>
        <v>327.35785241660449</v>
      </c>
      <c r="NE210" s="255">
        <f t="shared" si="1215"/>
        <v>0.97825028840836581</v>
      </c>
      <c r="NF210" s="256">
        <f t="shared" si="1186"/>
        <v>3.2887734042919749E-3</v>
      </c>
      <c r="NG210" s="257">
        <f t="shared" si="1187"/>
        <v>1.1250270922448924</v>
      </c>
      <c r="NH210" s="254">
        <f t="shared" si="1148"/>
        <v>1066.5782532005585</v>
      </c>
      <c r="NI210" s="255">
        <f t="shared" si="907"/>
        <v>1202.0336913570295</v>
      </c>
      <c r="NJ210" s="255" t="e">
        <f t="shared" si="1149"/>
        <v>#REF!</v>
      </c>
      <c r="NK210" s="255" t="e">
        <f t="shared" si="908"/>
        <v>#REF!</v>
      </c>
      <c r="NL210" s="255">
        <f t="shared" si="1150"/>
        <v>1159.990539945047</v>
      </c>
      <c r="NM210" s="255">
        <f t="shared" si="1188"/>
        <v>0.91947150987204274</v>
      </c>
      <c r="NN210" s="256" t="e">
        <f t="shared" si="1189"/>
        <v>#REF!</v>
      </c>
      <c r="NO210" s="257" t="e">
        <f t="shared" si="1216"/>
        <v>#REF!</v>
      </c>
      <c r="NP210" s="254">
        <f t="shared" si="1151"/>
        <v>98.543746379748058</v>
      </c>
      <c r="NQ210" s="255">
        <f t="shared" si="909"/>
        <v>111.05880216997606</v>
      </c>
      <c r="NR210" s="255">
        <f t="shared" si="1152"/>
        <v>86.66698438285917</v>
      </c>
      <c r="NS210" s="255">
        <f t="shared" si="910"/>
        <v>107.46706063474537</v>
      </c>
      <c r="NT210" s="255">
        <f t="shared" si="1153"/>
        <v>928.10718190833677</v>
      </c>
      <c r="NU210" s="255">
        <f t="shared" si="1154"/>
        <v>0.10617711865684129</v>
      </c>
      <c r="NV210" s="256">
        <f t="shared" si="1155"/>
        <v>9.3380361742981005E-2</v>
      </c>
      <c r="NW210" s="257">
        <f t="shared" si="911"/>
        <v>1.0358957808877343</v>
      </c>
      <c r="NX210" s="254">
        <f t="shared" si="1156"/>
        <v>25.659498350915865</v>
      </c>
      <c r="NY210" s="255">
        <f t="shared" si="912"/>
        <v>28.918254641482179</v>
      </c>
      <c r="NZ210" s="255">
        <f t="shared" si="1157"/>
        <v>9.1160729403387347E-2</v>
      </c>
      <c r="OA210" s="255">
        <f t="shared" si="913"/>
        <v>0.11303930446020032</v>
      </c>
      <c r="OB210" s="255">
        <f t="shared" si="1158"/>
        <v>27.718762650056444</v>
      </c>
      <c r="OC210" s="255">
        <f t="shared" si="1190"/>
        <v>0.92570864994450297</v>
      </c>
      <c r="OD210" s="256">
        <f t="shared" si="1191"/>
        <v>3.2887734042919741E-3</v>
      </c>
      <c r="OE210" s="257">
        <f t="shared" si="1192"/>
        <v>1.1183543041599819</v>
      </c>
      <c r="OF210" s="254">
        <f t="shared" si="1159"/>
        <v>0</v>
      </c>
      <c r="OG210" s="255">
        <f t="shared" si="914"/>
        <v>0</v>
      </c>
      <c r="OH210" s="255">
        <f t="shared" si="1160"/>
        <v>0</v>
      </c>
      <c r="OI210" s="255">
        <f t="shared" si="915"/>
        <v>0</v>
      </c>
      <c r="OJ210" s="255">
        <f t="shared" si="1161"/>
        <v>0</v>
      </c>
      <c r="OK210" s="255"/>
      <c r="OL210" s="256"/>
      <c r="OM210" s="257"/>
      <c r="ON210" s="258"/>
      <c r="OO210" s="254">
        <f t="shared" si="1162"/>
        <v>0</v>
      </c>
      <c r="OP210" s="255">
        <f t="shared" si="916"/>
        <v>0</v>
      </c>
      <c r="OQ210" s="255">
        <f t="shared" si="1163"/>
        <v>0</v>
      </c>
      <c r="OR210" s="255">
        <f t="shared" si="917"/>
        <v>0</v>
      </c>
      <c r="OS210" s="255">
        <f t="shared" si="1164"/>
        <v>0</v>
      </c>
      <c r="OT210" s="255"/>
      <c r="OU210" s="256"/>
      <c r="OV210" s="257"/>
      <c r="OW210" s="258"/>
      <c r="OX210" s="254">
        <f t="shared" si="1165"/>
        <v>601.91912551104144</v>
      </c>
      <c r="OY210" s="255">
        <f t="shared" si="918"/>
        <v>678.3628544509437</v>
      </c>
      <c r="OZ210" s="255">
        <f t="shared" si="1166"/>
        <v>3.0717111595048174</v>
      </c>
      <c r="PA210" s="255">
        <f t="shared" si="919"/>
        <v>3.8089218377859737</v>
      </c>
      <c r="PB210" s="255">
        <f t="shared" si="1167"/>
        <v>933.99902696127322</v>
      </c>
      <c r="PC210" s="255">
        <f t="shared" si="1218"/>
        <v>0.64445369656257578</v>
      </c>
      <c r="PD210" s="259">
        <f t="shared" si="920"/>
        <v>3.2887734042919736E-3</v>
      </c>
      <c r="PE210" s="257">
        <f t="shared" si="1219"/>
        <v>1.0826349250804772</v>
      </c>
      <c r="PF210" s="254">
        <f t="shared" si="921"/>
        <v>9.7449643766928453</v>
      </c>
      <c r="PG210" s="255">
        <f t="shared" si="922"/>
        <v>10.982574852532837</v>
      </c>
      <c r="PH210" s="255">
        <f t="shared" si="1168"/>
        <v>0.30184450353583914</v>
      </c>
      <c r="PI210" s="255">
        <f t="shared" si="923"/>
        <v>0.37428718438444053</v>
      </c>
      <c r="PJ210" s="255">
        <f t="shared" si="924"/>
        <v>91.780267717421324</v>
      </c>
      <c r="PK210" s="255">
        <f t="shared" si="1193"/>
        <v>0.1061771186666859</v>
      </c>
      <c r="PL210" s="259">
        <f t="shared" si="1194"/>
        <v>3.2887734045969051E-3</v>
      </c>
      <c r="PM210" s="257">
        <f t="shared" si="1195"/>
        <v>1.0142737996877724</v>
      </c>
      <c r="PN210" s="254">
        <f t="shared" si="925"/>
        <v>0.24972535385817474</v>
      </c>
      <c r="PO210" s="255">
        <f t="shared" si="926"/>
        <v>0.28144047379816295</v>
      </c>
      <c r="PP210" s="255">
        <f t="shared" si="1169"/>
        <v>7.7350950236324692E-3</v>
      </c>
      <c r="PQ210" s="255">
        <f t="shared" si="927"/>
        <v>9.5915178293042615E-3</v>
      </c>
      <c r="PR210" s="255">
        <f t="shared" si="928"/>
        <v>2.3519695862356116</v>
      </c>
      <c r="PS210" s="255">
        <f t="shared" si="1196"/>
        <v>0.10617711866668593</v>
      </c>
      <c r="PT210" s="259">
        <f t="shared" si="1197"/>
        <v>3.2887734045969064E-3</v>
      </c>
      <c r="PU210" s="257">
        <f t="shared" si="1198"/>
        <v>1.0142737996877724</v>
      </c>
      <c r="PV210" s="254">
        <f t="shared" si="929"/>
        <v>147.51308052162656</v>
      </c>
      <c r="PW210" s="255">
        <f t="shared" si="930"/>
        <v>166.24724174787315</v>
      </c>
      <c r="PX210" s="255">
        <f t="shared" si="931"/>
        <v>0.48933953091853566</v>
      </c>
      <c r="PY210" s="255">
        <f t="shared" si="932"/>
        <v>0.60678101833898423</v>
      </c>
      <c r="PZ210" s="255">
        <f t="shared" si="933"/>
        <v>148.79089276261141</v>
      </c>
      <c r="QA210" s="255">
        <f t="shared" si="1170"/>
        <v>0.9914120265208467</v>
      </c>
      <c r="QB210" s="259">
        <f t="shared" si="934"/>
        <v>3.2887734042919749E-3</v>
      </c>
      <c r="QC210" s="257">
        <f t="shared" si="1171"/>
        <v>1.1266986329851776</v>
      </c>
      <c r="QD210" s="254">
        <f t="shared" si="935"/>
        <v>323.79769991833405</v>
      </c>
      <c r="QE210" s="255">
        <f t="shared" si="936"/>
        <v>364.92000780796246</v>
      </c>
      <c r="QF210" s="255">
        <f t="shared" si="937"/>
        <v>1.0825710478132247</v>
      </c>
      <c r="QG210" s="255">
        <f t="shared" si="938"/>
        <v>1.3423880992883985</v>
      </c>
      <c r="QH210" s="255">
        <f t="shared" si="939"/>
        <v>329.17167427844936</v>
      </c>
      <c r="QI210" s="255">
        <f t="shared" si="1199"/>
        <v>0.98367425030754796</v>
      </c>
      <c r="QJ210" s="259">
        <f t="shared" si="1200"/>
        <v>3.2887734042919736E-3</v>
      </c>
      <c r="QK210" s="257">
        <f t="shared" si="1201"/>
        <v>1.1257159354060886</v>
      </c>
      <c r="QL210" s="254">
        <f t="shared" si="940"/>
        <v>768.35083563953128</v>
      </c>
      <c r="QM210" s="255">
        <f t="shared" si="941"/>
        <v>865.93139176575175</v>
      </c>
      <c r="QN210" s="255">
        <f t="shared" si="942"/>
        <v>5.3379553792646321</v>
      </c>
      <c r="QO210" s="255">
        <f t="shared" si="943"/>
        <v>6.6190646702881439</v>
      </c>
      <c r="QP210" s="255">
        <f t="shared" si="1172"/>
        <v>1623.0839656810645</v>
      </c>
      <c r="QQ210" s="255">
        <f t="shared" si="1173"/>
        <v>0.47338945605141419</v>
      </c>
      <c r="QR210" s="259">
        <f t="shared" si="944"/>
        <v>3.2887734042919741E-3</v>
      </c>
      <c r="QS210" s="257">
        <f t="shared" si="1174"/>
        <v>1.0609097665355596</v>
      </c>
      <c r="QT210" s="254">
        <f t="shared" si="945"/>
        <v>251.76215603791232</v>
      </c>
      <c r="QU210" s="255">
        <f t="shared" si="946"/>
        <v>283.73594985472721</v>
      </c>
      <c r="QV210" s="255">
        <f t="shared" si="947"/>
        <v>0.87754698398014397</v>
      </c>
      <c r="QW210" s="255">
        <f t="shared" si="948"/>
        <v>1.0881582601353785</v>
      </c>
      <c r="QX210" s="255">
        <f t="shared" si="949"/>
        <v>266.83108749143736</v>
      </c>
      <c r="QY210" s="255">
        <f t="shared" si="1202"/>
        <v>0.94352632747858289</v>
      </c>
      <c r="QZ210" s="259">
        <f t="shared" si="1203"/>
        <v>3.2887734042919741E-3</v>
      </c>
      <c r="RA210" s="257">
        <f t="shared" si="1204"/>
        <v>1.1206171492068102</v>
      </c>
      <c r="RB210" s="254">
        <f t="shared" si="950"/>
        <v>6.4047301139446594E-2</v>
      </c>
      <c r="RC210" s="255">
        <f t="shared" si="951"/>
        <v>7.2181308384156317E-2</v>
      </c>
      <c r="RD210" s="255">
        <f t="shared" si="1175"/>
        <v>1.9838272432769494E-3</v>
      </c>
      <c r="RE210" s="255">
        <f t="shared" si="952"/>
        <v>2.4599457816634174E-3</v>
      </c>
      <c r="RF210" s="255">
        <f t="shared" si="953"/>
        <v>0.60321189677828801</v>
      </c>
      <c r="RG210" s="255">
        <f t="shared" si="1205"/>
        <v>0.1061771186568413</v>
      </c>
      <c r="RH210" s="259">
        <f t="shared" si="1206"/>
        <v>3.2887734042919745E-3</v>
      </c>
      <c r="RI210" s="257">
        <f t="shared" si="1207"/>
        <v>1.0142737996864488</v>
      </c>
      <c r="RJ210" s="254">
        <f t="shared" si="954"/>
        <v>62.687161773818559</v>
      </c>
      <c r="RK210" s="255">
        <f t="shared" si="955"/>
        <v>70.648431319093518</v>
      </c>
      <c r="RL210" s="255">
        <f t="shared" si="1176"/>
        <v>1.9416977314914099</v>
      </c>
      <c r="RM210" s="255">
        <f t="shared" si="956"/>
        <v>2.4077051870493484</v>
      </c>
      <c r="RN210" s="255">
        <f t="shared" si="957"/>
        <v>590.40179811641042</v>
      </c>
      <c r="RO210" s="255">
        <f t="shared" si="1208"/>
        <v>0.10617711865684128</v>
      </c>
      <c r="RP210" s="259">
        <f t="shared" si="1209"/>
        <v>3.2887734042919741E-3</v>
      </c>
      <c r="RQ210" s="257">
        <f t="shared" si="1210"/>
        <v>1.0142737996864488</v>
      </c>
      <c r="RR210" s="254">
        <f t="shared" si="958"/>
        <v>0</v>
      </c>
      <c r="RS210" s="255">
        <f t="shared" si="959"/>
        <v>0</v>
      </c>
      <c r="RT210" s="255">
        <f t="shared" si="1177"/>
        <v>0</v>
      </c>
      <c r="RU210" s="255">
        <f t="shared" si="960"/>
        <v>0</v>
      </c>
      <c r="RV210" s="255">
        <f t="shared" si="961"/>
        <v>0</v>
      </c>
      <c r="RW210" s="255"/>
      <c r="RX210" s="259"/>
      <c r="RY210" s="257"/>
      <c r="RZ210" s="260"/>
      <c r="SA210" s="242" t="e">
        <f t="shared" si="962"/>
        <v>#REF!</v>
      </c>
      <c r="SB210" s="242">
        <f t="shared" si="963"/>
        <v>0.24626843049240696</v>
      </c>
      <c r="SC210" s="242">
        <f t="shared" si="964"/>
        <v>0.4562085019029582</v>
      </c>
      <c r="SD210" s="242">
        <f t="shared" si="965"/>
        <v>2.0354048335711673E-2</v>
      </c>
      <c r="SE210" s="242">
        <f t="shared" si="966"/>
        <v>0</v>
      </c>
      <c r="SF210" s="262">
        <v>0</v>
      </c>
      <c r="SG210" s="242">
        <f t="shared" si="967"/>
        <v>0</v>
      </c>
      <c r="SH210" s="262">
        <v>0</v>
      </c>
      <c r="SI210" s="242">
        <f t="shared" si="968"/>
        <v>0.59122693258644865</v>
      </c>
      <c r="SJ210" s="242">
        <f t="shared" si="969"/>
        <v>4.1889507927105003E-2</v>
      </c>
      <c r="SK210" s="242">
        <f t="shared" si="970"/>
        <v>1.1157011796565498E-3</v>
      </c>
      <c r="SL210" s="242">
        <f t="shared" si="971"/>
        <v>0.11266986329851776</v>
      </c>
      <c r="SM210" s="242">
        <f t="shared" si="972"/>
        <v>0.24833293535058312</v>
      </c>
      <c r="SN210" s="242">
        <f t="shared" si="973"/>
        <v>0.93275186673806398</v>
      </c>
      <c r="SO210" s="242">
        <f t="shared" si="974"/>
        <v>0.19722861826039859</v>
      </c>
      <c r="SP210" s="242">
        <f t="shared" si="975"/>
        <v>2.0285475993728978E-4</v>
      </c>
      <c r="SQ210" s="242">
        <f t="shared" si="976"/>
        <v>0.26908683905681485</v>
      </c>
      <c r="SR210" s="242">
        <f t="shared" si="977"/>
        <v>0</v>
      </c>
      <c r="SS210" s="242" t="e">
        <f t="shared" si="978"/>
        <v>#REF!</v>
      </c>
      <c r="ST210" s="242" t="e">
        <f t="shared" si="979"/>
        <v>#REF!</v>
      </c>
      <c r="SU210" s="242" t="e">
        <f t="shared" si="1211"/>
        <v>#REF!</v>
      </c>
      <c r="SV210" s="242" t="e">
        <f t="shared" si="1212"/>
        <v>#REF!</v>
      </c>
      <c r="SW210" s="242" t="e">
        <f t="shared" si="980"/>
        <v>#REF!</v>
      </c>
      <c r="SX210" s="242" t="e">
        <f t="shared" si="980"/>
        <v>#REF!</v>
      </c>
      <c r="SY210" s="242" t="e">
        <f t="shared" si="980"/>
        <v>#REF!</v>
      </c>
      <c r="SZ210" s="263" t="e">
        <f t="shared" si="980"/>
        <v>#REF!</v>
      </c>
      <c r="TA210" s="264">
        <f t="shared" si="981"/>
        <v>2014.0147100000002</v>
      </c>
      <c r="TB210" s="264">
        <f t="shared" si="982"/>
        <v>581.23641400000008</v>
      </c>
      <c r="TC210" s="264">
        <f t="shared" si="983"/>
        <v>1169.3765040000001</v>
      </c>
      <c r="TD210" s="264">
        <f t="shared" si="984"/>
        <v>48.325732000000009</v>
      </c>
      <c r="TE210" s="264">
        <f t="shared" si="985"/>
        <v>0</v>
      </c>
      <c r="TF210" s="264">
        <f t="shared" si="985"/>
        <v>0</v>
      </c>
      <c r="TG210" s="264">
        <f t="shared" si="986"/>
        <v>1450.0374860000002</v>
      </c>
      <c r="TH210" s="264">
        <f t="shared" si="987"/>
        <v>109.66223800000002</v>
      </c>
      <c r="TI210" s="264">
        <f t="shared" si="988"/>
        <v>2.9207860000000005</v>
      </c>
      <c r="TJ210" s="264">
        <f t="shared" si="989"/>
        <v>265.52600000000001</v>
      </c>
      <c r="TK210" s="264">
        <f t="shared" si="990"/>
        <v>585.75035600000001</v>
      </c>
      <c r="TL210" s="264">
        <f t="shared" si="991"/>
        <v>2334.5045920000002</v>
      </c>
      <c r="TM210" s="264">
        <f t="shared" si="992"/>
        <v>467.32576</v>
      </c>
      <c r="TN210" s="264">
        <f t="shared" si="993"/>
        <v>0.53105200000000008</v>
      </c>
      <c r="TO210" s="264">
        <f t="shared" si="994"/>
        <v>704.44047799999998</v>
      </c>
      <c r="TP210" s="264">
        <f t="shared" si="994"/>
        <v>0</v>
      </c>
      <c r="TQ210" s="264"/>
      <c r="TR210" s="264"/>
      <c r="TS210" s="264" t="e">
        <f t="shared" si="995"/>
        <v>#REF!</v>
      </c>
      <c r="TT210" s="264">
        <f t="shared" si="996"/>
        <v>653.90671274926854</v>
      </c>
      <c r="TU210" s="264">
        <f t="shared" si="997"/>
        <v>1211.352186762849</v>
      </c>
      <c r="TV210" s="264">
        <f t="shared" si="998"/>
        <v>54.045290383881785</v>
      </c>
      <c r="TW210" s="264">
        <f t="shared" si="998"/>
        <v>0</v>
      </c>
      <c r="TX210" s="264">
        <f t="shared" si="999"/>
        <v>0</v>
      </c>
      <c r="TY210" s="264">
        <f t="shared" si="1000"/>
        <v>1569.8612250194938</v>
      </c>
      <c r="TZ210" s="264">
        <f t="shared" si="1001"/>
        <v>111.22753481852484</v>
      </c>
      <c r="UA210" s="264">
        <f t="shared" si="1002"/>
        <v>2.9624767142948505</v>
      </c>
      <c r="UB210" s="264">
        <f t="shared" si="1003"/>
        <v>299.16778122202231</v>
      </c>
      <c r="UC210" s="264">
        <f t="shared" si="1004"/>
        <v>659.38850991898937</v>
      </c>
      <c r="UD210" s="264">
        <f t="shared" si="1005"/>
        <v>2476.6987216749121</v>
      </c>
      <c r="UE210" s="264">
        <f t="shared" si="1006"/>
        <v>523.69326092210599</v>
      </c>
      <c r="UF210" s="264">
        <f t="shared" si="1007"/>
        <v>0.53863212987108811</v>
      </c>
      <c r="UG210" s="264">
        <f t="shared" si="1008"/>
        <v>714.4955202739983</v>
      </c>
      <c r="UH210" s="264">
        <f t="shared" si="1008"/>
        <v>0</v>
      </c>
      <c r="UI210" s="191"/>
      <c r="UJ210" s="191"/>
      <c r="UK210" s="191"/>
      <c r="UL210" s="191"/>
      <c r="UM210" s="189"/>
      <c r="UN210" s="191"/>
      <c r="UO210" s="191"/>
      <c r="UP210" s="191"/>
      <c r="UQ210" s="191"/>
      <c r="UR210" s="191"/>
      <c r="US210" s="191"/>
      <c r="UT210" s="191"/>
      <c r="UU210" s="191"/>
      <c r="UV210" s="192"/>
      <c r="UW210" s="191"/>
      <c r="UX210" s="191"/>
      <c r="UY210" s="191"/>
      <c r="UZ210" s="191"/>
      <c r="VA210" s="191"/>
      <c r="VB210" s="191"/>
      <c r="VC210" s="191"/>
      <c r="VD210" s="191"/>
      <c r="VE210" s="191"/>
      <c r="VF210" s="191"/>
      <c r="VG210" s="191"/>
      <c r="VH210" s="191"/>
      <c r="VI210" s="191"/>
      <c r="VJ210" s="191"/>
      <c r="VK210" s="191"/>
      <c r="VL210" s="191"/>
      <c r="VM210" s="191"/>
      <c r="VN210" s="219"/>
      <c r="VO210" s="191"/>
      <c r="VP210" s="191"/>
      <c r="VQ210" s="191"/>
      <c r="VR210" s="191"/>
      <c r="VS210" s="191"/>
      <c r="VT210" s="191"/>
      <c r="VU210" s="191"/>
      <c r="VV210" s="191"/>
    </row>
    <row r="211" spans="1:594" ht="23.1" hidden="1" customHeight="1" thickBot="1" x14ac:dyDescent="0.35">
      <c r="A211" s="265">
        <v>174</v>
      </c>
      <c r="B211" s="266" t="s">
        <v>183</v>
      </c>
      <c r="C211" s="265">
        <v>5</v>
      </c>
      <c r="D211" s="267">
        <v>4455.21</v>
      </c>
      <c r="E211" s="239"/>
      <c r="F211" s="240">
        <f t="shared" si="1009"/>
        <v>4455.21</v>
      </c>
      <c r="G211" s="240"/>
      <c r="H211" s="268">
        <f>2245.2</f>
        <v>2245.1999999999998</v>
      </c>
      <c r="I211" s="269">
        <v>3.4468000000000001</v>
      </c>
      <c r="J211" s="269">
        <v>3.4468000000000001</v>
      </c>
      <c r="K211" s="269">
        <f t="shared" si="1220"/>
        <v>2.8327999999999998</v>
      </c>
      <c r="L211" s="269">
        <f t="shared" si="1221"/>
        <v>3.0669</v>
      </c>
      <c r="M211" s="269">
        <v>0.61960000000000004</v>
      </c>
      <c r="N211" s="269">
        <v>0.2341</v>
      </c>
      <c r="O211" s="269">
        <v>0.37990000000000002</v>
      </c>
      <c r="P211" s="269">
        <v>2.6599999999999999E-2</v>
      </c>
      <c r="Q211" s="269">
        <v>0</v>
      </c>
      <c r="R211" s="269">
        <v>0</v>
      </c>
      <c r="S211" s="269">
        <v>0.52429999999999999</v>
      </c>
      <c r="T211" s="269">
        <v>4.58E-2</v>
      </c>
      <c r="U211" s="269">
        <v>1.1999999999999999E-3</v>
      </c>
      <c r="V211" s="269">
        <v>0.1232</v>
      </c>
      <c r="W211" s="269">
        <v>0.2616</v>
      </c>
      <c r="X211" s="269">
        <v>0.81610000000000005</v>
      </c>
      <c r="Y211" s="269">
        <v>9.74E-2</v>
      </c>
      <c r="Z211" s="269">
        <v>1E-4</v>
      </c>
      <c r="AA211" s="269">
        <v>0.31690000000000002</v>
      </c>
      <c r="AB211" s="269">
        <v>0</v>
      </c>
      <c r="AC211" s="244">
        <v>397.51</v>
      </c>
      <c r="AD211" s="243">
        <f t="shared" si="1217"/>
        <v>87.452200000000005</v>
      </c>
      <c r="AE211" s="243">
        <f t="shared" si="806"/>
        <v>0</v>
      </c>
      <c r="AF211" s="243">
        <f t="shared" si="1010"/>
        <v>0</v>
      </c>
      <c r="AG211" s="243">
        <f t="shared" si="1011"/>
        <v>0</v>
      </c>
      <c r="AH211" s="244">
        <v>14.470676227291699</v>
      </c>
      <c r="AI211" s="243">
        <f t="shared" si="807"/>
        <v>56.746542719038104</v>
      </c>
      <c r="AJ211" s="243">
        <f t="shared" si="1012"/>
        <v>1.8291480810452532</v>
      </c>
      <c r="AK211" s="243">
        <f t="shared" si="1013"/>
        <v>48.404531278653693</v>
      </c>
      <c r="AL211" s="243">
        <f t="shared" si="808"/>
        <v>27.808970947316489</v>
      </c>
      <c r="AM211" s="243">
        <f t="shared" si="1014"/>
        <v>700.7860678723755</v>
      </c>
      <c r="AN211" s="244">
        <v>1015.09</v>
      </c>
      <c r="AO211" s="244">
        <v>223.31979999999999</v>
      </c>
      <c r="AP211" s="243">
        <f t="shared" si="1015"/>
        <v>0</v>
      </c>
      <c r="AQ211" s="243">
        <f t="shared" si="1016"/>
        <v>0</v>
      </c>
      <c r="AR211" s="243">
        <f t="shared" si="1017"/>
        <v>0</v>
      </c>
      <c r="AS211" s="244">
        <v>106.250064157317</v>
      </c>
      <c r="AT211" s="244" t="e">
        <f t="shared" si="809"/>
        <v>#REF!</v>
      </c>
      <c r="AU211" s="243">
        <f t="shared" si="810"/>
        <v>152.78289046645153</v>
      </c>
      <c r="AV211" s="243">
        <f t="shared" si="1018"/>
        <v>4.9247499058563617</v>
      </c>
      <c r="AW211" s="243">
        <f t="shared" si="1019"/>
        <v>130.32307954058618</v>
      </c>
      <c r="AX211" s="243">
        <f t="shared" si="811"/>
        <v>74.872137731188431</v>
      </c>
      <c r="AY211" s="243">
        <f t="shared" si="1020"/>
        <v>1886.777870825948</v>
      </c>
      <c r="AZ211" s="244">
        <v>207</v>
      </c>
      <c r="BA211" s="243">
        <f t="shared" si="1021"/>
        <v>1055.1134999999999</v>
      </c>
      <c r="BB211" s="243">
        <f t="shared" si="1022"/>
        <v>110.03326499999999</v>
      </c>
      <c r="BC211" s="243">
        <f t="shared" si="1023"/>
        <v>88.026612</v>
      </c>
      <c r="BD211" s="243">
        <f t="shared" si="1024"/>
        <v>22.006652999999986</v>
      </c>
      <c r="BE211" s="244">
        <v>41.262474374999996</v>
      </c>
      <c r="BF211" s="243">
        <f t="shared" si="1025"/>
        <v>33.0099795</v>
      </c>
      <c r="BG211" s="243">
        <f t="shared" si="1026"/>
        <v>8.2524948749999965</v>
      </c>
      <c r="BH211" s="243">
        <f t="shared" si="812"/>
        <v>137.07458338741759</v>
      </c>
      <c r="BI211" s="243">
        <f t="shared" si="1027"/>
        <v>4.4184138653975511</v>
      </c>
      <c r="BJ211" s="243">
        <f t="shared" si="1028"/>
        <v>116.92396824835406</v>
      </c>
      <c r="BK211" s="243">
        <f t="shared" si="813"/>
        <v>67.174191138120875</v>
      </c>
      <c r="BL211" s="243">
        <f t="shared" si="1029"/>
        <v>1692.7896166806461</v>
      </c>
      <c r="BM211" s="244">
        <v>42.74</v>
      </c>
      <c r="BN211" s="243">
        <f t="shared" si="1030"/>
        <v>9.4028000000000009</v>
      </c>
      <c r="BO211" s="243">
        <f t="shared" si="814"/>
        <v>0</v>
      </c>
      <c r="BP211" s="243">
        <f t="shared" si="1031"/>
        <v>0</v>
      </c>
      <c r="BQ211" s="243">
        <f t="shared" si="1032"/>
        <v>0</v>
      </c>
      <c r="BR211" s="244">
        <v>5.9883450260666704</v>
      </c>
      <c r="BS211" s="243">
        <f t="shared" si="815"/>
        <v>6.6049746853810154</v>
      </c>
      <c r="BT211" s="243">
        <f t="shared" si="1033"/>
        <v>0.21290242880407056</v>
      </c>
      <c r="BU211" s="243">
        <f t="shared" si="1034"/>
        <v>5.6340120196605437</v>
      </c>
      <c r="BV211" s="243">
        <f t="shared" si="816"/>
        <v>3.2368059855723845</v>
      </c>
      <c r="BW211" s="243">
        <f t="shared" si="1035"/>
        <v>81.567510836424091</v>
      </c>
      <c r="BX211" s="244">
        <v>0</v>
      </c>
      <c r="BY211" s="243">
        <f t="shared" si="817"/>
        <v>0</v>
      </c>
      <c r="BZ211" s="243">
        <f t="shared" si="1036"/>
        <v>0</v>
      </c>
      <c r="CA211" s="243">
        <f t="shared" si="1037"/>
        <v>0</v>
      </c>
      <c r="CB211" s="243">
        <f t="shared" si="818"/>
        <v>0</v>
      </c>
      <c r="CC211" s="243">
        <f t="shared" si="1038"/>
        <v>0</v>
      </c>
      <c r="CD211" s="245"/>
      <c r="CE211" s="243">
        <f t="shared" si="819"/>
        <v>0</v>
      </c>
      <c r="CF211" s="243">
        <f t="shared" si="1039"/>
        <v>0</v>
      </c>
      <c r="CG211" s="243">
        <f t="shared" si="1040"/>
        <v>0</v>
      </c>
      <c r="CH211" s="243">
        <f t="shared" si="820"/>
        <v>0</v>
      </c>
      <c r="CI211" s="243">
        <f t="shared" si="1041"/>
        <v>0</v>
      </c>
      <c r="CJ211" s="245"/>
      <c r="CK211" s="243">
        <f t="shared" si="821"/>
        <v>0</v>
      </c>
      <c r="CL211" s="243">
        <f t="shared" si="1042"/>
        <v>0</v>
      </c>
      <c r="CM211" s="243">
        <f t="shared" si="1043"/>
        <v>0</v>
      </c>
      <c r="CN211" s="243">
        <f t="shared" si="822"/>
        <v>0</v>
      </c>
      <c r="CO211" s="243">
        <f t="shared" si="1044"/>
        <v>0</v>
      </c>
      <c r="CP211" s="243">
        <v>0</v>
      </c>
      <c r="CQ211" s="243">
        <f t="shared" si="823"/>
        <v>0</v>
      </c>
      <c r="CR211" s="243">
        <f t="shared" si="1178"/>
        <v>0</v>
      </c>
      <c r="CS211" s="243">
        <f t="shared" si="1045"/>
        <v>0</v>
      </c>
      <c r="CT211" s="243">
        <f t="shared" si="824"/>
        <v>0</v>
      </c>
      <c r="CU211" s="243">
        <f t="shared" si="1046"/>
        <v>0</v>
      </c>
      <c r="CV211" s="243"/>
      <c r="CW211" s="243">
        <f t="shared" si="825"/>
        <v>0</v>
      </c>
      <c r="CX211" s="243">
        <f t="shared" si="1179"/>
        <v>0</v>
      </c>
      <c r="CY211" s="243">
        <f t="shared" si="1047"/>
        <v>0</v>
      </c>
      <c r="CZ211" s="243">
        <f t="shared" si="826"/>
        <v>0</v>
      </c>
      <c r="DA211" s="243">
        <f t="shared" si="1048"/>
        <v>0</v>
      </c>
      <c r="DB211" s="244">
        <v>0</v>
      </c>
      <c r="DC211" s="243">
        <f t="shared" si="1049"/>
        <v>0</v>
      </c>
      <c r="DD211" s="243">
        <f t="shared" si="827"/>
        <v>0</v>
      </c>
      <c r="DE211" s="244">
        <v>0</v>
      </c>
      <c r="DF211" s="244">
        <v>0</v>
      </c>
      <c r="DG211" s="243">
        <f t="shared" si="828"/>
        <v>0</v>
      </c>
      <c r="DH211" s="243">
        <f t="shared" si="829"/>
        <v>0</v>
      </c>
      <c r="DI211" s="243">
        <f t="shared" si="1050"/>
        <v>0</v>
      </c>
      <c r="DJ211" s="244">
        <v>296.14999999999998</v>
      </c>
      <c r="DK211" s="243">
        <f t="shared" si="1051"/>
        <v>65.152999999999992</v>
      </c>
      <c r="DL211" s="243">
        <f t="shared" si="830"/>
        <v>0</v>
      </c>
      <c r="DM211" s="244">
        <v>12.371692927005</v>
      </c>
      <c r="DN211" s="244">
        <v>13.888888532499999</v>
      </c>
      <c r="DO211" s="243">
        <f t="shared" si="831"/>
        <v>44.035734086568723</v>
      </c>
      <c r="DP211" s="243">
        <f t="shared" si="832"/>
        <v>21.579965777303688</v>
      </c>
      <c r="DQ211" s="243">
        <f t="shared" si="1052"/>
        <v>543.81513758805295</v>
      </c>
      <c r="DR211" s="244">
        <v>62.27</v>
      </c>
      <c r="DS211" s="243">
        <f t="shared" si="1053"/>
        <v>13.699400000000001</v>
      </c>
      <c r="DT211" s="243">
        <f t="shared" si="833"/>
        <v>0</v>
      </c>
      <c r="DU211" s="244">
        <v>2.6338201414300002</v>
      </c>
      <c r="DV211" s="244">
        <v>0</v>
      </c>
      <c r="DW211" s="243">
        <f t="shared" si="834"/>
        <v>8.9310520030316543</v>
      </c>
      <c r="DX211" s="243">
        <f t="shared" si="835"/>
        <v>4.376713607223083</v>
      </c>
      <c r="DY211" s="243">
        <f t="shared" si="836"/>
        <v>110.29318290202168</v>
      </c>
      <c r="DZ211" s="244">
        <v>229.65</v>
      </c>
      <c r="EA211" s="243">
        <f t="shared" si="1054"/>
        <v>50.523000000000003</v>
      </c>
      <c r="EB211" s="243">
        <f t="shared" si="837"/>
        <v>0</v>
      </c>
      <c r="EC211" s="244">
        <v>9.5155294436599895</v>
      </c>
      <c r="ED211" s="244">
        <v>5.1272894499999999E-2</v>
      </c>
      <c r="EE211" s="243">
        <f t="shared" si="838"/>
        <v>32.920804483254379</v>
      </c>
      <c r="EF211" s="243">
        <f t="shared" si="839"/>
        <v>16.133030341070718</v>
      </c>
      <c r="EG211" s="243">
        <f t="shared" si="840"/>
        <v>406.55236459498207</v>
      </c>
      <c r="EH211" s="244">
        <v>16.72</v>
      </c>
      <c r="EI211" s="243">
        <f t="shared" si="1055"/>
        <v>3.6783999999999999</v>
      </c>
      <c r="EJ211" s="243">
        <f t="shared" si="841"/>
        <v>0</v>
      </c>
      <c r="EK211" s="244">
        <v>0.70532849110000095</v>
      </c>
      <c r="EL211" s="244">
        <v>0</v>
      </c>
      <c r="EM211" s="243">
        <f t="shared" si="842"/>
        <v>2.3978470127909182</v>
      </c>
      <c r="EN211" s="243">
        <f t="shared" si="843"/>
        <v>1.175078775194546</v>
      </c>
      <c r="EO211" s="243">
        <f t="shared" si="1056"/>
        <v>29.611985134902557</v>
      </c>
      <c r="EP211" s="244">
        <v>0</v>
      </c>
      <c r="EQ211" s="244">
        <v>516.80435999999997</v>
      </c>
      <c r="ER211" s="244">
        <v>0</v>
      </c>
      <c r="ES211" s="244">
        <v>0</v>
      </c>
      <c r="ET211" s="244">
        <v>0</v>
      </c>
      <c r="EU211" s="243">
        <f t="shared" si="844"/>
        <v>58.720324768485014</v>
      </c>
      <c r="EV211" s="243">
        <f t="shared" si="1057"/>
        <v>1.8927702767801158</v>
      </c>
      <c r="EW211" s="243">
        <f t="shared" si="1058"/>
        <v>50.088157987380832</v>
      </c>
      <c r="EX211" s="243">
        <f t="shared" si="845"/>
        <v>28.776234238424252</v>
      </c>
      <c r="EY211" s="243">
        <f t="shared" si="1059"/>
        <v>725.16110280829105</v>
      </c>
      <c r="EZ211" s="245">
        <f t="shared" si="1060"/>
        <v>604.79</v>
      </c>
      <c r="FA211" s="245">
        <f t="shared" si="1060"/>
        <v>133.0538</v>
      </c>
      <c r="FB211" s="245">
        <f t="shared" si="1060"/>
        <v>0</v>
      </c>
      <c r="FC211" s="245">
        <f t="shared" si="1061"/>
        <v>0</v>
      </c>
      <c r="FD211" s="245">
        <f t="shared" si="1062"/>
        <v>0</v>
      </c>
      <c r="FE211" s="245">
        <f t="shared" si="1063"/>
        <v>39.166532430194984</v>
      </c>
      <c r="FF211" s="245">
        <f t="shared" si="1064"/>
        <v>147.0057623541307</v>
      </c>
      <c r="FG211" s="245">
        <f t="shared" si="1065"/>
        <v>4.7385319920545577</v>
      </c>
      <c r="FH211" s="245">
        <f t="shared" si="1066"/>
        <v>125.39521671380278</v>
      </c>
      <c r="FI211" s="245">
        <f t="shared" si="1067"/>
        <v>72.041022739216288</v>
      </c>
      <c r="FJ211" s="245">
        <f t="shared" si="1067"/>
        <v>1815.4337730282505</v>
      </c>
      <c r="FK211" s="244">
        <f t="shared" si="846"/>
        <v>145.67028031586062</v>
      </c>
      <c r="FL211" s="244">
        <v>16.551342889722498</v>
      </c>
      <c r="FM211" s="243">
        <f t="shared" si="1068"/>
        <v>0.5335101599995955</v>
      </c>
      <c r="FN211" s="243">
        <f t="shared" si="1069"/>
        <v>14.11821683262672</v>
      </c>
      <c r="FO211" s="244">
        <v>8.1110811444861195</v>
      </c>
      <c r="FP211" s="244">
        <f t="shared" si="1070"/>
        <v>204.39924522008309</v>
      </c>
      <c r="FQ211" s="244">
        <f t="shared" si="847"/>
        <v>3.7329600080942793</v>
      </c>
      <c r="FR211" s="244">
        <v>0.42414623596260398</v>
      </c>
      <c r="FS211" s="243">
        <f t="shared" si="1071"/>
        <v>1.3671780454270378E-2</v>
      </c>
      <c r="FT211" s="243">
        <f t="shared" si="1072"/>
        <v>0.36179472372485533</v>
      </c>
      <c r="FU211" s="244">
        <v>0.20785531179812999</v>
      </c>
      <c r="FV211" s="244">
        <f t="shared" si="1073"/>
        <v>5.2379538670260155</v>
      </c>
      <c r="FW211" s="270">
        <v>4.7551000000000003E-2</v>
      </c>
      <c r="FX211" s="243">
        <f t="shared" si="1074"/>
        <v>211.46694763255323</v>
      </c>
      <c r="FY211" s="243">
        <f t="shared" si="1075"/>
        <v>46.522728479161714</v>
      </c>
      <c r="FZ211" s="243">
        <f t="shared" si="848"/>
        <v>0</v>
      </c>
      <c r="GA211" s="243">
        <f t="shared" si="1076"/>
        <v>0</v>
      </c>
      <c r="GB211" s="243">
        <f t="shared" si="1077"/>
        <v>0</v>
      </c>
      <c r="GC211" s="243">
        <f t="shared" si="1078"/>
        <v>3.7026791866731803</v>
      </c>
      <c r="GD211" s="243">
        <f t="shared" si="849"/>
        <v>29.733998553245804</v>
      </c>
      <c r="GE211" s="243">
        <f t="shared" si="1079"/>
        <v>0.95843524185703577</v>
      </c>
      <c r="GF211" s="243">
        <f t="shared" si="1080"/>
        <v>25.362959469373408</v>
      </c>
      <c r="GG211" s="243">
        <f t="shared" si="850"/>
        <v>14.571317692581699</v>
      </c>
      <c r="GH211" s="247">
        <f t="shared" si="1081"/>
        <v>367.19720585305879</v>
      </c>
      <c r="GI211" s="244">
        <v>270</v>
      </c>
      <c r="GJ211" s="244">
        <v>4056.2</v>
      </c>
      <c r="GK211" s="244">
        <v>892.36400000000003</v>
      </c>
      <c r="GL211" s="244">
        <v>2487.9652182489099</v>
      </c>
      <c r="GM211" s="244">
        <v>71.022008333333304</v>
      </c>
      <c r="GN211" s="271">
        <v>446.14</v>
      </c>
      <c r="GO211" s="243">
        <f t="shared" si="1082"/>
        <v>98.150800000000004</v>
      </c>
      <c r="GP211" s="243">
        <f t="shared" si="851"/>
        <v>0</v>
      </c>
      <c r="GQ211" s="243">
        <f t="shared" si="1083"/>
        <v>0</v>
      </c>
      <c r="GR211" s="243">
        <f t="shared" si="1084"/>
        <v>0</v>
      </c>
      <c r="GS211" s="244">
        <v>8.99949800208333</v>
      </c>
      <c r="GT211" s="244">
        <v>3.8150781955541699</v>
      </c>
      <c r="GU211" s="245"/>
      <c r="GV211" s="243">
        <f t="shared" si="852"/>
        <v>63.29940525384557</v>
      </c>
      <c r="GW211" s="243">
        <f t="shared" si="1085"/>
        <v>2.0403707451332123</v>
      </c>
      <c r="GX211" s="243">
        <f t="shared" si="1086"/>
        <v>53.994091881512958</v>
      </c>
      <c r="GY211" s="243">
        <f t="shared" si="853"/>
        <v>31.020239072574153</v>
      </c>
      <c r="GZ211" s="243">
        <f t="shared" si="1087"/>
        <v>781.7100246288685</v>
      </c>
      <c r="HA211" s="244">
        <v>0</v>
      </c>
      <c r="HB211" s="244">
        <v>44</v>
      </c>
      <c r="HC211" s="244">
        <v>0</v>
      </c>
      <c r="HD211" s="244">
        <v>0</v>
      </c>
      <c r="HE211" s="244">
        <v>0</v>
      </c>
      <c r="HF211" s="243">
        <f t="shared" si="1088"/>
        <v>0</v>
      </c>
      <c r="HG211" s="243">
        <f t="shared" si="854"/>
        <v>0</v>
      </c>
      <c r="HH211" s="244">
        <v>0</v>
      </c>
      <c r="HI211" s="244">
        <v>0</v>
      </c>
      <c r="HJ211" s="243">
        <f t="shared" si="855"/>
        <v>0</v>
      </c>
      <c r="HK211" s="243">
        <f t="shared" si="856"/>
        <v>0</v>
      </c>
      <c r="HL211" s="243">
        <f t="shared" si="857"/>
        <v>0</v>
      </c>
      <c r="HM211" s="244">
        <v>143.44999999999999</v>
      </c>
      <c r="HN211" s="243">
        <f t="shared" si="1089"/>
        <v>31.558999999999997</v>
      </c>
      <c r="HO211" s="243">
        <f t="shared" si="858"/>
        <v>0</v>
      </c>
      <c r="HP211" s="244">
        <v>6.1903281988099996</v>
      </c>
      <c r="HQ211" s="244">
        <v>140.79679375191199</v>
      </c>
      <c r="HR211" s="243">
        <f t="shared" si="859"/>
        <v>36.58583076802816</v>
      </c>
      <c r="HS211" s="243">
        <f t="shared" si="860"/>
        <v>17.929097635937506</v>
      </c>
      <c r="HT211" s="243">
        <f t="shared" si="861"/>
        <v>451.81326042562517</v>
      </c>
      <c r="HU211" s="244">
        <v>102.1</v>
      </c>
      <c r="HV211" s="243">
        <f t="shared" si="1090"/>
        <v>22.462</v>
      </c>
      <c r="HW211" s="243">
        <f t="shared" si="862"/>
        <v>0</v>
      </c>
      <c r="HX211" s="244">
        <v>4.1699657122399998</v>
      </c>
      <c r="HY211" s="244">
        <v>229.905387728135</v>
      </c>
      <c r="HZ211" s="243">
        <f t="shared" si="863"/>
        <v>40.749079338511713</v>
      </c>
      <c r="IA211" s="243">
        <f t="shared" si="864"/>
        <v>19.969321638944336</v>
      </c>
      <c r="IB211" s="243">
        <f t="shared" si="865"/>
        <v>503.22690530139727</v>
      </c>
      <c r="IC211" s="244">
        <v>46.38</v>
      </c>
      <c r="ID211" s="243">
        <f t="shared" si="1091"/>
        <v>10.2036</v>
      </c>
      <c r="IE211" s="243">
        <f t="shared" si="866"/>
        <v>0</v>
      </c>
      <c r="IF211" s="244">
        <v>2.04643803744999</v>
      </c>
      <c r="IG211" s="244">
        <v>2.9927865653066701</v>
      </c>
      <c r="IH211" s="243">
        <f t="shared" si="867"/>
        <v>7.0017061656083168</v>
      </c>
      <c r="II211" s="243">
        <f t="shared" si="868"/>
        <v>3.4312265384182492</v>
      </c>
      <c r="IJ211" s="243">
        <f t="shared" si="1092"/>
        <v>86.466908768139859</v>
      </c>
      <c r="IK211" s="244">
        <v>41.96</v>
      </c>
      <c r="IL211" s="243">
        <f t="shared" si="1093"/>
        <v>9.2311999999999994</v>
      </c>
      <c r="IM211" s="243">
        <f t="shared" si="869"/>
        <v>0</v>
      </c>
      <c r="IN211" s="244">
        <v>1.92731673451999</v>
      </c>
      <c r="IO211" s="244">
        <v>85.442720615040002</v>
      </c>
      <c r="IP211" s="243">
        <f t="shared" si="870"/>
        <v>15.74359948799445</v>
      </c>
      <c r="IQ211" s="243">
        <f t="shared" si="871"/>
        <v>7.7152418418777238</v>
      </c>
      <c r="IR211" s="243">
        <f t="shared" si="1094"/>
        <v>194.42409441531859</v>
      </c>
      <c r="IS211" s="244">
        <v>4.41</v>
      </c>
      <c r="IT211" s="243">
        <f t="shared" si="1095"/>
        <v>0.97020000000000006</v>
      </c>
      <c r="IU211" s="243">
        <f t="shared" si="872"/>
        <v>0</v>
      </c>
      <c r="IV211" s="244">
        <v>0.19276199385999901</v>
      </c>
      <c r="IW211" s="244">
        <v>0.45735411767871598</v>
      </c>
      <c r="IX211" s="243">
        <f t="shared" si="873"/>
        <v>0.68517634124870974</v>
      </c>
      <c r="IY211" s="243">
        <f t="shared" si="874"/>
        <v>0.33577462263937125</v>
      </c>
      <c r="IZ211" s="243">
        <f t="shared" si="1096"/>
        <v>8.4615204905121537</v>
      </c>
      <c r="JA211" s="244">
        <v>73.878124999999997</v>
      </c>
      <c r="JB211" s="243">
        <f t="shared" si="1097"/>
        <v>16.253187499999999</v>
      </c>
      <c r="JC211" s="244">
        <v>536.92604166666695</v>
      </c>
      <c r="JD211" s="243">
        <f t="shared" si="875"/>
        <v>0</v>
      </c>
      <c r="JE211" s="243">
        <f t="shared" si="876"/>
        <v>71.247486157302575</v>
      </c>
      <c r="JF211" s="243">
        <f t="shared" si="877"/>
        <v>34.915242016198476</v>
      </c>
      <c r="JG211" s="243">
        <f t="shared" si="1098"/>
        <v>879.86409880820156</v>
      </c>
      <c r="JH211" s="244">
        <v>32.768000000000001</v>
      </c>
      <c r="JI211" s="243">
        <f t="shared" si="1099"/>
        <v>7.2089600000000003</v>
      </c>
      <c r="JJ211" s="244">
        <v>41.311999999999998</v>
      </c>
      <c r="JK211" s="243">
        <f t="shared" si="878"/>
        <v>0</v>
      </c>
      <c r="JL211" s="243">
        <f t="shared" si="879"/>
        <v>9.236211032144519</v>
      </c>
      <c r="JM211" s="243">
        <f t="shared" si="880"/>
        <v>4.5262585516072269</v>
      </c>
      <c r="JN211" s="243">
        <f t="shared" si="1100"/>
        <v>114.0617155005021</v>
      </c>
      <c r="JO211" s="244">
        <v>0</v>
      </c>
      <c r="JP211" s="243">
        <f t="shared" si="1101"/>
        <v>0</v>
      </c>
      <c r="JQ211" s="244">
        <v>0</v>
      </c>
      <c r="JR211" s="243">
        <f t="shared" si="881"/>
        <v>0</v>
      </c>
      <c r="JS211" s="243">
        <f t="shared" si="882"/>
        <v>0</v>
      </c>
      <c r="JT211" s="243">
        <f t="shared" si="883"/>
        <v>0</v>
      </c>
      <c r="JU211" s="243">
        <f t="shared" si="1102"/>
        <v>0</v>
      </c>
      <c r="JV211" s="244">
        <v>1.68035714285714</v>
      </c>
      <c r="JW211" s="243">
        <f t="shared" si="1103"/>
        <v>0.3696785714285708</v>
      </c>
      <c r="JX211" s="244">
        <v>3.4474999999999998</v>
      </c>
      <c r="JY211" s="243">
        <f t="shared" si="884"/>
        <v>0</v>
      </c>
      <c r="JZ211" s="243">
        <f t="shared" si="885"/>
        <v>0.62464078780063348</v>
      </c>
      <c r="KA211" s="243">
        <f t="shared" si="886"/>
        <v>0.30610882510431719</v>
      </c>
      <c r="KB211" s="243">
        <f t="shared" si="1104"/>
        <v>7.7139423926287929</v>
      </c>
      <c r="KC211" s="244">
        <v>172.44</v>
      </c>
      <c r="KD211" s="243">
        <f t="shared" si="1105"/>
        <v>37.936799999999998</v>
      </c>
      <c r="KE211" s="244">
        <v>96.98</v>
      </c>
      <c r="KF211" s="243">
        <f t="shared" si="887"/>
        <v>0</v>
      </c>
      <c r="KG211" s="243">
        <f t="shared" si="888"/>
        <v>34.922482302204834</v>
      </c>
      <c r="KH211" s="243">
        <f t="shared" si="889"/>
        <v>17.113964115110246</v>
      </c>
      <c r="KI211" s="243">
        <f t="shared" si="1106"/>
        <v>431.27189570077815</v>
      </c>
      <c r="KJ211" s="244">
        <v>108.262963888889</v>
      </c>
      <c r="KK211" s="243">
        <f t="shared" si="1107"/>
        <v>23.81785205555558</v>
      </c>
      <c r="KL211" s="244">
        <v>104.939411111111</v>
      </c>
      <c r="KM211" s="243">
        <f t="shared" si="890"/>
        <v>0</v>
      </c>
      <c r="KN211" s="243">
        <f t="shared" si="891"/>
        <v>26.930702963501091</v>
      </c>
      <c r="KO211" s="243">
        <f t="shared" si="892"/>
        <v>13.197546500952837</v>
      </c>
      <c r="KP211" s="243">
        <f t="shared" si="1108"/>
        <v>332.57817182401146</v>
      </c>
      <c r="KQ211" s="243">
        <f t="shared" si="1109"/>
        <v>727.32944603174622</v>
      </c>
      <c r="KR211" s="243">
        <f t="shared" si="1109"/>
        <v>160.01247812698415</v>
      </c>
      <c r="KS211" s="243">
        <f t="shared" si="1110"/>
        <v>1257.7268062327303</v>
      </c>
      <c r="KT211" s="243">
        <f t="shared" si="1111"/>
        <v>0</v>
      </c>
      <c r="KU211" s="243">
        <f t="shared" si="1112"/>
        <v>0</v>
      </c>
      <c r="KV211" s="243">
        <f t="shared" si="1113"/>
        <v>0</v>
      </c>
      <c r="KW211" s="243">
        <f t="shared" si="1114"/>
        <v>243.72691534434497</v>
      </c>
      <c r="KX211" s="243">
        <f t="shared" si="1115"/>
        <v>7.8562075879843896</v>
      </c>
      <c r="KY211" s="243">
        <f t="shared" si="1116"/>
        <v>207.89790059363642</v>
      </c>
      <c r="KZ211" s="243">
        <f t="shared" si="1117"/>
        <v>119.43978228679029</v>
      </c>
      <c r="LA211" s="243">
        <f t="shared" si="1117"/>
        <v>3009.8825136271148</v>
      </c>
      <c r="LB211" s="244">
        <v>161.15</v>
      </c>
      <c r="LC211" s="243">
        <f t="shared" si="1118"/>
        <v>35.453000000000003</v>
      </c>
      <c r="LD211" s="243">
        <f t="shared" si="893"/>
        <v>0</v>
      </c>
      <c r="LE211" s="243">
        <f t="shared" si="1119"/>
        <v>0</v>
      </c>
      <c r="LF211" s="243">
        <f t="shared" si="1120"/>
        <v>0</v>
      </c>
      <c r="LG211" s="244">
        <v>13.879397853175</v>
      </c>
      <c r="LH211" s="243">
        <f t="shared" si="894"/>
        <v>23.915422772338665</v>
      </c>
      <c r="LI211" s="243">
        <f t="shared" si="1121"/>
        <v>0.7708813184971901</v>
      </c>
      <c r="LJ211" s="243">
        <f t="shared" si="1122"/>
        <v>20.399741978246038</v>
      </c>
      <c r="LK211" s="243">
        <f t="shared" si="895"/>
        <v>11.719891031275685</v>
      </c>
      <c r="LL211" s="243">
        <f t="shared" si="1123"/>
        <v>295.34125398814723</v>
      </c>
      <c r="LM211" s="243">
        <f t="shared" si="896"/>
        <v>0.54166666784117723</v>
      </c>
      <c r="LN211" s="244">
        <v>6.1545228937110799E-2</v>
      </c>
      <c r="LO211" s="243">
        <f t="shared" si="1124"/>
        <v>1.9838272432769494E-3</v>
      </c>
      <c r="LP211" s="243">
        <f t="shared" si="1125"/>
        <v>5.2497787819218517E-2</v>
      </c>
      <c r="LQ211" s="243">
        <f t="shared" si="897"/>
        <v>3.0160594838914402E-2</v>
      </c>
      <c r="LR211" s="243">
        <f t="shared" si="1126"/>
        <v>0.7600469899406429</v>
      </c>
      <c r="LS211" s="244">
        <v>1006.16999</v>
      </c>
      <c r="LT211" s="243">
        <f t="shared" si="898"/>
        <v>114.32300723063427</v>
      </c>
      <c r="LU211" s="243">
        <f t="shared" si="1127"/>
        <v>3.6850475689875104</v>
      </c>
      <c r="LV211" s="243">
        <f t="shared" si="1128"/>
        <v>97.516981902554747</v>
      </c>
      <c r="LW211" s="243">
        <f t="shared" si="899"/>
        <v>56.024649861531714</v>
      </c>
      <c r="LX211" s="243">
        <f t="shared" si="1129"/>
        <v>1411.8211765105991</v>
      </c>
      <c r="LY211" s="245">
        <f t="shared" si="900"/>
        <v>0</v>
      </c>
      <c r="LZ211" s="244">
        <v>0</v>
      </c>
      <c r="MA211" s="249">
        <f t="shared" si="1130"/>
        <v>0</v>
      </c>
      <c r="MB211" s="249">
        <f t="shared" si="1131"/>
        <v>0</v>
      </c>
      <c r="MC211" s="249">
        <f t="shared" si="901"/>
        <v>0</v>
      </c>
      <c r="MD211" s="247">
        <f t="shared" si="1132"/>
        <v>0</v>
      </c>
      <c r="ME211" s="250">
        <f t="shared" si="1133"/>
        <v>12253.704259928481</v>
      </c>
      <c r="MF211" s="251">
        <f t="shared" si="1180"/>
        <v>4399.5840002704444</v>
      </c>
      <c r="MG211" s="252" t="e">
        <f t="shared" si="1134"/>
        <v>#REF!</v>
      </c>
      <c r="MH211" s="252" t="e">
        <f t="shared" si="1181"/>
        <v>#REF!</v>
      </c>
      <c r="MI211" s="252">
        <f t="shared" si="1135"/>
        <v>1006.16999</v>
      </c>
      <c r="MJ211" s="252">
        <f t="shared" si="1136"/>
        <v>0</v>
      </c>
      <c r="MK211" s="252">
        <f t="shared" si="1182"/>
        <v>1055.1134999999999</v>
      </c>
      <c r="ML211" s="252">
        <f t="shared" si="1137"/>
        <v>0</v>
      </c>
      <c r="MM211" s="252">
        <f t="shared" si="1138"/>
        <v>0</v>
      </c>
      <c r="MN211" s="252">
        <f t="shared" si="1139"/>
        <v>516.80435999999997</v>
      </c>
      <c r="MO211" s="252">
        <f t="shared" si="1140"/>
        <v>145.67028031586062</v>
      </c>
      <c r="MP211" s="253">
        <f t="shared" si="1141"/>
        <v>3.7329600080942793</v>
      </c>
      <c r="MQ211" s="254">
        <f t="shared" si="1183"/>
        <v>0</v>
      </c>
      <c r="MR211" s="255">
        <f t="shared" si="1142"/>
        <v>0</v>
      </c>
      <c r="MS211" s="255">
        <f t="shared" si="1184"/>
        <v>0</v>
      </c>
      <c r="MT211" s="255">
        <f t="shared" si="1185"/>
        <v>1050.9708618899351</v>
      </c>
      <c r="MU211" s="255">
        <f t="shared" si="902"/>
        <v>33.876624780094382</v>
      </c>
      <c r="MV211" s="255">
        <f t="shared" si="1143"/>
        <v>1093.6972441686771</v>
      </c>
      <c r="MW211" s="255" t="e">
        <f t="shared" si="903"/>
        <v>#REF!</v>
      </c>
      <c r="MX211" s="255" t="e">
        <f t="shared" si="904"/>
        <v>#REF!</v>
      </c>
      <c r="MY211" s="256" t="e">
        <f t="shared" si="1144"/>
        <v>#REF!</v>
      </c>
      <c r="MZ211" s="254">
        <f t="shared" si="1145"/>
        <v>544.01572815995746</v>
      </c>
      <c r="NA211" s="255">
        <f t="shared" si="905"/>
        <v>613.10572563627204</v>
      </c>
      <c r="NB211" s="255">
        <f t="shared" si="1146"/>
        <v>1.8291480810452532</v>
      </c>
      <c r="NC211" s="255">
        <f t="shared" si="906"/>
        <v>2.2681436204961138</v>
      </c>
      <c r="ND211" s="255">
        <f t="shared" si="1147"/>
        <v>556.17941894632975</v>
      </c>
      <c r="NE211" s="255">
        <f t="shared" si="1215"/>
        <v>0.97812991568545249</v>
      </c>
      <c r="NF211" s="256">
        <f t="shared" si="1186"/>
        <v>3.2887734042919745E-3</v>
      </c>
      <c r="NG211" s="257">
        <f t="shared" si="1187"/>
        <v>1.1250118049090825</v>
      </c>
      <c r="NH211" s="254">
        <f t="shared" si="1148"/>
        <v>1397.403957039515</v>
      </c>
      <c r="NI211" s="255">
        <f t="shared" si="907"/>
        <v>1574.8742595835336</v>
      </c>
      <c r="NJ211" s="255" t="e">
        <f t="shared" si="1149"/>
        <v>#REF!</v>
      </c>
      <c r="NK211" s="255" t="e">
        <f t="shared" si="908"/>
        <v>#REF!</v>
      </c>
      <c r="NL211" s="255">
        <f t="shared" si="1150"/>
        <v>1497.4427546237682</v>
      </c>
      <c r="NM211" s="255">
        <f t="shared" si="1188"/>
        <v>0.93319357466229957</v>
      </c>
      <c r="NN211" s="256" t="e">
        <f t="shared" si="1189"/>
        <v>#REF!</v>
      </c>
      <c r="NO211" s="257" t="e">
        <f t="shared" si="1216"/>
        <v>#REF!</v>
      </c>
      <c r="NP211" s="254">
        <f t="shared" si="1151"/>
        <v>142.64724126299194</v>
      </c>
      <c r="NQ211" s="255">
        <f t="shared" si="909"/>
        <v>160.76344090339191</v>
      </c>
      <c r="NR211" s="255">
        <f t="shared" si="1152"/>
        <v>125.45500536539755</v>
      </c>
      <c r="NS211" s="255">
        <f t="shared" si="910"/>
        <v>155.56420665309295</v>
      </c>
      <c r="NT211" s="255">
        <f t="shared" si="1153"/>
        <v>1343.4838227624175</v>
      </c>
      <c r="NU211" s="255">
        <f t="shared" si="1154"/>
        <v>0.10617711865684129</v>
      </c>
      <c r="NV211" s="256">
        <f t="shared" si="1155"/>
        <v>9.3380361742981033E-2</v>
      </c>
      <c r="NW211" s="257">
        <f t="shared" si="911"/>
        <v>1.0358957808877343</v>
      </c>
      <c r="NX211" s="254">
        <f t="shared" si="1156"/>
        <v>59.01629466398586</v>
      </c>
      <c r="NY211" s="255">
        <f t="shared" si="912"/>
        <v>66.511364086312071</v>
      </c>
      <c r="NZ211" s="255">
        <f t="shared" si="1157"/>
        <v>0.21290242880407056</v>
      </c>
      <c r="OA211" s="255">
        <f t="shared" si="913"/>
        <v>0.26399901171704748</v>
      </c>
      <c r="OB211" s="255">
        <f t="shared" si="1158"/>
        <v>64.736119711447685</v>
      </c>
      <c r="OC211" s="255">
        <f t="shared" si="1190"/>
        <v>0.91164399298325027</v>
      </c>
      <c r="OD211" s="256">
        <f t="shared" si="1191"/>
        <v>3.2887734042919741E-3</v>
      </c>
      <c r="OE211" s="257">
        <f t="shared" si="1192"/>
        <v>1.116568092725903</v>
      </c>
      <c r="OF211" s="254">
        <f t="shared" si="1159"/>
        <v>0</v>
      </c>
      <c r="OG211" s="255">
        <f t="shared" si="914"/>
        <v>0</v>
      </c>
      <c r="OH211" s="255">
        <f t="shared" si="1160"/>
        <v>0</v>
      </c>
      <c r="OI211" s="255">
        <f t="shared" si="915"/>
        <v>0</v>
      </c>
      <c r="OJ211" s="255">
        <f t="shared" si="1161"/>
        <v>0</v>
      </c>
      <c r="OK211" s="255"/>
      <c r="OL211" s="256"/>
      <c r="OM211" s="257"/>
      <c r="ON211" s="258"/>
      <c r="OO211" s="254">
        <f t="shared" si="1162"/>
        <v>0</v>
      </c>
      <c r="OP211" s="255">
        <f t="shared" si="916"/>
        <v>0</v>
      </c>
      <c r="OQ211" s="255">
        <f t="shared" si="1163"/>
        <v>0</v>
      </c>
      <c r="OR211" s="255">
        <f t="shared" si="917"/>
        <v>0</v>
      </c>
      <c r="OS211" s="255">
        <f t="shared" si="1164"/>
        <v>0</v>
      </c>
      <c r="OT211" s="255"/>
      <c r="OU211" s="256"/>
      <c r="OV211" s="257"/>
      <c r="OW211" s="258"/>
      <c r="OX211" s="254">
        <f t="shared" si="1165"/>
        <v>890.82596439083932</v>
      </c>
      <c r="OY211" s="255">
        <f t="shared" si="918"/>
        <v>1003.9608618684759</v>
      </c>
      <c r="OZ211" s="255">
        <f t="shared" si="1166"/>
        <v>4.7385319920545577</v>
      </c>
      <c r="PA211" s="255">
        <f t="shared" si="919"/>
        <v>5.8757796701476517</v>
      </c>
      <c r="PB211" s="255">
        <f t="shared" si="1167"/>
        <v>1440.8204547843259</v>
      </c>
      <c r="PC211" s="255">
        <f t="shared" si="1218"/>
        <v>0.61827687234228335</v>
      </c>
      <c r="PD211" s="259">
        <f t="shared" si="920"/>
        <v>3.2887734042919741E-3</v>
      </c>
      <c r="PE211" s="257">
        <f t="shared" si="1219"/>
        <v>1.0793104684045001</v>
      </c>
      <c r="PF211" s="254">
        <f t="shared" si="921"/>
        <v>17.224224535804598</v>
      </c>
      <c r="PG211" s="255">
        <f t="shared" si="922"/>
        <v>19.411701051851782</v>
      </c>
      <c r="PH211" s="255">
        <f t="shared" si="1168"/>
        <v>0.5335101599995955</v>
      </c>
      <c r="PI211" s="255">
        <f t="shared" si="923"/>
        <v>0.66155259839949843</v>
      </c>
      <c r="PJ211" s="255">
        <f t="shared" si="924"/>
        <v>162.22162319054215</v>
      </c>
      <c r="PK211" s="255">
        <f t="shared" si="1193"/>
        <v>0.1061771186666859</v>
      </c>
      <c r="PL211" s="259">
        <f t="shared" si="1194"/>
        <v>3.2887734045969046E-3</v>
      </c>
      <c r="PM211" s="257">
        <f t="shared" si="1195"/>
        <v>1.0142737996877724</v>
      </c>
      <c r="PN211" s="254">
        <f t="shared" si="925"/>
        <v>0.44138956294432347</v>
      </c>
      <c r="PO211" s="255">
        <f t="shared" si="926"/>
        <v>0.49744603743825255</v>
      </c>
      <c r="PP211" s="255">
        <f t="shared" si="1169"/>
        <v>1.3671780454270378E-2</v>
      </c>
      <c r="PQ211" s="255">
        <f t="shared" si="927"/>
        <v>1.695300776329527E-2</v>
      </c>
      <c r="PR211" s="255">
        <f t="shared" si="928"/>
        <v>4.157106243671441</v>
      </c>
      <c r="PS211" s="255">
        <f t="shared" si="1196"/>
        <v>0.1061771186666859</v>
      </c>
      <c r="PT211" s="259">
        <f t="shared" si="1197"/>
        <v>3.2887734045969055E-3</v>
      </c>
      <c r="PU211" s="257">
        <f t="shared" si="1198"/>
        <v>1.0142737996877724</v>
      </c>
      <c r="PV211" s="254">
        <f t="shared" si="929"/>
        <v>288.93248666435051</v>
      </c>
      <c r="PW211" s="255">
        <f t="shared" si="930"/>
        <v>325.62691247072303</v>
      </c>
      <c r="PX211" s="255">
        <f t="shared" si="931"/>
        <v>0.95843524185703577</v>
      </c>
      <c r="PY211" s="255">
        <f t="shared" si="932"/>
        <v>1.1884596999027244</v>
      </c>
      <c r="PZ211" s="255">
        <f t="shared" si="933"/>
        <v>291.42635385163396</v>
      </c>
      <c r="QA211" s="255">
        <f t="shared" si="1170"/>
        <v>0.99144254747615213</v>
      </c>
      <c r="QB211" s="259">
        <f t="shared" si="934"/>
        <v>3.2887734042919745E-3</v>
      </c>
      <c r="QC211" s="257">
        <f t="shared" si="1171"/>
        <v>1.1267025091465013</v>
      </c>
      <c r="QD211" s="254">
        <f t="shared" si="935"/>
        <v>610.16359209544578</v>
      </c>
      <c r="QE211" s="255">
        <f t="shared" si="936"/>
        <v>687.65436829156738</v>
      </c>
      <c r="QF211" s="255">
        <f t="shared" si="937"/>
        <v>2.0403707451332123</v>
      </c>
      <c r="QG211" s="255">
        <f t="shared" si="938"/>
        <v>2.530059723965183</v>
      </c>
      <c r="QH211" s="255">
        <f t="shared" si="939"/>
        <v>620.40478145148302</v>
      </c>
      <c r="QI211" s="255">
        <f t="shared" si="1199"/>
        <v>0.98349272980766334</v>
      </c>
      <c r="QJ211" s="259">
        <f t="shared" si="1200"/>
        <v>3.2887734042919745E-3</v>
      </c>
      <c r="QK211" s="257">
        <f t="shared" si="1201"/>
        <v>1.1256928823026033</v>
      </c>
      <c r="QL211" s="254">
        <f t="shared" si="940"/>
        <v>1140.9773628829666</v>
      </c>
      <c r="QM211" s="255">
        <f t="shared" si="941"/>
        <v>1285.8814879691033</v>
      </c>
      <c r="QN211" s="255">
        <f t="shared" si="942"/>
        <v>7.8562075879843896</v>
      </c>
      <c r="QO211" s="255">
        <f t="shared" si="943"/>
        <v>9.7416974091006434</v>
      </c>
      <c r="QP211" s="255">
        <f t="shared" si="1172"/>
        <v>2388.7956457358055</v>
      </c>
      <c r="QQ211" s="255">
        <f t="shared" si="1173"/>
        <v>0.47763707411293388</v>
      </c>
      <c r="QR211" s="259">
        <f t="shared" si="944"/>
        <v>3.2887734042919741E-3</v>
      </c>
      <c r="QS211" s="257">
        <f t="shared" si="1174"/>
        <v>1.0614492140293725</v>
      </c>
      <c r="QT211" s="254">
        <f t="shared" si="945"/>
        <v>221.49068521346018</v>
      </c>
      <c r="QU211" s="255">
        <f t="shared" si="946"/>
        <v>249.62000223556961</v>
      </c>
      <c r="QV211" s="255">
        <f t="shared" si="947"/>
        <v>0.7708813184971901</v>
      </c>
      <c r="QW211" s="255">
        <f t="shared" si="948"/>
        <v>0.95589283493651567</v>
      </c>
      <c r="QX211" s="255">
        <f t="shared" si="949"/>
        <v>234.3978206255137</v>
      </c>
      <c r="QY211" s="255">
        <f t="shared" si="1202"/>
        <v>0.94493491715234568</v>
      </c>
      <c r="QZ211" s="259">
        <f t="shared" si="1203"/>
        <v>3.2887734042919736E-3</v>
      </c>
      <c r="RA211" s="257">
        <f t="shared" si="1204"/>
        <v>1.120796040095378</v>
      </c>
      <c r="RB211" s="254">
        <f t="shared" si="950"/>
        <v>6.4047301139446594E-2</v>
      </c>
      <c r="RC211" s="255">
        <f t="shared" si="951"/>
        <v>7.2181308384156317E-2</v>
      </c>
      <c r="RD211" s="255">
        <f t="shared" si="1175"/>
        <v>1.9838272432769494E-3</v>
      </c>
      <c r="RE211" s="255">
        <f t="shared" si="952"/>
        <v>2.4599457816634174E-3</v>
      </c>
      <c r="RF211" s="255">
        <f t="shared" si="953"/>
        <v>0.60321189677828801</v>
      </c>
      <c r="RG211" s="255">
        <f t="shared" si="1205"/>
        <v>0.1061771186568413</v>
      </c>
      <c r="RH211" s="259">
        <f t="shared" si="1206"/>
        <v>3.2887734042919745E-3</v>
      </c>
      <c r="RI211" s="257">
        <f t="shared" si="1207"/>
        <v>1.0142737996864488</v>
      </c>
      <c r="RJ211" s="254">
        <f t="shared" si="954"/>
        <v>118.97071792111679</v>
      </c>
      <c r="RK211" s="255">
        <f t="shared" si="955"/>
        <v>134.07999909709861</v>
      </c>
      <c r="RL211" s="255">
        <f t="shared" si="1176"/>
        <v>3.6850475689875104</v>
      </c>
      <c r="RM211" s="255">
        <f t="shared" si="956"/>
        <v>4.5694589855445127</v>
      </c>
      <c r="RN211" s="255">
        <f t="shared" si="957"/>
        <v>1120.492997230634</v>
      </c>
      <c r="RO211" s="255">
        <f t="shared" si="1208"/>
        <v>0.1061771186568413</v>
      </c>
      <c r="RP211" s="259">
        <f t="shared" si="1209"/>
        <v>3.2887734042919745E-3</v>
      </c>
      <c r="RQ211" s="257">
        <f t="shared" si="1210"/>
        <v>1.0142737996864488</v>
      </c>
      <c r="RR211" s="254">
        <f t="shared" si="958"/>
        <v>0</v>
      </c>
      <c r="RS211" s="255">
        <f t="shared" si="959"/>
        <v>0</v>
      </c>
      <c r="RT211" s="255">
        <f t="shared" si="1177"/>
        <v>0</v>
      </c>
      <c r="RU211" s="255">
        <f t="shared" si="960"/>
        <v>0</v>
      </c>
      <c r="RV211" s="255">
        <f t="shared" si="961"/>
        <v>0</v>
      </c>
      <c r="RW211" s="255"/>
      <c r="RX211" s="259"/>
      <c r="RY211" s="257"/>
      <c r="RZ211" s="260"/>
      <c r="SA211" s="242" t="e">
        <f t="shared" si="962"/>
        <v>#REF!</v>
      </c>
      <c r="SB211" s="242">
        <f t="shared" si="963"/>
        <v>0.26336526352921619</v>
      </c>
      <c r="SC211" s="242">
        <f t="shared" si="964"/>
        <v>0.39353680715925027</v>
      </c>
      <c r="SD211" s="242">
        <f t="shared" si="965"/>
        <v>2.9700711266509017E-2</v>
      </c>
      <c r="SE211" s="242">
        <f t="shared" si="966"/>
        <v>0</v>
      </c>
      <c r="SF211" s="262">
        <v>0</v>
      </c>
      <c r="SG211" s="242">
        <f t="shared" si="967"/>
        <v>0</v>
      </c>
      <c r="SH211" s="262">
        <v>0</v>
      </c>
      <c r="SI211" s="242">
        <f t="shared" si="968"/>
        <v>0.56588247858447938</v>
      </c>
      <c r="SJ211" s="242">
        <f t="shared" si="969"/>
        <v>4.6453740025699977E-2</v>
      </c>
      <c r="SK211" s="242">
        <f t="shared" si="970"/>
        <v>1.2171285596253268E-3</v>
      </c>
      <c r="SL211" s="242">
        <f t="shared" si="971"/>
        <v>0.13880974912684896</v>
      </c>
      <c r="SM211" s="242">
        <f t="shared" si="972"/>
        <v>0.29448125801036101</v>
      </c>
      <c r="SN211" s="242">
        <f t="shared" si="973"/>
        <v>0.866248703569371</v>
      </c>
      <c r="SO211" s="242">
        <f t="shared" si="974"/>
        <v>0.10916553430528982</v>
      </c>
      <c r="SP211" s="242">
        <f t="shared" si="975"/>
        <v>1.0142737996864489E-4</v>
      </c>
      <c r="SQ211" s="242">
        <f t="shared" si="976"/>
        <v>0.32142336712063563</v>
      </c>
      <c r="SR211" s="242">
        <f t="shared" si="977"/>
        <v>0</v>
      </c>
      <c r="SS211" s="242" t="e">
        <f t="shared" si="978"/>
        <v>#REF!</v>
      </c>
      <c r="ST211" s="242" t="e">
        <f t="shared" si="979"/>
        <v>#REF!</v>
      </c>
      <c r="SU211" s="242" t="e">
        <f t="shared" si="1211"/>
        <v>#REF!</v>
      </c>
      <c r="SV211" s="242" t="e">
        <f t="shared" si="1212"/>
        <v>#REF!</v>
      </c>
      <c r="SW211" s="242" t="e">
        <f t="shared" si="980"/>
        <v>#REF!</v>
      </c>
      <c r="SX211" s="242" t="e">
        <f t="shared" si="980"/>
        <v>#REF!</v>
      </c>
      <c r="SY211" s="242" t="e">
        <f t="shared" si="980"/>
        <v>#REF!</v>
      </c>
      <c r="SZ211" s="263" t="e">
        <f t="shared" si="980"/>
        <v>#REF!</v>
      </c>
      <c r="TA211" s="264">
        <f t="shared" si="981"/>
        <v>2760.448116</v>
      </c>
      <c r="TB211" s="264">
        <f t="shared" si="982"/>
        <v>1042.964661</v>
      </c>
      <c r="TC211" s="264">
        <f t="shared" si="983"/>
        <v>1692.534279</v>
      </c>
      <c r="TD211" s="264">
        <f t="shared" si="984"/>
        <v>118.50858599999999</v>
      </c>
      <c r="TE211" s="264">
        <f t="shared" si="985"/>
        <v>0</v>
      </c>
      <c r="TF211" s="264">
        <f t="shared" si="985"/>
        <v>0</v>
      </c>
      <c r="TG211" s="264">
        <f t="shared" si="986"/>
        <v>2335.8666029999999</v>
      </c>
      <c r="TH211" s="264">
        <f t="shared" si="987"/>
        <v>204.048618</v>
      </c>
      <c r="TI211" s="264">
        <f t="shared" si="988"/>
        <v>5.3462519999999998</v>
      </c>
      <c r="TJ211" s="264">
        <f t="shared" si="989"/>
        <v>548.88187200000004</v>
      </c>
      <c r="TK211" s="264">
        <f t="shared" si="990"/>
        <v>1165.4829360000001</v>
      </c>
      <c r="TL211" s="264">
        <f t="shared" si="991"/>
        <v>3635.8968810000001</v>
      </c>
      <c r="TM211" s="264">
        <f t="shared" si="992"/>
        <v>433.937454</v>
      </c>
      <c r="TN211" s="264">
        <f t="shared" si="993"/>
        <v>0.445521</v>
      </c>
      <c r="TO211" s="264">
        <f t="shared" si="994"/>
        <v>1411.856049</v>
      </c>
      <c r="TP211" s="264">
        <f t="shared" si="994"/>
        <v>0</v>
      </c>
      <c r="TQ211" s="264"/>
      <c r="TR211" s="264"/>
      <c r="TS211" s="264" t="e">
        <f t="shared" si="995"/>
        <v>#REF!</v>
      </c>
      <c r="TT211" s="264">
        <f t="shared" si="996"/>
        <v>1173.3475557279992</v>
      </c>
      <c r="TU211" s="264">
        <f t="shared" si="997"/>
        <v>1753.2891186239633</v>
      </c>
      <c r="TV211" s="264">
        <f t="shared" si="998"/>
        <v>132.32290584166364</v>
      </c>
      <c r="TW211" s="264">
        <f t="shared" si="998"/>
        <v>0</v>
      </c>
      <c r="TX211" s="264">
        <f t="shared" si="999"/>
        <v>0</v>
      </c>
      <c r="TY211" s="264">
        <f t="shared" si="1000"/>
        <v>2521.1252774143586</v>
      </c>
      <c r="TZ211" s="264">
        <f t="shared" si="1001"/>
        <v>206.9611670998988</v>
      </c>
      <c r="UA211" s="264">
        <f t="shared" si="1002"/>
        <v>5.4225633301283525</v>
      </c>
      <c r="UB211" s="264">
        <f t="shared" si="1003"/>
        <v>618.42658240742878</v>
      </c>
      <c r="UC211" s="264">
        <f t="shared" si="1004"/>
        <v>1311.9758455003405</v>
      </c>
      <c r="UD211" s="264">
        <f t="shared" si="1005"/>
        <v>3859.3198866292973</v>
      </c>
      <c r="UE211" s="264">
        <f t="shared" si="1006"/>
        <v>486.35538009227025</v>
      </c>
      <c r="UF211" s="264">
        <f t="shared" si="1007"/>
        <v>0.4518802775101064</v>
      </c>
      <c r="UG211" s="264">
        <f t="shared" si="1008"/>
        <v>1432.0085994295271</v>
      </c>
      <c r="UH211" s="264">
        <f t="shared" si="1008"/>
        <v>0</v>
      </c>
      <c r="UI211" s="191"/>
      <c r="UJ211" s="191"/>
      <c r="UK211" s="191"/>
      <c r="UL211" s="191"/>
      <c r="UM211" s="189"/>
      <c r="UN211" s="191"/>
      <c r="UO211" s="191"/>
      <c r="UP211" s="191"/>
      <c r="UQ211" s="191"/>
      <c r="UR211" s="191"/>
      <c r="US211" s="191"/>
      <c r="UT211" s="191"/>
      <c r="UU211" s="191"/>
      <c r="UV211" s="192"/>
      <c r="UW211" s="191"/>
      <c r="UX211" s="191"/>
      <c r="UY211" s="191"/>
      <c r="UZ211" s="191"/>
      <c r="VA211" s="191"/>
      <c r="VB211" s="191"/>
      <c r="VC211" s="191"/>
      <c r="VD211" s="191"/>
      <c r="VE211" s="191"/>
      <c r="VF211" s="191"/>
      <c r="VG211" s="191"/>
      <c r="VH211" s="191"/>
      <c r="VI211" s="191"/>
      <c r="VJ211" s="191"/>
      <c r="VK211" s="191"/>
      <c r="VL211" s="191"/>
      <c r="VM211" s="191"/>
      <c r="VN211" s="219"/>
      <c r="VO211" s="191"/>
      <c r="VP211" s="191"/>
      <c r="VQ211" s="191"/>
      <c r="VR211" s="191"/>
      <c r="VS211" s="191"/>
      <c r="VT211" s="191"/>
      <c r="VU211" s="191"/>
      <c r="VV211" s="191"/>
    </row>
    <row r="212" spans="1:594" ht="23.1" hidden="1" customHeight="1" thickBot="1" x14ac:dyDescent="0.35">
      <c r="A212" s="265">
        <v>175</v>
      </c>
      <c r="B212" s="266" t="s">
        <v>183</v>
      </c>
      <c r="C212" s="265">
        <v>5</v>
      </c>
      <c r="D212" s="267">
        <v>1882</v>
      </c>
      <c r="E212" s="239"/>
      <c r="F212" s="240">
        <f t="shared" si="1009"/>
        <v>1882</v>
      </c>
      <c r="G212" s="240"/>
      <c r="H212" s="268">
        <f>988</f>
        <v>988</v>
      </c>
      <c r="I212" s="269">
        <v>3.3182999999999998</v>
      </c>
      <c r="J212" s="269">
        <v>3.3182999999999998</v>
      </c>
      <c r="K212" s="269">
        <f t="shared" si="1220"/>
        <v>2.6784999999999997</v>
      </c>
      <c r="L212" s="269">
        <f t="shared" si="1221"/>
        <v>2.8794999999999997</v>
      </c>
      <c r="M212" s="269">
        <v>0.61060000000000003</v>
      </c>
      <c r="N212" s="269">
        <v>0.20100000000000001</v>
      </c>
      <c r="O212" s="269">
        <v>0.43880000000000002</v>
      </c>
      <c r="P212" s="269">
        <v>1.95E-2</v>
      </c>
      <c r="Q212" s="269">
        <v>0</v>
      </c>
      <c r="R212" s="269">
        <v>0</v>
      </c>
      <c r="S212" s="269">
        <v>0.51580000000000004</v>
      </c>
      <c r="T212" s="269">
        <v>3.8899999999999997E-2</v>
      </c>
      <c r="U212" s="269">
        <v>1E-3</v>
      </c>
      <c r="V212" s="269">
        <v>0.18920000000000001</v>
      </c>
      <c r="W212" s="269">
        <v>0.1128</v>
      </c>
      <c r="X212" s="269">
        <v>0.79039999999999999</v>
      </c>
      <c r="Y212" s="269">
        <v>9.7699999999999995E-2</v>
      </c>
      <c r="Z212" s="269">
        <v>4.0000000000000002E-4</v>
      </c>
      <c r="AA212" s="269">
        <v>0.30220000000000002</v>
      </c>
      <c r="AB212" s="269">
        <v>0</v>
      </c>
      <c r="AC212" s="244">
        <v>144.15</v>
      </c>
      <c r="AD212" s="243">
        <f t="shared" si="1217"/>
        <v>31.713000000000001</v>
      </c>
      <c r="AE212" s="243">
        <f t="shared" si="806"/>
        <v>0</v>
      </c>
      <c r="AF212" s="243">
        <f t="shared" si="1010"/>
        <v>0</v>
      </c>
      <c r="AG212" s="243">
        <f t="shared" si="1011"/>
        <v>0</v>
      </c>
      <c r="AH212" s="244">
        <v>5.25372424041666</v>
      </c>
      <c r="AI212" s="243">
        <f t="shared" si="807"/>
        <v>20.578837354238669</v>
      </c>
      <c r="AJ212" s="243">
        <f t="shared" si="1012"/>
        <v>0.66333099873623613</v>
      </c>
      <c r="AK212" s="243">
        <f t="shared" si="1013"/>
        <v>17.553650472126197</v>
      </c>
      <c r="AL212" s="243">
        <f t="shared" si="808"/>
        <v>10.084778079732766</v>
      </c>
      <c r="AM212" s="243">
        <f t="shared" si="1014"/>
        <v>254.13640760926569</v>
      </c>
      <c r="AN212" s="244">
        <v>422.26</v>
      </c>
      <c r="AO212" s="244">
        <v>92.897199999999998</v>
      </c>
      <c r="AP212" s="243">
        <f t="shared" si="1015"/>
        <v>0</v>
      </c>
      <c r="AQ212" s="243">
        <f t="shared" si="1016"/>
        <v>0</v>
      </c>
      <c r="AR212" s="243">
        <f t="shared" si="1017"/>
        <v>0</v>
      </c>
      <c r="AS212" s="244">
        <v>44.794512919550002</v>
      </c>
      <c r="AT212" s="244" t="e">
        <f t="shared" si="809"/>
        <v>#REF!</v>
      </c>
      <c r="AU212" s="243">
        <f t="shared" si="810"/>
        <v>63.622811613480707</v>
      </c>
      <c r="AV212" s="243">
        <f t="shared" si="1018"/>
        <v>2.0507953118782445</v>
      </c>
      <c r="AW212" s="243">
        <f t="shared" si="1019"/>
        <v>54.269955969448354</v>
      </c>
      <c r="AX212" s="243">
        <f t="shared" si="811"/>
        <v>31.178726226651538</v>
      </c>
      <c r="AY212" s="243">
        <f t="shared" si="1020"/>
        <v>785.70390091161869</v>
      </c>
      <c r="AZ212" s="244">
        <v>101</v>
      </c>
      <c r="BA212" s="243">
        <f t="shared" si="1021"/>
        <v>514.81383333333326</v>
      </c>
      <c r="BB212" s="243">
        <f t="shared" si="1022"/>
        <v>53.687728333333325</v>
      </c>
      <c r="BC212" s="243">
        <f t="shared" si="1023"/>
        <v>42.950182666666663</v>
      </c>
      <c r="BD212" s="243">
        <f t="shared" si="1024"/>
        <v>10.737545666666662</v>
      </c>
      <c r="BE212" s="244">
        <v>20.132898125000001</v>
      </c>
      <c r="BF212" s="243">
        <f t="shared" si="1025"/>
        <v>16.1063185</v>
      </c>
      <c r="BG212" s="243">
        <f t="shared" si="1026"/>
        <v>4.0265796250000001</v>
      </c>
      <c r="BH212" s="243">
        <f t="shared" si="812"/>
        <v>66.881801556179596</v>
      </c>
      <c r="BI212" s="243">
        <f t="shared" si="1027"/>
        <v>2.1558444464017037</v>
      </c>
      <c r="BJ212" s="243">
        <f t="shared" si="1028"/>
        <v>57.049858903786273</v>
      </c>
      <c r="BK212" s="243">
        <f t="shared" si="813"/>
        <v>32.775813067392313</v>
      </c>
      <c r="BL212" s="243">
        <f t="shared" si="1029"/>
        <v>825.95048929828624</v>
      </c>
      <c r="BM212" s="244">
        <v>13.47</v>
      </c>
      <c r="BN212" s="243">
        <f t="shared" si="1030"/>
        <v>2.9634</v>
      </c>
      <c r="BO212" s="243">
        <f t="shared" si="814"/>
        <v>0</v>
      </c>
      <c r="BP212" s="243">
        <f t="shared" si="1031"/>
        <v>0</v>
      </c>
      <c r="BQ212" s="243">
        <f t="shared" si="1032"/>
        <v>0</v>
      </c>
      <c r="BR212" s="244">
        <v>1.4993382630916701</v>
      </c>
      <c r="BS212" s="243">
        <f t="shared" si="815"/>
        <v>2.0375528851904048</v>
      </c>
      <c r="BT212" s="243">
        <f t="shared" si="1033"/>
        <v>6.5677762404437512E-2</v>
      </c>
      <c r="BU212" s="243">
        <f t="shared" si="1034"/>
        <v>1.7380229285760762</v>
      </c>
      <c r="BV212" s="243">
        <f t="shared" si="816"/>
        <v>0.99851455741410367</v>
      </c>
      <c r="BW212" s="243">
        <f t="shared" si="1035"/>
        <v>25.162566846835411</v>
      </c>
      <c r="BX212" s="244">
        <v>0</v>
      </c>
      <c r="BY212" s="243">
        <f t="shared" si="817"/>
        <v>0</v>
      </c>
      <c r="BZ212" s="243">
        <f t="shared" si="1036"/>
        <v>0</v>
      </c>
      <c r="CA212" s="243">
        <f t="shared" si="1037"/>
        <v>0</v>
      </c>
      <c r="CB212" s="243">
        <f t="shared" si="818"/>
        <v>0</v>
      </c>
      <c r="CC212" s="243">
        <f t="shared" si="1038"/>
        <v>0</v>
      </c>
      <c r="CD212" s="245"/>
      <c r="CE212" s="243">
        <f t="shared" si="819"/>
        <v>0</v>
      </c>
      <c r="CF212" s="243">
        <f t="shared" si="1039"/>
        <v>0</v>
      </c>
      <c r="CG212" s="243">
        <f t="shared" si="1040"/>
        <v>0</v>
      </c>
      <c r="CH212" s="243">
        <f t="shared" si="820"/>
        <v>0</v>
      </c>
      <c r="CI212" s="243">
        <f t="shared" si="1041"/>
        <v>0</v>
      </c>
      <c r="CJ212" s="245"/>
      <c r="CK212" s="243">
        <f t="shared" si="821"/>
        <v>0</v>
      </c>
      <c r="CL212" s="243">
        <f t="shared" si="1042"/>
        <v>0</v>
      </c>
      <c r="CM212" s="243">
        <f t="shared" si="1043"/>
        <v>0</v>
      </c>
      <c r="CN212" s="243">
        <f t="shared" si="822"/>
        <v>0</v>
      </c>
      <c r="CO212" s="243">
        <f t="shared" si="1044"/>
        <v>0</v>
      </c>
      <c r="CP212" s="243">
        <v>0</v>
      </c>
      <c r="CQ212" s="243">
        <f t="shared" si="823"/>
        <v>0</v>
      </c>
      <c r="CR212" s="243">
        <f t="shared" si="1178"/>
        <v>0</v>
      </c>
      <c r="CS212" s="243">
        <f t="shared" si="1045"/>
        <v>0</v>
      </c>
      <c r="CT212" s="243">
        <f t="shared" si="824"/>
        <v>0</v>
      </c>
      <c r="CU212" s="243">
        <f t="shared" si="1046"/>
        <v>0</v>
      </c>
      <c r="CV212" s="243"/>
      <c r="CW212" s="243">
        <f t="shared" si="825"/>
        <v>0</v>
      </c>
      <c r="CX212" s="243">
        <f t="shared" si="1179"/>
        <v>0</v>
      </c>
      <c r="CY212" s="243">
        <f t="shared" si="1047"/>
        <v>0</v>
      </c>
      <c r="CZ212" s="243">
        <f t="shared" si="826"/>
        <v>0</v>
      </c>
      <c r="DA212" s="243">
        <f t="shared" si="1048"/>
        <v>0</v>
      </c>
      <c r="DB212" s="244">
        <v>0</v>
      </c>
      <c r="DC212" s="243">
        <f t="shared" si="1049"/>
        <v>0</v>
      </c>
      <c r="DD212" s="243">
        <f t="shared" si="827"/>
        <v>0</v>
      </c>
      <c r="DE212" s="244">
        <v>0</v>
      </c>
      <c r="DF212" s="244">
        <v>0</v>
      </c>
      <c r="DG212" s="243">
        <f t="shared" si="828"/>
        <v>0</v>
      </c>
      <c r="DH212" s="243">
        <f t="shared" si="829"/>
        <v>0</v>
      </c>
      <c r="DI212" s="243">
        <f t="shared" si="1050"/>
        <v>0</v>
      </c>
      <c r="DJ212" s="244">
        <v>120.39</v>
      </c>
      <c r="DK212" s="243">
        <f t="shared" si="1051"/>
        <v>26.485800000000001</v>
      </c>
      <c r="DL212" s="243">
        <f t="shared" si="830"/>
        <v>0</v>
      </c>
      <c r="DM212" s="244">
        <v>5.0589600747999999</v>
      </c>
      <c r="DN212" s="244">
        <v>5.9094073033333299</v>
      </c>
      <c r="DO212" s="243">
        <f t="shared" si="831"/>
        <v>17.934563809127109</v>
      </c>
      <c r="DP212" s="243">
        <f t="shared" si="832"/>
        <v>8.7889365593630213</v>
      </c>
      <c r="DQ212" s="243">
        <f t="shared" si="1052"/>
        <v>221.48120129594813</v>
      </c>
      <c r="DR212" s="244">
        <v>25.22</v>
      </c>
      <c r="DS212" s="243">
        <f t="shared" si="1053"/>
        <v>5.5484</v>
      </c>
      <c r="DT212" s="243">
        <f t="shared" si="833"/>
        <v>0</v>
      </c>
      <c r="DU212" s="244">
        <v>1.06663405293</v>
      </c>
      <c r="DV212" s="244">
        <v>0</v>
      </c>
      <c r="DW212" s="243">
        <f t="shared" si="834"/>
        <v>3.6171589934028989</v>
      </c>
      <c r="DX212" s="243">
        <f t="shared" si="835"/>
        <v>1.7726096523166448</v>
      </c>
      <c r="DY212" s="243">
        <f t="shared" si="836"/>
        <v>44.669763238379446</v>
      </c>
      <c r="DZ212" s="244">
        <v>98.14</v>
      </c>
      <c r="EA212" s="243">
        <f t="shared" si="1054"/>
        <v>21.590800000000002</v>
      </c>
      <c r="EB212" s="243">
        <f t="shared" si="837"/>
        <v>0</v>
      </c>
      <c r="EC212" s="244">
        <v>4.0665162701949997</v>
      </c>
      <c r="ED212" s="244">
        <v>3.6958127E-2</v>
      </c>
      <c r="EE212" s="243">
        <f t="shared" si="838"/>
        <v>14.070293079711982</v>
      </c>
      <c r="EF212" s="243">
        <f t="shared" si="839"/>
        <v>6.8952283738453488</v>
      </c>
      <c r="EG212" s="243">
        <f t="shared" si="840"/>
        <v>173.75975502090279</v>
      </c>
      <c r="EH212" s="244">
        <v>5.57</v>
      </c>
      <c r="EI212" s="243">
        <f t="shared" si="1055"/>
        <v>1.2254</v>
      </c>
      <c r="EJ212" s="243">
        <f t="shared" si="841"/>
        <v>0</v>
      </c>
      <c r="EK212" s="244">
        <v>0.23511581378499999</v>
      </c>
      <c r="EL212" s="244">
        <v>0</v>
      </c>
      <c r="EM212" s="243">
        <f t="shared" si="842"/>
        <v>0.79882099267781903</v>
      </c>
      <c r="EN212" s="243">
        <f t="shared" si="843"/>
        <v>0.391466840323141</v>
      </c>
      <c r="EO212" s="243">
        <f t="shared" si="1056"/>
        <v>9.8649643761431509</v>
      </c>
      <c r="EP212" s="244">
        <v>0</v>
      </c>
      <c r="EQ212" s="244">
        <v>218.31200000000001</v>
      </c>
      <c r="ER212" s="244">
        <v>0</v>
      </c>
      <c r="ES212" s="244">
        <v>0</v>
      </c>
      <c r="ET212" s="244">
        <v>0</v>
      </c>
      <c r="EU212" s="243">
        <f t="shared" si="844"/>
        <v>24.805037521079548</v>
      </c>
      <c r="EV212" s="243">
        <f t="shared" si="1057"/>
        <v>0.79955684712958053</v>
      </c>
      <c r="EW212" s="243">
        <f t="shared" si="1058"/>
        <v>21.158579131455248</v>
      </c>
      <c r="EX212" s="243">
        <f t="shared" si="845"/>
        <v>12.15585187605398</v>
      </c>
      <c r="EY212" s="243">
        <f t="shared" si="1059"/>
        <v>306.32746727656024</v>
      </c>
      <c r="EZ212" s="245">
        <f t="shared" si="1060"/>
        <v>249.32</v>
      </c>
      <c r="FA212" s="245">
        <f t="shared" si="1060"/>
        <v>54.8504</v>
      </c>
      <c r="FB212" s="245">
        <f t="shared" si="1060"/>
        <v>0</v>
      </c>
      <c r="FC212" s="245">
        <f t="shared" si="1061"/>
        <v>0</v>
      </c>
      <c r="FD212" s="245">
        <f t="shared" si="1062"/>
        <v>0</v>
      </c>
      <c r="FE212" s="245">
        <f t="shared" si="1063"/>
        <v>16.37359164204333</v>
      </c>
      <c r="FF212" s="245">
        <f t="shared" si="1064"/>
        <v>61.225874395999355</v>
      </c>
      <c r="FG212" s="245">
        <f t="shared" si="1065"/>
        <v>1.9735332814238142</v>
      </c>
      <c r="FH212" s="245">
        <f t="shared" si="1066"/>
        <v>52.22537991322951</v>
      </c>
      <c r="FI212" s="245">
        <f t="shared" si="1067"/>
        <v>30.004093301902135</v>
      </c>
      <c r="FJ212" s="245">
        <f t="shared" si="1067"/>
        <v>756.10315120793371</v>
      </c>
      <c r="FK212" s="244">
        <f t="shared" si="846"/>
        <v>52.196800113179712</v>
      </c>
      <c r="FL212" s="244">
        <v>5.9307027799099998</v>
      </c>
      <c r="FM212" s="243">
        <f t="shared" si="1068"/>
        <v>0.19116818557269824</v>
      </c>
      <c r="FN212" s="243">
        <f t="shared" si="1069"/>
        <v>5.0588612884471083</v>
      </c>
      <c r="FO212" s="244">
        <v>2.9063751389955002</v>
      </c>
      <c r="FP212" s="244">
        <f t="shared" si="1070"/>
        <v>73.240653638502252</v>
      </c>
      <c r="FQ212" s="244">
        <f t="shared" si="847"/>
        <v>1.3376000029003512</v>
      </c>
      <c r="FR212" s="244">
        <v>0.151980735186977</v>
      </c>
      <c r="FS212" s="243">
        <f t="shared" si="1071"/>
        <v>4.8988935149672144E-3</v>
      </c>
      <c r="FT212" s="243">
        <f t="shared" si="1072"/>
        <v>0.12963884489905203</v>
      </c>
      <c r="FU212" s="244">
        <v>7.4479036759348902E-2</v>
      </c>
      <c r="FV212" s="244">
        <f t="shared" si="1073"/>
        <v>1.8768717298160125</v>
      </c>
      <c r="FW212" s="270">
        <v>3.0931E-2</v>
      </c>
      <c r="FX212" s="243">
        <f t="shared" si="1074"/>
        <v>137.11393436465755</v>
      </c>
      <c r="FY212" s="243">
        <f t="shared" si="1075"/>
        <v>30.165065560224662</v>
      </c>
      <c r="FZ212" s="243">
        <f t="shared" si="848"/>
        <v>0</v>
      </c>
      <c r="GA212" s="243">
        <f t="shared" si="1076"/>
        <v>0</v>
      </c>
      <c r="GB212" s="243">
        <f t="shared" si="1077"/>
        <v>0</v>
      </c>
      <c r="GC212" s="243">
        <f t="shared" si="1078"/>
        <v>2.4085207445266792</v>
      </c>
      <c r="GD212" s="243">
        <f t="shared" si="849"/>
        <v>19.28022883333783</v>
      </c>
      <c r="GE212" s="243">
        <f t="shared" si="1079"/>
        <v>0.62147210883354131</v>
      </c>
      <c r="GF212" s="243">
        <f t="shared" si="1080"/>
        <v>16.445943574810983</v>
      </c>
      <c r="GG212" s="243">
        <f t="shared" si="850"/>
        <v>9.448387475137336</v>
      </c>
      <c r="GH212" s="247">
        <f t="shared" si="1081"/>
        <v>238.09936437346084</v>
      </c>
      <c r="GI212" s="244">
        <v>120</v>
      </c>
      <c r="GJ212" s="244">
        <v>4043.19</v>
      </c>
      <c r="GK212" s="244">
        <v>889.5018</v>
      </c>
      <c r="GL212" s="244">
        <v>2479.9852302085201</v>
      </c>
      <c r="GM212" s="244">
        <v>71.022008333333304</v>
      </c>
      <c r="GN212" s="271">
        <v>81.27</v>
      </c>
      <c r="GO212" s="243">
        <f t="shared" si="1082"/>
        <v>17.8794</v>
      </c>
      <c r="GP212" s="243">
        <f t="shared" si="851"/>
        <v>0</v>
      </c>
      <c r="GQ212" s="243">
        <f t="shared" si="1083"/>
        <v>0</v>
      </c>
      <c r="GR212" s="243">
        <f t="shared" si="1084"/>
        <v>0</v>
      </c>
      <c r="GS212" s="244">
        <v>1.63452659116667</v>
      </c>
      <c r="GT212" s="244">
        <v>0.63002666198333301</v>
      </c>
      <c r="GU212" s="245"/>
      <c r="GV212" s="243">
        <f t="shared" si="852"/>
        <v>11.522852228028661</v>
      </c>
      <c r="GW212" s="243">
        <f t="shared" si="1085"/>
        <v>0.37142356223219647</v>
      </c>
      <c r="GX212" s="243">
        <f t="shared" si="1086"/>
        <v>9.8289381936882894</v>
      </c>
      <c r="GY212" s="243">
        <f t="shared" si="853"/>
        <v>5.6468402740589347</v>
      </c>
      <c r="GZ212" s="243">
        <f t="shared" si="1087"/>
        <v>142.30037490628513</v>
      </c>
      <c r="HA212" s="244">
        <v>0</v>
      </c>
      <c r="HB212" s="244">
        <v>44</v>
      </c>
      <c r="HC212" s="244">
        <v>0</v>
      </c>
      <c r="HD212" s="244">
        <v>0</v>
      </c>
      <c r="HE212" s="244">
        <v>0</v>
      </c>
      <c r="HF212" s="243">
        <f t="shared" si="1088"/>
        <v>0</v>
      </c>
      <c r="HG212" s="243">
        <f t="shared" si="854"/>
        <v>0</v>
      </c>
      <c r="HH212" s="244">
        <v>0</v>
      </c>
      <c r="HI212" s="244">
        <v>0</v>
      </c>
      <c r="HJ212" s="243">
        <f t="shared" si="855"/>
        <v>0</v>
      </c>
      <c r="HK212" s="243">
        <f t="shared" si="856"/>
        <v>0</v>
      </c>
      <c r="HL212" s="243">
        <f t="shared" si="857"/>
        <v>0</v>
      </c>
      <c r="HM212" s="244">
        <v>55.65</v>
      </c>
      <c r="HN212" s="243">
        <f t="shared" si="1089"/>
        <v>12.243</v>
      </c>
      <c r="HO212" s="243">
        <f t="shared" si="858"/>
        <v>0</v>
      </c>
      <c r="HP212" s="244">
        <v>2.39978449217999</v>
      </c>
      <c r="HQ212" s="244">
        <v>53.6455323920217</v>
      </c>
      <c r="HR212" s="243">
        <f t="shared" si="859"/>
        <v>14.082114591099296</v>
      </c>
      <c r="HS212" s="243">
        <f t="shared" si="860"/>
        <v>6.9010215737650498</v>
      </c>
      <c r="HT212" s="243">
        <f t="shared" si="861"/>
        <v>173.90574365887923</v>
      </c>
      <c r="HU212" s="244">
        <v>41.34</v>
      </c>
      <c r="HV212" s="243">
        <f t="shared" si="1090"/>
        <v>9.0948000000000011</v>
      </c>
      <c r="HW212" s="243">
        <f t="shared" si="862"/>
        <v>0</v>
      </c>
      <c r="HX212" s="244">
        <v>1.6885624717750001</v>
      </c>
      <c r="HY212" s="244">
        <v>93.077605680575004</v>
      </c>
      <c r="HZ212" s="243">
        <f t="shared" si="863"/>
        <v>16.498018721445078</v>
      </c>
      <c r="IA212" s="243">
        <f t="shared" si="864"/>
        <v>8.0849493436897557</v>
      </c>
      <c r="IB212" s="243">
        <f t="shared" si="865"/>
        <v>203.7407234609818</v>
      </c>
      <c r="IC212" s="244">
        <v>17.579999999999998</v>
      </c>
      <c r="ID212" s="243">
        <f t="shared" si="1091"/>
        <v>3.8675999999999995</v>
      </c>
      <c r="IE212" s="243">
        <f t="shared" si="866"/>
        <v>0</v>
      </c>
      <c r="IF212" s="244">
        <v>0.77565288740500005</v>
      </c>
      <c r="IG212" s="244">
        <v>1.15107076669833</v>
      </c>
      <c r="IH212" s="243">
        <f t="shared" si="867"/>
        <v>2.6558364875494251</v>
      </c>
      <c r="II212" s="243">
        <f t="shared" si="868"/>
        <v>1.3015080070826377</v>
      </c>
      <c r="IJ212" s="243">
        <f t="shared" si="1092"/>
        <v>32.798001778482465</v>
      </c>
      <c r="IK212" s="244">
        <v>13.99</v>
      </c>
      <c r="IL212" s="243">
        <f t="shared" si="1093"/>
        <v>3.0777999999999999</v>
      </c>
      <c r="IM212" s="243">
        <f t="shared" si="869"/>
        <v>0</v>
      </c>
      <c r="IN212" s="244">
        <v>0.64243259475500003</v>
      </c>
      <c r="IO212" s="244">
        <v>28.480906871679998</v>
      </c>
      <c r="IP212" s="243">
        <f t="shared" si="870"/>
        <v>5.2483278409173035</v>
      </c>
      <c r="IQ212" s="243">
        <f t="shared" si="871"/>
        <v>2.5719733653676151</v>
      </c>
      <c r="IR212" s="243">
        <f t="shared" si="1094"/>
        <v>64.8137288072639</v>
      </c>
      <c r="IS212" s="244">
        <v>1.56</v>
      </c>
      <c r="IT212" s="243">
        <f t="shared" si="1095"/>
        <v>0.34320000000000001</v>
      </c>
      <c r="IU212" s="243">
        <f t="shared" si="872"/>
        <v>0</v>
      </c>
      <c r="IV212" s="244">
        <v>6.8145116980000003E-2</v>
      </c>
      <c r="IW212" s="244">
        <v>0.16169084968439501</v>
      </c>
      <c r="IX212" s="243">
        <f t="shared" si="873"/>
        <v>0.24235972913501092</v>
      </c>
      <c r="IY212" s="243">
        <f t="shared" si="874"/>
        <v>0.11876978478997031</v>
      </c>
      <c r="IZ212" s="243">
        <f t="shared" si="1096"/>
        <v>2.9929985767072518</v>
      </c>
      <c r="JA212" s="244">
        <v>36.656125000000003</v>
      </c>
      <c r="JB212" s="243">
        <f t="shared" si="1097"/>
        <v>8.0643475000000002</v>
      </c>
      <c r="JC212" s="244">
        <v>266.40670833333297</v>
      </c>
      <c r="JD212" s="243">
        <f t="shared" si="875"/>
        <v>0</v>
      </c>
      <c r="JE212" s="243">
        <f t="shared" si="876"/>
        <v>35.35088036570837</v>
      </c>
      <c r="JF212" s="243">
        <f t="shared" si="877"/>
        <v>17.32390305995207</v>
      </c>
      <c r="JG212" s="243">
        <f t="shared" si="1098"/>
        <v>436.56235711079205</v>
      </c>
      <c r="JH212" s="244">
        <v>0</v>
      </c>
      <c r="JI212" s="243">
        <f t="shared" si="1099"/>
        <v>0</v>
      </c>
      <c r="JJ212" s="244">
        <v>0</v>
      </c>
      <c r="JK212" s="243">
        <f t="shared" si="878"/>
        <v>0</v>
      </c>
      <c r="JL212" s="243">
        <f t="shared" si="879"/>
        <v>0</v>
      </c>
      <c r="JM212" s="243">
        <f t="shared" si="880"/>
        <v>0</v>
      </c>
      <c r="JN212" s="243">
        <f t="shared" si="1100"/>
        <v>0</v>
      </c>
      <c r="JO212" s="244">
        <v>11.4321428571429</v>
      </c>
      <c r="JP212" s="243">
        <f t="shared" si="1101"/>
        <v>2.5150714285714377</v>
      </c>
      <c r="JQ212" s="244">
        <v>13.928095238095301</v>
      </c>
      <c r="JR212" s="243">
        <f t="shared" si="881"/>
        <v>0</v>
      </c>
      <c r="JS212" s="243">
        <f t="shared" si="882"/>
        <v>3.1672473279059519</v>
      </c>
      <c r="JT212" s="243">
        <f t="shared" si="883"/>
        <v>1.5521278425857796</v>
      </c>
      <c r="JU212" s="243">
        <f t="shared" si="1102"/>
        <v>39.113621633161642</v>
      </c>
      <c r="JV212" s="244">
        <v>20.1642857142858</v>
      </c>
      <c r="JW212" s="243">
        <f t="shared" si="1103"/>
        <v>4.436142857142876</v>
      </c>
      <c r="JX212" s="244">
        <v>41.370000000000097</v>
      </c>
      <c r="JY212" s="243">
        <f t="shared" si="884"/>
        <v>0</v>
      </c>
      <c r="JZ212" s="243">
        <f t="shared" si="885"/>
        <v>7.4956894536076293</v>
      </c>
      <c r="KA212" s="243">
        <f t="shared" si="886"/>
        <v>3.6733059012518199</v>
      </c>
      <c r="KB212" s="243">
        <f t="shared" si="1104"/>
        <v>92.567308711545863</v>
      </c>
      <c r="KC212" s="244">
        <v>59.606666666666698</v>
      </c>
      <c r="KD212" s="243">
        <f t="shared" si="1105"/>
        <v>13.113466666666673</v>
      </c>
      <c r="KE212" s="244">
        <v>33.273333333333298</v>
      </c>
      <c r="KF212" s="243">
        <f t="shared" si="887"/>
        <v>0</v>
      </c>
      <c r="KG212" s="243">
        <f t="shared" si="888"/>
        <v>12.043185521895088</v>
      </c>
      <c r="KH212" s="243">
        <f t="shared" si="889"/>
        <v>5.9018326094280873</v>
      </c>
      <c r="KI212" s="243">
        <f t="shared" si="1106"/>
        <v>148.7261817575878</v>
      </c>
      <c r="KJ212" s="244">
        <v>17.8786777777777</v>
      </c>
      <c r="KK212" s="243">
        <f t="shared" si="1107"/>
        <v>3.933309111111094</v>
      </c>
      <c r="KL212" s="244">
        <v>17.329822222222202</v>
      </c>
      <c r="KM212" s="243">
        <f t="shared" si="890"/>
        <v>0</v>
      </c>
      <c r="KN212" s="243">
        <f t="shared" si="891"/>
        <v>4.4473691031369844</v>
      </c>
      <c r="KO212" s="243">
        <f t="shared" si="892"/>
        <v>2.1794589107123992</v>
      </c>
      <c r="KP212" s="243">
        <f t="shared" si="1108"/>
        <v>54.922364549952455</v>
      </c>
      <c r="KQ212" s="243">
        <f t="shared" si="1109"/>
        <v>275.8578980158731</v>
      </c>
      <c r="KR212" s="243">
        <f t="shared" si="1109"/>
        <v>60.688737563492083</v>
      </c>
      <c r="KS212" s="243">
        <f t="shared" si="1110"/>
        <v>554.3993432507383</v>
      </c>
      <c r="KT212" s="243">
        <f t="shared" si="1111"/>
        <v>0</v>
      </c>
      <c r="KU212" s="243">
        <f t="shared" si="1112"/>
        <v>0</v>
      </c>
      <c r="KV212" s="243">
        <f t="shared" si="1113"/>
        <v>0</v>
      </c>
      <c r="KW212" s="243">
        <f t="shared" si="1114"/>
        <v>101.23102914240013</v>
      </c>
      <c r="KX212" s="243">
        <f t="shared" si="1115"/>
        <v>3.2630453561699557</v>
      </c>
      <c r="KY212" s="243">
        <f t="shared" si="1116"/>
        <v>86.349586806628096</v>
      </c>
      <c r="KZ212" s="243">
        <f t="shared" si="1117"/>
        <v>49.608850398625194</v>
      </c>
      <c r="LA212" s="243">
        <f t="shared" si="1117"/>
        <v>1250.1430300453542</v>
      </c>
      <c r="LB212" s="244">
        <v>68.260000000000005</v>
      </c>
      <c r="LC212" s="243">
        <f t="shared" si="1118"/>
        <v>15.017200000000001</v>
      </c>
      <c r="LD212" s="243">
        <f t="shared" si="893"/>
        <v>0</v>
      </c>
      <c r="LE212" s="243">
        <f t="shared" si="1119"/>
        <v>0</v>
      </c>
      <c r="LF212" s="243">
        <f t="shared" si="1120"/>
        <v>0</v>
      </c>
      <c r="LG212" s="244">
        <v>5.8418285904083298</v>
      </c>
      <c r="LH212" s="243">
        <f t="shared" si="894"/>
        <v>10.125878779119972</v>
      </c>
      <c r="LI212" s="243">
        <f t="shared" si="1121"/>
        <v>0.32639401186832523</v>
      </c>
      <c r="LJ212" s="243">
        <f t="shared" si="1122"/>
        <v>8.6373264802144512</v>
      </c>
      <c r="LK212" s="243">
        <f t="shared" si="895"/>
        <v>4.9622453684764158</v>
      </c>
      <c r="LL212" s="243">
        <f t="shared" si="1123"/>
        <v>125.04858328560566</v>
      </c>
      <c r="LM212" s="243">
        <f t="shared" si="896"/>
        <v>0.54166666784117723</v>
      </c>
      <c r="LN212" s="244">
        <v>6.1545228937110799E-2</v>
      </c>
      <c r="LO212" s="243">
        <f t="shared" si="1124"/>
        <v>1.9838272432769494E-3</v>
      </c>
      <c r="LP212" s="243">
        <f t="shared" si="1125"/>
        <v>5.2497787819218517E-2</v>
      </c>
      <c r="LQ212" s="243">
        <f t="shared" si="897"/>
        <v>3.0160594838914402E-2</v>
      </c>
      <c r="LR212" s="243">
        <f t="shared" si="1126"/>
        <v>0.7600469899406429</v>
      </c>
      <c r="LS212" s="244">
        <v>405.37513333333402</v>
      </c>
      <c r="LT212" s="243">
        <f t="shared" si="898"/>
        <v>46.05951753658055</v>
      </c>
      <c r="LU212" s="243">
        <f t="shared" si="1127"/>
        <v>1.4846662735568077</v>
      </c>
      <c r="LV212" s="243">
        <f t="shared" si="1128"/>
        <v>39.288549582971015</v>
      </c>
      <c r="LW212" s="243">
        <f t="shared" si="899"/>
        <v>22.571732543495727</v>
      </c>
      <c r="LX212" s="243">
        <f t="shared" si="1129"/>
        <v>568.80766009609226</v>
      </c>
      <c r="LY212" s="245">
        <f t="shared" si="900"/>
        <v>0</v>
      </c>
      <c r="LZ212" s="244">
        <v>0</v>
      </c>
      <c r="MA212" s="249">
        <f t="shared" si="1130"/>
        <v>0</v>
      </c>
      <c r="MB212" s="249">
        <f t="shared" si="1131"/>
        <v>0</v>
      </c>
      <c r="MC212" s="249">
        <f t="shared" si="901"/>
        <v>0</v>
      </c>
      <c r="MD212" s="247">
        <f t="shared" si="1132"/>
        <v>0</v>
      </c>
      <c r="ME212" s="250">
        <f t="shared" si="1133"/>
        <v>5047.3331009389976</v>
      </c>
      <c r="MF212" s="251">
        <f t="shared" si="1180"/>
        <v>1697.8762355042477</v>
      </c>
      <c r="MG212" s="252" t="e">
        <f t="shared" si="1134"/>
        <v>#REF!</v>
      </c>
      <c r="MH212" s="252" t="e">
        <f t="shared" si="1181"/>
        <v>#REF!</v>
      </c>
      <c r="MI212" s="252">
        <f t="shared" si="1135"/>
        <v>405.37513333333402</v>
      </c>
      <c r="MJ212" s="252">
        <f t="shared" si="1136"/>
        <v>0</v>
      </c>
      <c r="MK212" s="252">
        <f t="shared" si="1182"/>
        <v>514.81383333333326</v>
      </c>
      <c r="ML212" s="252">
        <f t="shared" si="1137"/>
        <v>0</v>
      </c>
      <c r="MM212" s="252">
        <f t="shared" si="1138"/>
        <v>0</v>
      </c>
      <c r="MN212" s="252">
        <f t="shared" si="1139"/>
        <v>218.31200000000001</v>
      </c>
      <c r="MO212" s="252">
        <f t="shared" si="1140"/>
        <v>52.196800113179712</v>
      </c>
      <c r="MP212" s="253">
        <f t="shared" si="1141"/>
        <v>1.3376000029003512</v>
      </c>
      <c r="MQ212" s="254">
        <f t="shared" si="1183"/>
        <v>0</v>
      </c>
      <c r="MR212" s="255">
        <f t="shared" si="1142"/>
        <v>0</v>
      </c>
      <c r="MS212" s="255">
        <f t="shared" si="1184"/>
        <v>0</v>
      </c>
      <c r="MT212" s="255">
        <f t="shared" si="1185"/>
        <v>433.51565058966958</v>
      </c>
      <c r="MU212" s="255">
        <f t="shared" si="902"/>
        <v>13.973790866965787</v>
      </c>
      <c r="MV212" s="255">
        <f t="shared" si="1143"/>
        <v>451.13988365128188</v>
      </c>
      <c r="MW212" s="255" t="e">
        <f t="shared" si="903"/>
        <v>#REF!</v>
      </c>
      <c r="MX212" s="255" t="e">
        <f t="shared" si="904"/>
        <v>#REF!</v>
      </c>
      <c r="MY212" s="256" t="e">
        <f t="shared" si="1144"/>
        <v>#REF!</v>
      </c>
      <c r="MZ212" s="254">
        <f t="shared" si="1145"/>
        <v>197.27845357599395</v>
      </c>
      <c r="NA212" s="255">
        <f t="shared" si="905"/>
        <v>222.33281718014518</v>
      </c>
      <c r="NB212" s="255">
        <f t="shared" si="1146"/>
        <v>0.66333099873623613</v>
      </c>
      <c r="NC212" s="255">
        <f t="shared" si="906"/>
        <v>0.82253043843293283</v>
      </c>
      <c r="ND212" s="255">
        <f t="shared" si="1147"/>
        <v>201.69556159465529</v>
      </c>
      <c r="NE212" s="255">
        <f t="shared" si="1215"/>
        <v>0.97810012285972692</v>
      </c>
      <c r="NF212" s="256">
        <f t="shared" si="1186"/>
        <v>3.2887734042919745E-3</v>
      </c>
      <c r="NG212" s="257">
        <f t="shared" si="1187"/>
        <v>1.1250080212202154</v>
      </c>
      <c r="NH212" s="254">
        <f t="shared" si="1148"/>
        <v>581.36654628272697</v>
      </c>
      <c r="NI212" s="255">
        <f t="shared" si="907"/>
        <v>655.20009766063333</v>
      </c>
      <c r="NJ212" s="255" t="e">
        <f t="shared" si="1149"/>
        <v>#REF!</v>
      </c>
      <c r="NK212" s="255" t="e">
        <f t="shared" si="908"/>
        <v>#REF!</v>
      </c>
      <c r="NL212" s="255">
        <f t="shared" si="1150"/>
        <v>623.57452453303074</v>
      </c>
      <c r="NM212" s="255">
        <f t="shared" si="1188"/>
        <v>0.93231285661980567</v>
      </c>
      <c r="NN212" s="256" t="e">
        <f t="shared" si="1189"/>
        <v>#REF!</v>
      </c>
      <c r="NO212" s="257" t="e">
        <f t="shared" si="1216"/>
        <v>#REF!</v>
      </c>
      <c r="NP212" s="254">
        <f t="shared" si="1151"/>
        <v>69.600827862619255</v>
      </c>
      <c r="NQ212" s="255">
        <f t="shared" si="909"/>
        <v>78.440133001171901</v>
      </c>
      <c r="NR212" s="255">
        <f t="shared" si="1152"/>
        <v>61.212345613068365</v>
      </c>
      <c r="NS212" s="255">
        <f t="shared" si="910"/>
        <v>75.903308560204778</v>
      </c>
      <c r="NT212" s="255">
        <f t="shared" si="1153"/>
        <v>655.51626134784624</v>
      </c>
      <c r="NU212" s="255">
        <f t="shared" si="1154"/>
        <v>0.10617711865684129</v>
      </c>
      <c r="NV212" s="256">
        <f t="shared" si="1155"/>
        <v>9.3380361742981019E-2</v>
      </c>
      <c r="NW212" s="257">
        <f t="shared" si="911"/>
        <v>1.0358957808877343</v>
      </c>
      <c r="NX212" s="254">
        <f t="shared" si="1156"/>
        <v>18.553787972862811</v>
      </c>
      <c r="NY212" s="255">
        <f t="shared" si="912"/>
        <v>20.910119045416387</v>
      </c>
      <c r="NZ212" s="255">
        <f t="shared" si="1157"/>
        <v>6.5677762404437512E-2</v>
      </c>
      <c r="OA212" s="255">
        <f t="shared" si="913"/>
        <v>8.1440425381502521E-2</v>
      </c>
      <c r="OB212" s="255">
        <f t="shared" si="1158"/>
        <v>19.970291148282072</v>
      </c>
      <c r="OC212" s="255">
        <f t="shared" si="1190"/>
        <v>0.92906947801103468</v>
      </c>
      <c r="OD212" s="256">
        <f t="shared" si="1191"/>
        <v>3.2887734042919745E-3</v>
      </c>
      <c r="OE212" s="257">
        <f t="shared" si="1192"/>
        <v>1.1187811293244314</v>
      </c>
      <c r="OF212" s="254">
        <f t="shared" si="1159"/>
        <v>0</v>
      </c>
      <c r="OG212" s="255">
        <f t="shared" si="914"/>
        <v>0</v>
      </c>
      <c r="OH212" s="255">
        <f t="shared" si="1160"/>
        <v>0</v>
      </c>
      <c r="OI212" s="255">
        <f t="shared" si="915"/>
        <v>0</v>
      </c>
      <c r="OJ212" s="255">
        <f t="shared" si="1161"/>
        <v>0</v>
      </c>
      <c r="OK212" s="255"/>
      <c r="OL212" s="256"/>
      <c r="OM212" s="257"/>
      <c r="ON212" s="258"/>
      <c r="OO212" s="254">
        <f t="shared" si="1162"/>
        <v>0</v>
      </c>
      <c r="OP212" s="255">
        <f t="shared" si="916"/>
        <v>0</v>
      </c>
      <c r="OQ212" s="255">
        <f t="shared" si="1163"/>
        <v>0</v>
      </c>
      <c r="OR212" s="255">
        <f t="shared" si="917"/>
        <v>0</v>
      </c>
      <c r="OS212" s="255">
        <f t="shared" si="1164"/>
        <v>0</v>
      </c>
      <c r="OT212" s="255"/>
      <c r="OU212" s="256"/>
      <c r="OV212" s="257"/>
      <c r="OW212" s="258"/>
      <c r="OX212" s="254">
        <f t="shared" si="1165"/>
        <v>367.88536349413999</v>
      </c>
      <c r="OY212" s="255">
        <f t="shared" si="918"/>
        <v>414.60680465789579</v>
      </c>
      <c r="OZ212" s="255">
        <f t="shared" si="1166"/>
        <v>1.9735332814238142</v>
      </c>
      <c r="PA212" s="255">
        <f t="shared" si="919"/>
        <v>2.4471812689655295</v>
      </c>
      <c r="PB212" s="255">
        <f t="shared" si="1167"/>
        <v>600.08186603804268</v>
      </c>
      <c r="PC212" s="255">
        <f t="shared" si="1218"/>
        <v>0.61305862468908134</v>
      </c>
      <c r="PD212" s="259">
        <f t="shared" si="920"/>
        <v>3.2887734042919745E-3</v>
      </c>
      <c r="PE212" s="257">
        <f t="shared" si="1219"/>
        <v>1.0786477509525434</v>
      </c>
      <c r="PF212" s="254">
        <f t="shared" si="921"/>
        <v>6.1718107719054718</v>
      </c>
      <c r="PG212" s="255">
        <f t="shared" si="922"/>
        <v>6.9556307399374671</v>
      </c>
      <c r="PH212" s="255">
        <f t="shared" si="1168"/>
        <v>0.19116818557269824</v>
      </c>
      <c r="PI212" s="255">
        <f t="shared" si="923"/>
        <v>0.23704855011014581</v>
      </c>
      <c r="PJ212" s="255">
        <f t="shared" si="924"/>
        <v>58.127502887700203</v>
      </c>
      <c r="PK212" s="255">
        <f t="shared" si="1193"/>
        <v>0.1061771186666859</v>
      </c>
      <c r="PL212" s="259">
        <f t="shared" si="1194"/>
        <v>3.2887734045969055E-3</v>
      </c>
      <c r="PM212" s="257">
        <f t="shared" si="1195"/>
        <v>1.0142737996877724</v>
      </c>
      <c r="PN212" s="254">
        <f t="shared" si="925"/>
        <v>0.15815939077684346</v>
      </c>
      <c r="PO212" s="255">
        <f t="shared" si="926"/>
        <v>0.17824563340550259</v>
      </c>
      <c r="PP212" s="255">
        <f t="shared" si="1169"/>
        <v>4.8988935149672144E-3</v>
      </c>
      <c r="PQ212" s="255">
        <f t="shared" si="927"/>
        <v>6.0746279585593456E-3</v>
      </c>
      <c r="PR212" s="255">
        <f t="shared" si="928"/>
        <v>1.4895807379492163</v>
      </c>
      <c r="PS212" s="255">
        <f t="shared" si="1196"/>
        <v>0.10617711866668587</v>
      </c>
      <c r="PT212" s="259">
        <f t="shared" si="1197"/>
        <v>3.2887734045969051E-3</v>
      </c>
      <c r="PU212" s="257">
        <f t="shared" si="1198"/>
        <v>1.0142737996877724</v>
      </c>
      <c r="PV212" s="254">
        <f t="shared" si="929"/>
        <v>187.3430510861516</v>
      </c>
      <c r="PW212" s="255">
        <f t="shared" si="930"/>
        <v>211.13561857409286</v>
      </c>
      <c r="PX212" s="255">
        <f t="shared" si="931"/>
        <v>0.62147210883354131</v>
      </c>
      <c r="PY212" s="255">
        <f t="shared" si="932"/>
        <v>0.77062541495359127</v>
      </c>
      <c r="PZ212" s="255">
        <f t="shared" si="933"/>
        <v>188.9677495027467</v>
      </c>
      <c r="QA212" s="255">
        <f t="shared" si="1170"/>
        <v>0.99140224498164176</v>
      </c>
      <c r="QB212" s="259">
        <f t="shared" si="934"/>
        <v>3.2887734042919745E-3</v>
      </c>
      <c r="QC212" s="257">
        <f t="shared" si="1171"/>
        <v>1.1266973907296987</v>
      </c>
      <c r="QD212" s="254">
        <f t="shared" si="935"/>
        <v>111.14070459629971</v>
      </c>
      <c r="QE212" s="255">
        <f t="shared" si="936"/>
        <v>125.25557408002977</v>
      </c>
      <c r="QF212" s="255">
        <f t="shared" si="937"/>
        <v>0.37142356223219647</v>
      </c>
      <c r="QG212" s="255">
        <f t="shared" si="938"/>
        <v>0.46056521716792365</v>
      </c>
      <c r="QH212" s="255">
        <f t="shared" si="939"/>
        <v>112.93680548117868</v>
      </c>
      <c r="QI212" s="255">
        <f t="shared" si="1199"/>
        <v>0.98409640792276265</v>
      </c>
      <c r="QJ212" s="259">
        <f t="shared" si="1200"/>
        <v>3.2887734042919741E-3</v>
      </c>
      <c r="QK212" s="257">
        <f t="shared" si="1201"/>
        <v>1.1257695494232209</v>
      </c>
      <c r="QL212" s="254">
        <f t="shared" si="940"/>
        <v>441.8931314834515</v>
      </c>
      <c r="QM212" s="255">
        <f t="shared" si="941"/>
        <v>498.01355918184981</v>
      </c>
      <c r="QN212" s="255">
        <f t="shared" si="942"/>
        <v>3.2630453561699557</v>
      </c>
      <c r="QO212" s="255">
        <f t="shared" si="943"/>
        <v>4.0461762416507447</v>
      </c>
      <c r="QP212" s="255">
        <f t="shared" si="1172"/>
        <v>992.17700797250325</v>
      </c>
      <c r="QQ212" s="255">
        <f t="shared" si="1173"/>
        <v>0.44537731466530611</v>
      </c>
      <c r="QR212" s="259">
        <f t="shared" si="944"/>
        <v>3.2887734042919754E-3</v>
      </c>
      <c r="QS212" s="257">
        <f t="shared" si="1174"/>
        <v>1.0573522245795239</v>
      </c>
      <c r="QT212" s="254">
        <f t="shared" si="945"/>
        <v>93.814738305861638</v>
      </c>
      <c r="QU212" s="255">
        <f t="shared" si="946"/>
        <v>105.72921007070606</v>
      </c>
      <c r="QV212" s="255">
        <f t="shared" si="947"/>
        <v>0.32639401186832523</v>
      </c>
      <c r="QW212" s="255">
        <f t="shared" si="948"/>
        <v>0.4047285747167233</v>
      </c>
      <c r="QX212" s="255">
        <f t="shared" si="949"/>
        <v>99.244907369528306</v>
      </c>
      <c r="QY212" s="255">
        <f t="shared" si="1202"/>
        <v>0.94528516165118692</v>
      </c>
      <c r="QZ212" s="259">
        <f t="shared" si="1203"/>
        <v>3.2887734042919741E-3</v>
      </c>
      <c r="RA212" s="257">
        <f t="shared" si="1204"/>
        <v>1.1208405211467307</v>
      </c>
      <c r="RB212" s="254">
        <f t="shared" si="950"/>
        <v>6.4047301139446594E-2</v>
      </c>
      <c r="RC212" s="255">
        <f t="shared" si="951"/>
        <v>7.2181308384156317E-2</v>
      </c>
      <c r="RD212" s="255">
        <f t="shared" si="1175"/>
        <v>1.9838272432769494E-3</v>
      </c>
      <c r="RE212" s="255">
        <f t="shared" si="952"/>
        <v>2.4599457816634174E-3</v>
      </c>
      <c r="RF212" s="255">
        <f t="shared" si="953"/>
        <v>0.60321189677828801</v>
      </c>
      <c r="RG212" s="255">
        <f t="shared" si="1205"/>
        <v>0.1061771186568413</v>
      </c>
      <c r="RH212" s="259">
        <f t="shared" si="1206"/>
        <v>3.2887734042919745E-3</v>
      </c>
      <c r="RI212" s="257">
        <f t="shared" si="1207"/>
        <v>1.0142737996864488</v>
      </c>
      <c r="RJ212" s="254">
        <f t="shared" si="954"/>
        <v>47.932030491224637</v>
      </c>
      <c r="RK212" s="255">
        <f t="shared" si="955"/>
        <v>54.019398363610165</v>
      </c>
      <c r="RL212" s="255">
        <f t="shared" si="1176"/>
        <v>1.4846662735568077</v>
      </c>
      <c r="RM212" s="255">
        <f t="shared" si="956"/>
        <v>1.8409861792104416</v>
      </c>
      <c r="RN212" s="255">
        <f t="shared" si="957"/>
        <v>451.43465086991449</v>
      </c>
      <c r="RO212" s="255">
        <f t="shared" si="1208"/>
        <v>0.1061771186568413</v>
      </c>
      <c r="RP212" s="259">
        <f t="shared" si="1209"/>
        <v>3.2887734042919745E-3</v>
      </c>
      <c r="RQ212" s="257">
        <f t="shared" si="1210"/>
        <v>1.0142737996864488</v>
      </c>
      <c r="RR212" s="254">
        <f t="shared" si="958"/>
        <v>0</v>
      </c>
      <c r="RS212" s="255">
        <f t="shared" si="959"/>
        <v>0</v>
      </c>
      <c r="RT212" s="255">
        <f t="shared" si="1177"/>
        <v>0</v>
      </c>
      <c r="RU212" s="255">
        <f t="shared" si="960"/>
        <v>0</v>
      </c>
      <c r="RV212" s="255">
        <f t="shared" si="961"/>
        <v>0</v>
      </c>
      <c r="RW212" s="255"/>
      <c r="RX212" s="259"/>
      <c r="RY212" s="257"/>
      <c r="RZ212" s="260"/>
      <c r="SA212" s="242" t="e">
        <f t="shared" si="962"/>
        <v>#REF!</v>
      </c>
      <c r="SB212" s="242">
        <f t="shared" si="963"/>
        <v>0.22612661226526332</v>
      </c>
      <c r="SC212" s="242">
        <f t="shared" si="964"/>
        <v>0.45455106865353784</v>
      </c>
      <c r="SD212" s="242">
        <f t="shared" si="965"/>
        <v>2.1816232021826414E-2</v>
      </c>
      <c r="SE212" s="242">
        <f t="shared" si="966"/>
        <v>0</v>
      </c>
      <c r="SF212" s="262">
        <v>0</v>
      </c>
      <c r="SG212" s="242">
        <f t="shared" si="967"/>
        <v>0</v>
      </c>
      <c r="SH212" s="262">
        <v>0</v>
      </c>
      <c r="SI212" s="242">
        <f t="shared" si="968"/>
        <v>0.55636650994132197</v>
      </c>
      <c r="SJ212" s="242">
        <f t="shared" si="969"/>
        <v>3.9455250807854343E-2</v>
      </c>
      <c r="SK212" s="242">
        <f t="shared" si="970"/>
        <v>1.0142737996877724E-3</v>
      </c>
      <c r="SL212" s="242">
        <f t="shared" si="971"/>
        <v>0.21317114632605899</v>
      </c>
      <c r="SM212" s="242">
        <f t="shared" si="972"/>
        <v>0.12698680517493932</v>
      </c>
      <c r="SN212" s="242">
        <f t="shared" si="973"/>
        <v>0.83573119830765574</v>
      </c>
      <c r="SO212" s="242">
        <f t="shared" si="974"/>
        <v>0.10950611891603558</v>
      </c>
      <c r="SP212" s="242">
        <f t="shared" si="975"/>
        <v>4.0570951987457956E-4</v>
      </c>
      <c r="SQ212" s="242">
        <f t="shared" si="976"/>
        <v>0.30651354226524485</v>
      </c>
      <c r="SR212" s="242">
        <f t="shared" si="977"/>
        <v>0</v>
      </c>
      <c r="SS212" s="242" t="e">
        <f t="shared" si="978"/>
        <v>#REF!</v>
      </c>
      <c r="ST212" s="242" t="e">
        <f t="shared" si="979"/>
        <v>#REF!</v>
      </c>
      <c r="SU212" s="242" t="e">
        <f t="shared" si="1211"/>
        <v>#REF!</v>
      </c>
      <c r="SV212" s="242" t="e">
        <f t="shared" si="1212"/>
        <v>#REF!</v>
      </c>
      <c r="SW212" s="242" t="e">
        <f t="shared" si="980"/>
        <v>#REF!</v>
      </c>
      <c r="SX212" s="242" t="e">
        <f t="shared" si="980"/>
        <v>#REF!</v>
      </c>
      <c r="SY212" s="242" t="e">
        <f t="shared" si="980"/>
        <v>#REF!</v>
      </c>
      <c r="SZ212" s="263" t="e">
        <f t="shared" si="980"/>
        <v>#REF!</v>
      </c>
      <c r="TA212" s="264">
        <f t="shared" si="981"/>
        <v>1149.1492000000001</v>
      </c>
      <c r="TB212" s="264">
        <f t="shared" si="982"/>
        <v>378.28200000000004</v>
      </c>
      <c r="TC212" s="264">
        <f t="shared" si="983"/>
        <v>825.82159999999999</v>
      </c>
      <c r="TD212" s="264">
        <f t="shared" si="984"/>
        <v>36.698999999999998</v>
      </c>
      <c r="TE212" s="264">
        <f t="shared" si="985"/>
        <v>0</v>
      </c>
      <c r="TF212" s="264">
        <f t="shared" si="985"/>
        <v>0</v>
      </c>
      <c r="TG212" s="264">
        <f t="shared" si="986"/>
        <v>970.73560000000009</v>
      </c>
      <c r="TH212" s="264">
        <f t="shared" si="987"/>
        <v>73.209800000000001</v>
      </c>
      <c r="TI212" s="264">
        <f t="shared" si="988"/>
        <v>1.8820000000000001</v>
      </c>
      <c r="TJ212" s="264">
        <f t="shared" si="989"/>
        <v>356.07440000000003</v>
      </c>
      <c r="TK212" s="264">
        <f t="shared" si="990"/>
        <v>212.28960000000001</v>
      </c>
      <c r="TL212" s="264">
        <f t="shared" si="991"/>
        <v>1487.5328</v>
      </c>
      <c r="TM212" s="264">
        <f t="shared" si="992"/>
        <v>183.87139999999999</v>
      </c>
      <c r="TN212" s="264">
        <f t="shared" si="993"/>
        <v>0.75280000000000002</v>
      </c>
      <c r="TO212" s="264">
        <f t="shared" si="994"/>
        <v>568.74040000000002</v>
      </c>
      <c r="TP212" s="264">
        <f t="shared" si="994"/>
        <v>0</v>
      </c>
      <c r="TQ212" s="264"/>
      <c r="TR212" s="264"/>
      <c r="TS212" s="264" t="e">
        <f t="shared" si="995"/>
        <v>#REF!</v>
      </c>
      <c r="TT212" s="264">
        <f t="shared" si="996"/>
        <v>425.57028428322553</v>
      </c>
      <c r="TU212" s="264">
        <f t="shared" si="997"/>
        <v>855.46511120595824</v>
      </c>
      <c r="TV212" s="264">
        <f t="shared" si="998"/>
        <v>41.058148665077312</v>
      </c>
      <c r="TW212" s="264">
        <f t="shared" si="998"/>
        <v>0</v>
      </c>
      <c r="TX212" s="264">
        <f t="shared" si="999"/>
        <v>0</v>
      </c>
      <c r="TY212" s="264">
        <f t="shared" si="1000"/>
        <v>1047.0817717095679</v>
      </c>
      <c r="TZ212" s="264">
        <f t="shared" si="1001"/>
        <v>74.254782020381867</v>
      </c>
      <c r="UA212" s="264">
        <f t="shared" si="1002"/>
        <v>1.9088632910123877</v>
      </c>
      <c r="UB212" s="264">
        <f t="shared" si="1003"/>
        <v>401.188097385643</v>
      </c>
      <c r="UC212" s="264">
        <f t="shared" si="1004"/>
        <v>238.98916733923579</v>
      </c>
      <c r="UD212" s="264">
        <f t="shared" si="1005"/>
        <v>1572.846115215008</v>
      </c>
      <c r="UE212" s="264">
        <f t="shared" si="1006"/>
        <v>206.09051579997896</v>
      </c>
      <c r="UF212" s="264">
        <f t="shared" si="1007"/>
        <v>0.76354531640395873</v>
      </c>
      <c r="UG212" s="264">
        <f t="shared" si="1008"/>
        <v>576.85848654319079</v>
      </c>
      <c r="UH212" s="264">
        <f t="shared" si="1008"/>
        <v>0</v>
      </c>
      <c r="UI212" s="191"/>
      <c r="UJ212" s="191"/>
      <c r="UK212" s="191"/>
      <c r="UL212" s="191"/>
      <c r="UM212" s="189"/>
      <c r="UN212" s="191"/>
      <c r="UO212" s="191"/>
      <c r="UP212" s="191"/>
      <c r="UQ212" s="191"/>
      <c r="UR212" s="191"/>
      <c r="US212" s="191"/>
      <c r="UT212" s="191"/>
      <c r="UU212" s="191"/>
      <c r="UV212" s="192"/>
      <c r="UW212" s="191"/>
      <c r="UX212" s="191"/>
      <c r="UY212" s="191"/>
      <c r="UZ212" s="191"/>
      <c r="VA212" s="191"/>
      <c r="VB212" s="191"/>
      <c r="VC212" s="191"/>
      <c r="VD212" s="191"/>
      <c r="VE212" s="191"/>
      <c r="VF212" s="191"/>
      <c r="VG212" s="191"/>
      <c r="VH212" s="191"/>
      <c r="VI212" s="191"/>
      <c r="VJ212" s="191"/>
      <c r="VK212" s="191"/>
      <c r="VL212" s="191"/>
      <c r="VM212" s="191"/>
      <c r="VN212" s="219"/>
      <c r="VO212" s="191"/>
      <c r="VP212" s="191"/>
      <c r="VQ212" s="191"/>
      <c r="VR212" s="191"/>
      <c r="VS212" s="191"/>
      <c r="VT212" s="191"/>
      <c r="VU212" s="191"/>
      <c r="VV212" s="191"/>
    </row>
    <row r="213" spans="1:594" ht="23.1" hidden="1" customHeight="1" thickBot="1" x14ac:dyDescent="0.35">
      <c r="A213" s="265">
        <v>176</v>
      </c>
      <c r="B213" s="266" t="s">
        <v>183</v>
      </c>
      <c r="C213" s="265">
        <v>5</v>
      </c>
      <c r="D213" s="267">
        <v>2740.4</v>
      </c>
      <c r="E213" s="239"/>
      <c r="F213" s="240">
        <f t="shared" si="1009"/>
        <v>2740.4</v>
      </c>
      <c r="G213" s="240"/>
      <c r="H213" s="268">
        <f>1413</f>
        <v>1413</v>
      </c>
      <c r="I213" s="269">
        <v>3.2048999999999999</v>
      </c>
      <c r="J213" s="269">
        <v>3.2048999999999999</v>
      </c>
      <c r="K213" s="269">
        <f t="shared" si="1220"/>
        <v>2.6129999999999995</v>
      </c>
      <c r="L213" s="269">
        <f t="shared" si="1221"/>
        <v>2.8676999999999997</v>
      </c>
      <c r="M213" s="269">
        <v>0.3972</v>
      </c>
      <c r="N213" s="269">
        <v>0.25469999999999998</v>
      </c>
      <c r="O213" s="269">
        <v>0.3372</v>
      </c>
      <c r="P213" s="269">
        <v>1.9E-2</v>
      </c>
      <c r="Q213" s="269">
        <v>0</v>
      </c>
      <c r="R213" s="269">
        <v>0</v>
      </c>
      <c r="S213" s="269">
        <v>0.5403</v>
      </c>
      <c r="T213" s="269">
        <v>4.6300000000000001E-2</v>
      </c>
      <c r="U213" s="269">
        <v>1.1999999999999999E-3</v>
      </c>
      <c r="V213" s="269">
        <v>0.1336</v>
      </c>
      <c r="W213" s="269">
        <v>0.20710000000000001</v>
      </c>
      <c r="X213" s="269">
        <v>0.8276</v>
      </c>
      <c r="Y213" s="269">
        <v>0.13689999999999999</v>
      </c>
      <c r="Z213" s="269">
        <v>2.0000000000000001E-4</v>
      </c>
      <c r="AA213" s="269">
        <v>0.30359999999999998</v>
      </c>
      <c r="AB213" s="269">
        <v>0</v>
      </c>
      <c r="AC213" s="244">
        <v>266.06</v>
      </c>
      <c r="AD213" s="243">
        <f t="shared" si="1217"/>
        <v>58.533200000000001</v>
      </c>
      <c r="AE213" s="243">
        <f t="shared" si="806"/>
        <v>0</v>
      </c>
      <c r="AF213" s="243">
        <f t="shared" si="1010"/>
        <v>0</v>
      </c>
      <c r="AG213" s="243">
        <f t="shared" si="1011"/>
        <v>0</v>
      </c>
      <c r="AH213" s="244">
        <v>9.6714459193749995</v>
      </c>
      <c r="AI213" s="243">
        <f t="shared" si="807"/>
        <v>37.979804518306217</v>
      </c>
      <c r="AJ213" s="243">
        <f t="shared" si="1012"/>
        <v>1.2242276484947281</v>
      </c>
      <c r="AK213" s="243">
        <f t="shared" si="1013"/>
        <v>32.396592773338</v>
      </c>
      <c r="AL213" s="243">
        <f t="shared" si="808"/>
        <v>18.61222252188406</v>
      </c>
      <c r="AM213" s="243">
        <f t="shared" si="1014"/>
        <v>469.02800755147831</v>
      </c>
      <c r="AN213" s="244">
        <v>397.25</v>
      </c>
      <c r="AO213" s="244">
        <v>87.394999999999996</v>
      </c>
      <c r="AP213" s="243">
        <f t="shared" si="1015"/>
        <v>0</v>
      </c>
      <c r="AQ213" s="243">
        <f t="shared" si="1016"/>
        <v>0</v>
      </c>
      <c r="AR213" s="243">
        <f t="shared" si="1017"/>
        <v>0</v>
      </c>
      <c r="AS213" s="244">
        <v>47.479160967924997</v>
      </c>
      <c r="AT213" s="244" t="e">
        <f t="shared" si="809"/>
        <v>#REF!</v>
      </c>
      <c r="AU213" s="243">
        <f t="shared" si="810"/>
        <v>60.460990594572685</v>
      </c>
      <c r="AV213" s="243">
        <f t="shared" si="1018"/>
        <v>1.948878286237071</v>
      </c>
      <c r="AW213" s="243">
        <f t="shared" si="1019"/>
        <v>51.572937665355411</v>
      </c>
      <c r="AX213" s="243">
        <f t="shared" si="811"/>
        <v>29.629257578124886</v>
      </c>
      <c r="AY213" s="243">
        <f t="shared" si="1020"/>
        <v>746.65729096874713</v>
      </c>
      <c r="AZ213" s="244">
        <v>113</v>
      </c>
      <c r="BA213" s="243">
        <f t="shared" si="1021"/>
        <v>575.9798333333332</v>
      </c>
      <c r="BB213" s="243">
        <f t="shared" si="1022"/>
        <v>60.066468333333319</v>
      </c>
      <c r="BC213" s="243">
        <f t="shared" si="1023"/>
        <v>48.053174666666656</v>
      </c>
      <c r="BD213" s="243">
        <f t="shared" si="1024"/>
        <v>12.013293666666662</v>
      </c>
      <c r="BE213" s="244">
        <v>22.524925625000002</v>
      </c>
      <c r="BF213" s="243">
        <f t="shared" si="1025"/>
        <v>18.019940500000001</v>
      </c>
      <c r="BG213" s="243">
        <f t="shared" si="1026"/>
        <v>4.504985125000001</v>
      </c>
      <c r="BH213" s="243">
        <f t="shared" si="812"/>
        <v>74.828154216319732</v>
      </c>
      <c r="BI213" s="243">
        <f t="shared" si="1027"/>
        <v>2.4119843806276484</v>
      </c>
      <c r="BJ213" s="243">
        <f t="shared" si="1028"/>
        <v>63.828059961661857</v>
      </c>
      <c r="BK213" s="243">
        <f t="shared" si="813"/>
        <v>36.669969075399315</v>
      </c>
      <c r="BL213" s="243">
        <f t="shared" si="1029"/>
        <v>924.08322070006261</v>
      </c>
      <c r="BM213" s="244">
        <v>18.95</v>
      </c>
      <c r="BN213" s="243">
        <f t="shared" si="1030"/>
        <v>4.1689999999999996</v>
      </c>
      <c r="BO213" s="243">
        <f t="shared" si="814"/>
        <v>0</v>
      </c>
      <c r="BP213" s="243">
        <f t="shared" si="1031"/>
        <v>0</v>
      </c>
      <c r="BQ213" s="243">
        <f t="shared" si="1032"/>
        <v>0</v>
      </c>
      <c r="BR213" s="244">
        <v>2.2776878074916702</v>
      </c>
      <c r="BS213" s="243">
        <f t="shared" si="815"/>
        <v>2.8856214682471615</v>
      </c>
      <c r="BT213" s="243">
        <f t="shared" si="1033"/>
        <v>9.3014106558010082E-2</v>
      </c>
      <c r="BU213" s="243">
        <f t="shared" si="1034"/>
        <v>2.4614213998849221</v>
      </c>
      <c r="BV213" s="243">
        <f t="shared" si="816"/>
        <v>1.4141154637869418</v>
      </c>
      <c r="BW213" s="243">
        <f t="shared" si="1035"/>
        <v>35.635709687430925</v>
      </c>
      <c r="BX213" s="244">
        <v>0</v>
      </c>
      <c r="BY213" s="243">
        <f t="shared" si="817"/>
        <v>0</v>
      </c>
      <c r="BZ213" s="243">
        <f t="shared" si="1036"/>
        <v>0</v>
      </c>
      <c r="CA213" s="243">
        <f t="shared" si="1037"/>
        <v>0</v>
      </c>
      <c r="CB213" s="243">
        <f t="shared" si="818"/>
        <v>0</v>
      </c>
      <c r="CC213" s="243">
        <f t="shared" si="1038"/>
        <v>0</v>
      </c>
      <c r="CD213" s="245"/>
      <c r="CE213" s="243">
        <f t="shared" si="819"/>
        <v>0</v>
      </c>
      <c r="CF213" s="243">
        <f t="shared" si="1039"/>
        <v>0</v>
      </c>
      <c r="CG213" s="243">
        <f t="shared" si="1040"/>
        <v>0</v>
      </c>
      <c r="CH213" s="243">
        <f t="shared" si="820"/>
        <v>0</v>
      </c>
      <c r="CI213" s="243">
        <f t="shared" si="1041"/>
        <v>0</v>
      </c>
      <c r="CJ213" s="245"/>
      <c r="CK213" s="243">
        <f t="shared" si="821"/>
        <v>0</v>
      </c>
      <c r="CL213" s="243">
        <f t="shared" si="1042"/>
        <v>0</v>
      </c>
      <c r="CM213" s="243">
        <f t="shared" si="1043"/>
        <v>0</v>
      </c>
      <c r="CN213" s="243">
        <f t="shared" si="822"/>
        <v>0</v>
      </c>
      <c r="CO213" s="243">
        <f t="shared" si="1044"/>
        <v>0</v>
      </c>
      <c r="CP213" s="243">
        <v>0</v>
      </c>
      <c r="CQ213" s="243">
        <f t="shared" si="823"/>
        <v>0</v>
      </c>
      <c r="CR213" s="243">
        <f t="shared" si="1178"/>
        <v>0</v>
      </c>
      <c r="CS213" s="243">
        <f t="shared" si="1045"/>
        <v>0</v>
      </c>
      <c r="CT213" s="243">
        <f t="shared" si="824"/>
        <v>0</v>
      </c>
      <c r="CU213" s="243">
        <f t="shared" si="1046"/>
        <v>0</v>
      </c>
      <c r="CV213" s="243"/>
      <c r="CW213" s="243">
        <f t="shared" si="825"/>
        <v>0</v>
      </c>
      <c r="CX213" s="243">
        <f t="shared" si="1179"/>
        <v>0</v>
      </c>
      <c r="CY213" s="243">
        <f t="shared" si="1047"/>
        <v>0</v>
      </c>
      <c r="CZ213" s="243">
        <f t="shared" si="826"/>
        <v>0</v>
      </c>
      <c r="DA213" s="243">
        <f t="shared" si="1048"/>
        <v>0</v>
      </c>
      <c r="DB213" s="244">
        <v>0</v>
      </c>
      <c r="DC213" s="243">
        <f t="shared" si="1049"/>
        <v>0</v>
      </c>
      <c r="DD213" s="243">
        <f t="shared" si="827"/>
        <v>0</v>
      </c>
      <c r="DE213" s="244">
        <v>0</v>
      </c>
      <c r="DF213" s="244">
        <v>0</v>
      </c>
      <c r="DG213" s="243">
        <f t="shared" si="828"/>
        <v>0</v>
      </c>
      <c r="DH213" s="243">
        <f t="shared" si="829"/>
        <v>0</v>
      </c>
      <c r="DI213" s="243">
        <f t="shared" si="1050"/>
        <v>0</v>
      </c>
      <c r="DJ213" s="244">
        <v>197.43</v>
      </c>
      <c r="DK213" s="243">
        <f t="shared" si="1051"/>
        <v>43.434600000000003</v>
      </c>
      <c r="DL213" s="243">
        <f t="shared" si="830"/>
        <v>0</v>
      </c>
      <c r="DM213" s="244">
        <v>8.2475678816099904</v>
      </c>
      <c r="DN213" s="244">
        <v>9.2855398216666707</v>
      </c>
      <c r="DO213" s="243">
        <f t="shared" si="831"/>
        <v>29.359654233119215</v>
      </c>
      <c r="DP213" s="243">
        <f t="shared" si="832"/>
        <v>14.387868096819794</v>
      </c>
      <c r="DQ213" s="243">
        <f t="shared" si="1052"/>
        <v>362.57427603985872</v>
      </c>
      <c r="DR213" s="244">
        <v>41.61</v>
      </c>
      <c r="DS213" s="243">
        <f t="shared" si="1053"/>
        <v>9.1541999999999994</v>
      </c>
      <c r="DT213" s="243">
        <f t="shared" si="833"/>
        <v>0</v>
      </c>
      <c r="DU213" s="244">
        <v>1.76021338593</v>
      </c>
      <c r="DV213" s="244">
        <v>0</v>
      </c>
      <c r="DW213" s="243">
        <f t="shared" si="834"/>
        <v>5.9679268423663681</v>
      </c>
      <c r="DX213" s="243">
        <f t="shared" si="835"/>
        <v>2.9246170114148189</v>
      </c>
      <c r="DY213" s="243">
        <f t="shared" si="836"/>
        <v>73.700348687653417</v>
      </c>
      <c r="DZ213" s="244">
        <v>138</v>
      </c>
      <c r="EA213" s="243">
        <f t="shared" si="1054"/>
        <v>30.36</v>
      </c>
      <c r="EB213" s="243">
        <f t="shared" si="837"/>
        <v>0</v>
      </c>
      <c r="EC213" s="244">
        <v>5.7127438722999901</v>
      </c>
      <c r="ED213" s="244">
        <v>6.5587662000000005E-2</v>
      </c>
      <c r="EE213" s="243">
        <f t="shared" si="838"/>
        <v>19.785938691260679</v>
      </c>
      <c r="EF213" s="243">
        <f t="shared" si="839"/>
        <v>9.6962135112780352</v>
      </c>
      <c r="EG213" s="243">
        <f t="shared" si="840"/>
        <v>244.34458048420646</v>
      </c>
      <c r="EH213" s="244">
        <v>11.15</v>
      </c>
      <c r="EI213" s="243">
        <f t="shared" si="1055"/>
        <v>2.4530000000000003</v>
      </c>
      <c r="EJ213" s="243">
        <f t="shared" si="841"/>
        <v>0</v>
      </c>
      <c r="EK213" s="244">
        <v>0.47023162756999898</v>
      </c>
      <c r="EL213" s="244">
        <v>0</v>
      </c>
      <c r="EM213" s="243">
        <f t="shared" si="842"/>
        <v>1.5990281732782312</v>
      </c>
      <c r="EN213" s="243">
        <f t="shared" si="843"/>
        <v>0.78361299004241169</v>
      </c>
      <c r="EO213" s="243">
        <f t="shared" si="1056"/>
        <v>19.747047349068772</v>
      </c>
      <c r="EP213" s="244">
        <v>0</v>
      </c>
      <c r="EQ213" s="244">
        <v>317.88639999999998</v>
      </c>
      <c r="ER213" s="244">
        <v>0</v>
      </c>
      <c r="ES213" s="244">
        <v>0</v>
      </c>
      <c r="ET213" s="244">
        <v>0</v>
      </c>
      <c r="EU213" s="243">
        <f t="shared" si="844"/>
        <v>36.118876101363647</v>
      </c>
      <c r="EV213" s="243">
        <f t="shared" si="1057"/>
        <v>1.1642431370212019</v>
      </c>
      <c r="EW213" s="243">
        <f t="shared" si="1058"/>
        <v>30.809229676854386</v>
      </c>
      <c r="EX213" s="243">
        <f t="shared" si="845"/>
        <v>17.700263805068182</v>
      </c>
      <c r="EY213" s="243">
        <f t="shared" si="1059"/>
        <v>446.04664788771817</v>
      </c>
      <c r="EZ213" s="245">
        <f t="shared" si="1060"/>
        <v>388.19</v>
      </c>
      <c r="FA213" s="245">
        <f t="shared" si="1060"/>
        <v>85.401800000000009</v>
      </c>
      <c r="FB213" s="245">
        <f t="shared" si="1060"/>
        <v>0</v>
      </c>
      <c r="FC213" s="245">
        <f t="shared" si="1061"/>
        <v>0</v>
      </c>
      <c r="FD213" s="245">
        <f t="shared" si="1062"/>
        <v>0</v>
      </c>
      <c r="FE213" s="245">
        <f t="shared" si="1063"/>
        <v>25.541884251076649</v>
      </c>
      <c r="FF213" s="245">
        <f t="shared" si="1064"/>
        <v>92.831424041388146</v>
      </c>
      <c r="FG213" s="245">
        <f t="shared" si="1065"/>
        <v>2.992295442327197</v>
      </c>
      <c r="FH213" s="245">
        <f t="shared" si="1066"/>
        <v>79.184763570553329</v>
      </c>
      <c r="FI213" s="245">
        <f t="shared" si="1067"/>
        <v>45.492575414623239</v>
      </c>
      <c r="FJ213" s="245">
        <f t="shared" si="1067"/>
        <v>1146.4129004485055</v>
      </c>
      <c r="FK213" s="244">
        <f t="shared" si="846"/>
        <v>90.400050196017148</v>
      </c>
      <c r="FL213" s="244">
        <v>10.2714309658639</v>
      </c>
      <c r="FM213" s="243">
        <f t="shared" si="1068"/>
        <v>0.33108568981587488</v>
      </c>
      <c r="FN213" s="243">
        <f t="shared" si="1069"/>
        <v>8.7614818038401694</v>
      </c>
      <c r="FO213" s="244">
        <v>5.0335740482931897</v>
      </c>
      <c r="FP213" s="244">
        <f t="shared" si="1070"/>
        <v>126.84606625220908</v>
      </c>
      <c r="FQ213" s="244">
        <f t="shared" si="847"/>
        <v>2.316600005023143</v>
      </c>
      <c r="FR213" s="244">
        <v>0.26321663511823501</v>
      </c>
      <c r="FS213" s="243">
        <f t="shared" si="1071"/>
        <v>8.4844323540468423E-3</v>
      </c>
      <c r="FT213" s="243">
        <f t="shared" si="1072"/>
        <v>0.22452253894523336</v>
      </c>
      <c r="FU213" s="244">
        <v>0.128990831755912</v>
      </c>
      <c r="FV213" s="244">
        <f t="shared" si="1073"/>
        <v>3.2505689662767483</v>
      </c>
      <c r="FW213" s="270">
        <v>3.1701E-2</v>
      </c>
      <c r="FX213" s="243">
        <f t="shared" si="1074"/>
        <v>140.97944747533322</v>
      </c>
      <c r="FY213" s="243">
        <f t="shared" si="1075"/>
        <v>31.015478444573308</v>
      </c>
      <c r="FZ213" s="243">
        <f t="shared" si="848"/>
        <v>0</v>
      </c>
      <c r="GA213" s="243">
        <f t="shared" si="1076"/>
        <v>0</v>
      </c>
      <c r="GB213" s="243">
        <f t="shared" si="1077"/>
        <v>0</v>
      </c>
      <c r="GC213" s="243">
        <f t="shared" si="1078"/>
        <v>2.4684787469606628</v>
      </c>
      <c r="GD213" s="243">
        <f t="shared" si="849"/>
        <v>19.822874138008562</v>
      </c>
      <c r="GE213" s="243">
        <f t="shared" si="1079"/>
        <v>0.6389635465523309</v>
      </c>
      <c r="GF213" s="243">
        <f t="shared" si="1080"/>
        <v>16.908817441033971</v>
      </c>
      <c r="GG213" s="243">
        <f t="shared" si="850"/>
        <v>9.7143139402437892</v>
      </c>
      <c r="GH213" s="247">
        <f t="shared" si="1081"/>
        <v>244.80071129414344</v>
      </c>
      <c r="GI213" s="244">
        <v>180</v>
      </c>
      <c r="GJ213" s="244">
        <v>4056.2</v>
      </c>
      <c r="GK213" s="244">
        <v>892.36400000000003</v>
      </c>
      <c r="GL213" s="244">
        <v>2487.9652182489099</v>
      </c>
      <c r="GM213" s="244">
        <v>71.022008333333304</v>
      </c>
      <c r="GN213" s="271">
        <v>217.3</v>
      </c>
      <c r="GO213" s="243">
        <f t="shared" si="1082"/>
        <v>47.806000000000004</v>
      </c>
      <c r="GP213" s="243">
        <f t="shared" si="851"/>
        <v>0</v>
      </c>
      <c r="GQ213" s="243">
        <f t="shared" si="1083"/>
        <v>0</v>
      </c>
      <c r="GR213" s="243">
        <f t="shared" si="1084"/>
        <v>0</v>
      </c>
      <c r="GS213" s="244">
        <v>4.3804558220000001</v>
      </c>
      <c r="GT213" s="244">
        <v>1.7553525908208301</v>
      </c>
      <c r="GU213" s="245"/>
      <c r="GV213" s="243">
        <f t="shared" si="852"/>
        <v>30.819026141327505</v>
      </c>
      <c r="GW213" s="243">
        <f t="shared" si="1085"/>
        <v>0.9934096391599212</v>
      </c>
      <c r="GX213" s="243">
        <f t="shared" si="1086"/>
        <v>26.288482845934684</v>
      </c>
      <c r="GY213" s="243">
        <f t="shared" si="853"/>
        <v>15.103041727707419</v>
      </c>
      <c r="GZ213" s="243">
        <f t="shared" si="1087"/>
        <v>380.59665153822692</v>
      </c>
      <c r="HA213" s="244">
        <v>0</v>
      </c>
      <c r="HB213" s="244">
        <v>44</v>
      </c>
      <c r="HC213" s="244">
        <v>0</v>
      </c>
      <c r="HD213" s="244">
        <v>0</v>
      </c>
      <c r="HE213" s="244">
        <v>0</v>
      </c>
      <c r="HF213" s="243">
        <f t="shared" si="1088"/>
        <v>0</v>
      </c>
      <c r="HG213" s="243">
        <f t="shared" si="854"/>
        <v>0</v>
      </c>
      <c r="HH213" s="244">
        <v>0</v>
      </c>
      <c r="HI213" s="244">
        <v>0</v>
      </c>
      <c r="HJ213" s="243">
        <f t="shared" si="855"/>
        <v>0</v>
      </c>
      <c r="HK213" s="243">
        <f t="shared" si="856"/>
        <v>0</v>
      </c>
      <c r="HL213" s="243">
        <f t="shared" si="857"/>
        <v>0</v>
      </c>
      <c r="HM213" s="244">
        <v>95.89</v>
      </c>
      <c r="HN213" s="243">
        <f t="shared" si="1089"/>
        <v>21.095800000000001</v>
      </c>
      <c r="HO213" s="243">
        <f t="shared" si="858"/>
        <v>0</v>
      </c>
      <c r="HP213" s="244">
        <v>4.1373712736400003</v>
      </c>
      <c r="HQ213" s="244">
        <v>93.967121808246702</v>
      </c>
      <c r="HR213" s="243">
        <f t="shared" si="859"/>
        <v>24.438980863700557</v>
      </c>
      <c r="HS213" s="243">
        <f t="shared" si="860"/>
        <v>11.976463697279364</v>
      </c>
      <c r="HT213" s="243">
        <f t="shared" si="861"/>
        <v>301.80688517143994</v>
      </c>
      <c r="HU213" s="244">
        <v>68.239999999999995</v>
      </c>
      <c r="HV213" s="243">
        <f t="shared" si="1090"/>
        <v>15.012799999999999</v>
      </c>
      <c r="HW213" s="243">
        <f t="shared" si="862"/>
        <v>0</v>
      </c>
      <c r="HX213" s="244">
        <v>2.786995052595</v>
      </c>
      <c r="HY213" s="244">
        <v>153.67435271437</v>
      </c>
      <c r="HZ213" s="243">
        <f t="shared" si="863"/>
        <v>27.23679151715514</v>
      </c>
      <c r="IA213" s="243">
        <f t="shared" si="864"/>
        <v>13.347546964206007</v>
      </c>
      <c r="IB213" s="243">
        <f t="shared" si="865"/>
        <v>336.35818349799132</v>
      </c>
      <c r="IC213" s="244">
        <v>24</v>
      </c>
      <c r="ID213" s="243">
        <f t="shared" si="1091"/>
        <v>5.28</v>
      </c>
      <c r="IE213" s="243">
        <f t="shared" si="866"/>
        <v>0</v>
      </c>
      <c r="IF213" s="244">
        <v>1.0562493131899999</v>
      </c>
      <c r="IG213" s="244">
        <v>1.97554847345333</v>
      </c>
      <c r="IH213" s="243">
        <f t="shared" si="867"/>
        <v>3.6713298236982981</v>
      </c>
      <c r="II213" s="243">
        <f t="shared" si="868"/>
        <v>1.7991563805170818</v>
      </c>
      <c r="IJ213" s="243">
        <f t="shared" si="1092"/>
        <v>45.33874078903046</v>
      </c>
      <c r="IK213" s="244">
        <v>27.97</v>
      </c>
      <c r="IL213" s="243">
        <f t="shared" si="1093"/>
        <v>6.1533999999999995</v>
      </c>
      <c r="IM213" s="243">
        <f t="shared" si="869"/>
        <v>0</v>
      </c>
      <c r="IN213" s="244">
        <v>1.2848841397649999</v>
      </c>
      <c r="IO213" s="244">
        <v>56.961813743359997</v>
      </c>
      <c r="IP213" s="243">
        <f t="shared" si="870"/>
        <v>10.495271647077146</v>
      </c>
      <c r="IQ213" s="243">
        <f t="shared" si="871"/>
        <v>5.1432684765101078</v>
      </c>
      <c r="IR213" s="243">
        <f t="shared" si="1094"/>
        <v>129.61036560805468</v>
      </c>
      <c r="IS213" s="244">
        <v>2.4900000000000002</v>
      </c>
      <c r="IT213" s="243">
        <f t="shared" si="1095"/>
        <v>0.54780000000000006</v>
      </c>
      <c r="IU213" s="243">
        <f t="shared" si="872"/>
        <v>0</v>
      </c>
      <c r="IV213" s="244">
        <v>0.10903976727</v>
      </c>
      <c r="IW213" s="244">
        <v>0.25870535949503098</v>
      </c>
      <c r="IX213" s="243">
        <f t="shared" si="873"/>
        <v>0.38694471512851425</v>
      </c>
      <c r="IY213" s="243">
        <f t="shared" si="874"/>
        <v>0.1896244920946773</v>
      </c>
      <c r="IZ213" s="243">
        <f t="shared" si="1096"/>
        <v>4.7785372007858671</v>
      </c>
      <c r="JA213" s="244">
        <v>45.773000000000003</v>
      </c>
      <c r="JB213" s="243">
        <f t="shared" si="1097"/>
        <v>10.070060000000002</v>
      </c>
      <c r="JC213" s="244">
        <v>332.66566666666699</v>
      </c>
      <c r="JD213" s="243">
        <f t="shared" si="875"/>
        <v>0</v>
      </c>
      <c r="JE213" s="243">
        <f t="shared" si="876"/>
        <v>44.143123338311739</v>
      </c>
      <c r="JF213" s="243">
        <f t="shared" si="877"/>
        <v>21.63259250024894</v>
      </c>
      <c r="JG213" s="243">
        <f t="shared" si="1098"/>
        <v>545.14133100627328</v>
      </c>
      <c r="JH213" s="244">
        <v>20.48</v>
      </c>
      <c r="JI213" s="243">
        <f t="shared" si="1099"/>
        <v>4.5056000000000003</v>
      </c>
      <c r="JJ213" s="244">
        <v>25.82</v>
      </c>
      <c r="JK213" s="243">
        <f t="shared" si="878"/>
        <v>0</v>
      </c>
      <c r="JL213" s="243">
        <f t="shared" si="879"/>
        <v>5.7726318950903242</v>
      </c>
      <c r="JM213" s="243">
        <f t="shared" si="880"/>
        <v>2.8289115947545165</v>
      </c>
      <c r="JN213" s="243">
        <f t="shared" si="1100"/>
        <v>71.288572187813813</v>
      </c>
      <c r="JO213" s="244">
        <v>0</v>
      </c>
      <c r="JP213" s="243">
        <f t="shared" si="1101"/>
        <v>0</v>
      </c>
      <c r="JQ213" s="244">
        <v>0</v>
      </c>
      <c r="JR213" s="243">
        <f t="shared" si="881"/>
        <v>0</v>
      </c>
      <c r="JS213" s="243">
        <f t="shared" si="882"/>
        <v>0</v>
      </c>
      <c r="JT213" s="243">
        <f t="shared" si="883"/>
        <v>0</v>
      </c>
      <c r="JU213" s="243">
        <f t="shared" si="1102"/>
        <v>0</v>
      </c>
      <c r="JV213" s="244">
        <v>1.1202380952380999</v>
      </c>
      <c r="JW213" s="243">
        <f t="shared" si="1103"/>
        <v>0.24645238095238198</v>
      </c>
      <c r="JX213" s="244">
        <v>2.2983333333333298</v>
      </c>
      <c r="JY213" s="243">
        <f t="shared" si="884"/>
        <v>0</v>
      </c>
      <c r="JZ213" s="243">
        <f t="shared" si="885"/>
        <v>0.41642719186708949</v>
      </c>
      <c r="KA213" s="243">
        <f t="shared" si="886"/>
        <v>0.20407255006954506</v>
      </c>
      <c r="KB213" s="243">
        <f t="shared" si="1104"/>
        <v>5.1426282617525354</v>
      </c>
      <c r="KC213" s="244">
        <v>114.96</v>
      </c>
      <c r="KD213" s="243">
        <f t="shared" si="1105"/>
        <v>25.2912</v>
      </c>
      <c r="KE213" s="244">
        <v>64.653333333333293</v>
      </c>
      <c r="KF213" s="243">
        <f t="shared" si="887"/>
        <v>0</v>
      </c>
      <c r="KG213" s="243">
        <f t="shared" si="888"/>
        <v>23.281654868136549</v>
      </c>
      <c r="KH213" s="243">
        <f t="shared" si="889"/>
        <v>11.409309410073492</v>
      </c>
      <c r="KI213" s="243">
        <f t="shared" si="1106"/>
        <v>287.51459713385196</v>
      </c>
      <c r="KJ213" s="244">
        <v>49.812786111111102</v>
      </c>
      <c r="KK213" s="243">
        <f t="shared" si="1107"/>
        <v>10.958812944444443</v>
      </c>
      <c r="KL213" s="244">
        <v>48.283588888888801</v>
      </c>
      <c r="KM213" s="243">
        <f t="shared" si="890"/>
        <v>0</v>
      </c>
      <c r="KN213" s="243">
        <f t="shared" si="891"/>
        <v>12.391064297108375</v>
      </c>
      <c r="KO213" s="243">
        <f t="shared" si="892"/>
        <v>6.0723126120776358</v>
      </c>
      <c r="KP213" s="243">
        <f t="shared" si="1108"/>
        <v>153.02227782435642</v>
      </c>
      <c r="KQ213" s="243">
        <f t="shared" si="1109"/>
        <v>450.73602420634921</v>
      </c>
      <c r="KR213" s="243">
        <f t="shared" si="1109"/>
        <v>99.161925325396822</v>
      </c>
      <c r="KS213" s="243">
        <f t="shared" si="1110"/>
        <v>789.93300386760757</v>
      </c>
      <c r="KT213" s="243">
        <f t="shared" si="1111"/>
        <v>0</v>
      </c>
      <c r="KU213" s="243">
        <f t="shared" si="1112"/>
        <v>0</v>
      </c>
      <c r="KV213" s="243">
        <f t="shared" si="1113"/>
        <v>0</v>
      </c>
      <c r="KW213" s="243">
        <f t="shared" si="1114"/>
        <v>152.23422015727374</v>
      </c>
      <c r="KX213" s="243">
        <f t="shared" si="1115"/>
        <v>4.9070642602633248</v>
      </c>
      <c r="KY213" s="243">
        <f t="shared" si="1116"/>
        <v>129.8550663741496</v>
      </c>
      <c r="KZ213" s="243">
        <f t="shared" si="1117"/>
        <v>74.603258677831377</v>
      </c>
      <c r="LA213" s="243">
        <f t="shared" si="1117"/>
        <v>1880.0021186813506</v>
      </c>
      <c r="LB213" s="244">
        <v>139.16999999999999</v>
      </c>
      <c r="LC213" s="243">
        <f t="shared" si="1118"/>
        <v>30.617399999999996</v>
      </c>
      <c r="LD213" s="243">
        <f t="shared" si="893"/>
        <v>0</v>
      </c>
      <c r="LE213" s="243">
        <f t="shared" si="1119"/>
        <v>0</v>
      </c>
      <c r="LF213" s="243">
        <f t="shared" si="1120"/>
        <v>0</v>
      </c>
      <c r="LG213" s="244">
        <v>12.352012035633299</v>
      </c>
      <c r="LH213" s="243">
        <f t="shared" si="894"/>
        <v>20.695037146887259</v>
      </c>
      <c r="LI213" s="243">
        <f t="shared" si="1121"/>
        <v>0.66707654194568555</v>
      </c>
      <c r="LJ213" s="243">
        <f t="shared" si="1122"/>
        <v>17.652768343071745</v>
      </c>
      <c r="LK213" s="243">
        <f t="shared" si="895"/>
        <v>10.141722459126028</v>
      </c>
      <c r="LL213" s="243">
        <f t="shared" si="1123"/>
        <v>255.57140596997584</v>
      </c>
      <c r="LM213" s="243">
        <f t="shared" si="896"/>
        <v>0.54166666784117723</v>
      </c>
      <c r="LN213" s="244">
        <v>6.1545228937110799E-2</v>
      </c>
      <c r="LO213" s="243">
        <f t="shared" si="1124"/>
        <v>1.9838272432769494E-3</v>
      </c>
      <c r="LP213" s="243">
        <f t="shared" si="1125"/>
        <v>5.2497787819218517E-2</v>
      </c>
      <c r="LQ213" s="243">
        <f t="shared" si="897"/>
        <v>3.0160594838914402E-2</v>
      </c>
      <c r="LR213" s="243">
        <f t="shared" si="1126"/>
        <v>0.7600469899406429</v>
      </c>
      <c r="LS213" s="244">
        <v>592.96496000000002</v>
      </c>
      <c r="LT213" s="243">
        <f t="shared" si="898"/>
        <v>67.373841481390997</v>
      </c>
      <c r="LU213" s="243">
        <f t="shared" si="1127"/>
        <v>2.1717046881340365</v>
      </c>
      <c r="LV213" s="243">
        <f t="shared" si="1128"/>
        <v>57.469566621808212</v>
      </c>
      <c r="LW213" s="243">
        <f t="shared" si="899"/>
        <v>33.016940074069552</v>
      </c>
      <c r="LX213" s="243">
        <f t="shared" si="1129"/>
        <v>832.02688986655266</v>
      </c>
      <c r="LY213" s="245">
        <f t="shared" si="900"/>
        <v>0</v>
      </c>
      <c r="LZ213" s="244">
        <v>0</v>
      </c>
      <c r="MA213" s="249">
        <f t="shared" si="1130"/>
        <v>0</v>
      </c>
      <c r="MB213" s="249">
        <f t="shared" si="1131"/>
        <v>0</v>
      </c>
      <c r="MC213" s="249">
        <f t="shared" si="901"/>
        <v>0</v>
      </c>
      <c r="MD213" s="247">
        <f t="shared" si="1132"/>
        <v>0</v>
      </c>
      <c r="ME213" s="250">
        <f t="shared" si="1133"/>
        <v>7045.6715889149009</v>
      </c>
      <c r="MF213" s="251">
        <f t="shared" si="1180"/>
        <v>2462.7352754516528</v>
      </c>
      <c r="MG213" s="252" t="e">
        <f t="shared" si="1134"/>
        <v>#REF!</v>
      </c>
      <c r="MH213" s="252" t="e">
        <f t="shared" si="1181"/>
        <v>#REF!</v>
      </c>
      <c r="MI213" s="252">
        <f t="shared" si="1135"/>
        <v>592.96496000000002</v>
      </c>
      <c r="MJ213" s="252">
        <f t="shared" si="1136"/>
        <v>0</v>
      </c>
      <c r="MK213" s="252">
        <f t="shared" si="1182"/>
        <v>575.9798333333332</v>
      </c>
      <c r="ML213" s="252">
        <f t="shared" si="1137"/>
        <v>0</v>
      </c>
      <c r="MM213" s="252">
        <f t="shared" si="1138"/>
        <v>0</v>
      </c>
      <c r="MN213" s="252">
        <f t="shared" si="1139"/>
        <v>317.88639999999998</v>
      </c>
      <c r="MO213" s="252">
        <f t="shared" si="1140"/>
        <v>90.400050196017148</v>
      </c>
      <c r="MP213" s="253">
        <f t="shared" si="1141"/>
        <v>2.316600005023143</v>
      </c>
      <c r="MQ213" s="254">
        <f t="shared" si="1183"/>
        <v>0</v>
      </c>
      <c r="MR213" s="255">
        <f t="shared" si="1142"/>
        <v>0</v>
      </c>
      <c r="MS213" s="255">
        <f t="shared" si="1184"/>
        <v>0</v>
      </c>
      <c r="MT213" s="255">
        <f t="shared" si="1185"/>
        <v>606.64606283500473</v>
      </c>
      <c r="MU213" s="255">
        <f t="shared" si="902"/>
        <v>19.554415626734347</v>
      </c>
      <c r="MV213" s="255">
        <f t="shared" si="1143"/>
        <v>631.30877474118574</v>
      </c>
      <c r="MW213" s="255" t="e">
        <f t="shared" si="903"/>
        <v>#REF!</v>
      </c>
      <c r="MX213" s="255" t="e">
        <f t="shared" si="904"/>
        <v>#REF!</v>
      </c>
      <c r="MY213" s="256" t="e">
        <f t="shared" si="1144"/>
        <v>#REF!</v>
      </c>
      <c r="MZ213" s="254">
        <f t="shared" si="1145"/>
        <v>364.11704318347239</v>
      </c>
      <c r="NA213" s="255">
        <f t="shared" si="905"/>
        <v>410.35990766777337</v>
      </c>
      <c r="NB213" s="255">
        <f t="shared" si="1146"/>
        <v>1.2242276484947281</v>
      </c>
      <c r="NC213" s="255">
        <f t="shared" si="906"/>
        <v>1.5180422841334629</v>
      </c>
      <c r="ND213" s="255">
        <f t="shared" si="1147"/>
        <v>372.24445043768122</v>
      </c>
      <c r="NE213" s="255">
        <f t="shared" si="1215"/>
        <v>0.97816647838630577</v>
      </c>
      <c r="NF213" s="256">
        <f t="shared" si="1186"/>
        <v>3.2887734042919745E-3</v>
      </c>
      <c r="NG213" s="257">
        <f t="shared" si="1187"/>
        <v>1.1250164483720908</v>
      </c>
      <c r="NH213" s="254">
        <f t="shared" si="1148"/>
        <v>547.56398395173358</v>
      </c>
      <c r="NI213" s="255">
        <f t="shared" si="907"/>
        <v>617.10460991360378</v>
      </c>
      <c r="NJ213" s="255" t="e">
        <f t="shared" si="1149"/>
        <v>#REF!</v>
      </c>
      <c r="NK213" s="255" t="e">
        <f t="shared" si="908"/>
        <v>#REF!</v>
      </c>
      <c r="NL213" s="255">
        <f t="shared" si="1150"/>
        <v>592.58515156249769</v>
      </c>
      <c r="NM213" s="255">
        <f t="shared" si="1188"/>
        <v>0.92402582566901204</v>
      </c>
      <c r="NN213" s="256" t="e">
        <f t="shared" si="1189"/>
        <v>#REF!</v>
      </c>
      <c r="NO213" s="257" t="e">
        <f t="shared" si="1216"/>
        <v>#REF!</v>
      </c>
      <c r="NP213" s="254">
        <f t="shared" si="1151"/>
        <v>77.87023315322746</v>
      </c>
      <c r="NQ213" s="255">
        <f t="shared" si="909"/>
        <v>87.759752763687345</v>
      </c>
      <c r="NR213" s="255">
        <f t="shared" si="1152"/>
        <v>68.485099547294297</v>
      </c>
      <c r="NS213" s="255">
        <f t="shared" si="910"/>
        <v>84.921523438644925</v>
      </c>
      <c r="NT213" s="255">
        <f t="shared" si="1153"/>
        <v>733.39938150798616</v>
      </c>
      <c r="NU213" s="255">
        <f t="shared" si="1154"/>
        <v>0.10617711865684129</v>
      </c>
      <c r="NV213" s="256">
        <f t="shared" si="1155"/>
        <v>9.3380361742981019E-2</v>
      </c>
      <c r="NW213" s="257">
        <f t="shared" si="911"/>
        <v>1.0358957808877343</v>
      </c>
      <c r="NX213" s="254">
        <f t="shared" si="1156"/>
        <v>26.121934107859605</v>
      </c>
      <c r="NY213" s="255">
        <f t="shared" si="912"/>
        <v>29.439419739557774</v>
      </c>
      <c r="NZ213" s="255">
        <f t="shared" si="1157"/>
        <v>9.3014106558010082E-2</v>
      </c>
      <c r="OA213" s="255">
        <f t="shared" si="913"/>
        <v>0.11533749213193251</v>
      </c>
      <c r="OB213" s="255">
        <f t="shared" si="1158"/>
        <v>28.282309275738829</v>
      </c>
      <c r="OC213" s="255">
        <f t="shared" si="1190"/>
        <v>0.9236139048329961</v>
      </c>
      <c r="OD213" s="256">
        <f t="shared" si="1191"/>
        <v>3.2887734042919745E-3</v>
      </c>
      <c r="OE213" s="257">
        <f t="shared" si="1192"/>
        <v>1.1180882715308205</v>
      </c>
      <c r="OF213" s="254">
        <f t="shared" si="1159"/>
        <v>0</v>
      </c>
      <c r="OG213" s="255">
        <f t="shared" si="914"/>
        <v>0</v>
      </c>
      <c r="OH213" s="255">
        <f t="shared" si="1160"/>
        <v>0</v>
      </c>
      <c r="OI213" s="255">
        <f t="shared" si="915"/>
        <v>0</v>
      </c>
      <c r="OJ213" s="255">
        <f t="shared" si="1161"/>
        <v>0</v>
      </c>
      <c r="OK213" s="255"/>
      <c r="OL213" s="256"/>
      <c r="OM213" s="257"/>
      <c r="ON213" s="258"/>
      <c r="OO213" s="254">
        <f t="shared" si="1162"/>
        <v>0</v>
      </c>
      <c r="OP213" s="255">
        <f t="shared" si="916"/>
        <v>0</v>
      </c>
      <c r="OQ213" s="255">
        <f t="shared" si="1163"/>
        <v>0</v>
      </c>
      <c r="OR213" s="255">
        <f t="shared" si="917"/>
        <v>0</v>
      </c>
      <c r="OS213" s="255">
        <f t="shared" si="1164"/>
        <v>0</v>
      </c>
      <c r="OT213" s="255"/>
      <c r="OU213" s="256"/>
      <c r="OV213" s="257"/>
      <c r="OW213" s="258"/>
      <c r="OX213" s="254">
        <f t="shared" si="1165"/>
        <v>570.1972115560751</v>
      </c>
      <c r="OY213" s="255">
        <f t="shared" si="918"/>
        <v>642.61225742369663</v>
      </c>
      <c r="OZ213" s="255">
        <f t="shared" si="1166"/>
        <v>2.992295442327197</v>
      </c>
      <c r="PA213" s="255">
        <f t="shared" si="919"/>
        <v>3.7104463484857244</v>
      </c>
      <c r="PB213" s="255">
        <f t="shared" si="1167"/>
        <v>909.85150829246481</v>
      </c>
      <c r="PC213" s="255">
        <f t="shared" si="1218"/>
        <v>0.62669260462751197</v>
      </c>
      <c r="PD213" s="259">
        <f t="shared" si="920"/>
        <v>3.2887734042919745E-3</v>
      </c>
      <c r="PE213" s="257">
        <f t="shared" si="1219"/>
        <v>1.080379266404724</v>
      </c>
      <c r="PF213" s="254">
        <f t="shared" si="921"/>
        <v>10.689007800685006</v>
      </c>
      <c r="PG213" s="255">
        <f t="shared" si="922"/>
        <v>12.046511791372001</v>
      </c>
      <c r="PH213" s="255">
        <f t="shared" si="1168"/>
        <v>0.33108568981587488</v>
      </c>
      <c r="PI213" s="255">
        <f t="shared" si="923"/>
        <v>0.41054625537168488</v>
      </c>
      <c r="PJ213" s="255">
        <f t="shared" si="924"/>
        <v>100.67148115254689</v>
      </c>
      <c r="PK213" s="255">
        <f t="shared" si="1193"/>
        <v>0.10617711866668593</v>
      </c>
      <c r="PL213" s="259">
        <f t="shared" si="1194"/>
        <v>3.2887734045969059E-3</v>
      </c>
      <c r="PM213" s="257">
        <f t="shared" si="1195"/>
        <v>1.0142737996877724</v>
      </c>
      <c r="PN213" s="254">
        <f t="shared" si="925"/>
        <v>0.27391749751318467</v>
      </c>
      <c r="PO213" s="255">
        <f t="shared" si="926"/>
        <v>0.30870501969735914</v>
      </c>
      <c r="PP213" s="255">
        <f t="shared" si="1169"/>
        <v>8.4844323540468423E-3</v>
      </c>
      <c r="PQ213" s="255">
        <f t="shared" si="927"/>
        <v>1.0520696119018085E-2</v>
      </c>
      <c r="PR213" s="255">
        <f t="shared" si="928"/>
        <v>2.5798166399021811</v>
      </c>
      <c r="PS213" s="255">
        <f t="shared" si="1196"/>
        <v>0.10617711866668586</v>
      </c>
      <c r="PT213" s="259">
        <f t="shared" si="1197"/>
        <v>3.2887734045969042E-3</v>
      </c>
      <c r="PU213" s="257">
        <f t="shared" si="1198"/>
        <v>1.0142737996877724</v>
      </c>
      <c r="PV213" s="254">
        <f t="shared" si="929"/>
        <v>192.62368319796798</v>
      </c>
      <c r="PW213" s="255">
        <f t="shared" si="930"/>
        <v>217.0868909641099</v>
      </c>
      <c r="PX213" s="255">
        <f t="shared" si="931"/>
        <v>0.6389635465523309</v>
      </c>
      <c r="PY213" s="255">
        <f t="shared" si="932"/>
        <v>0.79231479772489033</v>
      </c>
      <c r="PZ213" s="255">
        <f t="shared" si="933"/>
        <v>194.28627880487576</v>
      </c>
      <c r="QA213" s="255">
        <f t="shared" si="1170"/>
        <v>0.99144254747615213</v>
      </c>
      <c r="QB213" s="259">
        <f t="shared" si="934"/>
        <v>3.2887734042919741E-3</v>
      </c>
      <c r="QC213" s="257">
        <f t="shared" si="1171"/>
        <v>1.1267025091465013</v>
      </c>
      <c r="QD213" s="254">
        <f t="shared" si="935"/>
        <v>297.17794907204029</v>
      </c>
      <c r="QE213" s="255">
        <f t="shared" si="936"/>
        <v>334.9195486041894</v>
      </c>
      <c r="QF213" s="255">
        <f t="shared" si="937"/>
        <v>0.9934096391599212</v>
      </c>
      <c r="QG213" s="255">
        <f t="shared" si="938"/>
        <v>1.2318279525583022</v>
      </c>
      <c r="QH213" s="255">
        <f t="shared" si="939"/>
        <v>302.06083455414836</v>
      </c>
      <c r="QI213" s="255">
        <f t="shared" si="1199"/>
        <v>0.98383476133436709</v>
      </c>
      <c r="QJ213" s="259">
        <f t="shared" si="1200"/>
        <v>3.2887734042919741E-3</v>
      </c>
      <c r="QK213" s="257">
        <f t="shared" si="1201"/>
        <v>1.1257363203064947</v>
      </c>
      <c r="QL213" s="254">
        <f t="shared" si="940"/>
        <v>708.32113050820851</v>
      </c>
      <c r="QM213" s="255">
        <f t="shared" si="941"/>
        <v>798.27791408275095</v>
      </c>
      <c r="QN213" s="255">
        <f t="shared" si="942"/>
        <v>4.9070642602633248</v>
      </c>
      <c r="QO213" s="255">
        <f t="shared" si="943"/>
        <v>6.0847596827265225</v>
      </c>
      <c r="QP213" s="255">
        <f t="shared" si="1172"/>
        <v>1492.0651735566273</v>
      </c>
      <c r="QQ213" s="255">
        <f t="shared" si="1173"/>
        <v>0.47472532906842629</v>
      </c>
      <c r="QR213" s="259">
        <f t="shared" si="944"/>
        <v>3.2887734042919745E-3</v>
      </c>
      <c r="QS213" s="257">
        <f t="shared" si="1174"/>
        <v>1.0610794224087201</v>
      </c>
      <c r="QT213" s="254">
        <f t="shared" si="945"/>
        <v>191.3237773785475</v>
      </c>
      <c r="QU213" s="255">
        <f t="shared" si="946"/>
        <v>215.62189710562305</v>
      </c>
      <c r="QV213" s="255">
        <f t="shared" si="947"/>
        <v>0.66707654194568555</v>
      </c>
      <c r="QW213" s="255">
        <f t="shared" si="948"/>
        <v>0.82717491201265003</v>
      </c>
      <c r="QX213" s="255">
        <f t="shared" si="949"/>
        <v>202.8344491825205</v>
      </c>
      <c r="QY213" s="255">
        <f t="shared" si="1202"/>
        <v>0.94325090313620674</v>
      </c>
      <c r="QZ213" s="259">
        <f t="shared" si="1203"/>
        <v>3.2887734042919749E-3</v>
      </c>
      <c r="RA213" s="257">
        <f t="shared" si="1204"/>
        <v>1.1205821703153283</v>
      </c>
      <c r="RB213" s="254">
        <f t="shared" si="950"/>
        <v>6.4047301139446594E-2</v>
      </c>
      <c r="RC213" s="255">
        <f t="shared" si="951"/>
        <v>7.2181308384156317E-2</v>
      </c>
      <c r="RD213" s="255">
        <f t="shared" si="1175"/>
        <v>1.9838272432769494E-3</v>
      </c>
      <c r="RE213" s="255">
        <f t="shared" si="952"/>
        <v>2.4599457816634174E-3</v>
      </c>
      <c r="RF213" s="255">
        <f t="shared" si="953"/>
        <v>0.60321189677828801</v>
      </c>
      <c r="RG213" s="255">
        <f t="shared" si="1205"/>
        <v>0.1061771186568413</v>
      </c>
      <c r="RH213" s="259">
        <f t="shared" si="1206"/>
        <v>3.2887734042919745E-3</v>
      </c>
      <c r="RI213" s="257">
        <f t="shared" si="1207"/>
        <v>1.0142737996864488</v>
      </c>
      <c r="RJ213" s="254">
        <f t="shared" si="954"/>
        <v>70.112871278606022</v>
      </c>
      <c r="RK213" s="255">
        <f t="shared" si="955"/>
        <v>79.017205930988993</v>
      </c>
      <c r="RL213" s="255">
        <f t="shared" si="1176"/>
        <v>2.1717046881340365</v>
      </c>
      <c r="RM213" s="255">
        <f t="shared" si="956"/>
        <v>2.6929138132862054</v>
      </c>
      <c r="RN213" s="255">
        <f t="shared" si="957"/>
        <v>660.33880148139099</v>
      </c>
      <c r="RO213" s="255">
        <f t="shared" si="1208"/>
        <v>0.1061771186568413</v>
      </c>
      <c r="RP213" s="259">
        <f t="shared" si="1209"/>
        <v>3.2887734042919745E-3</v>
      </c>
      <c r="RQ213" s="257">
        <f t="shared" si="1210"/>
        <v>1.0142737996864488</v>
      </c>
      <c r="RR213" s="254">
        <f t="shared" si="958"/>
        <v>0</v>
      </c>
      <c r="RS213" s="255">
        <f t="shared" si="959"/>
        <v>0</v>
      </c>
      <c r="RT213" s="255">
        <f t="shared" si="1177"/>
        <v>0</v>
      </c>
      <c r="RU213" s="255">
        <f t="shared" si="960"/>
        <v>0</v>
      </c>
      <c r="RV213" s="255">
        <f t="shared" si="961"/>
        <v>0</v>
      </c>
      <c r="RW213" s="255"/>
      <c r="RX213" s="259"/>
      <c r="RY213" s="257"/>
      <c r="RZ213" s="260"/>
      <c r="SA213" s="242" t="e">
        <f t="shared" si="962"/>
        <v>#REF!</v>
      </c>
      <c r="SB213" s="242">
        <f t="shared" si="963"/>
        <v>0.2865416894003715</v>
      </c>
      <c r="SC213" s="242">
        <f t="shared" si="964"/>
        <v>0.34930405731534397</v>
      </c>
      <c r="SD213" s="242">
        <f t="shared" si="965"/>
        <v>2.1243677159085587E-2</v>
      </c>
      <c r="SE213" s="242">
        <f t="shared" si="966"/>
        <v>0</v>
      </c>
      <c r="SF213" s="262">
        <v>0</v>
      </c>
      <c r="SG213" s="242">
        <f t="shared" si="967"/>
        <v>0</v>
      </c>
      <c r="SH213" s="262">
        <v>0</v>
      </c>
      <c r="SI213" s="242">
        <f t="shared" si="968"/>
        <v>0.58372891763847234</v>
      </c>
      <c r="SJ213" s="242">
        <f t="shared" si="969"/>
        <v>4.6960876925543862E-2</v>
      </c>
      <c r="SK213" s="242">
        <f t="shared" si="970"/>
        <v>1.2171285596253268E-3</v>
      </c>
      <c r="SL213" s="242">
        <f t="shared" si="971"/>
        <v>0.15052745522197256</v>
      </c>
      <c r="SM213" s="242">
        <f t="shared" si="972"/>
        <v>0.23313999193547508</v>
      </c>
      <c r="SN213" s="242">
        <f t="shared" si="973"/>
        <v>0.87814932998545681</v>
      </c>
      <c r="SO213" s="242">
        <f t="shared" si="974"/>
        <v>0.15340769911616844</v>
      </c>
      <c r="SP213" s="242">
        <f t="shared" si="975"/>
        <v>2.0285475993728978E-4</v>
      </c>
      <c r="SQ213" s="242">
        <f t="shared" si="976"/>
        <v>0.30793352558480586</v>
      </c>
      <c r="SR213" s="242">
        <f t="shared" si="977"/>
        <v>0</v>
      </c>
      <c r="SS213" s="242" t="e">
        <f t="shared" si="978"/>
        <v>#REF!</v>
      </c>
      <c r="ST213" s="242" t="e">
        <f t="shared" si="979"/>
        <v>#REF!</v>
      </c>
      <c r="SU213" s="242" t="e">
        <f t="shared" si="1211"/>
        <v>#REF!</v>
      </c>
      <c r="SV213" s="242" t="e">
        <f t="shared" si="1212"/>
        <v>#REF!</v>
      </c>
      <c r="SW213" s="242" t="e">
        <f t="shared" si="980"/>
        <v>#REF!</v>
      </c>
      <c r="SX213" s="242" t="e">
        <f t="shared" si="980"/>
        <v>#REF!</v>
      </c>
      <c r="SY213" s="242" t="e">
        <f t="shared" si="980"/>
        <v>#REF!</v>
      </c>
      <c r="SZ213" s="263" t="e">
        <f t="shared" si="980"/>
        <v>#REF!</v>
      </c>
      <c r="TA213" s="264">
        <f t="shared" si="981"/>
        <v>1088.4868799999999</v>
      </c>
      <c r="TB213" s="264">
        <f t="shared" si="982"/>
        <v>697.97987999999998</v>
      </c>
      <c r="TC213" s="264">
        <f t="shared" si="983"/>
        <v>924.06288000000006</v>
      </c>
      <c r="TD213" s="264">
        <f t="shared" si="984"/>
        <v>52.067599999999999</v>
      </c>
      <c r="TE213" s="264">
        <f t="shared" si="985"/>
        <v>0</v>
      </c>
      <c r="TF213" s="264">
        <f t="shared" si="985"/>
        <v>0</v>
      </c>
      <c r="TG213" s="264">
        <f t="shared" si="986"/>
        <v>1480.6381200000001</v>
      </c>
      <c r="TH213" s="264">
        <f t="shared" si="987"/>
        <v>126.88052</v>
      </c>
      <c r="TI213" s="264">
        <f t="shared" si="988"/>
        <v>3.2884799999999998</v>
      </c>
      <c r="TJ213" s="264">
        <f t="shared" si="989"/>
        <v>366.11743999999999</v>
      </c>
      <c r="TK213" s="264">
        <f t="shared" si="990"/>
        <v>567.53683999999998</v>
      </c>
      <c r="TL213" s="264">
        <f t="shared" si="991"/>
        <v>2267.9550400000003</v>
      </c>
      <c r="TM213" s="264">
        <f t="shared" si="992"/>
        <v>375.16075999999998</v>
      </c>
      <c r="TN213" s="264">
        <f t="shared" si="993"/>
        <v>0.54808000000000001</v>
      </c>
      <c r="TO213" s="264">
        <f t="shared" si="994"/>
        <v>831.98543999999993</v>
      </c>
      <c r="TP213" s="264">
        <f t="shared" si="994"/>
        <v>0</v>
      </c>
      <c r="TQ213" s="264"/>
      <c r="TR213" s="264"/>
      <c r="TS213" s="264" t="e">
        <f t="shared" si="995"/>
        <v>#REF!</v>
      </c>
      <c r="TT213" s="264">
        <f t="shared" si="996"/>
        <v>785.23884563277807</v>
      </c>
      <c r="TU213" s="264">
        <f t="shared" si="997"/>
        <v>957.23283866696863</v>
      </c>
      <c r="TV213" s="264">
        <f t="shared" si="998"/>
        <v>58.216172886758145</v>
      </c>
      <c r="TW213" s="264">
        <f t="shared" si="998"/>
        <v>0</v>
      </c>
      <c r="TX213" s="264">
        <f t="shared" si="999"/>
        <v>0</v>
      </c>
      <c r="TY213" s="264">
        <f t="shared" si="1000"/>
        <v>1599.6507258964696</v>
      </c>
      <c r="TZ213" s="264">
        <f t="shared" si="1001"/>
        <v>128.6915871267604</v>
      </c>
      <c r="UA213" s="264">
        <f t="shared" si="1002"/>
        <v>3.3354191047972459</v>
      </c>
      <c r="UB213" s="264">
        <f t="shared" si="1003"/>
        <v>412.50543829029363</v>
      </c>
      <c r="UC213" s="264">
        <f t="shared" si="1004"/>
        <v>638.89683389997595</v>
      </c>
      <c r="UD213" s="264">
        <f t="shared" si="1005"/>
        <v>2406.4804238921461</v>
      </c>
      <c r="UE213" s="264">
        <f t="shared" si="1006"/>
        <v>420.39845865794803</v>
      </c>
      <c r="UF213" s="264">
        <f t="shared" si="1007"/>
        <v>0.5559031841321489</v>
      </c>
      <c r="UG213" s="264">
        <f t="shared" si="1008"/>
        <v>843.86103351260203</v>
      </c>
      <c r="UH213" s="264">
        <f t="shared" si="1008"/>
        <v>0</v>
      </c>
      <c r="UI213" s="191"/>
      <c r="UJ213" s="191"/>
      <c r="UK213" s="191"/>
      <c r="UL213" s="191"/>
      <c r="UM213" s="189"/>
      <c r="UN213" s="191"/>
      <c r="UO213" s="191"/>
      <c r="UP213" s="191"/>
      <c r="UQ213" s="191"/>
      <c r="UR213" s="191"/>
      <c r="US213" s="191"/>
      <c r="UT213" s="191"/>
      <c r="UU213" s="191"/>
      <c r="UV213" s="192"/>
      <c r="UW213" s="191"/>
      <c r="UX213" s="191"/>
      <c r="UY213" s="191"/>
      <c r="UZ213" s="191"/>
      <c r="VA213" s="191"/>
      <c r="VB213" s="191"/>
      <c r="VC213" s="191"/>
      <c r="VD213" s="191"/>
      <c r="VE213" s="191"/>
      <c r="VF213" s="191"/>
      <c r="VG213" s="191"/>
      <c r="VH213" s="191"/>
      <c r="VI213" s="191"/>
      <c r="VJ213" s="191"/>
      <c r="VK213" s="191"/>
      <c r="VL213" s="191"/>
      <c r="VM213" s="191"/>
      <c r="VN213" s="219"/>
      <c r="VO213" s="191"/>
      <c r="VP213" s="191"/>
      <c r="VQ213" s="191"/>
      <c r="VR213" s="191"/>
      <c r="VS213" s="191"/>
      <c r="VT213" s="191"/>
      <c r="VU213" s="191"/>
      <c r="VV213" s="191"/>
    </row>
    <row r="214" spans="1:594" ht="23.1" hidden="1" customHeight="1" thickBot="1" x14ac:dyDescent="0.35">
      <c r="A214" s="265">
        <v>177</v>
      </c>
      <c r="B214" s="266" t="s">
        <v>183</v>
      </c>
      <c r="C214" s="265">
        <v>5</v>
      </c>
      <c r="D214" s="267">
        <v>5810.9</v>
      </c>
      <c r="E214" s="239"/>
      <c r="F214" s="240">
        <f t="shared" si="1009"/>
        <v>5810.9</v>
      </c>
      <c r="G214" s="240"/>
      <c r="H214" s="268">
        <f>3028.8</f>
        <v>3028.8</v>
      </c>
      <c r="I214" s="269">
        <v>3.3380000000000001</v>
      </c>
      <c r="J214" s="269">
        <v>3.3380000000000001</v>
      </c>
      <c r="K214" s="269">
        <f t="shared" si="1220"/>
        <v>2.7529000000000003</v>
      </c>
      <c r="L214" s="269">
        <f t="shared" si="1221"/>
        <v>2.9974000000000003</v>
      </c>
      <c r="M214" s="269">
        <v>0.46250000000000002</v>
      </c>
      <c r="N214" s="269">
        <v>0.2445</v>
      </c>
      <c r="O214" s="269">
        <v>0.34060000000000001</v>
      </c>
      <c r="P214" s="269">
        <v>1.7899999999999999E-2</v>
      </c>
      <c r="Q214" s="269">
        <v>0</v>
      </c>
      <c r="R214" s="269">
        <v>0</v>
      </c>
      <c r="S214" s="269">
        <v>0.52110000000000001</v>
      </c>
      <c r="T214" s="269">
        <v>4.07E-2</v>
      </c>
      <c r="U214" s="269">
        <v>1.1000000000000001E-3</v>
      </c>
      <c r="V214" s="269">
        <v>0.12559999999999999</v>
      </c>
      <c r="W214" s="269">
        <v>0.33119999999999999</v>
      </c>
      <c r="X214" s="269">
        <v>0.84699999999999998</v>
      </c>
      <c r="Y214" s="269">
        <v>9.3600000000000003E-2</v>
      </c>
      <c r="Z214" s="269">
        <v>1E-4</v>
      </c>
      <c r="AA214" s="269">
        <v>0.31209999999999999</v>
      </c>
      <c r="AB214" s="269">
        <v>0</v>
      </c>
      <c r="AC214" s="244">
        <v>541.66</v>
      </c>
      <c r="AD214" s="243">
        <f t="shared" si="1217"/>
        <v>119.1652</v>
      </c>
      <c r="AE214" s="243">
        <f t="shared" si="806"/>
        <v>0</v>
      </c>
      <c r="AF214" s="243">
        <f t="shared" si="1010"/>
        <v>0</v>
      </c>
      <c r="AG214" s="243">
        <f t="shared" si="1011"/>
        <v>0</v>
      </c>
      <c r="AH214" s="244">
        <v>19.664342096666701</v>
      </c>
      <c r="AI214" s="243">
        <f t="shared" si="807"/>
        <v>77.318556123392469</v>
      </c>
      <c r="AJ214" s="243">
        <f t="shared" si="1012"/>
        <v>2.4922591189832106</v>
      </c>
      <c r="AK214" s="243">
        <f t="shared" si="1013"/>
        <v>65.952360953956116</v>
      </c>
      <c r="AL214" s="243">
        <f t="shared" si="808"/>
        <v>37.89040491100296</v>
      </c>
      <c r="AM214" s="243">
        <f t="shared" si="1014"/>
        <v>954.83820375727453</v>
      </c>
      <c r="AN214" s="244">
        <v>983.38</v>
      </c>
      <c r="AO214" s="244">
        <v>216.34360000000001</v>
      </c>
      <c r="AP214" s="243">
        <f t="shared" si="1015"/>
        <v>0</v>
      </c>
      <c r="AQ214" s="243">
        <f t="shared" si="1016"/>
        <v>0</v>
      </c>
      <c r="AR214" s="243">
        <f t="shared" si="1017"/>
        <v>0</v>
      </c>
      <c r="AS214" s="244">
        <v>112.355494918475</v>
      </c>
      <c r="AT214" s="244" t="e">
        <f t="shared" si="809"/>
        <v>#REF!</v>
      </c>
      <c r="AU214" s="243">
        <f t="shared" si="810"/>
        <v>149.08099957893685</v>
      </c>
      <c r="AV214" s="243">
        <f t="shared" si="1018"/>
        <v>4.8054244581958363</v>
      </c>
      <c r="AW214" s="243">
        <f t="shared" si="1019"/>
        <v>127.16538420499437</v>
      </c>
      <c r="AX214" s="243">
        <f t="shared" si="811"/>
        <v>73.058004724870599</v>
      </c>
      <c r="AY214" s="243">
        <f t="shared" si="1020"/>
        <v>1841.061719066739</v>
      </c>
      <c r="AZ214" s="244">
        <v>242</v>
      </c>
      <c r="BA214" s="243">
        <f t="shared" si="1021"/>
        <v>1233.5143333333333</v>
      </c>
      <c r="BB214" s="243">
        <f t="shared" si="1022"/>
        <v>128.6379233333333</v>
      </c>
      <c r="BC214" s="243">
        <f t="shared" si="1023"/>
        <v>102.91033866666665</v>
      </c>
      <c r="BD214" s="243">
        <f t="shared" si="1024"/>
        <v>25.727584666666658</v>
      </c>
      <c r="BE214" s="244">
        <v>48.23922125</v>
      </c>
      <c r="BF214" s="243">
        <f t="shared" si="1025"/>
        <v>38.591377000000001</v>
      </c>
      <c r="BG214" s="243">
        <f t="shared" si="1026"/>
        <v>9.6478442499999986</v>
      </c>
      <c r="BH214" s="243">
        <f t="shared" si="812"/>
        <v>160.25144531282635</v>
      </c>
      <c r="BI214" s="243">
        <f t="shared" si="1027"/>
        <v>5.1654886735565571</v>
      </c>
      <c r="BJ214" s="243">
        <f t="shared" si="1028"/>
        <v>136.69372133382453</v>
      </c>
      <c r="BK214" s="243">
        <f t="shared" si="813"/>
        <v>78.532146161474643</v>
      </c>
      <c r="BL214" s="243">
        <f t="shared" si="1029"/>
        <v>1979.0100832691608</v>
      </c>
      <c r="BM214" s="244">
        <v>38.1</v>
      </c>
      <c r="BN214" s="243">
        <f t="shared" si="1030"/>
        <v>8.3819999999999997</v>
      </c>
      <c r="BO214" s="243">
        <f t="shared" si="814"/>
        <v>0</v>
      </c>
      <c r="BP214" s="243">
        <f t="shared" si="1031"/>
        <v>0</v>
      </c>
      <c r="BQ214" s="243">
        <f t="shared" si="1032"/>
        <v>0</v>
      </c>
      <c r="BR214" s="244">
        <v>4.4485242766250002</v>
      </c>
      <c r="BS214" s="243">
        <f t="shared" si="815"/>
        <v>5.7868260363605106</v>
      </c>
      <c r="BT214" s="243">
        <f t="shared" si="1033"/>
        <v>0.18653051327125783</v>
      </c>
      <c r="BU214" s="243">
        <f t="shared" si="1034"/>
        <v>4.9361351099045061</v>
      </c>
      <c r="BV214" s="243">
        <f t="shared" si="816"/>
        <v>2.8358675156492756</v>
      </c>
      <c r="BW214" s="243">
        <f t="shared" si="1035"/>
        <v>71.463861394361743</v>
      </c>
      <c r="BX214" s="244">
        <v>0</v>
      </c>
      <c r="BY214" s="243">
        <f t="shared" si="817"/>
        <v>0</v>
      </c>
      <c r="BZ214" s="243">
        <f t="shared" si="1036"/>
        <v>0</v>
      </c>
      <c r="CA214" s="243">
        <f t="shared" si="1037"/>
        <v>0</v>
      </c>
      <c r="CB214" s="243">
        <f t="shared" si="818"/>
        <v>0</v>
      </c>
      <c r="CC214" s="243">
        <f t="shared" si="1038"/>
        <v>0</v>
      </c>
      <c r="CD214" s="245"/>
      <c r="CE214" s="243">
        <f t="shared" si="819"/>
        <v>0</v>
      </c>
      <c r="CF214" s="243">
        <f t="shared" si="1039"/>
        <v>0</v>
      </c>
      <c r="CG214" s="243">
        <f t="shared" si="1040"/>
        <v>0</v>
      </c>
      <c r="CH214" s="243">
        <f t="shared" si="820"/>
        <v>0</v>
      </c>
      <c r="CI214" s="243">
        <f t="shared" si="1041"/>
        <v>0</v>
      </c>
      <c r="CJ214" s="245"/>
      <c r="CK214" s="243">
        <f t="shared" si="821"/>
        <v>0</v>
      </c>
      <c r="CL214" s="243">
        <f t="shared" si="1042"/>
        <v>0</v>
      </c>
      <c r="CM214" s="243">
        <f t="shared" si="1043"/>
        <v>0</v>
      </c>
      <c r="CN214" s="243">
        <f t="shared" si="822"/>
        <v>0</v>
      </c>
      <c r="CO214" s="243">
        <f t="shared" si="1044"/>
        <v>0</v>
      </c>
      <c r="CP214" s="243">
        <v>0</v>
      </c>
      <c r="CQ214" s="243">
        <f t="shared" si="823"/>
        <v>0</v>
      </c>
      <c r="CR214" s="243">
        <f t="shared" si="1178"/>
        <v>0</v>
      </c>
      <c r="CS214" s="243">
        <f t="shared" si="1045"/>
        <v>0</v>
      </c>
      <c r="CT214" s="243">
        <f t="shared" si="824"/>
        <v>0</v>
      </c>
      <c r="CU214" s="243">
        <f t="shared" si="1046"/>
        <v>0</v>
      </c>
      <c r="CV214" s="243"/>
      <c r="CW214" s="243">
        <f t="shared" si="825"/>
        <v>0</v>
      </c>
      <c r="CX214" s="243">
        <f t="shared" si="1179"/>
        <v>0</v>
      </c>
      <c r="CY214" s="243">
        <f t="shared" si="1047"/>
        <v>0</v>
      </c>
      <c r="CZ214" s="243">
        <f t="shared" si="826"/>
        <v>0</v>
      </c>
      <c r="DA214" s="243">
        <f t="shared" si="1048"/>
        <v>0</v>
      </c>
      <c r="DB214" s="244">
        <v>0</v>
      </c>
      <c r="DC214" s="243">
        <f t="shared" si="1049"/>
        <v>0</v>
      </c>
      <c r="DD214" s="243">
        <f t="shared" si="827"/>
        <v>0</v>
      </c>
      <c r="DE214" s="244">
        <v>0</v>
      </c>
      <c r="DF214" s="244">
        <v>0</v>
      </c>
      <c r="DG214" s="243">
        <f t="shared" si="828"/>
        <v>0</v>
      </c>
      <c r="DH214" s="243">
        <f t="shared" si="829"/>
        <v>0</v>
      </c>
      <c r="DI214" s="243">
        <f t="shared" si="1050"/>
        <v>0</v>
      </c>
      <c r="DJ214" s="244">
        <v>390.93</v>
      </c>
      <c r="DK214" s="243">
        <f t="shared" si="1051"/>
        <v>86.004599999999996</v>
      </c>
      <c r="DL214" s="243">
        <f t="shared" si="830"/>
        <v>0</v>
      </c>
      <c r="DM214" s="244">
        <v>16.333376386539999</v>
      </c>
      <c r="DN214" s="244">
        <v>18.100384424083298</v>
      </c>
      <c r="DO214" s="243">
        <f t="shared" si="831"/>
        <v>58.102675881309565</v>
      </c>
      <c r="DP214" s="243">
        <f t="shared" si="832"/>
        <v>28.473551834596648</v>
      </c>
      <c r="DQ214" s="243">
        <f t="shared" si="1052"/>
        <v>717.53350623183542</v>
      </c>
      <c r="DR214" s="244">
        <v>82.36</v>
      </c>
      <c r="DS214" s="243">
        <f t="shared" si="1053"/>
        <v>18.119199999999999</v>
      </c>
      <c r="DT214" s="243">
        <f t="shared" si="833"/>
        <v>0</v>
      </c>
      <c r="DU214" s="244">
        <v>3.483833829455</v>
      </c>
      <c r="DV214" s="244">
        <v>0</v>
      </c>
      <c r="DW214" s="243">
        <f t="shared" si="834"/>
        <v>11.812483761519719</v>
      </c>
      <c r="DX214" s="243">
        <f t="shared" si="835"/>
        <v>5.7887758795487354</v>
      </c>
      <c r="DY214" s="243">
        <f t="shared" si="836"/>
        <v>145.87715216462811</v>
      </c>
      <c r="DZ214" s="244">
        <v>286.08</v>
      </c>
      <c r="EA214" s="243">
        <f t="shared" si="1054"/>
        <v>62.937599999999996</v>
      </c>
      <c r="EB214" s="243">
        <f t="shared" si="837"/>
        <v>0</v>
      </c>
      <c r="EC214" s="244">
        <v>11.839702418390001</v>
      </c>
      <c r="ED214" s="244">
        <v>0.122846732</v>
      </c>
      <c r="EE214" s="243">
        <f t="shared" si="838"/>
        <v>41.015272380997445</v>
      </c>
      <c r="EF214" s="243">
        <f t="shared" si="839"/>
        <v>20.099771076569372</v>
      </c>
      <c r="EG214" s="243">
        <f t="shared" si="840"/>
        <v>506.51423112954814</v>
      </c>
      <c r="EH214" s="244">
        <v>22.3</v>
      </c>
      <c r="EI214" s="243">
        <f t="shared" si="1055"/>
        <v>4.9060000000000006</v>
      </c>
      <c r="EJ214" s="243">
        <f t="shared" si="841"/>
        <v>0</v>
      </c>
      <c r="EK214" s="244">
        <v>0.94044430488499997</v>
      </c>
      <c r="EL214" s="244">
        <v>0</v>
      </c>
      <c r="EM214" s="243">
        <f t="shared" si="842"/>
        <v>3.1980541933913305</v>
      </c>
      <c r="EN214" s="243">
        <f t="shared" si="843"/>
        <v>1.5672249249138166</v>
      </c>
      <c r="EO214" s="243">
        <f t="shared" si="1056"/>
        <v>39.494068107828177</v>
      </c>
      <c r="EP214" s="244">
        <v>0</v>
      </c>
      <c r="EQ214" s="244">
        <v>674.06439999999998</v>
      </c>
      <c r="ER214" s="244">
        <v>0</v>
      </c>
      <c r="ES214" s="244">
        <v>0</v>
      </c>
      <c r="ET214" s="244">
        <v>0</v>
      </c>
      <c r="EU214" s="243">
        <f t="shared" si="844"/>
        <v>76.588518879511753</v>
      </c>
      <c r="EV214" s="243">
        <f t="shared" si="1057"/>
        <v>2.468727355465079</v>
      </c>
      <c r="EW214" s="243">
        <f t="shared" si="1058"/>
        <v>65.32964265407719</v>
      </c>
      <c r="EX214" s="243">
        <f t="shared" si="845"/>
        <v>37.532645943975588</v>
      </c>
      <c r="EY214" s="243">
        <f t="shared" si="1059"/>
        <v>945.82267778818471</v>
      </c>
      <c r="EZ214" s="245">
        <f t="shared" si="1060"/>
        <v>781.67</v>
      </c>
      <c r="FA214" s="245">
        <f t="shared" si="1060"/>
        <v>171.9674</v>
      </c>
      <c r="FB214" s="245">
        <f t="shared" si="1060"/>
        <v>0</v>
      </c>
      <c r="FC214" s="245">
        <f t="shared" si="1061"/>
        <v>0</v>
      </c>
      <c r="FD214" s="245">
        <f t="shared" si="1062"/>
        <v>0</v>
      </c>
      <c r="FE214" s="245">
        <f t="shared" si="1063"/>
        <v>50.820588095353294</v>
      </c>
      <c r="FF214" s="245">
        <f t="shared" si="1064"/>
        <v>190.71700509672979</v>
      </c>
      <c r="FG214" s="245">
        <f t="shared" si="1065"/>
        <v>6.1475048025849901</v>
      </c>
      <c r="FH214" s="245">
        <f t="shared" si="1066"/>
        <v>162.68069905655557</v>
      </c>
      <c r="FI214" s="245">
        <f t="shared" si="1067"/>
        <v>93.461969659604165</v>
      </c>
      <c r="FJ214" s="245">
        <f t="shared" si="1067"/>
        <v>2355.2416354220245</v>
      </c>
      <c r="FK214" s="244">
        <f t="shared" si="846"/>
        <v>168.66091036571208</v>
      </c>
      <c r="FL214" s="244">
        <v>19.163583357584201</v>
      </c>
      <c r="FM214" s="243">
        <f t="shared" si="1068"/>
        <v>0.6177121996317817</v>
      </c>
      <c r="FN214" s="243">
        <f t="shared" si="1069"/>
        <v>16.346445538294731</v>
      </c>
      <c r="FO214" s="244">
        <v>9.3912246678792108</v>
      </c>
      <c r="FP214" s="244">
        <f t="shared" si="1070"/>
        <v>236.65886206941059</v>
      </c>
      <c r="FQ214" s="244">
        <f t="shared" si="847"/>
        <v>4.3221200093717647</v>
      </c>
      <c r="FR214" s="244">
        <v>0.49108775057291998</v>
      </c>
      <c r="FS214" s="243">
        <f t="shared" si="1071"/>
        <v>1.5829549670237829E-2</v>
      </c>
      <c r="FT214" s="243">
        <f t="shared" si="1072"/>
        <v>0.41889551758006238</v>
      </c>
      <c r="FU214" s="244">
        <v>0.24066038752864599</v>
      </c>
      <c r="FV214" s="244">
        <f t="shared" si="1073"/>
        <v>6.0646417769679957</v>
      </c>
      <c r="FW214" s="270">
        <v>6.3218999999999997E-2</v>
      </c>
      <c r="FX214" s="243">
        <f t="shared" si="1074"/>
        <v>281.12219140645459</v>
      </c>
      <c r="FY214" s="243">
        <f t="shared" si="1075"/>
        <v>61.846882109420008</v>
      </c>
      <c r="FZ214" s="243">
        <f t="shared" si="848"/>
        <v>0</v>
      </c>
      <c r="GA214" s="243">
        <f t="shared" si="1076"/>
        <v>0</v>
      </c>
      <c r="GB214" s="243">
        <f t="shared" si="1077"/>
        <v>0</v>
      </c>
      <c r="GC214" s="243">
        <f t="shared" si="1078"/>
        <v>4.9227077349013006</v>
      </c>
      <c r="GD214" s="243">
        <f t="shared" si="849"/>
        <v>39.52814635567762</v>
      </c>
      <c r="GE214" s="243">
        <f t="shared" si="1079"/>
        <v>1.2741363542048263</v>
      </c>
      <c r="GF214" s="243">
        <f t="shared" si="1080"/>
        <v>33.717321002864978</v>
      </c>
      <c r="GG214" s="243">
        <f t="shared" si="850"/>
        <v>19.370996380322676</v>
      </c>
      <c r="GH214" s="247">
        <f t="shared" si="1081"/>
        <v>488.14910878413133</v>
      </c>
      <c r="GI214" s="244">
        <v>357</v>
      </c>
      <c r="GJ214" s="244">
        <v>4055.87</v>
      </c>
      <c r="GK214" s="244">
        <v>892.29139999999995</v>
      </c>
      <c r="GL214" s="244">
        <v>2487.7628050242101</v>
      </c>
      <c r="GM214" s="244">
        <v>71.022008333333304</v>
      </c>
      <c r="GN214" s="271">
        <v>736.5</v>
      </c>
      <c r="GO214" s="243">
        <f t="shared" si="1082"/>
        <v>162.03</v>
      </c>
      <c r="GP214" s="243">
        <f t="shared" si="851"/>
        <v>0</v>
      </c>
      <c r="GQ214" s="243">
        <f t="shared" si="1083"/>
        <v>0</v>
      </c>
      <c r="GR214" s="243">
        <f t="shared" si="1084"/>
        <v>0</v>
      </c>
      <c r="GS214" s="244">
        <v>14.864624520916699</v>
      </c>
      <c r="GT214" s="244">
        <v>6.4463836501458296</v>
      </c>
      <c r="GU214" s="245"/>
      <c r="GV214" s="243">
        <f t="shared" si="852"/>
        <v>104.51413903546685</v>
      </c>
      <c r="GW214" s="243">
        <f t="shared" si="1085"/>
        <v>3.3688719646824237</v>
      </c>
      <c r="GX214" s="243">
        <f t="shared" si="1086"/>
        <v>89.150063944011308</v>
      </c>
      <c r="GY214" s="243">
        <f t="shared" si="853"/>
        <v>51.217757360326459</v>
      </c>
      <c r="GZ214" s="243">
        <f t="shared" si="1087"/>
        <v>1290.6874854802268</v>
      </c>
      <c r="HA214" s="244">
        <v>0</v>
      </c>
      <c r="HB214" s="244">
        <v>44</v>
      </c>
      <c r="HC214" s="244">
        <v>0</v>
      </c>
      <c r="HD214" s="244">
        <v>0</v>
      </c>
      <c r="HE214" s="244">
        <v>0</v>
      </c>
      <c r="HF214" s="243">
        <f t="shared" si="1088"/>
        <v>0</v>
      </c>
      <c r="HG214" s="243">
        <f t="shared" si="854"/>
        <v>0</v>
      </c>
      <c r="HH214" s="244">
        <v>0</v>
      </c>
      <c r="HI214" s="244">
        <v>0</v>
      </c>
      <c r="HJ214" s="243">
        <f t="shared" si="855"/>
        <v>0</v>
      </c>
      <c r="HK214" s="243">
        <f t="shared" si="856"/>
        <v>0</v>
      </c>
      <c r="HL214" s="243">
        <f t="shared" si="857"/>
        <v>0</v>
      </c>
      <c r="HM214" s="244">
        <v>188.89</v>
      </c>
      <c r="HN214" s="243">
        <f t="shared" si="1089"/>
        <v>41.555799999999998</v>
      </c>
      <c r="HO214" s="243">
        <f t="shared" si="858"/>
        <v>0</v>
      </c>
      <c r="HP214" s="244">
        <v>8.1516416908</v>
      </c>
      <c r="HQ214" s="244">
        <v>185.794659379395</v>
      </c>
      <c r="HR214" s="243">
        <f t="shared" si="859"/>
        <v>48.220262700611826</v>
      </c>
      <c r="HS214" s="243">
        <f t="shared" si="860"/>
        <v>23.630618188540343</v>
      </c>
      <c r="HT214" s="243">
        <f t="shared" si="861"/>
        <v>595.49157835121662</v>
      </c>
      <c r="HU214" s="244">
        <v>135.05000000000001</v>
      </c>
      <c r="HV214" s="243">
        <f t="shared" si="1090"/>
        <v>29.711000000000002</v>
      </c>
      <c r="HW214" s="243">
        <f t="shared" si="862"/>
        <v>0</v>
      </c>
      <c r="HX214" s="244">
        <v>5.5158317725950097</v>
      </c>
      <c r="HY214" s="244">
        <v>304.11757403774499</v>
      </c>
      <c r="HZ214" s="243">
        <f t="shared" si="863"/>
        <v>53.901622613121219</v>
      </c>
      <c r="IA214" s="243">
        <f t="shared" si="864"/>
        <v>26.41480142117306</v>
      </c>
      <c r="IB214" s="243">
        <f t="shared" si="865"/>
        <v>665.65299581356101</v>
      </c>
      <c r="IC214" s="244">
        <v>52.46</v>
      </c>
      <c r="ID214" s="243">
        <f t="shared" si="1091"/>
        <v>11.5412</v>
      </c>
      <c r="IE214" s="243">
        <f t="shared" si="866"/>
        <v>0</v>
      </c>
      <c r="IF214" s="244">
        <v>2.30817895950999</v>
      </c>
      <c r="IG214" s="244">
        <v>4.3945785761691702</v>
      </c>
      <c r="IH214" s="243">
        <f t="shared" si="867"/>
        <v>8.0335222963526345</v>
      </c>
      <c r="II214" s="243">
        <f t="shared" si="868"/>
        <v>3.9368739916015891</v>
      </c>
      <c r="IJ214" s="243">
        <f t="shared" si="1092"/>
        <v>99.209224588360044</v>
      </c>
      <c r="IK214" s="244">
        <v>55.94</v>
      </c>
      <c r="IL214" s="243">
        <f t="shared" si="1093"/>
        <v>12.306799999999999</v>
      </c>
      <c r="IM214" s="243">
        <f t="shared" si="869"/>
        <v>0</v>
      </c>
      <c r="IN214" s="244">
        <v>2.569749329275</v>
      </c>
      <c r="IO214" s="244">
        <v>113.92362748671999</v>
      </c>
      <c r="IP214" s="243">
        <f t="shared" si="870"/>
        <v>20.990541140989155</v>
      </c>
      <c r="IQ214" s="243">
        <f t="shared" si="871"/>
        <v>10.286535897849207</v>
      </c>
      <c r="IR214" s="243">
        <f t="shared" si="1094"/>
        <v>259.22070462580001</v>
      </c>
      <c r="IS214" s="244">
        <v>5.79</v>
      </c>
      <c r="IT214" s="243">
        <f t="shared" si="1095"/>
        <v>1.2738</v>
      </c>
      <c r="IU214" s="243">
        <f t="shared" si="872"/>
        <v>0</v>
      </c>
      <c r="IV214" s="244">
        <v>0.253118556035</v>
      </c>
      <c r="IW214" s="244">
        <v>0.60056601311346502</v>
      </c>
      <c r="IX214" s="243">
        <f t="shared" si="873"/>
        <v>0.89960012189112826</v>
      </c>
      <c r="IY214" s="243">
        <f t="shared" si="874"/>
        <v>0.4408542345519797</v>
      </c>
      <c r="IZ214" s="243">
        <f t="shared" si="1096"/>
        <v>11.109526710709886</v>
      </c>
      <c r="JA214" s="244">
        <v>96.450249999999997</v>
      </c>
      <c r="JB214" s="243">
        <f t="shared" si="1097"/>
        <v>21.219055000000001</v>
      </c>
      <c r="JC214" s="244">
        <v>700.97408333333306</v>
      </c>
      <c r="JD214" s="243">
        <f t="shared" si="875"/>
        <v>0</v>
      </c>
      <c r="JE214" s="243">
        <f t="shared" si="876"/>
        <v>93.015867034299617</v>
      </c>
      <c r="JF214" s="243">
        <f t="shared" si="877"/>
        <v>45.582962768381634</v>
      </c>
      <c r="JG214" s="243">
        <f t="shared" si="1098"/>
        <v>1148.6906617632171</v>
      </c>
      <c r="JH214" s="244">
        <v>40.96</v>
      </c>
      <c r="JI214" s="243">
        <f t="shared" si="1099"/>
        <v>9.0112000000000005</v>
      </c>
      <c r="JJ214" s="244">
        <v>51.64</v>
      </c>
      <c r="JK214" s="243">
        <f t="shared" si="878"/>
        <v>0</v>
      </c>
      <c r="JL214" s="243">
        <f t="shared" si="879"/>
        <v>11.545263790180648</v>
      </c>
      <c r="JM214" s="243">
        <f t="shared" si="880"/>
        <v>5.657823189509033</v>
      </c>
      <c r="JN214" s="243">
        <f t="shared" si="1100"/>
        <v>142.57714437562763</v>
      </c>
      <c r="JO214" s="244">
        <v>0</v>
      </c>
      <c r="JP214" s="243">
        <f t="shared" si="1101"/>
        <v>0</v>
      </c>
      <c r="JQ214" s="244">
        <v>0</v>
      </c>
      <c r="JR214" s="243">
        <f t="shared" si="881"/>
        <v>0</v>
      </c>
      <c r="JS214" s="243">
        <f t="shared" si="882"/>
        <v>0</v>
      </c>
      <c r="JT214" s="243">
        <f t="shared" si="883"/>
        <v>0</v>
      </c>
      <c r="JU214" s="243">
        <f t="shared" si="1102"/>
        <v>0</v>
      </c>
      <c r="JV214" s="244">
        <v>2.2404761904761901</v>
      </c>
      <c r="JW214" s="243">
        <f t="shared" si="1103"/>
        <v>0.49290476190476179</v>
      </c>
      <c r="JX214" s="244">
        <v>4.59666666666668</v>
      </c>
      <c r="JY214" s="243">
        <f t="shared" si="884"/>
        <v>0</v>
      </c>
      <c r="JZ214" s="243">
        <f t="shared" si="885"/>
        <v>0.83285438373417986</v>
      </c>
      <c r="KA214" s="243">
        <f t="shared" si="886"/>
        <v>0.40814510013909056</v>
      </c>
      <c r="KB214" s="243">
        <f t="shared" si="1104"/>
        <v>10.285256523505081</v>
      </c>
      <c r="KC214" s="244">
        <v>229.92</v>
      </c>
      <c r="KD214" s="243">
        <f t="shared" si="1105"/>
        <v>50.5824</v>
      </c>
      <c r="KE214" s="244">
        <v>129.30666666666701</v>
      </c>
      <c r="KF214" s="243">
        <f t="shared" si="887"/>
        <v>0</v>
      </c>
      <c r="KG214" s="243">
        <f t="shared" si="888"/>
        <v>46.563309736273148</v>
      </c>
      <c r="KH214" s="243">
        <f t="shared" si="889"/>
        <v>22.818618820147009</v>
      </c>
      <c r="KI214" s="243">
        <f t="shared" si="1106"/>
        <v>575.02919426770461</v>
      </c>
      <c r="KJ214" s="244">
        <v>182.933236111111</v>
      </c>
      <c r="KK214" s="243">
        <f t="shared" si="1107"/>
        <v>40.245311944444417</v>
      </c>
      <c r="KL214" s="244">
        <v>177.31738888888799</v>
      </c>
      <c r="KM214" s="243">
        <f t="shared" si="890"/>
        <v>0</v>
      </c>
      <c r="KN214" s="243">
        <f t="shared" si="891"/>
        <v>45.50513367541329</v>
      </c>
      <c r="KO214" s="243">
        <f t="shared" si="892"/>
        <v>22.300053530992837</v>
      </c>
      <c r="KP214" s="243">
        <f t="shared" si="1108"/>
        <v>561.96134898101946</v>
      </c>
      <c r="KQ214" s="243">
        <f t="shared" si="1109"/>
        <v>990.63396230158719</v>
      </c>
      <c r="KR214" s="243">
        <f t="shared" si="1109"/>
        <v>217.93947170634917</v>
      </c>
      <c r="KS214" s="243">
        <f t="shared" si="1110"/>
        <v>1691.4643313569125</v>
      </c>
      <c r="KT214" s="243">
        <f t="shared" si="1111"/>
        <v>0</v>
      </c>
      <c r="KU214" s="243">
        <f t="shared" si="1112"/>
        <v>0</v>
      </c>
      <c r="KV214" s="243">
        <f t="shared" si="1113"/>
        <v>0</v>
      </c>
      <c r="KW214" s="243">
        <f t="shared" si="1114"/>
        <v>329.50797749286681</v>
      </c>
      <c r="KX214" s="243">
        <f t="shared" si="1115"/>
        <v>10.621244147054821</v>
      </c>
      <c r="KY214" s="243">
        <f t="shared" si="1116"/>
        <v>281.06873897303302</v>
      </c>
      <c r="KZ214" s="243">
        <f t="shared" si="1117"/>
        <v>161.47728714288579</v>
      </c>
      <c r="LA214" s="243">
        <f t="shared" si="1117"/>
        <v>4069.2276360007213</v>
      </c>
      <c r="LB214" s="244">
        <v>201.91</v>
      </c>
      <c r="LC214" s="243">
        <f t="shared" si="1118"/>
        <v>44.420200000000001</v>
      </c>
      <c r="LD214" s="243">
        <f t="shared" si="893"/>
        <v>0</v>
      </c>
      <c r="LE214" s="243">
        <f t="shared" si="1119"/>
        <v>0</v>
      </c>
      <c r="LF214" s="243">
        <f t="shared" si="1120"/>
        <v>0</v>
      </c>
      <c r="LG214" s="244">
        <v>17.505206752916699</v>
      </c>
      <c r="LH214" s="243">
        <f t="shared" si="894"/>
        <v>29.977496261750989</v>
      </c>
      <c r="LI214" s="243">
        <f t="shared" si="1121"/>
        <v>0.96628406127245625</v>
      </c>
      <c r="LJ214" s="243">
        <f t="shared" si="1122"/>
        <v>25.570661857622436</v>
      </c>
      <c r="LK214" s="243">
        <f t="shared" si="895"/>
        <v>14.690645150733387</v>
      </c>
      <c r="LL214" s="243">
        <f t="shared" si="1123"/>
        <v>370.20425779848125</v>
      </c>
      <c r="LM214" s="243">
        <f t="shared" si="896"/>
        <v>0.54166666784117723</v>
      </c>
      <c r="LN214" s="244">
        <v>6.1545228937110799E-2</v>
      </c>
      <c r="LO214" s="243">
        <f t="shared" si="1124"/>
        <v>1.9838272432769494E-3</v>
      </c>
      <c r="LP214" s="243">
        <f t="shared" si="1125"/>
        <v>5.2497787819218517E-2</v>
      </c>
      <c r="LQ214" s="243">
        <f t="shared" si="897"/>
        <v>3.0160594838914402E-2</v>
      </c>
      <c r="LR214" s="243">
        <f t="shared" si="1126"/>
        <v>0.7600469899406429</v>
      </c>
      <c r="LS214" s="244">
        <v>1292.44472</v>
      </c>
      <c r="LT214" s="243">
        <f t="shared" si="898"/>
        <v>146.85010340027642</v>
      </c>
      <c r="LU214" s="243">
        <f t="shared" si="1127"/>
        <v>4.733514536133943</v>
      </c>
      <c r="LV214" s="243">
        <f t="shared" si="1128"/>
        <v>125.26244036585949</v>
      </c>
      <c r="LW214" s="243">
        <f t="shared" si="899"/>
        <v>71.964741170013824</v>
      </c>
      <c r="LX214" s="243">
        <f t="shared" si="1129"/>
        <v>1813.5114774843482</v>
      </c>
      <c r="LY214" s="245">
        <f t="shared" si="900"/>
        <v>0</v>
      </c>
      <c r="LZ214" s="244">
        <v>0</v>
      </c>
      <c r="MA214" s="249">
        <f t="shared" si="1130"/>
        <v>0</v>
      </c>
      <c r="MB214" s="249">
        <f t="shared" si="1131"/>
        <v>0</v>
      </c>
      <c r="MC214" s="249">
        <f t="shared" si="901"/>
        <v>0</v>
      </c>
      <c r="MD214" s="247">
        <f t="shared" si="1132"/>
        <v>0</v>
      </c>
      <c r="ME214" s="250">
        <f t="shared" si="1133"/>
        <v>15476.879019293789</v>
      </c>
      <c r="MF214" s="251">
        <f t="shared" si="1180"/>
        <v>5557.0709075238101</v>
      </c>
      <c r="MG214" s="252" t="e">
        <f t="shared" si="1134"/>
        <v>#REF!</v>
      </c>
      <c r="MH214" s="252" t="e">
        <f t="shared" si="1181"/>
        <v>#REF!</v>
      </c>
      <c r="MI214" s="252">
        <f t="shared" si="1135"/>
        <v>1292.44472</v>
      </c>
      <c r="MJ214" s="252">
        <f t="shared" si="1136"/>
        <v>0</v>
      </c>
      <c r="MK214" s="252">
        <f t="shared" si="1182"/>
        <v>1233.5143333333333</v>
      </c>
      <c r="ML214" s="252">
        <f t="shared" si="1137"/>
        <v>0</v>
      </c>
      <c r="MM214" s="252">
        <f t="shared" si="1138"/>
        <v>0</v>
      </c>
      <c r="MN214" s="252">
        <f t="shared" si="1139"/>
        <v>674.06439999999998</v>
      </c>
      <c r="MO214" s="252">
        <f t="shared" si="1140"/>
        <v>168.66091036571208</v>
      </c>
      <c r="MP214" s="253">
        <f t="shared" si="1141"/>
        <v>4.3221200093717647</v>
      </c>
      <c r="MQ214" s="254">
        <f t="shared" si="1183"/>
        <v>0</v>
      </c>
      <c r="MR214" s="255">
        <f t="shared" si="1142"/>
        <v>0</v>
      </c>
      <c r="MS214" s="255">
        <f t="shared" si="1184"/>
        <v>0</v>
      </c>
      <c r="MT214" s="255">
        <f t="shared" si="1185"/>
        <v>1329.8374299108907</v>
      </c>
      <c r="MU214" s="255">
        <f t="shared" si="902"/>
        <v>42.865511561950697</v>
      </c>
      <c r="MV214" s="255">
        <f t="shared" si="1143"/>
        <v>1383.9009101264849</v>
      </c>
      <c r="MW214" s="255" t="e">
        <f t="shared" si="903"/>
        <v>#REF!</v>
      </c>
      <c r="MX214" s="255" t="e">
        <f t="shared" si="904"/>
        <v>#REF!</v>
      </c>
      <c r="MY214" s="256" t="e">
        <f t="shared" si="1144"/>
        <v>#REF!</v>
      </c>
      <c r="MZ214" s="254">
        <f t="shared" si="1145"/>
        <v>741.28708036382648</v>
      </c>
      <c r="NA214" s="255">
        <f t="shared" si="905"/>
        <v>835.43053957003247</v>
      </c>
      <c r="NB214" s="255">
        <f t="shared" si="1146"/>
        <v>2.4922591189832106</v>
      </c>
      <c r="NC214" s="255">
        <f t="shared" si="906"/>
        <v>3.0904013075391812</v>
      </c>
      <c r="ND214" s="255">
        <f t="shared" si="1147"/>
        <v>757.80809822005915</v>
      </c>
      <c r="NE214" s="255">
        <f t="shared" si="1215"/>
        <v>0.97819894258845042</v>
      </c>
      <c r="NF214" s="256">
        <f t="shared" si="1186"/>
        <v>3.2887734042919741E-3</v>
      </c>
      <c r="NG214" s="257">
        <f t="shared" si="1187"/>
        <v>1.1250205713257633</v>
      </c>
      <c r="NH214" s="254">
        <f t="shared" si="1148"/>
        <v>1354.8653687300932</v>
      </c>
      <c r="NI214" s="255">
        <f t="shared" si="907"/>
        <v>1526.9332705588151</v>
      </c>
      <c r="NJ214" s="255" t="e">
        <f t="shared" si="1149"/>
        <v>#REF!</v>
      </c>
      <c r="NK214" s="255" t="e">
        <f t="shared" si="908"/>
        <v>#REF!</v>
      </c>
      <c r="NL214" s="255">
        <f t="shared" si="1150"/>
        <v>1461.160094497412</v>
      </c>
      <c r="NM214" s="255">
        <f t="shared" si="1188"/>
        <v>0.92725319684843943</v>
      </c>
      <c r="NN214" s="256" t="e">
        <f t="shared" si="1189"/>
        <v>#REF!</v>
      </c>
      <c r="NO214" s="257" t="e">
        <f t="shared" si="1216"/>
        <v>#REF!</v>
      </c>
      <c r="NP214" s="254">
        <f t="shared" si="1151"/>
        <v>166.76634002726593</v>
      </c>
      <c r="NQ214" s="255">
        <f t="shared" si="909"/>
        <v>187.94566521072869</v>
      </c>
      <c r="NR214" s="255">
        <f t="shared" si="1152"/>
        <v>146.66720434022321</v>
      </c>
      <c r="NS214" s="255">
        <f t="shared" si="910"/>
        <v>181.86733338187679</v>
      </c>
      <c r="NT214" s="255">
        <f t="shared" si="1153"/>
        <v>1570.6429232294927</v>
      </c>
      <c r="NU214" s="255">
        <f t="shared" si="1154"/>
        <v>0.1061771186568413</v>
      </c>
      <c r="NV214" s="256">
        <f t="shared" si="1155"/>
        <v>9.3380361742981033E-2</v>
      </c>
      <c r="NW214" s="257">
        <f t="shared" si="911"/>
        <v>1.0358957808877343</v>
      </c>
      <c r="NX214" s="254">
        <f t="shared" si="1156"/>
        <v>52.5040848340835</v>
      </c>
      <c r="NY214" s="255">
        <f t="shared" si="912"/>
        <v>59.172103608012101</v>
      </c>
      <c r="NZ214" s="255">
        <f t="shared" si="1157"/>
        <v>0.18653051327125783</v>
      </c>
      <c r="OA214" s="255">
        <f t="shared" si="913"/>
        <v>0.23129783645635971</v>
      </c>
      <c r="OB214" s="255">
        <f t="shared" si="1158"/>
        <v>56.717350312985509</v>
      </c>
      <c r="OC214" s="255">
        <f t="shared" si="1190"/>
        <v>0.92571469831274233</v>
      </c>
      <c r="OD214" s="256">
        <f t="shared" si="1191"/>
        <v>3.2887734042919745E-3</v>
      </c>
      <c r="OE214" s="257">
        <f t="shared" si="1192"/>
        <v>1.1183550723027482</v>
      </c>
      <c r="OF214" s="254">
        <f t="shared" si="1159"/>
        <v>0</v>
      </c>
      <c r="OG214" s="255">
        <f t="shared" si="914"/>
        <v>0</v>
      </c>
      <c r="OH214" s="255">
        <f t="shared" si="1160"/>
        <v>0</v>
      </c>
      <c r="OI214" s="255">
        <f t="shared" si="915"/>
        <v>0</v>
      </c>
      <c r="OJ214" s="255">
        <f t="shared" si="1161"/>
        <v>0</v>
      </c>
      <c r="OK214" s="255"/>
      <c r="OL214" s="256"/>
      <c r="OM214" s="257"/>
      <c r="ON214" s="258"/>
      <c r="OO214" s="254">
        <f t="shared" si="1162"/>
        <v>0</v>
      </c>
      <c r="OP214" s="255">
        <f t="shared" si="916"/>
        <v>0</v>
      </c>
      <c r="OQ214" s="255">
        <f t="shared" si="1163"/>
        <v>0</v>
      </c>
      <c r="OR214" s="255">
        <f t="shared" si="917"/>
        <v>0</v>
      </c>
      <c r="OS214" s="255">
        <f t="shared" si="1164"/>
        <v>0</v>
      </c>
      <c r="OT214" s="255"/>
      <c r="OU214" s="256"/>
      <c r="OV214" s="257"/>
      <c r="OW214" s="258"/>
      <c r="OX214" s="254">
        <f t="shared" si="1165"/>
        <v>1152.1078528489977</v>
      </c>
      <c r="OY214" s="255">
        <f t="shared" si="918"/>
        <v>1298.4255501608204</v>
      </c>
      <c r="OZ214" s="255">
        <f t="shared" si="1166"/>
        <v>6.1475048025849901</v>
      </c>
      <c r="PA214" s="255">
        <f t="shared" si="919"/>
        <v>7.6229059552053879</v>
      </c>
      <c r="PB214" s="255">
        <f t="shared" si="1167"/>
        <v>1869.2393931920831</v>
      </c>
      <c r="PC214" s="255">
        <f t="shared" si="1218"/>
        <v>0.6163511517278446</v>
      </c>
      <c r="PD214" s="259">
        <f t="shared" si="920"/>
        <v>3.2887734042919736E-3</v>
      </c>
      <c r="PE214" s="257">
        <f t="shared" si="1219"/>
        <v>1.0790659018864663</v>
      </c>
      <c r="PF214" s="254">
        <f t="shared" si="921"/>
        <v>19.94266355671957</v>
      </c>
      <c r="PG214" s="255">
        <f t="shared" si="922"/>
        <v>22.475381828422954</v>
      </c>
      <c r="PH214" s="255">
        <f t="shared" si="1168"/>
        <v>0.6177121996317817</v>
      </c>
      <c r="PI214" s="255">
        <f t="shared" si="923"/>
        <v>0.76596312754340934</v>
      </c>
      <c r="PJ214" s="255">
        <f t="shared" si="924"/>
        <v>187.82449370588142</v>
      </c>
      <c r="PK214" s="255">
        <f t="shared" si="1193"/>
        <v>0.10617711866668589</v>
      </c>
      <c r="PL214" s="259">
        <f t="shared" si="1194"/>
        <v>3.2887734045969055E-3</v>
      </c>
      <c r="PM214" s="257">
        <f t="shared" si="1195"/>
        <v>1.0142737996877724</v>
      </c>
      <c r="PN214" s="254">
        <f t="shared" si="925"/>
        <v>0.51105253144767604</v>
      </c>
      <c r="PO214" s="255">
        <f t="shared" si="926"/>
        <v>0.57595620294153094</v>
      </c>
      <c r="PP214" s="255">
        <f t="shared" si="1169"/>
        <v>1.5829549670237829E-2</v>
      </c>
      <c r="PQ214" s="255">
        <f t="shared" si="927"/>
        <v>1.9628641591094908E-2</v>
      </c>
      <c r="PR214" s="255">
        <f t="shared" si="928"/>
        <v>4.8132077594984093</v>
      </c>
      <c r="PS214" s="255">
        <f t="shared" si="1196"/>
        <v>0.10617711866668592</v>
      </c>
      <c r="PT214" s="259">
        <f t="shared" si="1197"/>
        <v>3.2887734045969059E-3</v>
      </c>
      <c r="PU214" s="257">
        <f t="shared" si="1198"/>
        <v>1.0142737996877724</v>
      </c>
      <c r="PV214" s="254">
        <f t="shared" si="929"/>
        <v>384.10420513936987</v>
      </c>
      <c r="PW214" s="255">
        <f t="shared" si="930"/>
        <v>432.88543919206984</v>
      </c>
      <c r="PX214" s="255">
        <f t="shared" si="931"/>
        <v>1.2741363542048263</v>
      </c>
      <c r="PY214" s="255">
        <f t="shared" si="932"/>
        <v>1.5799290792139846</v>
      </c>
      <c r="PZ214" s="255">
        <f t="shared" si="933"/>
        <v>387.41992760645343</v>
      </c>
      <c r="QA214" s="255">
        <f t="shared" si="1170"/>
        <v>0.99144152834995181</v>
      </c>
      <c r="QB214" s="259">
        <f t="shared" si="934"/>
        <v>3.2887734042919749E-3</v>
      </c>
      <c r="QC214" s="257">
        <f t="shared" si="1171"/>
        <v>1.126702379717474</v>
      </c>
      <c r="QD214" s="254">
        <f t="shared" si="935"/>
        <v>1007.2930780116938</v>
      </c>
      <c r="QE214" s="255">
        <f t="shared" si="936"/>
        <v>1135.2192989191788</v>
      </c>
      <c r="QF214" s="255">
        <f t="shared" si="937"/>
        <v>3.3688719646824237</v>
      </c>
      <c r="QG214" s="255">
        <f t="shared" si="938"/>
        <v>4.1774012362062054</v>
      </c>
      <c r="QH214" s="255">
        <f t="shared" si="939"/>
        <v>1024.3551472065292</v>
      </c>
      <c r="QI214" s="255">
        <f t="shared" si="1199"/>
        <v>0.98334359988197007</v>
      </c>
      <c r="QJ214" s="259">
        <f t="shared" si="1200"/>
        <v>3.2887734042919745E-3</v>
      </c>
      <c r="QK214" s="257">
        <f t="shared" si="1201"/>
        <v>1.1256739428020401</v>
      </c>
      <c r="QL214" s="254">
        <f t="shared" si="940"/>
        <v>1551.4772955550366</v>
      </c>
      <c r="QM214" s="255">
        <f t="shared" si="941"/>
        <v>1748.5149120905262</v>
      </c>
      <c r="QN214" s="255">
        <f t="shared" si="942"/>
        <v>10.621244147054821</v>
      </c>
      <c r="QO214" s="255">
        <f t="shared" si="943"/>
        <v>13.170342742347978</v>
      </c>
      <c r="QP214" s="255">
        <f t="shared" si="1172"/>
        <v>3229.5457428577151</v>
      </c>
      <c r="QQ214" s="255">
        <f t="shared" si="1173"/>
        <v>0.4804010901490397</v>
      </c>
      <c r="QR214" s="259">
        <f t="shared" si="944"/>
        <v>3.2887734042919741E-3</v>
      </c>
      <c r="QS214" s="257">
        <f t="shared" si="1174"/>
        <v>1.0618002440659582</v>
      </c>
      <c r="QT214" s="254">
        <f t="shared" si="945"/>
        <v>277.52640746629936</v>
      </c>
      <c r="QU214" s="255">
        <f t="shared" si="946"/>
        <v>312.7722612145194</v>
      </c>
      <c r="QV214" s="255">
        <f t="shared" si="947"/>
        <v>0.96628406127245625</v>
      </c>
      <c r="QW214" s="255">
        <f t="shared" si="948"/>
        <v>1.1981922359778459</v>
      </c>
      <c r="QX214" s="255">
        <f t="shared" si="949"/>
        <v>293.81290301466765</v>
      </c>
      <c r="QY214" s="255">
        <f t="shared" si="1202"/>
        <v>0.94456848088950252</v>
      </c>
      <c r="QZ214" s="259">
        <f t="shared" si="1203"/>
        <v>3.2887734042919745E-3</v>
      </c>
      <c r="RA214" s="257">
        <f t="shared" si="1204"/>
        <v>1.120749502689997</v>
      </c>
      <c r="RB214" s="254">
        <f t="shared" si="950"/>
        <v>6.4047301139446594E-2</v>
      </c>
      <c r="RC214" s="255">
        <f t="shared" si="951"/>
        <v>7.2181308384156317E-2</v>
      </c>
      <c r="RD214" s="255">
        <f t="shared" si="1175"/>
        <v>1.9838272432769494E-3</v>
      </c>
      <c r="RE214" s="255">
        <f t="shared" si="952"/>
        <v>2.4599457816634174E-3</v>
      </c>
      <c r="RF214" s="255">
        <f t="shared" si="953"/>
        <v>0.60321189677828801</v>
      </c>
      <c r="RG214" s="255">
        <f t="shared" si="1205"/>
        <v>0.1061771186568413</v>
      </c>
      <c r="RH214" s="259">
        <f t="shared" si="1206"/>
        <v>3.2887734042919745E-3</v>
      </c>
      <c r="RI214" s="257">
        <f t="shared" si="1207"/>
        <v>1.0142737996864488</v>
      </c>
      <c r="RJ214" s="254">
        <f t="shared" si="954"/>
        <v>152.82017724634858</v>
      </c>
      <c r="RK214" s="255">
        <f t="shared" si="955"/>
        <v>172.22833975663485</v>
      </c>
      <c r="RL214" s="255">
        <f t="shared" si="1176"/>
        <v>4.733514536133943</v>
      </c>
      <c r="RM214" s="255">
        <f t="shared" si="956"/>
        <v>5.8695580248060892</v>
      </c>
      <c r="RN214" s="255">
        <f t="shared" si="957"/>
        <v>1439.2948234002765</v>
      </c>
      <c r="RO214" s="255">
        <f t="shared" si="1208"/>
        <v>0.10617711865684128</v>
      </c>
      <c r="RP214" s="259">
        <f t="shared" si="1209"/>
        <v>3.2887734042919741E-3</v>
      </c>
      <c r="RQ214" s="257">
        <f t="shared" si="1210"/>
        <v>1.0142737996864488</v>
      </c>
      <c r="RR214" s="254">
        <f t="shared" si="958"/>
        <v>0</v>
      </c>
      <c r="RS214" s="255">
        <f t="shared" si="959"/>
        <v>0</v>
      </c>
      <c r="RT214" s="255">
        <f t="shared" si="1177"/>
        <v>0</v>
      </c>
      <c r="RU214" s="255">
        <f t="shared" si="960"/>
        <v>0</v>
      </c>
      <c r="RV214" s="255">
        <f t="shared" si="961"/>
        <v>0</v>
      </c>
      <c r="RW214" s="255"/>
      <c r="RX214" s="259"/>
      <c r="RY214" s="257"/>
      <c r="RZ214" s="260"/>
      <c r="SA214" s="242" t="e">
        <f t="shared" si="962"/>
        <v>#REF!</v>
      </c>
      <c r="SB214" s="242">
        <f t="shared" si="963"/>
        <v>0.2750675296891491</v>
      </c>
      <c r="SC214" s="242">
        <f t="shared" si="964"/>
        <v>0.35282610297036232</v>
      </c>
      <c r="SD214" s="242">
        <f t="shared" si="965"/>
        <v>2.0018555794219191E-2</v>
      </c>
      <c r="SE214" s="242">
        <f t="shared" si="966"/>
        <v>0</v>
      </c>
      <c r="SF214" s="262">
        <v>0</v>
      </c>
      <c r="SG214" s="242">
        <f t="shared" si="967"/>
        <v>0</v>
      </c>
      <c r="SH214" s="262">
        <v>0</v>
      </c>
      <c r="SI214" s="242">
        <f t="shared" si="968"/>
        <v>0.56230124147303762</v>
      </c>
      <c r="SJ214" s="242">
        <f t="shared" si="969"/>
        <v>4.1280943647292338E-2</v>
      </c>
      <c r="SK214" s="242">
        <f t="shared" si="970"/>
        <v>1.1157011796565498E-3</v>
      </c>
      <c r="SL214" s="242">
        <f t="shared" si="971"/>
        <v>0.14151381889251471</v>
      </c>
      <c r="SM214" s="242">
        <f t="shared" si="972"/>
        <v>0.37282320985603568</v>
      </c>
      <c r="SN214" s="242">
        <f t="shared" si="973"/>
        <v>0.89934480672386652</v>
      </c>
      <c r="SO214" s="242">
        <f t="shared" si="974"/>
        <v>0.10490215345178372</v>
      </c>
      <c r="SP214" s="242">
        <f t="shared" si="975"/>
        <v>1.0142737996864489E-4</v>
      </c>
      <c r="SQ214" s="242">
        <f t="shared" si="976"/>
        <v>0.31655485288214069</v>
      </c>
      <c r="SR214" s="242">
        <f t="shared" si="977"/>
        <v>0</v>
      </c>
      <c r="SS214" s="242" t="e">
        <f t="shared" si="978"/>
        <v>#REF!</v>
      </c>
      <c r="ST214" s="242" t="e">
        <f t="shared" si="979"/>
        <v>#REF!</v>
      </c>
      <c r="SU214" s="242" t="e">
        <f t="shared" si="1211"/>
        <v>#REF!</v>
      </c>
      <c r="SV214" s="242" t="e">
        <f t="shared" si="1212"/>
        <v>#REF!</v>
      </c>
      <c r="SW214" s="242" t="e">
        <f t="shared" si="980"/>
        <v>#REF!</v>
      </c>
      <c r="SX214" s="242" t="e">
        <f t="shared" si="980"/>
        <v>#REF!</v>
      </c>
      <c r="SY214" s="242" t="e">
        <f t="shared" si="980"/>
        <v>#REF!</v>
      </c>
      <c r="SZ214" s="263" t="e">
        <f t="shared" si="980"/>
        <v>#REF!</v>
      </c>
      <c r="TA214" s="264">
        <f t="shared" si="981"/>
        <v>2687.5412499999998</v>
      </c>
      <c r="TB214" s="264">
        <f t="shared" si="982"/>
        <v>1420.76505</v>
      </c>
      <c r="TC214" s="264">
        <f t="shared" si="983"/>
        <v>1979.19254</v>
      </c>
      <c r="TD214" s="264">
        <f t="shared" si="984"/>
        <v>104.01510999999999</v>
      </c>
      <c r="TE214" s="264">
        <f t="shared" si="985"/>
        <v>0</v>
      </c>
      <c r="TF214" s="264">
        <f t="shared" si="985"/>
        <v>0</v>
      </c>
      <c r="TG214" s="264">
        <f t="shared" si="986"/>
        <v>3028.0599899999997</v>
      </c>
      <c r="TH214" s="264">
        <f t="shared" si="987"/>
        <v>236.50362999999999</v>
      </c>
      <c r="TI214" s="264">
        <f t="shared" si="988"/>
        <v>6.3919899999999998</v>
      </c>
      <c r="TJ214" s="264">
        <f t="shared" si="989"/>
        <v>729.84903999999995</v>
      </c>
      <c r="TK214" s="264">
        <f t="shared" si="990"/>
        <v>1924.5700799999997</v>
      </c>
      <c r="TL214" s="264">
        <f t="shared" si="991"/>
        <v>4921.8322999999991</v>
      </c>
      <c r="TM214" s="264">
        <f t="shared" si="992"/>
        <v>543.90023999999994</v>
      </c>
      <c r="TN214" s="264">
        <f t="shared" si="993"/>
        <v>0.58109</v>
      </c>
      <c r="TO214" s="264">
        <f t="shared" si="994"/>
        <v>1813.5818899999999</v>
      </c>
      <c r="TP214" s="264">
        <f t="shared" si="994"/>
        <v>0</v>
      </c>
      <c r="TQ214" s="264"/>
      <c r="TR214" s="264"/>
      <c r="TS214" s="264" t="e">
        <f t="shared" si="995"/>
        <v>#REF!</v>
      </c>
      <c r="TT214" s="264">
        <f t="shared" si="996"/>
        <v>1598.3899082706764</v>
      </c>
      <c r="TU214" s="264">
        <f t="shared" si="997"/>
        <v>2050.2372017504781</v>
      </c>
      <c r="TV214" s="264">
        <f t="shared" si="998"/>
        <v>116.32582586462829</v>
      </c>
      <c r="TW214" s="264">
        <f t="shared" si="998"/>
        <v>0</v>
      </c>
      <c r="TX214" s="264">
        <f t="shared" si="999"/>
        <v>0</v>
      </c>
      <c r="TY214" s="264">
        <f t="shared" si="1000"/>
        <v>3267.4762840756739</v>
      </c>
      <c r="TZ214" s="264">
        <f t="shared" si="1001"/>
        <v>239.87943544005103</v>
      </c>
      <c r="UA214" s="264">
        <f t="shared" si="1002"/>
        <v>6.4832279848662449</v>
      </c>
      <c r="UB214" s="264">
        <f t="shared" si="1003"/>
        <v>822.32265020251373</v>
      </c>
      <c r="UC214" s="264">
        <f t="shared" si="1004"/>
        <v>2166.4383901524375</v>
      </c>
      <c r="UD214" s="264">
        <f t="shared" si="1005"/>
        <v>5226.0027373917155</v>
      </c>
      <c r="UE214" s="264">
        <f t="shared" si="1006"/>
        <v>609.57592349296999</v>
      </c>
      <c r="UF214" s="264">
        <f t="shared" si="1007"/>
        <v>0.58938436225979851</v>
      </c>
      <c r="UG214" s="264">
        <f t="shared" si="1008"/>
        <v>1839.4685946128313</v>
      </c>
      <c r="UH214" s="264">
        <f t="shared" si="1008"/>
        <v>0</v>
      </c>
      <c r="UI214" s="191"/>
      <c r="UJ214" s="191"/>
      <c r="UK214" s="191"/>
      <c r="UL214" s="191"/>
      <c r="UM214" s="189"/>
      <c r="UN214" s="191"/>
      <c r="UO214" s="191"/>
      <c r="UP214" s="191"/>
      <c r="UQ214" s="191"/>
      <c r="UR214" s="191"/>
      <c r="US214" s="191"/>
      <c r="UT214" s="191"/>
      <c r="UU214" s="191"/>
      <c r="UV214" s="192"/>
      <c r="UW214" s="191"/>
      <c r="UX214" s="191"/>
      <c r="UY214" s="191"/>
      <c r="UZ214" s="191"/>
      <c r="VA214" s="191"/>
      <c r="VB214" s="191"/>
      <c r="VC214" s="191"/>
      <c r="VD214" s="191"/>
      <c r="VE214" s="191"/>
      <c r="VF214" s="191"/>
      <c r="VG214" s="191"/>
      <c r="VH214" s="191"/>
      <c r="VI214" s="191"/>
      <c r="VJ214" s="191"/>
      <c r="VK214" s="191"/>
      <c r="VL214" s="191"/>
      <c r="VM214" s="191"/>
      <c r="VN214" s="219"/>
      <c r="VO214" s="191"/>
      <c r="VP214" s="191"/>
      <c r="VQ214" s="191"/>
      <c r="VR214" s="191"/>
      <c r="VS214" s="191"/>
      <c r="VT214" s="191"/>
      <c r="VU214" s="191"/>
      <c r="VV214" s="191"/>
    </row>
    <row r="215" spans="1:594" ht="23.1" hidden="1" customHeight="1" thickBot="1" x14ac:dyDescent="0.35">
      <c r="A215" s="265">
        <v>178</v>
      </c>
      <c r="B215" s="266" t="s">
        <v>183</v>
      </c>
      <c r="C215" s="265">
        <v>5</v>
      </c>
      <c r="D215" s="267">
        <v>4501.3999999999996</v>
      </c>
      <c r="E215" s="239"/>
      <c r="F215" s="240">
        <f t="shared" si="1009"/>
        <v>4501.3999999999996</v>
      </c>
      <c r="G215" s="240"/>
      <c r="H215" s="268">
        <f>1767</f>
        <v>1767</v>
      </c>
      <c r="I215" s="269">
        <v>3.1511999999999998</v>
      </c>
      <c r="J215" s="269">
        <v>3.1511999999999998</v>
      </c>
      <c r="K215" s="269">
        <f t="shared" si="1220"/>
        <v>2.4238</v>
      </c>
      <c r="L215" s="269">
        <f t="shared" si="1221"/>
        <v>2.6898</v>
      </c>
      <c r="M215" s="269">
        <v>0.47039999999999998</v>
      </c>
      <c r="N215" s="269">
        <v>0.26600000000000001</v>
      </c>
      <c r="O215" s="269">
        <v>0.46139999999999998</v>
      </c>
      <c r="P215" s="269">
        <v>2.8000000000000001E-2</v>
      </c>
      <c r="Q215" s="269">
        <v>0</v>
      </c>
      <c r="R215" s="269">
        <v>0</v>
      </c>
      <c r="S215" s="269">
        <v>0.52769999999999995</v>
      </c>
      <c r="T215" s="269">
        <v>3.8800000000000001E-2</v>
      </c>
      <c r="U215" s="269">
        <v>1E-3</v>
      </c>
      <c r="V215" s="269">
        <v>5.11E-2</v>
      </c>
      <c r="W215" s="269">
        <v>0.1205</v>
      </c>
      <c r="X215" s="269">
        <v>0.81220000000000003</v>
      </c>
      <c r="Y215" s="269">
        <v>0.1135</v>
      </c>
      <c r="Z215" s="269">
        <v>1E-4</v>
      </c>
      <c r="AA215" s="269">
        <v>0.26050000000000001</v>
      </c>
      <c r="AB215" s="269">
        <v>0</v>
      </c>
      <c r="AC215" s="244">
        <v>456.44</v>
      </c>
      <c r="AD215" s="243">
        <f t="shared" si="1217"/>
        <v>100.41679999999999</v>
      </c>
      <c r="AE215" s="243">
        <f t="shared" si="806"/>
        <v>0</v>
      </c>
      <c r="AF215" s="243">
        <f t="shared" si="1010"/>
        <v>0</v>
      </c>
      <c r="AG215" s="243">
        <f t="shared" si="1011"/>
        <v>0</v>
      </c>
      <c r="AH215" s="244">
        <v>16.509969734791699</v>
      </c>
      <c r="AI215" s="243">
        <f t="shared" si="807"/>
        <v>65.147056673988075</v>
      </c>
      <c r="AJ215" s="243">
        <f t="shared" si="1012"/>
        <v>2.0999272905658972</v>
      </c>
      <c r="AK215" s="243">
        <f t="shared" si="1013"/>
        <v>55.570129762818667</v>
      </c>
      <c r="AL215" s="243">
        <f t="shared" si="808"/>
        <v>31.925691320438997</v>
      </c>
      <c r="AM215" s="243">
        <f t="shared" si="1014"/>
        <v>804.52742127506269</v>
      </c>
      <c r="AN215" s="244">
        <v>778.32</v>
      </c>
      <c r="AO215" s="244">
        <v>171.2304</v>
      </c>
      <c r="AP215" s="243">
        <f t="shared" si="1015"/>
        <v>0</v>
      </c>
      <c r="AQ215" s="243">
        <f t="shared" si="1016"/>
        <v>0</v>
      </c>
      <c r="AR215" s="243">
        <f t="shared" si="1017"/>
        <v>0</v>
      </c>
      <c r="AS215" s="244">
        <v>81.969245323408302</v>
      </c>
      <c r="AT215" s="244" t="e">
        <f t="shared" si="809"/>
        <v>#REF!</v>
      </c>
      <c r="AU215" s="243">
        <f t="shared" si="810"/>
        <v>117.20328477581539</v>
      </c>
      <c r="AV215" s="243">
        <f t="shared" si="1018"/>
        <v>3.7778894214106757</v>
      </c>
      <c r="AW215" s="243">
        <f t="shared" si="1019"/>
        <v>99.973844961458767</v>
      </c>
      <c r="AX215" s="243">
        <f t="shared" si="811"/>
        <v>57.436146504961187</v>
      </c>
      <c r="AY215" s="243">
        <f t="shared" si="1020"/>
        <v>1447.3908919250218</v>
      </c>
      <c r="AZ215" s="244">
        <v>254</v>
      </c>
      <c r="BA215" s="243">
        <f t="shared" si="1021"/>
        <v>1294.6803333333332</v>
      </c>
      <c r="BB215" s="243">
        <f t="shared" si="1022"/>
        <v>135.01666333333333</v>
      </c>
      <c r="BC215" s="243">
        <f t="shared" si="1023"/>
        <v>108.01333066666666</v>
      </c>
      <c r="BD215" s="243">
        <f t="shared" si="1024"/>
        <v>27.003332666666665</v>
      </c>
      <c r="BE215" s="244">
        <v>50.631248749999997</v>
      </c>
      <c r="BF215" s="243">
        <f t="shared" si="1025"/>
        <v>40.504998999999998</v>
      </c>
      <c r="BG215" s="243">
        <f t="shared" si="1026"/>
        <v>10.126249749999999</v>
      </c>
      <c r="BH215" s="243">
        <f t="shared" si="812"/>
        <v>168.1977979729665</v>
      </c>
      <c r="BI215" s="243">
        <f t="shared" si="1027"/>
        <v>5.4216286077825018</v>
      </c>
      <c r="BJ215" s="243">
        <f t="shared" si="1028"/>
        <v>143.47192239170013</v>
      </c>
      <c r="BK215" s="243">
        <f t="shared" si="813"/>
        <v>82.426302169481659</v>
      </c>
      <c r="BL215" s="243">
        <f t="shared" si="1029"/>
        <v>2077.1428146709377</v>
      </c>
      <c r="BM215" s="244">
        <v>45.56</v>
      </c>
      <c r="BN215" s="243">
        <f t="shared" si="1030"/>
        <v>10.023200000000001</v>
      </c>
      <c r="BO215" s="243">
        <f t="shared" si="814"/>
        <v>0</v>
      </c>
      <c r="BP215" s="243">
        <f t="shared" si="1031"/>
        <v>0</v>
      </c>
      <c r="BQ215" s="243">
        <f t="shared" si="1032"/>
        <v>0</v>
      </c>
      <c r="BR215" s="244">
        <v>6.4257236496583401</v>
      </c>
      <c r="BS215" s="243">
        <f t="shared" si="815"/>
        <v>7.0455754964066655</v>
      </c>
      <c r="BT215" s="243">
        <f t="shared" si="1033"/>
        <v>0.22710460023828144</v>
      </c>
      <c r="BU215" s="243">
        <f t="shared" si="1034"/>
        <v>6.0098424177217131</v>
      </c>
      <c r="BV215" s="243">
        <f t="shared" si="816"/>
        <v>3.4527249573032508</v>
      </c>
      <c r="BW215" s="243">
        <f t="shared" si="1035"/>
        <v>87.008668924041913</v>
      </c>
      <c r="BX215" s="244">
        <v>0</v>
      </c>
      <c r="BY215" s="243">
        <f t="shared" si="817"/>
        <v>0</v>
      </c>
      <c r="BZ215" s="243">
        <f t="shared" si="1036"/>
        <v>0</v>
      </c>
      <c r="CA215" s="243">
        <f t="shared" si="1037"/>
        <v>0</v>
      </c>
      <c r="CB215" s="243">
        <f t="shared" si="818"/>
        <v>0</v>
      </c>
      <c r="CC215" s="243">
        <f t="shared" si="1038"/>
        <v>0</v>
      </c>
      <c r="CD215" s="245"/>
      <c r="CE215" s="243">
        <f t="shared" si="819"/>
        <v>0</v>
      </c>
      <c r="CF215" s="243">
        <f t="shared" si="1039"/>
        <v>0</v>
      </c>
      <c r="CG215" s="243">
        <f t="shared" si="1040"/>
        <v>0</v>
      </c>
      <c r="CH215" s="243">
        <f t="shared" si="820"/>
        <v>0</v>
      </c>
      <c r="CI215" s="243">
        <f t="shared" si="1041"/>
        <v>0</v>
      </c>
      <c r="CJ215" s="245"/>
      <c r="CK215" s="243">
        <f t="shared" si="821"/>
        <v>0</v>
      </c>
      <c r="CL215" s="243">
        <f t="shared" si="1042"/>
        <v>0</v>
      </c>
      <c r="CM215" s="243">
        <f t="shared" si="1043"/>
        <v>0</v>
      </c>
      <c r="CN215" s="243">
        <f t="shared" si="822"/>
        <v>0</v>
      </c>
      <c r="CO215" s="243">
        <f t="shared" si="1044"/>
        <v>0</v>
      </c>
      <c r="CP215" s="243">
        <v>0</v>
      </c>
      <c r="CQ215" s="243">
        <f t="shared" si="823"/>
        <v>0</v>
      </c>
      <c r="CR215" s="243">
        <f t="shared" si="1178"/>
        <v>0</v>
      </c>
      <c r="CS215" s="243">
        <f t="shared" si="1045"/>
        <v>0</v>
      </c>
      <c r="CT215" s="243">
        <f t="shared" si="824"/>
        <v>0</v>
      </c>
      <c r="CU215" s="243">
        <f t="shared" si="1046"/>
        <v>0</v>
      </c>
      <c r="CV215" s="243"/>
      <c r="CW215" s="243">
        <f t="shared" si="825"/>
        <v>0</v>
      </c>
      <c r="CX215" s="243">
        <f t="shared" si="1179"/>
        <v>0</v>
      </c>
      <c r="CY215" s="243">
        <f t="shared" si="1047"/>
        <v>0</v>
      </c>
      <c r="CZ215" s="243">
        <f t="shared" si="826"/>
        <v>0</v>
      </c>
      <c r="DA215" s="243">
        <f t="shared" si="1048"/>
        <v>0</v>
      </c>
      <c r="DB215" s="244">
        <v>42.13</v>
      </c>
      <c r="DC215" s="243">
        <f t="shared" si="1049"/>
        <v>9.2686000000000011</v>
      </c>
      <c r="DD215" s="243">
        <f t="shared" si="827"/>
        <v>0</v>
      </c>
      <c r="DE215" s="244">
        <v>1.73519904933</v>
      </c>
      <c r="DF215" s="244">
        <v>3.1882891250000003E-2</v>
      </c>
      <c r="DG215" s="243">
        <f t="shared" si="828"/>
        <v>6.0407890329888785</v>
      </c>
      <c r="DH215" s="243">
        <f t="shared" si="829"/>
        <v>2.9603235486784438</v>
      </c>
      <c r="DI215" s="243">
        <f t="shared" si="1050"/>
        <v>74.600153426696778</v>
      </c>
      <c r="DJ215" s="244">
        <v>276.94</v>
      </c>
      <c r="DK215" s="243">
        <f t="shared" si="1051"/>
        <v>60.9268</v>
      </c>
      <c r="DL215" s="243">
        <f t="shared" si="830"/>
        <v>0</v>
      </c>
      <c r="DM215" s="244">
        <v>11.62048586855</v>
      </c>
      <c r="DN215" s="244">
        <v>13.0669003991667</v>
      </c>
      <c r="DO215" s="243">
        <f t="shared" si="831"/>
        <v>41.194117564747586</v>
      </c>
      <c r="DP215" s="243">
        <f t="shared" si="832"/>
        <v>20.187415191623217</v>
      </c>
      <c r="DQ215" s="243">
        <f t="shared" si="1052"/>
        <v>508.72286282890508</v>
      </c>
      <c r="DR215" s="244">
        <v>60.39</v>
      </c>
      <c r="DS215" s="243">
        <f t="shared" si="1053"/>
        <v>13.2858</v>
      </c>
      <c r="DT215" s="243">
        <f t="shared" si="833"/>
        <v>0</v>
      </c>
      <c r="DU215" s="244">
        <v>2.5543806724699998</v>
      </c>
      <c r="DV215" s="244">
        <v>0</v>
      </c>
      <c r="DW215" s="243">
        <f t="shared" si="834"/>
        <v>8.661422605350559</v>
      </c>
      <c r="DX215" s="243">
        <f t="shared" si="835"/>
        <v>4.2445801638910288</v>
      </c>
      <c r="DY215" s="243">
        <f t="shared" si="836"/>
        <v>106.9634201300539</v>
      </c>
      <c r="DZ215" s="244">
        <v>229.54</v>
      </c>
      <c r="EA215" s="243">
        <f t="shared" si="1054"/>
        <v>50.498799999999996</v>
      </c>
      <c r="EB215" s="243">
        <f t="shared" si="837"/>
        <v>0</v>
      </c>
      <c r="EC215" s="244">
        <v>9.50137360317499</v>
      </c>
      <c r="ED215" s="244">
        <v>9.1614511999999995E-2</v>
      </c>
      <c r="EE215" s="243">
        <f t="shared" si="838"/>
        <v>32.908531695437155</v>
      </c>
      <c r="EF215" s="243">
        <f t="shared" si="839"/>
        <v>16.127015990530605</v>
      </c>
      <c r="EG215" s="243">
        <f t="shared" si="840"/>
        <v>406.40080296137126</v>
      </c>
      <c r="EH215" s="244">
        <v>8.36</v>
      </c>
      <c r="EI215" s="243">
        <f t="shared" si="1055"/>
        <v>1.8391999999999999</v>
      </c>
      <c r="EJ215" s="243">
        <f t="shared" si="841"/>
        <v>0</v>
      </c>
      <c r="EK215" s="244">
        <v>0.35266424554999898</v>
      </c>
      <c r="EL215" s="244">
        <v>0</v>
      </c>
      <c r="EM215" s="243">
        <f t="shared" si="842"/>
        <v>1.1989235063954589</v>
      </c>
      <c r="EN215" s="243">
        <f t="shared" si="843"/>
        <v>0.58753938759727287</v>
      </c>
      <c r="EO215" s="243">
        <f t="shared" si="1056"/>
        <v>14.805992567451277</v>
      </c>
      <c r="EP215" s="244">
        <v>0</v>
      </c>
      <c r="EQ215" s="244">
        <v>522.16240000000005</v>
      </c>
      <c r="ER215" s="244">
        <v>0</v>
      </c>
      <c r="ES215" s="244">
        <v>0</v>
      </c>
      <c r="ET215" s="244">
        <v>0</v>
      </c>
      <c r="EU215" s="243">
        <f t="shared" si="844"/>
        <v>59.32911577969579</v>
      </c>
      <c r="EV215" s="243">
        <f t="shared" si="1057"/>
        <v>1.9123938319176905</v>
      </c>
      <c r="EW215" s="243">
        <f t="shared" si="1058"/>
        <v>50.607453826956778</v>
      </c>
      <c r="EX215" s="243">
        <f t="shared" si="845"/>
        <v>29.074575788984795</v>
      </c>
      <c r="EY215" s="243">
        <f t="shared" si="1059"/>
        <v>732.67930988241676</v>
      </c>
      <c r="EZ215" s="245">
        <f t="shared" si="1060"/>
        <v>617.36</v>
      </c>
      <c r="FA215" s="245">
        <f t="shared" si="1060"/>
        <v>135.8192</v>
      </c>
      <c r="FB215" s="245">
        <f t="shared" si="1060"/>
        <v>0</v>
      </c>
      <c r="FC215" s="245">
        <f t="shared" si="1061"/>
        <v>0</v>
      </c>
      <c r="FD215" s="245">
        <f t="shared" si="1062"/>
        <v>0</v>
      </c>
      <c r="FE215" s="245">
        <f t="shared" si="1063"/>
        <v>38.954501241491691</v>
      </c>
      <c r="FF215" s="245">
        <f t="shared" si="1064"/>
        <v>149.33290018461543</v>
      </c>
      <c r="FG215" s="245">
        <f t="shared" si="1065"/>
        <v>4.8135441336406011</v>
      </c>
      <c r="FH215" s="245">
        <f t="shared" si="1066"/>
        <v>127.38025422460157</v>
      </c>
      <c r="FI215" s="245">
        <f t="shared" si="1067"/>
        <v>73.181450071305363</v>
      </c>
      <c r="FJ215" s="245">
        <f t="shared" si="1067"/>
        <v>1844.1725417968951</v>
      </c>
      <c r="FK215" s="244">
        <f t="shared" si="846"/>
        <v>124.37948026969552</v>
      </c>
      <c r="FL215" s="244">
        <v>14.1322404400224</v>
      </c>
      <c r="FM215" s="243">
        <f t="shared" si="1068"/>
        <v>0.45553366325283812</v>
      </c>
      <c r="FN215" s="243">
        <f t="shared" si="1069"/>
        <v>12.054733938654902</v>
      </c>
      <c r="FO215" s="244">
        <v>6.9255860220011201</v>
      </c>
      <c r="FP215" s="244">
        <f t="shared" si="1070"/>
        <v>174.52476807806281</v>
      </c>
      <c r="FQ215" s="244">
        <f t="shared" si="847"/>
        <v>3.1873600069112387</v>
      </c>
      <c r="FR215" s="244">
        <v>0.362154093978442</v>
      </c>
      <c r="FS215" s="243">
        <f t="shared" si="1071"/>
        <v>1.167354757316532E-2</v>
      </c>
      <c r="FT215" s="243">
        <f t="shared" si="1072"/>
        <v>0.30891572120024174</v>
      </c>
      <c r="FU215" s="244">
        <v>0.17747570469892199</v>
      </c>
      <c r="FV215" s="244">
        <f t="shared" si="1073"/>
        <v>4.4723877667063237</v>
      </c>
      <c r="FW215" s="270">
        <v>1.9921999999999999E-2</v>
      </c>
      <c r="FX215" s="243">
        <f t="shared" si="1074"/>
        <v>88.683271277860555</v>
      </c>
      <c r="FY215" s="243">
        <f t="shared" si="1075"/>
        <v>19.510319681129321</v>
      </c>
      <c r="FZ215" s="243">
        <f t="shared" si="848"/>
        <v>0</v>
      </c>
      <c r="GA215" s="243">
        <f t="shared" si="1076"/>
        <v>0</v>
      </c>
      <c r="GB215" s="243">
        <f t="shared" si="1077"/>
        <v>0</v>
      </c>
      <c r="GC215" s="243">
        <f t="shared" si="1078"/>
        <v>1.5512770447919724</v>
      </c>
      <c r="GD215" s="243">
        <f t="shared" si="849"/>
        <v>12.469427097822065</v>
      </c>
      <c r="GE215" s="243">
        <f t="shared" si="1079"/>
        <v>0.40193512335444581</v>
      </c>
      <c r="GF215" s="243">
        <f t="shared" si="1080"/>
        <v>10.636362059479685</v>
      </c>
      <c r="GG215" s="243">
        <f t="shared" si="850"/>
        <v>6.1107147550801955</v>
      </c>
      <c r="GH215" s="247">
        <f t="shared" si="1081"/>
        <v>153.99001182802093</v>
      </c>
      <c r="GI215" s="244">
        <v>180</v>
      </c>
      <c r="GJ215" s="244">
        <v>4060.18</v>
      </c>
      <c r="GK215" s="244">
        <v>893.2396</v>
      </c>
      <c r="GL215" s="244">
        <v>2490.4064444134601</v>
      </c>
      <c r="GM215" s="244">
        <v>71.022008333333304</v>
      </c>
      <c r="GN215" s="271">
        <v>207.49</v>
      </c>
      <c r="GO215" s="243">
        <f t="shared" si="1082"/>
        <v>45.647800000000004</v>
      </c>
      <c r="GP215" s="243">
        <f t="shared" si="851"/>
        <v>0</v>
      </c>
      <c r="GQ215" s="243">
        <f t="shared" si="1083"/>
        <v>0</v>
      </c>
      <c r="GR215" s="243">
        <f t="shared" si="1084"/>
        <v>0</v>
      </c>
      <c r="GS215" s="244">
        <v>4.1793334375000004</v>
      </c>
      <c r="GT215" s="244">
        <v>1.81305008484167</v>
      </c>
      <c r="GU215" s="245"/>
      <c r="GV215" s="243">
        <f t="shared" si="852"/>
        <v>29.44287957197</v>
      </c>
      <c r="GW215" s="243">
        <f t="shared" si="1085"/>
        <v>0.94905141509964219</v>
      </c>
      <c r="GX215" s="243">
        <f t="shared" si="1086"/>
        <v>25.114636361748264</v>
      </c>
      <c r="GY215" s="243">
        <f t="shared" si="853"/>
        <v>14.428653154715589</v>
      </c>
      <c r="GZ215" s="243">
        <f t="shared" si="1087"/>
        <v>363.60205949883277</v>
      </c>
      <c r="HA215" s="244">
        <v>0</v>
      </c>
      <c r="HB215" s="244">
        <v>44</v>
      </c>
      <c r="HC215" s="244">
        <v>0</v>
      </c>
      <c r="HD215" s="244">
        <v>0</v>
      </c>
      <c r="HE215" s="244">
        <v>142.85</v>
      </c>
      <c r="HF215" s="243">
        <f t="shared" si="1088"/>
        <v>31.427</v>
      </c>
      <c r="HG215" s="243">
        <f t="shared" si="854"/>
        <v>0</v>
      </c>
      <c r="HH215" s="244">
        <v>6.1412849388699904</v>
      </c>
      <c r="HI215" s="244">
        <v>147.87076438537301</v>
      </c>
      <c r="HJ215" s="243">
        <f t="shared" si="855"/>
        <v>37.300845515809399</v>
      </c>
      <c r="HK215" s="243">
        <f t="shared" si="856"/>
        <v>18.279494742002623</v>
      </c>
      <c r="HL215" s="243">
        <f t="shared" si="857"/>
        <v>460.643267498466</v>
      </c>
      <c r="HM215" s="244">
        <v>128.78</v>
      </c>
      <c r="HN215" s="243">
        <f t="shared" si="1089"/>
        <v>28.331600000000002</v>
      </c>
      <c r="HO215" s="243">
        <f t="shared" si="858"/>
        <v>0</v>
      </c>
      <c r="HP215" s="244">
        <v>5.5561768654900101</v>
      </c>
      <c r="HQ215" s="244">
        <v>125.559021018883</v>
      </c>
      <c r="HR215" s="243">
        <f t="shared" si="859"/>
        <v>32.748893950412636</v>
      </c>
      <c r="HS215" s="243">
        <f t="shared" si="860"/>
        <v>16.048784591739285</v>
      </c>
      <c r="HT215" s="243">
        <f t="shared" si="861"/>
        <v>404.4293717118299</v>
      </c>
      <c r="HU215" s="244">
        <v>99.01</v>
      </c>
      <c r="HV215" s="243">
        <f t="shared" si="1090"/>
        <v>21.7822</v>
      </c>
      <c r="HW215" s="243">
        <f t="shared" si="862"/>
        <v>0</v>
      </c>
      <c r="HX215" s="244">
        <v>4.0439844169999999</v>
      </c>
      <c r="HY215" s="244">
        <v>222.93927959965001</v>
      </c>
      <c r="HZ215" s="243">
        <f t="shared" si="863"/>
        <v>39.514930163453464</v>
      </c>
      <c r="IA215" s="243">
        <f t="shared" si="864"/>
        <v>19.364519709005176</v>
      </c>
      <c r="IB215" s="243">
        <f t="shared" si="865"/>
        <v>487.98589666693033</v>
      </c>
      <c r="IC215" s="244">
        <v>40.450000000000003</v>
      </c>
      <c r="ID215" s="243">
        <f t="shared" si="1091"/>
        <v>8.8990000000000009</v>
      </c>
      <c r="IE215" s="243">
        <f t="shared" si="866"/>
        <v>0</v>
      </c>
      <c r="IF215" s="244">
        <v>1.7824609853</v>
      </c>
      <c r="IG215" s="244">
        <v>2.9307533034523301</v>
      </c>
      <c r="IH215" s="243">
        <f t="shared" si="867"/>
        <v>6.1426547963700768</v>
      </c>
      <c r="II215" s="243">
        <f t="shared" si="868"/>
        <v>3.0102434542561203</v>
      </c>
      <c r="IJ215" s="243">
        <f t="shared" si="1092"/>
        <v>75.858135047254223</v>
      </c>
      <c r="IK215" s="244">
        <v>20.98</v>
      </c>
      <c r="IL215" s="243">
        <f t="shared" si="1093"/>
        <v>4.6155999999999997</v>
      </c>
      <c r="IM215" s="243">
        <f t="shared" si="869"/>
        <v>0</v>
      </c>
      <c r="IN215" s="244">
        <v>0.96365836726000098</v>
      </c>
      <c r="IO215" s="244">
        <v>42.721360307520001</v>
      </c>
      <c r="IP215" s="243">
        <f t="shared" si="870"/>
        <v>7.8717997439972249</v>
      </c>
      <c r="IQ215" s="243">
        <f t="shared" si="871"/>
        <v>3.8576209209388619</v>
      </c>
      <c r="IR215" s="243">
        <f t="shared" si="1094"/>
        <v>97.212047207659296</v>
      </c>
      <c r="IS215" s="244">
        <v>6.29</v>
      </c>
      <c r="IT215" s="243">
        <f t="shared" si="1095"/>
        <v>1.3837999999999999</v>
      </c>
      <c r="IU215" s="243">
        <f t="shared" si="872"/>
        <v>0</v>
      </c>
      <c r="IV215" s="244">
        <v>0.27502505081500001</v>
      </c>
      <c r="IW215" s="244">
        <v>0.65253807194059199</v>
      </c>
      <c r="IX215" s="243">
        <f t="shared" si="873"/>
        <v>0.97730374414774435</v>
      </c>
      <c r="IY215" s="243">
        <f t="shared" si="874"/>
        <v>0.47893334334516685</v>
      </c>
      <c r="IZ215" s="243">
        <f t="shared" si="1096"/>
        <v>12.069120252298204</v>
      </c>
      <c r="JA215" s="244">
        <v>77.323674999999994</v>
      </c>
      <c r="JB215" s="243">
        <f t="shared" si="1097"/>
        <v>17.011208499999999</v>
      </c>
      <c r="JC215" s="244">
        <v>561.96735833333298</v>
      </c>
      <c r="JD215" s="243">
        <f t="shared" si="875"/>
        <v>0</v>
      </c>
      <c r="JE215" s="243">
        <f t="shared" si="876"/>
        <v>74.570347639362225</v>
      </c>
      <c r="JF215" s="243">
        <f t="shared" si="877"/>
        <v>36.543629473634766</v>
      </c>
      <c r="JG215" s="243">
        <f t="shared" si="1098"/>
        <v>920.89946273559599</v>
      </c>
      <c r="JH215" s="244">
        <v>0</v>
      </c>
      <c r="JI215" s="243">
        <f t="shared" si="1099"/>
        <v>0</v>
      </c>
      <c r="JJ215" s="244">
        <v>0</v>
      </c>
      <c r="JK215" s="243">
        <f t="shared" si="878"/>
        <v>0</v>
      </c>
      <c r="JL215" s="243">
        <f t="shared" si="879"/>
        <v>0</v>
      </c>
      <c r="JM215" s="243">
        <f t="shared" si="880"/>
        <v>0</v>
      </c>
      <c r="JN215" s="243">
        <f t="shared" si="1100"/>
        <v>0</v>
      </c>
      <c r="JO215" s="244">
        <v>26.3562857142858</v>
      </c>
      <c r="JP215" s="243">
        <f t="shared" si="1101"/>
        <v>5.7983828571428759</v>
      </c>
      <c r="JQ215" s="244">
        <v>32.110590476190502</v>
      </c>
      <c r="JR215" s="243">
        <f t="shared" si="881"/>
        <v>0</v>
      </c>
      <c r="JS215" s="243">
        <f t="shared" si="882"/>
        <v>7.3019447486995226</v>
      </c>
      <c r="JT215" s="243">
        <f t="shared" si="883"/>
        <v>3.578360189815935</v>
      </c>
      <c r="JU215" s="243">
        <f t="shared" si="1102"/>
        <v>90.174676783361562</v>
      </c>
      <c r="JV215" s="244">
        <v>25.317380952381001</v>
      </c>
      <c r="JW215" s="243">
        <f t="shared" si="1103"/>
        <v>5.5698238095238199</v>
      </c>
      <c r="JX215" s="244">
        <v>51.942333333333302</v>
      </c>
      <c r="JY215" s="243">
        <f t="shared" si="884"/>
        <v>0</v>
      </c>
      <c r="JZ215" s="243">
        <f t="shared" si="885"/>
        <v>9.4112545361962194</v>
      </c>
      <c r="KA215" s="243">
        <f t="shared" si="886"/>
        <v>4.6120396315717178</v>
      </c>
      <c r="KB215" s="243">
        <f t="shared" si="1104"/>
        <v>116.22339871560727</v>
      </c>
      <c r="KC215" s="244">
        <v>89.41</v>
      </c>
      <c r="KD215" s="243">
        <f t="shared" si="1105"/>
        <v>19.670199999999998</v>
      </c>
      <c r="KE215" s="244">
        <v>49.91</v>
      </c>
      <c r="KF215" s="243">
        <f t="shared" si="887"/>
        <v>0</v>
      </c>
      <c r="KG215" s="243">
        <f t="shared" si="888"/>
        <v>18.064778282842632</v>
      </c>
      <c r="KH215" s="243">
        <f t="shared" si="889"/>
        <v>8.8527489141421309</v>
      </c>
      <c r="KI215" s="243">
        <f t="shared" si="1106"/>
        <v>223.08927263638171</v>
      </c>
      <c r="KJ215" s="244">
        <v>51.450105555555503</v>
      </c>
      <c r="KK215" s="243">
        <f t="shared" si="1107"/>
        <v>11.31902322222221</v>
      </c>
      <c r="KL215" s="244">
        <v>49.870644444444402</v>
      </c>
      <c r="KM215" s="243">
        <f t="shared" si="890"/>
        <v>0</v>
      </c>
      <c r="KN215" s="243">
        <f t="shared" si="891"/>
        <v>12.798351905269113</v>
      </c>
      <c r="KO215" s="243">
        <f t="shared" si="892"/>
        <v>6.271906256374562</v>
      </c>
      <c r="KP215" s="243">
        <f t="shared" si="1108"/>
        <v>158.05203766063894</v>
      </c>
      <c r="KQ215" s="243">
        <f t="shared" si="1109"/>
        <v>708.21744722222229</v>
      </c>
      <c r="KR215" s="243">
        <f t="shared" si="1109"/>
        <v>155.80783838888888</v>
      </c>
      <c r="KS215" s="243">
        <f t="shared" si="1110"/>
        <v>1307.2372338988555</v>
      </c>
      <c r="KT215" s="243">
        <f t="shared" si="1111"/>
        <v>0</v>
      </c>
      <c r="KU215" s="243">
        <f t="shared" si="1112"/>
        <v>0</v>
      </c>
      <c r="KV215" s="243">
        <f t="shared" si="1113"/>
        <v>0</v>
      </c>
      <c r="KW215" s="243">
        <f t="shared" si="1114"/>
        <v>246.70310502656028</v>
      </c>
      <c r="KX215" s="243">
        <f t="shared" si="1115"/>
        <v>7.9521410384679632</v>
      </c>
      <c r="KY215" s="243">
        <f t="shared" si="1116"/>
        <v>210.43657624965422</v>
      </c>
      <c r="KZ215" s="243">
        <f t="shared" si="1117"/>
        <v>120.89828122682634</v>
      </c>
      <c r="LA215" s="243">
        <f t="shared" si="1117"/>
        <v>3046.6366869160238</v>
      </c>
      <c r="LB215" s="244">
        <v>189.88</v>
      </c>
      <c r="LC215" s="243">
        <f t="shared" si="1118"/>
        <v>41.773600000000002</v>
      </c>
      <c r="LD215" s="243">
        <f t="shared" si="893"/>
        <v>0</v>
      </c>
      <c r="LE215" s="243">
        <f t="shared" si="1119"/>
        <v>0</v>
      </c>
      <c r="LF215" s="243">
        <f t="shared" si="1120"/>
        <v>0</v>
      </c>
      <c r="LG215" s="244">
        <v>16.2191186691417</v>
      </c>
      <c r="LH215" s="243">
        <f t="shared" si="894"/>
        <v>28.163784340943483</v>
      </c>
      <c r="LI215" s="243">
        <f t="shared" si="1121"/>
        <v>0.90782150971332953</v>
      </c>
      <c r="LJ215" s="243">
        <f t="shared" si="1122"/>
        <v>24.023574207968313</v>
      </c>
      <c r="LK215" s="243">
        <f t="shared" si="895"/>
        <v>13.801825150504257</v>
      </c>
      <c r="LL215" s="243">
        <f t="shared" si="1123"/>
        <v>347.80599379270728</v>
      </c>
      <c r="LM215" s="243">
        <f t="shared" si="896"/>
        <v>0.54166666784117723</v>
      </c>
      <c r="LN215" s="244">
        <v>6.1545228937110799E-2</v>
      </c>
      <c r="LO215" s="243">
        <f t="shared" si="1124"/>
        <v>1.9838272432769494E-3</v>
      </c>
      <c r="LP215" s="243">
        <f t="shared" si="1125"/>
        <v>5.2497787819218517E-2</v>
      </c>
      <c r="LQ215" s="243">
        <f t="shared" si="897"/>
        <v>3.0160594838914402E-2</v>
      </c>
      <c r="LR215" s="243">
        <f t="shared" si="1126"/>
        <v>0.7600469899406429</v>
      </c>
      <c r="LS215" s="244">
        <v>835.56028500000002</v>
      </c>
      <c r="LT215" s="243">
        <f t="shared" si="898"/>
        <v>94.937998005372677</v>
      </c>
      <c r="LU215" s="243">
        <f t="shared" si="1127"/>
        <v>3.0601980058874165</v>
      </c>
      <c r="LV215" s="243">
        <f t="shared" si="1128"/>
        <v>80.981661151351275</v>
      </c>
      <c r="LW215" s="243">
        <f t="shared" si="899"/>
        <v>46.524914150268643</v>
      </c>
      <c r="LX215" s="243">
        <f t="shared" si="1129"/>
        <v>1172.4278365867697</v>
      </c>
      <c r="LY215" s="245">
        <f t="shared" si="900"/>
        <v>0</v>
      </c>
      <c r="LZ215" s="244">
        <v>0</v>
      </c>
      <c r="MA215" s="249">
        <f t="shared" si="1130"/>
        <v>0</v>
      </c>
      <c r="MB215" s="249">
        <f t="shared" si="1131"/>
        <v>0</v>
      </c>
      <c r="MC215" s="249">
        <f t="shared" si="901"/>
        <v>0</v>
      </c>
      <c r="MD215" s="247">
        <f t="shared" si="1132"/>
        <v>0</v>
      </c>
      <c r="ME215" s="250">
        <f t="shared" si="1133"/>
        <v>11524.462130049023</v>
      </c>
      <c r="MF215" s="251">
        <f t="shared" si="1180"/>
        <v>3772.1798765701014</v>
      </c>
      <c r="MG215" s="252" t="e">
        <f t="shared" si="1134"/>
        <v>#REF!</v>
      </c>
      <c r="MH215" s="252" t="e">
        <f t="shared" si="1181"/>
        <v>#REF!</v>
      </c>
      <c r="MI215" s="252">
        <f t="shared" si="1135"/>
        <v>835.56028500000002</v>
      </c>
      <c r="MJ215" s="252">
        <f t="shared" si="1136"/>
        <v>0</v>
      </c>
      <c r="MK215" s="252">
        <f t="shared" si="1182"/>
        <v>1294.6803333333332</v>
      </c>
      <c r="ML215" s="252">
        <f t="shared" si="1137"/>
        <v>0</v>
      </c>
      <c r="MM215" s="252">
        <f t="shared" si="1138"/>
        <v>0</v>
      </c>
      <c r="MN215" s="252">
        <f t="shared" si="1139"/>
        <v>522.16240000000005</v>
      </c>
      <c r="MO215" s="252">
        <f t="shared" si="1140"/>
        <v>124.37948026969552</v>
      </c>
      <c r="MP215" s="253">
        <f t="shared" si="1141"/>
        <v>3.1873600069112387</v>
      </c>
      <c r="MQ215" s="254">
        <f t="shared" si="1183"/>
        <v>0</v>
      </c>
      <c r="MR215" s="255">
        <f t="shared" si="1142"/>
        <v>0</v>
      </c>
      <c r="MS215" s="255">
        <f t="shared" si="1184"/>
        <v>0</v>
      </c>
      <c r="MT215" s="255">
        <f t="shared" si="1185"/>
        <v>992.52886468909435</v>
      </c>
      <c r="MU215" s="255">
        <f t="shared" si="902"/>
        <v>31.992826016147728</v>
      </c>
      <c r="MV215" s="255">
        <f t="shared" si="1143"/>
        <v>1032.8793341770231</v>
      </c>
      <c r="MW215" s="255" t="e">
        <f t="shared" si="903"/>
        <v>#REF!</v>
      </c>
      <c r="MX215" s="255" t="e">
        <f t="shared" si="904"/>
        <v>#REF!</v>
      </c>
      <c r="MY215" s="256" t="e">
        <f t="shared" si="1144"/>
        <v>#REF!</v>
      </c>
      <c r="MZ215" s="254">
        <f t="shared" si="1145"/>
        <v>624.65235831063876</v>
      </c>
      <c r="NA215" s="255">
        <f t="shared" si="905"/>
        <v>703.98320781608993</v>
      </c>
      <c r="NB215" s="255">
        <f t="shared" si="1146"/>
        <v>2.0999272905658972</v>
      </c>
      <c r="NC215" s="255">
        <f t="shared" si="906"/>
        <v>2.6039098403017125</v>
      </c>
      <c r="ND215" s="255">
        <f t="shared" si="1147"/>
        <v>638.51382640877989</v>
      </c>
      <c r="NE215" s="255">
        <f t="shared" si="1215"/>
        <v>0.97829104472787576</v>
      </c>
      <c r="NF215" s="256">
        <f t="shared" si="1186"/>
        <v>3.2887734042919736E-3</v>
      </c>
      <c r="NG215" s="257">
        <f t="shared" si="1187"/>
        <v>1.1250322682974703</v>
      </c>
      <c r="NH215" s="254">
        <f t="shared" si="1148"/>
        <v>1071.5184908529798</v>
      </c>
      <c r="NI215" s="255">
        <f t="shared" si="907"/>
        <v>1207.6013391913082</v>
      </c>
      <c r="NJ215" s="255" t="e">
        <f t="shared" si="1149"/>
        <v>#REF!</v>
      </c>
      <c r="NK215" s="255" t="e">
        <f t="shared" si="908"/>
        <v>#REF!</v>
      </c>
      <c r="NL215" s="255">
        <f t="shared" si="1150"/>
        <v>1148.7229300992235</v>
      </c>
      <c r="NM215" s="255">
        <f t="shared" si="1188"/>
        <v>0.9327910697842734</v>
      </c>
      <c r="NN215" s="256" t="e">
        <f t="shared" si="1189"/>
        <v>#REF!</v>
      </c>
      <c r="NO215" s="257" t="e">
        <f t="shared" si="1216"/>
        <v>#REF!</v>
      </c>
      <c r="NP215" s="254">
        <f t="shared" si="1151"/>
        <v>175.03574531787416</v>
      </c>
      <c r="NQ215" s="255">
        <f t="shared" si="909"/>
        <v>197.26528497324418</v>
      </c>
      <c r="NR215" s="255">
        <f t="shared" si="1152"/>
        <v>153.93995827444917</v>
      </c>
      <c r="NS215" s="255">
        <f t="shared" si="910"/>
        <v>190.88554826031697</v>
      </c>
      <c r="NT215" s="255">
        <f t="shared" si="1153"/>
        <v>1648.5260433896331</v>
      </c>
      <c r="NU215" s="255">
        <f t="shared" si="1154"/>
        <v>0.10617711865684129</v>
      </c>
      <c r="NV215" s="256">
        <f t="shared" si="1155"/>
        <v>9.3380361742981019E-2</v>
      </c>
      <c r="NW215" s="257">
        <f t="shared" si="911"/>
        <v>1.0358957808877343</v>
      </c>
      <c r="NX215" s="254">
        <f t="shared" si="1156"/>
        <v>62.915207749620492</v>
      </c>
      <c r="NY215" s="255">
        <f t="shared" si="912"/>
        <v>70.905439133822298</v>
      </c>
      <c r="NZ215" s="255">
        <f t="shared" si="1157"/>
        <v>0.22710460023828144</v>
      </c>
      <c r="OA215" s="255">
        <f t="shared" si="913"/>
        <v>0.281609704295469</v>
      </c>
      <c r="OB215" s="255">
        <f t="shared" si="1158"/>
        <v>69.054499146065012</v>
      </c>
      <c r="OC215" s="255">
        <f t="shared" si="1190"/>
        <v>0.91109498334846206</v>
      </c>
      <c r="OD215" s="256">
        <f t="shared" si="1191"/>
        <v>3.2887734042919741E-3</v>
      </c>
      <c r="OE215" s="257">
        <f t="shared" si="1192"/>
        <v>1.1164983685022847</v>
      </c>
      <c r="OF215" s="254">
        <f t="shared" si="1159"/>
        <v>0</v>
      </c>
      <c r="OG215" s="255">
        <f t="shared" si="914"/>
        <v>0</v>
      </c>
      <c r="OH215" s="255">
        <f t="shared" si="1160"/>
        <v>0</v>
      </c>
      <c r="OI215" s="255">
        <f t="shared" si="915"/>
        <v>0</v>
      </c>
      <c r="OJ215" s="255">
        <f t="shared" si="1161"/>
        <v>0</v>
      </c>
      <c r="OK215" s="255"/>
      <c r="OL215" s="256"/>
      <c r="OM215" s="257"/>
      <c r="ON215" s="258"/>
      <c r="OO215" s="254">
        <f t="shared" si="1162"/>
        <v>0</v>
      </c>
      <c r="OP215" s="255">
        <f t="shared" si="916"/>
        <v>0</v>
      </c>
      <c r="OQ215" s="255">
        <f t="shared" si="1163"/>
        <v>0</v>
      </c>
      <c r="OR215" s="255">
        <f t="shared" si="917"/>
        <v>0</v>
      </c>
      <c r="OS215" s="255">
        <f t="shared" si="1164"/>
        <v>0</v>
      </c>
      <c r="OT215" s="255"/>
      <c r="OU215" s="256"/>
      <c r="OV215" s="257"/>
      <c r="OW215" s="258"/>
      <c r="OX215" s="254">
        <f t="shared" si="1165"/>
        <v>908.58311015401398</v>
      </c>
      <c r="OY215" s="255">
        <f t="shared" si="918"/>
        <v>1023.9731651435737</v>
      </c>
      <c r="OZ215" s="255">
        <f t="shared" si="1166"/>
        <v>4.8135441336406011</v>
      </c>
      <c r="PA215" s="255">
        <f t="shared" si="919"/>
        <v>5.9687947257143454</v>
      </c>
      <c r="PB215" s="255">
        <f t="shared" si="1167"/>
        <v>1463.6290014261072</v>
      </c>
      <c r="PC215" s="255">
        <f t="shared" si="1218"/>
        <v>0.62077419159412905</v>
      </c>
      <c r="PD215" s="259">
        <f t="shared" si="920"/>
        <v>3.2887734042919741E-3</v>
      </c>
      <c r="PE215" s="257">
        <f t="shared" si="1219"/>
        <v>1.0796276279494845</v>
      </c>
      <c r="PF215" s="254">
        <f t="shared" si="921"/>
        <v>14.706775405158981</v>
      </c>
      <c r="PG215" s="255">
        <f t="shared" si="922"/>
        <v>16.574535881614171</v>
      </c>
      <c r="PH215" s="255">
        <f t="shared" si="1168"/>
        <v>0.45553366325283812</v>
      </c>
      <c r="PI215" s="255">
        <f t="shared" si="923"/>
        <v>0.56486174243351928</v>
      </c>
      <c r="PJ215" s="255">
        <f t="shared" si="924"/>
        <v>138.51172069687524</v>
      </c>
      <c r="PK215" s="255">
        <f t="shared" si="1193"/>
        <v>0.10617711866668593</v>
      </c>
      <c r="PL215" s="259">
        <f t="shared" si="1194"/>
        <v>3.2887734045969059E-3</v>
      </c>
      <c r="PM215" s="257">
        <f t="shared" si="1195"/>
        <v>1.0142737996877724</v>
      </c>
      <c r="PN215" s="254">
        <f t="shared" si="925"/>
        <v>0.37687717986429492</v>
      </c>
      <c r="PO215" s="255">
        <f t="shared" si="926"/>
        <v>0.42474058170706036</v>
      </c>
      <c r="PP215" s="255">
        <f t="shared" si="1169"/>
        <v>1.167354757316532E-2</v>
      </c>
      <c r="PQ215" s="255">
        <f t="shared" si="927"/>
        <v>1.4475198990724997E-2</v>
      </c>
      <c r="PR215" s="255">
        <f t="shared" si="928"/>
        <v>3.5495141005605744</v>
      </c>
      <c r="PS215" s="255">
        <f t="shared" si="1196"/>
        <v>0.10617711866668589</v>
      </c>
      <c r="PT215" s="259">
        <f t="shared" si="1197"/>
        <v>3.2887734045969046E-3</v>
      </c>
      <c r="PU215" s="257">
        <f t="shared" si="1198"/>
        <v>1.0142737996877724</v>
      </c>
      <c r="PV215" s="254">
        <f t="shared" si="929"/>
        <v>121.16995267155509</v>
      </c>
      <c r="PW215" s="255">
        <f t="shared" si="930"/>
        <v>136.55853666084261</v>
      </c>
      <c r="PX215" s="255">
        <f t="shared" si="931"/>
        <v>0.40193512335444581</v>
      </c>
      <c r="PY215" s="255">
        <f t="shared" si="932"/>
        <v>0.49839955295951283</v>
      </c>
      <c r="PZ215" s="255">
        <f t="shared" si="933"/>
        <v>122.21429510160391</v>
      </c>
      <c r="QA215" s="255">
        <f t="shared" si="1170"/>
        <v>0.99145482589266176</v>
      </c>
      <c r="QB215" s="259">
        <f t="shared" si="934"/>
        <v>3.2887734042919741E-3</v>
      </c>
      <c r="QC215" s="257">
        <f t="shared" si="1171"/>
        <v>1.1267040685053982</v>
      </c>
      <c r="QD215" s="254">
        <f t="shared" si="935"/>
        <v>283.7776563613329</v>
      </c>
      <c r="QE215" s="255">
        <f t="shared" si="936"/>
        <v>319.81741871922219</v>
      </c>
      <c r="QF215" s="255">
        <f t="shared" si="937"/>
        <v>0.94905141509964219</v>
      </c>
      <c r="QG215" s="255">
        <f t="shared" si="938"/>
        <v>1.1768237547235563</v>
      </c>
      <c r="QH215" s="255">
        <f t="shared" si="939"/>
        <v>288.57306309431175</v>
      </c>
      <c r="QI215" s="255">
        <f t="shared" si="1199"/>
        <v>0.98338234802112623</v>
      </c>
      <c r="QJ215" s="259">
        <f t="shared" si="1200"/>
        <v>3.2887734042919736E-3</v>
      </c>
      <c r="QK215" s="257">
        <f t="shared" si="1201"/>
        <v>1.1256788638157131</v>
      </c>
      <c r="QL215" s="254">
        <f t="shared" si="940"/>
        <v>1120.7579086356893</v>
      </c>
      <c r="QM215" s="255">
        <f t="shared" si="941"/>
        <v>1263.0941630324219</v>
      </c>
      <c r="QN215" s="255">
        <f t="shared" si="942"/>
        <v>7.9521410384679632</v>
      </c>
      <c r="QO215" s="255">
        <f t="shared" si="943"/>
        <v>9.8606548877002744</v>
      </c>
      <c r="QP215" s="255">
        <f t="shared" si="1172"/>
        <v>2417.9656245365268</v>
      </c>
      <c r="QQ215" s="255">
        <f t="shared" si="1173"/>
        <v>0.46351275521152829</v>
      </c>
      <c r="QR215" s="259">
        <f t="shared" si="944"/>
        <v>3.2887734042919745E-3</v>
      </c>
      <c r="QS215" s="257">
        <f t="shared" si="1174"/>
        <v>1.0596554255288941</v>
      </c>
      <c r="QT215" s="254">
        <f t="shared" si="945"/>
        <v>260.96236053372132</v>
      </c>
      <c r="QU215" s="255">
        <f t="shared" si="946"/>
        <v>294.10458032150393</v>
      </c>
      <c r="QV215" s="255">
        <f t="shared" si="947"/>
        <v>0.90782150971332953</v>
      </c>
      <c r="QW215" s="255">
        <f t="shared" si="948"/>
        <v>1.1256986720445286</v>
      </c>
      <c r="QX215" s="255">
        <f t="shared" si="949"/>
        <v>276.03650301008514</v>
      </c>
      <c r="QY215" s="255">
        <f t="shared" si="1202"/>
        <v>0.9453907642214513</v>
      </c>
      <c r="QZ215" s="259">
        <f t="shared" si="1203"/>
        <v>3.2887734042919745E-3</v>
      </c>
      <c r="RA215" s="257">
        <f t="shared" si="1204"/>
        <v>1.1208539326731544</v>
      </c>
      <c r="RB215" s="254">
        <f t="shared" si="950"/>
        <v>6.4047301139446594E-2</v>
      </c>
      <c r="RC215" s="255">
        <f t="shared" si="951"/>
        <v>7.2181308384156317E-2</v>
      </c>
      <c r="RD215" s="255">
        <f t="shared" si="1175"/>
        <v>1.9838272432769494E-3</v>
      </c>
      <c r="RE215" s="255">
        <f t="shared" si="952"/>
        <v>2.4599457816634174E-3</v>
      </c>
      <c r="RF215" s="255">
        <f t="shared" si="953"/>
        <v>0.60321189677828801</v>
      </c>
      <c r="RG215" s="255">
        <f t="shared" si="1205"/>
        <v>0.1061771186568413</v>
      </c>
      <c r="RH215" s="259">
        <f t="shared" si="1206"/>
        <v>3.2887734042919745E-3</v>
      </c>
      <c r="RI215" s="257">
        <f t="shared" si="1207"/>
        <v>1.0142737996864488</v>
      </c>
      <c r="RJ215" s="254">
        <f t="shared" si="954"/>
        <v>98.797626604648556</v>
      </c>
      <c r="RK215" s="255">
        <f t="shared" si="955"/>
        <v>111.34492518343892</v>
      </c>
      <c r="RL215" s="255">
        <f t="shared" si="1176"/>
        <v>3.0601980058874165</v>
      </c>
      <c r="RM215" s="255">
        <f t="shared" si="956"/>
        <v>3.7946455273003963</v>
      </c>
      <c r="RN215" s="255">
        <f t="shared" si="957"/>
        <v>930.49828300537274</v>
      </c>
      <c r="RO215" s="255">
        <f t="shared" si="1208"/>
        <v>0.1061771186568413</v>
      </c>
      <c r="RP215" s="259">
        <f t="shared" si="1209"/>
        <v>3.2887734042919741E-3</v>
      </c>
      <c r="RQ215" s="257">
        <f t="shared" si="1210"/>
        <v>1.0142737996864488</v>
      </c>
      <c r="RR215" s="254">
        <f t="shared" si="958"/>
        <v>0</v>
      </c>
      <c r="RS215" s="255">
        <f t="shared" si="959"/>
        <v>0</v>
      </c>
      <c r="RT215" s="255">
        <f t="shared" si="1177"/>
        <v>0</v>
      </c>
      <c r="RU215" s="255">
        <f t="shared" si="960"/>
        <v>0</v>
      </c>
      <c r="RV215" s="255">
        <f t="shared" si="961"/>
        <v>0</v>
      </c>
      <c r="RW215" s="255"/>
      <c r="RX215" s="259"/>
      <c r="RY215" s="257"/>
      <c r="RZ215" s="260"/>
      <c r="SA215" s="242" t="e">
        <f t="shared" si="962"/>
        <v>#REF!</v>
      </c>
      <c r="SB215" s="242">
        <f t="shared" si="963"/>
        <v>0.29925858336712713</v>
      </c>
      <c r="SC215" s="242">
        <f t="shared" si="964"/>
        <v>0.47796231330160055</v>
      </c>
      <c r="SD215" s="242">
        <f t="shared" si="965"/>
        <v>3.1261954318063973E-2</v>
      </c>
      <c r="SE215" s="242">
        <f t="shared" si="966"/>
        <v>0</v>
      </c>
      <c r="SF215" s="262">
        <v>0</v>
      </c>
      <c r="SG215" s="242">
        <f t="shared" si="967"/>
        <v>0</v>
      </c>
      <c r="SH215" s="262">
        <v>0</v>
      </c>
      <c r="SI215" s="242">
        <f t="shared" si="968"/>
        <v>0.56971949926894294</v>
      </c>
      <c r="SJ215" s="242">
        <f t="shared" si="969"/>
        <v>3.935382342788557E-2</v>
      </c>
      <c r="SK215" s="242">
        <f t="shared" si="970"/>
        <v>1.0142737996877724E-3</v>
      </c>
      <c r="SL215" s="242">
        <f t="shared" si="971"/>
        <v>5.7574577900625847E-2</v>
      </c>
      <c r="SM215" s="242">
        <f t="shared" si="972"/>
        <v>0.13564430308979342</v>
      </c>
      <c r="SN215" s="242">
        <f t="shared" si="973"/>
        <v>0.86065213661456785</v>
      </c>
      <c r="SO215" s="242">
        <f t="shared" si="974"/>
        <v>0.12721692135840301</v>
      </c>
      <c r="SP215" s="242">
        <f t="shared" si="975"/>
        <v>1.0142737996864489E-4</v>
      </c>
      <c r="SQ215" s="242">
        <f t="shared" si="976"/>
        <v>0.26421832481831992</v>
      </c>
      <c r="SR215" s="242">
        <f t="shared" si="977"/>
        <v>0</v>
      </c>
      <c r="SS215" s="242" t="e">
        <f t="shared" si="978"/>
        <v>#REF!</v>
      </c>
      <c r="ST215" s="242" t="e">
        <f t="shared" si="979"/>
        <v>#REF!</v>
      </c>
      <c r="SU215" s="242" t="e">
        <f t="shared" si="1211"/>
        <v>#REF!</v>
      </c>
      <c r="SV215" s="242" t="e">
        <f t="shared" si="1212"/>
        <v>#REF!</v>
      </c>
      <c r="SW215" s="242" t="e">
        <f t="shared" si="980"/>
        <v>#REF!</v>
      </c>
      <c r="SX215" s="242" t="e">
        <f t="shared" si="980"/>
        <v>#REF!</v>
      </c>
      <c r="SY215" s="242" t="e">
        <f t="shared" si="980"/>
        <v>#REF!</v>
      </c>
      <c r="SZ215" s="263" t="e">
        <f t="shared" si="980"/>
        <v>#REF!</v>
      </c>
      <c r="TA215" s="264">
        <f t="shared" si="981"/>
        <v>2117.4585599999996</v>
      </c>
      <c r="TB215" s="264">
        <f t="shared" si="982"/>
        <v>1197.3724</v>
      </c>
      <c r="TC215" s="264">
        <f t="shared" si="983"/>
        <v>2076.9459599999996</v>
      </c>
      <c r="TD215" s="264">
        <f t="shared" si="984"/>
        <v>126.03919999999999</v>
      </c>
      <c r="TE215" s="264">
        <f t="shared" si="985"/>
        <v>0</v>
      </c>
      <c r="TF215" s="264">
        <f t="shared" si="985"/>
        <v>0</v>
      </c>
      <c r="TG215" s="264">
        <f t="shared" si="986"/>
        <v>2375.3887799999998</v>
      </c>
      <c r="TH215" s="264">
        <f t="shared" si="987"/>
        <v>174.65431999999998</v>
      </c>
      <c r="TI215" s="264">
        <f t="shared" si="988"/>
        <v>4.5013999999999994</v>
      </c>
      <c r="TJ215" s="264">
        <f t="shared" si="989"/>
        <v>230.02153999999999</v>
      </c>
      <c r="TK215" s="264">
        <f t="shared" si="990"/>
        <v>542.41869999999994</v>
      </c>
      <c r="TL215" s="264">
        <f t="shared" si="991"/>
        <v>3656.0370800000001</v>
      </c>
      <c r="TM215" s="264">
        <f t="shared" si="992"/>
        <v>510.90889999999996</v>
      </c>
      <c r="TN215" s="264">
        <f t="shared" si="993"/>
        <v>0.45013999999999998</v>
      </c>
      <c r="TO215" s="264">
        <f t="shared" si="994"/>
        <v>1172.6146999999999</v>
      </c>
      <c r="TP215" s="264">
        <f t="shared" si="994"/>
        <v>0</v>
      </c>
      <c r="TQ215" s="264"/>
      <c r="TR215" s="264"/>
      <c r="TS215" s="264" t="e">
        <f t="shared" si="995"/>
        <v>#REF!</v>
      </c>
      <c r="TT215" s="264">
        <f t="shared" si="996"/>
        <v>1347.0825871687859</v>
      </c>
      <c r="TU215" s="264">
        <f t="shared" si="997"/>
        <v>2151.4995570958245</v>
      </c>
      <c r="TV215" s="264">
        <f t="shared" si="998"/>
        <v>140.72256116733317</v>
      </c>
      <c r="TW215" s="264">
        <f t="shared" si="998"/>
        <v>0</v>
      </c>
      <c r="TX215" s="264">
        <f t="shared" si="999"/>
        <v>0</v>
      </c>
      <c r="TY215" s="264">
        <f t="shared" si="1000"/>
        <v>2564.5353540092196</v>
      </c>
      <c r="TZ215" s="264">
        <f t="shared" si="1001"/>
        <v>177.14730077828409</v>
      </c>
      <c r="UA215" s="264">
        <f t="shared" si="1002"/>
        <v>4.5656520819145383</v>
      </c>
      <c r="UB215" s="264">
        <f t="shared" si="1003"/>
        <v>259.16620496187716</v>
      </c>
      <c r="UC215" s="264">
        <f t="shared" si="1004"/>
        <v>610.589265928396</v>
      </c>
      <c r="UD215" s="264">
        <f t="shared" si="1005"/>
        <v>3874.1395277568154</v>
      </c>
      <c r="UE215" s="264">
        <f t="shared" si="1006"/>
        <v>572.6542498027153</v>
      </c>
      <c r="UF215" s="264">
        <f t="shared" si="1007"/>
        <v>0.45656520819085805</v>
      </c>
      <c r="UG215" s="264">
        <f t="shared" si="1008"/>
        <v>1189.3523673371851</v>
      </c>
      <c r="UH215" s="264">
        <f t="shared" si="1008"/>
        <v>0</v>
      </c>
      <c r="UI215" s="191"/>
      <c r="UJ215" s="191"/>
      <c r="UK215" s="191"/>
      <c r="UL215" s="191"/>
      <c r="UM215" s="189"/>
      <c r="UN215" s="191"/>
      <c r="UO215" s="191"/>
      <c r="UP215" s="191"/>
      <c r="UQ215" s="191"/>
      <c r="UR215" s="191"/>
      <c r="US215" s="191"/>
      <c r="UT215" s="191"/>
      <c r="UU215" s="191"/>
      <c r="UV215" s="192"/>
      <c r="UW215" s="191"/>
      <c r="UX215" s="191"/>
      <c r="UY215" s="191"/>
      <c r="UZ215" s="191"/>
      <c r="VA215" s="191"/>
      <c r="VB215" s="191"/>
      <c r="VC215" s="191"/>
      <c r="VD215" s="191"/>
      <c r="VE215" s="191"/>
      <c r="VF215" s="191"/>
      <c r="VG215" s="191"/>
      <c r="VH215" s="191"/>
      <c r="VI215" s="191"/>
      <c r="VJ215" s="191"/>
      <c r="VK215" s="191"/>
      <c r="VL215" s="191"/>
      <c r="VM215" s="191"/>
      <c r="VN215" s="219"/>
      <c r="VO215" s="191"/>
      <c r="VP215" s="191"/>
      <c r="VQ215" s="191"/>
      <c r="VR215" s="191"/>
      <c r="VS215" s="191"/>
      <c r="VT215" s="191"/>
      <c r="VU215" s="191"/>
      <c r="VV215" s="191"/>
    </row>
    <row r="216" spans="1:594" ht="23.1" hidden="1" customHeight="1" thickBot="1" x14ac:dyDescent="0.35">
      <c r="A216" s="265">
        <v>179</v>
      </c>
      <c r="B216" s="266" t="s">
        <v>183</v>
      </c>
      <c r="C216" s="265">
        <v>5</v>
      </c>
      <c r="D216" s="267">
        <v>4491.71</v>
      </c>
      <c r="E216" s="239"/>
      <c r="F216" s="240">
        <f t="shared" si="1009"/>
        <v>4491.71</v>
      </c>
      <c r="G216" s="240"/>
      <c r="H216" s="268">
        <f>4598</f>
        <v>4598</v>
      </c>
      <c r="I216" s="269">
        <v>3.3929999999999998</v>
      </c>
      <c r="J216" s="269">
        <v>3.3929999999999998</v>
      </c>
      <c r="K216" s="269">
        <f t="shared" si="1220"/>
        <v>2.7755999999999998</v>
      </c>
      <c r="L216" s="269">
        <f t="shared" si="1221"/>
        <v>3.0070999999999999</v>
      </c>
      <c r="M216" s="269">
        <v>0.59319999999999995</v>
      </c>
      <c r="N216" s="269">
        <v>0.23150000000000001</v>
      </c>
      <c r="O216" s="269">
        <v>0.38590000000000002</v>
      </c>
      <c r="P216" s="269">
        <v>1.78E-2</v>
      </c>
      <c r="Q216" s="269">
        <v>0</v>
      </c>
      <c r="R216" s="269">
        <v>0</v>
      </c>
      <c r="S216" s="269">
        <v>0.50960000000000005</v>
      </c>
      <c r="T216" s="269">
        <v>4.0800000000000003E-2</v>
      </c>
      <c r="U216" s="269">
        <v>1.1000000000000001E-3</v>
      </c>
      <c r="V216" s="269">
        <v>0.12230000000000001</v>
      </c>
      <c r="W216" s="269">
        <v>0.25840000000000002</v>
      </c>
      <c r="X216" s="269">
        <v>0.78739999999999999</v>
      </c>
      <c r="Y216" s="269">
        <v>0.1343</v>
      </c>
      <c r="Z216" s="269">
        <v>1E-4</v>
      </c>
      <c r="AA216" s="269">
        <v>0.31059999999999999</v>
      </c>
      <c r="AB216" s="269">
        <v>0</v>
      </c>
      <c r="AC216" s="244">
        <v>396.29</v>
      </c>
      <c r="AD216" s="243">
        <f t="shared" si="1217"/>
        <v>87.183800000000005</v>
      </c>
      <c r="AE216" s="243">
        <f t="shared" si="806"/>
        <v>0</v>
      </c>
      <c r="AF216" s="243">
        <f t="shared" si="1010"/>
        <v>0</v>
      </c>
      <c r="AG216" s="243">
        <f t="shared" si="1011"/>
        <v>0</v>
      </c>
      <c r="AH216" s="244">
        <v>14.42258404875</v>
      </c>
      <c r="AI216" s="243">
        <f t="shared" si="807"/>
        <v>56.571963464853404</v>
      </c>
      <c r="AJ216" s="243">
        <f t="shared" si="1012"/>
        <v>1.823520754824459</v>
      </c>
      <c r="AK216" s="243">
        <f t="shared" si="1013"/>
        <v>48.255616004438188</v>
      </c>
      <c r="AL216" s="243">
        <f t="shared" si="808"/>
        <v>27.723417375680175</v>
      </c>
      <c r="AM216" s="243">
        <f t="shared" si="1014"/>
        <v>698.63011786714026</v>
      </c>
      <c r="AN216" s="244">
        <v>965.76</v>
      </c>
      <c r="AO216" s="244">
        <v>212.46719999999999</v>
      </c>
      <c r="AP216" s="243">
        <f t="shared" si="1015"/>
        <v>0</v>
      </c>
      <c r="AQ216" s="243">
        <f t="shared" si="1016"/>
        <v>0</v>
      </c>
      <c r="AR216" s="243">
        <f t="shared" si="1017"/>
        <v>0</v>
      </c>
      <c r="AS216" s="244">
        <v>128.264618638108</v>
      </c>
      <c r="AT216" s="244" t="e">
        <f t="shared" si="809"/>
        <v>#REF!</v>
      </c>
      <c r="AU216" s="243">
        <f t="shared" si="810"/>
        <v>148.44616229204863</v>
      </c>
      <c r="AV216" s="243">
        <f t="shared" si="1018"/>
        <v>4.7849613365773624</v>
      </c>
      <c r="AW216" s="243">
        <f t="shared" si="1019"/>
        <v>126.62387101603797</v>
      </c>
      <c r="AX216" s="243">
        <f t="shared" si="811"/>
        <v>72.746899046507835</v>
      </c>
      <c r="AY216" s="243">
        <f t="shared" si="1020"/>
        <v>1833.2218559719975</v>
      </c>
      <c r="AZ216" s="244">
        <v>212</v>
      </c>
      <c r="BA216" s="243">
        <f t="shared" si="1021"/>
        <v>1080.5993333333331</v>
      </c>
      <c r="BB216" s="243">
        <f t="shared" si="1022"/>
        <v>112.69107333333331</v>
      </c>
      <c r="BC216" s="243">
        <f t="shared" si="1023"/>
        <v>90.152858666666646</v>
      </c>
      <c r="BD216" s="243">
        <f t="shared" si="1024"/>
        <v>22.538214666666661</v>
      </c>
      <c r="BE216" s="244">
        <v>42.259152499999999</v>
      </c>
      <c r="BF216" s="243">
        <f t="shared" si="1025"/>
        <v>33.807321999999999</v>
      </c>
      <c r="BG216" s="243">
        <f t="shared" si="1026"/>
        <v>8.4518304999999998</v>
      </c>
      <c r="BH216" s="243">
        <f t="shared" si="812"/>
        <v>140.38556366247599</v>
      </c>
      <c r="BI216" s="243">
        <f t="shared" si="1027"/>
        <v>4.5251388379916948</v>
      </c>
      <c r="BJ216" s="243">
        <f t="shared" si="1028"/>
        <v>119.74821868913556</v>
      </c>
      <c r="BK216" s="243">
        <f t="shared" si="813"/>
        <v>68.796756141457124</v>
      </c>
      <c r="BL216" s="243">
        <f t="shared" si="1029"/>
        <v>1733.6782547647194</v>
      </c>
      <c r="BM216" s="244">
        <v>29.25</v>
      </c>
      <c r="BN216" s="243">
        <f t="shared" si="1030"/>
        <v>6.4349999999999996</v>
      </c>
      <c r="BO216" s="243">
        <f t="shared" si="814"/>
        <v>0</v>
      </c>
      <c r="BP216" s="243">
        <f t="shared" si="1031"/>
        <v>0</v>
      </c>
      <c r="BQ216" s="243">
        <f t="shared" si="1032"/>
        <v>0</v>
      </c>
      <c r="BR216" s="244">
        <v>3.4269327011166602</v>
      </c>
      <c r="BS216" s="243">
        <f t="shared" si="815"/>
        <v>4.443974486849724</v>
      </c>
      <c r="BT216" s="243">
        <f t="shared" si="1033"/>
        <v>0.1432455091595935</v>
      </c>
      <c r="BU216" s="243">
        <f t="shared" si="1034"/>
        <v>3.7906891194287491</v>
      </c>
      <c r="BV216" s="243">
        <f t="shared" si="816"/>
        <v>2.1777953593983197</v>
      </c>
      <c r="BW216" s="243">
        <f t="shared" si="1035"/>
        <v>54.880443056837649</v>
      </c>
      <c r="BX216" s="244">
        <v>0</v>
      </c>
      <c r="BY216" s="243">
        <f t="shared" si="817"/>
        <v>0</v>
      </c>
      <c r="BZ216" s="243">
        <f t="shared" si="1036"/>
        <v>0</v>
      </c>
      <c r="CA216" s="243">
        <f t="shared" si="1037"/>
        <v>0</v>
      </c>
      <c r="CB216" s="243">
        <f t="shared" si="818"/>
        <v>0</v>
      </c>
      <c r="CC216" s="243">
        <f t="shared" si="1038"/>
        <v>0</v>
      </c>
      <c r="CD216" s="245"/>
      <c r="CE216" s="243">
        <f t="shared" si="819"/>
        <v>0</v>
      </c>
      <c r="CF216" s="243">
        <f t="shared" si="1039"/>
        <v>0</v>
      </c>
      <c r="CG216" s="243">
        <f t="shared" si="1040"/>
        <v>0</v>
      </c>
      <c r="CH216" s="243">
        <f t="shared" si="820"/>
        <v>0</v>
      </c>
      <c r="CI216" s="243">
        <f t="shared" si="1041"/>
        <v>0</v>
      </c>
      <c r="CJ216" s="245"/>
      <c r="CK216" s="243">
        <f t="shared" si="821"/>
        <v>0</v>
      </c>
      <c r="CL216" s="243">
        <f t="shared" si="1042"/>
        <v>0</v>
      </c>
      <c r="CM216" s="243">
        <f t="shared" si="1043"/>
        <v>0</v>
      </c>
      <c r="CN216" s="243">
        <f t="shared" si="822"/>
        <v>0</v>
      </c>
      <c r="CO216" s="243">
        <f t="shared" si="1044"/>
        <v>0</v>
      </c>
      <c r="CP216" s="243">
        <v>0</v>
      </c>
      <c r="CQ216" s="243">
        <f t="shared" si="823"/>
        <v>0</v>
      </c>
      <c r="CR216" s="243">
        <f t="shared" si="1178"/>
        <v>0</v>
      </c>
      <c r="CS216" s="243">
        <f t="shared" si="1045"/>
        <v>0</v>
      </c>
      <c r="CT216" s="243">
        <f t="shared" si="824"/>
        <v>0</v>
      </c>
      <c r="CU216" s="243">
        <f t="shared" si="1046"/>
        <v>0</v>
      </c>
      <c r="CV216" s="243"/>
      <c r="CW216" s="243">
        <f t="shared" si="825"/>
        <v>0</v>
      </c>
      <c r="CX216" s="243">
        <f t="shared" si="1179"/>
        <v>0</v>
      </c>
      <c r="CY216" s="243">
        <f t="shared" si="1047"/>
        <v>0</v>
      </c>
      <c r="CZ216" s="243">
        <f t="shared" si="826"/>
        <v>0</v>
      </c>
      <c r="DA216" s="243">
        <f t="shared" si="1048"/>
        <v>0</v>
      </c>
      <c r="DB216" s="244">
        <v>0</v>
      </c>
      <c r="DC216" s="243">
        <f t="shared" si="1049"/>
        <v>0</v>
      </c>
      <c r="DD216" s="243">
        <f t="shared" si="827"/>
        <v>0</v>
      </c>
      <c r="DE216" s="244">
        <v>0</v>
      </c>
      <c r="DF216" s="244">
        <v>0</v>
      </c>
      <c r="DG216" s="243">
        <f t="shared" si="828"/>
        <v>0</v>
      </c>
      <c r="DH216" s="243">
        <f t="shared" si="829"/>
        <v>0</v>
      </c>
      <c r="DI216" s="243">
        <f t="shared" si="1050"/>
        <v>0</v>
      </c>
      <c r="DJ216" s="244">
        <v>282.83999999999997</v>
      </c>
      <c r="DK216" s="243">
        <f t="shared" si="1051"/>
        <v>62.224799999999995</v>
      </c>
      <c r="DL216" s="243">
        <f t="shared" si="830"/>
        <v>0</v>
      </c>
      <c r="DM216" s="244">
        <v>11.851773730825</v>
      </c>
      <c r="DN216" s="244">
        <v>13.2569003991667</v>
      </c>
      <c r="DO216" s="243">
        <f t="shared" si="831"/>
        <v>42.059835992079279</v>
      </c>
      <c r="DP216" s="243">
        <f t="shared" si="832"/>
        <v>20.611665506103549</v>
      </c>
      <c r="DQ216" s="243">
        <f t="shared" si="1052"/>
        <v>519.41397075380939</v>
      </c>
      <c r="DR216" s="244">
        <v>62.19</v>
      </c>
      <c r="DS216" s="243">
        <f t="shared" si="1053"/>
        <v>13.681799999999999</v>
      </c>
      <c r="DT216" s="243">
        <f t="shared" si="833"/>
        <v>0</v>
      </c>
      <c r="DU216" s="244">
        <v>2.6304090955299899</v>
      </c>
      <c r="DV216" s="244">
        <v>0</v>
      </c>
      <c r="DW216" s="243">
        <f t="shared" si="834"/>
        <v>8.919574929927137</v>
      </c>
      <c r="DX216" s="243">
        <f t="shared" si="835"/>
        <v>4.3710892012728557</v>
      </c>
      <c r="DY216" s="243">
        <f t="shared" si="836"/>
        <v>110.15144787207596</v>
      </c>
      <c r="DZ216" s="244">
        <v>223.22</v>
      </c>
      <c r="EA216" s="243">
        <f t="shared" si="1054"/>
        <v>49.108400000000003</v>
      </c>
      <c r="EB216" s="243">
        <f t="shared" si="837"/>
        <v>0</v>
      </c>
      <c r="EC216" s="244">
        <v>9.2395568800950105</v>
      </c>
      <c r="ED216" s="244">
        <v>9.4217197000000003E-2</v>
      </c>
      <c r="EE216" s="243">
        <f t="shared" si="838"/>
        <v>32.003008521067002</v>
      </c>
      <c r="EF216" s="243">
        <f t="shared" si="839"/>
        <v>15.683259129908098</v>
      </c>
      <c r="EG216" s="243">
        <f t="shared" si="840"/>
        <v>395.21813007368405</v>
      </c>
      <c r="EH216" s="244">
        <v>16.72</v>
      </c>
      <c r="EI216" s="243">
        <f t="shared" si="1055"/>
        <v>3.6783999999999999</v>
      </c>
      <c r="EJ216" s="243">
        <f t="shared" si="841"/>
        <v>0</v>
      </c>
      <c r="EK216" s="244">
        <v>0.70532849110000095</v>
      </c>
      <c r="EL216" s="244">
        <v>0</v>
      </c>
      <c r="EM216" s="243">
        <f t="shared" si="842"/>
        <v>2.3978470127909182</v>
      </c>
      <c r="EN216" s="243">
        <f t="shared" si="843"/>
        <v>1.175078775194546</v>
      </c>
      <c r="EO216" s="243">
        <f t="shared" si="1056"/>
        <v>29.611985134902557</v>
      </c>
      <c r="EP216" s="244">
        <v>0</v>
      </c>
      <c r="EQ216" s="244">
        <v>521.03836000000001</v>
      </c>
      <c r="ER216" s="244">
        <v>0</v>
      </c>
      <c r="ES216" s="244">
        <v>0</v>
      </c>
      <c r="ET216" s="244">
        <v>0</v>
      </c>
      <c r="EU216" s="243">
        <f t="shared" si="844"/>
        <v>59.201400150801383</v>
      </c>
      <c r="EV216" s="243">
        <f t="shared" si="1057"/>
        <v>1.9082770912967097</v>
      </c>
      <c r="EW216" s="243">
        <f t="shared" si="1058"/>
        <v>50.498513002417027</v>
      </c>
      <c r="EX216" s="243">
        <f t="shared" si="845"/>
        <v>29.011988007540072</v>
      </c>
      <c r="EY216" s="243">
        <f t="shared" si="1059"/>
        <v>731.10209779000968</v>
      </c>
      <c r="EZ216" s="245">
        <f t="shared" si="1060"/>
        <v>584.97</v>
      </c>
      <c r="FA216" s="245">
        <f t="shared" si="1060"/>
        <v>128.6934</v>
      </c>
      <c r="FB216" s="245">
        <f t="shared" si="1060"/>
        <v>0</v>
      </c>
      <c r="FC216" s="245">
        <f t="shared" si="1061"/>
        <v>0</v>
      </c>
      <c r="FD216" s="245">
        <f t="shared" si="1062"/>
        <v>0</v>
      </c>
      <c r="FE216" s="245">
        <f t="shared" si="1063"/>
        <v>37.778185793716695</v>
      </c>
      <c r="FF216" s="245">
        <f t="shared" si="1064"/>
        <v>144.58166660666572</v>
      </c>
      <c r="FG216" s="245">
        <f t="shared" si="1065"/>
        <v>4.6603945431054798</v>
      </c>
      <c r="FH216" s="245">
        <f t="shared" si="1066"/>
        <v>123.32747456056578</v>
      </c>
      <c r="FI216" s="245">
        <f t="shared" si="1067"/>
        <v>70.853080620019114</v>
      </c>
      <c r="FJ216" s="245">
        <f t="shared" si="1067"/>
        <v>1785.497631624482</v>
      </c>
      <c r="FK216" s="244">
        <f t="shared" si="846"/>
        <v>130.61219028321014</v>
      </c>
      <c r="FL216" s="244">
        <v>14.8404131732814</v>
      </c>
      <c r="FM216" s="243">
        <f t="shared" si="1068"/>
        <v>0.47836065383273629</v>
      </c>
      <c r="FN216" s="243">
        <f t="shared" si="1069"/>
        <v>12.658801914874088</v>
      </c>
      <c r="FO216" s="244">
        <v>7.2726301586640698</v>
      </c>
      <c r="FP216" s="244">
        <f t="shared" si="1070"/>
        <v>183.27028033818672</v>
      </c>
      <c r="FQ216" s="244">
        <f t="shared" si="847"/>
        <v>3.3470800072575599</v>
      </c>
      <c r="FR216" s="244">
        <v>0.38030179360767602</v>
      </c>
      <c r="FS216" s="243">
        <f t="shared" si="1071"/>
        <v>1.2258514134327511E-2</v>
      </c>
      <c r="FT216" s="243">
        <f t="shared" si="1072"/>
        <v>0.32439562274575323</v>
      </c>
      <c r="FU216" s="244">
        <v>0.18636908968038399</v>
      </c>
      <c r="FV216" s="244">
        <f t="shared" si="1073"/>
        <v>4.6965010686547437</v>
      </c>
      <c r="FW216" s="270">
        <v>4.7551000000000003E-2</v>
      </c>
      <c r="FX216" s="243">
        <f t="shared" si="1074"/>
        <v>211.46694763255323</v>
      </c>
      <c r="FY216" s="243">
        <f t="shared" si="1075"/>
        <v>46.522728479161714</v>
      </c>
      <c r="FZ216" s="243">
        <f t="shared" si="848"/>
        <v>0</v>
      </c>
      <c r="GA216" s="243">
        <f t="shared" si="1076"/>
        <v>0</v>
      </c>
      <c r="GB216" s="243">
        <f t="shared" si="1077"/>
        <v>0</v>
      </c>
      <c r="GC216" s="243">
        <f t="shared" si="1078"/>
        <v>3.7026791866731803</v>
      </c>
      <c r="GD216" s="243">
        <f t="shared" si="849"/>
        <v>29.733998553245804</v>
      </c>
      <c r="GE216" s="243">
        <f t="shared" si="1079"/>
        <v>0.95843524185703577</v>
      </c>
      <c r="GF216" s="243">
        <f t="shared" si="1080"/>
        <v>25.362959469373408</v>
      </c>
      <c r="GG216" s="243">
        <f t="shared" si="850"/>
        <v>14.571317692581699</v>
      </c>
      <c r="GH216" s="247">
        <f t="shared" si="1081"/>
        <v>367.19720585305879</v>
      </c>
      <c r="GI216" s="244">
        <v>270</v>
      </c>
      <c r="GJ216" s="244">
        <v>4056.2</v>
      </c>
      <c r="GK216" s="244">
        <v>892.36400000000003</v>
      </c>
      <c r="GL216" s="244">
        <v>2487.9652182489099</v>
      </c>
      <c r="GM216" s="244">
        <v>71.022008333333304</v>
      </c>
      <c r="GN216" s="271">
        <v>444.23</v>
      </c>
      <c r="GO216" s="243">
        <f t="shared" si="1082"/>
        <v>97.73060000000001</v>
      </c>
      <c r="GP216" s="243">
        <f t="shared" si="851"/>
        <v>0</v>
      </c>
      <c r="GQ216" s="243">
        <f t="shared" si="1083"/>
        <v>0</v>
      </c>
      <c r="GR216" s="243">
        <f t="shared" si="1084"/>
        <v>0</v>
      </c>
      <c r="GS216" s="244">
        <v>8.9614339190833299</v>
      </c>
      <c r="GT216" s="244">
        <v>3.7913997434625002</v>
      </c>
      <c r="GU216" s="245"/>
      <c r="GV216" s="243">
        <f t="shared" si="852"/>
        <v>63.027628052724175</v>
      </c>
      <c r="GW216" s="243">
        <f t="shared" si="1085"/>
        <v>2.0316103745082672</v>
      </c>
      <c r="GX216" s="243">
        <f t="shared" si="1086"/>
        <v>53.762267220447008</v>
      </c>
      <c r="GY216" s="243">
        <f t="shared" si="853"/>
        <v>30.887053085763501</v>
      </c>
      <c r="GZ216" s="243">
        <f t="shared" si="1087"/>
        <v>778.35373776124015</v>
      </c>
      <c r="HA216" s="244">
        <v>0</v>
      </c>
      <c r="HB216" s="244">
        <v>44</v>
      </c>
      <c r="HC216" s="244">
        <v>0</v>
      </c>
      <c r="HD216" s="244">
        <v>0</v>
      </c>
      <c r="HE216" s="244">
        <v>0</v>
      </c>
      <c r="HF216" s="243">
        <f t="shared" si="1088"/>
        <v>0</v>
      </c>
      <c r="HG216" s="243">
        <f t="shared" si="854"/>
        <v>0</v>
      </c>
      <c r="HH216" s="244">
        <v>0</v>
      </c>
      <c r="HI216" s="244">
        <v>0</v>
      </c>
      <c r="HJ216" s="243">
        <f t="shared" si="855"/>
        <v>0</v>
      </c>
      <c r="HK216" s="243">
        <f t="shared" si="856"/>
        <v>0</v>
      </c>
      <c r="HL216" s="243">
        <f t="shared" si="857"/>
        <v>0</v>
      </c>
      <c r="HM216" s="244">
        <v>133.31</v>
      </c>
      <c r="HN216" s="243">
        <f t="shared" si="1089"/>
        <v>29.328199999999999</v>
      </c>
      <c r="HO216" s="243">
        <f t="shared" si="858"/>
        <v>0</v>
      </c>
      <c r="HP216" s="244">
        <v>5.7516487458149896</v>
      </c>
      <c r="HQ216" s="244">
        <v>130.363457102458</v>
      </c>
      <c r="HR216" s="243">
        <f t="shared" si="859"/>
        <v>33.944936426366695</v>
      </c>
      <c r="HS216" s="243">
        <f t="shared" si="860"/>
        <v>16.634912113731986</v>
      </c>
      <c r="HT216" s="243">
        <f t="shared" si="861"/>
        <v>419.19978526604598</v>
      </c>
      <c r="HU216" s="244">
        <v>101.97</v>
      </c>
      <c r="HV216" s="243">
        <f t="shared" si="1090"/>
        <v>22.433399999999999</v>
      </c>
      <c r="HW216" s="243">
        <f t="shared" si="862"/>
        <v>0</v>
      </c>
      <c r="HX216" s="244">
        <v>4.1645838398199899</v>
      </c>
      <c r="HY216" s="244">
        <v>229.61349618618499</v>
      </c>
      <c r="HZ216" s="243">
        <f t="shared" si="863"/>
        <v>40.697282107263263</v>
      </c>
      <c r="IA216" s="243">
        <f t="shared" si="864"/>
        <v>19.943938106663413</v>
      </c>
      <c r="IB216" s="243">
        <f t="shared" si="865"/>
        <v>502.58724028791801</v>
      </c>
      <c r="IC216" s="244">
        <v>40.83</v>
      </c>
      <c r="ID216" s="243">
        <f t="shared" si="1091"/>
        <v>8.9825999999999997</v>
      </c>
      <c r="IE216" s="243">
        <f t="shared" si="866"/>
        <v>0</v>
      </c>
      <c r="IF216" s="244">
        <v>1.7965599750199901</v>
      </c>
      <c r="IG216" s="244">
        <v>3.2748190950360798</v>
      </c>
      <c r="IH216" s="243">
        <f t="shared" si="867"/>
        <v>6.2360253221943145</v>
      </c>
      <c r="II216" s="243">
        <f t="shared" si="868"/>
        <v>3.0560002196125193</v>
      </c>
      <c r="IJ216" s="243">
        <f t="shared" si="1092"/>
        <v>77.011205534235472</v>
      </c>
      <c r="IK216" s="244">
        <v>41.96</v>
      </c>
      <c r="IL216" s="243">
        <f t="shared" si="1093"/>
        <v>9.2311999999999994</v>
      </c>
      <c r="IM216" s="243">
        <f t="shared" si="869"/>
        <v>0</v>
      </c>
      <c r="IN216" s="244">
        <v>1.92731673451999</v>
      </c>
      <c r="IO216" s="244">
        <v>85.442720615040002</v>
      </c>
      <c r="IP216" s="243">
        <f t="shared" si="870"/>
        <v>15.74359948799445</v>
      </c>
      <c r="IQ216" s="243">
        <f t="shared" si="871"/>
        <v>7.7152418418777238</v>
      </c>
      <c r="IR216" s="243">
        <f t="shared" si="1094"/>
        <v>194.42409441531859</v>
      </c>
      <c r="IS216" s="244">
        <v>4.25</v>
      </c>
      <c r="IT216" s="243">
        <f t="shared" si="1095"/>
        <v>0.93500000000000005</v>
      </c>
      <c r="IU216" s="243">
        <f t="shared" si="872"/>
        <v>0</v>
      </c>
      <c r="IV216" s="244">
        <v>0.18593990206</v>
      </c>
      <c r="IW216" s="244">
        <v>0.44118503271027598</v>
      </c>
      <c r="IX216" s="243">
        <f t="shared" si="873"/>
        <v>0.66038503190011877</v>
      </c>
      <c r="IY216" s="243">
        <f t="shared" si="874"/>
        <v>0.32362549833351983</v>
      </c>
      <c r="IZ216" s="243">
        <f t="shared" si="1096"/>
        <v>8.1553625580046987</v>
      </c>
      <c r="JA216" s="244">
        <v>73.689499999999995</v>
      </c>
      <c r="JB216" s="243">
        <f t="shared" si="1097"/>
        <v>16.211690000000001</v>
      </c>
      <c r="JC216" s="244">
        <v>535.55516666666699</v>
      </c>
      <c r="JD216" s="243">
        <f t="shared" si="875"/>
        <v>0</v>
      </c>
      <c r="JE216" s="243">
        <f t="shared" si="876"/>
        <v>71.065577682007344</v>
      </c>
      <c r="JF216" s="243">
        <f t="shared" si="877"/>
        <v>34.826096717433721</v>
      </c>
      <c r="JG216" s="243">
        <f t="shared" si="1098"/>
        <v>877.61763727932964</v>
      </c>
      <c r="JH216" s="244">
        <v>24.576000000000001</v>
      </c>
      <c r="JI216" s="243">
        <f t="shared" si="1099"/>
        <v>5.40672</v>
      </c>
      <c r="JJ216" s="244">
        <v>30.984000000000002</v>
      </c>
      <c r="JK216" s="243">
        <f t="shared" si="878"/>
        <v>0</v>
      </c>
      <c r="JL216" s="243">
        <f t="shared" si="879"/>
        <v>6.9271582741083897</v>
      </c>
      <c r="JM216" s="243">
        <f t="shared" si="880"/>
        <v>3.3946939137054195</v>
      </c>
      <c r="JN216" s="243">
        <f t="shared" si="1100"/>
        <v>85.546286625376567</v>
      </c>
      <c r="JO216" s="244">
        <v>0</v>
      </c>
      <c r="JP216" s="243">
        <f t="shared" si="1101"/>
        <v>0</v>
      </c>
      <c r="JQ216" s="244">
        <v>0</v>
      </c>
      <c r="JR216" s="243">
        <f t="shared" si="881"/>
        <v>0</v>
      </c>
      <c r="JS216" s="243">
        <f t="shared" si="882"/>
        <v>0</v>
      </c>
      <c r="JT216" s="243">
        <f t="shared" si="883"/>
        <v>0</v>
      </c>
      <c r="JU216" s="243">
        <f t="shared" si="1102"/>
        <v>0</v>
      </c>
      <c r="JV216" s="244">
        <v>1.3442857142857201</v>
      </c>
      <c r="JW216" s="243">
        <f t="shared" si="1103"/>
        <v>0.29574285714285842</v>
      </c>
      <c r="JX216" s="244">
        <v>2.758</v>
      </c>
      <c r="JY216" s="243">
        <f t="shared" si="884"/>
        <v>0</v>
      </c>
      <c r="JZ216" s="243">
        <f t="shared" si="885"/>
        <v>0.49971263024050788</v>
      </c>
      <c r="KA216" s="243">
        <f t="shared" si="886"/>
        <v>0.24488706008345429</v>
      </c>
      <c r="KB216" s="243">
        <f t="shared" si="1104"/>
        <v>6.1711539141030478</v>
      </c>
      <c r="KC216" s="244">
        <v>172.44</v>
      </c>
      <c r="KD216" s="243">
        <f t="shared" si="1105"/>
        <v>37.936799999999998</v>
      </c>
      <c r="KE216" s="244">
        <v>96.98</v>
      </c>
      <c r="KF216" s="243">
        <f t="shared" si="887"/>
        <v>0</v>
      </c>
      <c r="KG216" s="243">
        <f t="shared" si="888"/>
        <v>34.922482302204834</v>
      </c>
      <c r="KH216" s="243">
        <f t="shared" si="889"/>
        <v>17.113964115110246</v>
      </c>
      <c r="KI216" s="243">
        <f t="shared" si="1106"/>
        <v>431.27189570077815</v>
      </c>
      <c r="KJ216" s="244">
        <v>107.591025</v>
      </c>
      <c r="KK216" s="243">
        <f t="shared" si="1107"/>
        <v>23.670025500000001</v>
      </c>
      <c r="KL216" s="244">
        <v>104.2881</v>
      </c>
      <c r="KM216" s="243">
        <f t="shared" si="890"/>
        <v>0</v>
      </c>
      <c r="KN216" s="243">
        <f t="shared" si="891"/>
        <v>26.763556360671483</v>
      </c>
      <c r="KO216" s="243">
        <f t="shared" si="892"/>
        <v>13.115635343033574</v>
      </c>
      <c r="KP216" s="243">
        <f t="shared" si="1108"/>
        <v>330.51401064444605</v>
      </c>
      <c r="KQ216" s="243">
        <f t="shared" si="1109"/>
        <v>701.9608107142858</v>
      </c>
      <c r="KR216" s="243">
        <f t="shared" si="1109"/>
        <v>154.43137835714285</v>
      </c>
      <c r="KS216" s="243">
        <f t="shared" si="1110"/>
        <v>1233.5269938953313</v>
      </c>
      <c r="KT216" s="243">
        <f t="shared" si="1111"/>
        <v>0</v>
      </c>
      <c r="KU216" s="243">
        <f t="shared" si="1112"/>
        <v>0</v>
      </c>
      <c r="KV216" s="243">
        <f t="shared" si="1113"/>
        <v>0</v>
      </c>
      <c r="KW216" s="243">
        <f t="shared" si="1114"/>
        <v>237.4607156249514</v>
      </c>
      <c r="KX216" s="243">
        <f t="shared" si="1115"/>
        <v>7.6542251121721732</v>
      </c>
      <c r="KY216" s="243">
        <f t="shared" si="1116"/>
        <v>202.55286201009787</v>
      </c>
      <c r="KZ216" s="243">
        <f t="shared" si="1117"/>
        <v>116.36899492958558</v>
      </c>
      <c r="LA216" s="243">
        <f t="shared" si="1117"/>
        <v>2932.4986722255562</v>
      </c>
      <c r="LB216" s="244">
        <v>223.77</v>
      </c>
      <c r="LC216" s="243">
        <f t="shared" si="1118"/>
        <v>49.229400000000005</v>
      </c>
      <c r="LD216" s="243">
        <f t="shared" si="893"/>
        <v>0</v>
      </c>
      <c r="LE216" s="243">
        <f t="shared" si="1119"/>
        <v>0</v>
      </c>
      <c r="LF216" s="243">
        <f t="shared" si="1120"/>
        <v>0</v>
      </c>
      <c r="LG216" s="244">
        <v>19.7553925197833</v>
      </c>
      <c r="LH216" s="243">
        <f t="shared" si="894"/>
        <v>33.26337357968908</v>
      </c>
      <c r="LI216" s="243">
        <f t="shared" si="1121"/>
        <v>1.0721998739839882</v>
      </c>
      <c r="LJ216" s="243">
        <f t="shared" si="1122"/>
        <v>28.373499595270061</v>
      </c>
      <c r="LK216" s="243">
        <f t="shared" si="895"/>
        <v>16.300908304973621</v>
      </c>
      <c r="LL216" s="243">
        <f t="shared" si="1123"/>
        <v>410.78288928533522</v>
      </c>
      <c r="LM216" s="243">
        <f t="shared" si="896"/>
        <v>0.54166666784117723</v>
      </c>
      <c r="LN216" s="244">
        <v>6.1545228937110799E-2</v>
      </c>
      <c r="LO216" s="243">
        <f t="shared" si="1124"/>
        <v>1.9838272432769494E-3</v>
      </c>
      <c r="LP216" s="243">
        <f t="shared" si="1125"/>
        <v>5.2497787819218517E-2</v>
      </c>
      <c r="LQ216" s="243">
        <f t="shared" si="897"/>
        <v>3.0160594838914402E-2</v>
      </c>
      <c r="LR216" s="243">
        <f t="shared" si="1126"/>
        <v>0.7600469899406429</v>
      </c>
      <c r="LS216" s="244">
        <v>994.36614666666605</v>
      </c>
      <c r="LT216" s="243">
        <f t="shared" si="898"/>
        <v>112.9818314053187</v>
      </c>
      <c r="LU216" s="243">
        <f t="shared" si="1127"/>
        <v>3.6418165795796353</v>
      </c>
      <c r="LV216" s="243">
        <f t="shared" si="1128"/>
        <v>96.372965296854431</v>
      </c>
      <c r="LW216" s="243">
        <f t="shared" si="899"/>
        <v>55.367398903599238</v>
      </c>
      <c r="LX216" s="243">
        <f t="shared" si="1129"/>
        <v>1395.2584523707008</v>
      </c>
      <c r="LY216" s="245">
        <f t="shared" si="900"/>
        <v>0</v>
      </c>
      <c r="LZ216" s="244">
        <v>0</v>
      </c>
      <c r="MA216" s="249">
        <f t="shared" si="1130"/>
        <v>0</v>
      </c>
      <c r="MB216" s="249">
        <f t="shared" si="1131"/>
        <v>0</v>
      </c>
      <c r="MC216" s="249">
        <f t="shared" si="901"/>
        <v>0</v>
      </c>
      <c r="MD216" s="247">
        <f t="shared" si="1132"/>
        <v>0</v>
      </c>
      <c r="ME216" s="250">
        <f t="shared" si="1133"/>
        <v>12178.726089177851</v>
      </c>
      <c r="MF216" s="251">
        <f t="shared" si="1180"/>
        <v>4340.3912651831442</v>
      </c>
      <c r="MG216" s="252" t="e">
        <f t="shared" si="1134"/>
        <v>#REF!</v>
      </c>
      <c r="MH216" s="252" t="e">
        <f t="shared" si="1181"/>
        <v>#REF!</v>
      </c>
      <c r="MI216" s="252">
        <f t="shared" si="1135"/>
        <v>994.36614666666605</v>
      </c>
      <c r="MJ216" s="252">
        <f t="shared" si="1136"/>
        <v>0</v>
      </c>
      <c r="MK216" s="252">
        <f t="shared" si="1182"/>
        <v>1080.5993333333331</v>
      </c>
      <c r="ML216" s="252">
        <f t="shared" si="1137"/>
        <v>0</v>
      </c>
      <c r="MM216" s="252">
        <f t="shared" si="1138"/>
        <v>0</v>
      </c>
      <c r="MN216" s="252">
        <f t="shared" si="1139"/>
        <v>521.03836000000001</v>
      </c>
      <c r="MO216" s="252">
        <f t="shared" si="1140"/>
        <v>130.61219028321014</v>
      </c>
      <c r="MP216" s="253">
        <f t="shared" si="1141"/>
        <v>3.3470800072575599</v>
      </c>
      <c r="MQ216" s="254">
        <f t="shared" si="1183"/>
        <v>0</v>
      </c>
      <c r="MR216" s="255">
        <f t="shared" si="1142"/>
        <v>0</v>
      </c>
      <c r="MS216" s="255">
        <f t="shared" si="1184"/>
        <v>0</v>
      </c>
      <c r="MT216" s="255">
        <f t="shared" si="1185"/>
        <v>1045.38053807545</v>
      </c>
      <c r="MU216" s="255">
        <f t="shared" si="902"/>
        <v>33.696428250266734</v>
      </c>
      <c r="MV216" s="255">
        <f t="shared" si="1143"/>
        <v>1087.879650197596</v>
      </c>
      <c r="MW216" s="255" t="e">
        <f t="shared" si="903"/>
        <v>#REF!</v>
      </c>
      <c r="MX216" s="255" t="e">
        <f t="shared" si="904"/>
        <v>#REF!</v>
      </c>
      <c r="MY216" s="256" t="e">
        <f t="shared" si="1144"/>
        <v>#REF!</v>
      </c>
      <c r="MZ216" s="254">
        <f t="shared" si="1145"/>
        <v>542.34565152541461</v>
      </c>
      <c r="NA216" s="255">
        <f t="shared" si="905"/>
        <v>611.22354926914227</v>
      </c>
      <c r="NB216" s="255">
        <f t="shared" si="1146"/>
        <v>1.823520754824459</v>
      </c>
      <c r="NC216" s="255">
        <f t="shared" si="906"/>
        <v>2.261165735982329</v>
      </c>
      <c r="ND216" s="255">
        <f t="shared" si="1147"/>
        <v>554.46834751360336</v>
      </c>
      <c r="NE216" s="255">
        <f t="shared" si="1215"/>
        <v>0.9781363606370852</v>
      </c>
      <c r="NF216" s="256">
        <f t="shared" si="1186"/>
        <v>3.2887734042919745E-3</v>
      </c>
      <c r="NG216" s="257">
        <f t="shared" si="1187"/>
        <v>1.1250126234179398</v>
      </c>
      <c r="NH216" s="254">
        <f t="shared" si="1148"/>
        <v>1332.7083226395664</v>
      </c>
      <c r="NI216" s="255">
        <f t="shared" si="907"/>
        <v>1501.9622796147914</v>
      </c>
      <c r="NJ216" s="255" t="e">
        <f t="shared" si="1149"/>
        <v>#REF!</v>
      </c>
      <c r="NK216" s="255" t="e">
        <f t="shared" si="908"/>
        <v>#REF!</v>
      </c>
      <c r="NL216" s="255">
        <f t="shared" si="1150"/>
        <v>1454.9379809301568</v>
      </c>
      <c r="NM216" s="255">
        <f t="shared" si="1188"/>
        <v>0.91598978108163231</v>
      </c>
      <c r="NN216" s="256" t="e">
        <f t="shared" si="1189"/>
        <v>#REF!</v>
      </c>
      <c r="NO216" s="257" t="e">
        <f t="shared" si="1216"/>
        <v>#REF!</v>
      </c>
      <c r="NP216" s="254">
        <f t="shared" si="1151"/>
        <v>146.09282680074537</v>
      </c>
      <c r="NQ216" s="255">
        <f t="shared" si="909"/>
        <v>164.64661580444005</v>
      </c>
      <c r="NR216" s="255">
        <f t="shared" si="1152"/>
        <v>128.48531950465835</v>
      </c>
      <c r="NS216" s="255">
        <f t="shared" si="910"/>
        <v>159.32179618577635</v>
      </c>
      <c r="NT216" s="255">
        <f t="shared" si="1153"/>
        <v>1375.9351228291425</v>
      </c>
      <c r="NU216" s="255">
        <f t="shared" si="1154"/>
        <v>0.10617711865684129</v>
      </c>
      <c r="NV216" s="256">
        <f t="shared" si="1155"/>
        <v>9.3380361742981019E-2</v>
      </c>
      <c r="NW216" s="257">
        <f t="shared" si="911"/>
        <v>1.0358957808877343</v>
      </c>
      <c r="NX216" s="254">
        <f t="shared" si="1156"/>
        <v>40.309640725703076</v>
      </c>
      <c r="NY216" s="255">
        <f t="shared" si="912"/>
        <v>45.428965097867369</v>
      </c>
      <c r="NZ216" s="255">
        <f t="shared" si="1157"/>
        <v>0.1432455091595935</v>
      </c>
      <c r="OA216" s="255">
        <f t="shared" si="913"/>
        <v>0.17762443135789593</v>
      </c>
      <c r="OB216" s="255">
        <f t="shared" si="1158"/>
        <v>43.55590718796639</v>
      </c>
      <c r="OC216" s="255">
        <f t="shared" si="1190"/>
        <v>0.92546897374324022</v>
      </c>
      <c r="OD216" s="256">
        <f t="shared" si="1191"/>
        <v>3.2887734042919741E-3</v>
      </c>
      <c r="OE216" s="257">
        <f t="shared" si="1192"/>
        <v>1.1183238652824217</v>
      </c>
      <c r="OF216" s="254">
        <f t="shared" si="1159"/>
        <v>0</v>
      </c>
      <c r="OG216" s="255">
        <f t="shared" si="914"/>
        <v>0</v>
      </c>
      <c r="OH216" s="255">
        <f t="shared" si="1160"/>
        <v>0</v>
      </c>
      <c r="OI216" s="255">
        <f t="shared" si="915"/>
        <v>0</v>
      </c>
      <c r="OJ216" s="255">
        <f t="shared" si="1161"/>
        <v>0</v>
      </c>
      <c r="OK216" s="255"/>
      <c r="OL216" s="256"/>
      <c r="OM216" s="257"/>
      <c r="ON216" s="258"/>
      <c r="OO216" s="254">
        <f t="shared" si="1162"/>
        <v>0</v>
      </c>
      <c r="OP216" s="255">
        <f t="shared" si="916"/>
        <v>0</v>
      </c>
      <c r="OQ216" s="255">
        <f t="shared" si="1163"/>
        <v>0</v>
      </c>
      <c r="OR216" s="255">
        <f t="shared" si="917"/>
        <v>0</v>
      </c>
      <c r="OS216" s="255">
        <f t="shared" si="1164"/>
        <v>0</v>
      </c>
      <c r="OT216" s="255"/>
      <c r="OU216" s="256"/>
      <c r="OV216" s="257"/>
      <c r="OW216" s="258"/>
      <c r="OX216" s="254">
        <f t="shared" si="1165"/>
        <v>864.12291896389024</v>
      </c>
      <c r="OY216" s="255">
        <f t="shared" si="918"/>
        <v>973.8665296723043</v>
      </c>
      <c r="OZ216" s="255">
        <f t="shared" si="1166"/>
        <v>4.6603945431054798</v>
      </c>
      <c r="PA216" s="255">
        <f t="shared" si="919"/>
        <v>5.7788892334507951</v>
      </c>
      <c r="PB216" s="255">
        <f t="shared" si="1167"/>
        <v>1417.0616124003825</v>
      </c>
      <c r="PC216" s="255">
        <f t="shared" si="1218"/>
        <v>0.60979911628552208</v>
      </c>
      <c r="PD216" s="259">
        <f t="shared" si="920"/>
        <v>3.2887734042919741E-3</v>
      </c>
      <c r="PE216" s="257">
        <f t="shared" si="1219"/>
        <v>1.0782337933852912</v>
      </c>
      <c r="PF216" s="254">
        <f t="shared" si="921"/>
        <v>15.443738336146387</v>
      </c>
      <c r="PG216" s="255">
        <f t="shared" si="922"/>
        <v>17.405093104836979</v>
      </c>
      <c r="PH216" s="255">
        <f t="shared" si="1168"/>
        <v>0.47836065383273629</v>
      </c>
      <c r="PI216" s="255">
        <f t="shared" si="923"/>
        <v>0.59316721075259304</v>
      </c>
      <c r="PJ216" s="255">
        <f t="shared" si="924"/>
        <v>145.45260344300533</v>
      </c>
      <c r="PK216" s="255">
        <f t="shared" si="1193"/>
        <v>0.10617711866668593</v>
      </c>
      <c r="PL216" s="259">
        <f t="shared" si="1194"/>
        <v>3.2887734045969059E-3</v>
      </c>
      <c r="PM216" s="257">
        <f t="shared" si="1195"/>
        <v>1.0142737996877724</v>
      </c>
      <c r="PN216" s="254">
        <f t="shared" si="925"/>
        <v>0.39576265974981895</v>
      </c>
      <c r="PO216" s="255">
        <f t="shared" si="926"/>
        <v>0.44602451753804595</v>
      </c>
      <c r="PP216" s="255">
        <f t="shared" si="1169"/>
        <v>1.2258514134327511E-2</v>
      </c>
      <c r="PQ216" s="255">
        <f t="shared" si="927"/>
        <v>1.5200557526566114E-2</v>
      </c>
      <c r="PR216" s="255">
        <f t="shared" si="928"/>
        <v>3.727381800519638</v>
      </c>
      <c r="PS216" s="255">
        <f t="shared" si="1196"/>
        <v>0.1061771186666859</v>
      </c>
      <c r="PT216" s="259">
        <f t="shared" si="1197"/>
        <v>3.2887734045969046E-3</v>
      </c>
      <c r="PU216" s="257">
        <f t="shared" si="1198"/>
        <v>1.0142737996877724</v>
      </c>
      <c r="PV216" s="254">
        <f t="shared" si="929"/>
        <v>288.93248666435051</v>
      </c>
      <c r="PW216" s="255">
        <f t="shared" si="930"/>
        <v>325.62691247072303</v>
      </c>
      <c r="PX216" s="255">
        <f t="shared" si="931"/>
        <v>0.95843524185703577</v>
      </c>
      <c r="PY216" s="255">
        <f t="shared" si="932"/>
        <v>1.1884596999027244</v>
      </c>
      <c r="PZ216" s="255">
        <f t="shared" si="933"/>
        <v>291.42635385163396</v>
      </c>
      <c r="QA216" s="255">
        <f t="shared" si="1170"/>
        <v>0.99144254747615213</v>
      </c>
      <c r="QB216" s="259">
        <f t="shared" si="934"/>
        <v>3.2887734042919745E-3</v>
      </c>
      <c r="QC216" s="257">
        <f t="shared" si="1171"/>
        <v>1.1267025091465013</v>
      </c>
      <c r="QD216" s="254">
        <f t="shared" si="935"/>
        <v>607.55056600894534</v>
      </c>
      <c r="QE216" s="255">
        <f t="shared" si="936"/>
        <v>684.70948789208137</v>
      </c>
      <c r="QF216" s="255">
        <f t="shared" si="937"/>
        <v>2.0316103745082672</v>
      </c>
      <c r="QG216" s="255">
        <f t="shared" si="938"/>
        <v>2.5191968643902514</v>
      </c>
      <c r="QH216" s="255">
        <f t="shared" si="939"/>
        <v>617.74106171527001</v>
      </c>
      <c r="QI216" s="255">
        <f t="shared" si="1199"/>
        <v>0.9835036128600082</v>
      </c>
      <c r="QJ216" s="259">
        <f t="shared" si="1200"/>
        <v>3.2887734042919745E-3</v>
      </c>
      <c r="QK216" s="257">
        <f t="shared" si="1201"/>
        <v>1.125694264450251</v>
      </c>
      <c r="QL216" s="254">
        <f t="shared" si="940"/>
        <v>1103.5066807237481</v>
      </c>
      <c r="QM216" s="255">
        <f t="shared" si="941"/>
        <v>1243.6520291756642</v>
      </c>
      <c r="QN216" s="255">
        <f t="shared" si="942"/>
        <v>7.6542251121721732</v>
      </c>
      <c r="QO216" s="255">
        <f t="shared" si="943"/>
        <v>9.4912391390934943</v>
      </c>
      <c r="QP216" s="255">
        <f t="shared" si="1172"/>
        <v>2327.3798985917115</v>
      </c>
      <c r="QQ216" s="255">
        <f t="shared" si="1173"/>
        <v>0.4741411925880582</v>
      </c>
      <c r="QR216" s="259">
        <f t="shared" si="944"/>
        <v>3.2887734042919745E-3</v>
      </c>
      <c r="QS216" s="257">
        <f t="shared" si="1174"/>
        <v>1.0610052370757135</v>
      </c>
      <c r="QT216" s="254">
        <f t="shared" si="945"/>
        <v>307.61506950622953</v>
      </c>
      <c r="QU216" s="255">
        <f t="shared" si="946"/>
        <v>346.6821833335207</v>
      </c>
      <c r="QV216" s="255">
        <f t="shared" si="947"/>
        <v>1.0721998739839882</v>
      </c>
      <c r="QW216" s="255">
        <f t="shared" si="948"/>
        <v>1.3295278437401454</v>
      </c>
      <c r="QX216" s="255">
        <f t="shared" si="949"/>
        <v>326.01816609947241</v>
      </c>
      <c r="QY216" s="255">
        <f t="shared" si="1202"/>
        <v>0.94355192898168794</v>
      </c>
      <c r="QZ216" s="259">
        <f t="shared" si="1203"/>
        <v>3.2887734042919741E-3</v>
      </c>
      <c r="RA216" s="257">
        <f t="shared" si="1204"/>
        <v>1.1206204005977045</v>
      </c>
      <c r="RB216" s="254">
        <f t="shared" si="950"/>
        <v>6.4047301139446594E-2</v>
      </c>
      <c r="RC216" s="255">
        <f t="shared" si="951"/>
        <v>7.2181308384156317E-2</v>
      </c>
      <c r="RD216" s="255">
        <f t="shared" si="1175"/>
        <v>1.9838272432769494E-3</v>
      </c>
      <c r="RE216" s="255">
        <f t="shared" si="952"/>
        <v>2.4599457816634174E-3</v>
      </c>
      <c r="RF216" s="255">
        <f t="shared" si="953"/>
        <v>0.60321189677828801</v>
      </c>
      <c r="RG216" s="255">
        <f t="shared" si="1205"/>
        <v>0.1061771186568413</v>
      </c>
      <c r="RH216" s="259">
        <f t="shared" si="1206"/>
        <v>3.2887734042919745E-3</v>
      </c>
      <c r="RI216" s="257">
        <f t="shared" si="1207"/>
        <v>1.0142737996864488</v>
      </c>
      <c r="RJ216" s="254">
        <f t="shared" si="954"/>
        <v>117.57501766216241</v>
      </c>
      <c r="RK216" s="255">
        <f t="shared" si="955"/>
        <v>132.50704490525703</v>
      </c>
      <c r="RL216" s="255">
        <f t="shared" si="1176"/>
        <v>3.6418165795796353</v>
      </c>
      <c r="RM216" s="255">
        <f t="shared" si="956"/>
        <v>4.5158525586787475</v>
      </c>
      <c r="RN216" s="255">
        <f t="shared" si="957"/>
        <v>1107.3479780719847</v>
      </c>
      <c r="RO216" s="255">
        <f t="shared" si="1208"/>
        <v>0.10617711865684129</v>
      </c>
      <c r="RP216" s="259">
        <f t="shared" si="1209"/>
        <v>3.2887734042919741E-3</v>
      </c>
      <c r="RQ216" s="257">
        <f t="shared" si="1210"/>
        <v>1.0142737996864488</v>
      </c>
      <c r="RR216" s="254">
        <f t="shared" si="958"/>
        <v>0</v>
      </c>
      <c r="RS216" s="255">
        <f t="shared" si="959"/>
        <v>0</v>
      </c>
      <c r="RT216" s="255">
        <f t="shared" si="1177"/>
        <v>0</v>
      </c>
      <c r="RU216" s="255">
        <f t="shared" si="960"/>
        <v>0</v>
      </c>
      <c r="RV216" s="255">
        <f t="shared" si="961"/>
        <v>0</v>
      </c>
      <c r="RW216" s="255"/>
      <c r="RX216" s="259"/>
      <c r="RY216" s="257"/>
      <c r="RZ216" s="260"/>
      <c r="SA216" s="242" t="e">
        <f t="shared" si="962"/>
        <v>#REF!</v>
      </c>
      <c r="SB216" s="242">
        <f t="shared" si="963"/>
        <v>0.26044042232125308</v>
      </c>
      <c r="SC216" s="242">
        <f t="shared" si="964"/>
        <v>0.39975218184457667</v>
      </c>
      <c r="SD216" s="242">
        <f t="shared" si="965"/>
        <v>1.9906164802027105E-2</v>
      </c>
      <c r="SE216" s="242">
        <f t="shared" si="966"/>
        <v>0</v>
      </c>
      <c r="SF216" s="262">
        <v>0</v>
      </c>
      <c r="SG216" s="242">
        <f t="shared" si="967"/>
        <v>0</v>
      </c>
      <c r="SH216" s="262">
        <v>0</v>
      </c>
      <c r="SI216" s="242">
        <f t="shared" si="968"/>
        <v>0.54946794110914443</v>
      </c>
      <c r="SJ216" s="242">
        <f t="shared" si="969"/>
        <v>4.1382371027261118E-2</v>
      </c>
      <c r="SK216" s="242">
        <f t="shared" si="970"/>
        <v>1.1157011796565498E-3</v>
      </c>
      <c r="SL216" s="242">
        <f t="shared" si="971"/>
        <v>0.13779571686861711</v>
      </c>
      <c r="SM216" s="242">
        <f t="shared" si="972"/>
        <v>0.29087939793394491</v>
      </c>
      <c r="SN216" s="242">
        <f t="shared" si="973"/>
        <v>0.83543552367341678</v>
      </c>
      <c r="SO216" s="242">
        <f t="shared" si="974"/>
        <v>0.15049931980027173</v>
      </c>
      <c r="SP216" s="242">
        <f t="shared" si="975"/>
        <v>1.0142737996864489E-4</v>
      </c>
      <c r="SQ216" s="242">
        <f t="shared" si="976"/>
        <v>0.31503344218261098</v>
      </c>
      <c r="SR216" s="242">
        <f t="shared" si="977"/>
        <v>0</v>
      </c>
      <c r="SS216" s="242" t="e">
        <f t="shared" si="978"/>
        <v>#REF!</v>
      </c>
      <c r="ST216" s="242" t="e">
        <f t="shared" si="979"/>
        <v>#REF!</v>
      </c>
      <c r="SU216" s="242" t="e">
        <f t="shared" si="1211"/>
        <v>#REF!</v>
      </c>
      <c r="SV216" s="242" t="e">
        <f t="shared" si="1212"/>
        <v>#REF!</v>
      </c>
      <c r="SW216" s="242" t="e">
        <f t="shared" si="980"/>
        <v>#REF!</v>
      </c>
      <c r="SX216" s="242" t="e">
        <f t="shared" si="980"/>
        <v>#REF!</v>
      </c>
      <c r="SY216" s="242" t="e">
        <f t="shared" si="980"/>
        <v>#REF!</v>
      </c>
      <c r="SZ216" s="263" t="e">
        <f t="shared" si="980"/>
        <v>#REF!</v>
      </c>
      <c r="TA216" s="264">
        <f t="shared" si="981"/>
        <v>2664.4823719999999</v>
      </c>
      <c r="TB216" s="264">
        <f t="shared" si="982"/>
        <v>1039.8308650000001</v>
      </c>
      <c r="TC216" s="264">
        <f t="shared" si="983"/>
        <v>1733.3508890000001</v>
      </c>
      <c r="TD216" s="264">
        <f t="shared" si="984"/>
        <v>79.952438000000001</v>
      </c>
      <c r="TE216" s="264">
        <f t="shared" si="985"/>
        <v>0</v>
      </c>
      <c r="TF216" s="264">
        <f t="shared" si="985"/>
        <v>0</v>
      </c>
      <c r="TG216" s="264">
        <f t="shared" si="986"/>
        <v>2288.9754160000002</v>
      </c>
      <c r="TH216" s="264">
        <f t="shared" si="987"/>
        <v>183.26176800000002</v>
      </c>
      <c r="TI216" s="264">
        <f t="shared" si="988"/>
        <v>4.9408810000000001</v>
      </c>
      <c r="TJ216" s="264">
        <f t="shared" si="989"/>
        <v>549.33613300000002</v>
      </c>
      <c r="TK216" s="264">
        <f t="shared" si="990"/>
        <v>1160.657864</v>
      </c>
      <c r="TL216" s="264">
        <f t="shared" si="991"/>
        <v>3536.7724539999999</v>
      </c>
      <c r="TM216" s="264">
        <f t="shared" si="992"/>
        <v>603.23665300000005</v>
      </c>
      <c r="TN216" s="264">
        <f t="shared" si="993"/>
        <v>0.44917100000000004</v>
      </c>
      <c r="TO216" s="264">
        <f t="shared" si="994"/>
        <v>1395.1251259999999</v>
      </c>
      <c r="TP216" s="264">
        <f t="shared" si="994"/>
        <v>0</v>
      </c>
      <c r="TQ216" s="264"/>
      <c r="TR216" s="264"/>
      <c r="TS216" s="264" t="e">
        <f t="shared" si="995"/>
        <v>#REF!</v>
      </c>
      <c r="TT216" s="264">
        <f t="shared" si="996"/>
        <v>1169.8228493445956</v>
      </c>
      <c r="TU216" s="264">
        <f t="shared" si="997"/>
        <v>1795.5708727131034</v>
      </c>
      <c r="TV216" s="264">
        <f t="shared" si="998"/>
        <v>89.412719502913163</v>
      </c>
      <c r="TW216" s="264">
        <f t="shared" si="998"/>
        <v>0</v>
      </c>
      <c r="TX216" s="264">
        <f t="shared" si="999"/>
        <v>0</v>
      </c>
      <c r="TY216" s="264">
        <f t="shared" si="1000"/>
        <v>2468.0506457593551</v>
      </c>
      <c r="TZ216" s="264">
        <f t="shared" si="1001"/>
        <v>185.87760976685905</v>
      </c>
      <c r="UA216" s="264">
        <f t="shared" si="1002"/>
        <v>5.0114061456751218</v>
      </c>
      <c r="UB216" s="264">
        <f t="shared" si="1003"/>
        <v>618.93839941593615</v>
      </c>
      <c r="UC216" s="264">
        <f t="shared" si="1004"/>
        <v>1306.5459004938796</v>
      </c>
      <c r="UD216" s="264">
        <f t="shared" si="1005"/>
        <v>3752.5340960391231</v>
      </c>
      <c r="UE216" s="264">
        <f t="shared" si="1006"/>
        <v>675.99929974007853</v>
      </c>
      <c r="UF216" s="264">
        <f t="shared" si="1007"/>
        <v>0.45558237687896191</v>
      </c>
      <c r="UG216" s="264">
        <f t="shared" si="1008"/>
        <v>1415.0388625860555</v>
      </c>
      <c r="UH216" s="264">
        <f t="shared" si="1008"/>
        <v>0</v>
      </c>
      <c r="UI216" s="191"/>
      <c r="UJ216" s="191"/>
      <c r="UK216" s="191"/>
      <c r="UL216" s="191"/>
      <c r="UM216" s="189"/>
      <c r="UN216" s="191"/>
      <c r="UO216" s="191"/>
      <c r="UP216" s="191"/>
      <c r="UQ216" s="191"/>
      <c r="UR216" s="191"/>
      <c r="US216" s="191"/>
      <c r="UT216" s="191"/>
      <c r="UU216" s="191"/>
      <c r="UV216" s="192"/>
      <c r="UW216" s="191"/>
      <c r="UX216" s="191"/>
      <c r="UY216" s="191"/>
      <c r="UZ216" s="191"/>
      <c r="VA216" s="191"/>
      <c r="VB216" s="191"/>
      <c r="VC216" s="191"/>
      <c r="VD216" s="191"/>
      <c r="VE216" s="191"/>
      <c r="VF216" s="191"/>
      <c r="VG216" s="191"/>
      <c r="VH216" s="191"/>
      <c r="VI216" s="191"/>
      <c r="VJ216" s="191"/>
      <c r="VK216" s="191"/>
      <c r="VL216" s="191"/>
      <c r="VM216" s="191"/>
      <c r="VN216" s="219"/>
      <c r="VO216" s="191"/>
      <c r="VP216" s="191"/>
      <c r="VQ216" s="191"/>
      <c r="VR216" s="191"/>
      <c r="VS216" s="191"/>
      <c r="VT216" s="191"/>
      <c r="VU216" s="191"/>
      <c r="VV216" s="191"/>
    </row>
    <row r="217" spans="1:594" ht="23.1" hidden="1" customHeight="1" thickBot="1" x14ac:dyDescent="0.35">
      <c r="A217" s="265">
        <v>180</v>
      </c>
      <c r="B217" s="266" t="s">
        <v>183</v>
      </c>
      <c r="C217" s="265">
        <v>5</v>
      </c>
      <c r="D217" s="267">
        <v>3331.9</v>
      </c>
      <c r="E217" s="239"/>
      <c r="F217" s="240">
        <f t="shared" si="1009"/>
        <v>3331.9</v>
      </c>
      <c r="G217" s="240"/>
      <c r="H217" s="268">
        <f>1286+968</f>
        <v>2254</v>
      </c>
      <c r="I217" s="269">
        <v>3.0133000000000001</v>
      </c>
      <c r="J217" s="269">
        <v>3.0133000000000001</v>
      </c>
      <c r="K217" s="269">
        <f t="shared" si="1220"/>
        <v>2.3884000000000003</v>
      </c>
      <c r="L217" s="269">
        <f t="shared" si="1221"/>
        <v>2.6451000000000002</v>
      </c>
      <c r="M217" s="269">
        <v>0.57509999999999994</v>
      </c>
      <c r="N217" s="269">
        <v>0.25669999999999998</v>
      </c>
      <c r="O217" s="269">
        <v>0.36820000000000003</v>
      </c>
      <c r="P217" s="269">
        <v>1.8800000000000001E-2</v>
      </c>
      <c r="Q217" s="269">
        <v>0</v>
      </c>
      <c r="R217" s="269">
        <v>0</v>
      </c>
      <c r="S217" s="269">
        <v>0.5272</v>
      </c>
      <c r="T217" s="269">
        <v>3.5900000000000001E-2</v>
      </c>
      <c r="U217" s="269">
        <v>1E-3</v>
      </c>
      <c r="V217" s="269">
        <v>4.07E-2</v>
      </c>
      <c r="W217" s="269">
        <v>8.8099999999999998E-2</v>
      </c>
      <c r="X217" s="269">
        <v>0.72309999999999997</v>
      </c>
      <c r="Y217" s="269">
        <v>0.1066</v>
      </c>
      <c r="Z217" s="269">
        <v>2.0000000000000001E-4</v>
      </c>
      <c r="AA217" s="269">
        <v>0.2717</v>
      </c>
      <c r="AB217" s="269">
        <v>0</v>
      </c>
      <c r="AC217" s="244">
        <v>326.06</v>
      </c>
      <c r="AD217" s="243">
        <f t="shared" si="1217"/>
        <v>71.733199999999997</v>
      </c>
      <c r="AE217" s="243">
        <f t="shared" si="806"/>
        <v>0</v>
      </c>
      <c r="AF217" s="243">
        <f t="shared" si="1010"/>
        <v>0</v>
      </c>
      <c r="AG217" s="243">
        <f t="shared" si="1011"/>
        <v>0</v>
      </c>
      <c r="AH217" s="244">
        <v>11.837062249375</v>
      </c>
      <c r="AI217" s="243">
        <f t="shared" si="807"/>
        <v>46.542993627768517</v>
      </c>
      <c r="AJ217" s="243">
        <f t="shared" si="1012"/>
        <v>1.5002504716780272</v>
      </c>
      <c r="AK217" s="243">
        <f t="shared" si="1013"/>
        <v>39.700952391266469</v>
      </c>
      <c r="AL217" s="243">
        <f t="shared" si="808"/>
        <v>22.808662793857177</v>
      </c>
      <c r="AM217" s="243">
        <f t="shared" si="1014"/>
        <v>574.77830240520086</v>
      </c>
      <c r="AN217" s="244">
        <v>700.62</v>
      </c>
      <c r="AO217" s="244">
        <v>154.13640000000001</v>
      </c>
      <c r="AP217" s="243">
        <f t="shared" si="1015"/>
        <v>0</v>
      </c>
      <c r="AQ217" s="243">
        <f t="shared" si="1016"/>
        <v>0</v>
      </c>
      <c r="AR217" s="243">
        <f t="shared" si="1017"/>
        <v>0</v>
      </c>
      <c r="AS217" s="244">
        <v>81.110089091891695</v>
      </c>
      <c r="AT217" s="244" t="e">
        <f t="shared" si="809"/>
        <v>#REF!</v>
      </c>
      <c r="AU217" s="243">
        <f t="shared" si="810"/>
        <v>106.33498560154895</v>
      </c>
      <c r="AV217" s="243">
        <f t="shared" si="1018"/>
        <v>3.4275644918856627</v>
      </c>
      <c r="AW217" s="243">
        <f t="shared" si="1019"/>
        <v>90.70323741218067</v>
      </c>
      <c r="AX217" s="243">
        <f t="shared" si="811"/>
        <v>52.110073734672028</v>
      </c>
      <c r="AY217" s="243">
        <f t="shared" si="1020"/>
        <v>1313.1738581137349</v>
      </c>
      <c r="AZ217" s="244">
        <v>150</v>
      </c>
      <c r="BA217" s="243">
        <f t="shared" si="1021"/>
        <v>764.57499999999993</v>
      </c>
      <c r="BB217" s="243">
        <f t="shared" si="1022"/>
        <v>79.734249999999989</v>
      </c>
      <c r="BC217" s="243">
        <f t="shared" si="1023"/>
        <v>63.787399999999991</v>
      </c>
      <c r="BD217" s="243">
        <f t="shared" si="1024"/>
        <v>15.946849999999998</v>
      </c>
      <c r="BE217" s="244">
        <v>29.900343750000001</v>
      </c>
      <c r="BF217" s="243">
        <f t="shared" si="1025"/>
        <v>23.920275000000004</v>
      </c>
      <c r="BG217" s="243">
        <f t="shared" si="1026"/>
        <v>5.9800687499999974</v>
      </c>
      <c r="BH217" s="243">
        <f t="shared" si="812"/>
        <v>99.329408251751872</v>
      </c>
      <c r="BI217" s="243">
        <f t="shared" si="1027"/>
        <v>3.2017491778243126</v>
      </c>
      <c r="BJ217" s="243">
        <f t="shared" si="1028"/>
        <v>84.727513223444959</v>
      </c>
      <c r="BK217" s="243">
        <f t="shared" si="813"/>
        <v>48.676950100087595</v>
      </c>
      <c r="BL217" s="243">
        <f t="shared" si="1029"/>
        <v>1226.659142522207</v>
      </c>
      <c r="BM217" s="244">
        <v>22.96</v>
      </c>
      <c r="BN217" s="243">
        <f t="shared" si="1030"/>
        <v>5.0512000000000006</v>
      </c>
      <c r="BO217" s="243">
        <f t="shared" si="814"/>
        <v>0</v>
      </c>
      <c r="BP217" s="243">
        <f t="shared" si="1031"/>
        <v>0</v>
      </c>
      <c r="BQ217" s="243">
        <f t="shared" si="1032"/>
        <v>0</v>
      </c>
      <c r="BR217" s="244">
        <v>2.638008840525</v>
      </c>
      <c r="BS217" s="243">
        <f t="shared" si="815"/>
        <v>3.4824232075223791</v>
      </c>
      <c r="BT217" s="243">
        <f t="shared" si="1033"/>
        <v>0.11225120372469784</v>
      </c>
      <c r="BU217" s="243">
        <f t="shared" si="1034"/>
        <v>2.9704904474730935</v>
      </c>
      <c r="BV217" s="243">
        <f t="shared" si="816"/>
        <v>1.706581602402369</v>
      </c>
      <c r="BW217" s="243">
        <f t="shared" si="1035"/>
        <v>43.00585638053969</v>
      </c>
      <c r="BX217" s="244">
        <v>0</v>
      </c>
      <c r="BY217" s="243">
        <f t="shared" si="817"/>
        <v>0</v>
      </c>
      <c r="BZ217" s="243">
        <f t="shared" si="1036"/>
        <v>0</v>
      </c>
      <c r="CA217" s="243">
        <f t="shared" si="1037"/>
        <v>0</v>
      </c>
      <c r="CB217" s="243">
        <f t="shared" si="818"/>
        <v>0</v>
      </c>
      <c r="CC217" s="243">
        <f t="shared" si="1038"/>
        <v>0</v>
      </c>
      <c r="CD217" s="245"/>
      <c r="CE217" s="243">
        <f t="shared" si="819"/>
        <v>0</v>
      </c>
      <c r="CF217" s="243">
        <f t="shared" si="1039"/>
        <v>0</v>
      </c>
      <c r="CG217" s="243">
        <f t="shared" si="1040"/>
        <v>0</v>
      </c>
      <c r="CH217" s="243">
        <f t="shared" si="820"/>
        <v>0</v>
      </c>
      <c r="CI217" s="243">
        <f t="shared" si="1041"/>
        <v>0</v>
      </c>
      <c r="CJ217" s="245"/>
      <c r="CK217" s="243">
        <f t="shared" si="821"/>
        <v>0</v>
      </c>
      <c r="CL217" s="243">
        <f t="shared" si="1042"/>
        <v>0</v>
      </c>
      <c r="CM217" s="243">
        <f t="shared" si="1043"/>
        <v>0</v>
      </c>
      <c r="CN217" s="243">
        <f t="shared" si="822"/>
        <v>0</v>
      </c>
      <c r="CO217" s="243">
        <f t="shared" si="1044"/>
        <v>0</v>
      </c>
      <c r="CP217" s="243">
        <v>0</v>
      </c>
      <c r="CQ217" s="243">
        <f t="shared" si="823"/>
        <v>0</v>
      </c>
      <c r="CR217" s="243">
        <f t="shared" si="1178"/>
        <v>0</v>
      </c>
      <c r="CS217" s="243">
        <f t="shared" si="1045"/>
        <v>0</v>
      </c>
      <c r="CT217" s="243">
        <f t="shared" si="824"/>
        <v>0</v>
      </c>
      <c r="CU217" s="243">
        <f t="shared" si="1046"/>
        <v>0</v>
      </c>
      <c r="CV217" s="243"/>
      <c r="CW217" s="243">
        <f t="shared" si="825"/>
        <v>0</v>
      </c>
      <c r="CX217" s="243">
        <f t="shared" si="1179"/>
        <v>0</v>
      </c>
      <c r="CY217" s="243">
        <f t="shared" si="1047"/>
        <v>0</v>
      </c>
      <c r="CZ217" s="243">
        <f t="shared" si="826"/>
        <v>0</v>
      </c>
      <c r="DA217" s="243">
        <f t="shared" si="1048"/>
        <v>0</v>
      </c>
      <c r="DB217" s="244">
        <v>31.44</v>
      </c>
      <c r="DC217" s="243">
        <f t="shared" si="1049"/>
        <v>6.9168000000000003</v>
      </c>
      <c r="DD217" s="243">
        <f t="shared" si="827"/>
        <v>0</v>
      </c>
      <c r="DE217" s="244">
        <v>1.297088103985</v>
      </c>
      <c r="DF217" s="244">
        <v>5.7063868625E-2</v>
      </c>
      <c r="DG217" s="243">
        <f t="shared" si="828"/>
        <v>4.5120362310746946</v>
      </c>
      <c r="DH217" s="243">
        <f t="shared" si="829"/>
        <v>2.2111494101842348</v>
      </c>
      <c r="DI217" s="243">
        <f t="shared" si="1050"/>
        <v>55.720965136642711</v>
      </c>
      <c r="DJ217" s="244">
        <v>223.19</v>
      </c>
      <c r="DK217" s="243">
        <f t="shared" si="1051"/>
        <v>49.101799999999997</v>
      </c>
      <c r="DL217" s="243">
        <f t="shared" si="830"/>
        <v>0</v>
      </c>
      <c r="DM217" s="244">
        <v>9.6091437033599991</v>
      </c>
      <c r="DN217" s="244">
        <v>9.1200923249999999</v>
      </c>
      <c r="DO217" s="243">
        <f t="shared" si="831"/>
        <v>33.066380767465418</v>
      </c>
      <c r="DP217" s="243">
        <f t="shared" si="832"/>
        <v>16.20437083979127</v>
      </c>
      <c r="DQ217" s="243">
        <f t="shared" si="1052"/>
        <v>408.35014516274003</v>
      </c>
      <c r="DR217" s="244">
        <v>29.15</v>
      </c>
      <c r="DS217" s="243">
        <f t="shared" si="1053"/>
        <v>6.4129999999999994</v>
      </c>
      <c r="DT217" s="243">
        <f t="shared" si="833"/>
        <v>0</v>
      </c>
      <c r="DU217" s="244">
        <v>1.2331688938700001</v>
      </c>
      <c r="DV217" s="244">
        <v>0</v>
      </c>
      <c r="DW217" s="243">
        <f t="shared" si="834"/>
        <v>4.1808528621625252</v>
      </c>
      <c r="DX217" s="243">
        <f t="shared" si="835"/>
        <v>2.0488510878016259</v>
      </c>
      <c r="DY217" s="243">
        <f t="shared" si="836"/>
        <v>51.631047412600971</v>
      </c>
      <c r="DZ217" s="244">
        <v>167.04</v>
      </c>
      <c r="EA217" s="243">
        <f t="shared" si="1054"/>
        <v>36.748799999999996</v>
      </c>
      <c r="EB217" s="243">
        <f t="shared" si="837"/>
        <v>0</v>
      </c>
      <c r="EC217" s="244">
        <v>6.9137731336899897</v>
      </c>
      <c r="ED217" s="244">
        <v>7.9902429499999997E-2</v>
      </c>
      <c r="EE217" s="243">
        <f t="shared" si="838"/>
        <v>23.949518190163435</v>
      </c>
      <c r="EF217" s="243">
        <f t="shared" si="839"/>
        <v>11.736599687667672</v>
      </c>
      <c r="EG217" s="243">
        <f t="shared" si="840"/>
        <v>295.76231212922534</v>
      </c>
      <c r="EH217" s="244">
        <v>5.57</v>
      </c>
      <c r="EI217" s="243">
        <f t="shared" si="1055"/>
        <v>1.2254</v>
      </c>
      <c r="EJ217" s="243">
        <f t="shared" si="841"/>
        <v>0</v>
      </c>
      <c r="EK217" s="244">
        <v>0.23511581378499999</v>
      </c>
      <c r="EL217" s="244">
        <v>0</v>
      </c>
      <c r="EM217" s="243">
        <f t="shared" si="842"/>
        <v>0.79882099267781903</v>
      </c>
      <c r="EN217" s="243">
        <f t="shared" si="843"/>
        <v>0.391466840323141</v>
      </c>
      <c r="EO217" s="243">
        <f t="shared" si="1056"/>
        <v>9.8649643761431509</v>
      </c>
      <c r="EP217" s="244">
        <v>0</v>
      </c>
      <c r="EQ217" s="244">
        <v>386.50040000000001</v>
      </c>
      <c r="ER217" s="244">
        <v>0</v>
      </c>
      <c r="ES217" s="244">
        <v>0</v>
      </c>
      <c r="ET217" s="244">
        <v>0</v>
      </c>
      <c r="EU217" s="243">
        <f t="shared" si="844"/>
        <v>43.914933324380947</v>
      </c>
      <c r="EV217" s="243">
        <f t="shared" si="1057"/>
        <v>1.4155385010366892</v>
      </c>
      <c r="EW217" s="243">
        <f t="shared" si="1058"/>
        <v>37.459229441071059</v>
      </c>
      <c r="EX217" s="243">
        <f t="shared" si="845"/>
        <v>21.52076666621905</v>
      </c>
      <c r="EY217" s="243">
        <f t="shared" si="1059"/>
        <v>542.32331998872007</v>
      </c>
      <c r="EZ217" s="245">
        <f t="shared" si="1060"/>
        <v>456.38999999999993</v>
      </c>
      <c r="FA217" s="245">
        <f t="shared" si="1060"/>
        <v>100.40579999999999</v>
      </c>
      <c r="FB217" s="245">
        <f t="shared" si="1060"/>
        <v>0</v>
      </c>
      <c r="FC217" s="245">
        <f t="shared" si="1061"/>
        <v>0</v>
      </c>
      <c r="FD217" s="245">
        <f t="shared" si="1062"/>
        <v>0</v>
      </c>
      <c r="FE217" s="245">
        <f t="shared" si="1063"/>
        <v>28.545348271814987</v>
      </c>
      <c r="FF217" s="245">
        <f t="shared" si="1064"/>
        <v>110.42254236792485</v>
      </c>
      <c r="FG217" s="245">
        <f t="shared" si="1065"/>
        <v>3.5593213577162151</v>
      </c>
      <c r="FH217" s="245">
        <f t="shared" si="1066"/>
        <v>94.189903909749262</v>
      </c>
      <c r="FI217" s="245">
        <f t="shared" si="1067"/>
        <v>54.113204531986995</v>
      </c>
      <c r="FJ217" s="245">
        <f t="shared" si="1067"/>
        <v>1363.6527542060721</v>
      </c>
      <c r="FK217" s="244">
        <f t="shared" si="846"/>
        <v>85.146030184624351</v>
      </c>
      <c r="FL217" s="244">
        <v>9.6744589097281803</v>
      </c>
      <c r="FM217" s="243">
        <f t="shared" si="1068"/>
        <v>0.31184310271546378</v>
      </c>
      <c r="FN217" s="243">
        <f t="shared" si="1069"/>
        <v>8.2522674767793394</v>
      </c>
      <c r="FO217" s="244">
        <v>4.7410244454864099</v>
      </c>
      <c r="FP217" s="244">
        <f t="shared" si="1070"/>
        <v>119.47381624780671</v>
      </c>
      <c r="FQ217" s="244">
        <f t="shared" si="847"/>
        <v>2.1819600047312049</v>
      </c>
      <c r="FR217" s="244">
        <v>0.24791857427375699</v>
      </c>
      <c r="FS217" s="243">
        <f t="shared" si="1071"/>
        <v>7.9913200462902925E-3</v>
      </c>
      <c r="FT217" s="243">
        <f t="shared" si="1072"/>
        <v>0.21147336574157929</v>
      </c>
      <c r="FU217" s="244">
        <v>0.121493928713688</v>
      </c>
      <c r="FV217" s="244">
        <f t="shared" si="1073"/>
        <v>3.0616470092623795</v>
      </c>
      <c r="FW217" s="270">
        <v>1.1894999999999999E-2</v>
      </c>
      <c r="FX217" s="243">
        <f t="shared" si="1074"/>
        <v>52.162655087017797</v>
      </c>
      <c r="FY217" s="243">
        <f t="shared" si="1075"/>
        <v>11.475784119143915</v>
      </c>
      <c r="FZ217" s="243">
        <f t="shared" si="848"/>
        <v>0</v>
      </c>
      <c r="GA217" s="243">
        <f t="shared" si="1076"/>
        <v>0</v>
      </c>
      <c r="GB217" s="243">
        <f t="shared" si="1077"/>
        <v>0</v>
      </c>
      <c r="GC217" s="243">
        <f t="shared" si="1078"/>
        <v>0.9262343363016019</v>
      </c>
      <c r="GD217" s="243">
        <f t="shared" si="849"/>
        <v>7.3359648107161046</v>
      </c>
      <c r="GE217" s="243">
        <f t="shared" si="1079"/>
        <v>0.23646490716755195</v>
      </c>
      <c r="GF217" s="243">
        <f t="shared" si="1080"/>
        <v>6.2575431228919385</v>
      </c>
      <c r="GG217" s="243">
        <f t="shared" si="850"/>
        <v>3.5950319176589711</v>
      </c>
      <c r="GH217" s="247">
        <f t="shared" si="1081"/>
        <v>90.594804325006066</v>
      </c>
      <c r="GI217" s="244">
        <v>80</v>
      </c>
      <c r="GJ217" s="244">
        <v>3999.74</v>
      </c>
      <c r="GK217" s="244">
        <v>879.94280000000003</v>
      </c>
      <c r="GL217" s="244">
        <v>2453.3341556232199</v>
      </c>
      <c r="GM217" s="244">
        <v>71.022008333333304</v>
      </c>
      <c r="GN217" s="271">
        <v>112.27</v>
      </c>
      <c r="GO217" s="243">
        <f t="shared" si="1082"/>
        <v>24.699400000000001</v>
      </c>
      <c r="GP217" s="243">
        <f t="shared" si="851"/>
        <v>0</v>
      </c>
      <c r="GQ217" s="243">
        <f t="shared" si="1083"/>
        <v>0</v>
      </c>
      <c r="GR217" s="243">
        <f t="shared" si="1084"/>
        <v>0</v>
      </c>
      <c r="GS217" s="244">
        <v>2.25846892466667</v>
      </c>
      <c r="GT217" s="244">
        <v>0.96272390023333299</v>
      </c>
      <c r="GU217" s="245"/>
      <c r="GV217" s="243">
        <f t="shared" si="852"/>
        <v>15.928730052054075</v>
      </c>
      <c r="GW217" s="243">
        <f t="shared" si="1085"/>
        <v>0.51344107697379815</v>
      </c>
      <c r="GX217" s="243">
        <f t="shared" si="1086"/>
        <v>13.587131040763991</v>
      </c>
      <c r="GY217" s="243">
        <f t="shared" si="853"/>
        <v>7.8059661438477042</v>
      </c>
      <c r="GZ217" s="243">
        <f t="shared" si="1087"/>
        <v>196.71034682496213</v>
      </c>
      <c r="HA217" s="244">
        <v>0</v>
      </c>
      <c r="HB217" s="244">
        <v>44</v>
      </c>
      <c r="HC217" s="244">
        <v>0</v>
      </c>
      <c r="HD217" s="244">
        <v>0</v>
      </c>
      <c r="HE217" s="244">
        <v>106.09</v>
      </c>
      <c r="HF217" s="243">
        <f t="shared" si="1088"/>
        <v>23.3398</v>
      </c>
      <c r="HG217" s="243">
        <f t="shared" si="854"/>
        <v>0</v>
      </c>
      <c r="HH217" s="244">
        <v>4.5605115175349997</v>
      </c>
      <c r="HI217" s="244">
        <v>109.7952267136</v>
      </c>
      <c r="HJ217" s="243">
        <f t="shared" si="855"/>
        <v>27.699390885154617</v>
      </c>
      <c r="HK217" s="243">
        <f t="shared" si="856"/>
        <v>13.574246455814482</v>
      </c>
      <c r="HL217" s="243">
        <f t="shared" si="857"/>
        <v>342.07101068652491</v>
      </c>
      <c r="HM217" s="244">
        <v>78.099999999999994</v>
      </c>
      <c r="HN217" s="243">
        <f t="shared" si="1089"/>
        <v>17.181999999999999</v>
      </c>
      <c r="HO217" s="243">
        <f t="shared" si="858"/>
        <v>0</v>
      </c>
      <c r="HP217" s="244">
        <v>3.3642198198950002</v>
      </c>
      <c r="HQ217" s="244">
        <v>74.470950224860999</v>
      </c>
      <c r="HR217" s="243">
        <f t="shared" si="859"/>
        <v>19.669912320455495</v>
      </c>
      <c r="HS217" s="243">
        <f t="shared" si="860"/>
        <v>9.6393541182605755</v>
      </c>
      <c r="HT217" s="243">
        <f t="shared" si="861"/>
        <v>242.91172378016645</v>
      </c>
      <c r="HU217" s="244">
        <v>47.76</v>
      </c>
      <c r="HV217" s="243">
        <f t="shared" si="1090"/>
        <v>10.507199999999999</v>
      </c>
      <c r="HW217" s="243">
        <f t="shared" si="862"/>
        <v>0</v>
      </c>
      <c r="HX217" s="244">
        <v>1.95051184664</v>
      </c>
      <c r="HY217" s="244">
        <v>107.34136256287501</v>
      </c>
      <c r="HZ217" s="243">
        <f t="shared" si="863"/>
        <v>19.038390595685897</v>
      </c>
      <c r="IA217" s="243">
        <f t="shared" si="864"/>
        <v>9.3298732502600448</v>
      </c>
      <c r="IB217" s="243">
        <f t="shared" si="865"/>
        <v>235.11280590655312</v>
      </c>
      <c r="IC217" s="244">
        <v>28.61</v>
      </c>
      <c r="ID217" s="243">
        <f t="shared" si="1091"/>
        <v>6.2942</v>
      </c>
      <c r="IE217" s="243">
        <f t="shared" si="866"/>
        <v>0</v>
      </c>
      <c r="IF217" s="244">
        <v>1.2596234498500001</v>
      </c>
      <c r="IG217" s="244">
        <v>2.2437090306449998</v>
      </c>
      <c r="IH217" s="243">
        <f t="shared" si="867"/>
        <v>4.3639391525466298</v>
      </c>
      <c r="II217" s="243">
        <f t="shared" si="868"/>
        <v>2.1385735816520817</v>
      </c>
      <c r="IJ217" s="243">
        <f t="shared" si="1092"/>
        <v>53.892054257632452</v>
      </c>
      <c r="IK217" s="244">
        <v>13.99</v>
      </c>
      <c r="IL217" s="243">
        <f t="shared" si="1093"/>
        <v>3.0777999999999999</v>
      </c>
      <c r="IM217" s="243">
        <f t="shared" si="869"/>
        <v>0</v>
      </c>
      <c r="IN217" s="244">
        <v>0.64243259475500003</v>
      </c>
      <c r="IO217" s="244">
        <v>28.480906871679998</v>
      </c>
      <c r="IP217" s="243">
        <f t="shared" si="870"/>
        <v>5.2483278409173035</v>
      </c>
      <c r="IQ217" s="243">
        <f t="shared" si="871"/>
        <v>2.5719733653676151</v>
      </c>
      <c r="IR217" s="243">
        <f t="shared" si="1094"/>
        <v>64.8137288072639</v>
      </c>
      <c r="IS217" s="244">
        <v>3.5</v>
      </c>
      <c r="IT217" s="243">
        <f t="shared" si="1095"/>
        <v>0.77</v>
      </c>
      <c r="IU217" s="243">
        <f t="shared" si="872"/>
        <v>0</v>
      </c>
      <c r="IV217" s="244">
        <v>0.15332651320499999</v>
      </c>
      <c r="IW217" s="244">
        <v>0.36380441178988698</v>
      </c>
      <c r="IX217" s="243">
        <f t="shared" si="873"/>
        <v>0.54392320263118099</v>
      </c>
      <c r="IY217" s="243">
        <f t="shared" si="874"/>
        <v>0.26655270638130335</v>
      </c>
      <c r="IZ217" s="243">
        <f t="shared" si="1096"/>
        <v>6.7171282008088449</v>
      </c>
      <c r="JA217" s="244">
        <v>59.605499999999999</v>
      </c>
      <c r="JB217" s="243">
        <f t="shared" si="1097"/>
        <v>13.11321</v>
      </c>
      <c r="JC217" s="244">
        <v>433.19650000000001</v>
      </c>
      <c r="JD217" s="243">
        <f t="shared" si="875"/>
        <v>0</v>
      </c>
      <c r="JE217" s="243">
        <f t="shared" si="876"/>
        <v>57.483078193296002</v>
      </c>
      <c r="JF217" s="243">
        <f t="shared" si="877"/>
        <v>28.169914409664802</v>
      </c>
      <c r="JG217" s="243">
        <f t="shared" si="1098"/>
        <v>709.88184312355293</v>
      </c>
      <c r="JH217" s="244">
        <v>0</v>
      </c>
      <c r="JI217" s="243">
        <f t="shared" si="1099"/>
        <v>0</v>
      </c>
      <c r="JJ217" s="244">
        <v>0</v>
      </c>
      <c r="JK217" s="243">
        <f t="shared" si="878"/>
        <v>0</v>
      </c>
      <c r="JL217" s="243">
        <f t="shared" si="879"/>
        <v>0</v>
      </c>
      <c r="JM217" s="243">
        <f t="shared" si="880"/>
        <v>0</v>
      </c>
      <c r="JN217" s="243">
        <f t="shared" si="1100"/>
        <v>0</v>
      </c>
      <c r="JO217" s="244">
        <v>15.6932142857143</v>
      </c>
      <c r="JP217" s="243">
        <f t="shared" si="1101"/>
        <v>3.4525071428571459</v>
      </c>
      <c r="JQ217" s="244">
        <v>19.119476190476298</v>
      </c>
      <c r="JR217" s="243">
        <f t="shared" si="881"/>
        <v>0</v>
      </c>
      <c r="JS217" s="243">
        <f t="shared" si="882"/>
        <v>4.3477667864890748</v>
      </c>
      <c r="JT217" s="243">
        <f t="shared" si="883"/>
        <v>2.1306482202768406</v>
      </c>
      <c r="JU217" s="243">
        <f t="shared" si="1102"/>
        <v>53.692335150976383</v>
      </c>
      <c r="JV217" s="244">
        <v>16.243452380952402</v>
      </c>
      <c r="JW217" s="243">
        <f t="shared" si="1103"/>
        <v>3.5735595238095286</v>
      </c>
      <c r="JX217" s="244">
        <v>33.325833333333399</v>
      </c>
      <c r="JY217" s="243">
        <f t="shared" si="884"/>
        <v>0</v>
      </c>
      <c r="JZ217" s="243">
        <f t="shared" si="885"/>
        <v>6.038194282072805</v>
      </c>
      <c r="KA217" s="243">
        <f t="shared" si="886"/>
        <v>2.9590519760084071</v>
      </c>
      <c r="KB217" s="243">
        <f t="shared" si="1104"/>
        <v>74.568109795411857</v>
      </c>
      <c r="KC217" s="244">
        <v>59.606666666666698</v>
      </c>
      <c r="KD217" s="243">
        <f t="shared" si="1105"/>
        <v>13.113466666666673</v>
      </c>
      <c r="KE217" s="244">
        <v>33.273333333333298</v>
      </c>
      <c r="KF217" s="243">
        <f t="shared" si="887"/>
        <v>0</v>
      </c>
      <c r="KG217" s="243">
        <f t="shared" si="888"/>
        <v>12.043185521895088</v>
      </c>
      <c r="KH217" s="243">
        <f t="shared" si="889"/>
        <v>5.9018326094280873</v>
      </c>
      <c r="KI217" s="243">
        <f t="shared" si="1106"/>
        <v>148.7261817575878</v>
      </c>
      <c r="KJ217" s="244">
        <v>27.319844444444399</v>
      </c>
      <c r="KK217" s="243">
        <f t="shared" si="1107"/>
        <v>6.0103657777777677</v>
      </c>
      <c r="KL217" s="244">
        <v>26.4811555555555</v>
      </c>
      <c r="KM217" s="243">
        <f t="shared" si="890"/>
        <v>0</v>
      </c>
      <c r="KN217" s="243">
        <f t="shared" si="891"/>
        <v>6.7958846618820221</v>
      </c>
      <c r="KO217" s="243">
        <f t="shared" si="892"/>
        <v>3.3303625219829849</v>
      </c>
      <c r="KP217" s="243">
        <f t="shared" si="1108"/>
        <v>83.925135553971216</v>
      </c>
      <c r="KQ217" s="243">
        <f t="shared" si="1109"/>
        <v>456.51867777777784</v>
      </c>
      <c r="KR217" s="243">
        <f t="shared" si="1109"/>
        <v>100.43410911111111</v>
      </c>
      <c r="KS217" s="243">
        <f t="shared" si="1110"/>
        <v>880.0228839700294</v>
      </c>
      <c r="KT217" s="243">
        <f t="shared" si="1111"/>
        <v>0</v>
      </c>
      <c r="KU217" s="243">
        <f t="shared" si="1112"/>
        <v>0</v>
      </c>
      <c r="KV217" s="243">
        <f t="shared" si="1113"/>
        <v>0</v>
      </c>
      <c r="KW217" s="243">
        <f t="shared" si="1114"/>
        <v>163.27199344302608</v>
      </c>
      <c r="KX217" s="243">
        <f t="shared" si="1115"/>
        <v>5.2628519586365847</v>
      </c>
      <c r="KY217" s="243">
        <f t="shared" si="1116"/>
        <v>139.27023453518083</v>
      </c>
      <c r="KZ217" s="243">
        <f t="shared" si="1117"/>
        <v>80.012383215097231</v>
      </c>
      <c r="LA217" s="243">
        <f t="shared" si="1117"/>
        <v>2016.3120570204496</v>
      </c>
      <c r="LB217" s="244">
        <v>131.74</v>
      </c>
      <c r="LC217" s="243">
        <f t="shared" si="1118"/>
        <v>28.982800000000001</v>
      </c>
      <c r="LD217" s="243">
        <f t="shared" si="893"/>
        <v>0</v>
      </c>
      <c r="LE217" s="243">
        <f t="shared" si="1119"/>
        <v>0</v>
      </c>
      <c r="LF217" s="243">
        <f t="shared" si="1120"/>
        <v>0</v>
      </c>
      <c r="LG217" s="244">
        <v>11.4127634195833</v>
      </c>
      <c r="LH217" s="243">
        <f t="shared" si="894"/>
        <v>19.558380250902065</v>
      </c>
      <c r="LI217" s="243">
        <f t="shared" si="1121"/>
        <v>0.63043794370733608</v>
      </c>
      <c r="LJ217" s="243">
        <f t="shared" si="1122"/>
        <v>16.683205412212274</v>
      </c>
      <c r="LK217" s="243">
        <f t="shared" si="895"/>
        <v>9.5846971835242698</v>
      </c>
      <c r="LL217" s="243">
        <f t="shared" si="1123"/>
        <v>241.53436902481158</v>
      </c>
      <c r="LM217" s="243">
        <f t="shared" si="896"/>
        <v>0.54166666784117723</v>
      </c>
      <c r="LN217" s="244">
        <v>6.1545228937110799E-2</v>
      </c>
      <c r="LO217" s="243">
        <f t="shared" si="1124"/>
        <v>1.9838272432769494E-3</v>
      </c>
      <c r="LP217" s="243">
        <f t="shared" si="1125"/>
        <v>5.2497787819218517E-2</v>
      </c>
      <c r="LQ217" s="243">
        <f t="shared" si="897"/>
        <v>3.0160594838914402E-2</v>
      </c>
      <c r="LR217" s="243">
        <f t="shared" si="1126"/>
        <v>0.7600469899406429</v>
      </c>
      <c r="LS217" s="244">
        <v>645.21258666666597</v>
      </c>
      <c r="LT217" s="243">
        <f t="shared" si="898"/>
        <v>73.310319273972283</v>
      </c>
      <c r="LU217" s="243">
        <f t="shared" si="1127"/>
        <v>2.3630590234321547</v>
      </c>
      <c r="LV217" s="243">
        <f t="shared" si="1128"/>
        <v>62.533353968620951</v>
      </c>
      <c r="LW217" s="243">
        <f t="shared" si="899"/>
        <v>35.926145297031916</v>
      </c>
      <c r="LX217" s="243">
        <f t="shared" si="1129"/>
        <v>905.33886148520412</v>
      </c>
      <c r="LY217" s="245">
        <f t="shared" si="900"/>
        <v>0</v>
      </c>
      <c r="LZ217" s="244">
        <v>0</v>
      </c>
      <c r="MA217" s="249">
        <f t="shared" si="1130"/>
        <v>0</v>
      </c>
      <c r="MB217" s="249">
        <f t="shared" si="1131"/>
        <v>0</v>
      </c>
      <c r="MC217" s="249">
        <f t="shared" si="901"/>
        <v>0</v>
      </c>
      <c r="MD217" s="247">
        <f t="shared" si="1132"/>
        <v>0</v>
      </c>
      <c r="ME217" s="250">
        <f t="shared" si="1133"/>
        <v>8095.0558625551994</v>
      </c>
      <c r="MF217" s="251">
        <f t="shared" si="1180"/>
        <v>2755.6400260950509</v>
      </c>
      <c r="MG217" s="252" t="e">
        <f t="shared" si="1134"/>
        <v>#REF!</v>
      </c>
      <c r="MH217" s="252" t="e">
        <f t="shared" si="1181"/>
        <v>#REF!</v>
      </c>
      <c r="MI217" s="252">
        <f t="shared" si="1135"/>
        <v>645.21258666666597</v>
      </c>
      <c r="MJ217" s="252">
        <f t="shared" si="1136"/>
        <v>0</v>
      </c>
      <c r="MK217" s="252">
        <f t="shared" si="1182"/>
        <v>764.57499999999993</v>
      </c>
      <c r="ML217" s="252">
        <f t="shared" si="1137"/>
        <v>0</v>
      </c>
      <c r="MM217" s="252">
        <f t="shared" si="1138"/>
        <v>0</v>
      </c>
      <c r="MN217" s="252">
        <f t="shared" si="1139"/>
        <v>386.50040000000001</v>
      </c>
      <c r="MO217" s="252">
        <f t="shared" si="1140"/>
        <v>85.146030184624351</v>
      </c>
      <c r="MP217" s="253">
        <f t="shared" si="1141"/>
        <v>2.1819600047312049</v>
      </c>
      <c r="MQ217" s="254">
        <f t="shared" si="1183"/>
        <v>0</v>
      </c>
      <c r="MR217" s="255">
        <f t="shared" si="1142"/>
        <v>0</v>
      </c>
      <c r="MS217" s="255">
        <f t="shared" si="1184"/>
        <v>0</v>
      </c>
      <c r="MT217" s="255">
        <f t="shared" si="1185"/>
        <v>699.41659692450708</v>
      </c>
      <c r="MU217" s="255">
        <f t="shared" si="902"/>
        <v>22.544748363788059</v>
      </c>
      <c r="MV217" s="255">
        <f t="shared" si="1143"/>
        <v>727.8508209129385</v>
      </c>
      <c r="MW217" s="255" t="e">
        <f t="shared" si="903"/>
        <v>#REF!</v>
      </c>
      <c r="MX217" s="255" t="e">
        <f t="shared" si="904"/>
        <v>#REF!</v>
      </c>
      <c r="MY217" s="256" t="e">
        <f t="shared" si="1144"/>
        <v>#REF!</v>
      </c>
      <c r="MZ217" s="254">
        <f t="shared" si="1145"/>
        <v>446.22836191734513</v>
      </c>
      <c r="NA217" s="255">
        <f t="shared" si="905"/>
        <v>502.89936388084794</v>
      </c>
      <c r="NB217" s="255">
        <f t="shared" si="1146"/>
        <v>1.5002504716780272</v>
      </c>
      <c r="NC217" s="255">
        <f t="shared" si="906"/>
        <v>1.8603105848807537</v>
      </c>
      <c r="ND217" s="255">
        <f t="shared" si="1147"/>
        <v>456.17325587714356</v>
      </c>
      <c r="NE217" s="255">
        <f t="shared" si="1215"/>
        <v>0.97819930512875841</v>
      </c>
      <c r="NF217" s="256">
        <f t="shared" si="1186"/>
        <v>3.2887734042919741E-3</v>
      </c>
      <c r="NG217" s="257">
        <f t="shared" si="1187"/>
        <v>1.1250206173683823</v>
      </c>
      <c r="NH217" s="254">
        <f t="shared" si="1148"/>
        <v>965.41434964286043</v>
      </c>
      <c r="NI217" s="255">
        <f t="shared" si="907"/>
        <v>1088.0219720475036</v>
      </c>
      <c r="NJ217" s="255" t="e">
        <f t="shared" si="1149"/>
        <v>#REF!</v>
      </c>
      <c r="NK217" s="255" t="e">
        <f t="shared" si="908"/>
        <v>#REF!</v>
      </c>
      <c r="NL217" s="255">
        <f t="shared" si="1150"/>
        <v>1042.2014746934403</v>
      </c>
      <c r="NM217" s="255">
        <f t="shared" si="1188"/>
        <v>0.92632218729764648</v>
      </c>
      <c r="NN217" s="256" t="e">
        <f t="shared" si="1189"/>
        <v>#REF!</v>
      </c>
      <c r="NO217" s="257" t="e">
        <f t="shared" si="1216"/>
        <v>#REF!</v>
      </c>
      <c r="NP217" s="254">
        <f t="shared" si="1151"/>
        <v>103.36756613260285</v>
      </c>
      <c r="NQ217" s="255">
        <f t="shared" si="909"/>
        <v>116.49524703144341</v>
      </c>
      <c r="NR217" s="255">
        <f t="shared" si="1152"/>
        <v>90.909424177824306</v>
      </c>
      <c r="NS217" s="255">
        <f t="shared" si="910"/>
        <v>112.72768598050214</v>
      </c>
      <c r="NT217" s="255">
        <f t="shared" si="1153"/>
        <v>973.53900200175156</v>
      </c>
      <c r="NU217" s="255">
        <f t="shared" si="1154"/>
        <v>0.10617711865684132</v>
      </c>
      <c r="NV217" s="256">
        <f t="shared" si="1155"/>
        <v>9.3380361742981047E-2</v>
      </c>
      <c r="NW217" s="257">
        <f t="shared" si="911"/>
        <v>1.0358957808877343</v>
      </c>
      <c r="NX217" s="254">
        <f t="shared" si="1156"/>
        <v>31.635198345917175</v>
      </c>
      <c r="NY217" s="255">
        <f t="shared" si="912"/>
        <v>35.652868535848654</v>
      </c>
      <c r="NZ217" s="255">
        <f t="shared" si="1157"/>
        <v>0.11225120372469784</v>
      </c>
      <c r="OA217" s="255">
        <f t="shared" si="913"/>
        <v>0.13919149261862532</v>
      </c>
      <c r="OB217" s="255">
        <f t="shared" si="1158"/>
        <v>34.131632048047372</v>
      </c>
      <c r="OC217" s="255">
        <f t="shared" si="1190"/>
        <v>0.92685864834661447</v>
      </c>
      <c r="OD217" s="256">
        <f t="shared" si="1191"/>
        <v>3.2887734042919754E-3</v>
      </c>
      <c r="OE217" s="257">
        <f t="shared" si="1192"/>
        <v>1.1185003539570499</v>
      </c>
      <c r="OF217" s="254">
        <f t="shared" si="1159"/>
        <v>0</v>
      </c>
      <c r="OG217" s="255">
        <f t="shared" si="914"/>
        <v>0</v>
      </c>
      <c r="OH217" s="255">
        <f t="shared" si="1160"/>
        <v>0</v>
      </c>
      <c r="OI217" s="255">
        <f t="shared" si="915"/>
        <v>0</v>
      </c>
      <c r="OJ217" s="255">
        <f t="shared" si="1161"/>
        <v>0</v>
      </c>
      <c r="OK217" s="255"/>
      <c r="OL217" s="256"/>
      <c r="OM217" s="257"/>
      <c r="ON217" s="258"/>
      <c r="OO217" s="254">
        <f t="shared" si="1162"/>
        <v>0</v>
      </c>
      <c r="OP217" s="255">
        <f t="shared" si="916"/>
        <v>0</v>
      </c>
      <c r="OQ217" s="255">
        <f t="shared" si="1163"/>
        <v>0</v>
      </c>
      <c r="OR217" s="255">
        <f t="shared" si="917"/>
        <v>0</v>
      </c>
      <c r="OS217" s="255">
        <f t="shared" si="1164"/>
        <v>0</v>
      </c>
      <c r="OT217" s="255"/>
      <c r="OU217" s="256"/>
      <c r="OV217" s="257"/>
      <c r="OW217" s="258"/>
      <c r="OX217" s="254">
        <f t="shared" si="1165"/>
        <v>671.707482769894</v>
      </c>
      <c r="OY217" s="255">
        <f t="shared" si="918"/>
        <v>757.01433308167054</v>
      </c>
      <c r="OZ217" s="255">
        <f t="shared" si="1166"/>
        <v>3.5593213577162151</v>
      </c>
      <c r="PA217" s="255">
        <f t="shared" si="919"/>
        <v>4.4135584835681065</v>
      </c>
      <c r="PB217" s="255">
        <f t="shared" si="1167"/>
        <v>1082.2640906397398</v>
      </c>
      <c r="PC217" s="255">
        <f t="shared" si="1218"/>
        <v>0.62065025401779639</v>
      </c>
      <c r="PD217" s="259">
        <f t="shared" si="920"/>
        <v>3.2887734042919745E-3</v>
      </c>
      <c r="PE217" s="257">
        <f t="shared" si="1219"/>
        <v>1.0796118878772902</v>
      </c>
      <c r="PF217" s="254">
        <f t="shared" si="921"/>
        <v>10.067766321670794</v>
      </c>
      <c r="PG217" s="255">
        <f t="shared" si="922"/>
        <v>11.346372644522985</v>
      </c>
      <c r="PH217" s="255">
        <f t="shared" si="1168"/>
        <v>0.31184310271546378</v>
      </c>
      <c r="PI217" s="255">
        <f t="shared" si="923"/>
        <v>0.38668544736717508</v>
      </c>
      <c r="PJ217" s="255">
        <f t="shared" si="924"/>
        <v>94.82048908556088</v>
      </c>
      <c r="PK217" s="255">
        <f t="shared" si="1193"/>
        <v>0.10617711866668592</v>
      </c>
      <c r="PL217" s="259">
        <f t="shared" si="1194"/>
        <v>3.2887734045969055E-3</v>
      </c>
      <c r="PM217" s="257">
        <f t="shared" si="1195"/>
        <v>1.0142737996877724</v>
      </c>
      <c r="PN217" s="254">
        <f t="shared" si="925"/>
        <v>0.25799750620472672</v>
      </c>
      <c r="PO217" s="255">
        <f t="shared" si="926"/>
        <v>0.290763189492727</v>
      </c>
      <c r="PP217" s="255">
        <f t="shared" si="1169"/>
        <v>7.9913200462902925E-3</v>
      </c>
      <c r="PQ217" s="255">
        <f t="shared" si="927"/>
        <v>9.9092368573999619E-3</v>
      </c>
      <c r="PR217" s="255">
        <f t="shared" si="928"/>
        <v>2.4298785787796664</v>
      </c>
      <c r="PS217" s="255">
        <f t="shared" si="1196"/>
        <v>0.1061771186666859</v>
      </c>
      <c r="PT217" s="259">
        <f t="shared" si="1197"/>
        <v>3.2887734045969051E-3</v>
      </c>
      <c r="PU217" s="257">
        <f t="shared" si="1198"/>
        <v>1.0142737996877724</v>
      </c>
      <c r="PV217" s="254">
        <f t="shared" si="929"/>
        <v>71.272641816089873</v>
      </c>
      <c r="PW217" s="255">
        <f t="shared" si="930"/>
        <v>80.324267326733292</v>
      </c>
      <c r="PX217" s="255">
        <f t="shared" si="931"/>
        <v>0.23646490716755195</v>
      </c>
      <c r="PY217" s="255">
        <f t="shared" si="932"/>
        <v>0.29321648488776442</v>
      </c>
      <c r="PZ217" s="255">
        <f t="shared" si="933"/>
        <v>71.900638353179417</v>
      </c>
      <c r="QA217" s="255">
        <f t="shared" si="1170"/>
        <v>0.99126577243994973</v>
      </c>
      <c r="QB217" s="259">
        <f t="shared" si="934"/>
        <v>3.2887734042919741E-3</v>
      </c>
      <c r="QC217" s="257">
        <f t="shared" si="1171"/>
        <v>1.1266800587169037</v>
      </c>
      <c r="QD217" s="254">
        <f t="shared" si="935"/>
        <v>153.54569986973206</v>
      </c>
      <c r="QE217" s="255">
        <f t="shared" si="936"/>
        <v>173.04600375318805</v>
      </c>
      <c r="QF217" s="255">
        <f t="shared" si="937"/>
        <v>0.51344107697379815</v>
      </c>
      <c r="QG217" s="255">
        <f t="shared" si="938"/>
        <v>0.63666693544750974</v>
      </c>
      <c r="QH217" s="255">
        <f t="shared" si="939"/>
        <v>156.11932287695407</v>
      </c>
      <c r="QI217" s="255">
        <f t="shared" si="1199"/>
        <v>0.98351502581618022</v>
      </c>
      <c r="QJ217" s="259">
        <f t="shared" si="1200"/>
        <v>3.2887734042919745E-3</v>
      </c>
      <c r="QK217" s="257">
        <f t="shared" si="1201"/>
        <v>1.1256957138956851</v>
      </c>
      <c r="QL217" s="254">
        <f t="shared" si="940"/>
        <v>726.86247302180959</v>
      </c>
      <c r="QM217" s="255">
        <f t="shared" si="941"/>
        <v>819.17400709557944</v>
      </c>
      <c r="QN217" s="255">
        <f t="shared" si="942"/>
        <v>5.2628519586365847</v>
      </c>
      <c r="QO217" s="255">
        <f t="shared" si="943"/>
        <v>6.5259364287093646</v>
      </c>
      <c r="QP217" s="255">
        <f t="shared" si="1172"/>
        <v>1600.247664301944</v>
      </c>
      <c r="QQ217" s="255">
        <f t="shared" si="1173"/>
        <v>0.45421873703460752</v>
      </c>
      <c r="QR217" s="259">
        <f t="shared" si="944"/>
        <v>3.2887734042919741E-3</v>
      </c>
      <c r="QS217" s="257">
        <f t="shared" si="1174"/>
        <v>1.0584750852204252</v>
      </c>
      <c r="QT217" s="254">
        <f t="shared" si="945"/>
        <v>181.07631060289899</v>
      </c>
      <c r="QU217" s="255">
        <f t="shared" si="946"/>
        <v>204.07300204946716</v>
      </c>
      <c r="QV217" s="255">
        <f t="shared" si="947"/>
        <v>0.63043794370733608</v>
      </c>
      <c r="QW217" s="255">
        <f t="shared" si="948"/>
        <v>0.78174305019709678</v>
      </c>
      <c r="QX217" s="255">
        <f t="shared" si="949"/>
        <v>191.69394367048537</v>
      </c>
      <c r="QY217" s="255">
        <f t="shared" si="1202"/>
        <v>0.94461153615871307</v>
      </c>
      <c r="QZ217" s="259">
        <f t="shared" si="1203"/>
        <v>3.2887734042919741E-3</v>
      </c>
      <c r="RA217" s="257">
        <f t="shared" si="1204"/>
        <v>1.1207549707091866</v>
      </c>
      <c r="RB217" s="254">
        <f t="shared" si="950"/>
        <v>6.4047301139446594E-2</v>
      </c>
      <c r="RC217" s="255">
        <f t="shared" si="951"/>
        <v>7.2181308384156317E-2</v>
      </c>
      <c r="RD217" s="255">
        <f t="shared" si="1175"/>
        <v>1.9838272432769494E-3</v>
      </c>
      <c r="RE217" s="255">
        <f t="shared" si="952"/>
        <v>2.4599457816634174E-3</v>
      </c>
      <c r="RF217" s="255">
        <f t="shared" si="953"/>
        <v>0.60321189677828801</v>
      </c>
      <c r="RG217" s="255">
        <f t="shared" si="1205"/>
        <v>0.1061771186568413</v>
      </c>
      <c r="RH217" s="259">
        <f t="shared" si="1206"/>
        <v>3.2887734042919745E-3</v>
      </c>
      <c r="RI217" s="257">
        <f t="shared" si="1207"/>
        <v>1.0142737996864488</v>
      </c>
      <c r="RJ217" s="254">
        <f t="shared" si="954"/>
        <v>76.29069184171756</v>
      </c>
      <c r="RK217" s="255">
        <f t="shared" si="955"/>
        <v>85.979609705615687</v>
      </c>
      <c r="RL217" s="255">
        <f t="shared" si="1176"/>
        <v>2.3630590234321547</v>
      </c>
      <c r="RM217" s="255">
        <f t="shared" si="956"/>
        <v>2.9301931890558719</v>
      </c>
      <c r="RN217" s="255">
        <f t="shared" si="957"/>
        <v>718.52290594063822</v>
      </c>
      <c r="RO217" s="255">
        <f t="shared" si="1208"/>
        <v>0.10617711865684129</v>
      </c>
      <c r="RP217" s="259">
        <f t="shared" si="1209"/>
        <v>3.2887734042919741E-3</v>
      </c>
      <c r="RQ217" s="257">
        <f t="shared" si="1210"/>
        <v>1.0142737996864488</v>
      </c>
      <c r="RR217" s="254">
        <f t="shared" si="958"/>
        <v>0</v>
      </c>
      <c r="RS217" s="255">
        <f t="shared" si="959"/>
        <v>0</v>
      </c>
      <c r="RT217" s="255">
        <f t="shared" si="1177"/>
        <v>0</v>
      </c>
      <c r="RU217" s="255">
        <f t="shared" si="960"/>
        <v>0</v>
      </c>
      <c r="RV217" s="255">
        <f t="shared" si="961"/>
        <v>0</v>
      </c>
      <c r="RW217" s="255"/>
      <c r="RX217" s="259"/>
      <c r="RY217" s="257"/>
      <c r="RZ217" s="260"/>
      <c r="SA217" s="242" t="e">
        <f t="shared" si="962"/>
        <v>#REF!</v>
      </c>
      <c r="SB217" s="242">
        <f t="shared" si="963"/>
        <v>0.28879279247846373</v>
      </c>
      <c r="SC217" s="242">
        <f t="shared" si="964"/>
        <v>0.38141682652286379</v>
      </c>
      <c r="SD217" s="242">
        <f t="shared" si="965"/>
        <v>2.102780665439254E-2</v>
      </c>
      <c r="SE217" s="242">
        <f t="shared" si="966"/>
        <v>0</v>
      </c>
      <c r="SF217" s="262">
        <v>0</v>
      </c>
      <c r="SG217" s="242">
        <f t="shared" si="967"/>
        <v>0</v>
      </c>
      <c r="SH217" s="262">
        <v>0</v>
      </c>
      <c r="SI217" s="242">
        <f t="shared" si="968"/>
        <v>0.56917138728890737</v>
      </c>
      <c r="SJ217" s="242">
        <f t="shared" si="969"/>
        <v>3.6412429408791032E-2</v>
      </c>
      <c r="SK217" s="242">
        <f t="shared" si="970"/>
        <v>1.0142737996877724E-3</v>
      </c>
      <c r="SL217" s="242">
        <f t="shared" si="971"/>
        <v>4.5855878389777983E-2</v>
      </c>
      <c r="SM217" s="242">
        <f t="shared" si="972"/>
        <v>9.9173792394209856E-2</v>
      </c>
      <c r="SN217" s="242">
        <f t="shared" si="973"/>
        <v>0.76538333412288939</v>
      </c>
      <c r="SO217" s="242">
        <f t="shared" si="974"/>
        <v>0.11947247987759929</v>
      </c>
      <c r="SP217" s="242">
        <f t="shared" si="975"/>
        <v>2.0285475993728978E-4</v>
      </c>
      <c r="SQ217" s="242">
        <f t="shared" si="976"/>
        <v>0.27557819137480816</v>
      </c>
      <c r="SR217" s="242">
        <f t="shared" si="977"/>
        <v>0</v>
      </c>
      <c r="SS217" s="242" t="e">
        <f t="shared" si="978"/>
        <v>#REF!</v>
      </c>
      <c r="ST217" s="242" t="e">
        <f t="shared" si="979"/>
        <v>#REF!</v>
      </c>
      <c r="SU217" s="242" t="e">
        <f t="shared" si="1211"/>
        <v>#REF!</v>
      </c>
      <c r="SV217" s="242" t="e">
        <f t="shared" si="1212"/>
        <v>#REF!</v>
      </c>
      <c r="SW217" s="242" t="e">
        <f t="shared" si="980"/>
        <v>#REF!</v>
      </c>
      <c r="SX217" s="242" t="e">
        <f t="shared" si="980"/>
        <v>#REF!</v>
      </c>
      <c r="SY217" s="242" t="e">
        <f t="shared" si="980"/>
        <v>#REF!</v>
      </c>
      <c r="SZ217" s="263" t="e">
        <f t="shared" si="980"/>
        <v>#REF!</v>
      </c>
      <c r="TA217" s="264">
        <f t="shared" si="981"/>
        <v>1916.1756899999998</v>
      </c>
      <c r="TB217" s="264">
        <f t="shared" si="982"/>
        <v>855.29872999999998</v>
      </c>
      <c r="TC217" s="264">
        <f t="shared" si="983"/>
        <v>1226.8055800000002</v>
      </c>
      <c r="TD217" s="264">
        <f t="shared" si="984"/>
        <v>62.639720000000004</v>
      </c>
      <c r="TE217" s="264">
        <f t="shared" si="985"/>
        <v>0</v>
      </c>
      <c r="TF217" s="264">
        <f t="shared" si="985"/>
        <v>0</v>
      </c>
      <c r="TG217" s="264">
        <f t="shared" si="986"/>
        <v>1756.5776800000001</v>
      </c>
      <c r="TH217" s="264">
        <f t="shared" si="987"/>
        <v>119.61521</v>
      </c>
      <c r="TI217" s="264">
        <f t="shared" si="988"/>
        <v>3.3319000000000001</v>
      </c>
      <c r="TJ217" s="264">
        <f t="shared" si="989"/>
        <v>135.60833</v>
      </c>
      <c r="TK217" s="264">
        <f t="shared" si="990"/>
        <v>293.54039</v>
      </c>
      <c r="TL217" s="264">
        <f t="shared" si="991"/>
        <v>2409.2968900000001</v>
      </c>
      <c r="TM217" s="264">
        <f t="shared" si="992"/>
        <v>355.18054000000001</v>
      </c>
      <c r="TN217" s="264">
        <f t="shared" si="993"/>
        <v>0.66638000000000008</v>
      </c>
      <c r="TO217" s="264">
        <f t="shared" si="994"/>
        <v>905.27723000000003</v>
      </c>
      <c r="TP217" s="264">
        <f t="shared" si="994"/>
        <v>0</v>
      </c>
      <c r="TQ217" s="264"/>
      <c r="TR217" s="264"/>
      <c r="TS217" s="264" t="e">
        <f t="shared" si="995"/>
        <v>#REF!</v>
      </c>
      <c r="TT217" s="264">
        <f t="shared" si="996"/>
        <v>962.22870525899339</v>
      </c>
      <c r="TU217" s="264">
        <f t="shared" si="997"/>
        <v>1270.84272429153</v>
      </c>
      <c r="TV217" s="264">
        <f t="shared" si="998"/>
        <v>70.062548991770498</v>
      </c>
      <c r="TW217" s="264">
        <f t="shared" si="998"/>
        <v>0</v>
      </c>
      <c r="TX217" s="264">
        <f t="shared" si="999"/>
        <v>0</v>
      </c>
      <c r="TY217" s="264">
        <f t="shared" si="1000"/>
        <v>1896.4221453079106</v>
      </c>
      <c r="TZ217" s="264">
        <f t="shared" si="1001"/>
        <v>121.32257354715084</v>
      </c>
      <c r="UA217" s="264">
        <f t="shared" si="1002"/>
        <v>3.3794588731796891</v>
      </c>
      <c r="UB217" s="264">
        <f t="shared" si="1003"/>
        <v>152.78720120690127</v>
      </c>
      <c r="UC217" s="264">
        <f t="shared" si="1004"/>
        <v>330.43715887826784</v>
      </c>
      <c r="UD217" s="264">
        <f t="shared" si="1005"/>
        <v>2550.1807309640553</v>
      </c>
      <c r="UE217" s="264">
        <f t="shared" si="1006"/>
        <v>398.0703557041731</v>
      </c>
      <c r="UF217" s="264">
        <f t="shared" si="1007"/>
        <v>0.67589177463505579</v>
      </c>
      <c r="UG217" s="264">
        <f t="shared" si="1008"/>
        <v>918.19897584172327</v>
      </c>
      <c r="UH217" s="264">
        <f t="shared" si="1008"/>
        <v>0</v>
      </c>
      <c r="UI217" s="191"/>
      <c r="UJ217" s="191"/>
      <c r="UK217" s="191"/>
      <c r="UL217" s="191"/>
      <c r="UM217" s="189"/>
      <c r="UN217" s="191"/>
      <c r="UO217" s="191"/>
      <c r="UP217" s="191"/>
      <c r="UQ217" s="191"/>
      <c r="UR217" s="191"/>
      <c r="US217" s="191"/>
      <c r="UT217" s="191"/>
      <c r="UU217" s="191"/>
      <c r="UV217" s="192"/>
      <c r="UW217" s="191"/>
      <c r="UX217" s="191"/>
      <c r="UY217" s="191"/>
      <c r="UZ217" s="191"/>
      <c r="VA217" s="191"/>
      <c r="VB217" s="191"/>
      <c r="VC217" s="191"/>
      <c r="VD217" s="191"/>
      <c r="VE217" s="191"/>
      <c r="VF217" s="191"/>
      <c r="VG217" s="191"/>
      <c r="VH217" s="191"/>
      <c r="VI217" s="191"/>
      <c r="VJ217" s="191"/>
      <c r="VK217" s="191"/>
      <c r="VL217" s="191"/>
      <c r="VM217" s="191"/>
      <c r="VN217" s="219"/>
      <c r="VO217" s="191"/>
      <c r="VP217" s="191"/>
      <c r="VQ217" s="191"/>
      <c r="VR217" s="191"/>
      <c r="VS217" s="191"/>
      <c r="VT217" s="191"/>
      <c r="VU217" s="191"/>
      <c r="VV217" s="191"/>
    </row>
    <row r="218" spans="1:594" ht="23.1" hidden="1" customHeight="1" thickBot="1" x14ac:dyDescent="0.35">
      <c r="A218" s="265">
        <v>181</v>
      </c>
      <c r="B218" s="266" t="s">
        <v>183</v>
      </c>
      <c r="C218" s="265">
        <v>5</v>
      </c>
      <c r="D218" s="267">
        <v>4439.95</v>
      </c>
      <c r="E218" s="239"/>
      <c r="F218" s="240">
        <f t="shared" si="1009"/>
        <v>4439.95</v>
      </c>
      <c r="G218" s="240"/>
      <c r="H218" s="268">
        <f>3797</f>
        <v>3797</v>
      </c>
      <c r="I218" s="269">
        <v>3.4186000000000001</v>
      </c>
      <c r="J218" s="269">
        <v>3.4186000000000001</v>
      </c>
      <c r="K218" s="269">
        <f t="shared" si="1220"/>
        <v>2.7770000000000001</v>
      </c>
      <c r="L218" s="269">
        <f t="shared" si="1221"/>
        <v>3.0098000000000003</v>
      </c>
      <c r="M218" s="269">
        <v>0.49080000000000001</v>
      </c>
      <c r="N218" s="269">
        <v>0.23280000000000001</v>
      </c>
      <c r="O218" s="269">
        <v>0.4088</v>
      </c>
      <c r="P218" s="269">
        <v>1.7399999999999999E-2</v>
      </c>
      <c r="Q218" s="269">
        <v>0</v>
      </c>
      <c r="R218" s="269">
        <v>0</v>
      </c>
      <c r="S218" s="269">
        <v>0.55120000000000002</v>
      </c>
      <c r="T218" s="269">
        <v>4.24E-2</v>
      </c>
      <c r="U218" s="269">
        <v>1.1000000000000001E-3</v>
      </c>
      <c r="V218" s="269">
        <v>5.04E-2</v>
      </c>
      <c r="W218" s="269">
        <v>0.26150000000000001</v>
      </c>
      <c r="X218" s="269">
        <v>0.9345</v>
      </c>
      <c r="Y218" s="269">
        <v>0.11600000000000001</v>
      </c>
      <c r="Z218" s="269">
        <v>1E-4</v>
      </c>
      <c r="AA218" s="269">
        <v>0.31159999999999999</v>
      </c>
      <c r="AB218" s="269">
        <v>0</v>
      </c>
      <c r="AC218" s="244">
        <v>393.98</v>
      </c>
      <c r="AD218" s="243">
        <f t="shared" si="1217"/>
        <v>86.675600000000003</v>
      </c>
      <c r="AE218" s="243">
        <f t="shared" si="806"/>
        <v>0</v>
      </c>
      <c r="AF218" s="243">
        <f t="shared" si="1010"/>
        <v>0</v>
      </c>
      <c r="AG218" s="243">
        <f t="shared" si="1011"/>
        <v>0</v>
      </c>
      <c r="AH218" s="244">
        <v>14.37814459</v>
      </c>
      <c r="AI218" s="243">
        <f t="shared" si="807"/>
        <v>56.246704756291265</v>
      </c>
      <c r="AJ218" s="243">
        <f t="shared" si="1012"/>
        <v>1.8130364801162115</v>
      </c>
      <c r="AK218" s="243">
        <f t="shared" si="1013"/>
        <v>47.978171871670455</v>
      </c>
      <c r="AL218" s="243">
        <f t="shared" si="808"/>
        <v>27.564022467314569</v>
      </c>
      <c r="AM218" s="243">
        <f t="shared" si="1014"/>
        <v>694.61336617632708</v>
      </c>
      <c r="AN218" s="244">
        <v>789.68</v>
      </c>
      <c r="AO218" s="244">
        <v>173.7296</v>
      </c>
      <c r="AP218" s="243">
        <f t="shared" si="1015"/>
        <v>0</v>
      </c>
      <c r="AQ218" s="243">
        <f t="shared" si="1016"/>
        <v>0</v>
      </c>
      <c r="AR218" s="243">
        <f t="shared" si="1017"/>
        <v>0</v>
      </c>
      <c r="AS218" s="244">
        <v>105.291657841717</v>
      </c>
      <c r="AT218" s="244" t="e">
        <f t="shared" si="809"/>
        <v>#REF!</v>
      </c>
      <c r="AU218" s="243">
        <f t="shared" si="810"/>
        <v>121.42793249839082</v>
      </c>
      <c r="AV218" s="243">
        <f t="shared" si="1018"/>
        <v>3.9140652288620874</v>
      </c>
      <c r="AW218" s="243">
        <f t="shared" si="1019"/>
        <v>103.57744939320662</v>
      </c>
      <c r="AX218" s="243">
        <f t="shared" si="811"/>
        <v>59.506459517005396</v>
      </c>
      <c r="AY218" s="243">
        <f t="shared" si="1020"/>
        <v>1499.5627798285359</v>
      </c>
      <c r="AZ218" s="244">
        <v>222</v>
      </c>
      <c r="BA218" s="243">
        <f t="shared" si="1021"/>
        <v>1131.5709999999999</v>
      </c>
      <c r="BB218" s="243">
        <f t="shared" si="1022"/>
        <v>118.00668999999999</v>
      </c>
      <c r="BC218" s="243">
        <f t="shared" si="1023"/>
        <v>94.405351999999993</v>
      </c>
      <c r="BD218" s="243">
        <f t="shared" si="1024"/>
        <v>23.601337999999998</v>
      </c>
      <c r="BE218" s="244">
        <v>44.252508749999997</v>
      </c>
      <c r="BF218" s="243">
        <f t="shared" si="1025"/>
        <v>35.402006999999998</v>
      </c>
      <c r="BG218" s="243">
        <f t="shared" si="1026"/>
        <v>8.8505017499999994</v>
      </c>
      <c r="BH218" s="243">
        <f t="shared" si="812"/>
        <v>147.00752421259278</v>
      </c>
      <c r="BI218" s="243">
        <f t="shared" si="1027"/>
        <v>4.7385887831799831</v>
      </c>
      <c r="BJ218" s="243">
        <f t="shared" si="1028"/>
        <v>125.39671957069855</v>
      </c>
      <c r="BK218" s="243">
        <f t="shared" si="813"/>
        <v>72.041886148129635</v>
      </c>
      <c r="BL218" s="243">
        <f t="shared" si="1029"/>
        <v>1815.4555309328666</v>
      </c>
      <c r="BM218" s="244">
        <v>28.11</v>
      </c>
      <c r="BN218" s="243">
        <f t="shared" si="1030"/>
        <v>6.1841999999999997</v>
      </c>
      <c r="BO218" s="243">
        <f t="shared" si="814"/>
        <v>0</v>
      </c>
      <c r="BP218" s="243">
        <f t="shared" si="1031"/>
        <v>0</v>
      </c>
      <c r="BQ218" s="243">
        <f t="shared" si="1032"/>
        <v>0</v>
      </c>
      <c r="BR218" s="244">
        <v>3.3774605755083398</v>
      </c>
      <c r="BS218" s="243">
        <f t="shared" si="815"/>
        <v>4.2803279437541555</v>
      </c>
      <c r="BT218" s="243">
        <f t="shared" si="1033"/>
        <v>0.1379705840993127</v>
      </c>
      <c r="BU218" s="243">
        <f t="shared" si="1034"/>
        <v>3.6510993958198168</v>
      </c>
      <c r="BV218" s="243">
        <f t="shared" si="816"/>
        <v>2.0975994259631245</v>
      </c>
      <c r="BW218" s="243">
        <f t="shared" si="1035"/>
        <v>52.859505534270731</v>
      </c>
      <c r="BX218" s="244">
        <v>0</v>
      </c>
      <c r="BY218" s="243">
        <f t="shared" si="817"/>
        <v>0</v>
      </c>
      <c r="BZ218" s="243">
        <f t="shared" si="1036"/>
        <v>0</v>
      </c>
      <c r="CA218" s="243">
        <f t="shared" si="1037"/>
        <v>0</v>
      </c>
      <c r="CB218" s="243">
        <f t="shared" si="818"/>
        <v>0</v>
      </c>
      <c r="CC218" s="243">
        <f t="shared" si="1038"/>
        <v>0</v>
      </c>
      <c r="CD218" s="245"/>
      <c r="CE218" s="243">
        <f t="shared" si="819"/>
        <v>0</v>
      </c>
      <c r="CF218" s="243">
        <f t="shared" si="1039"/>
        <v>0</v>
      </c>
      <c r="CG218" s="243">
        <f t="shared" si="1040"/>
        <v>0</v>
      </c>
      <c r="CH218" s="243">
        <f t="shared" si="820"/>
        <v>0</v>
      </c>
      <c r="CI218" s="243">
        <f t="shared" si="1041"/>
        <v>0</v>
      </c>
      <c r="CJ218" s="245"/>
      <c r="CK218" s="243">
        <f t="shared" si="821"/>
        <v>0</v>
      </c>
      <c r="CL218" s="243">
        <f t="shared" si="1042"/>
        <v>0</v>
      </c>
      <c r="CM218" s="243">
        <f t="shared" si="1043"/>
        <v>0</v>
      </c>
      <c r="CN218" s="243">
        <f t="shared" si="822"/>
        <v>0</v>
      </c>
      <c r="CO218" s="243">
        <f t="shared" si="1044"/>
        <v>0</v>
      </c>
      <c r="CP218" s="243">
        <v>0</v>
      </c>
      <c r="CQ218" s="243">
        <f t="shared" si="823"/>
        <v>0</v>
      </c>
      <c r="CR218" s="243">
        <f t="shared" si="1178"/>
        <v>0</v>
      </c>
      <c r="CS218" s="243">
        <f t="shared" si="1045"/>
        <v>0</v>
      </c>
      <c r="CT218" s="243">
        <f t="shared" si="824"/>
        <v>0</v>
      </c>
      <c r="CU218" s="243">
        <f t="shared" si="1046"/>
        <v>0</v>
      </c>
      <c r="CV218" s="243"/>
      <c r="CW218" s="243">
        <f t="shared" si="825"/>
        <v>0</v>
      </c>
      <c r="CX218" s="243">
        <f t="shared" si="1179"/>
        <v>0</v>
      </c>
      <c r="CY218" s="243">
        <f t="shared" si="1047"/>
        <v>0</v>
      </c>
      <c r="CZ218" s="243">
        <f t="shared" si="826"/>
        <v>0</v>
      </c>
      <c r="DA218" s="243">
        <f t="shared" si="1048"/>
        <v>0</v>
      </c>
      <c r="DB218" s="244">
        <v>42.59</v>
      </c>
      <c r="DC218" s="243">
        <f t="shared" si="1049"/>
        <v>9.3698000000000015</v>
      </c>
      <c r="DD218" s="243">
        <f t="shared" si="827"/>
        <v>0</v>
      </c>
      <c r="DE218" s="244">
        <v>1.755873777535</v>
      </c>
      <c r="DF218" s="244">
        <v>5.7063868625E-2</v>
      </c>
      <c r="DG218" s="243">
        <f t="shared" si="828"/>
        <v>6.1097638926131657</v>
      </c>
      <c r="DH218" s="243">
        <f t="shared" si="829"/>
        <v>2.9941250769386585</v>
      </c>
      <c r="DI218" s="243">
        <f t="shared" si="1050"/>
        <v>75.451951938854194</v>
      </c>
      <c r="DJ218" s="244">
        <v>303.99</v>
      </c>
      <c r="DK218" s="243">
        <f t="shared" si="1051"/>
        <v>66.877800000000008</v>
      </c>
      <c r="DL218" s="243">
        <f t="shared" si="830"/>
        <v>0</v>
      </c>
      <c r="DM218" s="244">
        <v>12.678175401120001</v>
      </c>
      <c r="DN218" s="244">
        <v>14.2003137325</v>
      </c>
      <c r="DO218" s="243">
        <f t="shared" si="831"/>
        <v>45.192713299450318</v>
      </c>
      <c r="DP218" s="243">
        <f t="shared" si="832"/>
        <v>22.146950121653518</v>
      </c>
      <c r="DQ218" s="243">
        <f t="shared" si="1052"/>
        <v>558.10314306566852</v>
      </c>
      <c r="DR218" s="244">
        <v>62.19</v>
      </c>
      <c r="DS218" s="243">
        <f t="shared" si="1053"/>
        <v>13.681799999999999</v>
      </c>
      <c r="DT218" s="243">
        <f t="shared" si="833"/>
        <v>0</v>
      </c>
      <c r="DU218" s="244">
        <v>2.63046594629501</v>
      </c>
      <c r="DV218" s="244">
        <v>0</v>
      </c>
      <c r="DW218" s="243">
        <f t="shared" si="834"/>
        <v>8.9195813894225342</v>
      </c>
      <c r="DX218" s="243">
        <f t="shared" si="835"/>
        <v>4.3710923667858763</v>
      </c>
      <c r="DY218" s="243">
        <f t="shared" si="836"/>
        <v>110.15152764300409</v>
      </c>
      <c r="DZ218" s="244">
        <v>222.32</v>
      </c>
      <c r="EA218" s="243">
        <f t="shared" si="1054"/>
        <v>48.910399999999996</v>
      </c>
      <c r="EB218" s="243">
        <f t="shared" si="837"/>
        <v>0</v>
      </c>
      <c r="EC218" s="244">
        <v>9.19968554357499</v>
      </c>
      <c r="ED218" s="244">
        <v>0.10566901099999999</v>
      </c>
      <c r="EE218" s="243">
        <f t="shared" si="838"/>
        <v>31.875022526157949</v>
      </c>
      <c r="EF218" s="243">
        <f t="shared" si="839"/>
        <v>15.620538854036647</v>
      </c>
      <c r="EG218" s="243">
        <f t="shared" si="840"/>
        <v>393.63757912172349</v>
      </c>
      <c r="EH218" s="244">
        <v>16.72</v>
      </c>
      <c r="EI218" s="243">
        <f t="shared" si="1055"/>
        <v>3.6783999999999999</v>
      </c>
      <c r="EJ218" s="243">
        <f t="shared" si="841"/>
        <v>0</v>
      </c>
      <c r="EK218" s="244">
        <v>0.70532849110000095</v>
      </c>
      <c r="EL218" s="244">
        <v>0</v>
      </c>
      <c r="EM218" s="243">
        <f t="shared" si="842"/>
        <v>2.3978470127909182</v>
      </c>
      <c r="EN218" s="243">
        <f t="shared" si="843"/>
        <v>1.175078775194546</v>
      </c>
      <c r="EO218" s="243">
        <f t="shared" si="1056"/>
        <v>29.611985134902557</v>
      </c>
      <c r="EP218" s="244">
        <v>0</v>
      </c>
      <c r="EQ218" s="244">
        <v>515.03420000000006</v>
      </c>
      <c r="ER218" s="244">
        <v>0</v>
      </c>
      <c r="ES218" s="244">
        <v>0</v>
      </c>
      <c r="ET218" s="244">
        <v>0</v>
      </c>
      <c r="EU218" s="243">
        <f t="shared" si="844"/>
        <v>58.5191957182344</v>
      </c>
      <c r="EV218" s="243">
        <f t="shared" si="1057"/>
        <v>1.8862871537794799</v>
      </c>
      <c r="EW218" s="243">
        <f t="shared" si="1058"/>
        <v>49.916595863286254</v>
      </c>
      <c r="EX218" s="243">
        <f t="shared" si="845"/>
        <v>28.677669785911725</v>
      </c>
      <c r="EY218" s="243">
        <f t="shared" si="1059"/>
        <v>722.67727860497541</v>
      </c>
      <c r="EZ218" s="245">
        <f t="shared" si="1060"/>
        <v>647.81000000000006</v>
      </c>
      <c r="FA218" s="245">
        <f t="shared" si="1060"/>
        <v>142.51820000000001</v>
      </c>
      <c r="FB218" s="245">
        <f t="shared" si="1060"/>
        <v>0</v>
      </c>
      <c r="FC218" s="245">
        <f t="shared" si="1061"/>
        <v>0</v>
      </c>
      <c r="FD218" s="245">
        <f t="shared" si="1062"/>
        <v>0</v>
      </c>
      <c r="FE218" s="245">
        <f t="shared" si="1063"/>
        <v>41.332575771750008</v>
      </c>
      <c r="FF218" s="245">
        <f t="shared" si="1064"/>
        <v>153.01412383866926</v>
      </c>
      <c r="FG218" s="245">
        <f t="shared" si="1065"/>
        <v>4.9322034009734095</v>
      </c>
      <c r="FH218" s="245">
        <f t="shared" si="1066"/>
        <v>130.52032050826236</v>
      </c>
      <c r="FI218" s="245">
        <f t="shared" si="1067"/>
        <v>74.985454980520984</v>
      </c>
      <c r="FJ218" s="245">
        <f t="shared" si="1067"/>
        <v>1889.6334655091282</v>
      </c>
      <c r="FK218" s="244">
        <f t="shared" si="846"/>
        <v>134.04619029065563</v>
      </c>
      <c r="FL218" s="244">
        <v>15.2305909877491</v>
      </c>
      <c r="FM218" s="243">
        <f t="shared" si="1068"/>
        <v>0.49093750814672754</v>
      </c>
      <c r="FN218" s="243">
        <f t="shared" si="1069"/>
        <v>12.991621736482395</v>
      </c>
      <c r="FO218" s="244">
        <v>7.4638390493874596</v>
      </c>
      <c r="FP218" s="244">
        <f t="shared" si="1070"/>
        <v>188.08874439335065</v>
      </c>
      <c r="FQ218" s="244">
        <f t="shared" si="847"/>
        <v>3.4350800074483758</v>
      </c>
      <c r="FR218" s="244">
        <v>0.39030052618576699</v>
      </c>
      <c r="FS218" s="243">
        <f t="shared" si="1071"/>
        <v>1.2580809760312209E-2</v>
      </c>
      <c r="FT218" s="243">
        <f t="shared" si="1072"/>
        <v>0.33292449412069119</v>
      </c>
      <c r="FU218" s="244">
        <v>0.19126902630928799</v>
      </c>
      <c r="FV218" s="244">
        <f t="shared" si="1073"/>
        <v>4.8199794719321165</v>
      </c>
      <c r="FW218" s="270">
        <v>1.9302E-2</v>
      </c>
      <c r="FX218" s="243">
        <f t="shared" si="1074"/>
        <v>86.162461683046573</v>
      </c>
      <c r="FY218" s="243">
        <f t="shared" si="1075"/>
        <v>18.955741570270245</v>
      </c>
      <c r="FZ218" s="243">
        <f t="shared" si="848"/>
        <v>0</v>
      </c>
      <c r="GA218" s="243">
        <f t="shared" si="1076"/>
        <v>0</v>
      </c>
      <c r="GB218" s="243">
        <f t="shared" si="1077"/>
        <v>0</v>
      </c>
      <c r="GC218" s="243">
        <f t="shared" si="1078"/>
        <v>1.5029991727022716</v>
      </c>
      <c r="GD218" s="243">
        <f t="shared" si="849"/>
        <v>12.114510089779861</v>
      </c>
      <c r="GE218" s="243">
        <f t="shared" si="1079"/>
        <v>0.39049485346161728</v>
      </c>
      <c r="GF218" s="243">
        <f t="shared" si="1080"/>
        <v>10.333619538192279</v>
      </c>
      <c r="GG218" s="243">
        <f t="shared" si="850"/>
        <v>5.9367856257899483</v>
      </c>
      <c r="GH218" s="247">
        <f t="shared" si="1081"/>
        <v>149.60699776990668</v>
      </c>
      <c r="GI218" s="244">
        <v>180</v>
      </c>
      <c r="GJ218" s="244">
        <v>4071.48</v>
      </c>
      <c r="GK218" s="244">
        <v>895.72559999999999</v>
      </c>
      <c r="GL218" s="244">
        <v>2497.3375639258602</v>
      </c>
      <c r="GM218" s="244">
        <v>71.022008333333304</v>
      </c>
      <c r="GN218" s="271">
        <v>444.25</v>
      </c>
      <c r="GO218" s="243">
        <f t="shared" si="1082"/>
        <v>97.734999999999999</v>
      </c>
      <c r="GP218" s="243">
        <f t="shared" si="851"/>
        <v>0</v>
      </c>
      <c r="GQ218" s="243">
        <f t="shared" si="1083"/>
        <v>0</v>
      </c>
      <c r="GR218" s="243">
        <f t="shared" si="1084"/>
        <v>0</v>
      </c>
      <c r="GS218" s="244">
        <v>8.96169110883333</v>
      </c>
      <c r="GT218" s="244">
        <v>3.7916994707041698</v>
      </c>
      <c r="GU218" s="245"/>
      <c r="GV218" s="243">
        <f t="shared" si="852"/>
        <v>63.030463706569989</v>
      </c>
      <c r="GW218" s="243">
        <f t="shared" si="1085"/>
        <v>2.0317017779760742</v>
      </c>
      <c r="GX218" s="243">
        <f t="shared" si="1086"/>
        <v>53.764686019702403</v>
      </c>
      <c r="GY218" s="243">
        <f t="shared" si="853"/>
        <v>30.888442714305377</v>
      </c>
      <c r="GZ218" s="243">
        <f t="shared" si="1087"/>
        <v>778.38875640049548</v>
      </c>
      <c r="HA218" s="244">
        <v>0</v>
      </c>
      <c r="HB218" s="244">
        <v>44</v>
      </c>
      <c r="HC218" s="244">
        <v>0</v>
      </c>
      <c r="HD218" s="244">
        <v>0</v>
      </c>
      <c r="HE218" s="244">
        <v>144.19999999999999</v>
      </c>
      <c r="HF218" s="243">
        <f t="shared" si="1088"/>
        <v>31.723999999999997</v>
      </c>
      <c r="HG218" s="243">
        <f t="shared" si="854"/>
        <v>0</v>
      </c>
      <c r="HH218" s="244">
        <v>6.196979738315</v>
      </c>
      <c r="HI218" s="244">
        <v>149.33250270686699</v>
      </c>
      <c r="HJ218" s="243">
        <f t="shared" si="855"/>
        <v>37.660394612047064</v>
      </c>
      <c r="HK218" s="243">
        <f t="shared" si="856"/>
        <v>18.455693852861454</v>
      </c>
      <c r="HL218" s="243">
        <f t="shared" si="857"/>
        <v>465.08348509210856</v>
      </c>
      <c r="HM218" s="244">
        <v>149.41999999999999</v>
      </c>
      <c r="HN218" s="243">
        <f t="shared" si="1089"/>
        <v>32.872399999999999</v>
      </c>
      <c r="HO218" s="243">
        <f t="shared" si="858"/>
        <v>0</v>
      </c>
      <c r="HP218" s="244">
        <v>6.4482790698699901</v>
      </c>
      <c r="HQ218" s="244">
        <v>147.01371109882501</v>
      </c>
      <c r="HR218" s="243">
        <f t="shared" si="859"/>
        <v>38.149072181106213</v>
      </c>
      <c r="HS218" s="243">
        <f t="shared" si="860"/>
        <v>18.695173117490057</v>
      </c>
      <c r="HT218" s="243">
        <f t="shared" si="861"/>
        <v>471.11836256074946</v>
      </c>
      <c r="HU218" s="244">
        <v>101.97</v>
      </c>
      <c r="HV218" s="243">
        <f t="shared" si="1090"/>
        <v>22.433399999999999</v>
      </c>
      <c r="HW218" s="243">
        <f t="shared" si="862"/>
        <v>0</v>
      </c>
      <c r="HX218" s="244">
        <v>4.1646975413500096</v>
      </c>
      <c r="HY218" s="244">
        <v>229.61883070504999</v>
      </c>
      <c r="HZ218" s="243">
        <f t="shared" si="863"/>
        <v>40.697901144747789</v>
      </c>
      <c r="IA218" s="243">
        <f t="shared" si="864"/>
        <v>19.944241469557394</v>
      </c>
      <c r="IB218" s="243">
        <f t="shared" si="865"/>
        <v>502.59488503284621</v>
      </c>
      <c r="IC218" s="244">
        <v>38.520000000000003</v>
      </c>
      <c r="ID218" s="243">
        <f t="shared" si="1091"/>
        <v>8.474400000000001</v>
      </c>
      <c r="IE218" s="243">
        <f t="shared" si="866"/>
        <v>0</v>
      </c>
      <c r="IF218" s="244">
        <v>1.6954414143400001</v>
      </c>
      <c r="IG218" s="244">
        <v>3.0385230372383298</v>
      </c>
      <c r="IH218" s="243">
        <f t="shared" si="867"/>
        <v>5.8774782014982137</v>
      </c>
      <c r="II218" s="243">
        <f t="shared" si="868"/>
        <v>2.8802921326538278</v>
      </c>
      <c r="IJ218" s="243">
        <f t="shared" si="1092"/>
        <v>72.583361742876448</v>
      </c>
      <c r="IK218" s="244">
        <v>41.96</v>
      </c>
      <c r="IL218" s="243">
        <f t="shared" si="1093"/>
        <v>9.2311999999999994</v>
      </c>
      <c r="IM218" s="243">
        <f t="shared" si="869"/>
        <v>0</v>
      </c>
      <c r="IN218" s="244">
        <v>1.92731673451999</v>
      </c>
      <c r="IO218" s="244">
        <v>85.442720615040002</v>
      </c>
      <c r="IP218" s="243">
        <f t="shared" si="870"/>
        <v>15.74359948799445</v>
      </c>
      <c r="IQ218" s="243">
        <f t="shared" si="871"/>
        <v>7.7152418418777238</v>
      </c>
      <c r="IR218" s="243">
        <f t="shared" si="1094"/>
        <v>194.42409441531859</v>
      </c>
      <c r="IS218" s="244">
        <v>4.17</v>
      </c>
      <c r="IT218" s="243">
        <f t="shared" si="1095"/>
        <v>0.91739999999999999</v>
      </c>
      <c r="IU218" s="243">
        <f t="shared" si="872"/>
        <v>0</v>
      </c>
      <c r="IV218" s="244">
        <v>0.18254780641500001</v>
      </c>
      <c r="IW218" s="244">
        <v>0.43310049022605801</v>
      </c>
      <c r="IX218" s="243">
        <f t="shared" si="873"/>
        <v>0.64799153039095525</v>
      </c>
      <c r="IY218" s="243">
        <f t="shared" si="874"/>
        <v>0.31755199135160067</v>
      </c>
      <c r="IZ218" s="243">
        <f t="shared" si="1096"/>
        <v>8.0023101820603362</v>
      </c>
      <c r="JA218" s="244">
        <v>67.905000000000001</v>
      </c>
      <c r="JB218" s="243">
        <f t="shared" si="1097"/>
        <v>14.9391</v>
      </c>
      <c r="JC218" s="244">
        <v>493.51499999999999</v>
      </c>
      <c r="JD218" s="243">
        <f t="shared" si="875"/>
        <v>0</v>
      </c>
      <c r="JE218" s="243">
        <f t="shared" si="876"/>
        <v>65.487051106286586</v>
      </c>
      <c r="JF218" s="243">
        <f t="shared" si="877"/>
        <v>32.092307555314328</v>
      </c>
      <c r="JG218" s="243">
        <f t="shared" si="1098"/>
        <v>808.72615039392099</v>
      </c>
      <c r="JH218" s="244">
        <v>32.768000000000001</v>
      </c>
      <c r="JI218" s="243">
        <f t="shared" si="1099"/>
        <v>7.2089600000000003</v>
      </c>
      <c r="JJ218" s="244">
        <v>41.311999999999998</v>
      </c>
      <c r="JK218" s="243">
        <f t="shared" si="878"/>
        <v>0</v>
      </c>
      <c r="JL218" s="243">
        <f t="shared" si="879"/>
        <v>9.236211032144519</v>
      </c>
      <c r="JM218" s="243">
        <f t="shared" si="880"/>
        <v>4.5262585516072269</v>
      </c>
      <c r="JN218" s="243">
        <f t="shared" si="1100"/>
        <v>114.0617155005021</v>
      </c>
      <c r="JO218" s="244">
        <v>0</v>
      </c>
      <c r="JP218" s="243">
        <f t="shared" si="1101"/>
        <v>0</v>
      </c>
      <c r="JQ218" s="244">
        <v>0</v>
      </c>
      <c r="JR218" s="243">
        <f t="shared" si="881"/>
        <v>0</v>
      </c>
      <c r="JS218" s="243">
        <f t="shared" si="882"/>
        <v>0</v>
      </c>
      <c r="JT218" s="243">
        <f t="shared" si="883"/>
        <v>0</v>
      </c>
      <c r="JU218" s="243">
        <f t="shared" si="1102"/>
        <v>0</v>
      </c>
      <c r="JV218" s="244">
        <v>1.79238095238096</v>
      </c>
      <c r="JW218" s="243">
        <f t="shared" si="1103"/>
        <v>0.39432380952381119</v>
      </c>
      <c r="JX218" s="244">
        <v>3.67733333333334</v>
      </c>
      <c r="JY218" s="243">
        <f t="shared" si="884"/>
        <v>0</v>
      </c>
      <c r="JZ218" s="243">
        <f t="shared" si="885"/>
        <v>0.66628350698734462</v>
      </c>
      <c r="KA218" s="243">
        <f t="shared" si="886"/>
        <v>0.32651608011127281</v>
      </c>
      <c r="KB218" s="243">
        <f t="shared" si="1104"/>
        <v>8.2282052188040744</v>
      </c>
      <c r="KC218" s="244">
        <v>172.44</v>
      </c>
      <c r="KD218" s="243">
        <f t="shared" si="1105"/>
        <v>37.936799999999998</v>
      </c>
      <c r="KE218" s="244">
        <v>96.98</v>
      </c>
      <c r="KF218" s="243">
        <f t="shared" si="887"/>
        <v>0</v>
      </c>
      <c r="KG218" s="243">
        <f t="shared" si="888"/>
        <v>34.922482302204834</v>
      </c>
      <c r="KH218" s="243">
        <f t="shared" si="889"/>
        <v>17.113964115110246</v>
      </c>
      <c r="KI218" s="243">
        <f t="shared" si="1106"/>
        <v>431.27189570077815</v>
      </c>
      <c r="KJ218" s="244">
        <v>107.599530555556</v>
      </c>
      <c r="KK218" s="243">
        <f t="shared" si="1107"/>
        <v>23.671896722222321</v>
      </c>
      <c r="KL218" s="244">
        <v>104.296344444444</v>
      </c>
      <c r="KM218" s="243">
        <f t="shared" si="890"/>
        <v>0</v>
      </c>
      <c r="KN218" s="243">
        <f t="shared" si="891"/>
        <v>26.765672140454146</v>
      </c>
      <c r="KO218" s="243">
        <f t="shared" si="892"/>
        <v>13.116672193133823</v>
      </c>
      <c r="KP218" s="243">
        <f t="shared" si="1108"/>
        <v>330.54013926697229</v>
      </c>
      <c r="KQ218" s="243">
        <f t="shared" si="1109"/>
        <v>862.74491150793699</v>
      </c>
      <c r="KR218" s="243">
        <f t="shared" si="1109"/>
        <v>189.80388053174613</v>
      </c>
      <c r="KS218" s="243">
        <f t="shared" si="1110"/>
        <v>1375.2753287358335</v>
      </c>
      <c r="KT218" s="243">
        <f t="shared" si="1111"/>
        <v>0</v>
      </c>
      <c r="KU218" s="243">
        <f t="shared" si="1112"/>
        <v>0</v>
      </c>
      <c r="KV218" s="243">
        <f t="shared" si="1113"/>
        <v>0</v>
      </c>
      <c r="KW218" s="243">
        <f t="shared" si="1114"/>
        <v>275.85413724586215</v>
      </c>
      <c r="KX218" s="243">
        <f t="shared" si="1115"/>
        <v>8.8917851487431658</v>
      </c>
      <c r="KY218" s="243">
        <f t="shared" si="1116"/>
        <v>235.30226820644094</v>
      </c>
      <c r="KZ218" s="243">
        <f t="shared" si="1117"/>
        <v>135.18391290106899</v>
      </c>
      <c r="LA218" s="243">
        <f t="shared" si="1117"/>
        <v>3406.6346051069372</v>
      </c>
      <c r="LB218" s="244">
        <v>191.09</v>
      </c>
      <c r="LC218" s="243">
        <f t="shared" si="1118"/>
        <v>42.0398</v>
      </c>
      <c r="LD218" s="243">
        <f t="shared" si="893"/>
        <v>0</v>
      </c>
      <c r="LE218" s="243">
        <f t="shared" si="1119"/>
        <v>0</v>
      </c>
      <c r="LF218" s="243">
        <f t="shared" si="1120"/>
        <v>0</v>
      </c>
      <c r="LG218" s="244">
        <v>16.679450045875001</v>
      </c>
      <c r="LH218" s="243">
        <f t="shared" si="894"/>
        <v>28.383816833250904</v>
      </c>
      <c r="LI218" s="243">
        <f t="shared" si="1121"/>
        <v>0.91491395961048771</v>
      </c>
      <c r="LJ218" s="243">
        <f t="shared" si="1122"/>
        <v>24.211260878307815</v>
      </c>
      <c r="LK218" s="243">
        <f t="shared" si="895"/>
        <v>13.909653343956297</v>
      </c>
      <c r="LL218" s="243">
        <f t="shared" si="1123"/>
        <v>350.52326426769861</v>
      </c>
      <c r="LM218" s="243">
        <f t="shared" si="896"/>
        <v>0.54166666784117723</v>
      </c>
      <c r="LN218" s="244">
        <v>6.1545228937110799E-2</v>
      </c>
      <c r="LO218" s="243">
        <f t="shared" si="1124"/>
        <v>1.9838272432769494E-3</v>
      </c>
      <c r="LP218" s="243">
        <f t="shared" si="1125"/>
        <v>5.2497787819218517E-2</v>
      </c>
      <c r="LQ218" s="243">
        <f t="shared" si="897"/>
        <v>3.0160594838914402E-2</v>
      </c>
      <c r="LR218" s="243">
        <f t="shared" si="1126"/>
        <v>0.7600469899406429</v>
      </c>
      <c r="LS218" s="244">
        <v>985.83193333333395</v>
      </c>
      <c r="LT218" s="243">
        <f t="shared" si="898"/>
        <v>112.01215735191715</v>
      </c>
      <c r="LU218" s="243">
        <f t="shared" si="1127"/>
        <v>3.6105604475047604</v>
      </c>
      <c r="LV218" s="243">
        <f t="shared" si="1128"/>
        <v>95.545837937213065</v>
      </c>
      <c r="LW218" s="243">
        <f t="shared" si="899"/>
        <v>54.892204534262561</v>
      </c>
      <c r="LX218" s="243">
        <f t="shared" si="1129"/>
        <v>1383.2835542634164</v>
      </c>
      <c r="LY218" s="245">
        <f t="shared" si="900"/>
        <v>0</v>
      </c>
      <c r="LZ218" s="244">
        <v>0</v>
      </c>
      <c r="MA218" s="249">
        <f t="shared" si="1130"/>
        <v>0</v>
      </c>
      <c r="MB218" s="249">
        <f t="shared" si="1131"/>
        <v>0</v>
      </c>
      <c r="MC218" s="249">
        <f t="shared" si="901"/>
        <v>0</v>
      </c>
      <c r="MD218" s="247">
        <f t="shared" si="1132"/>
        <v>0</v>
      </c>
      <c r="ME218" s="250">
        <f t="shared" si="1133"/>
        <v>12214.230596644806</v>
      </c>
      <c r="MF218" s="251">
        <f t="shared" si="1180"/>
        <v>4201.4693952929993</v>
      </c>
      <c r="MG218" s="252" t="e">
        <f t="shared" si="1134"/>
        <v>#REF!</v>
      </c>
      <c r="MH218" s="252" t="e">
        <f t="shared" si="1181"/>
        <v>#REF!</v>
      </c>
      <c r="MI218" s="252">
        <f t="shared" si="1135"/>
        <v>985.83193333333395</v>
      </c>
      <c r="MJ218" s="252">
        <f t="shared" si="1136"/>
        <v>0</v>
      </c>
      <c r="MK218" s="252">
        <f t="shared" si="1182"/>
        <v>1131.5709999999999</v>
      </c>
      <c r="ML218" s="252">
        <f t="shared" si="1137"/>
        <v>0</v>
      </c>
      <c r="MM218" s="252">
        <f t="shared" si="1138"/>
        <v>0</v>
      </c>
      <c r="MN218" s="252">
        <f t="shared" si="1139"/>
        <v>515.03420000000006</v>
      </c>
      <c r="MO218" s="252">
        <f t="shared" si="1140"/>
        <v>134.04619029065563</v>
      </c>
      <c r="MP218" s="253">
        <f t="shared" si="1141"/>
        <v>3.4350800074483758</v>
      </c>
      <c r="MQ218" s="254">
        <f t="shared" si="1183"/>
        <v>0</v>
      </c>
      <c r="MR218" s="255">
        <f t="shared" si="1142"/>
        <v>0</v>
      </c>
      <c r="MS218" s="255">
        <f t="shared" si="1184"/>
        <v>0</v>
      </c>
      <c r="MT218" s="255">
        <f t="shared" si="1185"/>
        <v>1047.5733309381849</v>
      </c>
      <c r="MU218" s="255">
        <f t="shared" si="902"/>
        <v>33.76710996345691</v>
      </c>
      <c r="MV218" s="255">
        <f t="shared" si="1143"/>
        <v>1090.161589305492</v>
      </c>
      <c r="MW218" s="255" t="e">
        <f t="shared" si="903"/>
        <v>#REF!</v>
      </c>
      <c r="MX218" s="255" t="e">
        <f t="shared" si="904"/>
        <v>#REF!</v>
      </c>
      <c r="MY218" s="256" t="e">
        <f t="shared" si="1144"/>
        <v>#REF!</v>
      </c>
      <c r="MZ218" s="254">
        <f t="shared" si="1145"/>
        <v>539.18896968343802</v>
      </c>
      <c r="NA218" s="255">
        <f t="shared" si="905"/>
        <v>607.66596883323461</v>
      </c>
      <c r="NB218" s="255">
        <f t="shared" si="1146"/>
        <v>1.8130364801162115</v>
      </c>
      <c r="NC218" s="255">
        <f t="shared" si="906"/>
        <v>2.2481652353441022</v>
      </c>
      <c r="ND218" s="255">
        <f t="shared" si="1147"/>
        <v>551.28044934629133</v>
      </c>
      <c r="NE218" s="255">
        <f t="shared" si="1215"/>
        <v>0.97806655455097058</v>
      </c>
      <c r="NF218" s="256">
        <f t="shared" si="1186"/>
        <v>3.2887734042919736E-3</v>
      </c>
      <c r="NG218" s="257">
        <f t="shared" si="1187"/>
        <v>1.1250037580450032</v>
      </c>
      <c r="NH218" s="254">
        <f t="shared" si="1148"/>
        <v>1089.774088259712</v>
      </c>
      <c r="NI218" s="255">
        <f t="shared" si="907"/>
        <v>1228.1753974686953</v>
      </c>
      <c r="NJ218" s="255" t="e">
        <f t="shared" si="1149"/>
        <v>#REF!</v>
      </c>
      <c r="NK218" s="255" t="e">
        <f t="shared" si="908"/>
        <v>#REF!</v>
      </c>
      <c r="NL218" s="255">
        <f t="shared" si="1150"/>
        <v>1190.1291903401077</v>
      </c>
      <c r="NM218" s="255">
        <f t="shared" si="1188"/>
        <v>0.91567713581437593</v>
      </c>
      <c r="NN218" s="256" t="e">
        <f t="shared" si="1189"/>
        <v>#REF!</v>
      </c>
      <c r="NO218" s="257" t="e">
        <f t="shared" si="1216"/>
        <v>#REF!</v>
      </c>
      <c r="NP218" s="254">
        <f t="shared" si="1151"/>
        <v>152.98399787625223</v>
      </c>
      <c r="NQ218" s="255">
        <f t="shared" si="909"/>
        <v>172.41296560653626</v>
      </c>
      <c r="NR218" s="255">
        <f t="shared" si="1152"/>
        <v>134.54594778317997</v>
      </c>
      <c r="NS218" s="255">
        <f t="shared" si="910"/>
        <v>166.83697525114317</v>
      </c>
      <c r="NT218" s="255">
        <f t="shared" si="1153"/>
        <v>1440.8377229625926</v>
      </c>
      <c r="NU218" s="255">
        <f t="shared" si="1154"/>
        <v>0.1061771186568413</v>
      </c>
      <c r="NV218" s="256">
        <f t="shared" si="1155"/>
        <v>9.3380361742981019E-2</v>
      </c>
      <c r="NW218" s="257">
        <f t="shared" si="911"/>
        <v>1.0358957808877343</v>
      </c>
      <c r="NX218" s="254">
        <f t="shared" si="1156"/>
        <v>38.748541262900176</v>
      </c>
      <c r="NY218" s="255">
        <f t="shared" si="912"/>
        <v>43.6696060032885</v>
      </c>
      <c r="NZ218" s="255">
        <f t="shared" si="1157"/>
        <v>0.1379705840993127</v>
      </c>
      <c r="OA218" s="255">
        <f t="shared" si="913"/>
        <v>0.17108352428314774</v>
      </c>
      <c r="OB218" s="255">
        <f t="shared" si="1158"/>
        <v>41.951988519262486</v>
      </c>
      <c r="OC218" s="255">
        <f t="shared" si="1190"/>
        <v>0.92364015701207036</v>
      </c>
      <c r="OD218" s="256">
        <f t="shared" si="1191"/>
        <v>3.2887734042919741E-3</v>
      </c>
      <c r="OE218" s="257">
        <f t="shared" si="1192"/>
        <v>1.1180916055575632</v>
      </c>
      <c r="OF218" s="254">
        <f t="shared" si="1159"/>
        <v>0</v>
      </c>
      <c r="OG218" s="255">
        <f t="shared" si="914"/>
        <v>0</v>
      </c>
      <c r="OH218" s="255">
        <f t="shared" si="1160"/>
        <v>0</v>
      </c>
      <c r="OI218" s="255">
        <f t="shared" si="915"/>
        <v>0</v>
      </c>
      <c r="OJ218" s="255">
        <f t="shared" si="1161"/>
        <v>0</v>
      </c>
      <c r="OK218" s="255"/>
      <c r="OL218" s="256"/>
      <c r="OM218" s="257"/>
      <c r="ON218" s="258"/>
      <c r="OO218" s="254">
        <f t="shared" si="1162"/>
        <v>0</v>
      </c>
      <c r="OP218" s="255">
        <f t="shared" si="916"/>
        <v>0</v>
      </c>
      <c r="OQ218" s="255">
        <f t="shared" si="1163"/>
        <v>0</v>
      </c>
      <c r="OR218" s="255">
        <f t="shared" si="917"/>
        <v>0</v>
      </c>
      <c r="OS218" s="255">
        <f t="shared" si="1164"/>
        <v>0</v>
      </c>
      <c r="OT218" s="255"/>
      <c r="OU218" s="256"/>
      <c r="OV218" s="257"/>
      <c r="OW218" s="258"/>
      <c r="OX218" s="254">
        <f t="shared" si="1165"/>
        <v>949.56299102008006</v>
      </c>
      <c r="OY218" s="255">
        <f t="shared" si="918"/>
        <v>1070.1574908796301</v>
      </c>
      <c r="OZ218" s="255">
        <f t="shared" si="1166"/>
        <v>4.9322034009734095</v>
      </c>
      <c r="PA218" s="255">
        <f t="shared" si="919"/>
        <v>6.1159322172070274</v>
      </c>
      <c r="PB218" s="255">
        <f t="shared" si="1167"/>
        <v>1499.7090996104191</v>
      </c>
      <c r="PC218" s="255">
        <f t="shared" si="1218"/>
        <v>0.63316478593531833</v>
      </c>
      <c r="PD218" s="259">
        <f t="shared" si="920"/>
        <v>3.2887734042919741E-3</v>
      </c>
      <c r="PE218" s="257">
        <f t="shared" si="1219"/>
        <v>1.0812012334308154</v>
      </c>
      <c r="PF218" s="254">
        <f t="shared" si="921"/>
        <v>15.849778518508522</v>
      </c>
      <c r="PG218" s="255">
        <f t="shared" si="922"/>
        <v>17.862700390359105</v>
      </c>
      <c r="PH218" s="255">
        <f t="shared" si="1168"/>
        <v>0.49093750814672754</v>
      </c>
      <c r="PI218" s="255">
        <f t="shared" si="923"/>
        <v>0.60876251010194216</v>
      </c>
      <c r="PJ218" s="255">
        <f t="shared" si="924"/>
        <v>149.27678126456399</v>
      </c>
      <c r="PK218" s="255">
        <f t="shared" si="1193"/>
        <v>0.10617711866668587</v>
      </c>
      <c r="PL218" s="259">
        <f t="shared" si="1194"/>
        <v>3.2887734045969046E-3</v>
      </c>
      <c r="PM218" s="257">
        <f t="shared" si="1195"/>
        <v>1.0142737996877724</v>
      </c>
      <c r="PN218" s="254">
        <f t="shared" si="925"/>
        <v>0.40616788282724325</v>
      </c>
      <c r="PO218" s="255">
        <f t="shared" si="926"/>
        <v>0.45775120394630314</v>
      </c>
      <c r="PP218" s="255">
        <f t="shared" si="1169"/>
        <v>1.2580809760312209E-2</v>
      </c>
      <c r="PQ218" s="255">
        <f t="shared" si="927"/>
        <v>1.5600204102787139E-2</v>
      </c>
      <c r="PR218" s="255">
        <f t="shared" si="928"/>
        <v>3.8253805332794575</v>
      </c>
      <c r="PS218" s="255">
        <f t="shared" si="1196"/>
        <v>0.10617711866668593</v>
      </c>
      <c r="PT218" s="259">
        <f t="shared" si="1197"/>
        <v>3.2887734045969059E-3</v>
      </c>
      <c r="PU218" s="257">
        <f t="shared" si="1198"/>
        <v>1.0142737996877724</v>
      </c>
      <c r="PV218" s="254">
        <f t="shared" si="929"/>
        <v>117.72521908991141</v>
      </c>
      <c r="PW218" s="255">
        <f t="shared" si="930"/>
        <v>132.67632191433015</v>
      </c>
      <c r="PX218" s="255">
        <f t="shared" si="931"/>
        <v>0.39049485346161728</v>
      </c>
      <c r="PY218" s="255">
        <f t="shared" si="932"/>
        <v>0.48421361829240539</v>
      </c>
      <c r="PZ218" s="255">
        <f t="shared" si="933"/>
        <v>118.73571251579895</v>
      </c>
      <c r="QA218" s="255">
        <f t="shared" si="1170"/>
        <v>0.99148955773728908</v>
      </c>
      <c r="QB218" s="259">
        <f t="shared" si="934"/>
        <v>3.2887734042919741E-3</v>
      </c>
      <c r="QC218" s="257">
        <f t="shared" si="1171"/>
        <v>1.1267084794496658</v>
      </c>
      <c r="QD218" s="254">
        <f t="shared" si="935"/>
        <v>607.57791694403693</v>
      </c>
      <c r="QE218" s="255">
        <f t="shared" si="936"/>
        <v>684.74031239592966</v>
      </c>
      <c r="QF218" s="255">
        <f t="shared" si="937"/>
        <v>2.0317017779760742</v>
      </c>
      <c r="QG218" s="255">
        <f t="shared" si="938"/>
        <v>2.5193102046903322</v>
      </c>
      <c r="QH218" s="255">
        <f t="shared" si="939"/>
        <v>617.76885428610751</v>
      </c>
      <c r="QI218" s="255">
        <f t="shared" si="1199"/>
        <v>0.98350364012143798</v>
      </c>
      <c r="QJ218" s="259">
        <f t="shared" si="1200"/>
        <v>3.2887734042919741E-3</v>
      </c>
      <c r="QK218" s="257">
        <f t="shared" si="1201"/>
        <v>1.1256942679124529</v>
      </c>
      <c r="QL218" s="254">
        <f t="shared" si="940"/>
        <v>1339.617559251541</v>
      </c>
      <c r="QM218" s="255">
        <f t="shared" si="941"/>
        <v>1509.7489892764868</v>
      </c>
      <c r="QN218" s="255">
        <f t="shared" si="942"/>
        <v>8.8917851487431658</v>
      </c>
      <c r="QO218" s="255">
        <f t="shared" si="943"/>
        <v>11.025813584441526</v>
      </c>
      <c r="QP218" s="255">
        <f t="shared" si="1172"/>
        <v>2703.678258021379</v>
      </c>
      <c r="QQ218" s="255">
        <f t="shared" si="1173"/>
        <v>0.49547965083386347</v>
      </c>
      <c r="QR218" s="259">
        <f t="shared" si="944"/>
        <v>3.2887734042919745E-3</v>
      </c>
      <c r="QS218" s="257">
        <f t="shared" si="1174"/>
        <v>1.0637152212729308</v>
      </c>
      <c r="QT218" s="254">
        <f t="shared" si="945"/>
        <v>262.66753827153553</v>
      </c>
      <c r="QU218" s="255">
        <f t="shared" si="946"/>
        <v>296.02631563202056</v>
      </c>
      <c r="QV218" s="255">
        <f t="shared" si="947"/>
        <v>0.91491395961048771</v>
      </c>
      <c r="QW218" s="255">
        <f t="shared" si="948"/>
        <v>1.1344933099170047</v>
      </c>
      <c r="QX218" s="255">
        <f t="shared" si="949"/>
        <v>278.19306687912587</v>
      </c>
      <c r="QY218" s="255">
        <f t="shared" si="1202"/>
        <v>0.9441915329459446</v>
      </c>
      <c r="QZ218" s="259">
        <f t="shared" si="1203"/>
        <v>3.2887734042919745E-3</v>
      </c>
      <c r="RA218" s="257">
        <f t="shared" si="1204"/>
        <v>1.120701630301165</v>
      </c>
      <c r="RB218" s="254">
        <f t="shared" si="950"/>
        <v>6.4047301139446594E-2</v>
      </c>
      <c r="RC218" s="255">
        <f t="shared" si="951"/>
        <v>7.2181308384156317E-2</v>
      </c>
      <c r="RD218" s="255">
        <f t="shared" si="1175"/>
        <v>1.9838272432769494E-3</v>
      </c>
      <c r="RE218" s="255">
        <f t="shared" si="952"/>
        <v>2.4599457816634174E-3</v>
      </c>
      <c r="RF218" s="255">
        <f t="shared" si="953"/>
        <v>0.60321189677828801</v>
      </c>
      <c r="RG218" s="255">
        <f t="shared" si="1205"/>
        <v>0.1061771186568413</v>
      </c>
      <c r="RH218" s="259">
        <f t="shared" si="1206"/>
        <v>3.2887734042919745E-3</v>
      </c>
      <c r="RI218" s="257">
        <f t="shared" si="1207"/>
        <v>1.0142737996864488</v>
      </c>
      <c r="RJ218" s="254">
        <f t="shared" si="954"/>
        <v>116.56592228339994</v>
      </c>
      <c r="RK218" s="255">
        <f t="shared" si="955"/>
        <v>131.36979441339173</v>
      </c>
      <c r="RL218" s="255">
        <f t="shared" si="1176"/>
        <v>3.6105604475047604</v>
      </c>
      <c r="RM218" s="255">
        <f t="shared" si="956"/>
        <v>4.4770949549059029</v>
      </c>
      <c r="RN218" s="255">
        <f t="shared" si="957"/>
        <v>1097.8440906852511</v>
      </c>
      <c r="RO218" s="255">
        <f t="shared" si="1208"/>
        <v>0.10617711865684129</v>
      </c>
      <c r="RP218" s="259">
        <f t="shared" si="1209"/>
        <v>3.2887734042919745E-3</v>
      </c>
      <c r="RQ218" s="257">
        <f t="shared" si="1210"/>
        <v>1.0142737996864488</v>
      </c>
      <c r="RR218" s="254">
        <f t="shared" si="958"/>
        <v>0</v>
      </c>
      <c r="RS218" s="255">
        <f t="shared" si="959"/>
        <v>0</v>
      </c>
      <c r="RT218" s="255">
        <f t="shared" si="1177"/>
        <v>0</v>
      </c>
      <c r="RU218" s="255">
        <f t="shared" si="960"/>
        <v>0</v>
      </c>
      <c r="RV218" s="255">
        <f t="shared" si="961"/>
        <v>0</v>
      </c>
      <c r="RW218" s="255"/>
      <c r="RX218" s="259"/>
      <c r="RY218" s="257"/>
      <c r="RZ218" s="260"/>
      <c r="SA218" s="242" t="e">
        <f t="shared" si="962"/>
        <v>#REF!</v>
      </c>
      <c r="SB218" s="242">
        <f t="shared" si="963"/>
        <v>0.26190087487287678</v>
      </c>
      <c r="SC218" s="242">
        <f t="shared" si="964"/>
        <v>0.42347419522690577</v>
      </c>
      <c r="SD218" s="242">
        <f t="shared" si="965"/>
        <v>1.9454793936701596E-2</v>
      </c>
      <c r="SE218" s="242">
        <f t="shared" si="966"/>
        <v>0</v>
      </c>
      <c r="SF218" s="262">
        <v>0</v>
      </c>
      <c r="SG218" s="242">
        <f t="shared" si="967"/>
        <v>0</v>
      </c>
      <c r="SH218" s="262">
        <v>0</v>
      </c>
      <c r="SI218" s="242">
        <f t="shared" si="968"/>
        <v>0.59595811986706548</v>
      </c>
      <c r="SJ218" s="242">
        <f t="shared" si="969"/>
        <v>4.3005209106761554E-2</v>
      </c>
      <c r="SK218" s="242">
        <f t="shared" si="970"/>
        <v>1.1157011796565498E-3</v>
      </c>
      <c r="SL218" s="242">
        <f t="shared" si="971"/>
        <v>5.6786107364263157E-2</v>
      </c>
      <c r="SM218" s="242">
        <f t="shared" si="972"/>
        <v>0.29436905105910643</v>
      </c>
      <c r="SN218" s="242">
        <f t="shared" si="973"/>
        <v>0.99404187427955382</v>
      </c>
      <c r="SO218" s="242">
        <f t="shared" si="974"/>
        <v>0.13000138911493514</v>
      </c>
      <c r="SP218" s="242">
        <f t="shared" si="975"/>
        <v>1.0142737996864489E-4</v>
      </c>
      <c r="SQ218" s="242">
        <f t="shared" si="976"/>
        <v>0.31604771598229742</v>
      </c>
      <c r="SR218" s="242">
        <f t="shared" si="977"/>
        <v>0</v>
      </c>
      <c r="SS218" s="242" t="e">
        <f t="shared" si="978"/>
        <v>#REF!</v>
      </c>
      <c r="ST218" s="242" t="e">
        <f t="shared" si="979"/>
        <v>#REF!</v>
      </c>
      <c r="SU218" s="242" t="e">
        <f t="shared" si="1211"/>
        <v>#REF!</v>
      </c>
      <c r="SV218" s="242" t="e">
        <f t="shared" si="1212"/>
        <v>#REF!</v>
      </c>
      <c r="SW218" s="242" t="e">
        <f t="shared" si="980"/>
        <v>#REF!</v>
      </c>
      <c r="SX218" s="242" t="e">
        <f t="shared" si="980"/>
        <v>#REF!</v>
      </c>
      <c r="SY218" s="242" t="e">
        <f t="shared" si="980"/>
        <v>#REF!</v>
      </c>
      <c r="SZ218" s="263" t="e">
        <f t="shared" si="980"/>
        <v>#REF!</v>
      </c>
      <c r="TA218" s="264">
        <f t="shared" si="981"/>
        <v>2179.1274600000002</v>
      </c>
      <c r="TB218" s="264">
        <f t="shared" si="982"/>
        <v>1033.6203599999999</v>
      </c>
      <c r="TC218" s="264">
        <f t="shared" si="983"/>
        <v>1815.0515599999999</v>
      </c>
      <c r="TD218" s="264">
        <f t="shared" si="984"/>
        <v>77.255129999999994</v>
      </c>
      <c r="TE218" s="264">
        <f t="shared" si="985"/>
        <v>0</v>
      </c>
      <c r="TF218" s="264">
        <f t="shared" si="985"/>
        <v>0</v>
      </c>
      <c r="TG218" s="264">
        <f t="shared" si="986"/>
        <v>2447.30044</v>
      </c>
      <c r="TH218" s="264">
        <f t="shared" si="987"/>
        <v>188.25387999999998</v>
      </c>
      <c r="TI218" s="264">
        <f t="shared" si="988"/>
        <v>4.8839449999999998</v>
      </c>
      <c r="TJ218" s="264">
        <f t="shared" si="989"/>
        <v>223.77348000000001</v>
      </c>
      <c r="TK218" s="264">
        <f t="shared" si="990"/>
        <v>1161.0469250000001</v>
      </c>
      <c r="TL218" s="264">
        <f t="shared" si="991"/>
        <v>4149.1332750000001</v>
      </c>
      <c r="TM218" s="264">
        <f t="shared" si="992"/>
        <v>515.03420000000006</v>
      </c>
      <c r="TN218" s="264">
        <f t="shared" si="993"/>
        <v>0.44399500000000003</v>
      </c>
      <c r="TO218" s="264">
        <f t="shared" si="994"/>
        <v>1383.4884199999999</v>
      </c>
      <c r="TP218" s="264">
        <f t="shared" si="994"/>
        <v>0</v>
      </c>
      <c r="TQ218" s="264"/>
      <c r="TR218" s="264"/>
      <c r="TS218" s="264" t="e">
        <f t="shared" si="995"/>
        <v>#REF!</v>
      </c>
      <c r="TT218" s="264">
        <f t="shared" si="996"/>
        <v>1162.8267893918292</v>
      </c>
      <c r="TU218" s="264">
        <f t="shared" si="997"/>
        <v>1880.2042530977003</v>
      </c>
      <c r="TV218" s="264">
        <f t="shared" si="998"/>
        <v>86.378312339258244</v>
      </c>
      <c r="TW218" s="264">
        <f t="shared" si="998"/>
        <v>0</v>
      </c>
      <c r="TX218" s="264">
        <f t="shared" si="999"/>
        <v>0</v>
      </c>
      <c r="TY218" s="264">
        <f t="shared" si="1000"/>
        <v>2646.0242543037771</v>
      </c>
      <c r="TZ218" s="264">
        <f t="shared" si="1001"/>
        <v>190.94097817356595</v>
      </c>
      <c r="UA218" s="264">
        <f t="shared" si="1002"/>
        <v>4.9536574526160981</v>
      </c>
      <c r="UB218" s="264">
        <f t="shared" si="1003"/>
        <v>252.12747739196018</v>
      </c>
      <c r="UC218" s="264">
        <f t="shared" si="1004"/>
        <v>1306.9838682498796</v>
      </c>
      <c r="UD218" s="264">
        <f t="shared" si="1005"/>
        <v>4413.4962197075047</v>
      </c>
      <c r="UE218" s="264">
        <f t="shared" si="1006"/>
        <v>577.19966760085629</v>
      </c>
      <c r="UF218" s="264">
        <f t="shared" si="1007"/>
        <v>0.45033249569178485</v>
      </c>
      <c r="UG218" s="264">
        <f t="shared" si="1008"/>
        <v>1403.2360565756014</v>
      </c>
      <c r="UH218" s="264">
        <f t="shared" si="1008"/>
        <v>0</v>
      </c>
      <c r="UI218" s="191"/>
      <c r="UJ218" s="191"/>
      <c r="UK218" s="191"/>
      <c r="UL218" s="191"/>
      <c r="UM218" s="189"/>
      <c r="UN218" s="191"/>
      <c r="UO218" s="191"/>
      <c r="UP218" s="191"/>
      <c r="UQ218" s="191"/>
      <c r="UR218" s="191"/>
      <c r="US218" s="191"/>
      <c r="UT218" s="191"/>
      <c r="UU218" s="191"/>
      <c r="UV218" s="192"/>
      <c r="UW218" s="191"/>
      <c r="UX218" s="191"/>
      <c r="UY218" s="191"/>
      <c r="UZ218" s="191"/>
      <c r="VA218" s="191"/>
      <c r="VB218" s="191"/>
      <c r="VC218" s="191"/>
      <c r="VD218" s="191"/>
      <c r="VE218" s="191"/>
      <c r="VF218" s="191"/>
      <c r="VG218" s="191"/>
      <c r="VH218" s="191"/>
      <c r="VI218" s="191"/>
      <c r="VJ218" s="191"/>
      <c r="VK218" s="191"/>
      <c r="VL218" s="191"/>
      <c r="VM218" s="191"/>
      <c r="VN218" s="219"/>
      <c r="VO218" s="191"/>
      <c r="VP218" s="191"/>
      <c r="VQ218" s="191"/>
      <c r="VR218" s="191"/>
      <c r="VS218" s="191"/>
      <c r="VT218" s="191"/>
      <c r="VU218" s="191"/>
      <c r="VV218" s="191"/>
    </row>
    <row r="219" spans="1:594" ht="23.1" hidden="1" customHeight="1" thickBot="1" x14ac:dyDescent="0.35">
      <c r="A219" s="265">
        <v>182</v>
      </c>
      <c r="B219" s="266" t="s">
        <v>183</v>
      </c>
      <c r="C219" s="265">
        <v>5</v>
      </c>
      <c r="D219" s="267">
        <v>2828.4</v>
      </c>
      <c r="E219" s="239"/>
      <c r="F219" s="240">
        <f t="shared" si="1009"/>
        <v>2828.4</v>
      </c>
      <c r="G219" s="240"/>
      <c r="H219" s="268">
        <f>2156</f>
        <v>2156</v>
      </c>
      <c r="I219" s="269">
        <v>3.5952000000000002</v>
      </c>
      <c r="J219" s="269">
        <v>3.5952000000000002</v>
      </c>
      <c r="K219" s="269">
        <f t="shared" si="1220"/>
        <v>2.9115000000000002</v>
      </c>
      <c r="L219" s="269">
        <f t="shared" si="1221"/>
        <v>3.2106000000000003</v>
      </c>
      <c r="M219" s="269">
        <v>0.63360000000000005</v>
      </c>
      <c r="N219" s="269">
        <v>0.29909999999999998</v>
      </c>
      <c r="O219" s="269">
        <v>0.3846</v>
      </c>
      <c r="P219" s="269">
        <v>1.9400000000000001E-2</v>
      </c>
      <c r="Q219" s="269">
        <v>0</v>
      </c>
      <c r="R219" s="269">
        <v>0</v>
      </c>
      <c r="S219" s="269">
        <v>0.54659999999999997</v>
      </c>
      <c r="T219" s="269">
        <v>4.8599999999999997E-2</v>
      </c>
      <c r="U219" s="269">
        <v>1.1999999999999999E-3</v>
      </c>
      <c r="V219" s="269">
        <v>5.0900000000000001E-2</v>
      </c>
      <c r="W219" s="269">
        <v>0.2198</v>
      </c>
      <c r="X219" s="269">
        <v>0.93659999999999999</v>
      </c>
      <c r="Y219" s="269">
        <v>0.182</v>
      </c>
      <c r="Z219" s="269">
        <v>2.0000000000000001E-4</v>
      </c>
      <c r="AA219" s="269">
        <v>0.27260000000000001</v>
      </c>
      <c r="AB219" s="269">
        <v>0</v>
      </c>
      <c r="AC219" s="244">
        <v>322.44</v>
      </c>
      <c r="AD219" s="243">
        <f t="shared" si="1217"/>
        <v>70.936800000000005</v>
      </c>
      <c r="AE219" s="243">
        <f t="shared" si="806"/>
        <v>0</v>
      </c>
      <c r="AF219" s="243">
        <f t="shared" si="1010"/>
        <v>0</v>
      </c>
      <c r="AG219" s="243">
        <f t="shared" si="1011"/>
        <v>0</v>
      </c>
      <c r="AH219" s="244">
        <v>11.677934529374999</v>
      </c>
      <c r="AI219" s="243">
        <f t="shared" si="807"/>
        <v>46.023113196214872</v>
      </c>
      <c r="AJ219" s="243">
        <f t="shared" si="1012"/>
        <v>1.483492828865185</v>
      </c>
      <c r="AK219" s="243">
        <f t="shared" si="1013"/>
        <v>39.257496853633235</v>
      </c>
      <c r="AL219" s="243">
        <f t="shared" si="808"/>
        <v>22.553892386279497</v>
      </c>
      <c r="AM219" s="243">
        <f t="shared" si="1014"/>
        <v>568.35808813424319</v>
      </c>
      <c r="AN219" s="244">
        <v>654.92999999999995</v>
      </c>
      <c r="AO219" s="244">
        <v>144.08459999999999</v>
      </c>
      <c r="AP219" s="243">
        <f t="shared" si="1015"/>
        <v>0</v>
      </c>
      <c r="AQ219" s="243">
        <f t="shared" si="1016"/>
        <v>0</v>
      </c>
      <c r="AR219" s="243">
        <f t="shared" si="1017"/>
        <v>0</v>
      </c>
      <c r="AS219" s="244">
        <v>76.3617796536833</v>
      </c>
      <c r="AT219" s="244" t="e">
        <f t="shared" si="809"/>
        <v>#REF!</v>
      </c>
      <c r="AU219" s="243">
        <f t="shared" si="810"/>
        <v>99.461980754041846</v>
      </c>
      <c r="AV219" s="243">
        <f t="shared" si="1018"/>
        <v>3.2060224731925202</v>
      </c>
      <c r="AW219" s="243">
        <f t="shared" si="1019"/>
        <v>84.840596937911172</v>
      </c>
      <c r="AX219" s="243">
        <f t="shared" si="811"/>
        <v>48.741918020386258</v>
      </c>
      <c r="AY219" s="243">
        <f t="shared" si="1020"/>
        <v>1228.2963341137336</v>
      </c>
      <c r="AZ219" s="244">
        <v>133</v>
      </c>
      <c r="BA219" s="243">
        <f t="shared" si="1021"/>
        <v>677.92316666666659</v>
      </c>
      <c r="BB219" s="243">
        <f t="shared" si="1022"/>
        <v>70.69770166666666</v>
      </c>
      <c r="BC219" s="243">
        <f t="shared" si="1023"/>
        <v>56.558161333333331</v>
      </c>
      <c r="BD219" s="243">
        <f t="shared" si="1024"/>
        <v>14.139540333333329</v>
      </c>
      <c r="BE219" s="244">
        <v>26.511638125000001</v>
      </c>
      <c r="BF219" s="243">
        <f t="shared" si="1025"/>
        <v>21.209310500000001</v>
      </c>
      <c r="BG219" s="243">
        <f t="shared" si="1026"/>
        <v>5.3023276250000002</v>
      </c>
      <c r="BH219" s="243">
        <f t="shared" si="812"/>
        <v>88.07207531655331</v>
      </c>
      <c r="BI219" s="243">
        <f t="shared" si="1027"/>
        <v>2.8388842710042232</v>
      </c>
      <c r="BJ219" s="243">
        <f t="shared" si="1028"/>
        <v>75.125061724787855</v>
      </c>
      <c r="BK219" s="243">
        <f t="shared" si="813"/>
        <v>43.16022908874433</v>
      </c>
      <c r="BL219" s="243">
        <f t="shared" si="1029"/>
        <v>1087.637773036357</v>
      </c>
      <c r="BM219" s="244">
        <v>20.03</v>
      </c>
      <c r="BN219" s="243">
        <f t="shared" si="1030"/>
        <v>4.4066000000000001</v>
      </c>
      <c r="BO219" s="243">
        <f t="shared" si="814"/>
        <v>0</v>
      </c>
      <c r="BP219" s="243">
        <f t="shared" si="1031"/>
        <v>0</v>
      </c>
      <c r="BQ219" s="243">
        <f t="shared" si="1032"/>
        <v>0</v>
      </c>
      <c r="BR219" s="244">
        <v>2.4309646038083299</v>
      </c>
      <c r="BS219" s="243">
        <f t="shared" si="815"/>
        <v>3.0527453740403385</v>
      </c>
      <c r="BT219" s="243">
        <f t="shared" si="1033"/>
        <v>9.8401119703320494E-2</v>
      </c>
      <c r="BU219" s="243">
        <f t="shared" si="1034"/>
        <v>2.6039772973504185</v>
      </c>
      <c r="BV219" s="243">
        <f t="shared" si="816"/>
        <v>1.4960154988924337</v>
      </c>
      <c r="BW219" s="243">
        <f t="shared" si="1035"/>
        <v>37.699590572089321</v>
      </c>
      <c r="BX219" s="244">
        <v>0</v>
      </c>
      <c r="BY219" s="243">
        <f t="shared" si="817"/>
        <v>0</v>
      </c>
      <c r="BZ219" s="243">
        <f t="shared" si="1036"/>
        <v>0</v>
      </c>
      <c r="CA219" s="243">
        <f t="shared" si="1037"/>
        <v>0</v>
      </c>
      <c r="CB219" s="243">
        <f t="shared" si="818"/>
        <v>0</v>
      </c>
      <c r="CC219" s="243">
        <f t="shared" si="1038"/>
        <v>0</v>
      </c>
      <c r="CD219" s="245"/>
      <c r="CE219" s="243">
        <f t="shared" si="819"/>
        <v>0</v>
      </c>
      <c r="CF219" s="243">
        <f t="shared" si="1039"/>
        <v>0</v>
      </c>
      <c r="CG219" s="243">
        <f t="shared" si="1040"/>
        <v>0</v>
      </c>
      <c r="CH219" s="243">
        <f t="shared" si="820"/>
        <v>0</v>
      </c>
      <c r="CI219" s="243">
        <f t="shared" si="1041"/>
        <v>0</v>
      </c>
      <c r="CJ219" s="245"/>
      <c r="CK219" s="243">
        <f t="shared" si="821"/>
        <v>0</v>
      </c>
      <c r="CL219" s="243">
        <f t="shared" si="1042"/>
        <v>0</v>
      </c>
      <c r="CM219" s="243">
        <f t="shared" si="1043"/>
        <v>0</v>
      </c>
      <c r="CN219" s="243">
        <f t="shared" si="822"/>
        <v>0</v>
      </c>
      <c r="CO219" s="243">
        <f t="shared" si="1044"/>
        <v>0</v>
      </c>
      <c r="CP219" s="243">
        <v>0</v>
      </c>
      <c r="CQ219" s="243">
        <f t="shared" si="823"/>
        <v>0</v>
      </c>
      <c r="CR219" s="243">
        <f t="shared" si="1178"/>
        <v>0</v>
      </c>
      <c r="CS219" s="243">
        <f t="shared" si="1045"/>
        <v>0</v>
      </c>
      <c r="CT219" s="243">
        <f t="shared" si="824"/>
        <v>0</v>
      </c>
      <c r="CU219" s="243">
        <f t="shared" si="1046"/>
        <v>0</v>
      </c>
      <c r="CV219" s="243"/>
      <c r="CW219" s="243">
        <f t="shared" si="825"/>
        <v>0</v>
      </c>
      <c r="CX219" s="243">
        <f t="shared" si="1179"/>
        <v>0</v>
      </c>
      <c r="CY219" s="243">
        <f t="shared" si="1047"/>
        <v>0</v>
      </c>
      <c r="CZ219" s="243">
        <f t="shared" si="826"/>
        <v>0</v>
      </c>
      <c r="DA219" s="243">
        <f t="shared" si="1048"/>
        <v>0</v>
      </c>
      <c r="DB219" s="244">
        <v>27.13</v>
      </c>
      <c r="DC219" s="243">
        <f t="shared" si="1049"/>
        <v>5.9685999999999995</v>
      </c>
      <c r="DD219" s="243">
        <f t="shared" si="827"/>
        <v>0</v>
      </c>
      <c r="DE219" s="244">
        <v>1.118690403415</v>
      </c>
      <c r="DF219" s="244">
        <v>4.0081349000000002E-2</v>
      </c>
      <c r="DG219" s="243">
        <f t="shared" si="828"/>
        <v>3.8923897527035827</v>
      </c>
      <c r="DH219" s="243">
        <f t="shared" si="829"/>
        <v>1.9074880752559289</v>
      </c>
      <c r="DI219" s="243">
        <f t="shared" si="1050"/>
        <v>48.068699496449405</v>
      </c>
      <c r="DJ219" s="244">
        <v>179.7</v>
      </c>
      <c r="DK219" s="243">
        <f t="shared" si="1051"/>
        <v>39.533999999999999</v>
      </c>
      <c r="DL219" s="243">
        <f t="shared" si="830"/>
        <v>0</v>
      </c>
      <c r="DM219" s="244">
        <v>7.4648275988349999</v>
      </c>
      <c r="DN219" s="244">
        <v>9.5879046958333305</v>
      </c>
      <c r="DO219" s="243">
        <f t="shared" si="831"/>
        <v>26.84736185048245</v>
      </c>
      <c r="DP219" s="243">
        <f t="shared" si="832"/>
        <v>13.156704707257539</v>
      </c>
      <c r="DQ219" s="243">
        <f t="shared" si="1052"/>
        <v>331.54895862288993</v>
      </c>
      <c r="DR219" s="244">
        <v>45.04</v>
      </c>
      <c r="DS219" s="243">
        <f t="shared" si="1053"/>
        <v>9.9087999999999994</v>
      </c>
      <c r="DT219" s="243">
        <f t="shared" si="833"/>
        <v>0</v>
      </c>
      <c r="DU219" s="244">
        <v>1.9052207371900001</v>
      </c>
      <c r="DV219" s="244">
        <v>0</v>
      </c>
      <c r="DW219" s="243">
        <f t="shared" si="834"/>
        <v>6.4598653194063198</v>
      </c>
      <c r="DX219" s="243">
        <f t="shared" si="835"/>
        <v>3.1656943028298161</v>
      </c>
      <c r="DY219" s="243">
        <f t="shared" si="836"/>
        <v>79.775496431311367</v>
      </c>
      <c r="DZ219" s="244">
        <v>144.5</v>
      </c>
      <c r="EA219" s="243">
        <f t="shared" si="1054"/>
        <v>31.79</v>
      </c>
      <c r="EB219" s="243">
        <f t="shared" si="837"/>
        <v>0</v>
      </c>
      <c r="EC219" s="244">
        <v>5.9824818019699899</v>
      </c>
      <c r="ED219" s="244">
        <v>6.4936990750000007E-2</v>
      </c>
      <c r="EE219" s="243">
        <f t="shared" si="838"/>
        <v>20.717535062892619</v>
      </c>
      <c r="EF219" s="243">
        <f t="shared" si="839"/>
        <v>10.152747692780629</v>
      </c>
      <c r="EG219" s="243">
        <f t="shared" si="840"/>
        <v>255.84924185807182</v>
      </c>
      <c r="EH219" s="244">
        <v>11.15</v>
      </c>
      <c r="EI219" s="243">
        <f t="shared" si="1055"/>
        <v>2.4530000000000003</v>
      </c>
      <c r="EJ219" s="243">
        <f t="shared" si="841"/>
        <v>0</v>
      </c>
      <c r="EK219" s="244">
        <v>0.47023162756999898</v>
      </c>
      <c r="EL219" s="244">
        <v>0</v>
      </c>
      <c r="EM219" s="243">
        <f t="shared" si="842"/>
        <v>1.5990281732782312</v>
      </c>
      <c r="EN219" s="243">
        <f t="shared" si="843"/>
        <v>0.78361299004241169</v>
      </c>
      <c r="EO219" s="243">
        <f t="shared" si="1056"/>
        <v>19.747047349068772</v>
      </c>
      <c r="EP219" s="244">
        <v>0</v>
      </c>
      <c r="EQ219" s="244">
        <v>328.09440000000001</v>
      </c>
      <c r="ER219" s="244">
        <v>0</v>
      </c>
      <c r="ES219" s="244">
        <v>0</v>
      </c>
      <c r="ET219" s="244">
        <v>0</v>
      </c>
      <c r="EU219" s="243">
        <f t="shared" si="844"/>
        <v>37.278729077907222</v>
      </c>
      <c r="EV219" s="243">
        <f t="shared" si="1057"/>
        <v>1.2016294295543599</v>
      </c>
      <c r="EW219" s="243">
        <f t="shared" si="1058"/>
        <v>31.798578754201923</v>
      </c>
      <c r="EX219" s="243">
        <f t="shared" si="845"/>
        <v>18.26865645389536</v>
      </c>
      <c r="EY219" s="243">
        <f t="shared" si="1059"/>
        <v>460.37014263816303</v>
      </c>
      <c r="EZ219" s="245">
        <f t="shared" si="1060"/>
        <v>407.52</v>
      </c>
      <c r="FA219" s="245">
        <f t="shared" si="1060"/>
        <v>89.65440000000001</v>
      </c>
      <c r="FB219" s="245">
        <f t="shared" si="1060"/>
        <v>0</v>
      </c>
      <c r="FC219" s="245">
        <f t="shared" si="1061"/>
        <v>0</v>
      </c>
      <c r="FD219" s="245">
        <f t="shared" si="1062"/>
        <v>0</v>
      </c>
      <c r="FE219" s="245">
        <f t="shared" si="1063"/>
        <v>26.634375204563316</v>
      </c>
      <c r="FF219" s="245">
        <f t="shared" si="1064"/>
        <v>96.794909236670435</v>
      </c>
      <c r="FG219" s="245">
        <f t="shared" si="1065"/>
        <v>3.1200530288130714</v>
      </c>
      <c r="FH219" s="245">
        <f t="shared" si="1066"/>
        <v>82.5655976075696</v>
      </c>
      <c r="FI219" s="245">
        <f t="shared" si="1067"/>
        <v>47.434904222061682</v>
      </c>
      <c r="FJ219" s="245">
        <f t="shared" si="1067"/>
        <v>1195.3595863959542</v>
      </c>
      <c r="FK219" s="244">
        <f t="shared" si="846"/>
        <v>97.98919021247238</v>
      </c>
      <c r="FL219" s="244">
        <v>11.133723935837599</v>
      </c>
      <c r="FM219" s="243">
        <f t="shared" si="1068"/>
        <v>0.35888053784979823</v>
      </c>
      <c r="FN219" s="243">
        <f t="shared" si="1069"/>
        <v>9.4970136095946014</v>
      </c>
      <c r="FO219" s="244">
        <v>5.4561456967918804</v>
      </c>
      <c r="FP219" s="244">
        <f t="shared" si="1070"/>
        <v>137.49487181412221</v>
      </c>
      <c r="FQ219" s="244">
        <f t="shared" si="847"/>
        <v>2.5110800054448457</v>
      </c>
      <c r="FR219" s="244">
        <v>0.28531383411581601</v>
      </c>
      <c r="FS219" s="243">
        <f t="shared" si="1071"/>
        <v>9.1967056874730224E-3</v>
      </c>
      <c r="FT219" s="243">
        <f t="shared" si="1072"/>
        <v>0.24337134468384622</v>
      </c>
      <c r="FU219" s="244">
        <v>0.139819691705791</v>
      </c>
      <c r="FV219" s="244">
        <f t="shared" si="1073"/>
        <v>3.5234562375197429</v>
      </c>
      <c r="FW219" s="270">
        <v>1.2459E-2</v>
      </c>
      <c r="FX219" s="243">
        <f t="shared" si="1074"/>
        <v>55.419198256771921</v>
      </c>
      <c r="FY219" s="243">
        <f t="shared" si="1075"/>
        <v>12.192223616489823</v>
      </c>
      <c r="FZ219" s="243">
        <f t="shared" si="848"/>
        <v>0</v>
      </c>
      <c r="GA219" s="243">
        <f t="shared" si="1076"/>
        <v>0</v>
      </c>
      <c r="GB219" s="243">
        <f t="shared" si="1077"/>
        <v>0</v>
      </c>
      <c r="GC219" s="243">
        <f t="shared" si="1078"/>
        <v>0.97015162639610408</v>
      </c>
      <c r="GD219" s="243">
        <f t="shared" si="849"/>
        <v>7.7923728604643241</v>
      </c>
      <c r="GE219" s="243">
        <f t="shared" si="1079"/>
        <v>0.25117660356999161</v>
      </c>
      <c r="GF219" s="243">
        <f t="shared" si="1080"/>
        <v>6.6468570204671504</v>
      </c>
      <c r="GG219" s="243">
        <f t="shared" si="850"/>
        <v>3.8186973180061088</v>
      </c>
      <c r="GH219" s="247">
        <f t="shared" si="1081"/>
        <v>96.231172413753953</v>
      </c>
      <c r="GI219" s="244">
        <v>100</v>
      </c>
      <c r="GJ219" s="244">
        <v>4057.08</v>
      </c>
      <c r="GK219" s="244">
        <v>892.55759999999998</v>
      </c>
      <c r="GL219" s="244">
        <v>2488.5049868481101</v>
      </c>
      <c r="GM219" s="244">
        <v>71.022008333333304</v>
      </c>
      <c r="GN219" s="271">
        <v>238.06</v>
      </c>
      <c r="GO219" s="243">
        <f t="shared" si="1082"/>
        <v>52.373200000000004</v>
      </c>
      <c r="GP219" s="243">
        <f t="shared" si="851"/>
        <v>0</v>
      </c>
      <c r="GQ219" s="243">
        <f t="shared" si="1083"/>
        <v>0</v>
      </c>
      <c r="GR219" s="243">
        <f t="shared" si="1084"/>
        <v>0</v>
      </c>
      <c r="GS219" s="244">
        <v>4.7990750050833304</v>
      </c>
      <c r="GT219" s="244">
        <v>1.96770934154167</v>
      </c>
      <c r="GU219" s="245"/>
      <c r="GV219" s="243">
        <f t="shared" si="852"/>
        <v>33.768444991490554</v>
      </c>
      <c r="GW219" s="243">
        <f t="shared" si="1085"/>
        <v>1.0884801680674818</v>
      </c>
      <c r="GX219" s="243">
        <f t="shared" si="1086"/>
        <v>28.804323109427447</v>
      </c>
      <c r="GY219" s="243">
        <f t="shared" si="853"/>
        <v>16.548421466905779</v>
      </c>
      <c r="GZ219" s="243">
        <f t="shared" si="1087"/>
        <v>417.02022096602565</v>
      </c>
      <c r="HA219" s="244">
        <v>0</v>
      </c>
      <c r="HB219" s="244">
        <v>44</v>
      </c>
      <c r="HC219" s="244">
        <v>0</v>
      </c>
      <c r="HD219" s="244">
        <v>0</v>
      </c>
      <c r="HE219" s="244">
        <v>92.3</v>
      </c>
      <c r="HF219" s="243">
        <f t="shared" si="1088"/>
        <v>20.306000000000001</v>
      </c>
      <c r="HG219" s="243">
        <f t="shared" si="854"/>
        <v>0</v>
      </c>
      <c r="HH219" s="244">
        <v>3.9633321317200099</v>
      </c>
      <c r="HI219" s="244">
        <v>95.538579611800003</v>
      </c>
      <c r="HJ219" s="243">
        <f t="shared" si="855"/>
        <v>24.100116847978317</v>
      </c>
      <c r="HK219" s="243">
        <f t="shared" si="856"/>
        <v>11.810401429574917</v>
      </c>
      <c r="HL219" s="243">
        <f t="shared" si="857"/>
        <v>297.62211602528782</v>
      </c>
      <c r="HM219" s="244">
        <v>91.89</v>
      </c>
      <c r="HN219" s="243">
        <f t="shared" si="1089"/>
        <v>20.215800000000002</v>
      </c>
      <c r="HO219" s="243">
        <f t="shared" si="858"/>
        <v>0</v>
      </c>
      <c r="HP219" s="244">
        <v>3.9653219084950102</v>
      </c>
      <c r="HQ219" s="244">
        <v>89.063573180692501</v>
      </c>
      <c r="HR219" s="243">
        <f t="shared" si="859"/>
        <v>23.307806298153597</v>
      </c>
      <c r="HS219" s="243">
        <f t="shared" si="860"/>
        <v>11.422125069367056</v>
      </c>
      <c r="HT219" s="243">
        <f t="shared" si="861"/>
        <v>287.83755174804975</v>
      </c>
      <c r="HU219" s="244">
        <v>73.849999999999994</v>
      </c>
      <c r="HV219" s="243">
        <f t="shared" si="1090"/>
        <v>16.247</v>
      </c>
      <c r="HW219" s="243">
        <f t="shared" si="862"/>
        <v>0</v>
      </c>
      <c r="HX219" s="244">
        <v>3.016293138095</v>
      </c>
      <c r="HY219" s="244">
        <v>166.286902443565</v>
      </c>
      <c r="HZ219" s="243">
        <f t="shared" si="863"/>
        <v>29.473558871607832</v>
      </c>
      <c r="IA219" s="243">
        <f t="shared" si="864"/>
        <v>14.443687722663393</v>
      </c>
      <c r="IB219" s="243">
        <f t="shared" si="865"/>
        <v>363.98093061111751</v>
      </c>
      <c r="IC219" s="244">
        <v>24.95</v>
      </c>
      <c r="ID219" s="243">
        <f t="shared" si="1091"/>
        <v>5.4889999999999999</v>
      </c>
      <c r="IE219" s="243">
        <f t="shared" si="866"/>
        <v>0</v>
      </c>
      <c r="IF219" s="244">
        <v>1.0992284915299999</v>
      </c>
      <c r="IG219" s="244">
        <v>1.88420858959667</v>
      </c>
      <c r="IH219" s="243">
        <f t="shared" si="867"/>
        <v>3.797522838154876</v>
      </c>
      <c r="II219" s="243">
        <f t="shared" si="868"/>
        <v>1.8609979959640772</v>
      </c>
      <c r="IJ219" s="243">
        <f t="shared" si="1092"/>
        <v>46.897149498294745</v>
      </c>
      <c r="IK219" s="244">
        <v>27.97</v>
      </c>
      <c r="IL219" s="243">
        <f t="shared" si="1093"/>
        <v>6.1533999999999995</v>
      </c>
      <c r="IM219" s="243">
        <f t="shared" si="869"/>
        <v>0</v>
      </c>
      <c r="IN219" s="244">
        <v>1.2848841397649999</v>
      </c>
      <c r="IO219" s="244">
        <v>56.961813743359997</v>
      </c>
      <c r="IP219" s="243">
        <f t="shared" si="870"/>
        <v>10.495271647077146</v>
      </c>
      <c r="IQ219" s="243">
        <f t="shared" si="871"/>
        <v>5.1432684765101078</v>
      </c>
      <c r="IR219" s="243">
        <f t="shared" si="1094"/>
        <v>129.61036560805468</v>
      </c>
      <c r="IS219" s="244">
        <v>2.78</v>
      </c>
      <c r="IT219" s="243">
        <f t="shared" si="1095"/>
        <v>0.61159999999999992</v>
      </c>
      <c r="IU219" s="243">
        <f t="shared" si="872"/>
        <v>0</v>
      </c>
      <c r="IV219" s="244">
        <v>0.12169853761</v>
      </c>
      <c r="IW219" s="244">
        <v>0.28873366015070501</v>
      </c>
      <c r="IX219" s="243">
        <f t="shared" si="873"/>
        <v>0.43199435359397009</v>
      </c>
      <c r="IY219" s="243">
        <f t="shared" si="874"/>
        <v>0.21170132756773372</v>
      </c>
      <c r="IZ219" s="243">
        <f t="shared" si="1096"/>
        <v>5.334873454706889</v>
      </c>
      <c r="JA219" s="244">
        <v>47.533499999999997</v>
      </c>
      <c r="JB219" s="243">
        <f t="shared" si="1097"/>
        <v>10.457369999999999</v>
      </c>
      <c r="JC219" s="244">
        <v>345.46050000000002</v>
      </c>
      <c r="JD219" s="243">
        <f t="shared" si="875"/>
        <v>0</v>
      </c>
      <c r="JE219" s="243">
        <f t="shared" si="876"/>
        <v>45.840935774400613</v>
      </c>
      <c r="JF219" s="243">
        <f t="shared" si="877"/>
        <v>22.464615288720033</v>
      </c>
      <c r="JG219" s="243">
        <f t="shared" si="1098"/>
        <v>566.10830527574478</v>
      </c>
      <c r="JH219" s="244">
        <v>0</v>
      </c>
      <c r="JI219" s="243">
        <f t="shared" si="1099"/>
        <v>0</v>
      </c>
      <c r="JJ219" s="244">
        <v>0</v>
      </c>
      <c r="JK219" s="243">
        <f t="shared" si="878"/>
        <v>0</v>
      </c>
      <c r="JL219" s="243">
        <f t="shared" si="879"/>
        <v>0</v>
      </c>
      <c r="JM219" s="243">
        <f t="shared" si="880"/>
        <v>0</v>
      </c>
      <c r="JN219" s="243">
        <f t="shared" si="1100"/>
        <v>0</v>
      </c>
      <c r="JO219" s="244">
        <v>2.0785714285714301</v>
      </c>
      <c r="JP219" s="243">
        <f t="shared" si="1101"/>
        <v>0.45728571428571463</v>
      </c>
      <c r="JQ219" s="244">
        <v>2.5323809523809602</v>
      </c>
      <c r="JR219" s="243">
        <f t="shared" si="881"/>
        <v>0</v>
      </c>
      <c r="JS219" s="243">
        <f t="shared" si="882"/>
        <v>0.57586315052835346</v>
      </c>
      <c r="JT219" s="243">
        <f t="shared" si="883"/>
        <v>0.28220506228832293</v>
      </c>
      <c r="JU219" s="243">
        <f t="shared" si="1102"/>
        <v>7.1115675696657368</v>
      </c>
      <c r="JV219" s="244">
        <v>2.2404761904761901</v>
      </c>
      <c r="JW219" s="243">
        <f t="shared" si="1103"/>
        <v>0.49290476190476179</v>
      </c>
      <c r="JX219" s="244">
        <v>4.59666666666668</v>
      </c>
      <c r="JY219" s="243">
        <f t="shared" si="884"/>
        <v>0</v>
      </c>
      <c r="JZ219" s="243">
        <f t="shared" si="885"/>
        <v>0.83285438373417986</v>
      </c>
      <c r="KA219" s="243">
        <f t="shared" si="886"/>
        <v>0.40814510013909056</v>
      </c>
      <c r="KB219" s="243">
        <f t="shared" si="1104"/>
        <v>10.285256523505081</v>
      </c>
      <c r="KC219" s="244">
        <v>119.213333333333</v>
      </c>
      <c r="KD219" s="243">
        <f t="shared" si="1105"/>
        <v>26.22693333333326</v>
      </c>
      <c r="KE219" s="244">
        <v>66.546666666666695</v>
      </c>
      <c r="KF219" s="243">
        <f t="shared" si="887"/>
        <v>0</v>
      </c>
      <c r="KG219" s="243">
        <f t="shared" si="888"/>
        <v>24.086371043790137</v>
      </c>
      <c r="KH219" s="243">
        <f t="shared" si="889"/>
        <v>11.803665218856155</v>
      </c>
      <c r="KI219" s="243">
        <f t="shared" si="1106"/>
        <v>297.45236351517508</v>
      </c>
      <c r="KJ219" s="244">
        <v>55.838972222222203</v>
      </c>
      <c r="KK219" s="243">
        <f t="shared" si="1107"/>
        <v>12.284573888888884</v>
      </c>
      <c r="KL219" s="244">
        <v>54.124777777777801</v>
      </c>
      <c r="KM219" s="243">
        <f t="shared" si="890"/>
        <v>0</v>
      </c>
      <c r="KN219" s="243">
        <f t="shared" si="891"/>
        <v>13.890094273118168</v>
      </c>
      <c r="KO219" s="243">
        <f t="shared" si="892"/>
        <v>6.8069209081003521</v>
      </c>
      <c r="KP219" s="243">
        <f t="shared" si="1108"/>
        <v>171.53440688412886</v>
      </c>
      <c r="KQ219" s="243">
        <f t="shared" si="1109"/>
        <v>540.64485317460276</v>
      </c>
      <c r="KR219" s="243">
        <f t="shared" si="1109"/>
        <v>118.94186769841262</v>
      </c>
      <c r="KS219" s="243">
        <f t="shared" si="1110"/>
        <v>896.73556163987212</v>
      </c>
      <c r="KT219" s="243">
        <f t="shared" si="1111"/>
        <v>0</v>
      </c>
      <c r="KU219" s="243">
        <f t="shared" si="1112"/>
        <v>0</v>
      </c>
      <c r="KV219" s="243">
        <f t="shared" si="1113"/>
        <v>0</v>
      </c>
      <c r="KW219" s="243">
        <f t="shared" si="1114"/>
        <v>176.83238948213719</v>
      </c>
      <c r="KX219" s="243">
        <f t="shared" si="1115"/>
        <v>5.6999529907816173</v>
      </c>
      <c r="KY219" s="243">
        <f t="shared" si="1116"/>
        <v>150.83718791727424</v>
      </c>
      <c r="KZ219" s="243">
        <f t="shared" si="1117"/>
        <v>86.657733599751239</v>
      </c>
      <c r="LA219" s="243">
        <f t="shared" si="1117"/>
        <v>2183.7748867137307</v>
      </c>
      <c r="LB219" s="244">
        <v>190.87</v>
      </c>
      <c r="LC219" s="243">
        <f t="shared" si="1118"/>
        <v>41.991399999999999</v>
      </c>
      <c r="LD219" s="243">
        <f t="shared" si="893"/>
        <v>0</v>
      </c>
      <c r="LE219" s="243">
        <f t="shared" si="1119"/>
        <v>0</v>
      </c>
      <c r="LF219" s="243">
        <f t="shared" si="1120"/>
        <v>0</v>
      </c>
      <c r="LG219" s="244">
        <v>16.964026755233299</v>
      </c>
      <c r="LH219" s="243">
        <f t="shared" si="894"/>
        <v>28.385654862688593</v>
      </c>
      <c r="LI219" s="243">
        <f t="shared" si="1121"/>
        <v>0.9149732060043253</v>
      </c>
      <c r="LJ219" s="243">
        <f t="shared" si="1122"/>
        <v>24.212828708683812</v>
      </c>
      <c r="LK219" s="243">
        <f t="shared" si="895"/>
        <v>13.910554080896095</v>
      </c>
      <c r="LL219" s="243">
        <f t="shared" si="1123"/>
        <v>350.54596283858154</v>
      </c>
      <c r="LM219" s="243">
        <f t="shared" si="896"/>
        <v>0.54166666784117723</v>
      </c>
      <c r="LN219" s="244">
        <v>6.1545228937110799E-2</v>
      </c>
      <c r="LO219" s="243">
        <f t="shared" si="1124"/>
        <v>1.9838272432769494E-3</v>
      </c>
      <c r="LP219" s="243">
        <f t="shared" si="1125"/>
        <v>5.2497787819218517E-2</v>
      </c>
      <c r="LQ219" s="243">
        <f t="shared" si="897"/>
        <v>3.0160594838914402E-2</v>
      </c>
      <c r="LR219" s="243">
        <f t="shared" si="1126"/>
        <v>0.7600469899406429</v>
      </c>
      <c r="LS219" s="244">
        <v>549.41441333333398</v>
      </c>
      <c r="LT219" s="243">
        <f t="shared" si="898"/>
        <v>62.425542972238155</v>
      </c>
      <c r="LU219" s="243">
        <f t="shared" si="1127"/>
        <v>2.0122029759809292</v>
      </c>
      <c r="LV219" s="243">
        <f t="shared" si="1128"/>
        <v>53.248691507912561</v>
      </c>
      <c r="LW219" s="243">
        <f t="shared" si="899"/>
        <v>30.59199781527861</v>
      </c>
      <c r="LX219" s="243">
        <f t="shared" si="1129"/>
        <v>770.91834494502098</v>
      </c>
      <c r="LY219" s="245">
        <f t="shared" si="900"/>
        <v>0</v>
      </c>
      <c r="LZ219" s="244">
        <v>0</v>
      </c>
      <c r="MA219" s="249">
        <f t="shared" si="1130"/>
        <v>0</v>
      </c>
      <c r="MB219" s="249">
        <f t="shared" si="1131"/>
        <v>0</v>
      </c>
      <c r="MC219" s="249">
        <f t="shared" si="901"/>
        <v>0</v>
      </c>
      <c r="MD219" s="247">
        <f t="shared" si="1132"/>
        <v>0</v>
      </c>
      <c r="ME219" s="250">
        <f t="shared" si="1133"/>
        <v>8077.6203351710728</v>
      </c>
      <c r="MF219" s="251">
        <f t="shared" si="1180"/>
        <v>2964.495142746277</v>
      </c>
      <c r="MG219" s="252" t="e">
        <f t="shared" si="1134"/>
        <v>#REF!</v>
      </c>
      <c r="MH219" s="252" t="e">
        <f t="shared" si="1181"/>
        <v>#REF!</v>
      </c>
      <c r="MI219" s="252">
        <f t="shared" si="1135"/>
        <v>549.41441333333398</v>
      </c>
      <c r="MJ219" s="252">
        <f t="shared" si="1136"/>
        <v>0</v>
      </c>
      <c r="MK219" s="252">
        <f t="shared" si="1182"/>
        <v>677.92316666666659</v>
      </c>
      <c r="ML219" s="252">
        <f t="shared" si="1137"/>
        <v>0</v>
      </c>
      <c r="MM219" s="252">
        <f t="shared" si="1138"/>
        <v>0</v>
      </c>
      <c r="MN219" s="252">
        <f t="shared" si="1139"/>
        <v>328.09440000000001</v>
      </c>
      <c r="MO219" s="252">
        <f t="shared" si="1140"/>
        <v>97.98919021247238</v>
      </c>
      <c r="MP219" s="253">
        <f t="shared" si="1141"/>
        <v>2.5110800054448457</v>
      </c>
      <c r="MQ219" s="254">
        <f t="shared" si="1183"/>
        <v>0</v>
      </c>
      <c r="MR219" s="255">
        <f t="shared" si="1142"/>
        <v>0</v>
      </c>
      <c r="MS219" s="255">
        <f t="shared" si="1184"/>
        <v>0</v>
      </c>
      <c r="MT219" s="255">
        <f t="shared" si="1185"/>
        <v>691.36854112333742</v>
      </c>
      <c r="MU219" s="255">
        <f t="shared" si="902"/>
        <v>22.285330166317575</v>
      </c>
      <c r="MV219" s="255">
        <f t="shared" si="1143"/>
        <v>719.47557782120691</v>
      </c>
      <c r="MW219" s="255" t="e">
        <f t="shared" si="903"/>
        <v>#REF!</v>
      </c>
      <c r="MX219" s="255" t="e">
        <f t="shared" si="904"/>
        <v>#REF!</v>
      </c>
      <c r="MY219" s="256" t="e">
        <f t="shared" si="1144"/>
        <v>#REF!</v>
      </c>
      <c r="MZ219" s="254">
        <f t="shared" si="1145"/>
        <v>441.27094616143256</v>
      </c>
      <c r="NA219" s="255">
        <f t="shared" si="905"/>
        <v>497.31235632393452</v>
      </c>
      <c r="NB219" s="255">
        <f t="shared" si="1146"/>
        <v>1.483492828865185</v>
      </c>
      <c r="NC219" s="255">
        <f t="shared" si="906"/>
        <v>1.8395311077928294</v>
      </c>
      <c r="ND219" s="255">
        <f t="shared" si="1147"/>
        <v>451.07784772558983</v>
      </c>
      <c r="NE219" s="255">
        <f t="shared" si="1215"/>
        <v>0.97825895992542011</v>
      </c>
      <c r="NF219" s="256">
        <f t="shared" si="1186"/>
        <v>3.2887734042919745E-3</v>
      </c>
      <c r="NG219" s="257">
        <f t="shared" si="1187"/>
        <v>1.1250281935275586</v>
      </c>
      <c r="NH219" s="254">
        <f t="shared" si="1148"/>
        <v>902.52012826425164</v>
      </c>
      <c r="NI219" s="255">
        <f t="shared" si="907"/>
        <v>1017.1401845538117</v>
      </c>
      <c r="NJ219" s="255" t="e">
        <f t="shared" si="1149"/>
        <v>#REF!</v>
      </c>
      <c r="NK219" s="255" t="e">
        <f t="shared" si="908"/>
        <v>#REF!</v>
      </c>
      <c r="NL219" s="255">
        <f t="shared" si="1150"/>
        <v>974.83836040772496</v>
      </c>
      <c r="NM219" s="255">
        <f t="shared" si="1188"/>
        <v>0.92581515553693816</v>
      </c>
      <c r="NN219" s="256" t="e">
        <f t="shared" si="1189"/>
        <v>#REF!</v>
      </c>
      <c r="NO219" s="257" t="e">
        <f t="shared" si="1216"/>
        <v>#REF!</v>
      </c>
      <c r="NP219" s="254">
        <f t="shared" si="1151"/>
        <v>91.652575304241182</v>
      </c>
      <c r="NQ219" s="255">
        <f t="shared" si="909"/>
        <v>103.29245236787982</v>
      </c>
      <c r="NR219" s="255">
        <f t="shared" si="1152"/>
        <v>80.60635610433755</v>
      </c>
      <c r="NS219" s="255">
        <f t="shared" si="910"/>
        <v>99.951881569378557</v>
      </c>
      <c r="NT219" s="255">
        <f t="shared" si="1153"/>
        <v>863.20458177488649</v>
      </c>
      <c r="NU219" s="255">
        <f t="shared" si="1154"/>
        <v>0.10617711865684129</v>
      </c>
      <c r="NV219" s="256">
        <f t="shared" si="1155"/>
        <v>9.3380361742981033E-2</v>
      </c>
      <c r="NW219" s="257">
        <f t="shared" si="911"/>
        <v>1.0358957808877343</v>
      </c>
      <c r="NX219" s="254">
        <f t="shared" si="1156"/>
        <v>27.613452302767513</v>
      </c>
      <c r="NY219" s="255">
        <f t="shared" si="912"/>
        <v>31.120360745218989</v>
      </c>
      <c r="NZ219" s="255">
        <f t="shared" si="1157"/>
        <v>9.8401119703320494E-2</v>
      </c>
      <c r="OA219" s="255">
        <f t="shared" si="913"/>
        <v>0.12201738843211742</v>
      </c>
      <c r="OB219" s="255">
        <f t="shared" si="1158"/>
        <v>29.920309977848667</v>
      </c>
      <c r="OC219" s="255">
        <f t="shared" si="1190"/>
        <v>0.92289994064937753</v>
      </c>
      <c r="OD219" s="256">
        <f t="shared" si="1191"/>
        <v>3.2887734042919745E-3</v>
      </c>
      <c r="OE219" s="257">
        <f t="shared" si="1192"/>
        <v>1.1179975980795009</v>
      </c>
      <c r="OF219" s="254">
        <f t="shared" si="1159"/>
        <v>0</v>
      </c>
      <c r="OG219" s="255">
        <f t="shared" si="914"/>
        <v>0</v>
      </c>
      <c r="OH219" s="255">
        <f t="shared" si="1160"/>
        <v>0</v>
      </c>
      <c r="OI219" s="255">
        <f t="shared" si="915"/>
        <v>0</v>
      </c>
      <c r="OJ219" s="255">
        <f t="shared" si="1161"/>
        <v>0</v>
      </c>
      <c r="OK219" s="255"/>
      <c r="OL219" s="256"/>
      <c r="OM219" s="257"/>
      <c r="ON219" s="258"/>
      <c r="OO219" s="254">
        <f t="shared" si="1162"/>
        <v>0</v>
      </c>
      <c r="OP219" s="255">
        <f t="shared" si="916"/>
        <v>0</v>
      </c>
      <c r="OQ219" s="255">
        <f t="shared" si="1163"/>
        <v>0</v>
      </c>
      <c r="OR219" s="255">
        <f t="shared" si="917"/>
        <v>0</v>
      </c>
      <c r="OS219" s="255">
        <f t="shared" si="1164"/>
        <v>0</v>
      </c>
      <c r="OT219" s="255"/>
      <c r="OU219" s="256"/>
      <c r="OV219" s="257"/>
      <c r="OW219" s="258"/>
      <c r="OX219" s="254">
        <f t="shared" si="1165"/>
        <v>597.90442908123487</v>
      </c>
      <c r="OY219" s="255">
        <f t="shared" si="918"/>
        <v>673.8382915745517</v>
      </c>
      <c r="OZ219" s="255">
        <f t="shared" si="1166"/>
        <v>3.1200530288130714</v>
      </c>
      <c r="PA219" s="255">
        <f t="shared" si="919"/>
        <v>3.8688657557282085</v>
      </c>
      <c r="PB219" s="255">
        <f t="shared" si="1167"/>
        <v>948.6980844412335</v>
      </c>
      <c r="PC219" s="255">
        <f t="shared" si="1218"/>
        <v>0.63023678332120814</v>
      </c>
      <c r="PD219" s="259">
        <f t="shared" si="920"/>
        <v>3.2887734042919754E-3</v>
      </c>
      <c r="PE219" s="257">
        <f t="shared" si="1219"/>
        <v>1.0808293770988235</v>
      </c>
      <c r="PF219" s="254">
        <f t="shared" si="921"/>
        <v>11.586356603705413</v>
      </c>
      <c r="PG219" s="255">
        <f t="shared" si="922"/>
        <v>13.057823892376</v>
      </c>
      <c r="PH219" s="255">
        <f t="shared" si="1168"/>
        <v>0.35888053784979823</v>
      </c>
      <c r="PI219" s="255">
        <f t="shared" si="923"/>
        <v>0.44501186693374978</v>
      </c>
      <c r="PJ219" s="255">
        <f t="shared" si="924"/>
        <v>109.12291413819224</v>
      </c>
      <c r="PK219" s="255">
        <f t="shared" si="1193"/>
        <v>0.10617711866668589</v>
      </c>
      <c r="PL219" s="259">
        <f t="shared" si="1194"/>
        <v>3.2887734045969051E-3</v>
      </c>
      <c r="PM219" s="257">
        <f t="shared" si="1195"/>
        <v>1.0142737996877724</v>
      </c>
      <c r="PN219" s="254">
        <f t="shared" si="925"/>
        <v>0.2969130405142924</v>
      </c>
      <c r="PO219" s="255">
        <f t="shared" si="926"/>
        <v>0.33462099665960754</v>
      </c>
      <c r="PP219" s="255">
        <f t="shared" si="1169"/>
        <v>9.1967056874730224E-3</v>
      </c>
      <c r="PQ219" s="255">
        <f t="shared" si="927"/>
        <v>1.1403915052466547E-2</v>
      </c>
      <c r="PR219" s="255">
        <f t="shared" si="928"/>
        <v>2.7963938393013832</v>
      </c>
      <c r="PS219" s="255">
        <f t="shared" si="1196"/>
        <v>0.10617711866668592</v>
      </c>
      <c r="PT219" s="259">
        <f t="shared" si="1197"/>
        <v>3.2887734045969055E-3</v>
      </c>
      <c r="PU219" s="257">
        <f t="shared" si="1198"/>
        <v>1.0142737996877724</v>
      </c>
      <c r="PV219" s="254">
        <f t="shared" si="929"/>
        <v>75.720587438231675</v>
      </c>
      <c r="PW219" s="255">
        <f t="shared" si="930"/>
        <v>85.337102042887096</v>
      </c>
      <c r="PX219" s="255">
        <f t="shared" si="931"/>
        <v>0.25117660356999161</v>
      </c>
      <c r="PY219" s="255">
        <f t="shared" si="932"/>
        <v>0.3114589884267896</v>
      </c>
      <c r="PZ219" s="255">
        <f t="shared" si="933"/>
        <v>76.373946360122176</v>
      </c>
      <c r="QA219" s="255">
        <f t="shared" si="1170"/>
        <v>0.99144526434695734</v>
      </c>
      <c r="QB219" s="259">
        <f t="shared" si="934"/>
        <v>3.2887734042919736E-3</v>
      </c>
      <c r="QC219" s="257">
        <f t="shared" si="1171"/>
        <v>1.1267028541890936</v>
      </c>
      <c r="QD219" s="254">
        <f t="shared" si="935"/>
        <v>325.57447419350149</v>
      </c>
      <c r="QE219" s="255">
        <f t="shared" si="936"/>
        <v>366.92243241607616</v>
      </c>
      <c r="QF219" s="255">
        <f t="shared" si="937"/>
        <v>1.0884801680674818</v>
      </c>
      <c r="QG219" s="255">
        <f t="shared" si="938"/>
        <v>1.3497154084036775</v>
      </c>
      <c r="QH219" s="255">
        <f t="shared" si="939"/>
        <v>330.96842933811558</v>
      </c>
      <c r="QI219" s="255">
        <f t="shared" si="1199"/>
        <v>0.98370250855829011</v>
      </c>
      <c r="QJ219" s="259">
        <f t="shared" si="1200"/>
        <v>3.2887734042919732E-3</v>
      </c>
      <c r="QK219" s="257">
        <f t="shared" si="1201"/>
        <v>1.1257195242039328</v>
      </c>
      <c r="QL219" s="254">
        <f t="shared" si="940"/>
        <v>843.60809013208996</v>
      </c>
      <c r="QM219" s="255">
        <f t="shared" si="941"/>
        <v>950.74631757886539</v>
      </c>
      <c r="QN219" s="255">
        <f t="shared" si="942"/>
        <v>5.6999529907816173</v>
      </c>
      <c r="QO219" s="255">
        <f t="shared" si="943"/>
        <v>7.0679417085692053</v>
      </c>
      <c r="QP219" s="255">
        <f t="shared" si="1172"/>
        <v>1733.1546719950243</v>
      </c>
      <c r="QQ219" s="255">
        <f t="shared" si="1173"/>
        <v>0.48674714597804336</v>
      </c>
      <c r="QR219" s="259">
        <f t="shared" si="944"/>
        <v>3.2887734042919749E-3</v>
      </c>
      <c r="QS219" s="257">
        <f t="shared" si="1174"/>
        <v>1.0626061931562416</v>
      </c>
      <c r="QT219" s="254">
        <f t="shared" si="945"/>
        <v>262.40105102459427</v>
      </c>
      <c r="QU219" s="255">
        <f t="shared" si="946"/>
        <v>295.72598450471776</v>
      </c>
      <c r="QV219" s="255">
        <f t="shared" si="947"/>
        <v>0.9149732060043253</v>
      </c>
      <c r="QW219" s="255">
        <f t="shared" si="948"/>
        <v>1.1345667754453634</v>
      </c>
      <c r="QX219" s="255">
        <f t="shared" si="949"/>
        <v>278.21108161792188</v>
      </c>
      <c r="QY219" s="255">
        <f t="shared" si="1202"/>
        <v>0.94317253467624218</v>
      </c>
      <c r="QZ219" s="259">
        <f t="shared" si="1203"/>
        <v>3.2887734042919745E-3</v>
      </c>
      <c r="RA219" s="257">
        <f t="shared" si="1204"/>
        <v>1.120572217520913</v>
      </c>
      <c r="RB219" s="254">
        <f t="shared" si="950"/>
        <v>6.4047301139446594E-2</v>
      </c>
      <c r="RC219" s="255">
        <f t="shared" si="951"/>
        <v>7.2181308384156317E-2</v>
      </c>
      <c r="RD219" s="255">
        <f t="shared" si="1175"/>
        <v>1.9838272432769494E-3</v>
      </c>
      <c r="RE219" s="255">
        <f t="shared" si="952"/>
        <v>2.4599457816634174E-3</v>
      </c>
      <c r="RF219" s="255">
        <f t="shared" si="953"/>
        <v>0.60321189677828801</v>
      </c>
      <c r="RG219" s="255">
        <f t="shared" si="1205"/>
        <v>0.1061771186568413</v>
      </c>
      <c r="RH219" s="259">
        <f t="shared" si="1206"/>
        <v>3.2887734042919745E-3</v>
      </c>
      <c r="RI219" s="257">
        <f t="shared" si="1207"/>
        <v>1.0142737996864488</v>
      </c>
      <c r="RJ219" s="254">
        <f t="shared" si="954"/>
        <v>64.963403639653322</v>
      </c>
      <c r="RK219" s="255">
        <f t="shared" si="955"/>
        <v>73.2137559018893</v>
      </c>
      <c r="RL219" s="255">
        <f t="shared" si="1176"/>
        <v>2.0122029759809292</v>
      </c>
      <c r="RM219" s="255">
        <f t="shared" si="956"/>
        <v>2.4951316902163523</v>
      </c>
      <c r="RN219" s="255">
        <f t="shared" si="957"/>
        <v>611.83995630557217</v>
      </c>
      <c r="RO219" s="255">
        <f t="shared" si="1208"/>
        <v>0.10617711865684128</v>
      </c>
      <c r="RP219" s="259">
        <f t="shared" si="1209"/>
        <v>3.2887734042919741E-3</v>
      </c>
      <c r="RQ219" s="257">
        <f t="shared" si="1210"/>
        <v>1.0142737996864488</v>
      </c>
      <c r="RR219" s="254">
        <f t="shared" si="958"/>
        <v>0</v>
      </c>
      <c r="RS219" s="255">
        <f t="shared" si="959"/>
        <v>0</v>
      </c>
      <c r="RT219" s="255">
        <f t="shared" si="1177"/>
        <v>0</v>
      </c>
      <c r="RU219" s="255">
        <f t="shared" si="960"/>
        <v>0</v>
      </c>
      <c r="RV219" s="255">
        <f t="shared" si="961"/>
        <v>0</v>
      </c>
      <c r="RW219" s="255"/>
      <c r="RX219" s="259"/>
      <c r="RY219" s="257"/>
      <c r="RZ219" s="260"/>
      <c r="SA219" s="242" t="e">
        <f t="shared" si="962"/>
        <v>#REF!</v>
      </c>
      <c r="SB219" s="242">
        <f t="shared" si="963"/>
        <v>0.33649593268409272</v>
      </c>
      <c r="SC219" s="242">
        <f t="shared" si="964"/>
        <v>0.39840551732942259</v>
      </c>
      <c r="SD219" s="242">
        <f t="shared" si="965"/>
        <v>2.1689153402742318E-2</v>
      </c>
      <c r="SE219" s="242">
        <f t="shared" si="966"/>
        <v>0</v>
      </c>
      <c r="SF219" s="262">
        <v>0</v>
      </c>
      <c r="SG219" s="242">
        <f t="shared" si="967"/>
        <v>0</v>
      </c>
      <c r="SH219" s="262">
        <v>0</v>
      </c>
      <c r="SI219" s="242">
        <f t="shared" si="968"/>
        <v>0.59078133752221695</v>
      </c>
      <c r="SJ219" s="242">
        <f t="shared" si="969"/>
        <v>4.9293706664825736E-2</v>
      </c>
      <c r="SK219" s="242">
        <f t="shared" si="970"/>
        <v>1.2171285596253268E-3</v>
      </c>
      <c r="SL219" s="242">
        <f t="shared" si="971"/>
        <v>5.7349175278224862E-2</v>
      </c>
      <c r="SM219" s="242">
        <f t="shared" si="972"/>
        <v>0.24743315142002442</v>
      </c>
      <c r="SN219" s="242">
        <f t="shared" si="973"/>
        <v>0.99523696051013588</v>
      </c>
      <c r="SO219" s="242">
        <f t="shared" si="974"/>
        <v>0.20394414358880616</v>
      </c>
      <c r="SP219" s="242">
        <f t="shared" si="975"/>
        <v>2.0285475993728978E-4</v>
      </c>
      <c r="SQ219" s="242">
        <f t="shared" si="976"/>
        <v>0.27649103779452594</v>
      </c>
      <c r="SR219" s="242">
        <f t="shared" si="977"/>
        <v>0</v>
      </c>
      <c r="SS219" s="242" t="e">
        <f t="shared" si="978"/>
        <v>#REF!</v>
      </c>
      <c r="ST219" s="242" t="e">
        <f t="shared" si="979"/>
        <v>#REF!</v>
      </c>
      <c r="SU219" s="242" t="e">
        <f t="shared" si="1211"/>
        <v>#REF!</v>
      </c>
      <c r="SV219" s="242" t="e">
        <f t="shared" si="1212"/>
        <v>#REF!</v>
      </c>
      <c r="SW219" s="242" t="e">
        <f t="shared" si="980"/>
        <v>#REF!</v>
      </c>
      <c r="SX219" s="242" t="e">
        <f t="shared" si="980"/>
        <v>#REF!</v>
      </c>
      <c r="SY219" s="242" t="e">
        <f t="shared" si="980"/>
        <v>#REF!</v>
      </c>
      <c r="SZ219" s="263" t="e">
        <f t="shared" si="980"/>
        <v>#REF!</v>
      </c>
      <c r="TA219" s="264">
        <f t="shared" si="981"/>
        <v>1792.0742400000001</v>
      </c>
      <c r="TB219" s="264">
        <f t="shared" si="982"/>
        <v>845.97443999999996</v>
      </c>
      <c r="TC219" s="264">
        <f t="shared" si="983"/>
        <v>1087.8026400000001</v>
      </c>
      <c r="TD219" s="264">
        <f t="shared" si="984"/>
        <v>54.870960000000004</v>
      </c>
      <c r="TE219" s="264">
        <f t="shared" si="985"/>
        <v>0</v>
      </c>
      <c r="TF219" s="264">
        <f t="shared" si="985"/>
        <v>0</v>
      </c>
      <c r="TG219" s="264">
        <f t="shared" si="986"/>
        <v>1546.00344</v>
      </c>
      <c r="TH219" s="264">
        <f t="shared" si="987"/>
        <v>137.46024</v>
      </c>
      <c r="TI219" s="264">
        <f t="shared" si="988"/>
        <v>3.3940799999999998</v>
      </c>
      <c r="TJ219" s="264">
        <f t="shared" si="989"/>
        <v>143.96556000000001</v>
      </c>
      <c r="TK219" s="264">
        <f t="shared" si="990"/>
        <v>621.68232</v>
      </c>
      <c r="TL219" s="264">
        <f t="shared" si="991"/>
        <v>2649.07944</v>
      </c>
      <c r="TM219" s="264">
        <f t="shared" si="992"/>
        <v>514.76880000000006</v>
      </c>
      <c r="TN219" s="264">
        <f t="shared" si="993"/>
        <v>0.56568000000000007</v>
      </c>
      <c r="TO219" s="264">
        <f t="shared" si="994"/>
        <v>771.02184</v>
      </c>
      <c r="TP219" s="264">
        <f t="shared" si="994"/>
        <v>0</v>
      </c>
      <c r="TQ219" s="264"/>
      <c r="TR219" s="264"/>
      <c r="TS219" s="264" t="e">
        <f t="shared" si="995"/>
        <v>#REF!</v>
      </c>
      <c r="TT219" s="264">
        <f t="shared" si="996"/>
        <v>951.74509600368788</v>
      </c>
      <c r="TU219" s="264">
        <f t="shared" si="997"/>
        <v>1126.8501652145389</v>
      </c>
      <c r="TV219" s="264">
        <f t="shared" si="998"/>
        <v>61.345601484316376</v>
      </c>
      <c r="TW219" s="264">
        <f t="shared" si="998"/>
        <v>0</v>
      </c>
      <c r="TX219" s="264">
        <f t="shared" si="999"/>
        <v>0</v>
      </c>
      <c r="TY219" s="264">
        <f t="shared" si="1000"/>
        <v>1670.9659350478385</v>
      </c>
      <c r="TZ219" s="264">
        <f t="shared" si="1001"/>
        <v>139.42231993079312</v>
      </c>
      <c r="UA219" s="264">
        <f t="shared" si="1002"/>
        <v>3.4425264180442743</v>
      </c>
      <c r="UB219" s="264">
        <f t="shared" si="1003"/>
        <v>162.20640735693121</v>
      </c>
      <c r="UC219" s="264">
        <f t="shared" si="1004"/>
        <v>699.83992547639707</v>
      </c>
      <c r="UD219" s="264">
        <f t="shared" si="1005"/>
        <v>2814.9282191068683</v>
      </c>
      <c r="UE219" s="264">
        <f t="shared" si="1006"/>
        <v>576.83561572657936</v>
      </c>
      <c r="UF219" s="264">
        <f t="shared" si="1007"/>
        <v>0.57375440300663039</v>
      </c>
      <c r="UG219" s="264">
        <f t="shared" si="1008"/>
        <v>782.02725129803719</v>
      </c>
      <c r="UH219" s="264">
        <f t="shared" si="1008"/>
        <v>0</v>
      </c>
      <c r="UI219" s="191"/>
      <c r="UJ219" s="191"/>
      <c r="UK219" s="191"/>
      <c r="UL219" s="191"/>
      <c r="UM219" s="189"/>
      <c r="UN219" s="191"/>
      <c r="UO219" s="191"/>
      <c r="UP219" s="191"/>
      <c r="UQ219" s="191"/>
      <c r="UR219" s="191"/>
      <c r="US219" s="191"/>
      <c r="UT219" s="191"/>
      <c r="UU219" s="191"/>
      <c r="UV219" s="192"/>
      <c r="UW219" s="191"/>
      <c r="UX219" s="191"/>
      <c r="UY219" s="191"/>
      <c r="UZ219" s="191"/>
      <c r="VA219" s="191"/>
      <c r="VB219" s="191"/>
      <c r="VC219" s="191"/>
      <c r="VD219" s="191"/>
      <c r="VE219" s="191"/>
      <c r="VF219" s="191"/>
      <c r="VG219" s="191"/>
      <c r="VH219" s="191"/>
      <c r="VI219" s="191"/>
      <c r="VJ219" s="191"/>
      <c r="VK219" s="191"/>
      <c r="VL219" s="191"/>
      <c r="VM219" s="191"/>
      <c r="VN219" s="219"/>
      <c r="VO219" s="191"/>
      <c r="VP219" s="191"/>
      <c r="VQ219" s="191"/>
      <c r="VR219" s="191"/>
      <c r="VS219" s="191"/>
      <c r="VT219" s="191"/>
      <c r="VU219" s="191"/>
      <c r="VV219" s="191"/>
    </row>
    <row r="220" spans="1:594" ht="23.1" hidden="1" customHeight="1" thickBot="1" x14ac:dyDescent="0.35">
      <c r="A220" s="265">
        <v>183</v>
      </c>
      <c r="B220" s="266" t="s">
        <v>183</v>
      </c>
      <c r="C220" s="265">
        <v>5</v>
      </c>
      <c r="D220" s="267">
        <v>2776.01</v>
      </c>
      <c r="E220" s="239"/>
      <c r="F220" s="240">
        <f t="shared" si="1009"/>
        <v>2776.01</v>
      </c>
      <c r="G220" s="240"/>
      <c r="H220" s="268">
        <f>2687.5</f>
        <v>2687.5</v>
      </c>
      <c r="I220" s="269">
        <v>3.4908999999999999</v>
      </c>
      <c r="J220" s="269">
        <v>3.4908999999999999</v>
      </c>
      <c r="K220" s="269">
        <f t="shared" si="1220"/>
        <v>2.8725999999999998</v>
      </c>
      <c r="L220" s="269">
        <f t="shared" si="1221"/>
        <v>3.1196999999999999</v>
      </c>
      <c r="M220" s="269">
        <v>0.6149</v>
      </c>
      <c r="N220" s="269">
        <v>0.24709999999999999</v>
      </c>
      <c r="O220" s="269">
        <v>0.37119999999999997</v>
      </c>
      <c r="P220" s="269">
        <v>1.7500000000000002E-2</v>
      </c>
      <c r="Q220" s="269">
        <v>0</v>
      </c>
      <c r="R220" s="269">
        <v>0</v>
      </c>
      <c r="S220" s="269">
        <v>0.56289999999999996</v>
      </c>
      <c r="T220" s="269">
        <v>3.9399999999999998E-2</v>
      </c>
      <c r="U220" s="269">
        <v>1E-3</v>
      </c>
      <c r="V220" s="269">
        <v>5.5300000000000002E-2</v>
      </c>
      <c r="W220" s="269">
        <v>0.20150000000000001</v>
      </c>
      <c r="X220" s="269">
        <v>0.94379999999999997</v>
      </c>
      <c r="Y220" s="269">
        <v>0.1363</v>
      </c>
      <c r="Z220" s="269">
        <v>2.0000000000000001E-4</v>
      </c>
      <c r="AA220" s="269">
        <v>0.29980000000000001</v>
      </c>
      <c r="AB220" s="269">
        <v>0</v>
      </c>
      <c r="AC220" s="244">
        <v>261.49</v>
      </c>
      <c r="AD220" s="243">
        <f t="shared" si="1217"/>
        <v>57.527799999999999</v>
      </c>
      <c r="AE220" s="243">
        <f t="shared" si="806"/>
        <v>0</v>
      </c>
      <c r="AF220" s="243">
        <f t="shared" si="1010"/>
        <v>0</v>
      </c>
      <c r="AG220" s="243">
        <f t="shared" si="1011"/>
        <v>0</v>
      </c>
      <c r="AH220" s="244">
        <v>9.4789431658333303</v>
      </c>
      <c r="AI220" s="243">
        <f t="shared" si="807"/>
        <v>37.324444097351169</v>
      </c>
      <c r="AJ220" s="243">
        <f t="shared" si="1012"/>
        <v>1.2031029913976754</v>
      </c>
      <c r="AK220" s="243">
        <f t="shared" si="1013"/>
        <v>31.837573448548941</v>
      </c>
      <c r="AL220" s="243">
        <f t="shared" si="808"/>
        <v>18.291059363159228</v>
      </c>
      <c r="AM220" s="243">
        <f t="shared" si="1014"/>
        <v>460.93469595161247</v>
      </c>
      <c r="AN220" s="244">
        <v>620.25</v>
      </c>
      <c r="AO220" s="244">
        <v>136.45500000000001</v>
      </c>
      <c r="AP220" s="243">
        <f t="shared" si="1015"/>
        <v>0</v>
      </c>
      <c r="AQ220" s="243">
        <f t="shared" si="1016"/>
        <v>0</v>
      </c>
      <c r="AR220" s="243">
        <f t="shared" si="1017"/>
        <v>0</v>
      </c>
      <c r="AS220" s="244">
        <v>79.445839985491702</v>
      </c>
      <c r="AT220" s="244" t="e">
        <f t="shared" si="809"/>
        <v>#REF!</v>
      </c>
      <c r="AU220" s="243">
        <f t="shared" si="810"/>
        <v>95.005098020824789</v>
      </c>
      <c r="AV220" s="243">
        <f t="shared" si="1018"/>
        <v>3.06236088416372</v>
      </c>
      <c r="AW220" s="243">
        <f t="shared" si="1019"/>
        <v>81.038897145671328</v>
      </c>
      <c r="AX220" s="243">
        <f t="shared" si="811"/>
        <v>46.557796900315829</v>
      </c>
      <c r="AY220" s="243">
        <f t="shared" si="1020"/>
        <v>1173.2564818879587</v>
      </c>
      <c r="AZ220" s="244">
        <v>126</v>
      </c>
      <c r="BA220" s="243">
        <f t="shared" si="1021"/>
        <v>642.24299999999994</v>
      </c>
      <c r="BB220" s="243">
        <f t="shared" si="1022"/>
        <v>66.976769999999988</v>
      </c>
      <c r="BC220" s="243">
        <f t="shared" si="1023"/>
        <v>53.58141599999999</v>
      </c>
      <c r="BD220" s="243">
        <f t="shared" si="1024"/>
        <v>13.395353999999998</v>
      </c>
      <c r="BE220" s="244">
        <v>25.116288749999999</v>
      </c>
      <c r="BF220" s="243">
        <f t="shared" si="1025"/>
        <v>20.093031</v>
      </c>
      <c r="BG220" s="243">
        <f t="shared" si="1026"/>
        <v>5.0232577499999991</v>
      </c>
      <c r="BH220" s="243">
        <f t="shared" si="812"/>
        <v>83.436702931471572</v>
      </c>
      <c r="BI220" s="243">
        <f t="shared" si="1027"/>
        <v>2.6894693093724222</v>
      </c>
      <c r="BJ220" s="243">
        <f t="shared" si="1028"/>
        <v>71.171111107693761</v>
      </c>
      <c r="BK220" s="243">
        <f t="shared" si="813"/>
        <v>40.888638084073577</v>
      </c>
      <c r="BL220" s="243">
        <f t="shared" si="1029"/>
        <v>1030.3936797186541</v>
      </c>
      <c r="BM220" s="244">
        <v>17.78</v>
      </c>
      <c r="BN220" s="243">
        <f t="shared" si="1030"/>
        <v>3.9116000000000004</v>
      </c>
      <c r="BO220" s="243">
        <f t="shared" si="814"/>
        <v>0</v>
      </c>
      <c r="BP220" s="243">
        <f t="shared" si="1031"/>
        <v>0</v>
      </c>
      <c r="BQ220" s="243">
        <f t="shared" si="1032"/>
        <v>0</v>
      </c>
      <c r="BR220" s="244">
        <v>2.0685740931250001</v>
      </c>
      <c r="BS220" s="243">
        <f t="shared" si="815"/>
        <v>2.6996775710329612</v>
      </c>
      <c r="BT220" s="243">
        <f t="shared" si="1033"/>
        <v>8.7020456434593441E-2</v>
      </c>
      <c r="BU220" s="243">
        <f t="shared" si="1034"/>
        <v>2.3028121391702618</v>
      </c>
      <c r="BV220" s="243">
        <f t="shared" si="816"/>
        <v>1.3229925832078981</v>
      </c>
      <c r="BW220" s="243">
        <f t="shared" si="1035"/>
        <v>33.339413096839031</v>
      </c>
      <c r="BX220" s="244">
        <v>0</v>
      </c>
      <c r="BY220" s="243">
        <f t="shared" si="817"/>
        <v>0</v>
      </c>
      <c r="BZ220" s="243">
        <f t="shared" si="1036"/>
        <v>0</v>
      </c>
      <c r="CA220" s="243">
        <f t="shared" si="1037"/>
        <v>0</v>
      </c>
      <c r="CB220" s="243">
        <f t="shared" si="818"/>
        <v>0</v>
      </c>
      <c r="CC220" s="243">
        <f t="shared" si="1038"/>
        <v>0</v>
      </c>
      <c r="CD220" s="245"/>
      <c r="CE220" s="243">
        <f t="shared" si="819"/>
        <v>0</v>
      </c>
      <c r="CF220" s="243">
        <f t="shared" si="1039"/>
        <v>0</v>
      </c>
      <c r="CG220" s="243">
        <f t="shared" si="1040"/>
        <v>0</v>
      </c>
      <c r="CH220" s="243">
        <f t="shared" si="820"/>
        <v>0</v>
      </c>
      <c r="CI220" s="243">
        <f t="shared" si="1041"/>
        <v>0</v>
      </c>
      <c r="CJ220" s="245"/>
      <c r="CK220" s="243">
        <f t="shared" si="821"/>
        <v>0</v>
      </c>
      <c r="CL220" s="243">
        <f t="shared" si="1042"/>
        <v>0</v>
      </c>
      <c r="CM220" s="243">
        <f t="shared" si="1043"/>
        <v>0</v>
      </c>
      <c r="CN220" s="243">
        <f t="shared" si="822"/>
        <v>0</v>
      </c>
      <c r="CO220" s="243">
        <f t="shared" si="1044"/>
        <v>0</v>
      </c>
      <c r="CP220" s="243">
        <v>0</v>
      </c>
      <c r="CQ220" s="243">
        <f t="shared" si="823"/>
        <v>0</v>
      </c>
      <c r="CR220" s="243">
        <f t="shared" si="1178"/>
        <v>0</v>
      </c>
      <c r="CS220" s="243">
        <f t="shared" si="1045"/>
        <v>0</v>
      </c>
      <c r="CT220" s="243">
        <f t="shared" si="824"/>
        <v>0</v>
      </c>
      <c r="CU220" s="243">
        <f t="shared" si="1046"/>
        <v>0</v>
      </c>
      <c r="CV220" s="243"/>
      <c r="CW220" s="243">
        <f t="shared" si="825"/>
        <v>0</v>
      </c>
      <c r="CX220" s="243">
        <f t="shared" si="1179"/>
        <v>0</v>
      </c>
      <c r="CY220" s="243">
        <f t="shared" si="1047"/>
        <v>0</v>
      </c>
      <c r="CZ220" s="243">
        <f t="shared" si="826"/>
        <v>0</v>
      </c>
      <c r="DA220" s="243">
        <f t="shared" si="1048"/>
        <v>0</v>
      </c>
      <c r="DB220" s="244">
        <v>26.33</v>
      </c>
      <c r="DC220" s="243">
        <f t="shared" si="1049"/>
        <v>5.7925999999999993</v>
      </c>
      <c r="DD220" s="243">
        <f t="shared" si="827"/>
        <v>0</v>
      </c>
      <c r="DE220" s="244">
        <v>1.08592541252</v>
      </c>
      <c r="DF220" s="244">
        <v>4.0081349000000002E-2</v>
      </c>
      <c r="DG220" s="243">
        <f t="shared" si="828"/>
        <v>3.7777718963828031</v>
      </c>
      <c r="DH220" s="243">
        <f t="shared" si="829"/>
        <v>1.8513189328951398</v>
      </c>
      <c r="DI220" s="243">
        <f t="shared" si="1050"/>
        <v>46.653237108957519</v>
      </c>
      <c r="DJ220" s="244">
        <v>196.62</v>
      </c>
      <c r="DK220" s="243">
        <f t="shared" si="1051"/>
        <v>43.256399999999999</v>
      </c>
      <c r="DL220" s="243">
        <f t="shared" si="830"/>
        <v>0</v>
      </c>
      <c r="DM220" s="244">
        <v>8.2161862593300103</v>
      </c>
      <c r="DN220" s="244">
        <v>9.1630278216666703</v>
      </c>
      <c r="DO220" s="243">
        <f t="shared" si="831"/>
        <v>29.229887316260591</v>
      </c>
      <c r="DP220" s="243">
        <f t="shared" si="832"/>
        <v>14.324275069862864</v>
      </c>
      <c r="DQ220" s="243">
        <f t="shared" si="1052"/>
        <v>360.97173176054417</v>
      </c>
      <c r="DR220" s="244">
        <v>41.43</v>
      </c>
      <c r="DS220" s="243">
        <f t="shared" si="1053"/>
        <v>9.1145999999999994</v>
      </c>
      <c r="DT220" s="243">
        <f t="shared" si="833"/>
        <v>0</v>
      </c>
      <c r="DU220" s="244">
        <v>1.7526332839299901</v>
      </c>
      <c r="DV220" s="244">
        <v>0</v>
      </c>
      <c r="DW220" s="243">
        <f t="shared" si="834"/>
        <v>5.9421141937068667</v>
      </c>
      <c r="DX220" s="243">
        <f t="shared" si="835"/>
        <v>2.911967373881843</v>
      </c>
      <c r="DY220" s="243">
        <f t="shared" si="836"/>
        <v>73.381577821822432</v>
      </c>
      <c r="DZ220" s="244">
        <v>141.71</v>
      </c>
      <c r="EA220" s="243">
        <f t="shared" si="1054"/>
        <v>31.176200000000001</v>
      </c>
      <c r="EB220" s="243">
        <f t="shared" si="837"/>
        <v>0</v>
      </c>
      <c r="EC220" s="244">
        <v>5.8715470091999897</v>
      </c>
      <c r="ED220" s="244">
        <v>4.2684034000000003E-2</v>
      </c>
      <c r="EE220" s="243">
        <f t="shared" si="838"/>
        <v>20.315655579225016</v>
      </c>
      <c r="EF220" s="243">
        <f t="shared" si="839"/>
        <v>9.9558043311212501</v>
      </c>
      <c r="EG220" s="243">
        <f t="shared" si="840"/>
        <v>250.88626914425549</v>
      </c>
      <c r="EH220" s="244">
        <v>11.15</v>
      </c>
      <c r="EI220" s="243">
        <f t="shared" si="1055"/>
        <v>2.4530000000000003</v>
      </c>
      <c r="EJ220" s="243">
        <f t="shared" si="841"/>
        <v>0</v>
      </c>
      <c r="EK220" s="244">
        <v>0.47023162756999898</v>
      </c>
      <c r="EL220" s="244">
        <v>0</v>
      </c>
      <c r="EM220" s="243">
        <f t="shared" si="842"/>
        <v>1.5990281732782312</v>
      </c>
      <c r="EN220" s="243">
        <f t="shared" si="843"/>
        <v>0.78361299004241169</v>
      </c>
      <c r="EO220" s="243">
        <f t="shared" si="1056"/>
        <v>19.747047349068772</v>
      </c>
      <c r="EP220" s="244">
        <v>0</v>
      </c>
      <c r="EQ220" s="244">
        <v>322.01715999999999</v>
      </c>
      <c r="ER220" s="244">
        <v>0</v>
      </c>
      <c r="ES220" s="244">
        <v>0</v>
      </c>
      <c r="ET220" s="244">
        <v>0</v>
      </c>
      <c r="EU220" s="243">
        <f t="shared" si="844"/>
        <v>36.588221152439971</v>
      </c>
      <c r="EV220" s="243">
        <f t="shared" si="1057"/>
        <v>1.179371840170131</v>
      </c>
      <c r="EW220" s="243">
        <f t="shared" si="1058"/>
        <v>31.209578775085586</v>
      </c>
      <c r="EX220" s="243">
        <f t="shared" si="845"/>
        <v>17.930269057621999</v>
      </c>
      <c r="EY220" s="243">
        <f t="shared" si="1059"/>
        <v>451.84278025207436</v>
      </c>
      <c r="EZ220" s="245">
        <f t="shared" si="1060"/>
        <v>417.24</v>
      </c>
      <c r="FA220" s="245">
        <f t="shared" si="1060"/>
        <v>91.7928</v>
      </c>
      <c r="FB220" s="245">
        <f t="shared" si="1060"/>
        <v>0</v>
      </c>
      <c r="FC220" s="245">
        <f t="shared" si="1061"/>
        <v>0</v>
      </c>
      <c r="FD220" s="245">
        <f t="shared" si="1062"/>
        <v>0</v>
      </c>
      <c r="FE220" s="245">
        <f t="shared" si="1063"/>
        <v>26.642316797216655</v>
      </c>
      <c r="FF220" s="245">
        <f t="shared" si="1064"/>
        <v>97.452678311293482</v>
      </c>
      <c r="FG220" s="245">
        <f t="shared" si="1065"/>
        <v>3.1412553256045199</v>
      </c>
      <c r="FH220" s="245">
        <f t="shared" si="1066"/>
        <v>83.126671502491504</v>
      </c>
      <c r="FI220" s="245">
        <f t="shared" si="1067"/>
        <v>47.75724775542551</v>
      </c>
      <c r="FJ220" s="245">
        <f t="shared" si="1067"/>
        <v>1203.4826434367228</v>
      </c>
      <c r="FK220" s="244">
        <f t="shared" si="846"/>
        <v>77.951800169024935</v>
      </c>
      <c r="FL220" s="244">
        <v>8.8570363884182193</v>
      </c>
      <c r="FM220" s="243">
        <f t="shared" si="1068"/>
        <v>0.28549459292764789</v>
      </c>
      <c r="FN220" s="243">
        <f t="shared" si="1069"/>
        <v>7.5550099505098229</v>
      </c>
      <c r="FO220" s="244">
        <v>4.34044181942091</v>
      </c>
      <c r="FP220" s="244">
        <f t="shared" si="1070"/>
        <v>109.37913405223686</v>
      </c>
      <c r="FQ220" s="244">
        <f t="shared" si="847"/>
        <v>1.9976000043314506</v>
      </c>
      <c r="FR220" s="244">
        <v>0.226971229522657</v>
      </c>
      <c r="FS220" s="243">
        <f t="shared" si="1071"/>
        <v>7.3161107098523711E-3</v>
      </c>
      <c r="FT220" s="243">
        <f t="shared" si="1072"/>
        <v>0.19360538021108478</v>
      </c>
      <c r="FU220" s="244">
        <v>0.111228561476133</v>
      </c>
      <c r="FV220" s="244">
        <f t="shared" si="1073"/>
        <v>2.8029597543962885</v>
      </c>
      <c r="FW220" s="270">
        <v>1.3282E-2</v>
      </c>
      <c r="FX220" s="243">
        <f t="shared" si="1074"/>
        <v>59.125148534913365</v>
      </c>
      <c r="FY220" s="243">
        <f t="shared" si="1075"/>
        <v>13.00753267768094</v>
      </c>
      <c r="FZ220" s="243">
        <f t="shared" si="848"/>
        <v>0</v>
      </c>
      <c r="GA220" s="243">
        <f t="shared" si="1076"/>
        <v>0</v>
      </c>
      <c r="GB220" s="243">
        <f t="shared" si="1077"/>
        <v>0</v>
      </c>
      <c r="GC220" s="243">
        <f t="shared" si="1078"/>
        <v>1.0342366082184007</v>
      </c>
      <c r="GD220" s="243">
        <f t="shared" si="849"/>
        <v>8.3133686734902472</v>
      </c>
      <c r="GE220" s="243">
        <f t="shared" si="1079"/>
        <v>0.26797019919655413</v>
      </c>
      <c r="GF220" s="243">
        <f t="shared" si="1080"/>
        <v>7.0912639731959244</v>
      </c>
      <c r="GG220" s="243">
        <f t="shared" si="850"/>
        <v>4.0740143247151481</v>
      </c>
      <c r="GH220" s="247">
        <f t="shared" si="1081"/>
        <v>102.66516098282173</v>
      </c>
      <c r="GI220" s="244">
        <v>120</v>
      </c>
      <c r="GJ220" s="244">
        <v>4060.18</v>
      </c>
      <c r="GK220" s="244">
        <v>893.2396</v>
      </c>
      <c r="GL220" s="244">
        <v>2490.4064444134601</v>
      </c>
      <c r="GM220" s="244">
        <v>71.022008333333304</v>
      </c>
      <c r="GN220" s="271">
        <v>214.13</v>
      </c>
      <c r="GO220" s="243">
        <f t="shared" si="1082"/>
        <v>47.108600000000003</v>
      </c>
      <c r="GP220" s="243">
        <f t="shared" si="851"/>
        <v>0</v>
      </c>
      <c r="GQ220" s="243">
        <f t="shared" si="1083"/>
        <v>0</v>
      </c>
      <c r="GR220" s="243">
        <f t="shared" si="1084"/>
        <v>0</v>
      </c>
      <c r="GS220" s="244">
        <v>4.3166727639999998</v>
      </c>
      <c r="GT220" s="244">
        <v>1.7217831397541701</v>
      </c>
      <c r="GU220" s="245"/>
      <c r="GV220" s="243">
        <f t="shared" si="852"/>
        <v>30.368543186889852</v>
      </c>
      <c r="GW220" s="243">
        <f t="shared" si="1085"/>
        <v>0.97888893019386147</v>
      </c>
      <c r="GX220" s="243">
        <f t="shared" si="1086"/>
        <v>25.904223026503214</v>
      </c>
      <c r="GY220" s="243">
        <f t="shared" si="853"/>
        <v>14.882279954532201</v>
      </c>
      <c r="GZ220" s="243">
        <f t="shared" si="1087"/>
        <v>375.03345485421141</v>
      </c>
      <c r="HA220" s="244">
        <v>0</v>
      </c>
      <c r="HB220" s="244">
        <v>44</v>
      </c>
      <c r="HC220" s="244">
        <v>0</v>
      </c>
      <c r="HD220" s="244">
        <v>0</v>
      </c>
      <c r="HE220" s="244">
        <v>89.33</v>
      </c>
      <c r="HF220" s="243">
        <f t="shared" si="1088"/>
        <v>19.6526</v>
      </c>
      <c r="HG220" s="243">
        <f t="shared" si="854"/>
        <v>0</v>
      </c>
      <c r="HH220" s="244">
        <v>3.8378245928550001</v>
      </c>
      <c r="HI220" s="244">
        <v>92.425623443266701</v>
      </c>
      <c r="HJ220" s="243">
        <f t="shared" si="855"/>
        <v>23.320458438332722</v>
      </c>
      <c r="HK220" s="243">
        <f t="shared" si="856"/>
        <v>11.428325323722721</v>
      </c>
      <c r="HL220" s="243">
        <f t="shared" si="857"/>
        <v>287.99379815781253</v>
      </c>
      <c r="HM220" s="244">
        <v>95.26</v>
      </c>
      <c r="HN220" s="243">
        <f t="shared" si="1089"/>
        <v>20.9572</v>
      </c>
      <c r="HO220" s="243">
        <f t="shared" si="858"/>
        <v>0</v>
      </c>
      <c r="HP220" s="244">
        <v>4.11000710542001</v>
      </c>
      <c r="HQ220" s="244">
        <v>93.429516228707499</v>
      </c>
      <c r="HR220" s="243">
        <f t="shared" si="859"/>
        <v>24.287458054005519</v>
      </c>
      <c r="HS220" s="243">
        <f t="shared" si="860"/>
        <v>11.902209069406652</v>
      </c>
      <c r="HT220" s="243">
        <f t="shared" si="861"/>
        <v>299.93566854904759</v>
      </c>
      <c r="HU220" s="244">
        <v>67.95</v>
      </c>
      <c r="HV220" s="243">
        <f t="shared" si="1090"/>
        <v>14.949</v>
      </c>
      <c r="HW220" s="243">
        <f t="shared" si="862"/>
        <v>0</v>
      </c>
      <c r="HX220" s="244">
        <v>2.7750942924549999</v>
      </c>
      <c r="HY220" s="244">
        <v>153.02655540409</v>
      </c>
      <c r="HZ220" s="243">
        <f t="shared" si="863"/>
        <v>27.121635879057784</v>
      </c>
      <c r="IA220" s="243">
        <f t="shared" si="864"/>
        <v>13.291114278780141</v>
      </c>
      <c r="IB220" s="243">
        <f t="shared" si="865"/>
        <v>334.93607982525947</v>
      </c>
      <c r="IC220" s="244">
        <v>27.29</v>
      </c>
      <c r="ID220" s="243">
        <f t="shared" si="1091"/>
        <v>6.0038</v>
      </c>
      <c r="IE220" s="243">
        <f t="shared" si="866"/>
        <v>0</v>
      </c>
      <c r="IF220" s="244">
        <v>1.2029621874</v>
      </c>
      <c r="IG220" s="244">
        <v>1.77778978028</v>
      </c>
      <c r="IH220" s="243">
        <f t="shared" si="867"/>
        <v>4.1215857241867244</v>
      </c>
      <c r="II220" s="243">
        <f t="shared" si="868"/>
        <v>2.0198068845933359</v>
      </c>
      <c r="IJ220" s="243">
        <f t="shared" si="1092"/>
        <v>50.899133491752067</v>
      </c>
      <c r="IK220" s="244">
        <v>27.97</v>
      </c>
      <c r="IL220" s="243">
        <f t="shared" si="1093"/>
        <v>6.1533999999999995</v>
      </c>
      <c r="IM220" s="243">
        <f t="shared" si="869"/>
        <v>0</v>
      </c>
      <c r="IN220" s="244">
        <v>1.2848841397649999</v>
      </c>
      <c r="IO220" s="244">
        <v>56.961813743359997</v>
      </c>
      <c r="IP220" s="243">
        <f t="shared" si="870"/>
        <v>10.495271647077146</v>
      </c>
      <c r="IQ220" s="243">
        <f t="shared" si="871"/>
        <v>5.1432684765101078</v>
      </c>
      <c r="IR220" s="243">
        <f t="shared" si="1094"/>
        <v>129.61036560805468</v>
      </c>
      <c r="IS220" s="244">
        <v>0</v>
      </c>
      <c r="IT220" s="243">
        <f t="shared" si="1095"/>
        <v>0</v>
      </c>
      <c r="IU220" s="243">
        <f t="shared" si="872"/>
        <v>0</v>
      </c>
      <c r="IV220" s="244">
        <v>0</v>
      </c>
      <c r="IW220" s="244">
        <v>0</v>
      </c>
      <c r="IX220" s="243">
        <f t="shared" si="873"/>
        <v>0</v>
      </c>
      <c r="IY220" s="243">
        <f t="shared" si="874"/>
        <v>0</v>
      </c>
      <c r="IZ220" s="243">
        <f t="shared" si="1096"/>
        <v>0</v>
      </c>
      <c r="JA220" s="244">
        <v>45.27</v>
      </c>
      <c r="JB220" s="243">
        <f t="shared" si="1097"/>
        <v>9.9594000000000005</v>
      </c>
      <c r="JC220" s="244">
        <v>329.01</v>
      </c>
      <c r="JD220" s="243">
        <f t="shared" si="875"/>
        <v>0</v>
      </c>
      <c r="JE220" s="243">
        <f t="shared" si="876"/>
        <v>43.658034070857724</v>
      </c>
      <c r="JF220" s="243">
        <f t="shared" si="877"/>
        <v>21.394871703542886</v>
      </c>
      <c r="JG220" s="243">
        <f t="shared" si="1098"/>
        <v>539.15076692928062</v>
      </c>
      <c r="JH220" s="244">
        <v>20.48</v>
      </c>
      <c r="JI220" s="243">
        <f t="shared" si="1099"/>
        <v>4.5056000000000003</v>
      </c>
      <c r="JJ220" s="244">
        <v>25.82</v>
      </c>
      <c r="JK220" s="243">
        <f t="shared" si="878"/>
        <v>0</v>
      </c>
      <c r="JL220" s="243">
        <f t="shared" si="879"/>
        <v>5.7726318950903242</v>
      </c>
      <c r="JM220" s="243">
        <f t="shared" si="880"/>
        <v>2.8289115947545165</v>
      </c>
      <c r="JN220" s="243">
        <f t="shared" si="1100"/>
        <v>71.288572187813813</v>
      </c>
      <c r="JO220" s="244">
        <v>0</v>
      </c>
      <c r="JP220" s="243">
        <f t="shared" si="1101"/>
        <v>0</v>
      </c>
      <c r="JQ220" s="244">
        <v>0</v>
      </c>
      <c r="JR220" s="243">
        <f t="shared" si="881"/>
        <v>0</v>
      </c>
      <c r="JS220" s="243">
        <f t="shared" si="882"/>
        <v>0</v>
      </c>
      <c r="JT220" s="243">
        <f t="shared" si="883"/>
        <v>0</v>
      </c>
      <c r="JU220" s="243">
        <f t="shared" si="1102"/>
        <v>0</v>
      </c>
      <c r="JV220" s="244">
        <v>1.1202380952380999</v>
      </c>
      <c r="JW220" s="243">
        <f t="shared" si="1103"/>
        <v>0.24645238095238198</v>
      </c>
      <c r="JX220" s="244">
        <v>2.2983333333333298</v>
      </c>
      <c r="JY220" s="243">
        <f t="shared" si="884"/>
        <v>0</v>
      </c>
      <c r="JZ220" s="243">
        <f t="shared" si="885"/>
        <v>0.41642719186708949</v>
      </c>
      <c r="KA220" s="243">
        <f t="shared" si="886"/>
        <v>0.20407255006954506</v>
      </c>
      <c r="KB220" s="243">
        <f t="shared" si="1104"/>
        <v>5.1426282617525354</v>
      </c>
      <c r="KC220" s="244">
        <v>114.96</v>
      </c>
      <c r="KD220" s="243">
        <f t="shared" si="1105"/>
        <v>25.2912</v>
      </c>
      <c r="KE220" s="244">
        <v>64.653333333333293</v>
      </c>
      <c r="KF220" s="243">
        <f t="shared" si="887"/>
        <v>0</v>
      </c>
      <c r="KG220" s="243">
        <f t="shared" si="888"/>
        <v>23.281654868136549</v>
      </c>
      <c r="KH220" s="243">
        <f t="shared" si="889"/>
        <v>11.409309410073492</v>
      </c>
      <c r="KI220" s="243">
        <f t="shared" si="1106"/>
        <v>287.51459713385196</v>
      </c>
      <c r="KJ220" s="244">
        <v>48.860163888888799</v>
      </c>
      <c r="KK220" s="243">
        <f t="shared" si="1107"/>
        <v>10.749236055555535</v>
      </c>
      <c r="KL220" s="244">
        <v>47.360211111111099</v>
      </c>
      <c r="KM220" s="243">
        <f t="shared" si="890"/>
        <v>0</v>
      </c>
      <c r="KN220" s="243">
        <f t="shared" si="891"/>
        <v>12.154096961451216</v>
      </c>
      <c r="KO220" s="243">
        <f t="shared" si="892"/>
        <v>5.956185400850333</v>
      </c>
      <c r="KP220" s="243">
        <f t="shared" si="1108"/>
        <v>150.09587210142837</v>
      </c>
      <c r="KQ220" s="243">
        <f t="shared" si="1109"/>
        <v>538.49040198412695</v>
      </c>
      <c r="KR220" s="243">
        <f t="shared" si="1109"/>
        <v>118.46788843650791</v>
      </c>
      <c r="KS220" s="243">
        <f t="shared" si="1110"/>
        <v>879.97394869537686</v>
      </c>
      <c r="KT220" s="243">
        <f t="shared" si="1111"/>
        <v>0</v>
      </c>
      <c r="KU220" s="243">
        <f t="shared" si="1112"/>
        <v>0</v>
      </c>
      <c r="KV220" s="243">
        <f t="shared" si="1113"/>
        <v>0</v>
      </c>
      <c r="KW220" s="243">
        <f t="shared" si="1114"/>
        <v>174.6292547300628</v>
      </c>
      <c r="KX220" s="243">
        <f t="shared" si="1115"/>
        <v>5.6289379207712109</v>
      </c>
      <c r="KY220" s="243">
        <f t="shared" si="1116"/>
        <v>148.95792444309441</v>
      </c>
      <c r="KZ220" s="243">
        <f t="shared" si="1117"/>
        <v>85.578074692303716</v>
      </c>
      <c r="LA220" s="243">
        <f t="shared" si="1117"/>
        <v>2156.5674822460542</v>
      </c>
      <c r="LB220" s="244">
        <v>140.28</v>
      </c>
      <c r="LC220" s="243">
        <f t="shared" si="1118"/>
        <v>30.861599999999999</v>
      </c>
      <c r="LD220" s="243">
        <f t="shared" si="893"/>
        <v>0</v>
      </c>
      <c r="LE220" s="243">
        <f t="shared" si="1119"/>
        <v>0</v>
      </c>
      <c r="LF220" s="243">
        <f t="shared" si="1120"/>
        <v>0</v>
      </c>
      <c r="LG220" s="244">
        <v>12.4104062345417</v>
      </c>
      <c r="LH220" s="243">
        <f t="shared" si="894"/>
        <v>20.855538869678416</v>
      </c>
      <c r="LI220" s="243">
        <f t="shared" si="1121"/>
        <v>0.67225009797537139</v>
      </c>
      <c r="LJ220" s="243">
        <f t="shared" si="1122"/>
        <v>17.789675549905262</v>
      </c>
      <c r="LK220" s="243">
        <f t="shared" si="895"/>
        <v>10.220377255211007</v>
      </c>
      <c r="LL220" s="243">
        <f t="shared" si="1123"/>
        <v>257.55350683131735</v>
      </c>
      <c r="LM220" s="243">
        <f t="shared" si="896"/>
        <v>0.54166666784117723</v>
      </c>
      <c r="LN220" s="244">
        <v>6.1545228937110799E-2</v>
      </c>
      <c r="LO220" s="243">
        <f t="shared" si="1124"/>
        <v>1.9838272432769494E-3</v>
      </c>
      <c r="LP220" s="243">
        <f t="shared" si="1125"/>
        <v>5.2497787819218517E-2</v>
      </c>
      <c r="LQ220" s="243">
        <f t="shared" si="897"/>
        <v>3.0160594838914402E-2</v>
      </c>
      <c r="LR220" s="243">
        <f t="shared" si="1126"/>
        <v>0.7600469899406429</v>
      </c>
      <c r="LS220" s="244">
        <v>593.12782666666601</v>
      </c>
      <c r="LT220" s="243">
        <f t="shared" si="898"/>
        <v>67.392346711417673</v>
      </c>
      <c r="LU220" s="243">
        <f t="shared" si="1127"/>
        <v>2.1723011792041653</v>
      </c>
      <c r="LV220" s="243">
        <f t="shared" si="1128"/>
        <v>57.485351495083748</v>
      </c>
      <c r="LW220" s="243">
        <f t="shared" si="899"/>
        <v>33.026008668904183</v>
      </c>
      <c r="LX220" s="243">
        <f t="shared" si="1129"/>
        <v>832.25541845638543</v>
      </c>
      <c r="LY220" s="245">
        <f t="shared" si="900"/>
        <v>0</v>
      </c>
      <c r="LZ220" s="244">
        <v>0</v>
      </c>
      <c r="MA220" s="249">
        <f t="shared" si="1130"/>
        <v>0</v>
      </c>
      <c r="MB220" s="249">
        <f t="shared" si="1131"/>
        <v>0</v>
      </c>
      <c r="MC220" s="249">
        <f t="shared" si="901"/>
        <v>0</v>
      </c>
      <c r="MD220" s="247">
        <f t="shared" si="1132"/>
        <v>0</v>
      </c>
      <c r="ME220" s="250">
        <f t="shared" si="1133"/>
        <v>7738.4240782591505</v>
      </c>
      <c r="MF220" s="251">
        <f t="shared" si="1180"/>
        <v>2767.9183716332295</v>
      </c>
      <c r="MG220" s="252" t="e">
        <f t="shared" si="1134"/>
        <v>#REF!</v>
      </c>
      <c r="MH220" s="252" t="e">
        <f t="shared" si="1181"/>
        <v>#REF!</v>
      </c>
      <c r="MI220" s="252">
        <f t="shared" si="1135"/>
        <v>593.12782666666601</v>
      </c>
      <c r="MJ220" s="252">
        <f t="shared" si="1136"/>
        <v>0</v>
      </c>
      <c r="MK220" s="252">
        <f t="shared" si="1182"/>
        <v>642.24299999999994</v>
      </c>
      <c r="ML220" s="252">
        <f t="shared" si="1137"/>
        <v>0</v>
      </c>
      <c r="MM220" s="252">
        <f t="shared" si="1138"/>
        <v>0</v>
      </c>
      <c r="MN220" s="252">
        <f t="shared" si="1139"/>
        <v>322.01715999999999</v>
      </c>
      <c r="MO220" s="252">
        <f t="shared" si="1140"/>
        <v>77.951800169024935</v>
      </c>
      <c r="MP220" s="253">
        <f t="shared" si="1141"/>
        <v>1.9976000043314506</v>
      </c>
      <c r="MQ220" s="254">
        <f t="shared" si="1183"/>
        <v>0</v>
      </c>
      <c r="MR220" s="255">
        <f t="shared" si="1142"/>
        <v>0</v>
      </c>
      <c r="MS220" s="255">
        <f t="shared" si="1184"/>
        <v>0</v>
      </c>
      <c r="MT220" s="255">
        <f t="shared" si="1185"/>
        <v>663.21142710283084</v>
      </c>
      <c r="MU220" s="255">
        <f t="shared" si="902"/>
        <v>21.377723665365</v>
      </c>
      <c r="MV220" s="255">
        <f t="shared" si="1143"/>
        <v>690.17375878448047</v>
      </c>
      <c r="MW220" s="255" t="e">
        <f t="shared" si="903"/>
        <v>#REF!</v>
      </c>
      <c r="MX220" s="255" t="e">
        <f t="shared" si="904"/>
        <v>#REF!</v>
      </c>
      <c r="MY220" s="256" t="e">
        <f t="shared" si="1144"/>
        <v>#REF!</v>
      </c>
      <c r="MZ220" s="254">
        <f t="shared" si="1145"/>
        <v>357.85963960722972</v>
      </c>
      <c r="NA220" s="255">
        <f t="shared" si="905"/>
        <v>403.30781383734791</v>
      </c>
      <c r="NB220" s="255">
        <f t="shared" si="1146"/>
        <v>1.2031029913976754</v>
      </c>
      <c r="NC220" s="255">
        <f t="shared" si="906"/>
        <v>1.4918477093331175</v>
      </c>
      <c r="ND220" s="255">
        <f t="shared" si="1147"/>
        <v>365.82118726318447</v>
      </c>
      <c r="NE220" s="255">
        <f t="shared" si="1215"/>
        <v>0.97823650479208868</v>
      </c>
      <c r="NF220" s="256">
        <f t="shared" si="1186"/>
        <v>3.2887734042919754E-3</v>
      </c>
      <c r="NG220" s="257">
        <f t="shared" si="1187"/>
        <v>1.1250253417256253</v>
      </c>
      <c r="NH220" s="254">
        <f t="shared" si="1148"/>
        <v>855.57245451771905</v>
      </c>
      <c r="NI220" s="255">
        <f t="shared" si="907"/>
        <v>964.23015624146933</v>
      </c>
      <c r="NJ220" s="255" t="e">
        <f t="shared" si="1149"/>
        <v>#REF!</v>
      </c>
      <c r="NK220" s="255" t="e">
        <f t="shared" si="908"/>
        <v>#REF!</v>
      </c>
      <c r="NL220" s="255">
        <f t="shared" si="1150"/>
        <v>931.15593800631643</v>
      </c>
      <c r="NM220" s="255">
        <f t="shared" si="1188"/>
        <v>0.91882832895806044</v>
      </c>
      <c r="NN220" s="256" t="e">
        <f t="shared" si="1189"/>
        <v>#REF!</v>
      </c>
      <c r="NO220" s="257" t="e">
        <f t="shared" si="1216"/>
        <v>#REF!</v>
      </c>
      <c r="NP220" s="254">
        <f t="shared" si="1151"/>
        <v>86.828755551386394</v>
      </c>
      <c r="NQ220" s="255">
        <f t="shared" si="909"/>
        <v>97.856007506412467</v>
      </c>
      <c r="NR220" s="255">
        <f t="shared" si="1152"/>
        <v>76.363916309372414</v>
      </c>
      <c r="NS220" s="255">
        <f t="shared" si="910"/>
        <v>94.691256223621792</v>
      </c>
      <c r="NT220" s="255">
        <f t="shared" si="1153"/>
        <v>817.77276168147148</v>
      </c>
      <c r="NU220" s="255">
        <f t="shared" si="1154"/>
        <v>0.10617711865684129</v>
      </c>
      <c r="NV220" s="256">
        <f t="shared" si="1155"/>
        <v>9.3380361742981019E-2</v>
      </c>
      <c r="NW220" s="257">
        <f t="shared" si="911"/>
        <v>1.0358957808877343</v>
      </c>
      <c r="NX220" s="254">
        <f t="shared" si="1156"/>
        <v>24.501030809787721</v>
      </c>
      <c r="NY220" s="255">
        <f t="shared" si="912"/>
        <v>27.612661722630762</v>
      </c>
      <c r="NZ220" s="255">
        <f t="shared" si="1157"/>
        <v>8.7020456434593441E-2</v>
      </c>
      <c r="OA220" s="255">
        <f t="shared" si="913"/>
        <v>0.10790536597889587</v>
      </c>
      <c r="OB220" s="255">
        <f t="shared" si="1158"/>
        <v>26.459851664157959</v>
      </c>
      <c r="OC220" s="255">
        <f t="shared" si="1190"/>
        <v>0.92597007423803435</v>
      </c>
      <c r="OD220" s="256">
        <f t="shared" si="1191"/>
        <v>3.2887734042919745E-3</v>
      </c>
      <c r="OE220" s="257">
        <f t="shared" si="1192"/>
        <v>1.1183875050452603</v>
      </c>
      <c r="OF220" s="254">
        <f t="shared" si="1159"/>
        <v>0</v>
      </c>
      <c r="OG220" s="255">
        <f t="shared" si="914"/>
        <v>0</v>
      </c>
      <c r="OH220" s="255">
        <f t="shared" si="1160"/>
        <v>0</v>
      </c>
      <c r="OI220" s="255">
        <f t="shared" si="915"/>
        <v>0</v>
      </c>
      <c r="OJ220" s="255">
        <f t="shared" si="1161"/>
        <v>0</v>
      </c>
      <c r="OK220" s="255"/>
      <c r="OL220" s="256"/>
      <c r="OM220" s="257"/>
      <c r="ON220" s="258"/>
      <c r="OO220" s="254">
        <f t="shared" si="1162"/>
        <v>0</v>
      </c>
      <c r="OP220" s="255">
        <f t="shared" si="916"/>
        <v>0</v>
      </c>
      <c r="OQ220" s="255">
        <f t="shared" si="1163"/>
        <v>0</v>
      </c>
      <c r="OR220" s="255">
        <f t="shared" si="917"/>
        <v>0</v>
      </c>
      <c r="OS220" s="255">
        <f t="shared" si="1164"/>
        <v>0</v>
      </c>
      <c r="OT220" s="255"/>
      <c r="OU220" s="256"/>
      <c r="OV220" s="257"/>
      <c r="OW220" s="258"/>
      <c r="OX220" s="254">
        <f t="shared" si="1165"/>
        <v>610.44733923303966</v>
      </c>
      <c r="OY220" s="255">
        <f t="shared" si="918"/>
        <v>687.97415131563571</v>
      </c>
      <c r="OZ220" s="255">
        <f t="shared" si="1166"/>
        <v>3.1412553256045199</v>
      </c>
      <c r="PA220" s="255">
        <f t="shared" si="919"/>
        <v>3.8951566037496046</v>
      </c>
      <c r="PB220" s="255">
        <f t="shared" si="1167"/>
        <v>955.1449551085102</v>
      </c>
      <c r="PC220" s="255">
        <f t="shared" si="1218"/>
        <v>0.63911486520251704</v>
      </c>
      <c r="PD220" s="259">
        <f t="shared" si="920"/>
        <v>3.2887734042919741E-3</v>
      </c>
      <c r="PE220" s="257">
        <f t="shared" si="1219"/>
        <v>1.0819568934977497</v>
      </c>
      <c r="PF220" s="254">
        <f t="shared" si="921"/>
        <v>9.2171121396219835</v>
      </c>
      <c r="PG220" s="255">
        <f t="shared" si="922"/>
        <v>10.387685381353975</v>
      </c>
      <c r="PH220" s="255">
        <f t="shared" si="1168"/>
        <v>0.28549459292764789</v>
      </c>
      <c r="PI220" s="255">
        <f t="shared" si="923"/>
        <v>0.35401329523028341</v>
      </c>
      <c r="PJ220" s="255">
        <f t="shared" si="924"/>
        <v>86.808836549394343</v>
      </c>
      <c r="PK220" s="255">
        <f t="shared" si="1193"/>
        <v>0.1061771186666859</v>
      </c>
      <c r="PL220" s="259">
        <f t="shared" si="1194"/>
        <v>3.2887734045969051E-3</v>
      </c>
      <c r="PM220" s="257">
        <f t="shared" si="1195"/>
        <v>1.0142737996877724</v>
      </c>
      <c r="PN220" s="254">
        <f t="shared" si="925"/>
        <v>0.23619856385752344</v>
      </c>
      <c r="PO220" s="255">
        <f t="shared" si="926"/>
        <v>0.26619578146742889</v>
      </c>
      <c r="PP220" s="255">
        <f t="shared" si="1169"/>
        <v>7.3161107098523711E-3</v>
      </c>
      <c r="PQ220" s="255">
        <f t="shared" si="927"/>
        <v>9.0719772802169401E-3</v>
      </c>
      <c r="PR220" s="255">
        <f t="shared" si="928"/>
        <v>2.2245712336478483</v>
      </c>
      <c r="PS220" s="255">
        <f t="shared" si="1196"/>
        <v>0.1061771186666859</v>
      </c>
      <c r="PT220" s="259">
        <f t="shared" si="1197"/>
        <v>3.2887734045969051E-3</v>
      </c>
      <c r="PU220" s="257">
        <f t="shared" si="1198"/>
        <v>1.0142737996877724</v>
      </c>
      <c r="PV220" s="254">
        <f t="shared" si="929"/>
        <v>80.784023259893331</v>
      </c>
      <c r="PW220" s="255">
        <f t="shared" si="930"/>
        <v>91.04359421389978</v>
      </c>
      <c r="PX220" s="255">
        <f t="shared" si="931"/>
        <v>0.26797019919655413</v>
      </c>
      <c r="PY220" s="255">
        <f t="shared" si="932"/>
        <v>0.33228304700372713</v>
      </c>
      <c r="PZ220" s="255">
        <f t="shared" si="933"/>
        <v>81.480286494302959</v>
      </c>
      <c r="QA220" s="255">
        <f t="shared" si="1170"/>
        <v>0.99145482589266165</v>
      </c>
      <c r="QB220" s="259">
        <f t="shared" si="934"/>
        <v>3.2887734042919745E-3</v>
      </c>
      <c r="QC220" s="257">
        <f t="shared" si="1171"/>
        <v>1.1267040685053979</v>
      </c>
      <c r="QD220" s="254">
        <f t="shared" si="935"/>
        <v>292.84175209233393</v>
      </c>
      <c r="QE220" s="255">
        <f t="shared" si="936"/>
        <v>330.03265460806034</v>
      </c>
      <c r="QF220" s="255">
        <f t="shared" si="937"/>
        <v>0.97888893019386147</v>
      </c>
      <c r="QG220" s="255">
        <f t="shared" si="938"/>
        <v>1.2138222734403883</v>
      </c>
      <c r="QH220" s="255">
        <f t="shared" si="939"/>
        <v>297.645599090644</v>
      </c>
      <c r="QI220" s="255">
        <f t="shared" si="1199"/>
        <v>0.98386051393675367</v>
      </c>
      <c r="QJ220" s="259">
        <f t="shared" si="1200"/>
        <v>3.2887734042919745E-3</v>
      </c>
      <c r="QK220" s="257">
        <f t="shared" si="1201"/>
        <v>1.1257395908869978</v>
      </c>
      <c r="QL220" s="254">
        <f t="shared" si="940"/>
        <v>838.68695824121005</v>
      </c>
      <c r="QM220" s="255">
        <f t="shared" si="941"/>
        <v>945.20020193784376</v>
      </c>
      <c r="QN220" s="255">
        <f t="shared" si="942"/>
        <v>5.6289379207712109</v>
      </c>
      <c r="QO220" s="255">
        <f t="shared" si="943"/>
        <v>6.9798830217563017</v>
      </c>
      <c r="QP220" s="255">
        <f t="shared" si="1172"/>
        <v>1711.5614938460747</v>
      </c>
      <c r="QQ220" s="255">
        <f t="shared" si="1173"/>
        <v>0.49001275224799806</v>
      </c>
      <c r="QR220" s="259">
        <f t="shared" si="944"/>
        <v>3.2887734042919736E-3</v>
      </c>
      <c r="QS220" s="257">
        <f t="shared" si="1174"/>
        <v>1.0630209251525258</v>
      </c>
      <c r="QT220" s="254">
        <f t="shared" si="945"/>
        <v>192.84500417088444</v>
      </c>
      <c r="QU220" s="255">
        <f t="shared" si="946"/>
        <v>217.33631970058676</v>
      </c>
      <c r="QV220" s="255">
        <f t="shared" si="947"/>
        <v>0.67225009797537139</v>
      </c>
      <c r="QW220" s="255">
        <f t="shared" si="948"/>
        <v>0.83359012148946054</v>
      </c>
      <c r="QX220" s="255">
        <f t="shared" si="949"/>
        <v>204.40754510422011</v>
      </c>
      <c r="QY220" s="255">
        <f t="shared" si="1202"/>
        <v>0.94343388387429461</v>
      </c>
      <c r="QZ220" s="259">
        <f t="shared" si="1203"/>
        <v>3.2887734042919749E-3</v>
      </c>
      <c r="RA220" s="257">
        <f t="shared" si="1204"/>
        <v>1.1206054088690656</v>
      </c>
      <c r="RB220" s="254">
        <f t="shared" si="950"/>
        <v>6.4047301139446594E-2</v>
      </c>
      <c r="RC220" s="255">
        <f t="shared" si="951"/>
        <v>7.2181308384156317E-2</v>
      </c>
      <c r="RD220" s="255">
        <f t="shared" si="1175"/>
        <v>1.9838272432769494E-3</v>
      </c>
      <c r="RE220" s="255">
        <f t="shared" si="952"/>
        <v>2.4599457816634174E-3</v>
      </c>
      <c r="RF220" s="255">
        <f t="shared" si="953"/>
        <v>0.60321189677828801</v>
      </c>
      <c r="RG220" s="255">
        <f t="shared" si="1205"/>
        <v>0.1061771186568413</v>
      </c>
      <c r="RH220" s="259">
        <f t="shared" si="1206"/>
        <v>3.2887734042919745E-3</v>
      </c>
      <c r="RI220" s="257">
        <f t="shared" si="1207"/>
        <v>1.0142737996864488</v>
      </c>
      <c r="RJ220" s="254">
        <f t="shared" si="954"/>
        <v>70.132128824002166</v>
      </c>
      <c r="RK220" s="255">
        <f t="shared" si="955"/>
        <v>79.038909184650436</v>
      </c>
      <c r="RL220" s="255">
        <f t="shared" si="1176"/>
        <v>2.1723011792041653</v>
      </c>
      <c r="RM220" s="255">
        <f t="shared" si="956"/>
        <v>2.6936534622131649</v>
      </c>
      <c r="RN220" s="255">
        <f t="shared" si="957"/>
        <v>660.52017337808365</v>
      </c>
      <c r="RO220" s="255">
        <f t="shared" si="1208"/>
        <v>0.10617711865684129</v>
      </c>
      <c r="RP220" s="259">
        <f t="shared" si="1209"/>
        <v>3.2887734042919745E-3</v>
      </c>
      <c r="RQ220" s="257">
        <f t="shared" si="1210"/>
        <v>1.0142737996864488</v>
      </c>
      <c r="RR220" s="254">
        <f t="shared" si="958"/>
        <v>0</v>
      </c>
      <c r="RS220" s="255">
        <f t="shared" si="959"/>
        <v>0</v>
      </c>
      <c r="RT220" s="255">
        <f t="shared" si="1177"/>
        <v>0</v>
      </c>
      <c r="RU220" s="255">
        <f t="shared" si="960"/>
        <v>0</v>
      </c>
      <c r="RV220" s="255">
        <f t="shared" si="961"/>
        <v>0</v>
      </c>
      <c r="RW220" s="255"/>
      <c r="RX220" s="259"/>
      <c r="RY220" s="257"/>
      <c r="RZ220" s="260"/>
      <c r="SA220" s="242" t="e">
        <f t="shared" si="962"/>
        <v>#REF!</v>
      </c>
      <c r="SB220" s="242">
        <f t="shared" si="963"/>
        <v>0.27799376194040198</v>
      </c>
      <c r="SC220" s="242">
        <f t="shared" si="964"/>
        <v>0.38452451386552694</v>
      </c>
      <c r="SD220" s="242">
        <f t="shared" si="965"/>
        <v>1.9571781338292057E-2</v>
      </c>
      <c r="SE220" s="242">
        <f t="shared" si="966"/>
        <v>0</v>
      </c>
      <c r="SF220" s="262">
        <v>0</v>
      </c>
      <c r="SG220" s="242">
        <f t="shared" si="967"/>
        <v>0</v>
      </c>
      <c r="SH220" s="262">
        <v>0</v>
      </c>
      <c r="SI220" s="242">
        <f t="shared" si="968"/>
        <v>0.60903353534988325</v>
      </c>
      <c r="SJ220" s="242">
        <f t="shared" si="969"/>
        <v>3.9962387707698228E-2</v>
      </c>
      <c r="SK220" s="242">
        <f t="shared" si="970"/>
        <v>1.0142737996877724E-3</v>
      </c>
      <c r="SL220" s="242">
        <f t="shared" si="971"/>
        <v>6.230673498834851E-2</v>
      </c>
      <c r="SM220" s="242">
        <f t="shared" si="972"/>
        <v>0.22683652756373007</v>
      </c>
      <c r="SN220" s="242">
        <f t="shared" si="973"/>
        <v>1.0032791491589539</v>
      </c>
      <c r="SO220" s="242">
        <f t="shared" si="974"/>
        <v>0.15273851722885365</v>
      </c>
      <c r="SP220" s="242">
        <f t="shared" si="975"/>
        <v>2.0285475993728978E-4</v>
      </c>
      <c r="SQ220" s="242">
        <f t="shared" si="976"/>
        <v>0.30407928514599736</v>
      </c>
      <c r="SR220" s="242">
        <f t="shared" si="977"/>
        <v>0</v>
      </c>
      <c r="SS220" s="242" t="e">
        <f t="shared" si="978"/>
        <v>#REF!</v>
      </c>
      <c r="ST220" s="242" t="e">
        <f t="shared" si="979"/>
        <v>#REF!</v>
      </c>
      <c r="SU220" s="242" t="e">
        <f t="shared" si="1211"/>
        <v>#REF!</v>
      </c>
      <c r="SV220" s="242" t="e">
        <f t="shared" si="1212"/>
        <v>#REF!</v>
      </c>
      <c r="SW220" s="242" t="e">
        <f t="shared" si="980"/>
        <v>#REF!</v>
      </c>
      <c r="SX220" s="242" t="e">
        <f t="shared" si="980"/>
        <v>#REF!</v>
      </c>
      <c r="SY220" s="242" t="e">
        <f t="shared" si="980"/>
        <v>#REF!</v>
      </c>
      <c r="SZ220" s="263" t="e">
        <f t="shared" si="980"/>
        <v>#REF!</v>
      </c>
      <c r="TA220" s="264">
        <f t="shared" si="981"/>
        <v>1706.9685490000002</v>
      </c>
      <c r="TB220" s="264">
        <f t="shared" si="982"/>
        <v>685.95207100000005</v>
      </c>
      <c r="TC220" s="264">
        <f t="shared" si="983"/>
        <v>1030.4549119999999</v>
      </c>
      <c r="TD220" s="264">
        <f t="shared" si="984"/>
        <v>48.580175000000011</v>
      </c>
      <c r="TE220" s="264">
        <f t="shared" si="985"/>
        <v>0</v>
      </c>
      <c r="TF220" s="264">
        <f t="shared" si="985"/>
        <v>0</v>
      </c>
      <c r="TG220" s="264">
        <f t="shared" si="986"/>
        <v>1562.616029</v>
      </c>
      <c r="TH220" s="264">
        <f t="shared" si="987"/>
        <v>109.37479400000001</v>
      </c>
      <c r="TI220" s="264">
        <f t="shared" si="988"/>
        <v>2.7760100000000003</v>
      </c>
      <c r="TJ220" s="264">
        <f t="shared" si="989"/>
        <v>153.51335300000002</v>
      </c>
      <c r="TK220" s="264">
        <f t="shared" si="990"/>
        <v>559.36601500000006</v>
      </c>
      <c r="TL220" s="264">
        <f t="shared" si="991"/>
        <v>2619.9982380000001</v>
      </c>
      <c r="TM220" s="264">
        <f t="shared" si="992"/>
        <v>378.37016300000005</v>
      </c>
      <c r="TN220" s="264">
        <f t="shared" si="993"/>
        <v>0.55520200000000008</v>
      </c>
      <c r="TO220" s="264">
        <f t="shared" si="994"/>
        <v>832.2477980000001</v>
      </c>
      <c r="TP220" s="264">
        <f t="shared" si="994"/>
        <v>0</v>
      </c>
      <c r="TQ220" s="264"/>
      <c r="TR220" s="264"/>
      <c r="TS220" s="264" t="e">
        <f t="shared" si="995"/>
        <v>#REF!</v>
      </c>
      <c r="TT220" s="264">
        <f t="shared" si="996"/>
        <v>771.71346308417537</v>
      </c>
      <c r="TU220" s="264">
        <f t="shared" si="997"/>
        <v>1067.4438957358416</v>
      </c>
      <c r="TV220" s="264">
        <f t="shared" si="998"/>
        <v>54.33146071291214</v>
      </c>
      <c r="TW220" s="264">
        <f t="shared" si="998"/>
        <v>0</v>
      </c>
      <c r="TX220" s="264">
        <f t="shared" si="999"/>
        <v>0</v>
      </c>
      <c r="TY220" s="264">
        <f t="shared" si="1000"/>
        <v>1690.6831844666294</v>
      </c>
      <c r="TZ220" s="264">
        <f t="shared" si="1001"/>
        <v>110.93598790044737</v>
      </c>
      <c r="UA220" s="264">
        <f t="shared" si="1002"/>
        <v>2.8156342106712531</v>
      </c>
      <c r="UB220" s="264">
        <f t="shared" si="1003"/>
        <v>172.96411939500535</v>
      </c>
      <c r="UC220" s="264">
        <f t="shared" si="1004"/>
        <v>629.70046888219042</v>
      </c>
      <c r="UD220" s="264">
        <f t="shared" si="1005"/>
        <v>2785.1129508567478</v>
      </c>
      <c r="UE220" s="264">
        <f t="shared" si="1006"/>
        <v>424.00365121247006</v>
      </c>
      <c r="UF220" s="264">
        <f t="shared" si="1007"/>
        <v>0.56312684213351583</v>
      </c>
      <c r="UG220" s="264">
        <f t="shared" si="1008"/>
        <v>844.12713635814021</v>
      </c>
      <c r="UH220" s="264">
        <f t="shared" si="1008"/>
        <v>0</v>
      </c>
      <c r="UI220" s="191"/>
      <c r="UJ220" s="191"/>
      <c r="UK220" s="191"/>
      <c r="UL220" s="191"/>
      <c r="UM220" s="189"/>
      <c r="UN220" s="191"/>
      <c r="UO220" s="191"/>
      <c r="UP220" s="191"/>
      <c r="UQ220" s="191"/>
      <c r="UR220" s="191"/>
      <c r="US220" s="191"/>
      <c r="UT220" s="191"/>
      <c r="UU220" s="191"/>
      <c r="UV220" s="192"/>
      <c r="UW220" s="191"/>
      <c r="UX220" s="191"/>
      <c r="UY220" s="191"/>
      <c r="UZ220" s="191"/>
      <c r="VA220" s="191"/>
      <c r="VB220" s="191"/>
      <c r="VC220" s="191"/>
      <c r="VD220" s="191"/>
      <c r="VE220" s="191"/>
      <c r="VF220" s="191"/>
      <c r="VG220" s="191"/>
      <c r="VH220" s="191"/>
      <c r="VI220" s="191"/>
      <c r="VJ220" s="191"/>
      <c r="VK220" s="191"/>
      <c r="VL220" s="191"/>
      <c r="VM220" s="191"/>
      <c r="VN220" s="219"/>
      <c r="VO220" s="191"/>
      <c r="VP220" s="191"/>
      <c r="VQ220" s="191"/>
      <c r="VR220" s="191"/>
      <c r="VS220" s="191"/>
      <c r="VT220" s="191"/>
      <c r="VU220" s="191"/>
      <c r="VV220" s="191"/>
    </row>
    <row r="221" spans="1:594" ht="23.1" hidden="1" customHeight="1" thickBot="1" x14ac:dyDescent="0.35">
      <c r="A221" s="265">
        <v>184</v>
      </c>
      <c r="B221" s="266" t="s">
        <v>183</v>
      </c>
      <c r="C221" s="265">
        <v>5</v>
      </c>
      <c r="D221" s="267">
        <v>1525.7</v>
      </c>
      <c r="E221" s="239"/>
      <c r="F221" s="240">
        <f t="shared" si="1009"/>
        <v>1525.7</v>
      </c>
      <c r="G221" s="240"/>
      <c r="H221" s="268">
        <f>662</f>
        <v>662</v>
      </c>
      <c r="I221" s="269">
        <v>3.2551999999999999</v>
      </c>
      <c r="J221" s="269">
        <v>3.2551999999999999</v>
      </c>
      <c r="K221" s="269">
        <f t="shared" si="1220"/>
        <v>2.5781999999999998</v>
      </c>
      <c r="L221" s="269">
        <f t="shared" si="1221"/>
        <v>2.8477999999999999</v>
      </c>
      <c r="M221" s="269">
        <v>0.48570000000000002</v>
      </c>
      <c r="N221" s="269">
        <v>0.26960000000000001</v>
      </c>
      <c r="O221" s="269">
        <v>0.40739999999999998</v>
      </c>
      <c r="P221" s="269">
        <v>1.6400000000000001E-2</v>
      </c>
      <c r="Q221" s="269">
        <v>0</v>
      </c>
      <c r="R221" s="269">
        <v>0</v>
      </c>
      <c r="S221" s="269">
        <v>0.53169999999999995</v>
      </c>
      <c r="T221" s="269">
        <v>3.1600000000000003E-2</v>
      </c>
      <c r="U221" s="269">
        <v>8.0000000000000004E-4</v>
      </c>
      <c r="V221" s="269">
        <v>5.5899999999999998E-2</v>
      </c>
      <c r="W221" s="269">
        <v>0.1236</v>
      </c>
      <c r="X221" s="269">
        <v>0.90300000000000002</v>
      </c>
      <c r="Y221" s="269">
        <v>0.16789999999999999</v>
      </c>
      <c r="Z221" s="269">
        <v>5.0000000000000001E-4</v>
      </c>
      <c r="AA221" s="269">
        <v>0.2611</v>
      </c>
      <c r="AB221" s="269">
        <v>0</v>
      </c>
      <c r="AC221" s="244">
        <v>156.80000000000001</v>
      </c>
      <c r="AD221" s="243">
        <f t="shared" si="1217"/>
        <v>34.496000000000002</v>
      </c>
      <c r="AE221" s="243">
        <f t="shared" si="806"/>
        <v>0</v>
      </c>
      <c r="AF221" s="243">
        <f t="shared" si="1010"/>
        <v>0</v>
      </c>
      <c r="AG221" s="243">
        <f t="shared" si="1011"/>
        <v>0</v>
      </c>
      <c r="AH221" s="244">
        <v>5.6930360193749996</v>
      </c>
      <c r="AI221" s="243">
        <f t="shared" si="807"/>
        <v>22.382280542076877</v>
      </c>
      <c r="AJ221" s="243">
        <f t="shared" si="1012"/>
        <v>0.72146255157181849</v>
      </c>
      <c r="AK221" s="243">
        <f t="shared" si="1013"/>
        <v>19.091978941354729</v>
      </c>
      <c r="AL221" s="243">
        <f t="shared" si="808"/>
        <v>10.968565828072595</v>
      </c>
      <c r="AM221" s="243">
        <f t="shared" si="1014"/>
        <v>276.40785886742935</v>
      </c>
      <c r="AN221" s="244">
        <v>275.99</v>
      </c>
      <c r="AO221" s="244">
        <v>60.717799999999997</v>
      </c>
      <c r="AP221" s="243">
        <f t="shared" si="1015"/>
        <v>0</v>
      </c>
      <c r="AQ221" s="243">
        <f t="shared" si="1016"/>
        <v>0</v>
      </c>
      <c r="AR221" s="243">
        <f t="shared" si="1017"/>
        <v>0</v>
      </c>
      <c r="AS221" s="244">
        <v>22.1490858742083</v>
      </c>
      <c r="AT221" s="244" t="e">
        <f t="shared" si="809"/>
        <v>#REF!</v>
      </c>
      <c r="AU221" s="243">
        <f t="shared" si="810"/>
        <v>40.774023044118039</v>
      </c>
      <c r="AV221" s="243">
        <f t="shared" si="1018"/>
        <v>1.31429550478362</v>
      </c>
      <c r="AW221" s="243">
        <f t="shared" si="1019"/>
        <v>34.780047897674159</v>
      </c>
      <c r="AX221" s="243">
        <f t="shared" si="811"/>
        <v>19.981545445916321</v>
      </c>
      <c r="AY221" s="243">
        <f t="shared" si="1020"/>
        <v>503.53494523709122</v>
      </c>
      <c r="AZ221" s="244">
        <v>76</v>
      </c>
      <c r="BA221" s="243">
        <f t="shared" si="1021"/>
        <v>387.38466666666659</v>
      </c>
      <c r="BB221" s="243">
        <f t="shared" si="1022"/>
        <v>40.398686666666656</v>
      </c>
      <c r="BC221" s="243">
        <f t="shared" si="1023"/>
        <v>32.318949333333329</v>
      </c>
      <c r="BD221" s="243">
        <f t="shared" si="1024"/>
        <v>8.0797373333333269</v>
      </c>
      <c r="BE221" s="244">
        <v>15.1495075</v>
      </c>
      <c r="BF221" s="243">
        <f t="shared" si="1025"/>
        <v>12.119606000000001</v>
      </c>
      <c r="BG221" s="243">
        <f t="shared" si="1026"/>
        <v>3.0299014999999994</v>
      </c>
      <c r="BH221" s="243">
        <f t="shared" si="812"/>
        <v>50.326900180887613</v>
      </c>
      <c r="BI221" s="243">
        <f t="shared" si="1027"/>
        <v>1.6222195834309849</v>
      </c>
      <c r="BJ221" s="243">
        <f t="shared" si="1028"/>
        <v>42.928606699878777</v>
      </c>
      <c r="BK221" s="243">
        <f t="shared" si="813"/>
        <v>24.662988050711046</v>
      </c>
      <c r="BL221" s="243">
        <f t="shared" si="1029"/>
        <v>621.50729887791829</v>
      </c>
      <c r="BM221" s="244">
        <v>9.1999999999999993</v>
      </c>
      <c r="BN221" s="243">
        <f t="shared" si="1030"/>
        <v>2.024</v>
      </c>
      <c r="BO221" s="243">
        <f t="shared" si="814"/>
        <v>0</v>
      </c>
      <c r="BP221" s="243">
        <f t="shared" si="1031"/>
        <v>0</v>
      </c>
      <c r="BQ221" s="243">
        <f t="shared" si="1032"/>
        <v>0</v>
      </c>
      <c r="BR221" s="244">
        <v>1.01079151540833</v>
      </c>
      <c r="BS221" s="243">
        <f t="shared" si="815"/>
        <v>1.3901410027954915</v>
      </c>
      <c r="BT221" s="243">
        <f t="shared" si="1033"/>
        <v>4.4809315701141605E-2</v>
      </c>
      <c r="BU221" s="243">
        <f t="shared" si="1034"/>
        <v>1.185783669407199</v>
      </c>
      <c r="BV221" s="243">
        <f t="shared" si="816"/>
        <v>0.68124662591019114</v>
      </c>
      <c r="BW221" s="243">
        <f t="shared" si="1035"/>
        <v>17.167414972936815</v>
      </c>
      <c r="BX221" s="244">
        <v>0</v>
      </c>
      <c r="BY221" s="243">
        <f t="shared" si="817"/>
        <v>0</v>
      </c>
      <c r="BZ221" s="243">
        <f t="shared" si="1036"/>
        <v>0</v>
      </c>
      <c r="CA221" s="243">
        <f t="shared" si="1037"/>
        <v>0</v>
      </c>
      <c r="CB221" s="243">
        <f t="shared" si="818"/>
        <v>0</v>
      </c>
      <c r="CC221" s="243">
        <f t="shared" si="1038"/>
        <v>0</v>
      </c>
      <c r="CD221" s="245"/>
      <c r="CE221" s="243">
        <f t="shared" si="819"/>
        <v>0</v>
      </c>
      <c r="CF221" s="243">
        <f t="shared" si="1039"/>
        <v>0</v>
      </c>
      <c r="CG221" s="243">
        <f t="shared" si="1040"/>
        <v>0</v>
      </c>
      <c r="CH221" s="243">
        <f t="shared" si="820"/>
        <v>0</v>
      </c>
      <c r="CI221" s="243">
        <f t="shared" si="1041"/>
        <v>0</v>
      </c>
      <c r="CJ221" s="245"/>
      <c r="CK221" s="243">
        <f t="shared" si="821"/>
        <v>0</v>
      </c>
      <c r="CL221" s="243">
        <f t="shared" si="1042"/>
        <v>0</v>
      </c>
      <c r="CM221" s="243">
        <f t="shared" si="1043"/>
        <v>0</v>
      </c>
      <c r="CN221" s="243">
        <f t="shared" si="822"/>
        <v>0</v>
      </c>
      <c r="CO221" s="243">
        <f t="shared" si="1044"/>
        <v>0</v>
      </c>
      <c r="CP221" s="243">
        <v>0</v>
      </c>
      <c r="CQ221" s="243">
        <f t="shared" si="823"/>
        <v>0</v>
      </c>
      <c r="CR221" s="243">
        <f t="shared" si="1178"/>
        <v>0</v>
      </c>
      <c r="CS221" s="243">
        <f t="shared" si="1045"/>
        <v>0</v>
      </c>
      <c r="CT221" s="243">
        <f t="shared" si="824"/>
        <v>0</v>
      </c>
      <c r="CU221" s="243">
        <f t="shared" si="1046"/>
        <v>0</v>
      </c>
      <c r="CV221" s="243"/>
      <c r="CW221" s="243">
        <f t="shared" si="825"/>
        <v>0</v>
      </c>
      <c r="CX221" s="243">
        <f t="shared" si="1179"/>
        <v>0</v>
      </c>
      <c r="CY221" s="243">
        <f t="shared" si="1047"/>
        <v>0</v>
      </c>
      <c r="CZ221" s="243">
        <f t="shared" si="826"/>
        <v>0</v>
      </c>
      <c r="DA221" s="243">
        <f t="shared" si="1048"/>
        <v>0</v>
      </c>
      <c r="DB221" s="244">
        <v>13.94</v>
      </c>
      <c r="DC221" s="243">
        <f t="shared" si="1049"/>
        <v>3.0667999999999997</v>
      </c>
      <c r="DD221" s="243">
        <f t="shared" si="827"/>
        <v>0</v>
      </c>
      <c r="DE221" s="244">
        <v>0.57517813976000098</v>
      </c>
      <c r="DF221" s="244">
        <v>2.3098829375000001E-2</v>
      </c>
      <c r="DG221" s="243">
        <f t="shared" si="828"/>
        <v>2.000323366470405</v>
      </c>
      <c r="DH221" s="243">
        <f t="shared" si="829"/>
        <v>0.98027001678027037</v>
      </c>
      <c r="DI221" s="243">
        <f t="shared" si="1050"/>
        <v>24.702804422862812</v>
      </c>
      <c r="DJ221" s="244">
        <v>92.54</v>
      </c>
      <c r="DK221" s="243">
        <f t="shared" si="1051"/>
        <v>20.358800000000002</v>
      </c>
      <c r="DL221" s="243">
        <f t="shared" si="830"/>
        <v>0</v>
      </c>
      <c r="DM221" s="244">
        <v>3.8813533285899999</v>
      </c>
      <c r="DN221" s="244">
        <v>5.1351232441666701</v>
      </c>
      <c r="DO221" s="243">
        <f t="shared" si="831"/>
        <v>13.852252783997303</v>
      </c>
      <c r="DP221" s="243">
        <f t="shared" si="832"/>
        <v>6.7883764678376997</v>
      </c>
      <c r="DQ221" s="243">
        <f t="shared" si="1052"/>
        <v>171.06708698951002</v>
      </c>
      <c r="DR221" s="244">
        <v>20.02</v>
      </c>
      <c r="DS221" s="243">
        <f t="shared" si="1053"/>
        <v>4.4043999999999999</v>
      </c>
      <c r="DT221" s="243">
        <f t="shared" si="833"/>
        <v>0</v>
      </c>
      <c r="DU221" s="244">
        <v>0.84665949288999998</v>
      </c>
      <c r="DV221" s="244">
        <v>0</v>
      </c>
      <c r="DW221" s="243">
        <f t="shared" si="834"/>
        <v>2.8713473328015402</v>
      </c>
      <c r="DX221" s="243">
        <f t="shared" si="835"/>
        <v>1.4071203412845772</v>
      </c>
      <c r="DY221" s="243">
        <f t="shared" si="836"/>
        <v>35.459432600371343</v>
      </c>
      <c r="DZ221" s="244">
        <v>79.11</v>
      </c>
      <c r="EA221" s="243">
        <f t="shared" si="1054"/>
        <v>17.404199999999999</v>
      </c>
      <c r="EB221" s="243">
        <f t="shared" si="837"/>
        <v>0</v>
      </c>
      <c r="EC221" s="244">
        <v>3.2776361047999898</v>
      </c>
      <c r="ED221" s="244">
        <v>3.6958127E-2</v>
      </c>
      <c r="EE221" s="243">
        <f t="shared" si="838"/>
        <v>11.342743351734804</v>
      </c>
      <c r="EF221" s="243">
        <f t="shared" si="839"/>
        <v>5.5585768791767407</v>
      </c>
      <c r="EG221" s="243">
        <f t="shared" si="840"/>
        <v>140.07613735525385</v>
      </c>
      <c r="EH221" s="244">
        <v>5.57</v>
      </c>
      <c r="EI221" s="243">
        <f t="shared" si="1055"/>
        <v>1.2254</v>
      </c>
      <c r="EJ221" s="243">
        <f t="shared" si="841"/>
        <v>0</v>
      </c>
      <c r="EK221" s="244">
        <v>0.23511581378499999</v>
      </c>
      <c r="EL221" s="244">
        <v>0</v>
      </c>
      <c r="EM221" s="243">
        <f t="shared" si="842"/>
        <v>0.79882099267781903</v>
      </c>
      <c r="EN221" s="243">
        <f t="shared" si="843"/>
        <v>0.391466840323141</v>
      </c>
      <c r="EO221" s="243">
        <f t="shared" si="1056"/>
        <v>9.8649643761431509</v>
      </c>
      <c r="EP221" s="244">
        <v>0</v>
      </c>
      <c r="EQ221" s="244">
        <v>176.9812</v>
      </c>
      <c r="ER221" s="244">
        <v>0</v>
      </c>
      <c r="ES221" s="244">
        <v>0</v>
      </c>
      <c r="ET221" s="244">
        <v>0</v>
      </c>
      <c r="EU221" s="243">
        <f t="shared" si="844"/>
        <v>20.108950980824158</v>
      </c>
      <c r="EV221" s="243">
        <f t="shared" si="1057"/>
        <v>0.64818484679362431</v>
      </c>
      <c r="EW221" s="243">
        <f t="shared" si="1058"/>
        <v>17.152839628512897</v>
      </c>
      <c r="EX221" s="243">
        <f t="shared" si="845"/>
        <v>9.8545075490412088</v>
      </c>
      <c r="EY221" s="243">
        <f t="shared" si="1059"/>
        <v>248.33359023583841</v>
      </c>
      <c r="EZ221" s="245">
        <f t="shared" si="1060"/>
        <v>211.18</v>
      </c>
      <c r="FA221" s="245">
        <f t="shared" si="1060"/>
        <v>46.459600000000002</v>
      </c>
      <c r="FB221" s="245">
        <f t="shared" si="1060"/>
        <v>0</v>
      </c>
      <c r="FC221" s="245">
        <f t="shared" si="1061"/>
        <v>0</v>
      </c>
      <c r="FD221" s="245">
        <f t="shared" si="1062"/>
        <v>0</v>
      </c>
      <c r="FE221" s="245">
        <f t="shared" si="1063"/>
        <v>14.01112308036666</v>
      </c>
      <c r="FF221" s="245">
        <f t="shared" si="1064"/>
        <v>50.974438808506029</v>
      </c>
      <c r="FG221" s="245">
        <f t="shared" si="1065"/>
        <v>1.6430921155951961</v>
      </c>
      <c r="FH221" s="245">
        <f t="shared" si="1066"/>
        <v>43.480954072121008</v>
      </c>
      <c r="FI221" s="245">
        <f t="shared" si="1067"/>
        <v>24.980318094443639</v>
      </c>
      <c r="FJ221" s="245">
        <f t="shared" si="1067"/>
        <v>629.50401597997961</v>
      </c>
      <c r="FK221" s="244">
        <f t="shared" si="846"/>
        <v>34.340000074460328</v>
      </c>
      <c r="FL221" s="244">
        <v>3.9017781446776301</v>
      </c>
      <c r="FM221" s="243">
        <f t="shared" si="1068"/>
        <v>0.12576854313993302</v>
      </c>
      <c r="FN221" s="243">
        <f t="shared" si="1069"/>
        <v>3.3281982160836225</v>
      </c>
      <c r="FO221" s="244">
        <v>1.91208890723388</v>
      </c>
      <c r="FP221" s="244">
        <f t="shared" si="1070"/>
        <v>48.184640551646204</v>
      </c>
      <c r="FQ221" s="244">
        <f t="shared" si="847"/>
        <v>0.88000000190812744</v>
      </c>
      <c r="FR221" s="244">
        <v>9.9987325780906106E-2</v>
      </c>
      <c r="FS221" s="243">
        <f t="shared" si="1071"/>
        <v>3.2229562598468575E-3</v>
      </c>
      <c r="FT221" s="243">
        <f t="shared" si="1072"/>
        <v>8.5288713749376494E-2</v>
      </c>
      <c r="FU221" s="244">
        <v>4.8999366289045297E-2</v>
      </c>
      <c r="FV221" s="244">
        <f t="shared" si="1073"/>
        <v>1.2347840327736945</v>
      </c>
      <c r="FW221" s="270">
        <v>7.3829999999999998E-3</v>
      </c>
      <c r="FX221" s="243">
        <f t="shared" si="1074"/>
        <v>32.842940523544442</v>
      </c>
      <c r="FY221" s="243">
        <f t="shared" si="1075"/>
        <v>7.2254469151797771</v>
      </c>
      <c r="FZ221" s="243">
        <f t="shared" si="848"/>
        <v>0</v>
      </c>
      <c r="GA221" s="243">
        <f t="shared" si="1076"/>
        <v>0</v>
      </c>
      <c r="GB221" s="243">
        <f t="shared" si="1077"/>
        <v>0</v>
      </c>
      <c r="GC221" s="243">
        <f t="shared" si="1078"/>
        <v>0.57489601554558434</v>
      </c>
      <c r="GD221" s="243">
        <f t="shared" si="849"/>
        <v>4.617969562200126</v>
      </c>
      <c r="GE221" s="243">
        <f t="shared" si="1079"/>
        <v>0.14885400516549618</v>
      </c>
      <c r="GF221" s="243">
        <f t="shared" si="1080"/>
        <v>3.9391060918746259</v>
      </c>
      <c r="GG221" s="243">
        <f t="shared" si="850"/>
        <v>2.2630626508234961</v>
      </c>
      <c r="GH221" s="247">
        <f t="shared" si="1081"/>
        <v>57.029178800752106</v>
      </c>
      <c r="GI221" s="244">
        <v>60</v>
      </c>
      <c r="GJ221" s="244">
        <v>4057.38</v>
      </c>
      <c r="GK221" s="244">
        <v>892.62360000000001</v>
      </c>
      <c r="GL221" s="244">
        <v>2488.6889988705602</v>
      </c>
      <c r="GM221" s="244">
        <v>71.022008333333304</v>
      </c>
      <c r="GN221" s="271">
        <v>72.2</v>
      </c>
      <c r="GO221" s="243">
        <f t="shared" si="1082"/>
        <v>15.884</v>
      </c>
      <c r="GP221" s="243">
        <f t="shared" si="851"/>
        <v>0</v>
      </c>
      <c r="GQ221" s="243">
        <f t="shared" si="1083"/>
        <v>0</v>
      </c>
      <c r="GR221" s="243">
        <f t="shared" si="1084"/>
        <v>0</v>
      </c>
      <c r="GS221" s="244">
        <v>1.44454909583333</v>
      </c>
      <c r="GT221" s="244">
        <v>0.61623920886666705</v>
      </c>
      <c r="GU221" s="245"/>
      <c r="GV221" s="243">
        <f t="shared" si="852"/>
        <v>10.242427609237495</v>
      </c>
      <c r="GW221" s="243">
        <f t="shared" si="1085"/>
        <v>0.33015080582867368</v>
      </c>
      <c r="GX221" s="243">
        <f t="shared" si="1086"/>
        <v>8.7367420784623668</v>
      </c>
      <c r="GY221" s="243">
        <f t="shared" si="853"/>
        <v>5.0193607956968753</v>
      </c>
      <c r="GZ221" s="243">
        <f t="shared" si="1087"/>
        <v>126.48789205156123</v>
      </c>
      <c r="HA221" s="244">
        <v>0</v>
      </c>
      <c r="HB221" s="244">
        <v>44</v>
      </c>
      <c r="HC221" s="244">
        <v>0</v>
      </c>
      <c r="HD221" s="244">
        <v>0</v>
      </c>
      <c r="HE221" s="244">
        <v>47.23</v>
      </c>
      <c r="HF221" s="243">
        <f t="shared" si="1088"/>
        <v>10.390599999999999</v>
      </c>
      <c r="HG221" s="243">
        <f t="shared" si="854"/>
        <v>0</v>
      </c>
      <c r="HH221" s="244">
        <v>2.0311072811550002</v>
      </c>
      <c r="HI221" s="244">
        <v>48.722444141799997</v>
      </c>
      <c r="HJ221" s="243">
        <f t="shared" si="855"/>
        <v>12.313683592113831</v>
      </c>
      <c r="HK221" s="243">
        <f t="shared" si="856"/>
        <v>6.0343917507534419</v>
      </c>
      <c r="HL221" s="243">
        <f t="shared" si="857"/>
        <v>152.06667211898673</v>
      </c>
      <c r="HM221" s="244">
        <v>43.28</v>
      </c>
      <c r="HN221" s="243">
        <f t="shared" si="1089"/>
        <v>9.5216000000000012</v>
      </c>
      <c r="HO221" s="243">
        <f t="shared" si="858"/>
        <v>0</v>
      </c>
      <c r="HP221" s="244">
        <v>1.8673012769349999</v>
      </c>
      <c r="HQ221" s="244">
        <v>41.192970540877297</v>
      </c>
      <c r="HR221" s="243">
        <f t="shared" si="859"/>
        <v>10.892013848445124</v>
      </c>
      <c r="HS221" s="243">
        <f t="shared" si="860"/>
        <v>5.3376942833128709</v>
      </c>
      <c r="HT221" s="243">
        <f t="shared" si="861"/>
        <v>134.50989593948435</v>
      </c>
      <c r="HU221" s="244">
        <v>32.81</v>
      </c>
      <c r="HV221" s="243">
        <f t="shared" si="1090"/>
        <v>7.2182000000000004</v>
      </c>
      <c r="HW221" s="243">
        <f t="shared" si="862"/>
        <v>0</v>
      </c>
      <c r="HX221" s="244">
        <v>1.3399346305399999</v>
      </c>
      <c r="HY221" s="244">
        <v>73.817672050309994</v>
      </c>
      <c r="HZ221" s="243">
        <f t="shared" si="863"/>
        <v>13.087637219274702</v>
      </c>
      <c r="IA221" s="243">
        <f t="shared" si="864"/>
        <v>6.4136721950062352</v>
      </c>
      <c r="IB221" s="243">
        <f t="shared" si="865"/>
        <v>161.62453931415712</v>
      </c>
      <c r="IC221" s="244">
        <v>13.25</v>
      </c>
      <c r="ID221" s="243">
        <f t="shared" si="1091"/>
        <v>2.915</v>
      </c>
      <c r="IE221" s="243">
        <f t="shared" si="866"/>
        <v>0</v>
      </c>
      <c r="IF221" s="244">
        <v>0.58436901343500003</v>
      </c>
      <c r="IG221" s="244">
        <v>0.99810964923583301</v>
      </c>
      <c r="IH221" s="243">
        <f t="shared" si="867"/>
        <v>2.0165033261209127</v>
      </c>
      <c r="II221" s="243">
        <f t="shared" si="868"/>
        <v>0.98819909943958728</v>
      </c>
      <c r="IJ221" s="243">
        <f t="shared" si="1092"/>
        <v>24.902617305877598</v>
      </c>
      <c r="IK221" s="244">
        <v>13.99</v>
      </c>
      <c r="IL221" s="243">
        <f t="shared" si="1093"/>
        <v>3.0777999999999999</v>
      </c>
      <c r="IM221" s="243">
        <f t="shared" si="869"/>
        <v>0</v>
      </c>
      <c r="IN221" s="244">
        <v>0.64243259475500003</v>
      </c>
      <c r="IO221" s="244">
        <v>28.480906871679998</v>
      </c>
      <c r="IP221" s="243">
        <f t="shared" si="870"/>
        <v>5.2483278409173035</v>
      </c>
      <c r="IQ221" s="243">
        <f t="shared" si="871"/>
        <v>2.5719733653676151</v>
      </c>
      <c r="IR221" s="243">
        <f t="shared" si="1094"/>
        <v>64.8137288072639</v>
      </c>
      <c r="IS221" s="244">
        <v>2.56</v>
      </c>
      <c r="IT221" s="243">
        <f t="shared" si="1095"/>
        <v>0.56320000000000003</v>
      </c>
      <c r="IU221" s="243">
        <f t="shared" si="872"/>
        <v>0</v>
      </c>
      <c r="IV221" s="244">
        <v>0.11195810654</v>
      </c>
      <c r="IW221" s="244">
        <v>0.265634967338649</v>
      </c>
      <c r="IX221" s="243">
        <f t="shared" si="873"/>
        <v>0.39776697364824332</v>
      </c>
      <c r="IY221" s="243">
        <f t="shared" si="874"/>
        <v>0.19492800237634464</v>
      </c>
      <c r="IZ221" s="243">
        <f t="shared" si="1096"/>
        <v>4.9121856598838844</v>
      </c>
      <c r="JA221" s="244">
        <v>25.464375</v>
      </c>
      <c r="JB221" s="243">
        <f t="shared" si="1097"/>
        <v>5.6021625000000004</v>
      </c>
      <c r="JC221" s="244">
        <v>185.06812500000001</v>
      </c>
      <c r="JD221" s="243">
        <f t="shared" si="875"/>
        <v>0</v>
      </c>
      <c r="JE221" s="243">
        <f t="shared" si="876"/>
        <v>24.557644164857471</v>
      </c>
      <c r="JF221" s="243">
        <f t="shared" si="877"/>
        <v>12.034615333242876</v>
      </c>
      <c r="JG221" s="243">
        <f t="shared" si="1098"/>
        <v>303.2723063977204</v>
      </c>
      <c r="JH221" s="244">
        <v>0</v>
      </c>
      <c r="JI221" s="243">
        <f t="shared" si="1099"/>
        <v>0</v>
      </c>
      <c r="JJ221" s="244">
        <v>0</v>
      </c>
      <c r="JK221" s="243">
        <f t="shared" si="878"/>
        <v>0</v>
      </c>
      <c r="JL221" s="243">
        <f t="shared" si="879"/>
        <v>0</v>
      </c>
      <c r="JM221" s="243">
        <f t="shared" si="880"/>
        <v>0</v>
      </c>
      <c r="JN221" s="243">
        <f t="shared" si="1100"/>
        <v>0</v>
      </c>
      <c r="JO221" s="244">
        <v>9.6445714285714192</v>
      </c>
      <c r="JP221" s="243">
        <f t="shared" si="1101"/>
        <v>2.1218057142857121</v>
      </c>
      <c r="JQ221" s="244">
        <v>11.750247619047601</v>
      </c>
      <c r="JR221" s="243">
        <f t="shared" si="881"/>
        <v>0</v>
      </c>
      <c r="JS221" s="243">
        <f t="shared" si="882"/>
        <v>2.6720050184515518</v>
      </c>
      <c r="JT221" s="243">
        <f t="shared" si="883"/>
        <v>1.309431489017814</v>
      </c>
      <c r="JU221" s="243">
        <f t="shared" si="1102"/>
        <v>32.997673523248913</v>
      </c>
      <c r="JV221" s="244">
        <v>12.4346428571428</v>
      </c>
      <c r="JW221" s="243">
        <f t="shared" si="1103"/>
        <v>2.7356214285714158</v>
      </c>
      <c r="JX221" s="244">
        <v>25.511500000000002</v>
      </c>
      <c r="JY221" s="243">
        <f t="shared" si="884"/>
        <v>0</v>
      </c>
      <c r="JZ221" s="243">
        <f t="shared" si="885"/>
        <v>4.6223418297246823</v>
      </c>
      <c r="KA221" s="243">
        <f t="shared" si="886"/>
        <v>2.265205305771945</v>
      </c>
      <c r="KB221" s="243">
        <f t="shared" si="1104"/>
        <v>57.083173705453007</v>
      </c>
      <c r="KC221" s="244">
        <v>59.606666666666698</v>
      </c>
      <c r="KD221" s="243">
        <f t="shared" si="1105"/>
        <v>13.113466666666673</v>
      </c>
      <c r="KE221" s="244">
        <v>33.273333333333298</v>
      </c>
      <c r="KF221" s="243">
        <f t="shared" si="887"/>
        <v>0</v>
      </c>
      <c r="KG221" s="243">
        <f t="shared" si="888"/>
        <v>12.043185521895088</v>
      </c>
      <c r="KH221" s="243">
        <f t="shared" si="889"/>
        <v>5.9018326094280873</v>
      </c>
      <c r="KI221" s="243">
        <f t="shared" si="1106"/>
        <v>148.7261817575878</v>
      </c>
      <c r="KJ221" s="244">
        <v>17.4874222222222</v>
      </c>
      <c r="KK221" s="243">
        <f t="shared" si="1107"/>
        <v>3.8472328888888843</v>
      </c>
      <c r="KL221" s="244">
        <v>16.950577777777699</v>
      </c>
      <c r="KM221" s="243">
        <f t="shared" si="890"/>
        <v>0</v>
      </c>
      <c r="KN221" s="243">
        <f t="shared" si="891"/>
        <v>4.3500432331349392</v>
      </c>
      <c r="KO221" s="243">
        <f t="shared" si="892"/>
        <v>2.1317638061011865</v>
      </c>
      <c r="KP221" s="243">
        <f t="shared" si="1108"/>
        <v>53.720447913749886</v>
      </c>
      <c r="KQ221" s="243">
        <f t="shared" si="1109"/>
        <v>277.75767817460314</v>
      </c>
      <c r="KR221" s="243">
        <f t="shared" si="1109"/>
        <v>61.106689198412681</v>
      </c>
      <c r="KS221" s="243">
        <f t="shared" si="1110"/>
        <v>472.60862485476048</v>
      </c>
      <c r="KT221" s="243">
        <f t="shared" si="1111"/>
        <v>0</v>
      </c>
      <c r="KU221" s="243">
        <f t="shared" si="1112"/>
        <v>0</v>
      </c>
      <c r="KV221" s="243">
        <f t="shared" si="1113"/>
        <v>0</v>
      </c>
      <c r="KW221" s="243">
        <f t="shared" si="1114"/>
        <v>92.201152568583851</v>
      </c>
      <c r="KX221" s="243">
        <f t="shared" si="1115"/>
        <v>2.9719794935525634</v>
      </c>
      <c r="KY221" s="243">
        <f t="shared" si="1116"/>
        <v>78.647144999313682</v>
      </c>
      <c r="KZ221" s="243">
        <f t="shared" si="1117"/>
        <v>45.183707239817998</v>
      </c>
      <c r="LA221" s="243">
        <f t="shared" si="1117"/>
        <v>1138.6294224434134</v>
      </c>
      <c r="LB221" s="244">
        <v>95.02</v>
      </c>
      <c r="LC221" s="243">
        <f t="shared" si="1118"/>
        <v>20.904399999999999</v>
      </c>
      <c r="LD221" s="243">
        <f t="shared" si="893"/>
        <v>0</v>
      </c>
      <c r="LE221" s="243">
        <f t="shared" si="1119"/>
        <v>0</v>
      </c>
      <c r="LF221" s="243">
        <f t="shared" si="1120"/>
        <v>0</v>
      </c>
      <c r="LG221" s="244">
        <v>8.3873486070416696</v>
      </c>
      <c r="LH221" s="243">
        <f t="shared" si="894"/>
        <v>14.1245446356988</v>
      </c>
      <c r="LI221" s="243">
        <f t="shared" si="1121"/>
        <v>0.45528559940548963</v>
      </c>
      <c r="LJ221" s="243">
        <f t="shared" si="1122"/>
        <v>12.048169454137485</v>
      </c>
      <c r="LK221" s="243">
        <f t="shared" si="895"/>
        <v>6.9218146621370238</v>
      </c>
      <c r="LL221" s="243">
        <f t="shared" si="1123"/>
        <v>174.42972948585299</v>
      </c>
      <c r="LM221" s="243">
        <f t="shared" si="896"/>
        <v>0.54166666784117723</v>
      </c>
      <c r="LN221" s="244">
        <v>6.1545228937110799E-2</v>
      </c>
      <c r="LO221" s="243">
        <f t="shared" si="1124"/>
        <v>1.9838272432769494E-3</v>
      </c>
      <c r="LP221" s="243">
        <f t="shared" si="1125"/>
        <v>5.2497787819218517E-2</v>
      </c>
      <c r="LQ221" s="243">
        <f t="shared" si="897"/>
        <v>3.0160594838914402E-2</v>
      </c>
      <c r="LR221" s="243">
        <f t="shared" si="1126"/>
        <v>0.7600469899406429</v>
      </c>
      <c r="LS221" s="244">
        <v>283.8766</v>
      </c>
      <c r="LT221" s="243">
        <f t="shared" si="898"/>
        <v>32.254615936625058</v>
      </c>
      <c r="LU221" s="243">
        <f t="shared" si="1127"/>
        <v>1.0396839352388556</v>
      </c>
      <c r="LV221" s="243">
        <f t="shared" si="1128"/>
        <v>27.513034119372588</v>
      </c>
      <c r="LW221" s="243">
        <f t="shared" si="899"/>
        <v>15.806560796831253</v>
      </c>
      <c r="LX221" s="243">
        <f t="shared" si="1129"/>
        <v>398.32533208014758</v>
      </c>
      <c r="LY221" s="245">
        <f t="shared" si="900"/>
        <v>0</v>
      </c>
      <c r="LZ221" s="244">
        <v>0</v>
      </c>
      <c r="MA221" s="249">
        <f t="shared" si="1130"/>
        <v>0</v>
      </c>
      <c r="MB221" s="249">
        <f t="shared" si="1131"/>
        <v>0</v>
      </c>
      <c r="MC221" s="249">
        <f t="shared" si="901"/>
        <v>0</v>
      </c>
      <c r="MD221" s="247">
        <f t="shared" si="1132"/>
        <v>0</v>
      </c>
      <c r="ME221" s="250">
        <f t="shared" si="1133"/>
        <v>3993.2025603714433</v>
      </c>
      <c r="MF221" s="251">
        <f t="shared" si="1180"/>
        <v>1379.8085548117401</v>
      </c>
      <c r="MG221" s="252" t="e">
        <f t="shared" si="1134"/>
        <v>#REF!</v>
      </c>
      <c r="MH221" s="252" t="e">
        <f t="shared" si="1181"/>
        <v>#REF!</v>
      </c>
      <c r="MI221" s="252">
        <f t="shared" si="1135"/>
        <v>283.8766</v>
      </c>
      <c r="MJ221" s="252">
        <f t="shared" si="1136"/>
        <v>0</v>
      </c>
      <c r="MK221" s="252">
        <f t="shared" si="1182"/>
        <v>387.38466666666659</v>
      </c>
      <c r="ML221" s="252">
        <f t="shared" si="1137"/>
        <v>0</v>
      </c>
      <c r="MM221" s="252">
        <f t="shared" si="1138"/>
        <v>0</v>
      </c>
      <c r="MN221" s="252">
        <f t="shared" si="1139"/>
        <v>176.9812</v>
      </c>
      <c r="MO221" s="252">
        <f t="shared" si="1140"/>
        <v>34.340000074460328</v>
      </c>
      <c r="MP221" s="253">
        <f t="shared" si="1141"/>
        <v>0.88000000190812744</v>
      </c>
      <c r="MQ221" s="254">
        <f t="shared" si="1183"/>
        <v>0</v>
      </c>
      <c r="MR221" s="255">
        <f t="shared" si="1142"/>
        <v>0</v>
      </c>
      <c r="MS221" s="255">
        <f t="shared" si="1184"/>
        <v>0</v>
      </c>
      <c r="MT221" s="255">
        <f t="shared" si="1185"/>
        <v>343.46075557094917</v>
      </c>
      <c r="MU221" s="255">
        <f t="shared" si="902"/>
        <v>11.070993083710521</v>
      </c>
      <c r="MV221" s="255">
        <f t="shared" si="1143"/>
        <v>357.42387869110928</v>
      </c>
      <c r="MW221" s="255" t="e">
        <f t="shared" si="903"/>
        <v>#REF!</v>
      </c>
      <c r="MX221" s="255" t="e">
        <f t="shared" si="904"/>
        <v>#REF!</v>
      </c>
      <c r="MY221" s="256" t="e">
        <f t="shared" si="1144"/>
        <v>#REF!</v>
      </c>
      <c r="MZ221" s="254">
        <f t="shared" si="1145"/>
        <v>214.58821430845279</v>
      </c>
      <c r="NA221" s="255">
        <f t="shared" si="905"/>
        <v>241.84091752562631</v>
      </c>
      <c r="NB221" s="255">
        <f t="shared" si="1146"/>
        <v>0.72146255157181849</v>
      </c>
      <c r="NC221" s="255">
        <f t="shared" si="906"/>
        <v>0.89461356394905489</v>
      </c>
      <c r="ND221" s="255">
        <f t="shared" si="1147"/>
        <v>219.37131656145189</v>
      </c>
      <c r="NE221" s="255">
        <f t="shared" si="1215"/>
        <v>0.97819631878965718</v>
      </c>
      <c r="NF221" s="256">
        <f t="shared" si="1186"/>
        <v>3.2887734042919741E-3</v>
      </c>
      <c r="NG221" s="257">
        <f t="shared" si="1187"/>
        <v>1.1250202381033165</v>
      </c>
      <c r="NH221" s="254">
        <f t="shared" si="1148"/>
        <v>379.13945843516251</v>
      </c>
      <c r="NI221" s="255">
        <f t="shared" si="907"/>
        <v>427.29016965642813</v>
      </c>
      <c r="NJ221" s="255" t="e">
        <f t="shared" si="1149"/>
        <v>#REF!</v>
      </c>
      <c r="NK221" s="255" t="e">
        <f t="shared" si="908"/>
        <v>#REF!</v>
      </c>
      <c r="NL221" s="255">
        <f t="shared" si="1150"/>
        <v>399.63090891832638</v>
      </c>
      <c r="NM221" s="255">
        <f t="shared" si="1188"/>
        <v>0.94872406006175125</v>
      </c>
      <c r="NN221" s="256" t="e">
        <f t="shared" si="1189"/>
        <v>#REF!</v>
      </c>
      <c r="NO221" s="257" t="e">
        <f t="shared" si="1216"/>
        <v>#REF!</v>
      </c>
      <c r="NP221" s="254">
        <f t="shared" si="1151"/>
        <v>52.372900173852109</v>
      </c>
      <c r="NQ221" s="255">
        <f t="shared" si="909"/>
        <v>59.024258495931328</v>
      </c>
      <c r="NR221" s="255">
        <f t="shared" si="1152"/>
        <v>46.060774916764309</v>
      </c>
      <c r="NS221" s="255">
        <f t="shared" si="910"/>
        <v>57.115360896787742</v>
      </c>
      <c r="NT221" s="255">
        <f t="shared" si="1153"/>
        <v>493.25976101422083</v>
      </c>
      <c r="NU221" s="255">
        <f t="shared" si="1154"/>
        <v>0.1061771186568413</v>
      </c>
      <c r="NV221" s="256">
        <f t="shared" si="1155"/>
        <v>9.3380361742981019E-2</v>
      </c>
      <c r="NW221" s="257">
        <f t="shared" si="911"/>
        <v>1.0358957808877343</v>
      </c>
      <c r="NX221" s="254">
        <f t="shared" si="1156"/>
        <v>12.670656076676783</v>
      </c>
      <c r="NY221" s="255">
        <f t="shared" si="912"/>
        <v>14.279829398414735</v>
      </c>
      <c r="NZ221" s="255">
        <f t="shared" si="1157"/>
        <v>4.4809315701141605E-2</v>
      </c>
      <c r="OA221" s="255">
        <f t="shared" si="913"/>
        <v>5.5563551469415592E-2</v>
      </c>
      <c r="OB221" s="255">
        <f t="shared" si="1158"/>
        <v>13.624932518203821</v>
      </c>
      <c r="OC221" s="255">
        <f t="shared" si="1190"/>
        <v>0.92996101520120855</v>
      </c>
      <c r="OD221" s="256">
        <f t="shared" si="1191"/>
        <v>3.2887734042919745E-3</v>
      </c>
      <c r="OE221" s="257">
        <f t="shared" si="1192"/>
        <v>1.1188943545475836</v>
      </c>
      <c r="OF221" s="254">
        <f t="shared" si="1159"/>
        <v>0</v>
      </c>
      <c r="OG221" s="255">
        <f t="shared" si="914"/>
        <v>0</v>
      </c>
      <c r="OH221" s="255">
        <f t="shared" si="1160"/>
        <v>0</v>
      </c>
      <c r="OI221" s="255">
        <f t="shared" si="915"/>
        <v>0</v>
      </c>
      <c r="OJ221" s="255">
        <f t="shared" si="1161"/>
        <v>0</v>
      </c>
      <c r="OK221" s="255"/>
      <c r="OL221" s="256"/>
      <c r="OM221" s="257"/>
      <c r="ON221" s="258"/>
      <c r="OO221" s="254">
        <f t="shared" si="1162"/>
        <v>0</v>
      </c>
      <c r="OP221" s="255">
        <f t="shared" si="916"/>
        <v>0</v>
      </c>
      <c r="OQ221" s="255">
        <f t="shared" si="1163"/>
        <v>0</v>
      </c>
      <c r="OR221" s="255">
        <f t="shared" si="917"/>
        <v>0</v>
      </c>
      <c r="OS221" s="255">
        <f t="shared" si="1164"/>
        <v>0</v>
      </c>
      <c r="OT221" s="255"/>
      <c r="OU221" s="256"/>
      <c r="OV221" s="257"/>
      <c r="OW221" s="258"/>
      <c r="OX221" s="254">
        <f t="shared" si="1165"/>
        <v>310.68636396798763</v>
      </c>
      <c r="OY221" s="255">
        <f t="shared" si="918"/>
        <v>350.14353219192208</v>
      </c>
      <c r="OZ221" s="255">
        <f t="shared" si="1166"/>
        <v>1.6430921155951961</v>
      </c>
      <c r="PA221" s="255">
        <f t="shared" si="919"/>
        <v>2.0374342233380429</v>
      </c>
      <c r="PB221" s="255">
        <f t="shared" si="1167"/>
        <v>499.60636188887264</v>
      </c>
      <c r="PC221" s="255">
        <f t="shared" si="1218"/>
        <v>0.62186230534248788</v>
      </c>
      <c r="PD221" s="259">
        <f t="shared" si="920"/>
        <v>3.2887734042919749E-3</v>
      </c>
      <c r="PE221" s="257">
        <f t="shared" si="1219"/>
        <v>1.0797658183955261</v>
      </c>
      <c r="PF221" s="254">
        <f t="shared" si="921"/>
        <v>4.0604018236220192</v>
      </c>
      <c r="PG221" s="255">
        <f t="shared" si="922"/>
        <v>4.5760728552220158</v>
      </c>
      <c r="PH221" s="255">
        <f t="shared" si="1168"/>
        <v>0.12576854313993302</v>
      </c>
      <c r="PI221" s="255">
        <f t="shared" si="923"/>
        <v>0.15595299349351693</v>
      </c>
      <c r="PJ221" s="255">
        <f t="shared" si="924"/>
        <v>38.241778215592227</v>
      </c>
      <c r="PK221" s="255">
        <f t="shared" si="1193"/>
        <v>0.10617711866668589</v>
      </c>
      <c r="PL221" s="259">
        <f t="shared" si="1194"/>
        <v>3.2887734045969055E-3</v>
      </c>
      <c r="PM221" s="257">
        <f t="shared" si="1195"/>
        <v>1.0142737996877724</v>
      </c>
      <c r="PN221" s="254">
        <f t="shared" si="925"/>
        <v>0.10405223077423932</v>
      </c>
      <c r="PO221" s="255">
        <f t="shared" si="926"/>
        <v>0.11726686408256771</v>
      </c>
      <c r="PP221" s="255">
        <f t="shared" si="1169"/>
        <v>3.2229562598468575E-3</v>
      </c>
      <c r="PQ221" s="255">
        <f t="shared" si="927"/>
        <v>3.9964657622101035E-3</v>
      </c>
      <c r="PR221" s="255">
        <f t="shared" si="928"/>
        <v>0.9799873275981702</v>
      </c>
      <c r="PS221" s="255">
        <f t="shared" si="1196"/>
        <v>0.10617711866668592</v>
      </c>
      <c r="PT221" s="259">
        <f t="shared" si="1197"/>
        <v>3.2887734045969059E-3</v>
      </c>
      <c r="PU221" s="257">
        <f t="shared" si="1198"/>
        <v>1.0142737996877724</v>
      </c>
      <c r="PV221" s="254">
        <f t="shared" si="929"/>
        <v>44.874096870811258</v>
      </c>
      <c r="PW221" s="255">
        <f t="shared" si="930"/>
        <v>50.573107173404289</v>
      </c>
      <c r="PX221" s="255">
        <f t="shared" si="931"/>
        <v>0.14885400516549618</v>
      </c>
      <c r="PY221" s="255">
        <f t="shared" si="932"/>
        <v>0.18457896640521526</v>
      </c>
      <c r="PZ221" s="255">
        <f t="shared" si="933"/>
        <v>45.261253016469922</v>
      </c>
      <c r="QA221" s="255">
        <f t="shared" si="1170"/>
        <v>0.99144619028735714</v>
      </c>
      <c r="QB221" s="259">
        <f t="shared" si="934"/>
        <v>3.2887734042919745E-3</v>
      </c>
      <c r="QC221" s="257">
        <f t="shared" si="1171"/>
        <v>1.1267029717835244</v>
      </c>
      <c r="QD221" s="254">
        <f t="shared" si="935"/>
        <v>98.742825335724092</v>
      </c>
      <c r="QE221" s="255">
        <f t="shared" si="936"/>
        <v>111.28316415336106</v>
      </c>
      <c r="QF221" s="255">
        <f t="shared" si="937"/>
        <v>0.33015080582867368</v>
      </c>
      <c r="QG221" s="255">
        <f t="shared" si="938"/>
        <v>0.40938699922755534</v>
      </c>
      <c r="QH221" s="255">
        <f t="shared" si="939"/>
        <v>100.38721591393748</v>
      </c>
      <c r="QI221" s="255">
        <f t="shared" si="1199"/>
        <v>0.98361952203532432</v>
      </c>
      <c r="QJ221" s="259">
        <f t="shared" si="1200"/>
        <v>3.2887734042919749E-3</v>
      </c>
      <c r="QK221" s="257">
        <f t="shared" si="1201"/>
        <v>1.1257089849155162</v>
      </c>
      <c r="QL221" s="254">
        <f t="shared" si="940"/>
        <v>434.81388427217854</v>
      </c>
      <c r="QM221" s="255">
        <f t="shared" si="941"/>
        <v>490.0352475747452</v>
      </c>
      <c r="QN221" s="255">
        <f t="shared" si="942"/>
        <v>2.9719794935525634</v>
      </c>
      <c r="QO221" s="255">
        <f t="shared" si="943"/>
        <v>3.6852545720051788</v>
      </c>
      <c r="QP221" s="255">
        <f t="shared" si="1172"/>
        <v>903.67414479636</v>
      </c>
      <c r="QQ221" s="255">
        <f t="shared" si="1173"/>
        <v>0.48116224944132091</v>
      </c>
      <c r="QR221" s="259">
        <f t="shared" si="944"/>
        <v>3.2887734042919745E-3</v>
      </c>
      <c r="QS221" s="257">
        <f t="shared" si="1174"/>
        <v>1.0618969112960779</v>
      </c>
      <c r="QT221" s="254">
        <f t="shared" si="945"/>
        <v>130.62316673404771</v>
      </c>
      <c r="QU221" s="255">
        <f t="shared" si="946"/>
        <v>147.21230890927177</v>
      </c>
      <c r="QV221" s="255">
        <f t="shared" si="947"/>
        <v>0.45528559940548963</v>
      </c>
      <c r="QW221" s="255">
        <f t="shared" si="948"/>
        <v>0.56455414326280717</v>
      </c>
      <c r="QX221" s="255">
        <f t="shared" si="949"/>
        <v>138.43629324274045</v>
      </c>
      <c r="QY221" s="255">
        <f t="shared" si="1202"/>
        <v>0.9435615738786588</v>
      </c>
      <c r="QZ221" s="259">
        <f t="shared" si="1203"/>
        <v>3.2887734042919749E-3</v>
      </c>
      <c r="RA221" s="257">
        <f t="shared" si="1204"/>
        <v>1.1206216254996197</v>
      </c>
      <c r="RB221" s="254">
        <f t="shared" si="950"/>
        <v>6.4047301139446594E-2</v>
      </c>
      <c r="RC221" s="255">
        <f t="shared" si="951"/>
        <v>7.2181308384156317E-2</v>
      </c>
      <c r="RD221" s="255">
        <f t="shared" si="1175"/>
        <v>1.9838272432769494E-3</v>
      </c>
      <c r="RE221" s="255">
        <f t="shared" si="952"/>
        <v>2.4599457816634174E-3</v>
      </c>
      <c r="RF221" s="255">
        <f t="shared" si="953"/>
        <v>0.60321189677828801</v>
      </c>
      <c r="RG221" s="255">
        <f t="shared" si="1205"/>
        <v>0.1061771186568413</v>
      </c>
      <c r="RH221" s="259">
        <f t="shared" si="1206"/>
        <v>3.2887734042919745E-3</v>
      </c>
      <c r="RI221" s="257">
        <f t="shared" si="1207"/>
        <v>1.0142737996864488</v>
      </c>
      <c r="RJ221" s="254">
        <f t="shared" si="954"/>
        <v>33.565901625634559</v>
      </c>
      <c r="RK221" s="255">
        <f t="shared" si="955"/>
        <v>37.828771132090147</v>
      </c>
      <c r="RL221" s="255">
        <f t="shared" si="1176"/>
        <v>1.0396839352388556</v>
      </c>
      <c r="RM221" s="255">
        <f t="shared" si="956"/>
        <v>1.2892080796961809</v>
      </c>
      <c r="RN221" s="255">
        <f t="shared" si="957"/>
        <v>316.13121593662504</v>
      </c>
      <c r="RO221" s="255">
        <f t="shared" si="1208"/>
        <v>0.1061771186568413</v>
      </c>
      <c r="RP221" s="259">
        <f t="shared" si="1209"/>
        <v>3.2887734042919745E-3</v>
      </c>
      <c r="RQ221" s="257">
        <f t="shared" si="1210"/>
        <v>1.0142737996864488</v>
      </c>
      <c r="RR221" s="254">
        <f t="shared" si="958"/>
        <v>0</v>
      </c>
      <c r="RS221" s="255">
        <f t="shared" si="959"/>
        <v>0</v>
      </c>
      <c r="RT221" s="255">
        <f t="shared" si="1177"/>
        <v>0</v>
      </c>
      <c r="RU221" s="255">
        <f t="shared" si="960"/>
        <v>0</v>
      </c>
      <c r="RV221" s="255">
        <f t="shared" si="961"/>
        <v>0</v>
      </c>
      <c r="RW221" s="255"/>
      <c r="RX221" s="259"/>
      <c r="RY221" s="257"/>
      <c r="RZ221" s="260"/>
      <c r="SA221" s="242" t="e">
        <f t="shared" si="962"/>
        <v>#REF!</v>
      </c>
      <c r="SB221" s="242">
        <f t="shared" si="963"/>
        <v>0.30330545619265414</v>
      </c>
      <c r="SC221" s="242">
        <f t="shared" si="964"/>
        <v>0.42202394113366293</v>
      </c>
      <c r="SD221" s="242">
        <f t="shared" si="965"/>
        <v>1.8349867414580372E-2</v>
      </c>
      <c r="SE221" s="242">
        <f t="shared" si="966"/>
        <v>0</v>
      </c>
      <c r="SF221" s="262">
        <v>0</v>
      </c>
      <c r="SG221" s="242">
        <f t="shared" si="967"/>
        <v>0</v>
      </c>
      <c r="SH221" s="262">
        <v>0</v>
      </c>
      <c r="SI221" s="242">
        <f t="shared" si="968"/>
        <v>0.5741114856409012</v>
      </c>
      <c r="SJ221" s="242">
        <f t="shared" si="969"/>
        <v>3.2051052070133611E-2</v>
      </c>
      <c r="SK221" s="242">
        <f t="shared" si="970"/>
        <v>8.1141903975021795E-4</v>
      </c>
      <c r="SL221" s="242">
        <f t="shared" si="971"/>
        <v>6.2982696122699008E-2</v>
      </c>
      <c r="SM221" s="242">
        <f t="shared" si="972"/>
        <v>0.1391376305355578</v>
      </c>
      <c r="SN221" s="242">
        <f t="shared" si="973"/>
        <v>0.95889291090035833</v>
      </c>
      <c r="SO221" s="242">
        <f t="shared" si="974"/>
        <v>0.18815237092138615</v>
      </c>
      <c r="SP221" s="242">
        <f t="shared" si="975"/>
        <v>5.0713689984322439E-4</v>
      </c>
      <c r="SQ221" s="242">
        <f t="shared" si="976"/>
        <v>0.26482688909813179</v>
      </c>
      <c r="SR221" s="242">
        <f t="shared" si="977"/>
        <v>0</v>
      </c>
      <c r="SS221" s="242" t="e">
        <f t="shared" si="978"/>
        <v>#REF!</v>
      </c>
      <c r="ST221" s="242" t="e">
        <f t="shared" si="979"/>
        <v>#REF!</v>
      </c>
      <c r="SU221" s="242" t="e">
        <f t="shared" si="1211"/>
        <v>#REF!</v>
      </c>
      <c r="SV221" s="242" t="e">
        <f t="shared" si="1212"/>
        <v>#REF!</v>
      </c>
      <c r="SW221" s="242" t="e">
        <f t="shared" si="980"/>
        <v>#REF!</v>
      </c>
      <c r="SX221" s="242" t="e">
        <f t="shared" si="980"/>
        <v>#REF!</v>
      </c>
      <c r="SY221" s="242" t="e">
        <f t="shared" si="980"/>
        <v>#REF!</v>
      </c>
      <c r="SZ221" s="263" t="e">
        <f t="shared" si="980"/>
        <v>#REF!</v>
      </c>
      <c r="TA221" s="264">
        <f t="shared" si="981"/>
        <v>741.03249000000005</v>
      </c>
      <c r="TB221" s="264">
        <f t="shared" si="982"/>
        <v>411.32872000000003</v>
      </c>
      <c r="TC221" s="264">
        <f t="shared" si="983"/>
        <v>621.57018000000005</v>
      </c>
      <c r="TD221" s="264">
        <f t="shared" si="984"/>
        <v>25.021480000000004</v>
      </c>
      <c r="TE221" s="264">
        <f t="shared" si="985"/>
        <v>0</v>
      </c>
      <c r="TF221" s="264">
        <f t="shared" si="985"/>
        <v>0</v>
      </c>
      <c r="TG221" s="264">
        <f t="shared" si="986"/>
        <v>811.21468999999991</v>
      </c>
      <c r="TH221" s="264">
        <f t="shared" si="987"/>
        <v>48.212120000000006</v>
      </c>
      <c r="TI221" s="264">
        <f t="shared" si="988"/>
        <v>1.2205600000000001</v>
      </c>
      <c r="TJ221" s="264">
        <f t="shared" si="989"/>
        <v>85.286630000000002</v>
      </c>
      <c r="TK221" s="264">
        <f t="shared" si="990"/>
        <v>188.57652000000002</v>
      </c>
      <c r="TL221" s="264">
        <f t="shared" si="991"/>
        <v>1377.7071000000001</v>
      </c>
      <c r="TM221" s="264">
        <f t="shared" si="992"/>
        <v>256.16503</v>
      </c>
      <c r="TN221" s="264">
        <f t="shared" si="993"/>
        <v>0.76285000000000003</v>
      </c>
      <c r="TO221" s="264">
        <f t="shared" si="994"/>
        <v>398.36027000000001</v>
      </c>
      <c r="TP221" s="264">
        <f t="shared" si="994"/>
        <v>0</v>
      </c>
      <c r="TQ221" s="264"/>
      <c r="TR221" s="264"/>
      <c r="TS221" s="264" t="e">
        <f t="shared" si="995"/>
        <v>#REF!</v>
      </c>
      <c r="TT221" s="264">
        <f t="shared" si="996"/>
        <v>462.75313451313247</v>
      </c>
      <c r="TU221" s="264">
        <f t="shared" si="997"/>
        <v>643.88192698762953</v>
      </c>
      <c r="TV221" s="264">
        <f t="shared" si="998"/>
        <v>27.996392714425276</v>
      </c>
      <c r="TW221" s="264">
        <f t="shared" si="998"/>
        <v>0</v>
      </c>
      <c r="TX221" s="264">
        <f t="shared" si="999"/>
        <v>0</v>
      </c>
      <c r="TY221" s="264">
        <f t="shared" si="1000"/>
        <v>875.92189364232297</v>
      </c>
      <c r="TZ221" s="264">
        <f t="shared" si="1001"/>
        <v>48.900290143402849</v>
      </c>
      <c r="UA221" s="264">
        <f t="shared" si="1002"/>
        <v>1.2379820289469075</v>
      </c>
      <c r="UB221" s="264">
        <f t="shared" si="1003"/>
        <v>96.092699474401883</v>
      </c>
      <c r="UC221" s="264">
        <f t="shared" si="1004"/>
        <v>212.28228290810054</v>
      </c>
      <c r="UD221" s="264">
        <f t="shared" si="1005"/>
        <v>1462.9829141606767</v>
      </c>
      <c r="UE221" s="264">
        <f t="shared" si="1006"/>
        <v>287.06407231475885</v>
      </c>
      <c r="UF221" s="264">
        <f t="shared" si="1007"/>
        <v>0.77373876809080744</v>
      </c>
      <c r="UG221" s="264">
        <f t="shared" si="1008"/>
        <v>404.04638469701968</v>
      </c>
      <c r="UH221" s="264">
        <f t="shared" si="1008"/>
        <v>0</v>
      </c>
      <c r="UI221" s="191"/>
      <c r="UJ221" s="191"/>
      <c r="UK221" s="191"/>
      <c r="UL221" s="191"/>
      <c r="UM221" s="189"/>
      <c r="UN221" s="191"/>
      <c r="UO221" s="191"/>
      <c r="UP221" s="191"/>
      <c r="UQ221" s="191"/>
      <c r="UR221" s="191"/>
      <c r="US221" s="191"/>
      <c r="UT221" s="191"/>
      <c r="UU221" s="191"/>
      <c r="UV221" s="192"/>
      <c r="UW221" s="191"/>
      <c r="UX221" s="191"/>
      <c r="UY221" s="191"/>
      <c r="UZ221" s="191"/>
      <c r="VA221" s="191"/>
      <c r="VB221" s="191"/>
      <c r="VC221" s="191"/>
      <c r="VD221" s="191"/>
      <c r="VE221" s="191"/>
      <c r="VF221" s="191"/>
      <c r="VG221" s="191"/>
      <c r="VH221" s="191"/>
      <c r="VI221" s="191"/>
      <c r="VJ221" s="191"/>
      <c r="VK221" s="191"/>
      <c r="VL221" s="191"/>
      <c r="VM221" s="191"/>
      <c r="VN221" s="219"/>
      <c r="VO221" s="191"/>
      <c r="VP221" s="191"/>
      <c r="VQ221" s="191"/>
      <c r="VR221" s="191"/>
      <c r="VS221" s="191"/>
      <c r="VT221" s="191"/>
      <c r="VU221" s="191"/>
      <c r="VV221" s="191"/>
    </row>
    <row r="222" spans="1:594" ht="23.1" hidden="1" customHeight="1" thickBot="1" x14ac:dyDescent="0.35">
      <c r="A222" s="265">
        <v>185</v>
      </c>
      <c r="B222" s="266" t="s">
        <v>184</v>
      </c>
      <c r="C222" s="265">
        <v>5</v>
      </c>
      <c r="D222" s="267">
        <v>1784.1</v>
      </c>
      <c r="E222" s="239"/>
      <c r="F222" s="240">
        <f t="shared" si="1009"/>
        <v>1784.1</v>
      </c>
      <c r="G222" s="240"/>
      <c r="H222" s="268">
        <f>1880</f>
        <v>1880</v>
      </c>
      <c r="I222" s="269">
        <v>3.57</v>
      </c>
      <c r="J222" s="269">
        <v>3.57</v>
      </c>
      <c r="K222" s="269">
        <f t="shared" si="1220"/>
        <v>2.8216999999999999</v>
      </c>
      <c r="L222" s="269">
        <f t="shared" si="1221"/>
        <v>3.0383</v>
      </c>
      <c r="M222" s="269">
        <v>0.81210000000000004</v>
      </c>
      <c r="N222" s="269">
        <v>0.21659999999999999</v>
      </c>
      <c r="O222" s="269">
        <v>0.53169999999999995</v>
      </c>
      <c r="P222" s="269">
        <v>1.18E-2</v>
      </c>
      <c r="Q222" s="269">
        <v>0</v>
      </c>
      <c r="R222" s="269">
        <v>0</v>
      </c>
      <c r="S222" s="269">
        <v>0.60070000000000001</v>
      </c>
      <c r="T222" s="269">
        <v>2.9000000000000001E-2</v>
      </c>
      <c r="U222" s="269">
        <v>6.9999999999999999E-4</v>
      </c>
      <c r="V222" s="269">
        <v>8.9599999999999999E-2</v>
      </c>
      <c r="W222" s="269">
        <v>9.0399999999999994E-2</v>
      </c>
      <c r="X222" s="269">
        <v>0.81679999999999997</v>
      </c>
      <c r="Y222" s="269">
        <v>0.13059999999999999</v>
      </c>
      <c r="Z222" s="269">
        <v>5.0000000000000001E-4</v>
      </c>
      <c r="AA222" s="269">
        <v>0.23949999999999999</v>
      </c>
      <c r="AB222" s="269">
        <v>0</v>
      </c>
      <c r="AC222" s="244">
        <v>147.30000000000001</v>
      </c>
      <c r="AD222" s="243">
        <f t="shared" si="1217"/>
        <v>32.406000000000006</v>
      </c>
      <c r="AE222" s="243">
        <f t="shared" si="806"/>
        <v>0</v>
      </c>
      <c r="AF222" s="243">
        <f t="shared" si="1010"/>
        <v>0</v>
      </c>
      <c r="AG222" s="243">
        <f t="shared" si="1011"/>
        <v>0</v>
      </c>
      <c r="AH222" s="244">
        <v>5.2945755431250001</v>
      </c>
      <c r="AI222" s="243">
        <f t="shared" si="807"/>
        <v>21.020128154973282</v>
      </c>
      <c r="AJ222" s="243">
        <f t="shared" si="1012"/>
        <v>0.67755541105582284</v>
      </c>
      <c r="AK222" s="243">
        <f t="shared" si="1013"/>
        <v>17.930069428130267</v>
      </c>
      <c r="AL222" s="243">
        <f t="shared" si="808"/>
        <v>10.301035184904917</v>
      </c>
      <c r="AM222" s="243">
        <f t="shared" si="1014"/>
        <v>259.58608665960389</v>
      </c>
      <c r="AN222" s="244">
        <v>528.77</v>
      </c>
      <c r="AO222" s="244">
        <v>116.32940000000001</v>
      </c>
      <c r="AP222" s="243">
        <f t="shared" si="1015"/>
        <v>0</v>
      </c>
      <c r="AQ222" s="243">
        <f t="shared" si="1016"/>
        <v>0</v>
      </c>
      <c r="AR222" s="243">
        <f t="shared" si="1017"/>
        <v>0</v>
      </c>
      <c r="AS222" s="244">
        <v>63.189375859675003</v>
      </c>
      <c r="AT222" s="244" t="e">
        <f t="shared" si="809"/>
        <v>#REF!</v>
      </c>
      <c r="AU222" s="243">
        <f t="shared" si="810"/>
        <v>80.477159574181613</v>
      </c>
      <c r="AV222" s="243">
        <f t="shared" si="1018"/>
        <v>2.5940724306663481</v>
      </c>
      <c r="AW222" s="243">
        <f t="shared" si="1019"/>
        <v>68.646634687733609</v>
      </c>
      <c r="AX222" s="243">
        <f t="shared" si="811"/>
        <v>39.438296771692833</v>
      </c>
      <c r="AY222" s="243">
        <f t="shared" si="1020"/>
        <v>993.84507864665932</v>
      </c>
      <c r="AZ222" s="244">
        <v>116</v>
      </c>
      <c r="BA222" s="243">
        <f t="shared" si="1021"/>
        <v>591.27133333333325</v>
      </c>
      <c r="BB222" s="243">
        <f t="shared" si="1022"/>
        <v>61.661153333333324</v>
      </c>
      <c r="BC222" s="243">
        <f t="shared" si="1023"/>
        <v>49.328922666666664</v>
      </c>
      <c r="BD222" s="243">
        <f t="shared" si="1024"/>
        <v>12.332230666666661</v>
      </c>
      <c r="BE222" s="244">
        <v>23.122932500000001</v>
      </c>
      <c r="BF222" s="243">
        <f t="shared" si="1025"/>
        <v>18.498346000000002</v>
      </c>
      <c r="BG222" s="243">
        <f t="shared" si="1026"/>
        <v>4.6245864999999995</v>
      </c>
      <c r="BH222" s="243">
        <f t="shared" si="812"/>
        <v>76.81474238135479</v>
      </c>
      <c r="BI222" s="243">
        <f t="shared" si="1027"/>
        <v>2.4760193641841353</v>
      </c>
      <c r="BJ222" s="243">
        <f t="shared" si="1028"/>
        <v>65.52261022613078</v>
      </c>
      <c r="BK222" s="243">
        <f t="shared" si="813"/>
        <v>37.643508077401073</v>
      </c>
      <c r="BL222" s="243">
        <f t="shared" si="1029"/>
        <v>948.6164035505069</v>
      </c>
      <c r="BM222" s="244">
        <v>7.67</v>
      </c>
      <c r="BN222" s="243">
        <f t="shared" si="1030"/>
        <v>1.6874</v>
      </c>
      <c r="BO222" s="243">
        <f t="shared" si="814"/>
        <v>0</v>
      </c>
      <c r="BP222" s="243">
        <f t="shared" si="1031"/>
        <v>0</v>
      </c>
      <c r="BQ222" s="243">
        <f t="shared" si="1032"/>
        <v>0</v>
      </c>
      <c r="BR222" s="244">
        <v>0.92414672801666597</v>
      </c>
      <c r="BS222" s="243">
        <f t="shared" si="815"/>
        <v>1.1682094999962715</v>
      </c>
      <c r="BT222" s="243">
        <f t="shared" si="1033"/>
        <v>3.7655653768315346E-2</v>
      </c>
      <c r="BU222" s="243">
        <f t="shared" si="1034"/>
        <v>0.99647715214232557</v>
      </c>
      <c r="BV222" s="243">
        <f t="shared" si="816"/>
        <v>0.57248781140064686</v>
      </c>
      <c r="BW222" s="243">
        <f t="shared" si="1035"/>
        <v>14.4266928472963</v>
      </c>
      <c r="BX222" s="244">
        <v>0</v>
      </c>
      <c r="BY222" s="243">
        <f t="shared" si="817"/>
        <v>0</v>
      </c>
      <c r="BZ222" s="243">
        <f t="shared" si="1036"/>
        <v>0</v>
      </c>
      <c r="CA222" s="243">
        <f t="shared" si="1037"/>
        <v>0</v>
      </c>
      <c r="CB222" s="243">
        <f t="shared" si="818"/>
        <v>0</v>
      </c>
      <c r="CC222" s="243">
        <f t="shared" si="1038"/>
        <v>0</v>
      </c>
      <c r="CD222" s="245"/>
      <c r="CE222" s="243">
        <f t="shared" si="819"/>
        <v>0</v>
      </c>
      <c r="CF222" s="243">
        <f t="shared" si="1039"/>
        <v>0</v>
      </c>
      <c r="CG222" s="243">
        <f t="shared" si="1040"/>
        <v>0</v>
      </c>
      <c r="CH222" s="243">
        <f t="shared" si="820"/>
        <v>0</v>
      </c>
      <c r="CI222" s="243">
        <f t="shared" si="1041"/>
        <v>0</v>
      </c>
      <c r="CJ222" s="245"/>
      <c r="CK222" s="243">
        <f t="shared" si="821"/>
        <v>0</v>
      </c>
      <c r="CL222" s="243">
        <f t="shared" si="1042"/>
        <v>0</v>
      </c>
      <c r="CM222" s="243">
        <f t="shared" si="1043"/>
        <v>0</v>
      </c>
      <c r="CN222" s="243">
        <f t="shared" si="822"/>
        <v>0</v>
      </c>
      <c r="CO222" s="243">
        <f t="shared" si="1044"/>
        <v>0</v>
      </c>
      <c r="CP222" s="243">
        <v>0</v>
      </c>
      <c r="CQ222" s="243">
        <f t="shared" si="823"/>
        <v>0</v>
      </c>
      <c r="CR222" s="243">
        <f t="shared" si="1178"/>
        <v>0</v>
      </c>
      <c r="CS222" s="243">
        <f t="shared" si="1045"/>
        <v>0</v>
      </c>
      <c r="CT222" s="243">
        <f t="shared" si="824"/>
        <v>0</v>
      </c>
      <c r="CU222" s="243">
        <f t="shared" si="1046"/>
        <v>0</v>
      </c>
      <c r="CV222" s="243"/>
      <c r="CW222" s="243">
        <f t="shared" si="825"/>
        <v>0</v>
      </c>
      <c r="CX222" s="243">
        <f t="shared" si="1179"/>
        <v>0</v>
      </c>
      <c r="CY222" s="243">
        <f t="shared" si="1047"/>
        <v>0</v>
      </c>
      <c r="CZ222" s="243">
        <f t="shared" si="826"/>
        <v>0</v>
      </c>
      <c r="DA222" s="243">
        <f t="shared" si="1048"/>
        <v>0</v>
      </c>
      <c r="DB222" s="244">
        <v>16.329999999999998</v>
      </c>
      <c r="DC222" s="243">
        <f t="shared" si="1049"/>
        <v>3.5925999999999996</v>
      </c>
      <c r="DD222" s="243">
        <f t="shared" si="827"/>
        <v>0</v>
      </c>
      <c r="DE222" s="244">
        <v>0.67347311244500097</v>
      </c>
      <c r="DF222" s="244">
        <v>2.3098829375000001E-2</v>
      </c>
      <c r="DG222" s="243">
        <f t="shared" si="828"/>
        <v>2.3427907475101497</v>
      </c>
      <c r="DH222" s="243">
        <f t="shared" si="829"/>
        <v>1.1480981344665078</v>
      </c>
      <c r="DI222" s="243">
        <f t="shared" si="1050"/>
        <v>28.932072988555994</v>
      </c>
      <c r="DJ222" s="244">
        <v>151.19</v>
      </c>
      <c r="DK222" s="243">
        <f t="shared" si="1051"/>
        <v>33.261800000000001</v>
      </c>
      <c r="DL222" s="243">
        <f t="shared" si="830"/>
        <v>0</v>
      </c>
      <c r="DM222" s="244">
        <v>6.4076497231499898</v>
      </c>
      <c r="DN222" s="244">
        <v>5.2519792113333299</v>
      </c>
      <c r="DO222" s="243">
        <f t="shared" si="831"/>
        <v>22.282565104219572</v>
      </c>
      <c r="DP222" s="243">
        <f t="shared" si="832"/>
        <v>10.919699701935144</v>
      </c>
      <c r="DQ222" s="243">
        <f t="shared" si="1052"/>
        <v>275.17643248876561</v>
      </c>
      <c r="DR222" s="244">
        <v>26.14</v>
      </c>
      <c r="DS222" s="243">
        <f t="shared" si="1053"/>
        <v>5.7507999999999999</v>
      </c>
      <c r="DT222" s="243">
        <f t="shared" si="833"/>
        <v>0</v>
      </c>
      <c r="DU222" s="244">
        <v>1.105538926445</v>
      </c>
      <c r="DV222" s="244">
        <v>0</v>
      </c>
      <c r="DW222" s="243">
        <f t="shared" si="834"/>
        <v>3.7491087302975821</v>
      </c>
      <c r="DX222" s="243">
        <f t="shared" si="835"/>
        <v>1.8372723828371293</v>
      </c>
      <c r="DY222" s="243">
        <f t="shared" si="836"/>
        <v>46.299264047495654</v>
      </c>
      <c r="DZ222" s="244">
        <v>94.85</v>
      </c>
      <c r="EA222" s="243">
        <f t="shared" si="1054"/>
        <v>20.866999999999997</v>
      </c>
      <c r="EB222" s="243">
        <f t="shared" si="837"/>
        <v>0</v>
      </c>
      <c r="EC222" s="244">
        <v>3.930642941845</v>
      </c>
      <c r="ED222" s="244">
        <v>3.6958127E-2</v>
      </c>
      <c r="EE222" s="243">
        <f t="shared" si="838"/>
        <v>13.598799059181982</v>
      </c>
      <c r="EF222" s="243">
        <f t="shared" si="839"/>
        <v>6.6641700064013483</v>
      </c>
      <c r="EG222" s="243">
        <f t="shared" si="840"/>
        <v>167.93708416131395</v>
      </c>
      <c r="EH222" s="244">
        <v>5.57</v>
      </c>
      <c r="EI222" s="243">
        <f t="shared" si="1055"/>
        <v>1.2254</v>
      </c>
      <c r="EJ222" s="243">
        <f t="shared" si="841"/>
        <v>0</v>
      </c>
      <c r="EK222" s="244">
        <v>0.23511581378499999</v>
      </c>
      <c r="EL222" s="244">
        <v>0</v>
      </c>
      <c r="EM222" s="243">
        <f t="shared" si="842"/>
        <v>0.79882099267781903</v>
      </c>
      <c r="EN222" s="243">
        <f t="shared" si="843"/>
        <v>0.391466840323141</v>
      </c>
      <c r="EO222" s="243">
        <f t="shared" si="1056"/>
        <v>9.8649643761431509</v>
      </c>
      <c r="EP222" s="244">
        <v>0</v>
      </c>
      <c r="EQ222" s="244">
        <v>206.9556</v>
      </c>
      <c r="ER222" s="244">
        <v>0</v>
      </c>
      <c r="ES222" s="244">
        <v>0</v>
      </c>
      <c r="ET222" s="244">
        <v>0</v>
      </c>
      <c r="EU222" s="243">
        <f t="shared" si="844"/>
        <v>23.514701084674822</v>
      </c>
      <c r="EV222" s="243">
        <f t="shared" si="1057"/>
        <v>0.75796459668644223</v>
      </c>
      <c r="EW222" s="243">
        <f t="shared" si="1058"/>
        <v>20.057928282906111</v>
      </c>
      <c r="EX222" s="243">
        <f t="shared" si="845"/>
        <v>11.523515054233741</v>
      </c>
      <c r="EY222" s="243">
        <f t="shared" si="1059"/>
        <v>290.39257936669026</v>
      </c>
      <c r="EZ222" s="245">
        <f t="shared" si="1060"/>
        <v>294.08</v>
      </c>
      <c r="FA222" s="245">
        <f t="shared" si="1060"/>
        <v>64.697599999999994</v>
      </c>
      <c r="FB222" s="245">
        <f t="shared" si="1060"/>
        <v>0</v>
      </c>
      <c r="FC222" s="245">
        <f t="shared" si="1061"/>
        <v>0</v>
      </c>
      <c r="FD222" s="245">
        <f t="shared" si="1062"/>
        <v>0</v>
      </c>
      <c r="FE222" s="245">
        <f t="shared" si="1063"/>
        <v>17.664456685378319</v>
      </c>
      <c r="FF222" s="245">
        <f t="shared" si="1064"/>
        <v>66.28678571856193</v>
      </c>
      <c r="FG222" s="245">
        <f t="shared" si="1065"/>
        <v>2.1366649153603396</v>
      </c>
      <c r="FH222" s="245">
        <f t="shared" si="1066"/>
        <v>56.54231322182536</v>
      </c>
      <c r="FI222" s="245">
        <f t="shared" si="1067"/>
        <v>32.48422212019701</v>
      </c>
      <c r="FJ222" s="245">
        <f t="shared" si="1067"/>
        <v>818.60239742896454</v>
      </c>
      <c r="FK222" s="244">
        <f t="shared" si="846"/>
        <v>36.863990079933203</v>
      </c>
      <c r="FL222" s="244">
        <v>4.1885588383114403</v>
      </c>
      <c r="FM222" s="243">
        <f t="shared" si="1068"/>
        <v>0.13501253106071823</v>
      </c>
      <c r="FN222" s="243">
        <f t="shared" si="1069"/>
        <v>3.5728207849657725</v>
      </c>
      <c r="FO222" s="244">
        <v>2.0526274419155701</v>
      </c>
      <c r="FP222" s="244">
        <f t="shared" si="1070"/>
        <v>51.726211632192246</v>
      </c>
      <c r="FQ222" s="244">
        <f t="shared" si="847"/>
        <v>0.94468000204837754</v>
      </c>
      <c r="FR222" s="244">
        <v>0.107336394225803</v>
      </c>
      <c r="FS222" s="243">
        <f t="shared" si="1071"/>
        <v>3.459843544945611E-3</v>
      </c>
      <c r="FT222" s="243">
        <f t="shared" si="1072"/>
        <v>9.1557434209955921E-2</v>
      </c>
      <c r="FU222" s="244">
        <v>5.26008197112902E-2</v>
      </c>
      <c r="FV222" s="244">
        <f t="shared" si="1073"/>
        <v>1.3255406591825649</v>
      </c>
      <c r="FW222" s="270">
        <v>1.3814999999999999E-2</v>
      </c>
      <c r="FX222" s="243">
        <f t="shared" si="1074"/>
        <v>61.5549136771305</v>
      </c>
      <c r="FY222" s="243">
        <f t="shared" si="1075"/>
        <v>13.54208100896871</v>
      </c>
      <c r="FZ222" s="243">
        <f t="shared" si="848"/>
        <v>0</v>
      </c>
      <c r="GA222" s="243">
        <f t="shared" si="1076"/>
        <v>0</v>
      </c>
      <c r="GB222" s="243">
        <f t="shared" si="1077"/>
        <v>0</v>
      </c>
      <c r="GC222" s="243">
        <f t="shared" si="1078"/>
        <v>1.0757400047084178</v>
      </c>
      <c r="GD222" s="243">
        <f t="shared" si="849"/>
        <v>8.6548954802700759</v>
      </c>
      <c r="GE222" s="243">
        <f t="shared" si="1079"/>
        <v>0.27897885405575584</v>
      </c>
      <c r="GF222" s="243">
        <f t="shared" si="1080"/>
        <v>7.3825847164370231</v>
      </c>
      <c r="GG222" s="243">
        <f t="shared" si="850"/>
        <v>4.2413815085538848</v>
      </c>
      <c r="GH222" s="247">
        <f t="shared" si="1081"/>
        <v>106.8828140155579</v>
      </c>
      <c r="GI222" s="244">
        <v>112</v>
      </c>
      <c r="GJ222" s="244">
        <v>4063.95</v>
      </c>
      <c r="GK222" s="244">
        <v>894.06899999999996</v>
      </c>
      <c r="GL222" s="244">
        <v>2492.7188621622799</v>
      </c>
      <c r="GM222" s="244">
        <v>71.022008333333304</v>
      </c>
      <c r="GN222" s="271">
        <v>61.76</v>
      </c>
      <c r="GO222" s="243">
        <f t="shared" si="1082"/>
        <v>13.587199999999999</v>
      </c>
      <c r="GP222" s="243">
        <f t="shared" si="851"/>
        <v>0</v>
      </c>
      <c r="GQ222" s="243">
        <f t="shared" si="1083"/>
        <v>0</v>
      </c>
      <c r="GR222" s="243">
        <f t="shared" si="1084"/>
        <v>0</v>
      </c>
      <c r="GS222" s="244">
        <v>1.24034043433333</v>
      </c>
      <c r="GT222" s="244">
        <v>0.438950545420833</v>
      </c>
      <c r="GU222" s="245"/>
      <c r="GV222" s="243">
        <f t="shared" si="852"/>
        <v>8.7519009439238218</v>
      </c>
      <c r="GW222" s="243">
        <f t="shared" si="1085"/>
        <v>0.28210569402152569</v>
      </c>
      <c r="GX222" s="243">
        <f t="shared" si="1086"/>
        <v>7.4653299159617994</v>
      </c>
      <c r="GY222" s="243">
        <f t="shared" si="853"/>
        <v>4.2889195961838995</v>
      </c>
      <c r="GZ222" s="243">
        <f t="shared" si="1087"/>
        <v>108.08077382383426</v>
      </c>
      <c r="HA222" s="244">
        <v>0</v>
      </c>
      <c r="HB222" s="244">
        <v>44</v>
      </c>
      <c r="HC222" s="244">
        <v>0</v>
      </c>
      <c r="HD222" s="244">
        <v>0</v>
      </c>
      <c r="HE222" s="244">
        <v>55.38</v>
      </c>
      <c r="HF222" s="243">
        <f t="shared" si="1088"/>
        <v>12.1836</v>
      </c>
      <c r="HG222" s="243">
        <f t="shared" si="854"/>
        <v>0</v>
      </c>
      <c r="HH222" s="244">
        <v>2.3811374412599999</v>
      </c>
      <c r="HI222" s="244">
        <v>57.1735811036</v>
      </c>
      <c r="HJ222" s="243">
        <f t="shared" si="855"/>
        <v>14.443432615347731</v>
      </c>
      <c r="HK222" s="243">
        <f t="shared" si="856"/>
        <v>7.0780875580103872</v>
      </c>
      <c r="HL222" s="243">
        <f t="shared" si="857"/>
        <v>178.36780646186176</v>
      </c>
      <c r="HM222" s="244">
        <v>63.91</v>
      </c>
      <c r="HN222" s="243">
        <f t="shared" si="1089"/>
        <v>14.0602</v>
      </c>
      <c r="HO222" s="243">
        <f t="shared" si="858"/>
        <v>0</v>
      </c>
      <c r="HP222" s="244">
        <v>2.75495017139</v>
      </c>
      <c r="HQ222" s="244">
        <v>63.826363723474699</v>
      </c>
      <c r="HR222" s="243">
        <f t="shared" si="859"/>
        <v>16.424226455215333</v>
      </c>
      <c r="HS222" s="243">
        <f t="shared" si="860"/>
        <v>8.0487870175040008</v>
      </c>
      <c r="HT222" s="243">
        <f t="shared" si="861"/>
        <v>202.82943284110078</v>
      </c>
      <c r="HU222" s="244">
        <v>42.91</v>
      </c>
      <c r="HV222" s="243">
        <f t="shared" si="1090"/>
        <v>9.440199999999999</v>
      </c>
      <c r="HW222" s="243">
        <f t="shared" si="862"/>
        <v>0</v>
      </c>
      <c r="HX222" s="244">
        <v>1.7526522341850099</v>
      </c>
      <c r="HY222" s="244">
        <v>96.874862588400006</v>
      </c>
      <c r="HZ222" s="243">
        <f t="shared" si="863"/>
        <v>17.154384005556579</v>
      </c>
      <c r="IA222" s="243">
        <f t="shared" si="864"/>
        <v>8.40660494140708</v>
      </c>
      <c r="IB222" s="243">
        <f t="shared" si="865"/>
        <v>211.84644452345836</v>
      </c>
      <c r="IC222" s="244">
        <v>15.94</v>
      </c>
      <c r="ID222" s="243">
        <f t="shared" si="1091"/>
        <v>3.5067999999999997</v>
      </c>
      <c r="IE222" s="243">
        <f t="shared" si="866"/>
        <v>0</v>
      </c>
      <c r="IF222" s="244">
        <v>0.70517688906000098</v>
      </c>
      <c r="IG222" s="244">
        <v>1.0169857412300001</v>
      </c>
      <c r="IH222" s="243">
        <f t="shared" si="867"/>
        <v>2.4052590436012418</v>
      </c>
      <c r="II222" s="243">
        <f t="shared" si="868"/>
        <v>1.1787110836945622</v>
      </c>
      <c r="IJ222" s="243">
        <f t="shared" si="1092"/>
        <v>29.703519309102965</v>
      </c>
      <c r="IK222" s="244">
        <v>13.99</v>
      </c>
      <c r="IL222" s="243">
        <f t="shared" si="1093"/>
        <v>3.0777999999999999</v>
      </c>
      <c r="IM222" s="243">
        <f t="shared" si="869"/>
        <v>0</v>
      </c>
      <c r="IN222" s="244">
        <v>0.64243259475500003</v>
      </c>
      <c r="IO222" s="244">
        <v>28.480906871679998</v>
      </c>
      <c r="IP222" s="243">
        <f t="shared" si="870"/>
        <v>5.2483278409173035</v>
      </c>
      <c r="IQ222" s="243">
        <f t="shared" si="871"/>
        <v>2.5719733653676151</v>
      </c>
      <c r="IR222" s="243">
        <f t="shared" si="1094"/>
        <v>64.8137288072639</v>
      </c>
      <c r="IS222" s="244">
        <v>1.4</v>
      </c>
      <c r="IT222" s="243">
        <f t="shared" si="1095"/>
        <v>0.308</v>
      </c>
      <c r="IU222" s="243">
        <f t="shared" si="872"/>
        <v>0</v>
      </c>
      <c r="IV222" s="244">
        <v>6.1341975435000001E-2</v>
      </c>
      <c r="IW222" s="244">
        <v>0.14552176471595499</v>
      </c>
      <c r="IX222" s="243">
        <f t="shared" si="873"/>
        <v>0.21757057295155169</v>
      </c>
      <c r="IY222" s="243">
        <f t="shared" si="874"/>
        <v>0.10662171565512533</v>
      </c>
      <c r="IZ222" s="243">
        <f t="shared" si="1096"/>
        <v>2.6868672345091582</v>
      </c>
      <c r="JA222" s="244">
        <v>18.422374999999999</v>
      </c>
      <c r="JB222" s="243">
        <f t="shared" si="1097"/>
        <v>4.0529225000000002</v>
      </c>
      <c r="JC222" s="244">
        <v>133.888791666667</v>
      </c>
      <c r="JD222" s="243">
        <f t="shared" si="875"/>
        <v>0</v>
      </c>
      <c r="JE222" s="243">
        <f t="shared" si="876"/>
        <v>17.766394420501864</v>
      </c>
      <c r="JF222" s="243">
        <f t="shared" si="877"/>
        <v>8.7065241793584445</v>
      </c>
      <c r="JG222" s="243">
        <f t="shared" si="1098"/>
        <v>219.40440931983275</v>
      </c>
      <c r="JH222" s="244">
        <v>0</v>
      </c>
      <c r="JI222" s="243">
        <f t="shared" si="1099"/>
        <v>0</v>
      </c>
      <c r="JJ222" s="244">
        <v>0</v>
      </c>
      <c r="JK222" s="243">
        <f t="shared" si="878"/>
        <v>0</v>
      </c>
      <c r="JL222" s="243">
        <f t="shared" si="879"/>
        <v>0</v>
      </c>
      <c r="JM222" s="243">
        <f t="shared" si="880"/>
        <v>0</v>
      </c>
      <c r="JN222" s="243">
        <f t="shared" si="1100"/>
        <v>0</v>
      </c>
      <c r="JO222" s="244">
        <v>12.8871428571429</v>
      </c>
      <c r="JP222" s="243">
        <f t="shared" si="1101"/>
        <v>2.8351714285714378</v>
      </c>
      <c r="JQ222" s="244">
        <v>15.700761904761899</v>
      </c>
      <c r="JR222" s="243">
        <f t="shared" si="881"/>
        <v>0</v>
      </c>
      <c r="JS222" s="243">
        <f t="shared" si="882"/>
        <v>3.5703515332757902</v>
      </c>
      <c r="JT222" s="243">
        <f t="shared" si="883"/>
        <v>1.7496713861876014</v>
      </c>
      <c r="JU222" s="243">
        <f t="shared" si="1102"/>
        <v>44.091718931927552</v>
      </c>
      <c r="JV222" s="244">
        <v>11.202380952381001</v>
      </c>
      <c r="JW222" s="243">
        <f t="shared" si="1103"/>
        <v>2.4645238095238202</v>
      </c>
      <c r="JX222" s="244">
        <v>22.983333333333299</v>
      </c>
      <c r="JY222" s="243">
        <f t="shared" si="884"/>
        <v>0</v>
      </c>
      <c r="JZ222" s="243">
        <f t="shared" si="885"/>
        <v>4.1642719186708952</v>
      </c>
      <c r="KA222" s="243">
        <f t="shared" si="886"/>
        <v>2.040725500695451</v>
      </c>
      <c r="KB222" s="243">
        <f t="shared" si="1104"/>
        <v>51.426282617525359</v>
      </c>
      <c r="KC222" s="244">
        <v>59.606666666666698</v>
      </c>
      <c r="KD222" s="243">
        <f t="shared" si="1105"/>
        <v>13.113466666666673</v>
      </c>
      <c r="KE222" s="244">
        <v>33.273333333333298</v>
      </c>
      <c r="KF222" s="243">
        <f t="shared" si="887"/>
        <v>0</v>
      </c>
      <c r="KG222" s="243">
        <f t="shared" si="888"/>
        <v>12.043185521895088</v>
      </c>
      <c r="KH222" s="243">
        <f t="shared" si="889"/>
        <v>5.9018326094280873</v>
      </c>
      <c r="KI222" s="243">
        <f t="shared" si="1106"/>
        <v>148.7261817575878</v>
      </c>
      <c r="KJ222" s="244">
        <v>12.456386111111099</v>
      </c>
      <c r="KK222" s="243">
        <f t="shared" si="1107"/>
        <v>2.740404944444442</v>
      </c>
      <c r="KL222" s="244">
        <v>12.073988888888801</v>
      </c>
      <c r="KM222" s="243">
        <f t="shared" si="890"/>
        <v>0</v>
      </c>
      <c r="KN222" s="243">
        <f t="shared" si="891"/>
        <v>3.0985594916955801</v>
      </c>
      <c r="KO222" s="243">
        <f t="shared" si="892"/>
        <v>1.5184669718069963</v>
      </c>
      <c r="KP222" s="243">
        <f t="shared" si="1108"/>
        <v>38.265367689536305</v>
      </c>
      <c r="KQ222" s="243">
        <f t="shared" si="1109"/>
        <v>308.10495158730168</v>
      </c>
      <c r="KR222" s="243">
        <f t="shared" si="1109"/>
        <v>67.78308934920635</v>
      </c>
      <c r="KS222" s="243">
        <f t="shared" si="1110"/>
        <v>473.73612222616998</v>
      </c>
      <c r="KT222" s="243">
        <f t="shared" si="1111"/>
        <v>0</v>
      </c>
      <c r="KU222" s="243">
        <f t="shared" si="1112"/>
        <v>0</v>
      </c>
      <c r="KV222" s="243">
        <f t="shared" si="1113"/>
        <v>0</v>
      </c>
      <c r="KW222" s="243">
        <f t="shared" si="1114"/>
        <v>96.535963419628942</v>
      </c>
      <c r="KX222" s="243">
        <f t="shared" si="1115"/>
        <v>3.1117062605054184</v>
      </c>
      <c r="KY222" s="243">
        <f t="shared" si="1116"/>
        <v>82.344718056148821</v>
      </c>
      <c r="KZ222" s="243">
        <f t="shared" si="1117"/>
        <v>47.308006329115351</v>
      </c>
      <c r="LA222" s="243">
        <f t="shared" si="1117"/>
        <v>1192.1617594937065</v>
      </c>
      <c r="LB222" s="244">
        <v>86.52</v>
      </c>
      <c r="LC222" s="243">
        <f t="shared" si="1118"/>
        <v>19.034399999999998</v>
      </c>
      <c r="LD222" s="243">
        <f t="shared" si="893"/>
        <v>0</v>
      </c>
      <c r="LE222" s="243">
        <f t="shared" si="1119"/>
        <v>0</v>
      </c>
      <c r="LF222" s="243">
        <f t="shared" si="1120"/>
        <v>0</v>
      </c>
      <c r="LG222" s="244">
        <v>7.3653709756416701</v>
      </c>
      <c r="LH222" s="243">
        <f t="shared" si="894"/>
        <v>12.830165799051359</v>
      </c>
      <c r="LI222" s="243">
        <f t="shared" si="1121"/>
        <v>0.41356304765600765</v>
      </c>
      <c r="LJ222" s="243">
        <f t="shared" si="1122"/>
        <v>10.944070457390877</v>
      </c>
      <c r="LK222" s="243">
        <f t="shared" si="895"/>
        <v>6.2874968387346506</v>
      </c>
      <c r="LL222" s="243">
        <f t="shared" si="1123"/>
        <v>158.44492033611317</v>
      </c>
      <c r="LM222" s="243">
        <f t="shared" si="896"/>
        <v>0.54166666784117723</v>
      </c>
      <c r="LN222" s="244">
        <v>6.1545228937110799E-2</v>
      </c>
      <c r="LO222" s="243">
        <f t="shared" si="1124"/>
        <v>1.9838272432769494E-3</v>
      </c>
      <c r="LP222" s="243">
        <f t="shared" si="1125"/>
        <v>5.2497787819218517E-2</v>
      </c>
      <c r="LQ222" s="243">
        <f t="shared" si="897"/>
        <v>3.0160594838914402E-2</v>
      </c>
      <c r="LR222" s="243">
        <f t="shared" si="1126"/>
        <v>0.7600469899406429</v>
      </c>
      <c r="LS222" s="244">
        <v>304.46294666666603</v>
      </c>
      <c r="LT222" s="243">
        <f t="shared" si="898"/>
        <v>34.593677012006168</v>
      </c>
      <c r="LU222" s="243">
        <f t="shared" si="1127"/>
        <v>1.1150804065034494</v>
      </c>
      <c r="LV222" s="243">
        <f t="shared" si="1128"/>
        <v>29.508242101408491</v>
      </c>
      <c r="LW222" s="243">
        <f t="shared" si="899"/>
        <v>16.952831183933608</v>
      </c>
      <c r="LX222" s="243">
        <f t="shared" si="1129"/>
        <v>427.21134583512691</v>
      </c>
      <c r="LY222" s="245">
        <f t="shared" si="900"/>
        <v>0</v>
      </c>
      <c r="LZ222" s="244">
        <v>0</v>
      </c>
      <c r="MA222" s="249">
        <f t="shared" si="1130"/>
        <v>0</v>
      </c>
      <c r="MB222" s="249">
        <f t="shared" si="1131"/>
        <v>0</v>
      </c>
      <c r="MC222" s="249">
        <f t="shared" si="901"/>
        <v>0</v>
      </c>
      <c r="MD222" s="247">
        <f t="shared" si="1132"/>
        <v>0</v>
      </c>
      <c r="ME222" s="250">
        <f t="shared" si="1133"/>
        <v>5081.6700719186847</v>
      </c>
      <c r="MF222" s="251">
        <f t="shared" si="1180"/>
        <v>1824.8270356226074</v>
      </c>
      <c r="MG222" s="252" t="e">
        <f t="shared" si="1134"/>
        <v>#REF!</v>
      </c>
      <c r="MH222" s="252" t="e">
        <f t="shared" si="1181"/>
        <v>#REF!</v>
      </c>
      <c r="MI222" s="252">
        <f t="shared" si="1135"/>
        <v>304.46294666666603</v>
      </c>
      <c r="MJ222" s="252">
        <f t="shared" si="1136"/>
        <v>0</v>
      </c>
      <c r="MK222" s="252">
        <f t="shared" si="1182"/>
        <v>591.27133333333325</v>
      </c>
      <c r="ML222" s="252">
        <f t="shared" si="1137"/>
        <v>0</v>
      </c>
      <c r="MM222" s="252">
        <f t="shared" si="1138"/>
        <v>0</v>
      </c>
      <c r="MN222" s="252">
        <f t="shared" si="1139"/>
        <v>206.9556</v>
      </c>
      <c r="MO222" s="252">
        <f t="shared" si="1140"/>
        <v>36.863990079933203</v>
      </c>
      <c r="MP222" s="253">
        <f t="shared" si="1141"/>
        <v>0.94468000204837754</v>
      </c>
      <c r="MQ222" s="254">
        <f t="shared" si="1183"/>
        <v>0</v>
      </c>
      <c r="MR222" s="255">
        <f t="shared" si="1142"/>
        <v>0</v>
      </c>
      <c r="MS222" s="255">
        <f t="shared" si="1184"/>
        <v>0</v>
      </c>
      <c r="MT222" s="255">
        <f t="shared" si="1185"/>
        <v>435.0057695300975</v>
      </c>
      <c r="MU222" s="255">
        <f t="shared" si="902"/>
        <v>14.021822836312504</v>
      </c>
      <c r="MV222" s="255">
        <f t="shared" si="1143"/>
        <v>452.69058218891672</v>
      </c>
      <c r="MW222" s="255" t="e">
        <f t="shared" si="903"/>
        <v>#REF!</v>
      </c>
      <c r="MX222" s="255" t="e">
        <f t="shared" si="904"/>
        <v>#REF!</v>
      </c>
      <c r="MY222" s="256" t="e">
        <f t="shared" si="1144"/>
        <v>#REF!</v>
      </c>
      <c r="MZ222" s="254">
        <f t="shared" si="1145"/>
        <v>201.58068470231893</v>
      </c>
      <c r="NA222" s="255">
        <f t="shared" si="905"/>
        <v>227.18143165951344</v>
      </c>
      <c r="NB222" s="255">
        <f t="shared" si="1146"/>
        <v>0.67755541105582284</v>
      </c>
      <c r="NC222" s="255">
        <f t="shared" si="906"/>
        <v>0.84016870970922031</v>
      </c>
      <c r="ND222" s="255">
        <f t="shared" si="1147"/>
        <v>206.02070369809834</v>
      </c>
      <c r="NE222" s="255">
        <f t="shared" si="1215"/>
        <v>0.97844867571035099</v>
      </c>
      <c r="NF222" s="256">
        <f t="shared" si="1186"/>
        <v>3.2887734042919732E-3</v>
      </c>
      <c r="NG222" s="257">
        <f t="shared" si="1187"/>
        <v>1.1250522874322446</v>
      </c>
      <c r="NH222" s="254">
        <f t="shared" si="1148"/>
        <v>728.84829431903495</v>
      </c>
      <c r="NI222" s="255">
        <f t="shared" si="907"/>
        <v>821.41202769755239</v>
      </c>
      <c r="NJ222" s="255" t="e">
        <f t="shared" si="1149"/>
        <v>#REF!</v>
      </c>
      <c r="NK222" s="255" t="e">
        <f t="shared" si="908"/>
        <v>#REF!</v>
      </c>
      <c r="NL222" s="255">
        <f t="shared" si="1150"/>
        <v>788.76593543385661</v>
      </c>
      <c r="NM222" s="255">
        <f t="shared" si="1188"/>
        <v>0.92403622111055761</v>
      </c>
      <c r="NN222" s="256" t="e">
        <f t="shared" si="1189"/>
        <v>#REF!</v>
      </c>
      <c r="NO222" s="257" t="e">
        <f t="shared" si="1216"/>
        <v>#REF!</v>
      </c>
      <c r="NP222" s="254">
        <f t="shared" si="1151"/>
        <v>79.937584475879547</v>
      </c>
      <c r="NQ222" s="255">
        <f t="shared" si="909"/>
        <v>90.089657704316252</v>
      </c>
      <c r="NR222" s="255">
        <f t="shared" si="1152"/>
        <v>70.303288030850808</v>
      </c>
      <c r="NS222" s="255">
        <f t="shared" si="910"/>
        <v>87.176077158254998</v>
      </c>
      <c r="NT222" s="255">
        <f t="shared" si="1153"/>
        <v>752.87016154802131</v>
      </c>
      <c r="NU222" s="255">
        <f t="shared" si="1154"/>
        <v>0.10617711865684132</v>
      </c>
      <c r="NV222" s="256">
        <f t="shared" si="1155"/>
        <v>9.3380361742981047E-2</v>
      </c>
      <c r="NW222" s="257">
        <f t="shared" si="911"/>
        <v>1.0358957808877343</v>
      </c>
      <c r="NX222" s="254">
        <f t="shared" si="1156"/>
        <v>10.573102125613637</v>
      </c>
      <c r="NY222" s="255">
        <f t="shared" si="912"/>
        <v>11.915886095566568</v>
      </c>
      <c r="NZ222" s="255">
        <f t="shared" si="1157"/>
        <v>3.7655653768315346E-2</v>
      </c>
      <c r="OA222" s="255">
        <f t="shared" si="913"/>
        <v>4.6693010672711026E-2</v>
      </c>
      <c r="OB222" s="255">
        <f t="shared" si="1158"/>
        <v>11.449756228012935</v>
      </c>
      <c r="OC222" s="255">
        <f t="shared" si="1190"/>
        <v>0.92343469284922597</v>
      </c>
      <c r="OD222" s="256">
        <f t="shared" si="1191"/>
        <v>3.2887734042919749E-3</v>
      </c>
      <c r="OE222" s="257">
        <f t="shared" si="1192"/>
        <v>1.1180655116088818</v>
      </c>
      <c r="OF222" s="254">
        <f t="shared" si="1159"/>
        <v>0</v>
      </c>
      <c r="OG222" s="255">
        <f t="shared" si="914"/>
        <v>0</v>
      </c>
      <c r="OH222" s="255">
        <f t="shared" si="1160"/>
        <v>0</v>
      </c>
      <c r="OI222" s="255">
        <f t="shared" si="915"/>
        <v>0</v>
      </c>
      <c r="OJ222" s="255">
        <f t="shared" si="1161"/>
        <v>0</v>
      </c>
      <c r="OK222" s="255"/>
      <c r="OL222" s="256"/>
      <c r="OM222" s="257"/>
      <c r="ON222" s="258"/>
      <c r="OO222" s="254">
        <f t="shared" si="1162"/>
        <v>0</v>
      </c>
      <c r="OP222" s="255">
        <f t="shared" si="916"/>
        <v>0</v>
      </c>
      <c r="OQ222" s="255">
        <f t="shared" si="1163"/>
        <v>0</v>
      </c>
      <c r="OR222" s="255">
        <f t="shared" si="917"/>
        <v>0</v>
      </c>
      <c r="OS222" s="255">
        <f t="shared" si="1164"/>
        <v>0</v>
      </c>
      <c r="OT222" s="255"/>
      <c r="OU222" s="256"/>
      <c r="OV222" s="257"/>
      <c r="OW222" s="258"/>
      <c r="OX222" s="254">
        <f t="shared" si="1165"/>
        <v>427.75922213062694</v>
      </c>
      <c r="OY222" s="255">
        <f t="shared" si="918"/>
        <v>482.08464334121658</v>
      </c>
      <c r="OZ222" s="255">
        <f t="shared" si="1166"/>
        <v>2.1366649153603396</v>
      </c>
      <c r="PA222" s="255">
        <f t="shared" si="919"/>
        <v>2.6494644950468214</v>
      </c>
      <c r="PB222" s="255">
        <f t="shared" si="1167"/>
        <v>649.68444240394012</v>
      </c>
      <c r="PC222" s="255">
        <f t="shared" si="1218"/>
        <v>0.65841075176103481</v>
      </c>
      <c r="PD222" s="259">
        <f t="shared" si="920"/>
        <v>3.2887734042919749E-3</v>
      </c>
      <c r="PE222" s="257">
        <f t="shared" si="1219"/>
        <v>1.0844074710906815</v>
      </c>
      <c r="PF222" s="254">
        <f t="shared" si="921"/>
        <v>4.3588413576582425</v>
      </c>
      <c r="PG222" s="255">
        <f t="shared" si="922"/>
        <v>4.912414210080839</v>
      </c>
      <c r="PH222" s="255">
        <f t="shared" si="1168"/>
        <v>0.13501253106071823</v>
      </c>
      <c r="PI222" s="255">
        <f t="shared" si="923"/>
        <v>0.16741553851529059</v>
      </c>
      <c r="PJ222" s="255">
        <f t="shared" si="924"/>
        <v>41.05254891443829</v>
      </c>
      <c r="PK222" s="255">
        <f t="shared" si="1193"/>
        <v>0.10617711866668592</v>
      </c>
      <c r="PL222" s="259">
        <f t="shared" si="1194"/>
        <v>3.2887734045969059E-3</v>
      </c>
      <c r="PM222" s="257">
        <f t="shared" si="1195"/>
        <v>1.0142737996877724</v>
      </c>
      <c r="PN222" s="254">
        <f t="shared" si="925"/>
        <v>0.11170006973614623</v>
      </c>
      <c r="PO222" s="255">
        <f t="shared" si="926"/>
        <v>0.12588597859263681</v>
      </c>
      <c r="PP222" s="255">
        <f t="shared" si="1169"/>
        <v>3.459843544945611E-3</v>
      </c>
      <c r="PQ222" s="255">
        <f t="shared" si="927"/>
        <v>4.2902059957325572E-3</v>
      </c>
      <c r="PR222" s="255">
        <f t="shared" si="928"/>
        <v>1.0520163961766389</v>
      </c>
      <c r="PS222" s="255">
        <f t="shared" si="1196"/>
        <v>0.10617711866668589</v>
      </c>
      <c r="PT222" s="259">
        <f t="shared" si="1197"/>
        <v>3.2887734045969051E-3</v>
      </c>
      <c r="PU222" s="257">
        <f t="shared" si="1198"/>
        <v>1.0142737996877724</v>
      </c>
      <c r="PV222" s="254">
        <f t="shared" si="929"/>
        <v>84.103748040152382</v>
      </c>
      <c r="PW222" s="255">
        <f t="shared" si="930"/>
        <v>94.784924041251742</v>
      </c>
      <c r="PX222" s="255">
        <f t="shared" si="931"/>
        <v>0.27897885405575584</v>
      </c>
      <c r="PY222" s="255">
        <f t="shared" si="932"/>
        <v>0.34593377902913724</v>
      </c>
      <c r="PZ222" s="255">
        <f t="shared" si="933"/>
        <v>84.827630171077701</v>
      </c>
      <c r="QA222" s="255">
        <f t="shared" si="1170"/>
        <v>0.99146643458663863</v>
      </c>
      <c r="QB222" s="259">
        <f t="shared" si="934"/>
        <v>3.2887734042919749E-3</v>
      </c>
      <c r="QC222" s="257">
        <f t="shared" si="1171"/>
        <v>1.1267055428095332</v>
      </c>
      <c r="QD222" s="254">
        <f t="shared" si="935"/>
        <v>84.454902497473398</v>
      </c>
      <c r="QE222" s="255">
        <f t="shared" si="936"/>
        <v>95.180675114652516</v>
      </c>
      <c r="QF222" s="255">
        <f t="shared" si="937"/>
        <v>0.28210569402152569</v>
      </c>
      <c r="QG222" s="255">
        <f t="shared" si="938"/>
        <v>0.34981106058669187</v>
      </c>
      <c r="QH222" s="255">
        <f t="shared" si="939"/>
        <v>85.778391923677987</v>
      </c>
      <c r="QI222" s="255">
        <f t="shared" si="1199"/>
        <v>0.9845708295932829</v>
      </c>
      <c r="QJ222" s="259">
        <f t="shared" si="1200"/>
        <v>3.2887734042919749E-3</v>
      </c>
      <c r="QK222" s="257">
        <f t="shared" si="1201"/>
        <v>1.1258298009753769</v>
      </c>
      <c r="QL222" s="254">
        <f t="shared" si="940"/>
        <v>476.34859696500962</v>
      </c>
      <c r="QM222" s="255">
        <f t="shared" si="941"/>
        <v>536.84486877956579</v>
      </c>
      <c r="QN222" s="255">
        <f t="shared" si="942"/>
        <v>3.1117062605054184</v>
      </c>
      <c r="QO222" s="255">
        <f t="shared" si="943"/>
        <v>3.8585157630267188</v>
      </c>
      <c r="QP222" s="255">
        <f t="shared" si="1172"/>
        <v>946.16012658230682</v>
      </c>
      <c r="QQ222" s="255">
        <f t="shared" si="1173"/>
        <v>0.5034545248547545</v>
      </c>
      <c r="QR222" s="259">
        <f t="shared" si="944"/>
        <v>3.2887734042919741E-3</v>
      </c>
      <c r="QS222" s="257">
        <f t="shared" si="1174"/>
        <v>1.0647280302735838</v>
      </c>
      <c r="QT222" s="254">
        <f t="shared" si="945"/>
        <v>118.90616595801686</v>
      </c>
      <c r="QU222" s="255">
        <f t="shared" si="946"/>
        <v>134.007249034685</v>
      </c>
      <c r="QV222" s="255">
        <f t="shared" si="947"/>
        <v>0.41356304765600765</v>
      </c>
      <c r="QW222" s="255">
        <f t="shared" si="948"/>
        <v>0.51281817909344951</v>
      </c>
      <c r="QX222" s="255">
        <f t="shared" si="949"/>
        <v>125.749936774693</v>
      </c>
      <c r="QY222" s="255">
        <f t="shared" si="1202"/>
        <v>0.94557634785186273</v>
      </c>
      <c r="QZ222" s="259">
        <f t="shared" si="1203"/>
        <v>3.2887734042919745E-3</v>
      </c>
      <c r="RA222" s="257">
        <f t="shared" si="1204"/>
        <v>1.1208775017942167</v>
      </c>
      <c r="RB222" s="254">
        <f t="shared" si="950"/>
        <v>6.4047301139446594E-2</v>
      </c>
      <c r="RC222" s="255">
        <f t="shared" si="951"/>
        <v>7.2181308384156317E-2</v>
      </c>
      <c r="RD222" s="255">
        <f t="shared" si="1175"/>
        <v>1.9838272432769494E-3</v>
      </c>
      <c r="RE222" s="255">
        <f t="shared" si="952"/>
        <v>2.4599457816634174E-3</v>
      </c>
      <c r="RF222" s="255">
        <f t="shared" si="953"/>
        <v>0.60321189677828801</v>
      </c>
      <c r="RG222" s="255">
        <f t="shared" si="1205"/>
        <v>0.1061771186568413</v>
      </c>
      <c r="RH222" s="259">
        <f t="shared" si="1206"/>
        <v>3.2887734042919745E-3</v>
      </c>
      <c r="RI222" s="257">
        <f t="shared" si="1207"/>
        <v>1.0142737996864488</v>
      </c>
      <c r="RJ222" s="254">
        <f t="shared" si="954"/>
        <v>36.00005536371836</v>
      </c>
      <c r="RK222" s="255">
        <f t="shared" si="955"/>
        <v>40.572062394910589</v>
      </c>
      <c r="RL222" s="255">
        <f t="shared" si="1176"/>
        <v>1.1150804065034494</v>
      </c>
      <c r="RM222" s="255">
        <f t="shared" si="956"/>
        <v>1.3826997040642772</v>
      </c>
      <c r="RN222" s="255">
        <f t="shared" si="957"/>
        <v>339.05662367867217</v>
      </c>
      <c r="RO222" s="255">
        <f t="shared" si="1208"/>
        <v>0.10617711865684129</v>
      </c>
      <c r="RP222" s="259">
        <f t="shared" si="1209"/>
        <v>3.2887734042919741E-3</v>
      </c>
      <c r="RQ222" s="257">
        <f t="shared" si="1210"/>
        <v>1.0142737996864488</v>
      </c>
      <c r="RR222" s="254">
        <f t="shared" si="958"/>
        <v>0</v>
      </c>
      <c r="RS222" s="255">
        <f t="shared" si="959"/>
        <v>0</v>
      </c>
      <c r="RT222" s="255">
        <f t="shared" si="1177"/>
        <v>0</v>
      </c>
      <c r="RU222" s="255">
        <f t="shared" si="960"/>
        <v>0</v>
      </c>
      <c r="RV222" s="255">
        <f t="shared" si="961"/>
        <v>0</v>
      </c>
      <c r="RW222" s="255"/>
      <c r="RX222" s="259"/>
      <c r="RY222" s="257"/>
      <c r="RZ222" s="260"/>
      <c r="SA222" s="242" t="e">
        <f t="shared" si="962"/>
        <v>#REF!</v>
      </c>
      <c r="SB222" s="242">
        <f t="shared" si="963"/>
        <v>0.24368632545782418</v>
      </c>
      <c r="SC222" s="242">
        <f t="shared" si="964"/>
        <v>0.55078578669800826</v>
      </c>
      <c r="SD222" s="242">
        <f t="shared" si="965"/>
        <v>1.3193173036984805E-2</v>
      </c>
      <c r="SE222" s="242">
        <f t="shared" si="966"/>
        <v>0</v>
      </c>
      <c r="SF222" s="262">
        <v>0</v>
      </c>
      <c r="SG222" s="242">
        <f t="shared" si="967"/>
        <v>0</v>
      </c>
      <c r="SH222" s="262">
        <v>0</v>
      </c>
      <c r="SI222" s="242">
        <f t="shared" si="968"/>
        <v>0.65140356788417242</v>
      </c>
      <c r="SJ222" s="242">
        <f t="shared" si="969"/>
        <v>2.9413940190945401E-2</v>
      </c>
      <c r="SK222" s="242">
        <f t="shared" si="970"/>
        <v>7.0999165978144073E-4</v>
      </c>
      <c r="SL222" s="242">
        <f t="shared" si="971"/>
        <v>0.10095281663573417</v>
      </c>
      <c r="SM222" s="242">
        <f t="shared" si="972"/>
        <v>0.10177501400817407</v>
      </c>
      <c r="SN222" s="242">
        <f t="shared" si="973"/>
        <v>0.8696698551274632</v>
      </c>
      <c r="SO222" s="242">
        <f t="shared" si="974"/>
        <v>0.14638660173432469</v>
      </c>
      <c r="SP222" s="242">
        <f t="shared" si="975"/>
        <v>5.0713689984322439E-4</v>
      </c>
      <c r="SQ222" s="242">
        <f t="shared" si="976"/>
        <v>0.24291857502490449</v>
      </c>
      <c r="SR222" s="242">
        <f t="shared" si="977"/>
        <v>0</v>
      </c>
      <c r="SS222" s="242" t="e">
        <f t="shared" si="978"/>
        <v>#REF!</v>
      </c>
      <c r="ST222" s="242" t="e">
        <f t="shared" si="979"/>
        <v>#REF!</v>
      </c>
      <c r="SU222" s="242" t="e">
        <f t="shared" si="1211"/>
        <v>#REF!</v>
      </c>
      <c r="SV222" s="242" t="e">
        <f t="shared" si="1212"/>
        <v>#REF!</v>
      </c>
      <c r="SW222" s="242" t="e">
        <f t="shared" si="980"/>
        <v>#REF!</v>
      </c>
      <c r="SX222" s="242" t="e">
        <f t="shared" si="980"/>
        <v>#REF!</v>
      </c>
      <c r="SY222" s="242" t="e">
        <f t="shared" si="980"/>
        <v>#REF!</v>
      </c>
      <c r="SZ222" s="263" t="e">
        <f t="shared" si="980"/>
        <v>#REF!</v>
      </c>
      <c r="TA222" s="264">
        <f t="shared" si="981"/>
        <v>1448.86761</v>
      </c>
      <c r="TB222" s="264">
        <f t="shared" si="982"/>
        <v>386.43605999999994</v>
      </c>
      <c r="TC222" s="264">
        <f t="shared" si="983"/>
        <v>948.60596999999984</v>
      </c>
      <c r="TD222" s="264">
        <f t="shared" si="984"/>
        <v>21.052379999999999</v>
      </c>
      <c r="TE222" s="264">
        <f t="shared" si="985"/>
        <v>0</v>
      </c>
      <c r="TF222" s="264">
        <f t="shared" si="985"/>
        <v>0</v>
      </c>
      <c r="TG222" s="264">
        <f t="shared" si="986"/>
        <v>1071.7088699999999</v>
      </c>
      <c r="TH222" s="264">
        <f t="shared" si="987"/>
        <v>51.738900000000001</v>
      </c>
      <c r="TI222" s="264">
        <f t="shared" si="988"/>
        <v>1.2488699999999999</v>
      </c>
      <c r="TJ222" s="264">
        <f t="shared" si="989"/>
        <v>159.85535999999999</v>
      </c>
      <c r="TK222" s="264">
        <f t="shared" si="990"/>
        <v>161.28263999999999</v>
      </c>
      <c r="TL222" s="264">
        <f t="shared" si="991"/>
        <v>1457.2528799999998</v>
      </c>
      <c r="TM222" s="264">
        <f t="shared" si="992"/>
        <v>233.00345999999999</v>
      </c>
      <c r="TN222" s="264">
        <f t="shared" si="993"/>
        <v>0.89205000000000001</v>
      </c>
      <c r="TO222" s="264">
        <f t="shared" si="994"/>
        <v>427.29194999999999</v>
      </c>
      <c r="TP222" s="264">
        <f t="shared" si="994"/>
        <v>0</v>
      </c>
      <c r="TQ222" s="264"/>
      <c r="TR222" s="264"/>
      <c r="TS222" s="264" t="e">
        <f t="shared" si="995"/>
        <v>#REF!</v>
      </c>
      <c r="TT222" s="264">
        <f t="shared" si="996"/>
        <v>434.76077324930407</v>
      </c>
      <c r="TU222" s="264">
        <f t="shared" si="997"/>
        <v>982.65692204791651</v>
      </c>
      <c r="TV222" s="264">
        <f t="shared" si="998"/>
        <v>23.53794001528459</v>
      </c>
      <c r="TW222" s="264">
        <f t="shared" si="998"/>
        <v>0</v>
      </c>
      <c r="TX222" s="264">
        <f t="shared" si="999"/>
        <v>0</v>
      </c>
      <c r="TY222" s="264">
        <f t="shared" si="1000"/>
        <v>1162.1691054621519</v>
      </c>
      <c r="TZ222" s="264">
        <f t="shared" si="1001"/>
        <v>52.477410694665686</v>
      </c>
      <c r="UA222" s="264">
        <f t="shared" si="1002"/>
        <v>1.2666961202160683</v>
      </c>
      <c r="UB222" s="264">
        <f t="shared" si="1003"/>
        <v>180.10992015981333</v>
      </c>
      <c r="UC222" s="264">
        <f t="shared" si="1004"/>
        <v>181.57680249198336</v>
      </c>
      <c r="UD222" s="264">
        <f t="shared" si="1005"/>
        <v>1551.5779885329071</v>
      </c>
      <c r="UE222" s="264">
        <f t="shared" si="1006"/>
        <v>261.16833615420865</v>
      </c>
      <c r="UF222" s="264">
        <f t="shared" si="1007"/>
        <v>0.9047829430102966</v>
      </c>
      <c r="UG222" s="264">
        <f t="shared" si="1008"/>
        <v>433.3910297019321</v>
      </c>
      <c r="UH222" s="264">
        <f t="shared" si="1008"/>
        <v>0</v>
      </c>
      <c r="UI222" s="191"/>
      <c r="UJ222" s="191"/>
      <c r="UK222" s="191"/>
      <c r="UL222" s="191"/>
      <c r="UM222" s="189"/>
      <c r="UN222" s="191"/>
      <c r="UO222" s="191"/>
      <c r="UP222" s="191"/>
      <c r="UQ222" s="191"/>
      <c r="UR222" s="191"/>
      <c r="US222" s="191"/>
      <c r="UT222" s="191"/>
      <c r="UU222" s="191"/>
      <c r="UV222" s="192"/>
      <c r="UW222" s="191"/>
      <c r="UX222" s="191"/>
      <c r="UY222" s="191"/>
      <c r="UZ222" s="191"/>
      <c r="VA222" s="191"/>
      <c r="VB222" s="191"/>
      <c r="VC222" s="191"/>
      <c r="VD222" s="191"/>
      <c r="VE222" s="191"/>
      <c r="VF222" s="191"/>
      <c r="VG222" s="191"/>
      <c r="VH222" s="191"/>
      <c r="VI222" s="191"/>
      <c r="VJ222" s="191"/>
      <c r="VK222" s="191"/>
      <c r="VL222" s="191"/>
      <c r="VM222" s="191"/>
      <c r="VN222" s="219"/>
      <c r="VO222" s="191"/>
      <c r="VP222" s="191"/>
      <c r="VQ222" s="191"/>
      <c r="VR222" s="191"/>
      <c r="VS222" s="191"/>
      <c r="VT222" s="191"/>
      <c r="VU222" s="191"/>
      <c r="VV222" s="191"/>
    </row>
    <row r="223" spans="1:594" ht="23.1" hidden="1" customHeight="1" thickBot="1" x14ac:dyDescent="0.35">
      <c r="A223" s="265">
        <v>186</v>
      </c>
      <c r="B223" s="266" t="s">
        <v>184</v>
      </c>
      <c r="C223" s="265">
        <v>5</v>
      </c>
      <c r="D223" s="267">
        <v>1091.1600000000001</v>
      </c>
      <c r="E223" s="239"/>
      <c r="F223" s="240">
        <f t="shared" si="1009"/>
        <v>1091.1600000000001</v>
      </c>
      <c r="G223" s="240"/>
      <c r="H223" s="268">
        <f>500</f>
        <v>500</v>
      </c>
      <c r="I223" s="269">
        <v>3.6621999999999999</v>
      </c>
      <c r="J223" s="269">
        <v>3.6621999999999999</v>
      </c>
      <c r="K223" s="269">
        <f t="shared" si="1220"/>
        <v>2.8211999999999997</v>
      </c>
      <c r="L223" s="269">
        <f t="shared" si="1221"/>
        <v>3.1825999999999999</v>
      </c>
      <c r="M223" s="269">
        <v>0.65539999999999998</v>
      </c>
      <c r="N223" s="269">
        <v>0.3614</v>
      </c>
      <c r="O223" s="269">
        <v>0.47960000000000003</v>
      </c>
      <c r="P223" s="269">
        <v>1.38E-2</v>
      </c>
      <c r="Q223" s="269">
        <v>0</v>
      </c>
      <c r="R223" s="269">
        <v>0</v>
      </c>
      <c r="S223" s="269">
        <v>0.56379999999999997</v>
      </c>
      <c r="T223" s="269">
        <v>5.4199999999999998E-2</v>
      </c>
      <c r="U223" s="269">
        <v>1.4E-3</v>
      </c>
      <c r="V223" s="269">
        <v>6.0199999999999997E-2</v>
      </c>
      <c r="W223" s="269">
        <v>0.15770000000000001</v>
      </c>
      <c r="X223" s="269">
        <v>0.85570000000000002</v>
      </c>
      <c r="Y223" s="269">
        <v>0.1835</v>
      </c>
      <c r="Z223" s="269">
        <v>6.9999999999999999E-4</v>
      </c>
      <c r="AA223" s="269">
        <v>0.27479999999999999</v>
      </c>
      <c r="AB223" s="269">
        <v>0</v>
      </c>
      <c r="AC223" s="244">
        <v>150.62</v>
      </c>
      <c r="AD223" s="243">
        <f t="shared" si="1217"/>
        <v>33.136400000000002</v>
      </c>
      <c r="AE223" s="243">
        <f t="shared" si="806"/>
        <v>0</v>
      </c>
      <c r="AF223" s="243">
        <f t="shared" si="1010"/>
        <v>0</v>
      </c>
      <c r="AG223" s="243">
        <f t="shared" si="1011"/>
        <v>0</v>
      </c>
      <c r="AH223" s="244">
        <v>4.9235549804166698</v>
      </c>
      <c r="AI223" s="243">
        <f t="shared" si="807"/>
        <v>21.438186461416848</v>
      </c>
      <c r="AJ223" s="243">
        <f t="shared" si="1012"/>
        <v>0.69103095533316139</v>
      </c>
      <c r="AK223" s="243">
        <f t="shared" si="1013"/>
        <v>18.286671176905344</v>
      </c>
      <c r="AL223" s="243">
        <f t="shared" si="808"/>
        <v>10.505907072091677</v>
      </c>
      <c r="AM223" s="243">
        <f t="shared" si="1014"/>
        <v>264.74885821671023</v>
      </c>
      <c r="AN223" s="244">
        <v>263.44</v>
      </c>
      <c r="AO223" s="244">
        <v>57.956800000000001</v>
      </c>
      <c r="AP223" s="243">
        <f t="shared" si="1015"/>
        <v>0</v>
      </c>
      <c r="AQ223" s="243">
        <f t="shared" si="1016"/>
        <v>0</v>
      </c>
      <c r="AR223" s="243">
        <f t="shared" si="1017"/>
        <v>0</v>
      </c>
      <c r="AS223" s="244">
        <v>26.661345494891702</v>
      </c>
      <c r="AT223" s="244" t="e">
        <f t="shared" si="809"/>
        <v>#REF!</v>
      </c>
      <c r="AU223" s="243">
        <f t="shared" si="810"/>
        <v>39.547048987312429</v>
      </c>
      <c r="AV223" s="243">
        <f t="shared" si="1018"/>
        <v>1.274745654978491</v>
      </c>
      <c r="AW223" s="243">
        <f t="shared" si="1019"/>
        <v>33.733444857823791</v>
      </c>
      <c r="AX223" s="243">
        <f t="shared" si="811"/>
        <v>19.380259724110207</v>
      </c>
      <c r="AY223" s="243">
        <f t="shared" si="1020"/>
        <v>488.3825450475772</v>
      </c>
      <c r="AZ223" s="244">
        <v>64</v>
      </c>
      <c r="BA223" s="243">
        <f t="shared" si="1021"/>
        <v>326.21866666666659</v>
      </c>
      <c r="BB223" s="243">
        <f t="shared" si="1022"/>
        <v>34.019946666666662</v>
      </c>
      <c r="BC223" s="243">
        <f t="shared" si="1023"/>
        <v>27.215957333333332</v>
      </c>
      <c r="BD223" s="243">
        <f t="shared" si="1024"/>
        <v>6.8039893333333303</v>
      </c>
      <c r="BE223" s="244">
        <v>12.757479999999999</v>
      </c>
      <c r="BF223" s="243">
        <f t="shared" si="1025"/>
        <v>10.205984000000001</v>
      </c>
      <c r="BG223" s="243">
        <f t="shared" si="1026"/>
        <v>2.5514959999999984</v>
      </c>
      <c r="BH223" s="243">
        <f t="shared" si="812"/>
        <v>42.380547520747456</v>
      </c>
      <c r="BI223" s="243">
        <f t="shared" si="1027"/>
        <v>1.3660796492050395</v>
      </c>
      <c r="BJ223" s="243">
        <f t="shared" si="1028"/>
        <v>36.150405642003179</v>
      </c>
      <c r="BK223" s="243">
        <f t="shared" si="813"/>
        <v>20.768832042704037</v>
      </c>
      <c r="BL223" s="243">
        <f t="shared" si="1029"/>
        <v>523.37456747614169</v>
      </c>
      <c r="BM223" s="244">
        <v>5.42</v>
      </c>
      <c r="BN223" s="243">
        <f t="shared" si="1030"/>
        <v>1.1923999999999999</v>
      </c>
      <c r="BO223" s="243">
        <f t="shared" si="814"/>
        <v>0</v>
      </c>
      <c r="BP223" s="243">
        <f t="shared" si="1031"/>
        <v>0</v>
      </c>
      <c r="BQ223" s="243">
        <f t="shared" si="1032"/>
        <v>0</v>
      </c>
      <c r="BR223" s="244">
        <v>0.81306284274166696</v>
      </c>
      <c r="BS223" s="243">
        <f t="shared" si="815"/>
        <v>0.84369564854698342</v>
      </c>
      <c r="BT223" s="243">
        <f t="shared" si="1033"/>
        <v>2.7195388522025261E-2</v>
      </c>
      <c r="BU223" s="243">
        <f t="shared" si="1034"/>
        <v>0.7196683789522802</v>
      </c>
      <c r="BV223" s="243">
        <f t="shared" si="816"/>
        <v>0.41345792456443253</v>
      </c>
      <c r="BW223" s="243">
        <f t="shared" si="1035"/>
        <v>10.419139699023699</v>
      </c>
      <c r="BX223" s="244">
        <v>0</v>
      </c>
      <c r="BY223" s="243">
        <f t="shared" si="817"/>
        <v>0</v>
      </c>
      <c r="BZ223" s="243">
        <f t="shared" si="1036"/>
        <v>0</v>
      </c>
      <c r="CA223" s="243">
        <f t="shared" si="1037"/>
        <v>0</v>
      </c>
      <c r="CB223" s="243">
        <f t="shared" si="818"/>
        <v>0</v>
      </c>
      <c r="CC223" s="243">
        <f t="shared" si="1038"/>
        <v>0</v>
      </c>
      <c r="CD223" s="245"/>
      <c r="CE223" s="243">
        <f t="shared" si="819"/>
        <v>0</v>
      </c>
      <c r="CF223" s="243">
        <f t="shared" si="1039"/>
        <v>0</v>
      </c>
      <c r="CG223" s="243">
        <f t="shared" si="1040"/>
        <v>0</v>
      </c>
      <c r="CH223" s="243">
        <f t="shared" si="820"/>
        <v>0</v>
      </c>
      <c r="CI223" s="243">
        <f t="shared" si="1041"/>
        <v>0</v>
      </c>
      <c r="CJ223" s="245"/>
      <c r="CK223" s="243">
        <f t="shared" si="821"/>
        <v>0</v>
      </c>
      <c r="CL223" s="243">
        <f t="shared" si="1042"/>
        <v>0</v>
      </c>
      <c r="CM223" s="243">
        <f t="shared" si="1043"/>
        <v>0</v>
      </c>
      <c r="CN223" s="243">
        <f t="shared" si="822"/>
        <v>0</v>
      </c>
      <c r="CO223" s="243">
        <f t="shared" si="1044"/>
        <v>0</v>
      </c>
      <c r="CP223" s="243">
        <v>0</v>
      </c>
      <c r="CQ223" s="243">
        <f t="shared" si="823"/>
        <v>0</v>
      </c>
      <c r="CR223" s="243">
        <f t="shared" si="1178"/>
        <v>0</v>
      </c>
      <c r="CS223" s="243">
        <f t="shared" si="1045"/>
        <v>0</v>
      </c>
      <c r="CT223" s="243">
        <f t="shared" si="824"/>
        <v>0</v>
      </c>
      <c r="CU223" s="243">
        <f t="shared" si="1046"/>
        <v>0</v>
      </c>
      <c r="CV223" s="243"/>
      <c r="CW223" s="243">
        <f t="shared" si="825"/>
        <v>0</v>
      </c>
      <c r="CX223" s="243">
        <f t="shared" si="1179"/>
        <v>0</v>
      </c>
      <c r="CY223" s="243">
        <f t="shared" si="1047"/>
        <v>0</v>
      </c>
      <c r="CZ223" s="243">
        <f t="shared" si="826"/>
        <v>0</v>
      </c>
      <c r="DA223" s="243">
        <f t="shared" si="1048"/>
        <v>0</v>
      </c>
      <c r="DB223" s="244">
        <v>10.14</v>
      </c>
      <c r="DC223" s="243">
        <f t="shared" si="1049"/>
        <v>2.2308000000000003</v>
      </c>
      <c r="DD223" s="243">
        <f t="shared" si="827"/>
        <v>0</v>
      </c>
      <c r="DE223" s="244">
        <v>0.420506158450001</v>
      </c>
      <c r="DF223" s="244">
        <v>5.1077693124999997E-2</v>
      </c>
      <c r="DG223" s="243">
        <f t="shared" si="828"/>
        <v>1.4591768354392978</v>
      </c>
      <c r="DH223" s="243">
        <f t="shared" si="829"/>
        <v>0.71507803435071504</v>
      </c>
      <c r="DI223" s="243">
        <f t="shared" si="1050"/>
        <v>18.019966465638017</v>
      </c>
      <c r="DJ223" s="244">
        <v>72.61</v>
      </c>
      <c r="DK223" s="243">
        <f t="shared" si="1051"/>
        <v>15.9742</v>
      </c>
      <c r="DL223" s="243">
        <f t="shared" si="830"/>
        <v>0</v>
      </c>
      <c r="DM223" s="244">
        <v>3.013981206985</v>
      </c>
      <c r="DN223" s="244">
        <v>4.1836071849999996</v>
      </c>
      <c r="DO223" s="243">
        <f t="shared" si="831"/>
        <v>10.882914612569575</v>
      </c>
      <c r="DP223" s="243">
        <f t="shared" si="832"/>
        <v>5.3332351502277291</v>
      </c>
      <c r="DQ223" s="243">
        <f t="shared" si="1052"/>
        <v>134.39752578573876</v>
      </c>
      <c r="DR223" s="244">
        <v>17.309999999999999</v>
      </c>
      <c r="DS223" s="243">
        <f t="shared" si="1053"/>
        <v>3.8081999999999998</v>
      </c>
      <c r="DT223" s="243">
        <f t="shared" si="833"/>
        <v>0</v>
      </c>
      <c r="DU223" s="244">
        <v>0.73235155473000102</v>
      </c>
      <c r="DV223" s="244">
        <v>0</v>
      </c>
      <c r="DW223" s="243">
        <f t="shared" si="834"/>
        <v>2.4827025137022272</v>
      </c>
      <c r="DX223" s="243">
        <f t="shared" si="835"/>
        <v>1.2166627034216113</v>
      </c>
      <c r="DY223" s="243">
        <f t="shared" si="836"/>
        <v>30.659900126224603</v>
      </c>
      <c r="DZ223" s="244">
        <v>58.42</v>
      </c>
      <c r="EA223" s="243">
        <f t="shared" si="1054"/>
        <v>12.852400000000001</v>
      </c>
      <c r="EB223" s="243">
        <f t="shared" si="837"/>
        <v>0</v>
      </c>
      <c r="EC223" s="244">
        <v>2.4196822599299899</v>
      </c>
      <c r="ED223" s="244">
        <v>3.6632791375000001E-2</v>
      </c>
      <c r="EE223" s="243">
        <f t="shared" si="838"/>
        <v>8.3772011764291587</v>
      </c>
      <c r="EF223" s="243">
        <f t="shared" si="839"/>
        <v>4.1052958113867071</v>
      </c>
      <c r="EG223" s="243">
        <f t="shared" si="840"/>
        <v>103.45345444694502</v>
      </c>
      <c r="EH223" s="244">
        <v>5.57</v>
      </c>
      <c r="EI223" s="243">
        <f t="shared" si="1055"/>
        <v>1.2254</v>
      </c>
      <c r="EJ223" s="243">
        <f t="shared" si="841"/>
        <v>0</v>
      </c>
      <c r="EK223" s="244">
        <v>0.23511581378499999</v>
      </c>
      <c r="EL223" s="244">
        <v>0</v>
      </c>
      <c r="EM223" s="243">
        <f t="shared" si="842"/>
        <v>0.79882099267781903</v>
      </c>
      <c r="EN223" s="243">
        <f t="shared" si="843"/>
        <v>0.391466840323141</v>
      </c>
      <c r="EO223" s="243">
        <f t="shared" si="1056"/>
        <v>9.8649643761431509</v>
      </c>
      <c r="EP223" s="244">
        <v>0</v>
      </c>
      <c r="EQ223" s="244">
        <v>126.57456000000001</v>
      </c>
      <c r="ER223" s="244">
        <v>0</v>
      </c>
      <c r="ES223" s="244">
        <v>0</v>
      </c>
      <c r="ET223" s="244">
        <v>0</v>
      </c>
      <c r="EU223" s="243">
        <f t="shared" si="844"/>
        <v>14.381649703241848</v>
      </c>
      <c r="EV223" s="243">
        <f t="shared" si="1057"/>
        <v>0.46357303364182412</v>
      </c>
      <c r="EW223" s="243">
        <f t="shared" si="1058"/>
        <v>12.267478854983372</v>
      </c>
      <c r="EX223" s="243">
        <f t="shared" si="845"/>
        <v>7.0478104851620929</v>
      </c>
      <c r="EY223" s="243">
        <f t="shared" si="1059"/>
        <v>177.60482422608473</v>
      </c>
      <c r="EZ223" s="245">
        <f t="shared" si="1060"/>
        <v>164.05</v>
      </c>
      <c r="FA223" s="245">
        <f t="shared" si="1060"/>
        <v>36.091000000000001</v>
      </c>
      <c r="FB223" s="245">
        <f t="shared" si="1060"/>
        <v>0</v>
      </c>
      <c r="FC223" s="245">
        <f t="shared" si="1061"/>
        <v>0</v>
      </c>
      <c r="FD223" s="245">
        <f t="shared" si="1062"/>
        <v>0</v>
      </c>
      <c r="FE223" s="245">
        <f t="shared" si="1063"/>
        <v>11.092954663379992</v>
      </c>
      <c r="FF223" s="245">
        <f t="shared" si="1064"/>
        <v>38.382465834059929</v>
      </c>
      <c r="FG223" s="245">
        <f t="shared" si="1065"/>
        <v>1.2372068915945011</v>
      </c>
      <c r="FH223" s="245">
        <f t="shared" si="1066"/>
        <v>32.740060962221435</v>
      </c>
      <c r="FI223" s="245">
        <f t="shared" si="1067"/>
        <v>18.809549024871995</v>
      </c>
      <c r="FJ223" s="245">
        <f t="shared" si="1067"/>
        <v>474.00063542677435</v>
      </c>
      <c r="FK223" s="244">
        <f t="shared" si="846"/>
        <v>42.152350091400045</v>
      </c>
      <c r="FL223" s="244">
        <v>4.78943267259179</v>
      </c>
      <c r="FM223" s="243">
        <f t="shared" si="1068"/>
        <v>0.15438088670426775</v>
      </c>
      <c r="FN223" s="243">
        <f t="shared" si="1069"/>
        <v>4.0853633102426459</v>
      </c>
      <c r="FO223" s="244">
        <v>2.34708913362959</v>
      </c>
      <c r="FP223" s="244">
        <f t="shared" si="1070"/>
        <v>59.146646277145706</v>
      </c>
      <c r="FQ223" s="244">
        <f t="shared" si="847"/>
        <v>1.0802000023422245</v>
      </c>
      <c r="FR223" s="244">
        <v>0.122734442396062</v>
      </c>
      <c r="FS223" s="243">
        <f t="shared" si="1071"/>
        <v>3.9561788089620097E-3</v>
      </c>
      <c r="FT223" s="243">
        <f t="shared" si="1072"/>
        <v>0.10469189612735945</v>
      </c>
      <c r="FU223" s="244">
        <v>6.0146722119803098E-2</v>
      </c>
      <c r="FV223" s="244">
        <f t="shared" si="1073"/>
        <v>1.5156974002297072</v>
      </c>
      <c r="FW223" s="270">
        <v>5.7210000000000004E-3</v>
      </c>
      <c r="FX223" s="243">
        <f t="shared" si="1074"/>
        <v>25.292547426056046</v>
      </c>
      <c r="FY223" s="243">
        <f t="shared" si="1075"/>
        <v>5.5643604337323298</v>
      </c>
      <c r="FZ223" s="243">
        <f t="shared" si="848"/>
        <v>0</v>
      </c>
      <c r="GA223" s="243">
        <f t="shared" si="1076"/>
        <v>0</v>
      </c>
      <c r="GB223" s="243">
        <f t="shared" si="1077"/>
        <v>0</v>
      </c>
      <c r="GC223" s="243">
        <f t="shared" si="1078"/>
        <v>0.44548017133093443</v>
      </c>
      <c r="GD223" s="243">
        <f t="shared" si="849"/>
        <v>3.5566387079560711</v>
      </c>
      <c r="GE223" s="243">
        <f t="shared" si="1079"/>
        <v>0.11464344003897391</v>
      </c>
      <c r="GF223" s="243">
        <f t="shared" si="1080"/>
        <v>3.0337959166695168</v>
      </c>
      <c r="GG223" s="243">
        <f t="shared" si="850"/>
        <v>1.7429513369537692</v>
      </c>
      <c r="GH223" s="247">
        <f t="shared" si="1081"/>
        <v>43.922373691234974</v>
      </c>
      <c r="GI223" s="244">
        <v>40</v>
      </c>
      <c r="GJ223" s="244">
        <v>4032.34</v>
      </c>
      <c r="GK223" s="244">
        <v>887.11479999999995</v>
      </c>
      <c r="GL223" s="244">
        <v>2473.3301287298</v>
      </c>
      <c r="GM223" s="244">
        <v>71.022008333333304</v>
      </c>
      <c r="GN223" s="271">
        <v>65.900000000000006</v>
      </c>
      <c r="GO223" s="243">
        <f t="shared" si="1082"/>
        <v>14.498000000000001</v>
      </c>
      <c r="GP223" s="243">
        <f t="shared" si="851"/>
        <v>0</v>
      </c>
      <c r="GQ223" s="243">
        <f t="shared" si="1083"/>
        <v>0</v>
      </c>
      <c r="GR223" s="243">
        <f t="shared" si="1084"/>
        <v>0</v>
      </c>
      <c r="GS223" s="244">
        <v>1.32135520558333</v>
      </c>
      <c r="GT223" s="244">
        <v>0.50947636538499996</v>
      </c>
      <c r="GU223" s="245"/>
      <c r="GV223" s="243">
        <f t="shared" si="852"/>
        <v>9.3430010830023082</v>
      </c>
      <c r="GW223" s="243">
        <f t="shared" si="1085"/>
        <v>0.30115900781465399</v>
      </c>
      <c r="GX223" s="243">
        <f t="shared" si="1086"/>
        <v>7.9695355256762745</v>
      </c>
      <c r="GY223" s="243">
        <f t="shared" si="853"/>
        <v>4.5785916326985321</v>
      </c>
      <c r="GZ223" s="243">
        <f t="shared" si="1087"/>
        <v>115.38050914400301</v>
      </c>
      <c r="HA223" s="244">
        <v>0</v>
      </c>
      <c r="HB223" s="244">
        <v>44</v>
      </c>
      <c r="HC223" s="244">
        <v>0</v>
      </c>
      <c r="HD223" s="244">
        <v>0</v>
      </c>
      <c r="HE223" s="244">
        <v>34.64</v>
      </c>
      <c r="HF223" s="243">
        <f t="shared" si="1088"/>
        <v>7.6208</v>
      </c>
      <c r="HG223" s="243">
        <f t="shared" si="854"/>
        <v>0</v>
      </c>
      <c r="HH223" s="244">
        <v>1.48202364253</v>
      </c>
      <c r="HI223" s="244">
        <v>35.797410104933299</v>
      </c>
      <c r="HJ223" s="243">
        <f t="shared" si="855"/>
        <v>9.0375173263094322</v>
      </c>
      <c r="HK223" s="243">
        <f t="shared" si="856"/>
        <v>4.4288875536886367</v>
      </c>
      <c r="HL223" s="243">
        <f t="shared" si="857"/>
        <v>111.60796635295364</v>
      </c>
      <c r="HM223" s="244">
        <v>37.83</v>
      </c>
      <c r="HN223" s="243">
        <f t="shared" si="1089"/>
        <v>8.3225999999999996</v>
      </c>
      <c r="HO223" s="243">
        <f t="shared" si="858"/>
        <v>0</v>
      </c>
      <c r="HP223" s="244">
        <v>1.6315601047349999</v>
      </c>
      <c r="HQ223" s="244">
        <v>36.074620818954003</v>
      </c>
      <c r="HR223" s="243">
        <f t="shared" si="859"/>
        <v>9.5281991245744422</v>
      </c>
      <c r="HS223" s="243">
        <f t="shared" si="860"/>
        <v>4.6693490024131732</v>
      </c>
      <c r="HT223" s="243">
        <f t="shared" si="861"/>
        <v>117.66759486081195</v>
      </c>
      <c r="HU223" s="244">
        <v>28.39</v>
      </c>
      <c r="HV223" s="243">
        <f t="shared" si="1090"/>
        <v>6.2458</v>
      </c>
      <c r="HW223" s="243">
        <f t="shared" si="862"/>
        <v>0</v>
      </c>
      <c r="HX223" s="244">
        <v>1.15933870039</v>
      </c>
      <c r="HY223" s="244">
        <v>63.905122353225003</v>
      </c>
      <c r="HZ223" s="243">
        <f t="shared" si="863"/>
        <v>11.328139159992791</v>
      </c>
      <c r="IA223" s="243">
        <f t="shared" si="864"/>
        <v>5.5514200106803901</v>
      </c>
      <c r="IB223" s="243">
        <f t="shared" si="865"/>
        <v>139.89578426914582</v>
      </c>
      <c r="IC223" s="244">
        <v>8.7100000000000009</v>
      </c>
      <c r="ID223" s="243">
        <f t="shared" si="1091"/>
        <v>1.9162000000000001</v>
      </c>
      <c r="IE223" s="243">
        <f t="shared" si="866"/>
        <v>0</v>
      </c>
      <c r="IF223" s="244">
        <v>0.38300360380499998</v>
      </c>
      <c r="IG223" s="244">
        <v>0.81010881895916698</v>
      </c>
      <c r="IH223" s="243">
        <f t="shared" si="867"/>
        <v>1.3429334535894808</v>
      </c>
      <c r="II223" s="243">
        <f t="shared" si="868"/>
        <v>0.65811229381768244</v>
      </c>
      <c r="IJ223" s="243">
        <f t="shared" si="1092"/>
        <v>16.584429804205595</v>
      </c>
      <c r="IK223" s="244">
        <v>13.99</v>
      </c>
      <c r="IL223" s="243">
        <f t="shared" si="1093"/>
        <v>3.0777999999999999</v>
      </c>
      <c r="IM223" s="243">
        <f t="shared" si="869"/>
        <v>0</v>
      </c>
      <c r="IN223" s="244">
        <v>0.64243259475500003</v>
      </c>
      <c r="IO223" s="244">
        <v>28.480906871679998</v>
      </c>
      <c r="IP223" s="243">
        <f t="shared" si="870"/>
        <v>5.2483278409173035</v>
      </c>
      <c r="IQ223" s="243">
        <f t="shared" si="871"/>
        <v>2.5719733653676151</v>
      </c>
      <c r="IR223" s="243">
        <f t="shared" si="1094"/>
        <v>64.8137288072639</v>
      </c>
      <c r="IS223" s="244">
        <v>5.01</v>
      </c>
      <c r="IT223" s="243">
        <f t="shared" si="1095"/>
        <v>1.1022000000000001</v>
      </c>
      <c r="IU223" s="243">
        <f t="shared" si="872"/>
        <v>0</v>
      </c>
      <c r="IV223" s="244">
        <v>0.21904599754500001</v>
      </c>
      <c r="IW223" s="244">
        <v>0.51972058827126799</v>
      </c>
      <c r="IX223" s="243">
        <f t="shared" si="873"/>
        <v>0.77842025732362274</v>
      </c>
      <c r="IY223" s="243">
        <f t="shared" si="874"/>
        <v>0.38146934215699452</v>
      </c>
      <c r="IZ223" s="243">
        <f t="shared" si="1096"/>
        <v>9.6130274223562608</v>
      </c>
      <c r="JA223" s="244">
        <v>7.5449999999999999</v>
      </c>
      <c r="JB223" s="243">
        <f t="shared" si="1097"/>
        <v>1.6598999999999999</v>
      </c>
      <c r="JC223" s="244">
        <v>54.835000000000001</v>
      </c>
      <c r="JD223" s="243">
        <f t="shared" si="875"/>
        <v>0</v>
      </c>
      <c r="JE223" s="243">
        <f t="shared" si="876"/>
        <v>7.2763390118096209</v>
      </c>
      <c r="JF223" s="243">
        <f t="shared" si="877"/>
        <v>3.5658119505904815</v>
      </c>
      <c r="JG223" s="243">
        <f t="shared" si="1098"/>
        <v>89.858461154880132</v>
      </c>
      <c r="JH223" s="244">
        <v>0</v>
      </c>
      <c r="JI223" s="243">
        <f t="shared" si="1099"/>
        <v>0</v>
      </c>
      <c r="JJ223" s="244">
        <v>0</v>
      </c>
      <c r="JK223" s="243">
        <f t="shared" si="878"/>
        <v>0</v>
      </c>
      <c r="JL223" s="243">
        <f t="shared" si="879"/>
        <v>0</v>
      </c>
      <c r="JM223" s="243">
        <f t="shared" si="880"/>
        <v>0</v>
      </c>
      <c r="JN223" s="243">
        <f t="shared" si="1100"/>
        <v>0</v>
      </c>
      <c r="JO223" s="244">
        <v>0.83142857142857296</v>
      </c>
      <c r="JP223" s="243">
        <f t="shared" si="1101"/>
        <v>0.18291428571428606</v>
      </c>
      <c r="JQ223" s="244">
        <v>1.0129523809523799</v>
      </c>
      <c r="JR223" s="243">
        <f t="shared" si="881"/>
        <v>0</v>
      </c>
      <c r="JS223" s="243">
        <f t="shared" si="882"/>
        <v>0.23034526021134111</v>
      </c>
      <c r="JT223" s="243">
        <f t="shared" si="883"/>
        <v>0.11288202491532902</v>
      </c>
      <c r="JU223" s="243">
        <f t="shared" si="1102"/>
        <v>2.8446270278662911</v>
      </c>
      <c r="JV223" s="244">
        <v>1.1202380952380999</v>
      </c>
      <c r="JW223" s="243">
        <f t="shared" si="1103"/>
        <v>0.24645238095238198</v>
      </c>
      <c r="JX223" s="244">
        <v>2.2983333333333298</v>
      </c>
      <c r="JY223" s="243">
        <f t="shared" si="884"/>
        <v>0</v>
      </c>
      <c r="JZ223" s="243">
        <f t="shared" si="885"/>
        <v>0.41642719186708949</v>
      </c>
      <c r="KA223" s="243">
        <f t="shared" si="886"/>
        <v>0.20407255006954506</v>
      </c>
      <c r="KB223" s="243">
        <f t="shared" si="1104"/>
        <v>5.1426282617525354</v>
      </c>
      <c r="KC223" s="244">
        <v>59.606666666666698</v>
      </c>
      <c r="KD223" s="243">
        <f t="shared" si="1105"/>
        <v>13.113466666666673</v>
      </c>
      <c r="KE223" s="244">
        <v>33.273333333333298</v>
      </c>
      <c r="KF223" s="243">
        <f t="shared" si="887"/>
        <v>0</v>
      </c>
      <c r="KG223" s="243">
        <f t="shared" si="888"/>
        <v>12.043185521895088</v>
      </c>
      <c r="KH223" s="243">
        <f t="shared" si="889"/>
        <v>5.9018326094280873</v>
      </c>
      <c r="KI223" s="243">
        <f t="shared" si="1106"/>
        <v>148.7261817575878</v>
      </c>
      <c r="KJ223" s="244">
        <v>14.457743333333299</v>
      </c>
      <c r="KK223" s="243">
        <f t="shared" si="1107"/>
        <v>3.1807035333333258</v>
      </c>
      <c r="KL223" s="244">
        <v>14.013906666666699</v>
      </c>
      <c r="KM223" s="243">
        <f t="shared" si="890"/>
        <v>0</v>
      </c>
      <c r="KN223" s="243">
        <f t="shared" si="891"/>
        <v>3.5964024745538854</v>
      </c>
      <c r="KO223" s="243">
        <f t="shared" si="892"/>
        <v>1.7624378003943606</v>
      </c>
      <c r="KP223" s="243">
        <f t="shared" si="1108"/>
        <v>44.413432569937882</v>
      </c>
      <c r="KQ223" s="243">
        <f t="shared" si="1109"/>
        <v>212.13107666666664</v>
      </c>
      <c r="KR223" s="243">
        <f t="shared" si="1109"/>
        <v>46.668836866666666</v>
      </c>
      <c r="KS223" s="243">
        <f t="shared" si="1110"/>
        <v>276.53881991406848</v>
      </c>
      <c r="KT223" s="243">
        <f t="shared" si="1111"/>
        <v>0</v>
      </c>
      <c r="KU223" s="243">
        <f t="shared" si="1112"/>
        <v>0</v>
      </c>
      <c r="KV223" s="243">
        <f t="shared" si="1113"/>
        <v>0</v>
      </c>
      <c r="KW223" s="243">
        <f t="shared" si="1114"/>
        <v>60.826236623044096</v>
      </c>
      <c r="KX223" s="243">
        <f t="shared" si="1115"/>
        <v>1.9606514981382033</v>
      </c>
      <c r="KY223" s="243">
        <f t="shared" si="1116"/>
        <v>51.884490791985222</v>
      </c>
      <c r="KZ223" s="243">
        <f t="shared" si="1117"/>
        <v>29.808248503522293</v>
      </c>
      <c r="LA223" s="243">
        <f t="shared" si="1117"/>
        <v>751.16786228876174</v>
      </c>
      <c r="LB223" s="244">
        <v>74.25</v>
      </c>
      <c r="LC223" s="243">
        <f t="shared" si="1118"/>
        <v>16.335000000000001</v>
      </c>
      <c r="LD223" s="243">
        <f t="shared" si="893"/>
        <v>0</v>
      </c>
      <c r="LE223" s="243">
        <f t="shared" si="1119"/>
        <v>0</v>
      </c>
      <c r="LF223" s="243">
        <f t="shared" si="1120"/>
        <v>0</v>
      </c>
      <c r="LG223" s="244">
        <v>6.5344900419499998</v>
      </c>
      <c r="LH223" s="243">
        <f t="shared" si="894"/>
        <v>11.034906897095354</v>
      </c>
      <c r="LI223" s="243">
        <f t="shared" si="1121"/>
        <v>0.35569530421036966</v>
      </c>
      <c r="LJ223" s="243">
        <f t="shared" si="1122"/>
        <v>9.4127231451279751</v>
      </c>
      <c r="LK223" s="243">
        <f t="shared" si="895"/>
        <v>5.4077198469522685</v>
      </c>
      <c r="LL223" s="243">
        <f t="shared" si="1123"/>
        <v>136.27454014319716</v>
      </c>
      <c r="LM223" s="243">
        <f t="shared" si="896"/>
        <v>0.54166666784117723</v>
      </c>
      <c r="LN223" s="244">
        <v>6.1545228937110799E-2</v>
      </c>
      <c r="LO223" s="243">
        <f t="shared" si="1124"/>
        <v>1.9838272432769494E-3</v>
      </c>
      <c r="LP223" s="243">
        <f t="shared" si="1125"/>
        <v>5.2497787819218517E-2</v>
      </c>
      <c r="LQ223" s="243">
        <f t="shared" si="897"/>
        <v>3.0160594838914402E-2</v>
      </c>
      <c r="LR223" s="243">
        <f t="shared" si="1126"/>
        <v>0.7600469899406429</v>
      </c>
      <c r="LS223" s="244">
        <v>213.71364</v>
      </c>
      <c r="LT223" s="243">
        <f t="shared" si="898"/>
        <v>24.282562841101203</v>
      </c>
      <c r="LU223" s="243">
        <f t="shared" si="1127"/>
        <v>0.78271558222629156</v>
      </c>
      <c r="LV223" s="243">
        <f t="shared" si="1128"/>
        <v>20.712910712243662</v>
      </c>
      <c r="LW223" s="243">
        <f t="shared" si="899"/>
        <v>11.89981014205506</v>
      </c>
      <c r="LX223" s="243">
        <f t="shared" si="1129"/>
        <v>299.87521557978749</v>
      </c>
      <c r="LY223" s="245">
        <f t="shared" si="900"/>
        <v>0</v>
      </c>
      <c r="LZ223" s="244">
        <v>0</v>
      </c>
      <c r="MA223" s="249">
        <f t="shared" si="1130"/>
        <v>0</v>
      </c>
      <c r="MB223" s="249">
        <f t="shared" si="1131"/>
        <v>0</v>
      </c>
      <c r="MC223" s="249">
        <f t="shared" si="901"/>
        <v>0</v>
      </c>
      <c r="MD223" s="247">
        <f t="shared" si="1132"/>
        <v>0</v>
      </c>
      <c r="ME223" s="250">
        <f t="shared" si="1133"/>
        <v>3168.9686373805275</v>
      </c>
      <c r="MF223" s="251">
        <f t="shared" si="1180"/>
        <v>1172.5464213931218</v>
      </c>
      <c r="MG223" s="252" t="e">
        <f t="shared" si="1134"/>
        <v>#REF!</v>
      </c>
      <c r="MH223" s="252" t="e">
        <f t="shared" si="1181"/>
        <v>#REF!</v>
      </c>
      <c r="MI223" s="252">
        <f t="shared" si="1135"/>
        <v>213.71364</v>
      </c>
      <c r="MJ223" s="252">
        <f t="shared" si="1136"/>
        <v>0</v>
      </c>
      <c r="MK223" s="252">
        <f t="shared" si="1182"/>
        <v>326.21866666666659</v>
      </c>
      <c r="ML223" s="252">
        <f t="shared" si="1137"/>
        <v>0</v>
      </c>
      <c r="MM223" s="252">
        <f t="shared" si="1138"/>
        <v>0</v>
      </c>
      <c r="MN223" s="252">
        <f t="shared" si="1139"/>
        <v>126.57456000000001</v>
      </c>
      <c r="MO223" s="252">
        <f t="shared" si="1140"/>
        <v>42.152350091400045</v>
      </c>
      <c r="MP223" s="253">
        <f t="shared" si="1141"/>
        <v>1.0802000023422245</v>
      </c>
      <c r="MQ223" s="254">
        <f t="shared" si="1183"/>
        <v>0</v>
      </c>
      <c r="MR223" s="255">
        <f t="shared" si="1142"/>
        <v>0</v>
      </c>
      <c r="MS223" s="255">
        <f t="shared" si="1184"/>
        <v>0</v>
      </c>
      <c r="MT223" s="255">
        <f t="shared" si="1185"/>
        <v>270.99065265144952</v>
      </c>
      <c r="MU223" s="255">
        <f t="shared" si="902"/>
        <v>8.7350172984600434</v>
      </c>
      <c r="MV223" s="255">
        <f t="shared" si="1143"/>
        <v>282.0075615297132</v>
      </c>
      <c r="MW223" s="255" t="e">
        <f t="shared" si="903"/>
        <v>#REF!</v>
      </c>
      <c r="MX223" s="255" t="e">
        <f t="shared" si="904"/>
        <v>#REF!</v>
      </c>
      <c r="MY223" s="256" t="e">
        <f t="shared" si="1144"/>
        <v>#REF!</v>
      </c>
      <c r="MZ223" s="254">
        <f t="shared" si="1145"/>
        <v>206.06613883582452</v>
      </c>
      <c r="NA223" s="255">
        <f t="shared" si="905"/>
        <v>232.23653846797424</v>
      </c>
      <c r="NB223" s="255">
        <f t="shared" si="1146"/>
        <v>0.69103095533316139</v>
      </c>
      <c r="NC223" s="255">
        <f t="shared" si="906"/>
        <v>0.85687838461312016</v>
      </c>
      <c r="ND223" s="255">
        <f t="shared" si="1147"/>
        <v>210.11814144183353</v>
      </c>
      <c r="NE223" s="255">
        <f t="shared" si="1215"/>
        <v>0.98071559848091117</v>
      </c>
      <c r="NF223" s="256">
        <f t="shared" si="1186"/>
        <v>3.2887734042919741E-3</v>
      </c>
      <c r="NG223" s="257">
        <f t="shared" si="1187"/>
        <v>1.1253401866241057</v>
      </c>
      <c r="NH223" s="254">
        <f t="shared" si="1148"/>
        <v>362.55160272654501</v>
      </c>
      <c r="NI223" s="255">
        <f t="shared" si="907"/>
        <v>408.59565627281626</v>
      </c>
      <c r="NJ223" s="255" t="e">
        <f t="shared" si="1149"/>
        <v>#REF!</v>
      </c>
      <c r="NK223" s="255" t="e">
        <f t="shared" si="908"/>
        <v>#REF!</v>
      </c>
      <c r="NL223" s="255">
        <f t="shared" si="1150"/>
        <v>387.60519448220413</v>
      </c>
      <c r="NM223" s="255">
        <f t="shared" si="1188"/>
        <v>0.93536311661372906</v>
      </c>
      <c r="NN223" s="256" t="e">
        <f t="shared" si="1189"/>
        <v>#REF!</v>
      </c>
      <c r="NO223" s="257" t="e">
        <f t="shared" si="1216"/>
        <v>#REF!</v>
      </c>
      <c r="NP223" s="254">
        <f t="shared" si="1151"/>
        <v>44.103494883243876</v>
      </c>
      <c r="NQ223" s="255">
        <f t="shared" si="909"/>
        <v>49.704638733415848</v>
      </c>
      <c r="NR223" s="255">
        <f t="shared" si="1152"/>
        <v>38.788020982538377</v>
      </c>
      <c r="NS223" s="255">
        <f t="shared" si="910"/>
        <v>48.097146018347587</v>
      </c>
      <c r="NT223" s="255">
        <f t="shared" si="1153"/>
        <v>415.37664085408068</v>
      </c>
      <c r="NU223" s="255">
        <f t="shared" si="1154"/>
        <v>0.10617711865684129</v>
      </c>
      <c r="NV223" s="256">
        <f t="shared" si="1155"/>
        <v>9.3380361742981061E-2</v>
      </c>
      <c r="NW223" s="257">
        <f t="shared" si="911"/>
        <v>1.0358957808877343</v>
      </c>
      <c r="NX223" s="254">
        <f t="shared" si="1156"/>
        <v>7.4903954223217823</v>
      </c>
      <c r="NY223" s="255">
        <f t="shared" si="912"/>
        <v>8.4416756409566496</v>
      </c>
      <c r="NZ223" s="255">
        <f t="shared" si="1157"/>
        <v>2.7195388522025261E-2</v>
      </c>
      <c r="OA223" s="255">
        <f t="shared" si="913"/>
        <v>3.3722281767311325E-2</v>
      </c>
      <c r="OB223" s="255">
        <f t="shared" si="1158"/>
        <v>8.2691584912886498</v>
      </c>
      <c r="OC223" s="255">
        <f t="shared" si="1190"/>
        <v>0.90582317780131139</v>
      </c>
      <c r="OD223" s="256">
        <f t="shared" si="1191"/>
        <v>3.2887734042919745E-3</v>
      </c>
      <c r="OE223" s="257">
        <f t="shared" si="1192"/>
        <v>1.1158288491977968</v>
      </c>
      <c r="OF223" s="254">
        <f t="shared" si="1159"/>
        <v>0</v>
      </c>
      <c r="OG223" s="255">
        <f t="shared" si="914"/>
        <v>0</v>
      </c>
      <c r="OH223" s="255">
        <f t="shared" si="1160"/>
        <v>0</v>
      </c>
      <c r="OI223" s="255">
        <f t="shared" si="915"/>
        <v>0</v>
      </c>
      <c r="OJ223" s="255">
        <f t="shared" si="1161"/>
        <v>0</v>
      </c>
      <c r="OK223" s="255"/>
      <c r="OL223" s="256"/>
      <c r="OM223" s="257"/>
      <c r="ON223" s="258"/>
      <c r="OO223" s="254">
        <f t="shared" si="1162"/>
        <v>0</v>
      </c>
      <c r="OP223" s="255">
        <f t="shared" si="916"/>
        <v>0</v>
      </c>
      <c r="OQ223" s="255">
        <f t="shared" si="1163"/>
        <v>0</v>
      </c>
      <c r="OR223" s="255">
        <f t="shared" si="917"/>
        <v>0</v>
      </c>
      <c r="OS223" s="255">
        <f t="shared" si="1164"/>
        <v>0</v>
      </c>
      <c r="OT223" s="255"/>
      <c r="OU223" s="256"/>
      <c r="OV223" s="257"/>
      <c r="OW223" s="258"/>
      <c r="OX223" s="254">
        <f t="shared" si="1165"/>
        <v>240.08387437391016</v>
      </c>
      <c r="OY223" s="255">
        <f t="shared" si="918"/>
        <v>270.57452641939676</v>
      </c>
      <c r="OZ223" s="255">
        <f t="shared" si="1166"/>
        <v>1.2372068915945011</v>
      </c>
      <c r="PA223" s="255">
        <f t="shared" si="919"/>
        <v>1.5341365455771814</v>
      </c>
      <c r="PB223" s="255">
        <f t="shared" si="1167"/>
        <v>376.19098049743997</v>
      </c>
      <c r="PC223" s="255">
        <f t="shared" si="1218"/>
        <v>0.63819678519789491</v>
      </c>
      <c r="PD223" s="259">
        <f t="shared" si="920"/>
        <v>3.2887734042919736E-3</v>
      </c>
      <c r="PE223" s="257">
        <f t="shared" si="1219"/>
        <v>1.0818402973371628</v>
      </c>
      <c r="PF223" s="254">
        <f t="shared" si="921"/>
        <v>4.9841432384960278</v>
      </c>
      <c r="PG223" s="255">
        <f t="shared" si="922"/>
        <v>5.6171294297850229</v>
      </c>
      <c r="PH223" s="255">
        <f t="shared" si="1168"/>
        <v>0.15438088670426775</v>
      </c>
      <c r="PI223" s="255">
        <f t="shared" si="923"/>
        <v>0.19143229951329202</v>
      </c>
      <c r="PJ223" s="255">
        <f t="shared" si="924"/>
        <v>46.941782759639452</v>
      </c>
      <c r="PK223" s="255">
        <f t="shared" si="1193"/>
        <v>0.10617711866668589</v>
      </c>
      <c r="PL223" s="259">
        <f t="shared" si="1194"/>
        <v>3.2887734045969051E-3</v>
      </c>
      <c r="PM223" s="257">
        <f t="shared" si="1195"/>
        <v>1.0142737996877724</v>
      </c>
      <c r="PN223" s="254">
        <f t="shared" si="925"/>
        <v>0.12772411327537853</v>
      </c>
      <c r="PO223" s="255">
        <f t="shared" si="926"/>
        <v>0.14394507566135159</v>
      </c>
      <c r="PP223" s="255">
        <f t="shared" si="1169"/>
        <v>3.9561788089620097E-3</v>
      </c>
      <c r="PQ223" s="255">
        <f t="shared" si="927"/>
        <v>4.905661723112892E-3</v>
      </c>
      <c r="PR223" s="255">
        <f t="shared" si="928"/>
        <v>1.2029344446267518</v>
      </c>
      <c r="PS223" s="255">
        <f t="shared" si="1196"/>
        <v>0.1061771186666859</v>
      </c>
      <c r="PT223" s="259">
        <f t="shared" si="1197"/>
        <v>3.2887734045969051E-3</v>
      </c>
      <c r="PU223" s="257">
        <f t="shared" si="1198"/>
        <v>1.0142737996877724</v>
      </c>
      <c r="PV223" s="254">
        <f t="shared" si="929"/>
        <v>34.558138878125185</v>
      </c>
      <c r="PW223" s="255">
        <f t="shared" si="930"/>
        <v>38.947022515647085</v>
      </c>
      <c r="PX223" s="255">
        <f t="shared" si="931"/>
        <v>0.11464344003897391</v>
      </c>
      <c r="PY223" s="255">
        <f t="shared" si="932"/>
        <v>0.14215786564832764</v>
      </c>
      <c r="PZ223" s="255">
        <f t="shared" si="933"/>
        <v>34.859026739075375</v>
      </c>
      <c r="QA223" s="255">
        <f t="shared" si="1170"/>
        <v>0.9913684377018791</v>
      </c>
      <c r="QB223" s="259">
        <f t="shared" si="934"/>
        <v>3.2887734042919749E-3</v>
      </c>
      <c r="QC223" s="257">
        <f t="shared" si="1171"/>
        <v>1.1266930972051687</v>
      </c>
      <c r="QD223" s="254">
        <f t="shared" si="935"/>
        <v>90.120833341325067</v>
      </c>
      <c r="QE223" s="255">
        <f t="shared" si="936"/>
        <v>101.56617917567335</v>
      </c>
      <c r="QF223" s="255">
        <f t="shared" si="937"/>
        <v>0.30115900781465399</v>
      </c>
      <c r="QG223" s="255">
        <f t="shared" si="938"/>
        <v>0.37343716969017093</v>
      </c>
      <c r="QH223" s="255">
        <f t="shared" si="939"/>
        <v>91.571832653970645</v>
      </c>
      <c r="QI223" s="255">
        <f t="shared" si="1199"/>
        <v>0.98415452360630828</v>
      </c>
      <c r="QJ223" s="259">
        <f t="shared" si="1200"/>
        <v>3.2887734042919741E-3</v>
      </c>
      <c r="QK223" s="257">
        <f t="shared" si="1201"/>
        <v>1.1257769301150313</v>
      </c>
      <c r="QL223" s="254">
        <f t="shared" si="940"/>
        <v>322.09899229955528</v>
      </c>
      <c r="QM223" s="255">
        <f t="shared" si="941"/>
        <v>363.0055643215988</v>
      </c>
      <c r="QN223" s="255">
        <f t="shared" si="942"/>
        <v>1.9606514981382033</v>
      </c>
      <c r="QO223" s="255">
        <f t="shared" si="943"/>
        <v>2.4312078576913723</v>
      </c>
      <c r="QP223" s="255">
        <f t="shared" si="1172"/>
        <v>596.16497007044575</v>
      </c>
      <c r="QQ223" s="255">
        <f t="shared" si="1173"/>
        <v>0.54028500242390043</v>
      </c>
      <c r="QR223" s="259">
        <f t="shared" si="944"/>
        <v>3.2887734042919749E-3</v>
      </c>
      <c r="QS223" s="257">
        <f t="shared" si="1174"/>
        <v>1.0694055009248653</v>
      </c>
      <c r="QT223" s="254">
        <f t="shared" si="945"/>
        <v>102.06852223705614</v>
      </c>
      <c r="QU223" s="255">
        <f t="shared" si="946"/>
        <v>115.03122456116228</v>
      </c>
      <c r="QV223" s="255">
        <f t="shared" si="947"/>
        <v>0.35569530421036966</v>
      </c>
      <c r="QW223" s="255">
        <f t="shared" si="948"/>
        <v>0.44106217722085839</v>
      </c>
      <c r="QX223" s="255">
        <f t="shared" si="949"/>
        <v>108.15439693904537</v>
      </c>
      <c r="QY223" s="255">
        <f t="shared" si="1202"/>
        <v>0.94372975233342427</v>
      </c>
      <c r="QZ223" s="259">
        <f t="shared" si="1203"/>
        <v>3.2887734042919736E-3</v>
      </c>
      <c r="RA223" s="257">
        <f t="shared" si="1204"/>
        <v>1.1206429841633749</v>
      </c>
      <c r="RB223" s="254">
        <f t="shared" si="950"/>
        <v>6.4047301139446594E-2</v>
      </c>
      <c r="RC223" s="255">
        <f t="shared" si="951"/>
        <v>7.2181308384156317E-2</v>
      </c>
      <c r="RD223" s="255">
        <f t="shared" si="1175"/>
        <v>1.9838272432769494E-3</v>
      </c>
      <c r="RE223" s="255">
        <f t="shared" si="952"/>
        <v>2.4599457816634174E-3</v>
      </c>
      <c r="RF223" s="255">
        <f t="shared" si="953"/>
        <v>0.60321189677828801</v>
      </c>
      <c r="RG223" s="255">
        <f t="shared" si="1205"/>
        <v>0.1061771186568413</v>
      </c>
      <c r="RH223" s="259">
        <f t="shared" si="1206"/>
        <v>3.2887734042919745E-3</v>
      </c>
      <c r="RI223" s="257">
        <f t="shared" si="1207"/>
        <v>1.0142737996864488</v>
      </c>
      <c r="RJ223" s="254">
        <f t="shared" si="954"/>
        <v>25.269751068937268</v>
      </c>
      <c r="RK223" s="255">
        <f t="shared" si="955"/>
        <v>28.479009454692299</v>
      </c>
      <c r="RL223" s="255">
        <f t="shared" si="1176"/>
        <v>0.78271558222629156</v>
      </c>
      <c r="RM223" s="255">
        <f t="shared" si="956"/>
        <v>0.97056732196060158</v>
      </c>
      <c r="RN223" s="255">
        <f t="shared" si="957"/>
        <v>237.99620284110119</v>
      </c>
      <c r="RO223" s="255">
        <f t="shared" si="1208"/>
        <v>0.10617711865684128</v>
      </c>
      <c r="RP223" s="259">
        <f t="shared" si="1209"/>
        <v>3.2887734042919741E-3</v>
      </c>
      <c r="RQ223" s="257">
        <f t="shared" si="1210"/>
        <v>1.0142737996864488</v>
      </c>
      <c r="RR223" s="254">
        <f t="shared" si="958"/>
        <v>0</v>
      </c>
      <c r="RS223" s="255">
        <f t="shared" si="959"/>
        <v>0</v>
      </c>
      <c r="RT223" s="255">
        <f t="shared" si="1177"/>
        <v>0</v>
      </c>
      <c r="RU223" s="255">
        <f t="shared" si="960"/>
        <v>0</v>
      </c>
      <c r="RV223" s="255">
        <f t="shared" si="961"/>
        <v>0</v>
      </c>
      <c r="RW223" s="255"/>
      <c r="RX223" s="259"/>
      <c r="RY223" s="257"/>
      <c r="RZ223" s="260"/>
      <c r="SA223" s="242" t="e">
        <f t="shared" si="962"/>
        <v>#REF!</v>
      </c>
      <c r="SB223" s="242">
        <f t="shared" si="963"/>
        <v>0.40669794344595184</v>
      </c>
      <c r="SC223" s="242">
        <f t="shared" si="964"/>
        <v>0.49681561651375739</v>
      </c>
      <c r="SD223" s="242">
        <f t="shared" si="965"/>
        <v>1.5398438118929596E-2</v>
      </c>
      <c r="SE223" s="242">
        <f t="shared" si="966"/>
        <v>0</v>
      </c>
      <c r="SF223" s="262">
        <v>0</v>
      </c>
      <c r="SG223" s="242">
        <f t="shared" si="967"/>
        <v>0</v>
      </c>
      <c r="SH223" s="262">
        <v>0</v>
      </c>
      <c r="SI223" s="242">
        <f t="shared" si="968"/>
        <v>0.60994155963869234</v>
      </c>
      <c r="SJ223" s="242">
        <f t="shared" si="969"/>
        <v>5.4973639943077267E-2</v>
      </c>
      <c r="SK223" s="242">
        <f t="shared" si="970"/>
        <v>1.4199833195628815E-3</v>
      </c>
      <c r="SL223" s="242">
        <f t="shared" si="971"/>
        <v>6.7826924451751161E-2</v>
      </c>
      <c r="SM223" s="242">
        <f t="shared" si="972"/>
        <v>0.17753502187914044</v>
      </c>
      <c r="SN223" s="242">
        <f t="shared" si="973"/>
        <v>0.91509028714140728</v>
      </c>
      <c r="SO223" s="242">
        <f t="shared" si="974"/>
        <v>0.2056379875939793</v>
      </c>
      <c r="SP223" s="242">
        <f t="shared" si="975"/>
        <v>7.0999165978051417E-4</v>
      </c>
      <c r="SQ223" s="242">
        <f t="shared" si="976"/>
        <v>0.27872244015383613</v>
      </c>
      <c r="SR223" s="242">
        <f t="shared" si="977"/>
        <v>0</v>
      </c>
      <c r="SS223" s="242" t="e">
        <f t="shared" si="978"/>
        <v>#REF!</v>
      </c>
      <c r="ST223" s="242" t="e">
        <f t="shared" si="979"/>
        <v>#REF!</v>
      </c>
      <c r="SU223" s="242" t="e">
        <f t="shared" si="1211"/>
        <v>#REF!</v>
      </c>
      <c r="SV223" s="242" t="e">
        <f t="shared" si="1212"/>
        <v>#REF!</v>
      </c>
      <c r="SW223" s="242" t="e">
        <f t="shared" si="980"/>
        <v>#REF!</v>
      </c>
      <c r="SX223" s="242" t="e">
        <f t="shared" si="980"/>
        <v>#REF!</v>
      </c>
      <c r="SY223" s="242" t="e">
        <f t="shared" si="980"/>
        <v>#REF!</v>
      </c>
      <c r="SZ223" s="263" t="e">
        <f t="shared" si="980"/>
        <v>#REF!</v>
      </c>
      <c r="TA223" s="264">
        <f t="shared" si="981"/>
        <v>715.14626400000009</v>
      </c>
      <c r="TB223" s="264">
        <f t="shared" si="982"/>
        <v>394.34522400000003</v>
      </c>
      <c r="TC223" s="264">
        <f t="shared" si="983"/>
        <v>523.32033600000011</v>
      </c>
      <c r="TD223" s="264">
        <f t="shared" si="984"/>
        <v>15.058008000000001</v>
      </c>
      <c r="TE223" s="264">
        <f t="shared" si="985"/>
        <v>0</v>
      </c>
      <c r="TF223" s="264">
        <f t="shared" si="985"/>
        <v>0</v>
      </c>
      <c r="TG223" s="264">
        <f t="shared" si="986"/>
        <v>615.19600800000001</v>
      </c>
      <c r="TH223" s="264">
        <f t="shared" si="987"/>
        <v>59.140872000000002</v>
      </c>
      <c r="TI223" s="264">
        <f t="shared" si="988"/>
        <v>1.5276240000000001</v>
      </c>
      <c r="TJ223" s="264">
        <f t="shared" si="989"/>
        <v>65.687832</v>
      </c>
      <c r="TK223" s="264">
        <f t="shared" si="990"/>
        <v>172.07593200000002</v>
      </c>
      <c r="TL223" s="264">
        <f t="shared" si="991"/>
        <v>933.70561200000009</v>
      </c>
      <c r="TM223" s="264">
        <f t="shared" si="992"/>
        <v>200.22786000000002</v>
      </c>
      <c r="TN223" s="264">
        <f t="shared" si="993"/>
        <v>0.76381200000000005</v>
      </c>
      <c r="TO223" s="264">
        <f t="shared" si="994"/>
        <v>299.85076800000002</v>
      </c>
      <c r="TP223" s="264">
        <f t="shared" si="994"/>
        <v>0</v>
      </c>
      <c r="TQ223" s="264"/>
      <c r="TR223" s="264"/>
      <c r="TS223" s="264" t="e">
        <f t="shared" si="995"/>
        <v>#REF!</v>
      </c>
      <c r="TT223" s="264">
        <f t="shared" si="996"/>
        <v>443.77252797048482</v>
      </c>
      <c r="TU223" s="264">
        <f t="shared" si="997"/>
        <v>542.10532811515156</v>
      </c>
      <c r="TV223" s="264">
        <f t="shared" si="998"/>
        <v>16.80215973785122</v>
      </c>
      <c r="TW223" s="264">
        <f t="shared" si="998"/>
        <v>0</v>
      </c>
      <c r="TX223" s="264">
        <f t="shared" si="999"/>
        <v>0</v>
      </c>
      <c r="TY223" s="264">
        <f t="shared" si="1000"/>
        <v>665.54383221535556</v>
      </c>
      <c r="TZ223" s="264">
        <f t="shared" si="1001"/>
        <v>59.985036960288198</v>
      </c>
      <c r="UA223" s="264">
        <f t="shared" si="1002"/>
        <v>1.5494289989742338</v>
      </c>
      <c r="UB223" s="264">
        <f t="shared" si="1003"/>
        <v>74.010026884772799</v>
      </c>
      <c r="UC223" s="264">
        <f t="shared" si="1004"/>
        <v>193.71911447364289</v>
      </c>
      <c r="UD223" s="264">
        <f t="shared" si="1005"/>
        <v>998.50991771721806</v>
      </c>
      <c r="UE223" s="264">
        <f t="shared" si="1006"/>
        <v>224.38394654304648</v>
      </c>
      <c r="UF223" s="264">
        <f t="shared" si="1007"/>
        <v>0.77471449948610593</v>
      </c>
      <c r="UG223" s="264">
        <f t="shared" si="1008"/>
        <v>304.13077779825983</v>
      </c>
      <c r="UH223" s="264">
        <f t="shared" si="1008"/>
        <v>0</v>
      </c>
      <c r="UI223" s="191"/>
      <c r="UJ223" s="191"/>
      <c r="UK223" s="191"/>
      <c r="UL223" s="191"/>
      <c r="UM223" s="189"/>
      <c r="UN223" s="191"/>
      <c r="UO223" s="191"/>
      <c r="UP223" s="191"/>
      <c r="UQ223" s="191"/>
      <c r="UR223" s="191"/>
      <c r="US223" s="191"/>
      <c r="UT223" s="191"/>
      <c r="UU223" s="191"/>
      <c r="UV223" s="192"/>
      <c r="UW223" s="191"/>
      <c r="UX223" s="191"/>
      <c r="UY223" s="191"/>
      <c r="UZ223" s="191"/>
      <c r="VA223" s="191"/>
      <c r="VB223" s="191"/>
      <c r="VC223" s="191"/>
      <c r="VD223" s="191"/>
      <c r="VE223" s="191"/>
      <c r="VF223" s="191"/>
      <c r="VG223" s="191"/>
      <c r="VH223" s="191"/>
      <c r="VI223" s="191"/>
      <c r="VJ223" s="191"/>
      <c r="VK223" s="191"/>
      <c r="VL223" s="191"/>
      <c r="VM223" s="191"/>
      <c r="VN223" s="219"/>
      <c r="VO223" s="191"/>
      <c r="VP223" s="191"/>
      <c r="VQ223" s="191"/>
      <c r="VR223" s="191"/>
      <c r="VS223" s="191"/>
      <c r="VT223" s="191"/>
      <c r="VU223" s="191"/>
      <c r="VV223" s="191"/>
    </row>
    <row r="224" spans="1:594" ht="23.1" hidden="1" customHeight="1" thickBot="1" x14ac:dyDescent="0.35">
      <c r="A224" s="265">
        <v>187</v>
      </c>
      <c r="B224" s="266" t="s">
        <v>184</v>
      </c>
      <c r="C224" s="265">
        <v>5</v>
      </c>
      <c r="D224" s="267">
        <v>2752.6</v>
      </c>
      <c r="E224" s="239"/>
      <c r="F224" s="240">
        <f t="shared" si="1009"/>
        <v>2752.6</v>
      </c>
      <c r="G224" s="240"/>
      <c r="H224" s="268">
        <f>588.7+250.8</f>
        <v>839.5</v>
      </c>
      <c r="I224" s="269">
        <v>3.3233000000000001</v>
      </c>
      <c r="J224" s="269">
        <v>3.3233000000000001</v>
      </c>
      <c r="K224" s="269">
        <f t="shared" si="1220"/>
        <v>2.66</v>
      </c>
      <c r="L224" s="269">
        <f t="shared" si="1221"/>
        <v>2.9074</v>
      </c>
      <c r="M224" s="269">
        <v>0.46300000000000002</v>
      </c>
      <c r="N224" s="269">
        <v>0.24740000000000001</v>
      </c>
      <c r="O224" s="269">
        <v>0.41589999999999999</v>
      </c>
      <c r="P224" s="269">
        <v>1.84E-2</v>
      </c>
      <c r="Q224" s="269">
        <v>0</v>
      </c>
      <c r="R224" s="269">
        <v>0</v>
      </c>
      <c r="S224" s="269">
        <v>0.56740000000000002</v>
      </c>
      <c r="T224" s="269">
        <v>4.3400000000000001E-2</v>
      </c>
      <c r="U224" s="269">
        <v>1.1000000000000001E-3</v>
      </c>
      <c r="V224" s="269">
        <v>3.7199999999999997E-2</v>
      </c>
      <c r="W224" s="269">
        <v>0.16139999999999999</v>
      </c>
      <c r="X224" s="269">
        <v>0.95489999999999997</v>
      </c>
      <c r="Y224" s="269">
        <v>0.10929999999999999</v>
      </c>
      <c r="Z224" s="269">
        <v>2.0000000000000001E-4</v>
      </c>
      <c r="AA224" s="269">
        <v>0.30370000000000003</v>
      </c>
      <c r="AB224" s="269">
        <v>0</v>
      </c>
      <c r="AC224" s="244">
        <v>259.60000000000002</v>
      </c>
      <c r="AD224" s="243">
        <f t="shared" si="1217"/>
        <v>57.112000000000002</v>
      </c>
      <c r="AE224" s="243">
        <f t="shared" si="806"/>
        <v>0</v>
      </c>
      <c r="AF224" s="243">
        <f t="shared" si="1010"/>
        <v>0</v>
      </c>
      <c r="AG224" s="243">
        <f t="shared" si="1011"/>
        <v>0</v>
      </c>
      <c r="AH224" s="244">
        <v>9.3460420593749998</v>
      </c>
      <c r="AI224" s="243">
        <f t="shared" si="807"/>
        <v>37.047354095663685</v>
      </c>
      <c r="AJ224" s="243">
        <f t="shared" si="1012"/>
        <v>1.1941713698295926</v>
      </c>
      <c r="AK224" s="243">
        <f t="shared" si="1013"/>
        <v>31.601216993846649</v>
      </c>
      <c r="AL224" s="243">
        <f t="shared" si="808"/>
        <v>18.155269807751939</v>
      </c>
      <c r="AM224" s="243">
        <f t="shared" si="1014"/>
        <v>457.51279915534883</v>
      </c>
      <c r="AN224" s="244">
        <v>469.79</v>
      </c>
      <c r="AO224" s="244">
        <v>103.35380000000001</v>
      </c>
      <c r="AP224" s="243">
        <f t="shared" si="1015"/>
        <v>0</v>
      </c>
      <c r="AQ224" s="243">
        <f t="shared" si="1016"/>
        <v>0</v>
      </c>
      <c r="AR224" s="243">
        <f t="shared" si="1017"/>
        <v>0</v>
      </c>
      <c r="AS224" s="244">
        <v>46.969202689641698</v>
      </c>
      <c r="AT224" s="244" t="e">
        <f t="shared" si="809"/>
        <v>#REF!</v>
      </c>
      <c r="AU224" s="243">
        <f t="shared" si="810"/>
        <v>70.458455325524326</v>
      </c>
      <c r="AV224" s="243">
        <f t="shared" si="1018"/>
        <v>2.2711330448834102</v>
      </c>
      <c r="AW224" s="243">
        <f t="shared" si="1019"/>
        <v>60.100727572708351</v>
      </c>
      <c r="AX224" s="243">
        <f t="shared" si="811"/>
        <v>34.528572900758313</v>
      </c>
      <c r="AY224" s="243">
        <f t="shared" si="1020"/>
        <v>870.12003709910925</v>
      </c>
      <c r="AZ224" s="244">
        <v>140</v>
      </c>
      <c r="BA224" s="243">
        <f t="shared" si="1021"/>
        <v>713.60333333333313</v>
      </c>
      <c r="BB224" s="243">
        <f t="shared" si="1022"/>
        <v>74.418633333333318</v>
      </c>
      <c r="BC224" s="243">
        <f t="shared" si="1023"/>
        <v>59.534906666666657</v>
      </c>
      <c r="BD224" s="243">
        <f t="shared" si="1024"/>
        <v>14.883726666666661</v>
      </c>
      <c r="BE224" s="244">
        <v>27.9069875</v>
      </c>
      <c r="BF224" s="243">
        <f t="shared" si="1025"/>
        <v>22.325590000000002</v>
      </c>
      <c r="BG224" s="243">
        <f t="shared" si="1026"/>
        <v>5.5813974999999978</v>
      </c>
      <c r="BH224" s="243">
        <f t="shared" si="812"/>
        <v>92.707447701635061</v>
      </c>
      <c r="BI224" s="243">
        <f t="shared" si="1027"/>
        <v>2.9882992326360243</v>
      </c>
      <c r="BJ224" s="243">
        <f t="shared" si="1028"/>
        <v>79.079012341881949</v>
      </c>
      <c r="BK224" s="243">
        <f t="shared" si="813"/>
        <v>45.431820093415077</v>
      </c>
      <c r="BL224" s="243">
        <f t="shared" si="1029"/>
        <v>1144.8818663540599</v>
      </c>
      <c r="BM224" s="244">
        <v>18.54</v>
      </c>
      <c r="BN224" s="243">
        <f t="shared" si="1030"/>
        <v>4.0788000000000002</v>
      </c>
      <c r="BO224" s="243">
        <f t="shared" si="814"/>
        <v>0</v>
      </c>
      <c r="BP224" s="243">
        <f t="shared" si="1031"/>
        <v>0</v>
      </c>
      <c r="BQ224" s="243">
        <f t="shared" si="1032"/>
        <v>0</v>
      </c>
      <c r="BR224" s="244">
        <v>2.1968114026333301</v>
      </c>
      <c r="BS224" s="243">
        <f t="shared" si="815"/>
        <v>2.8195984277128567</v>
      </c>
      <c r="BT224" s="243">
        <f t="shared" si="1033"/>
        <v>9.0885943112070669E-2</v>
      </c>
      <c r="BU224" s="243">
        <f t="shared" si="1034"/>
        <v>2.4051040600519458</v>
      </c>
      <c r="BV224" s="243">
        <f t="shared" si="816"/>
        <v>1.3817604915173094</v>
      </c>
      <c r="BW224" s="243">
        <f t="shared" si="1035"/>
        <v>34.820364386236193</v>
      </c>
      <c r="BX224" s="244">
        <v>0</v>
      </c>
      <c r="BY224" s="243">
        <f t="shared" si="817"/>
        <v>0</v>
      </c>
      <c r="BZ224" s="243">
        <f t="shared" si="1036"/>
        <v>0</v>
      </c>
      <c r="CA224" s="243">
        <f t="shared" si="1037"/>
        <v>0</v>
      </c>
      <c r="CB224" s="243">
        <f t="shared" si="818"/>
        <v>0</v>
      </c>
      <c r="CC224" s="243">
        <f t="shared" si="1038"/>
        <v>0</v>
      </c>
      <c r="CD224" s="245"/>
      <c r="CE224" s="243">
        <f t="shared" si="819"/>
        <v>0</v>
      </c>
      <c r="CF224" s="243">
        <f t="shared" si="1039"/>
        <v>0</v>
      </c>
      <c r="CG224" s="243">
        <f t="shared" si="1040"/>
        <v>0</v>
      </c>
      <c r="CH224" s="243">
        <f t="shared" si="820"/>
        <v>0</v>
      </c>
      <c r="CI224" s="243">
        <f t="shared" si="1041"/>
        <v>0</v>
      </c>
      <c r="CJ224" s="245"/>
      <c r="CK224" s="243">
        <f t="shared" si="821"/>
        <v>0</v>
      </c>
      <c r="CL224" s="243">
        <f t="shared" si="1042"/>
        <v>0</v>
      </c>
      <c r="CM224" s="243">
        <f t="shared" si="1043"/>
        <v>0</v>
      </c>
      <c r="CN224" s="243">
        <f t="shared" si="822"/>
        <v>0</v>
      </c>
      <c r="CO224" s="243">
        <f t="shared" si="1044"/>
        <v>0</v>
      </c>
      <c r="CP224" s="243">
        <v>0</v>
      </c>
      <c r="CQ224" s="243">
        <f t="shared" si="823"/>
        <v>0</v>
      </c>
      <c r="CR224" s="243">
        <f t="shared" si="1178"/>
        <v>0</v>
      </c>
      <c r="CS224" s="243">
        <f t="shared" si="1045"/>
        <v>0</v>
      </c>
      <c r="CT224" s="243">
        <f t="shared" si="824"/>
        <v>0</v>
      </c>
      <c r="CU224" s="243">
        <f t="shared" si="1046"/>
        <v>0</v>
      </c>
      <c r="CV224" s="243"/>
      <c r="CW224" s="243">
        <f t="shared" si="825"/>
        <v>0</v>
      </c>
      <c r="CX224" s="243">
        <f t="shared" si="1179"/>
        <v>0</v>
      </c>
      <c r="CY224" s="243">
        <f t="shared" si="1047"/>
        <v>0</v>
      </c>
      <c r="CZ224" s="243">
        <f t="shared" si="826"/>
        <v>0</v>
      </c>
      <c r="DA224" s="243">
        <f t="shared" si="1048"/>
        <v>0</v>
      </c>
      <c r="DB224" s="244">
        <v>26.5</v>
      </c>
      <c r="DC224" s="243">
        <f t="shared" si="1049"/>
        <v>5.83</v>
      </c>
      <c r="DD224" s="243">
        <f t="shared" si="827"/>
        <v>0</v>
      </c>
      <c r="DE224" s="244">
        <v>1.092955957125</v>
      </c>
      <c r="DF224" s="244">
        <v>4.0081349000000002E-2</v>
      </c>
      <c r="DG224" s="243">
        <f t="shared" si="828"/>
        <v>3.8021359153308802</v>
      </c>
      <c r="DH224" s="243">
        <f t="shared" si="829"/>
        <v>1.8632586610727939</v>
      </c>
      <c r="DI224" s="243">
        <f t="shared" si="1050"/>
        <v>46.954118259034395</v>
      </c>
      <c r="DJ224" s="244">
        <v>196.6</v>
      </c>
      <c r="DK224" s="243">
        <f t="shared" si="1051"/>
        <v>43.252000000000002</v>
      </c>
      <c r="DL224" s="243">
        <f t="shared" si="830"/>
        <v>0</v>
      </c>
      <c r="DM224" s="244">
        <v>8.2154092988749898</v>
      </c>
      <c r="DN224" s="244">
        <v>9.1600156883333295</v>
      </c>
      <c r="DO224" s="243">
        <f t="shared" si="831"/>
        <v>29.226684416149258</v>
      </c>
      <c r="DP224" s="243">
        <f t="shared" si="832"/>
        <v>14.322705470167882</v>
      </c>
      <c r="DQ224" s="243">
        <f t="shared" si="1052"/>
        <v>360.93217784823059</v>
      </c>
      <c r="DR224" s="244">
        <v>41.43</v>
      </c>
      <c r="DS224" s="243">
        <f t="shared" si="1053"/>
        <v>9.1145999999999994</v>
      </c>
      <c r="DT224" s="243">
        <f t="shared" si="833"/>
        <v>0</v>
      </c>
      <c r="DU224" s="244">
        <v>1.7524627316350101</v>
      </c>
      <c r="DV224" s="244">
        <v>0</v>
      </c>
      <c r="DW224" s="243">
        <f t="shared" si="834"/>
        <v>5.9420948152206812</v>
      </c>
      <c r="DX224" s="243">
        <f t="shared" si="835"/>
        <v>2.9119578773427848</v>
      </c>
      <c r="DY224" s="243">
        <f t="shared" si="836"/>
        <v>73.381338509038173</v>
      </c>
      <c r="DZ224" s="244">
        <v>142.66999999999999</v>
      </c>
      <c r="EA224" s="243">
        <f t="shared" si="1054"/>
        <v>31.387399999999996</v>
      </c>
      <c r="EB224" s="243">
        <f t="shared" si="837"/>
        <v>0</v>
      </c>
      <c r="EC224" s="244">
        <v>5.9068892347749902</v>
      </c>
      <c r="ED224" s="244">
        <v>6.5587662000000005E-2</v>
      </c>
      <c r="EE224" s="243">
        <f t="shared" si="838"/>
        <v>20.455347627889601</v>
      </c>
      <c r="EF224" s="243">
        <f t="shared" si="839"/>
        <v>10.024261226233229</v>
      </c>
      <c r="EG224" s="243">
        <f t="shared" si="840"/>
        <v>252.61138290107735</v>
      </c>
      <c r="EH224" s="244">
        <v>11.15</v>
      </c>
      <c r="EI224" s="243">
        <f t="shared" si="1055"/>
        <v>2.4530000000000003</v>
      </c>
      <c r="EJ224" s="243">
        <f t="shared" si="841"/>
        <v>0</v>
      </c>
      <c r="EK224" s="244">
        <v>0.47023162756999898</v>
      </c>
      <c r="EL224" s="244">
        <v>0</v>
      </c>
      <c r="EM224" s="243">
        <f t="shared" si="842"/>
        <v>1.5990281732782312</v>
      </c>
      <c r="EN224" s="243">
        <f t="shared" si="843"/>
        <v>0.78361299004241169</v>
      </c>
      <c r="EO224" s="243">
        <f t="shared" si="1056"/>
        <v>19.747047349068772</v>
      </c>
      <c r="EP224" s="244">
        <v>0</v>
      </c>
      <c r="EQ224" s="244">
        <v>319.30160000000001</v>
      </c>
      <c r="ER224" s="244">
        <v>0</v>
      </c>
      <c r="ES224" s="244">
        <v>0</v>
      </c>
      <c r="ET224" s="244">
        <v>0</v>
      </c>
      <c r="EU224" s="243">
        <f t="shared" si="844"/>
        <v>36.279673900384459</v>
      </c>
      <c r="EV224" s="243">
        <f t="shared" si="1057"/>
        <v>1.1694262366678443</v>
      </c>
      <c r="EW224" s="243">
        <f t="shared" si="1058"/>
        <v>30.946389435304837</v>
      </c>
      <c r="EX224" s="243">
        <f t="shared" si="845"/>
        <v>17.779063695019225</v>
      </c>
      <c r="EY224" s="243">
        <f t="shared" si="1059"/>
        <v>448.03240511448439</v>
      </c>
      <c r="EZ224" s="245">
        <f t="shared" si="1060"/>
        <v>418.34999999999991</v>
      </c>
      <c r="FA224" s="245">
        <f t="shared" si="1060"/>
        <v>92.037000000000006</v>
      </c>
      <c r="FB224" s="245">
        <f t="shared" si="1060"/>
        <v>0</v>
      </c>
      <c r="FC224" s="245">
        <f t="shared" si="1061"/>
        <v>0</v>
      </c>
      <c r="FD224" s="245">
        <f t="shared" si="1062"/>
        <v>0</v>
      </c>
      <c r="FE224" s="245">
        <f t="shared" si="1063"/>
        <v>26.703633549313317</v>
      </c>
      <c r="FF224" s="245">
        <f t="shared" si="1064"/>
        <v>97.304964848253107</v>
      </c>
      <c r="FG224" s="245">
        <f t="shared" si="1065"/>
        <v>3.1364939818376825</v>
      </c>
      <c r="FH224" s="245">
        <f t="shared" si="1066"/>
        <v>83.000672620455333</v>
      </c>
      <c r="FI224" s="245">
        <f t="shared" si="1067"/>
        <v>47.684859919878328</v>
      </c>
      <c r="FJ224" s="245">
        <f t="shared" si="1067"/>
        <v>1201.6584699809337</v>
      </c>
      <c r="FK224" s="244">
        <f t="shared" si="846"/>
        <v>85.300560184959423</v>
      </c>
      <c r="FL224" s="244">
        <v>9.6920169113792305</v>
      </c>
      <c r="FM224" s="243">
        <f t="shared" si="1068"/>
        <v>0.31240906115959349</v>
      </c>
      <c r="FN224" s="243">
        <f t="shared" si="1069"/>
        <v>8.267244368751717</v>
      </c>
      <c r="FO224" s="244">
        <v>4.7496288455689601</v>
      </c>
      <c r="FP224" s="244">
        <f t="shared" si="1070"/>
        <v>119.69064713028914</v>
      </c>
      <c r="FQ224" s="244">
        <f t="shared" si="847"/>
        <v>2.1859200047397906</v>
      </c>
      <c r="FR224" s="244">
        <v>0.24836851723977099</v>
      </c>
      <c r="FS224" s="243">
        <f t="shared" si="1071"/>
        <v>8.0058233494596006E-3</v>
      </c>
      <c r="FT224" s="243">
        <f t="shared" si="1072"/>
        <v>0.21185716495345142</v>
      </c>
      <c r="FU224" s="244">
        <v>0.121714425861989</v>
      </c>
      <c r="FV224" s="244">
        <f t="shared" si="1073"/>
        <v>3.0672035374098612</v>
      </c>
      <c r="FW224" s="270">
        <v>8.7950000000000007E-3</v>
      </c>
      <c r="FX224" s="243">
        <f t="shared" si="1074"/>
        <v>39.434557450905906</v>
      </c>
      <c r="FY224" s="243">
        <f t="shared" si="1075"/>
        <v>8.6756026391992993</v>
      </c>
      <c r="FZ224" s="243">
        <f t="shared" si="848"/>
        <v>0</v>
      </c>
      <c r="GA224" s="243">
        <f t="shared" si="1076"/>
        <v>0</v>
      </c>
      <c r="GB224" s="243">
        <f t="shared" si="1077"/>
        <v>0</v>
      </c>
      <c r="GC224" s="243">
        <f t="shared" si="1078"/>
        <v>0.68484497585309712</v>
      </c>
      <c r="GD224" s="243">
        <f t="shared" si="849"/>
        <v>5.5441841561726433</v>
      </c>
      <c r="GE224" s="243">
        <f t="shared" si="1079"/>
        <v>0.17870928032453334</v>
      </c>
      <c r="GF224" s="243">
        <f t="shared" si="1080"/>
        <v>4.729162739143236</v>
      </c>
      <c r="GG224" s="243">
        <f t="shared" si="850"/>
        <v>2.7169594611065473</v>
      </c>
      <c r="GH224" s="247">
        <f t="shared" si="1081"/>
        <v>68.46737841988498</v>
      </c>
      <c r="GI224" s="244">
        <v>120</v>
      </c>
      <c r="GJ224" s="244">
        <v>4089.57</v>
      </c>
      <c r="GK224" s="244">
        <v>899.70540000000005</v>
      </c>
      <c r="GL224" s="244">
        <v>2508.4334888797898</v>
      </c>
      <c r="GM224" s="244">
        <v>71.022008333333304</v>
      </c>
      <c r="GN224" s="271">
        <v>169.86</v>
      </c>
      <c r="GO224" s="243">
        <f t="shared" si="1082"/>
        <v>37.369200000000006</v>
      </c>
      <c r="GP224" s="243">
        <f t="shared" si="851"/>
        <v>0</v>
      </c>
      <c r="GQ224" s="243">
        <f t="shared" si="1083"/>
        <v>0</v>
      </c>
      <c r="GR224" s="243">
        <f t="shared" si="1084"/>
        <v>0</v>
      </c>
      <c r="GS224" s="244">
        <v>3.38324543133333</v>
      </c>
      <c r="GT224" s="244">
        <v>1.72083899894292</v>
      </c>
      <c r="GU224" s="245"/>
      <c r="GV224" s="243">
        <f t="shared" si="852"/>
        <v>24.125724134573723</v>
      </c>
      <c r="GW224" s="243">
        <f t="shared" si="1085"/>
        <v>0.77766009857332685</v>
      </c>
      <c r="GX224" s="243">
        <f t="shared" si="1086"/>
        <v>20.579128040876338</v>
      </c>
      <c r="GY224" s="243">
        <f t="shared" si="853"/>
        <v>11.8229504282425</v>
      </c>
      <c r="GZ224" s="243">
        <f t="shared" si="1087"/>
        <v>297.938350791711</v>
      </c>
      <c r="HA224" s="244">
        <v>0</v>
      </c>
      <c r="HB224" s="244">
        <v>44</v>
      </c>
      <c r="HC224" s="244">
        <v>0</v>
      </c>
      <c r="HD224" s="244">
        <v>0</v>
      </c>
      <c r="HE224" s="244">
        <v>89.98</v>
      </c>
      <c r="HF224" s="243">
        <f t="shared" si="1088"/>
        <v>19.7956</v>
      </c>
      <c r="HG224" s="243">
        <f t="shared" si="854"/>
        <v>0</v>
      </c>
      <c r="HH224" s="244">
        <v>3.8651319103099899</v>
      </c>
      <c r="HI224" s="244">
        <v>93.106776456266701</v>
      </c>
      <c r="HJ224" s="243">
        <f t="shared" si="855"/>
        <v>23.491057305244979</v>
      </c>
      <c r="HK224" s="243">
        <f t="shared" si="856"/>
        <v>11.511928283591084</v>
      </c>
      <c r="HL224" s="243">
        <f t="shared" si="857"/>
        <v>290.10059274649529</v>
      </c>
      <c r="HM224" s="244">
        <v>95.24</v>
      </c>
      <c r="HN224" s="243">
        <f t="shared" si="1089"/>
        <v>20.9528</v>
      </c>
      <c r="HO224" s="243">
        <f t="shared" si="858"/>
        <v>0</v>
      </c>
      <c r="HP224" s="244">
        <v>4.1093059459849899</v>
      </c>
      <c r="HQ224" s="244">
        <v>93.415660139350805</v>
      </c>
      <c r="HR224" s="243">
        <f t="shared" si="859"/>
        <v>24.283031655007765</v>
      </c>
      <c r="HS224" s="243">
        <f t="shared" si="860"/>
        <v>11.900039887017178</v>
      </c>
      <c r="HT224" s="243">
        <f t="shared" si="861"/>
        <v>299.88100515283287</v>
      </c>
      <c r="HU224" s="244">
        <v>67.94</v>
      </c>
      <c r="HV224" s="243">
        <f t="shared" si="1090"/>
        <v>14.9468</v>
      </c>
      <c r="HW224" s="243">
        <f t="shared" si="862"/>
        <v>0</v>
      </c>
      <c r="HX224" s="244">
        <v>2.7748100386300001</v>
      </c>
      <c r="HY224" s="244">
        <v>153.01055184749501</v>
      </c>
      <c r="HZ224" s="243">
        <f t="shared" si="863"/>
        <v>27.118399038177021</v>
      </c>
      <c r="IA224" s="243">
        <f t="shared" si="864"/>
        <v>13.289528046215104</v>
      </c>
      <c r="IB224" s="243">
        <f t="shared" si="865"/>
        <v>334.89610676462053</v>
      </c>
      <c r="IC224" s="244">
        <v>24.11</v>
      </c>
      <c r="ID224" s="243">
        <f t="shared" si="1091"/>
        <v>5.3041999999999998</v>
      </c>
      <c r="IE224" s="243">
        <f t="shared" si="866"/>
        <v>0</v>
      </c>
      <c r="IF224" s="244">
        <v>1.06318510652</v>
      </c>
      <c r="IG224" s="244">
        <v>1.81959307502</v>
      </c>
      <c r="IH224" s="243">
        <f t="shared" si="867"/>
        <v>3.6696459911071635</v>
      </c>
      <c r="II224" s="243">
        <f t="shared" si="868"/>
        <v>1.798331208632358</v>
      </c>
      <c r="IJ224" s="243">
        <f t="shared" si="1092"/>
        <v>45.317946457535413</v>
      </c>
      <c r="IK224" s="244">
        <v>27.97</v>
      </c>
      <c r="IL224" s="243">
        <f t="shared" si="1093"/>
        <v>6.1533999999999995</v>
      </c>
      <c r="IM224" s="243">
        <f t="shared" si="869"/>
        <v>0</v>
      </c>
      <c r="IN224" s="244">
        <v>1.2848841397649999</v>
      </c>
      <c r="IO224" s="244">
        <v>56.961813743359997</v>
      </c>
      <c r="IP224" s="243">
        <f t="shared" si="870"/>
        <v>10.495271647077146</v>
      </c>
      <c r="IQ224" s="243">
        <f t="shared" si="871"/>
        <v>5.1432684765101078</v>
      </c>
      <c r="IR224" s="243">
        <f t="shared" si="1094"/>
        <v>129.61036560805468</v>
      </c>
      <c r="IS224" s="244">
        <v>2.56</v>
      </c>
      <c r="IT224" s="243">
        <f t="shared" si="1095"/>
        <v>0.56320000000000003</v>
      </c>
      <c r="IU224" s="243">
        <f t="shared" si="872"/>
        <v>0</v>
      </c>
      <c r="IV224" s="244">
        <v>0.11195810654</v>
      </c>
      <c r="IW224" s="244">
        <v>0.265634967338649</v>
      </c>
      <c r="IX224" s="243">
        <f t="shared" si="873"/>
        <v>0.39776697364824332</v>
      </c>
      <c r="IY224" s="243">
        <f t="shared" si="874"/>
        <v>0.19492800237634464</v>
      </c>
      <c r="IZ224" s="243">
        <f t="shared" si="1096"/>
        <v>4.9121856598838844</v>
      </c>
      <c r="JA224" s="244">
        <v>45.835875000000001</v>
      </c>
      <c r="JB224" s="243">
        <f t="shared" si="1097"/>
        <v>10.083892500000001</v>
      </c>
      <c r="JC224" s="244">
        <v>333.12262500000003</v>
      </c>
      <c r="JD224" s="243">
        <f t="shared" si="875"/>
        <v>0</v>
      </c>
      <c r="JE224" s="243">
        <f t="shared" si="876"/>
        <v>44.203759496743444</v>
      </c>
      <c r="JF224" s="243">
        <f t="shared" si="877"/>
        <v>21.662307599837174</v>
      </c>
      <c r="JG224" s="243">
        <f t="shared" si="1098"/>
        <v>545.89015151589672</v>
      </c>
      <c r="JH224" s="244">
        <v>20.48</v>
      </c>
      <c r="JI224" s="243">
        <f t="shared" si="1099"/>
        <v>4.5056000000000003</v>
      </c>
      <c r="JJ224" s="244">
        <v>25.82</v>
      </c>
      <c r="JK224" s="243">
        <f t="shared" si="878"/>
        <v>0</v>
      </c>
      <c r="JL224" s="243">
        <f t="shared" si="879"/>
        <v>5.7726318950903242</v>
      </c>
      <c r="JM224" s="243">
        <f t="shared" si="880"/>
        <v>2.8289115947545165</v>
      </c>
      <c r="JN224" s="243">
        <f t="shared" si="1100"/>
        <v>71.288572187813813</v>
      </c>
      <c r="JO224" s="244">
        <v>0</v>
      </c>
      <c r="JP224" s="243">
        <f t="shared" si="1101"/>
        <v>0</v>
      </c>
      <c r="JQ224" s="244">
        <v>0</v>
      </c>
      <c r="JR224" s="243">
        <f t="shared" si="881"/>
        <v>0</v>
      </c>
      <c r="JS224" s="243">
        <f t="shared" si="882"/>
        <v>0</v>
      </c>
      <c r="JT224" s="243">
        <f t="shared" si="883"/>
        <v>0</v>
      </c>
      <c r="JU224" s="243">
        <f t="shared" si="1102"/>
        <v>0</v>
      </c>
      <c r="JV224" s="244">
        <v>1.1202380952380999</v>
      </c>
      <c r="JW224" s="243">
        <f t="shared" si="1103"/>
        <v>0.24645238095238198</v>
      </c>
      <c r="JX224" s="244">
        <v>2.2983333333333298</v>
      </c>
      <c r="JY224" s="243">
        <f t="shared" si="884"/>
        <v>0</v>
      </c>
      <c r="JZ224" s="243">
        <f t="shared" si="885"/>
        <v>0.41642719186708949</v>
      </c>
      <c r="KA224" s="243">
        <f t="shared" si="886"/>
        <v>0.20407255006954506</v>
      </c>
      <c r="KB224" s="243">
        <f t="shared" si="1104"/>
        <v>5.1426282617525354</v>
      </c>
      <c r="KC224" s="244">
        <v>114.96</v>
      </c>
      <c r="KD224" s="243">
        <f t="shared" si="1105"/>
        <v>25.2912</v>
      </c>
      <c r="KE224" s="244">
        <v>64.653333333333293</v>
      </c>
      <c r="KF224" s="243">
        <f t="shared" si="887"/>
        <v>0</v>
      </c>
      <c r="KG224" s="243">
        <f t="shared" si="888"/>
        <v>23.281654868136549</v>
      </c>
      <c r="KH224" s="243">
        <f t="shared" si="889"/>
        <v>11.409309410073492</v>
      </c>
      <c r="KI224" s="243">
        <f t="shared" si="1106"/>
        <v>287.51459713385196</v>
      </c>
      <c r="KJ224" s="244">
        <v>48.8333713888888</v>
      </c>
      <c r="KK224" s="243">
        <f t="shared" si="1107"/>
        <v>10.743341705555537</v>
      </c>
      <c r="KL224" s="244">
        <v>47.334241111111098</v>
      </c>
      <c r="KM224" s="243">
        <f t="shared" si="890"/>
        <v>0</v>
      </c>
      <c r="KN224" s="243">
        <f t="shared" si="891"/>
        <v>12.147432255135859</v>
      </c>
      <c r="KO224" s="243">
        <f t="shared" si="892"/>
        <v>5.9529193230345649</v>
      </c>
      <c r="KP224" s="243">
        <f t="shared" si="1108"/>
        <v>150.01356694047104</v>
      </c>
      <c r="KQ224" s="243">
        <f t="shared" si="1109"/>
        <v>539.0294844841269</v>
      </c>
      <c r="KR224" s="243">
        <f t="shared" si="1109"/>
        <v>118.58648658650792</v>
      </c>
      <c r="KS224" s="243">
        <f t="shared" si="1110"/>
        <v>885.01783825435882</v>
      </c>
      <c r="KT224" s="243">
        <f t="shared" si="1111"/>
        <v>0</v>
      </c>
      <c r="KU224" s="243">
        <f t="shared" si="1112"/>
        <v>0</v>
      </c>
      <c r="KV224" s="243">
        <f t="shared" si="1113"/>
        <v>0</v>
      </c>
      <c r="KW224" s="243">
        <f t="shared" si="1114"/>
        <v>175.27707831723555</v>
      </c>
      <c r="KX224" s="243">
        <f t="shared" si="1115"/>
        <v>5.6498196382213806</v>
      </c>
      <c r="KY224" s="243">
        <f t="shared" si="1116"/>
        <v>149.51051488448235</v>
      </c>
      <c r="KZ224" s="243">
        <f t="shared" si="1117"/>
        <v>85.895544382111453</v>
      </c>
      <c r="LA224" s="243">
        <f t="shared" si="1117"/>
        <v>2164.567718429209</v>
      </c>
      <c r="LB224" s="244">
        <v>111.74</v>
      </c>
      <c r="LC224" s="243">
        <f t="shared" si="1118"/>
        <v>24.582799999999999</v>
      </c>
      <c r="LD224" s="243">
        <f t="shared" si="893"/>
        <v>0</v>
      </c>
      <c r="LE224" s="243">
        <f t="shared" si="1119"/>
        <v>0</v>
      </c>
      <c r="LF224" s="243">
        <f t="shared" si="1120"/>
        <v>0</v>
      </c>
      <c r="LG224" s="244">
        <v>9.69784964994167</v>
      </c>
      <c r="LH224" s="243">
        <f t="shared" si="894"/>
        <v>16.591152540488906</v>
      </c>
      <c r="LI224" s="243">
        <f t="shared" si="1121"/>
        <v>0.53479337026787555</v>
      </c>
      <c r="LJ224" s="243">
        <f t="shared" si="1122"/>
        <v>14.152174275554223</v>
      </c>
      <c r="LK224" s="243">
        <f t="shared" si="895"/>
        <v>8.1305901095215294</v>
      </c>
      <c r="LL224" s="243">
        <f t="shared" si="1123"/>
        <v>204.89087075994254</v>
      </c>
      <c r="LM224" s="243">
        <f t="shared" si="896"/>
        <v>0.54166666784117723</v>
      </c>
      <c r="LN224" s="244">
        <v>6.1545228937110799E-2</v>
      </c>
      <c r="LO224" s="243">
        <f t="shared" si="1124"/>
        <v>1.9838272432769494E-3</v>
      </c>
      <c r="LP224" s="243">
        <f t="shared" si="1125"/>
        <v>5.2497787819218517E-2</v>
      </c>
      <c r="LQ224" s="243">
        <f t="shared" si="897"/>
        <v>3.0160594838914402E-2</v>
      </c>
      <c r="LR224" s="243">
        <f t="shared" si="1126"/>
        <v>0.7600469899406429</v>
      </c>
      <c r="LS224" s="244">
        <v>595.70111999999995</v>
      </c>
      <c r="LT224" s="243">
        <f t="shared" si="898"/>
        <v>67.684729345840395</v>
      </c>
      <c r="LU224" s="243">
        <f t="shared" si="1127"/>
        <v>2.1817257381122421</v>
      </c>
      <c r="LV224" s="243">
        <f t="shared" si="1128"/>
        <v>57.734752492838311</v>
      </c>
      <c r="LW224" s="243">
        <f t="shared" si="899"/>
        <v>33.169292467292017</v>
      </c>
      <c r="LX224" s="243">
        <f t="shared" si="1129"/>
        <v>835.86617017575884</v>
      </c>
      <c r="LY224" s="245">
        <f t="shared" si="900"/>
        <v>0</v>
      </c>
      <c r="LZ224" s="244">
        <v>0</v>
      </c>
      <c r="MA224" s="249">
        <f t="shared" si="1130"/>
        <v>0</v>
      </c>
      <c r="MB224" s="249">
        <f t="shared" si="1131"/>
        <v>0</v>
      </c>
      <c r="MC224" s="249">
        <f t="shared" si="901"/>
        <v>0</v>
      </c>
      <c r="MD224" s="247">
        <f t="shared" si="1132"/>
        <v>0</v>
      </c>
      <c r="ME224" s="250">
        <f t="shared" si="1133"/>
        <v>7404.2419232098337</v>
      </c>
      <c r="MF224" s="251">
        <f t="shared" si="1180"/>
        <v>2472.1397311607398</v>
      </c>
      <c r="MG224" s="252" t="e">
        <f t="shared" si="1134"/>
        <v>#REF!</v>
      </c>
      <c r="MH224" s="252" t="e">
        <f t="shared" si="1181"/>
        <v>#REF!</v>
      </c>
      <c r="MI224" s="252">
        <f t="shared" si="1135"/>
        <v>595.70111999999995</v>
      </c>
      <c r="MJ224" s="252">
        <f t="shared" si="1136"/>
        <v>0</v>
      </c>
      <c r="MK224" s="252">
        <f t="shared" si="1182"/>
        <v>713.60333333333313</v>
      </c>
      <c r="ML224" s="252">
        <f t="shared" si="1137"/>
        <v>0</v>
      </c>
      <c r="MM224" s="252">
        <f t="shared" si="1138"/>
        <v>0</v>
      </c>
      <c r="MN224" s="252">
        <f t="shared" si="1139"/>
        <v>319.30160000000001</v>
      </c>
      <c r="MO224" s="252">
        <f t="shared" si="1140"/>
        <v>85.300560184959423</v>
      </c>
      <c r="MP224" s="253">
        <f t="shared" si="1141"/>
        <v>2.1859200047397906</v>
      </c>
      <c r="MQ224" s="254">
        <f t="shared" si="1183"/>
        <v>0</v>
      </c>
      <c r="MR224" s="255">
        <f t="shared" si="1142"/>
        <v>0</v>
      </c>
      <c r="MS224" s="255">
        <f t="shared" si="1184"/>
        <v>0</v>
      </c>
      <c r="MT224" s="255">
        <f t="shared" si="1185"/>
        <v>635.84229345104097</v>
      </c>
      <c r="MU224" s="255">
        <f t="shared" si="902"/>
        <v>20.495516646218316</v>
      </c>
      <c r="MV224" s="255">
        <f t="shared" si="1143"/>
        <v>661.69195482997509</v>
      </c>
      <c r="MW224" s="255" t="e">
        <f t="shared" si="903"/>
        <v>#REF!</v>
      </c>
      <c r="MX224" s="255" t="e">
        <f t="shared" si="904"/>
        <v>#REF!</v>
      </c>
      <c r="MY224" s="256" t="e">
        <f t="shared" si="1144"/>
        <v>#REF!</v>
      </c>
      <c r="MZ224" s="254">
        <f t="shared" si="1145"/>
        <v>355.26548473249295</v>
      </c>
      <c r="NA224" s="255">
        <f t="shared" si="905"/>
        <v>400.38420129351954</v>
      </c>
      <c r="NB224" s="255">
        <f t="shared" si="1146"/>
        <v>1.1941713698295926</v>
      </c>
      <c r="NC224" s="255">
        <f t="shared" si="906"/>
        <v>1.4807724985886948</v>
      </c>
      <c r="ND224" s="255">
        <f t="shared" si="1147"/>
        <v>363.10539615503876</v>
      </c>
      <c r="NE224" s="255">
        <f t="shared" si="1215"/>
        <v>0.97840871684760555</v>
      </c>
      <c r="NF224" s="256">
        <f t="shared" si="1186"/>
        <v>3.2887734042919736E-3</v>
      </c>
      <c r="NG224" s="257">
        <f t="shared" si="1187"/>
        <v>1.125047212656676</v>
      </c>
      <c r="NH224" s="254">
        <f t="shared" si="1148"/>
        <v>646.46668763870423</v>
      </c>
      <c r="NI224" s="255">
        <f t="shared" si="907"/>
        <v>728.56795696881966</v>
      </c>
      <c r="NJ224" s="255" t="e">
        <f t="shared" si="1149"/>
        <v>#REF!</v>
      </c>
      <c r="NK224" s="255" t="e">
        <f t="shared" si="908"/>
        <v>#REF!</v>
      </c>
      <c r="NL224" s="255">
        <f t="shared" si="1150"/>
        <v>690.57145801516606</v>
      </c>
      <c r="NM224" s="255">
        <f t="shared" si="1188"/>
        <v>0.9361329376351184</v>
      </c>
      <c r="NN224" s="256" t="e">
        <f t="shared" si="1189"/>
        <v>#REF!</v>
      </c>
      <c r="NO224" s="257" t="e">
        <f t="shared" si="1216"/>
        <v>#REF!</v>
      </c>
      <c r="NP224" s="254">
        <f t="shared" si="1151"/>
        <v>96.476395057095971</v>
      </c>
      <c r="NQ224" s="255">
        <f t="shared" si="909"/>
        <v>108.72889722934715</v>
      </c>
      <c r="NR224" s="255">
        <f t="shared" si="1152"/>
        <v>84.848795899302687</v>
      </c>
      <c r="NS224" s="255">
        <f t="shared" si="910"/>
        <v>105.21250691513534</v>
      </c>
      <c r="NT224" s="255">
        <f t="shared" si="1153"/>
        <v>908.63640186830139</v>
      </c>
      <c r="NU224" s="255">
        <f t="shared" si="1154"/>
        <v>0.1061771186568413</v>
      </c>
      <c r="NV224" s="256">
        <f t="shared" si="1155"/>
        <v>9.3380361742981047E-2</v>
      </c>
      <c r="NW224" s="257">
        <f t="shared" si="911"/>
        <v>1.0358957808877343</v>
      </c>
      <c r="NX224" s="254">
        <f t="shared" si="1156"/>
        <v>25.553026953263373</v>
      </c>
      <c r="NY224" s="255">
        <f t="shared" si="912"/>
        <v>28.798261376327822</v>
      </c>
      <c r="NZ224" s="255">
        <f t="shared" si="1157"/>
        <v>9.0885943112070669E-2</v>
      </c>
      <c r="OA224" s="255">
        <f t="shared" si="913"/>
        <v>0.11269856945896763</v>
      </c>
      <c r="OB224" s="255">
        <f t="shared" si="1158"/>
        <v>27.635209830346184</v>
      </c>
      <c r="OC224" s="255">
        <f t="shared" si="1190"/>
        <v>0.92465471078868489</v>
      </c>
      <c r="OD224" s="256">
        <f t="shared" si="1191"/>
        <v>3.2887734042919749E-3</v>
      </c>
      <c r="OE224" s="257">
        <f t="shared" si="1192"/>
        <v>1.1182204538871932</v>
      </c>
      <c r="OF224" s="254">
        <f t="shared" si="1159"/>
        <v>0</v>
      </c>
      <c r="OG224" s="255">
        <f t="shared" si="914"/>
        <v>0</v>
      </c>
      <c r="OH224" s="255">
        <f t="shared" si="1160"/>
        <v>0</v>
      </c>
      <c r="OI224" s="255">
        <f t="shared" si="915"/>
        <v>0</v>
      </c>
      <c r="OJ224" s="255">
        <f t="shared" si="1161"/>
        <v>0</v>
      </c>
      <c r="OK224" s="255"/>
      <c r="OL224" s="256"/>
      <c r="OM224" s="257"/>
      <c r="ON224" s="258"/>
      <c r="OO224" s="254">
        <f t="shared" si="1162"/>
        <v>0</v>
      </c>
      <c r="OP224" s="255">
        <f t="shared" si="916"/>
        <v>0</v>
      </c>
      <c r="OQ224" s="255">
        <f t="shared" si="1163"/>
        <v>0</v>
      </c>
      <c r="OR224" s="255">
        <f t="shared" si="917"/>
        <v>0</v>
      </c>
      <c r="OS224" s="255">
        <f t="shared" si="1164"/>
        <v>0</v>
      </c>
      <c r="OT224" s="255"/>
      <c r="OU224" s="256"/>
      <c r="OV224" s="257"/>
      <c r="OW224" s="258"/>
      <c r="OX224" s="254">
        <f t="shared" si="1165"/>
        <v>611.6478205969554</v>
      </c>
      <c r="OY224" s="255">
        <f t="shared" si="918"/>
        <v>689.32709381276868</v>
      </c>
      <c r="OZ224" s="255">
        <f t="shared" si="1166"/>
        <v>3.1364939818376825</v>
      </c>
      <c r="PA224" s="255">
        <f t="shared" si="919"/>
        <v>3.8892525374787263</v>
      </c>
      <c r="PB224" s="255">
        <f t="shared" si="1167"/>
        <v>953.69719839756635</v>
      </c>
      <c r="PC224" s="255">
        <f t="shared" si="1218"/>
        <v>0.64134383704247677</v>
      </c>
      <c r="PD224" s="259">
        <f t="shared" si="920"/>
        <v>3.2887734042919741E-3</v>
      </c>
      <c r="PE224" s="257">
        <f t="shared" si="1219"/>
        <v>1.0822399729214245</v>
      </c>
      <c r="PF224" s="254">
        <f t="shared" si="921"/>
        <v>10.086038129877094</v>
      </c>
      <c r="PG224" s="255">
        <f t="shared" si="922"/>
        <v>11.366964972371486</v>
      </c>
      <c r="PH224" s="255">
        <f t="shared" si="1168"/>
        <v>0.31240906115959349</v>
      </c>
      <c r="PI224" s="255">
        <f t="shared" si="923"/>
        <v>0.38738723583789592</v>
      </c>
      <c r="PJ224" s="255">
        <f t="shared" si="924"/>
        <v>94.99257708753106</v>
      </c>
      <c r="PK224" s="255">
        <f t="shared" si="1193"/>
        <v>0.1061771186666859</v>
      </c>
      <c r="PL224" s="259">
        <f t="shared" si="1194"/>
        <v>3.2887734045969051E-3</v>
      </c>
      <c r="PM224" s="257">
        <f t="shared" si="1195"/>
        <v>1.0142737996877724</v>
      </c>
      <c r="PN224" s="254">
        <f t="shared" si="925"/>
        <v>0.2584657412432107</v>
      </c>
      <c r="PO224" s="255">
        <f t="shared" si="926"/>
        <v>0.29129089038109846</v>
      </c>
      <c r="PP224" s="255">
        <f t="shared" si="1169"/>
        <v>8.0058233494596006E-3</v>
      </c>
      <c r="PQ224" s="255">
        <f t="shared" si="927"/>
        <v>9.9272209533299051E-3</v>
      </c>
      <c r="PR224" s="255">
        <f t="shared" si="928"/>
        <v>2.4342885217538579</v>
      </c>
      <c r="PS224" s="255">
        <f t="shared" si="1196"/>
        <v>0.10617711866668587</v>
      </c>
      <c r="PT224" s="259">
        <f t="shared" si="1197"/>
        <v>3.2887734045969042E-3</v>
      </c>
      <c r="PU224" s="257">
        <f t="shared" si="1198"/>
        <v>1.0142737996877724</v>
      </c>
      <c r="PV224" s="254">
        <f t="shared" si="929"/>
        <v>53.879738631859951</v>
      </c>
      <c r="PW224" s="255">
        <f t="shared" si="930"/>
        <v>60.722465438106163</v>
      </c>
      <c r="PX224" s="255">
        <f t="shared" si="931"/>
        <v>0.17870928032453334</v>
      </c>
      <c r="PY224" s="255">
        <f t="shared" si="932"/>
        <v>0.22159950760242134</v>
      </c>
      <c r="PZ224" s="255">
        <f t="shared" si="933"/>
        <v>54.339189222130933</v>
      </c>
      <c r="QA224" s="255">
        <f t="shared" si="1170"/>
        <v>0.99154476544740455</v>
      </c>
      <c r="QB224" s="259">
        <f t="shared" si="934"/>
        <v>3.2887734042919749E-3</v>
      </c>
      <c r="QC224" s="257">
        <f t="shared" si="1171"/>
        <v>1.1267154908288504</v>
      </c>
      <c r="QD224" s="254">
        <f t="shared" si="935"/>
        <v>232.33573620986914</v>
      </c>
      <c r="QE224" s="255">
        <f t="shared" si="936"/>
        <v>261.84237470852253</v>
      </c>
      <c r="QF224" s="255">
        <f t="shared" si="937"/>
        <v>0.77766009857332685</v>
      </c>
      <c r="QG224" s="255">
        <f t="shared" si="938"/>
        <v>0.96429852223092527</v>
      </c>
      <c r="QH224" s="255">
        <f t="shared" si="939"/>
        <v>236.45900856485</v>
      </c>
      <c r="QI224" s="255">
        <f t="shared" si="1199"/>
        <v>0.98256242221429246</v>
      </c>
      <c r="QJ224" s="259">
        <f t="shared" si="1200"/>
        <v>3.2887734042919745E-3</v>
      </c>
      <c r="QK224" s="257">
        <f t="shared" si="1201"/>
        <v>1.1255747332382453</v>
      </c>
      <c r="QL224" s="254">
        <f t="shared" si="940"/>
        <v>840.01879922970329</v>
      </c>
      <c r="QM224" s="255">
        <f t="shared" si="941"/>
        <v>946.70118673187562</v>
      </c>
      <c r="QN224" s="255">
        <f t="shared" si="942"/>
        <v>5.6498196382213806</v>
      </c>
      <c r="QO224" s="255">
        <f t="shared" si="943"/>
        <v>7.0057763513945117</v>
      </c>
      <c r="QP224" s="255">
        <f t="shared" si="1172"/>
        <v>1717.9108876422292</v>
      </c>
      <c r="QQ224" s="255">
        <f t="shared" si="1173"/>
        <v>0.48897693429407085</v>
      </c>
      <c r="QR224" s="259">
        <f t="shared" si="944"/>
        <v>3.2887734042919736E-3</v>
      </c>
      <c r="QS224" s="257">
        <f t="shared" si="1174"/>
        <v>1.062889376272377</v>
      </c>
      <c r="QT224" s="254">
        <f t="shared" si="945"/>
        <v>153.58845261617614</v>
      </c>
      <c r="QU224" s="255">
        <f t="shared" si="946"/>
        <v>173.0941860984305</v>
      </c>
      <c r="QV224" s="255">
        <f t="shared" si="947"/>
        <v>0.53479337026787555</v>
      </c>
      <c r="QW224" s="255">
        <f t="shared" si="948"/>
        <v>0.66314377913216571</v>
      </c>
      <c r="QX224" s="255">
        <f t="shared" si="949"/>
        <v>162.61180219043058</v>
      </c>
      <c r="QY224" s="255">
        <f t="shared" si="1202"/>
        <v>0.94450987288310462</v>
      </c>
      <c r="QZ224" s="259">
        <f t="shared" si="1203"/>
        <v>3.2887734042919745E-3</v>
      </c>
      <c r="RA224" s="257">
        <f t="shared" si="1204"/>
        <v>1.1207420594731843</v>
      </c>
      <c r="RB224" s="254">
        <f t="shared" si="950"/>
        <v>6.4047301139446594E-2</v>
      </c>
      <c r="RC224" s="255">
        <f t="shared" si="951"/>
        <v>7.2181308384156317E-2</v>
      </c>
      <c r="RD224" s="255">
        <f t="shared" si="1175"/>
        <v>1.9838272432769494E-3</v>
      </c>
      <c r="RE224" s="255">
        <f t="shared" si="952"/>
        <v>2.4599457816634174E-3</v>
      </c>
      <c r="RF224" s="255">
        <f t="shared" si="953"/>
        <v>0.60321189677828801</v>
      </c>
      <c r="RG224" s="255">
        <f t="shared" si="1205"/>
        <v>0.1061771186568413</v>
      </c>
      <c r="RH224" s="259">
        <f t="shared" si="1206"/>
        <v>3.2887734042919745E-3</v>
      </c>
      <c r="RI224" s="257">
        <f t="shared" si="1207"/>
        <v>1.0142737996864488</v>
      </c>
      <c r="RJ224" s="254">
        <f t="shared" si="954"/>
        <v>70.436398041262734</v>
      </c>
      <c r="RK224" s="255">
        <f t="shared" si="955"/>
        <v>79.381820592503104</v>
      </c>
      <c r="RL224" s="255">
        <f t="shared" si="1176"/>
        <v>2.1817257381122421</v>
      </c>
      <c r="RM224" s="255">
        <f t="shared" si="956"/>
        <v>2.7053399152591804</v>
      </c>
      <c r="RN224" s="255">
        <f t="shared" si="957"/>
        <v>663.38584934584037</v>
      </c>
      <c r="RO224" s="255">
        <f t="shared" si="1208"/>
        <v>0.10617711865684129</v>
      </c>
      <c r="RP224" s="259">
        <f t="shared" si="1209"/>
        <v>3.2887734042919741E-3</v>
      </c>
      <c r="RQ224" s="257">
        <f t="shared" si="1210"/>
        <v>1.0142737996864488</v>
      </c>
      <c r="RR224" s="254">
        <f t="shared" si="958"/>
        <v>0</v>
      </c>
      <c r="RS224" s="255">
        <f t="shared" si="959"/>
        <v>0</v>
      </c>
      <c r="RT224" s="255">
        <f t="shared" si="1177"/>
        <v>0</v>
      </c>
      <c r="RU224" s="255">
        <f t="shared" si="960"/>
        <v>0</v>
      </c>
      <c r="RV224" s="255">
        <f t="shared" si="961"/>
        <v>0</v>
      </c>
      <c r="RW224" s="255"/>
      <c r="RX224" s="259"/>
      <c r="RY224" s="257"/>
      <c r="RZ224" s="260"/>
      <c r="SA224" s="242" t="e">
        <f t="shared" si="962"/>
        <v>#REF!</v>
      </c>
      <c r="SB224" s="242">
        <f t="shared" si="963"/>
        <v>0.27833668041126164</v>
      </c>
      <c r="SC224" s="242">
        <f t="shared" si="964"/>
        <v>0.43082905527120868</v>
      </c>
      <c r="SD224" s="242">
        <f t="shared" si="965"/>
        <v>2.0575256351524355E-2</v>
      </c>
      <c r="SE224" s="242">
        <f t="shared" si="966"/>
        <v>0</v>
      </c>
      <c r="SF224" s="262">
        <v>0</v>
      </c>
      <c r="SG224" s="242">
        <f t="shared" si="967"/>
        <v>0</v>
      </c>
      <c r="SH224" s="262">
        <v>0</v>
      </c>
      <c r="SI224" s="242">
        <f t="shared" si="968"/>
        <v>0.61406296063561627</v>
      </c>
      <c r="SJ224" s="242">
        <f t="shared" si="969"/>
        <v>4.4019482906449324E-2</v>
      </c>
      <c r="SK224" s="242">
        <f t="shared" si="970"/>
        <v>1.1157011796565498E-3</v>
      </c>
      <c r="SL224" s="242">
        <f t="shared" si="971"/>
        <v>4.1913816258833232E-2</v>
      </c>
      <c r="SM224" s="242">
        <f t="shared" si="972"/>
        <v>0.18166776194465278</v>
      </c>
      <c r="SN224" s="242">
        <f t="shared" si="973"/>
        <v>1.0149530654024927</v>
      </c>
      <c r="SO224" s="242">
        <f t="shared" si="974"/>
        <v>0.12249710710041904</v>
      </c>
      <c r="SP224" s="242">
        <f t="shared" si="975"/>
        <v>2.0285475993728978E-4</v>
      </c>
      <c r="SQ224" s="242">
        <f t="shared" si="976"/>
        <v>0.30803495296477451</v>
      </c>
      <c r="SR224" s="242">
        <f t="shared" si="977"/>
        <v>0</v>
      </c>
      <c r="SS224" s="242" t="e">
        <f t="shared" si="978"/>
        <v>#REF!</v>
      </c>
      <c r="ST224" s="242" t="e">
        <f t="shared" si="979"/>
        <v>#REF!</v>
      </c>
      <c r="SU224" s="242" t="e">
        <f t="shared" si="1211"/>
        <v>#REF!</v>
      </c>
      <c r="SV224" s="242" t="e">
        <f t="shared" si="1212"/>
        <v>#REF!</v>
      </c>
      <c r="SW224" s="242" t="e">
        <f t="shared" si="980"/>
        <v>#REF!</v>
      </c>
      <c r="SX224" s="242" t="e">
        <f t="shared" si="980"/>
        <v>#REF!</v>
      </c>
      <c r="SY224" s="242" t="e">
        <f t="shared" si="980"/>
        <v>#REF!</v>
      </c>
      <c r="SZ224" s="263" t="e">
        <f t="shared" si="980"/>
        <v>#REF!</v>
      </c>
      <c r="TA224" s="264">
        <f t="shared" si="981"/>
        <v>1274.4538</v>
      </c>
      <c r="TB224" s="264">
        <f t="shared" si="982"/>
        <v>680.99324000000001</v>
      </c>
      <c r="TC224" s="264">
        <f t="shared" si="983"/>
        <v>1144.8063399999999</v>
      </c>
      <c r="TD224" s="264">
        <f t="shared" si="984"/>
        <v>50.647839999999995</v>
      </c>
      <c r="TE224" s="264">
        <f t="shared" si="985"/>
        <v>0</v>
      </c>
      <c r="TF224" s="264">
        <f t="shared" si="985"/>
        <v>0</v>
      </c>
      <c r="TG224" s="264">
        <f t="shared" si="986"/>
        <v>1561.8252399999999</v>
      </c>
      <c r="TH224" s="264">
        <f t="shared" si="987"/>
        <v>119.46284</v>
      </c>
      <c r="TI224" s="264">
        <f t="shared" si="988"/>
        <v>3.02786</v>
      </c>
      <c r="TJ224" s="264">
        <f t="shared" si="989"/>
        <v>102.39671999999999</v>
      </c>
      <c r="TK224" s="264">
        <f t="shared" si="990"/>
        <v>444.26963999999992</v>
      </c>
      <c r="TL224" s="264">
        <f t="shared" si="991"/>
        <v>2628.4577399999998</v>
      </c>
      <c r="TM224" s="264">
        <f t="shared" si="992"/>
        <v>300.85917999999998</v>
      </c>
      <c r="TN224" s="264">
        <f t="shared" si="993"/>
        <v>0.55052000000000001</v>
      </c>
      <c r="TO224" s="264">
        <f t="shared" si="994"/>
        <v>835.96462000000008</v>
      </c>
      <c r="TP224" s="264">
        <f t="shared" si="994"/>
        <v>0</v>
      </c>
      <c r="TQ224" s="264"/>
      <c r="TR224" s="264"/>
      <c r="TS224" s="264" t="e">
        <f t="shared" si="995"/>
        <v>#REF!</v>
      </c>
      <c r="TT224" s="264">
        <f t="shared" si="996"/>
        <v>766.14954650003881</v>
      </c>
      <c r="TU224" s="264">
        <f t="shared" si="997"/>
        <v>1185.9000575395289</v>
      </c>
      <c r="TV224" s="264">
        <f t="shared" si="998"/>
        <v>56.635450633205934</v>
      </c>
      <c r="TW224" s="264">
        <f t="shared" si="998"/>
        <v>0</v>
      </c>
      <c r="TX224" s="264">
        <f t="shared" si="999"/>
        <v>0</v>
      </c>
      <c r="TY224" s="264">
        <f t="shared" si="1000"/>
        <v>1690.2697054455973</v>
      </c>
      <c r="TZ224" s="264">
        <f t="shared" si="1001"/>
        <v>121.16802864829241</v>
      </c>
      <c r="UA224" s="264">
        <f t="shared" si="1002"/>
        <v>3.0710790671226191</v>
      </c>
      <c r="UB224" s="264">
        <f t="shared" si="1003"/>
        <v>115.37197063406435</v>
      </c>
      <c r="UC224" s="264">
        <f t="shared" si="1004"/>
        <v>500.05868152885125</v>
      </c>
      <c r="UD224" s="264">
        <f t="shared" si="1005"/>
        <v>2793.7598078269016</v>
      </c>
      <c r="UE224" s="264">
        <f t="shared" si="1006"/>
        <v>337.18553700461342</v>
      </c>
      <c r="UF224" s="264">
        <f t="shared" si="1007"/>
        <v>0.55837801220338379</v>
      </c>
      <c r="UG224" s="264">
        <f t="shared" si="1008"/>
        <v>847.89701153083831</v>
      </c>
      <c r="UH224" s="264">
        <f t="shared" si="1008"/>
        <v>0</v>
      </c>
      <c r="UI224" s="191"/>
      <c r="UJ224" s="191"/>
      <c r="UK224" s="191"/>
      <c r="UL224" s="191"/>
      <c r="UM224" s="189"/>
      <c r="UN224" s="191"/>
      <c r="UO224" s="191"/>
      <c r="UP224" s="191"/>
      <c r="UQ224" s="191"/>
      <c r="UR224" s="191"/>
      <c r="US224" s="191"/>
      <c r="UT224" s="191"/>
      <c r="UU224" s="191"/>
      <c r="UV224" s="192"/>
      <c r="UW224" s="191"/>
      <c r="UX224" s="191"/>
      <c r="UY224" s="191"/>
      <c r="UZ224" s="191"/>
      <c r="VA224" s="191"/>
      <c r="VB224" s="191"/>
      <c r="VC224" s="191"/>
      <c r="VD224" s="191"/>
      <c r="VE224" s="191"/>
      <c r="VF224" s="191"/>
      <c r="VG224" s="191"/>
      <c r="VH224" s="191"/>
      <c r="VI224" s="191"/>
      <c r="VJ224" s="191"/>
      <c r="VK224" s="191"/>
      <c r="VL224" s="191"/>
      <c r="VM224" s="191"/>
      <c r="VN224" s="219"/>
      <c r="VO224" s="191"/>
      <c r="VP224" s="191"/>
      <c r="VQ224" s="191"/>
      <c r="VR224" s="191"/>
      <c r="VS224" s="191"/>
      <c r="VT224" s="191"/>
      <c r="VU224" s="191"/>
      <c r="VV224" s="191"/>
    </row>
    <row r="225" spans="1:594" ht="23.1" hidden="1" customHeight="1" thickBot="1" x14ac:dyDescent="0.35">
      <c r="A225" s="265">
        <v>188</v>
      </c>
      <c r="B225" s="266" t="s">
        <v>184</v>
      </c>
      <c r="C225" s="265">
        <v>5</v>
      </c>
      <c r="D225" s="267">
        <v>4475.5</v>
      </c>
      <c r="E225" s="239"/>
      <c r="F225" s="240">
        <f t="shared" si="1009"/>
        <v>4475.5</v>
      </c>
      <c r="G225" s="240"/>
      <c r="H225" s="268">
        <f>2162+292</f>
        <v>2454</v>
      </c>
      <c r="I225" s="269">
        <v>3.2450000000000001</v>
      </c>
      <c r="J225" s="269">
        <v>3.2450000000000001</v>
      </c>
      <c r="K225" s="269">
        <f t="shared" si="1220"/>
        <v>2.6581999999999999</v>
      </c>
      <c r="L225" s="269">
        <f t="shared" si="1221"/>
        <v>2.8795999999999999</v>
      </c>
      <c r="M225" s="269">
        <v>0.47199999999999998</v>
      </c>
      <c r="N225" s="269">
        <v>0.22140000000000001</v>
      </c>
      <c r="O225" s="269">
        <v>0.3654</v>
      </c>
      <c r="P225" s="269">
        <v>1.84E-2</v>
      </c>
      <c r="Q225" s="269">
        <v>0</v>
      </c>
      <c r="R225" s="269">
        <v>0</v>
      </c>
      <c r="S225" s="269">
        <v>0.54479999999999995</v>
      </c>
      <c r="T225" s="269">
        <v>4.6899999999999997E-2</v>
      </c>
      <c r="U225" s="269">
        <v>1.1999999999999999E-3</v>
      </c>
      <c r="V225" s="269">
        <v>3.4299999999999997E-2</v>
      </c>
      <c r="W225" s="269">
        <v>0.19370000000000001</v>
      </c>
      <c r="X225" s="269">
        <v>0.92959999999999998</v>
      </c>
      <c r="Y225" s="269">
        <v>0.108</v>
      </c>
      <c r="Z225" s="269">
        <v>1E-4</v>
      </c>
      <c r="AA225" s="269">
        <v>0.30919999999999997</v>
      </c>
      <c r="AB225" s="269">
        <v>0</v>
      </c>
      <c r="AC225" s="244">
        <v>377.82</v>
      </c>
      <c r="AD225" s="243">
        <f t="shared" si="1217"/>
        <v>83.120400000000004</v>
      </c>
      <c r="AE225" s="243">
        <f t="shared" si="806"/>
        <v>0</v>
      </c>
      <c r="AF225" s="243">
        <f t="shared" si="1010"/>
        <v>0</v>
      </c>
      <c r="AG225" s="243">
        <f t="shared" si="1011"/>
        <v>0</v>
      </c>
      <c r="AH225" s="244">
        <v>13.615033593333299</v>
      </c>
      <c r="AI225" s="243">
        <f t="shared" si="807"/>
        <v>53.919918905579195</v>
      </c>
      <c r="AJ225" s="243">
        <f t="shared" si="1012"/>
        <v>1.7380356841222495</v>
      </c>
      <c r="AK225" s="243">
        <f t="shared" si="1013"/>
        <v>45.993434597945132</v>
      </c>
      <c r="AL225" s="243">
        <f t="shared" si="808"/>
        <v>26.423767624945626</v>
      </c>
      <c r="AM225" s="243">
        <f t="shared" si="1014"/>
        <v>665.87894414862967</v>
      </c>
      <c r="AN225" s="244">
        <v>772.54</v>
      </c>
      <c r="AO225" s="244">
        <v>169.9588</v>
      </c>
      <c r="AP225" s="243">
        <f t="shared" si="1015"/>
        <v>0</v>
      </c>
      <c r="AQ225" s="243">
        <f t="shared" si="1016"/>
        <v>0</v>
      </c>
      <c r="AR225" s="243">
        <f t="shared" si="1017"/>
        <v>0</v>
      </c>
      <c r="AS225" s="244">
        <v>89.089819644200006</v>
      </c>
      <c r="AT225" s="244" t="e">
        <f t="shared" si="809"/>
        <v>#REF!</v>
      </c>
      <c r="AU225" s="243">
        <f t="shared" si="810"/>
        <v>117.21112177339329</v>
      </c>
      <c r="AV225" s="243">
        <f t="shared" si="1018"/>
        <v>3.778142036431678</v>
      </c>
      <c r="AW225" s="243">
        <f t="shared" si="1019"/>
        <v>99.980529883151135</v>
      </c>
      <c r="AX225" s="243">
        <f t="shared" si="811"/>
        <v>57.43998707087966</v>
      </c>
      <c r="AY225" s="243">
        <f t="shared" si="1020"/>
        <v>1447.4876741861674</v>
      </c>
      <c r="AZ225" s="244">
        <v>200</v>
      </c>
      <c r="BA225" s="243">
        <f t="shared" si="1021"/>
        <v>1019.4333333333333</v>
      </c>
      <c r="BB225" s="243">
        <f t="shared" si="1022"/>
        <v>106.31233333333331</v>
      </c>
      <c r="BC225" s="243">
        <f t="shared" si="1023"/>
        <v>85.049866666666659</v>
      </c>
      <c r="BD225" s="243">
        <f t="shared" si="1024"/>
        <v>21.262466666666654</v>
      </c>
      <c r="BE225" s="244">
        <v>39.867125000000001</v>
      </c>
      <c r="BF225" s="243">
        <f t="shared" si="1025"/>
        <v>31.893700000000003</v>
      </c>
      <c r="BG225" s="243">
        <f t="shared" si="1026"/>
        <v>7.9734249999999989</v>
      </c>
      <c r="BH225" s="243">
        <f t="shared" si="812"/>
        <v>132.43921100233584</v>
      </c>
      <c r="BI225" s="243">
        <f t="shared" si="1027"/>
        <v>4.2689989037657501</v>
      </c>
      <c r="BJ225" s="243">
        <f t="shared" si="1028"/>
        <v>112.97001763125996</v>
      </c>
      <c r="BK225" s="243">
        <f t="shared" si="813"/>
        <v>64.902600133450136</v>
      </c>
      <c r="BL225" s="243">
        <f t="shared" si="1029"/>
        <v>1635.5455233629432</v>
      </c>
      <c r="BM225" s="244">
        <v>29.96</v>
      </c>
      <c r="BN225" s="243">
        <f t="shared" si="1030"/>
        <v>6.5912000000000006</v>
      </c>
      <c r="BO225" s="243">
        <f t="shared" si="814"/>
        <v>0</v>
      </c>
      <c r="BP225" s="243">
        <f t="shared" si="1031"/>
        <v>0</v>
      </c>
      <c r="BQ225" s="243">
        <f t="shared" si="1032"/>
        <v>0</v>
      </c>
      <c r="BR225" s="244">
        <v>3.6652894575166699</v>
      </c>
      <c r="BS225" s="243">
        <f t="shared" si="815"/>
        <v>4.5694763914022181</v>
      </c>
      <c r="BT225" s="243">
        <f t="shared" si="1033"/>
        <v>0.14729089336945309</v>
      </c>
      <c r="BU225" s="243">
        <f t="shared" si="1034"/>
        <v>3.8977416476245104</v>
      </c>
      <c r="BV225" s="243">
        <f t="shared" si="816"/>
        <v>2.2392982924459446</v>
      </c>
      <c r="BW225" s="243">
        <f t="shared" si="1035"/>
        <v>56.430316969637801</v>
      </c>
      <c r="BX225" s="244">
        <v>0</v>
      </c>
      <c r="BY225" s="243">
        <f t="shared" si="817"/>
        <v>0</v>
      </c>
      <c r="BZ225" s="243">
        <f t="shared" si="1036"/>
        <v>0</v>
      </c>
      <c r="CA225" s="243">
        <f t="shared" si="1037"/>
        <v>0</v>
      </c>
      <c r="CB225" s="243">
        <f t="shared" si="818"/>
        <v>0</v>
      </c>
      <c r="CC225" s="243">
        <f t="shared" si="1038"/>
        <v>0</v>
      </c>
      <c r="CD225" s="245"/>
      <c r="CE225" s="243">
        <f t="shared" si="819"/>
        <v>0</v>
      </c>
      <c r="CF225" s="243">
        <f t="shared" si="1039"/>
        <v>0</v>
      </c>
      <c r="CG225" s="243">
        <f t="shared" si="1040"/>
        <v>0</v>
      </c>
      <c r="CH225" s="243">
        <f t="shared" si="820"/>
        <v>0</v>
      </c>
      <c r="CI225" s="243">
        <f t="shared" si="1041"/>
        <v>0</v>
      </c>
      <c r="CJ225" s="245"/>
      <c r="CK225" s="243">
        <f t="shared" si="821"/>
        <v>0</v>
      </c>
      <c r="CL225" s="243">
        <f t="shared" si="1042"/>
        <v>0</v>
      </c>
      <c r="CM225" s="243">
        <f t="shared" si="1043"/>
        <v>0</v>
      </c>
      <c r="CN225" s="243">
        <f t="shared" si="822"/>
        <v>0</v>
      </c>
      <c r="CO225" s="243">
        <f t="shared" si="1044"/>
        <v>0</v>
      </c>
      <c r="CP225" s="243">
        <v>0</v>
      </c>
      <c r="CQ225" s="243">
        <f t="shared" si="823"/>
        <v>0</v>
      </c>
      <c r="CR225" s="243">
        <f t="shared" si="1178"/>
        <v>0</v>
      </c>
      <c r="CS225" s="243">
        <f t="shared" si="1045"/>
        <v>0</v>
      </c>
      <c r="CT225" s="243">
        <f t="shared" si="824"/>
        <v>0</v>
      </c>
      <c r="CU225" s="243">
        <f t="shared" si="1046"/>
        <v>0</v>
      </c>
      <c r="CV225" s="243"/>
      <c r="CW225" s="243">
        <f t="shared" si="825"/>
        <v>0</v>
      </c>
      <c r="CX225" s="243">
        <f t="shared" si="1179"/>
        <v>0</v>
      </c>
      <c r="CY225" s="243">
        <f t="shared" si="1047"/>
        <v>0</v>
      </c>
      <c r="CZ225" s="243">
        <f t="shared" si="826"/>
        <v>0</v>
      </c>
      <c r="DA225" s="243">
        <f t="shared" si="1048"/>
        <v>0</v>
      </c>
      <c r="DB225" s="244">
        <v>42.42</v>
      </c>
      <c r="DC225" s="243">
        <f t="shared" si="1049"/>
        <v>9.3323999999999998</v>
      </c>
      <c r="DD225" s="243">
        <f t="shared" si="827"/>
        <v>0</v>
      </c>
      <c r="DE225" s="244">
        <v>1.7488432329300001</v>
      </c>
      <c r="DF225" s="244">
        <v>5.7063868625E-2</v>
      </c>
      <c r="DG225" s="243">
        <f t="shared" si="828"/>
        <v>6.0853998736650885</v>
      </c>
      <c r="DH225" s="243">
        <f t="shared" si="829"/>
        <v>2.9821853487610048</v>
      </c>
      <c r="DI225" s="243">
        <f t="shared" si="1050"/>
        <v>75.151070788777318</v>
      </c>
      <c r="DJ225" s="244">
        <v>296.31</v>
      </c>
      <c r="DK225" s="243">
        <f t="shared" si="1051"/>
        <v>65.188199999999995</v>
      </c>
      <c r="DL225" s="243">
        <f t="shared" si="830"/>
        <v>0</v>
      </c>
      <c r="DM225" s="244">
        <v>12.37796546141</v>
      </c>
      <c r="DN225" s="244">
        <v>13.913540399166701</v>
      </c>
      <c r="DO225" s="243">
        <f t="shared" si="831"/>
        <v>44.061426784418657</v>
      </c>
      <c r="DP225" s="243">
        <f t="shared" si="832"/>
        <v>21.592556632249767</v>
      </c>
      <c r="DQ225" s="243">
        <f t="shared" si="1052"/>
        <v>544.13242713269403</v>
      </c>
      <c r="DR225" s="244">
        <v>62.3</v>
      </c>
      <c r="DS225" s="243">
        <f t="shared" si="1053"/>
        <v>13.706</v>
      </c>
      <c r="DT225" s="243">
        <f t="shared" si="833"/>
        <v>0</v>
      </c>
      <c r="DU225" s="244">
        <v>2.6353361618300002</v>
      </c>
      <c r="DV225" s="244">
        <v>0</v>
      </c>
      <c r="DW225" s="243">
        <f t="shared" si="834"/>
        <v>8.9353828200099983</v>
      </c>
      <c r="DX225" s="243">
        <f t="shared" si="835"/>
        <v>4.3788359490920001</v>
      </c>
      <c r="DY225" s="243">
        <f t="shared" si="836"/>
        <v>110.34666591711841</v>
      </c>
      <c r="DZ225" s="244">
        <v>224.61</v>
      </c>
      <c r="EA225" s="243">
        <f t="shared" si="1054"/>
        <v>49.414200000000001</v>
      </c>
      <c r="EB225" s="243">
        <f t="shared" si="837"/>
        <v>0</v>
      </c>
      <c r="EC225" s="244">
        <v>9.2972414563149997</v>
      </c>
      <c r="ED225" s="244">
        <v>9.4217197000000003E-2</v>
      </c>
      <c r="EE225" s="243">
        <f t="shared" si="838"/>
        <v>32.202242876969436</v>
      </c>
      <c r="EF225" s="243">
        <f t="shared" si="839"/>
        <v>15.780895076514222</v>
      </c>
      <c r="EG225" s="243">
        <f t="shared" si="840"/>
        <v>397.6785559281584</v>
      </c>
      <c r="EH225" s="244">
        <v>16.72</v>
      </c>
      <c r="EI225" s="243">
        <f t="shared" si="1055"/>
        <v>3.6783999999999999</v>
      </c>
      <c r="EJ225" s="243">
        <f t="shared" si="841"/>
        <v>0</v>
      </c>
      <c r="EK225" s="244">
        <v>0.70532849110000095</v>
      </c>
      <c r="EL225" s="244">
        <v>0</v>
      </c>
      <c r="EM225" s="243">
        <f t="shared" si="842"/>
        <v>2.3978470127909182</v>
      </c>
      <c r="EN225" s="243">
        <f t="shared" si="843"/>
        <v>1.175078775194546</v>
      </c>
      <c r="EO225" s="243">
        <f t="shared" si="1056"/>
        <v>29.611985134902557</v>
      </c>
      <c r="EP225" s="244">
        <v>0</v>
      </c>
      <c r="EQ225" s="244">
        <v>519.15800000000002</v>
      </c>
      <c r="ER225" s="244">
        <v>0</v>
      </c>
      <c r="ES225" s="244">
        <v>0</v>
      </c>
      <c r="ET225" s="244">
        <v>0</v>
      </c>
      <c r="EU225" s="243">
        <f t="shared" si="844"/>
        <v>58.987749960463077</v>
      </c>
      <c r="EV225" s="243">
        <f t="shared" si="1057"/>
        <v>1.9013903662744087</v>
      </c>
      <c r="EW225" s="243">
        <f t="shared" si="1058"/>
        <v>50.316270405328353</v>
      </c>
      <c r="EX225" s="243">
        <f t="shared" si="845"/>
        <v>28.907287498023152</v>
      </c>
      <c r="EY225" s="243">
        <f t="shared" si="1059"/>
        <v>728.46364495018338</v>
      </c>
      <c r="EZ225" s="245">
        <f t="shared" si="1060"/>
        <v>642.36000000000013</v>
      </c>
      <c r="FA225" s="245">
        <f t="shared" si="1060"/>
        <v>141.31920000000002</v>
      </c>
      <c r="FB225" s="245">
        <f t="shared" si="1060"/>
        <v>0</v>
      </c>
      <c r="FC225" s="245">
        <f t="shared" si="1061"/>
        <v>0</v>
      </c>
      <c r="FD225" s="245">
        <f t="shared" si="1062"/>
        <v>0</v>
      </c>
      <c r="FE225" s="245">
        <f t="shared" si="1063"/>
        <v>40.8295362683767</v>
      </c>
      <c r="FF225" s="245">
        <f t="shared" si="1064"/>
        <v>152.67004932831719</v>
      </c>
      <c r="FG225" s="245">
        <f t="shared" si="1065"/>
        <v>4.9211126243341496</v>
      </c>
      <c r="FH225" s="245">
        <f t="shared" si="1066"/>
        <v>130.22682658598089</v>
      </c>
      <c r="FI225" s="245">
        <f t="shared" si="1067"/>
        <v>74.816839279834696</v>
      </c>
      <c r="FJ225" s="245">
        <f t="shared" si="1067"/>
        <v>1885.3843498518343</v>
      </c>
      <c r="FK225" s="244">
        <f t="shared" si="846"/>
        <v>149.48202032412559</v>
      </c>
      <c r="FL225" s="244">
        <v>16.9844402637817</v>
      </c>
      <c r="FM225" s="243">
        <f t="shared" si="1068"/>
        <v>0.54747046828812762</v>
      </c>
      <c r="FN225" s="243">
        <f t="shared" si="1069"/>
        <v>14.48764683461199</v>
      </c>
      <c r="FO225" s="244">
        <v>8.3233230131890892</v>
      </c>
      <c r="FP225" s="244">
        <f t="shared" si="1070"/>
        <v>209.74774032131563</v>
      </c>
      <c r="FQ225" s="244">
        <f t="shared" si="847"/>
        <v>3.830640008306077</v>
      </c>
      <c r="FR225" s="244">
        <v>0.43524482912428403</v>
      </c>
      <c r="FS225" s="243">
        <f t="shared" si="1071"/>
        <v>1.4029528599113363E-2</v>
      </c>
      <c r="FT225" s="243">
        <f t="shared" si="1072"/>
        <v>0.37126177095103569</v>
      </c>
      <c r="FU225" s="244">
        <v>0.21329424145621401</v>
      </c>
      <c r="FV225" s="244">
        <f t="shared" si="1073"/>
        <v>5.3750148946638907</v>
      </c>
      <c r="FW225" s="270">
        <v>1.3193E-2</v>
      </c>
      <c r="FX225" s="243">
        <f t="shared" si="1074"/>
        <v>59.154078050005864</v>
      </c>
      <c r="FY225" s="243">
        <f t="shared" si="1075"/>
        <v>13.01389717100129</v>
      </c>
      <c r="FZ225" s="243">
        <f t="shared" si="848"/>
        <v>0</v>
      </c>
      <c r="GA225" s="243">
        <f t="shared" si="1076"/>
        <v>0</v>
      </c>
      <c r="GB225" s="243">
        <f t="shared" si="1077"/>
        <v>0</v>
      </c>
      <c r="GC225" s="243">
        <f t="shared" si="1078"/>
        <v>1.0273063975474597</v>
      </c>
      <c r="GD225" s="243">
        <f t="shared" si="849"/>
        <v>8.3165914238073544</v>
      </c>
      <c r="GE225" s="243">
        <f t="shared" si="1079"/>
        <v>0.26807408019574397</v>
      </c>
      <c r="GF225" s="243">
        <f t="shared" si="1080"/>
        <v>7.0940129639018439</v>
      </c>
      <c r="GG225" s="243">
        <f t="shared" si="850"/>
        <v>4.0755936521180987</v>
      </c>
      <c r="GH225" s="247">
        <f t="shared" si="1081"/>
        <v>102.70496003337608</v>
      </c>
      <c r="GI225" s="244">
        <v>180</v>
      </c>
      <c r="GJ225" s="244">
        <v>4089.57</v>
      </c>
      <c r="GK225" s="244">
        <v>899.70540000000005</v>
      </c>
      <c r="GL225" s="244">
        <v>2508.4334888797898</v>
      </c>
      <c r="GM225" s="244">
        <v>71.022008333333304</v>
      </c>
      <c r="GN225" s="271">
        <v>331.31</v>
      </c>
      <c r="GO225" s="243">
        <f t="shared" si="1082"/>
        <v>72.888199999999998</v>
      </c>
      <c r="GP225" s="243">
        <f t="shared" si="851"/>
        <v>0</v>
      </c>
      <c r="GQ225" s="243">
        <f t="shared" si="1083"/>
        <v>0</v>
      </c>
      <c r="GR225" s="243">
        <f t="shared" si="1084"/>
        <v>0</v>
      </c>
      <c r="GS225" s="244">
        <v>6.5772849365833297</v>
      </c>
      <c r="GT225" s="244">
        <v>3.8254637444779198</v>
      </c>
      <c r="GU225" s="245"/>
      <c r="GV225" s="243">
        <f t="shared" si="852"/>
        <v>47.107772766998146</v>
      </c>
      <c r="GW225" s="243">
        <f t="shared" si="1085"/>
        <v>1.5184553636280291</v>
      </c>
      <c r="GX225" s="243">
        <f t="shared" si="1086"/>
        <v>40.182706313187772</v>
      </c>
      <c r="GY225" s="243">
        <f t="shared" si="853"/>
        <v>23.08543607240297</v>
      </c>
      <c r="GZ225" s="243">
        <f t="shared" si="1087"/>
        <v>581.75298902455484</v>
      </c>
      <c r="HA225" s="244">
        <v>0</v>
      </c>
      <c r="HB225" s="244">
        <v>44</v>
      </c>
      <c r="HC225" s="244">
        <v>0</v>
      </c>
      <c r="HD225" s="244">
        <v>0</v>
      </c>
      <c r="HE225" s="244">
        <v>143.55000000000001</v>
      </c>
      <c r="HF225" s="243">
        <f t="shared" si="1088"/>
        <v>31.581000000000003</v>
      </c>
      <c r="HG225" s="243">
        <f t="shared" si="854"/>
        <v>0</v>
      </c>
      <c r="HH225" s="244">
        <v>6.1696724208599898</v>
      </c>
      <c r="HI225" s="244">
        <v>148.65134969386699</v>
      </c>
      <c r="HJ225" s="243">
        <f t="shared" si="855"/>
        <v>37.489795745134813</v>
      </c>
      <c r="HK225" s="243">
        <f t="shared" si="856"/>
        <v>18.372090892993093</v>
      </c>
      <c r="HL225" s="243">
        <f t="shared" si="857"/>
        <v>462.97669050342586</v>
      </c>
      <c r="HM225" s="244">
        <v>143.58000000000001</v>
      </c>
      <c r="HN225" s="243">
        <f t="shared" si="1089"/>
        <v>31.587600000000002</v>
      </c>
      <c r="HO225" s="243">
        <f t="shared" si="858"/>
        <v>0</v>
      </c>
      <c r="HP225" s="244">
        <v>6.1958237727599998</v>
      </c>
      <c r="HQ225" s="244">
        <v>140.904332470838</v>
      </c>
      <c r="HR225" s="243">
        <f t="shared" si="859"/>
        <v>36.616694389023806</v>
      </c>
      <c r="HS225" s="243">
        <f t="shared" si="860"/>
        <v>17.944222531631091</v>
      </c>
      <c r="HT225" s="243">
        <f t="shared" si="861"/>
        <v>452.19440779710345</v>
      </c>
      <c r="HU225" s="244">
        <v>102.16</v>
      </c>
      <c r="HV225" s="243">
        <f t="shared" si="1090"/>
        <v>22.475200000000001</v>
      </c>
      <c r="HW225" s="243">
        <f t="shared" si="862"/>
        <v>0</v>
      </c>
      <c r="HX225" s="244">
        <v>4.1723534443699997</v>
      </c>
      <c r="HY225" s="244">
        <v>230.03647019492999</v>
      </c>
      <c r="HZ225" s="243">
        <f t="shared" si="863"/>
        <v>40.772561611766605</v>
      </c>
      <c r="IA225" s="243">
        <f t="shared" si="864"/>
        <v>19.980829262553328</v>
      </c>
      <c r="IB225" s="243">
        <f t="shared" si="865"/>
        <v>503.51689741634391</v>
      </c>
      <c r="IC225" s="244">
        <v>40.29</v>
      </c>
      <c r="ID225" s="243">
        <f t="shared" si="1091"/>
        <v>8.8637999999999995</v>
      </c>
      <c r="IE225" s="243">
        <f t="shared" si="866"/>
        <v>0</v>
      </c>
      <c r="IF225" s="244">
        <v>1.7742744751399999</v>
      </c>
      <c r="IG225" s="244">
        <v>2.9816017697066699</v>
      </c>
      <c r="IH225" s="243">
        <f t="shared" si="867"/>
        <v>6.1253231247145008</v>
      </c>
      <c r="II225" s="243">
        <f t="shared" si="868"/>
        <v>3.0017499684780584</v>
      </c>
      <c r="IJ225" s="243">
        <f t="shared" si="1092"/>
        <v>75.644099205647066</v>
      </c>
      <c r="IK225" s="244">
        <v>41.96</v>
      </c>
      <c r="IL225" s="243">
        <f t="shared" si="1093"/>
        <v>9.2311999999999994</v>
      </c>
      <c r="IM225" s="243">
        <f t="shared" si="869"/>
        <v>0</v>
      </c>
      <c r="IN225" s="244">
        <v>1.92731673451999</v>
      </c>
      <c r="IO225" s="244">
        <v>85.442720615040002</v>
      </c>
      <c r="IP225" s="243">
        <f t="shared" si="870"/>
        <v>15.74359948799445</v>
      </c>
      <c r="IQ225" s="243">
        <f t="shared" si="871"/>
        <v>7.7152418418777238</v>
      </c>
      <c r="IR225" s="243">
        <f t="shared" si="1094"/>
        <v>194.42409441531859</v>
      </c>
      <c r="IS225" s="244">
        <v>4.6399999999999997</v>
      </c>
      <c r="IT225" s="243">
        <f t="shared" si="1095"/>
        <v>1.0207999999999999</v>
      </c>
      <c r="IU225" s="243">
        <f t="shared" si="872"/>
        <v>0</v>
      </c>
      <c r="IV225" s="244">
        <v>0.202976181305</v>
      </c>
      <c r="IW225" s="244">
        <v>0.481607745131374</v>
      </c>
      <c r="IX225" s="243">
        <f t="shared" si="873"/>
        <v>0.7209749641838713</v>
      </c>
      <c r="IY225" s="243">
        <f t="shared" si="874"/>
        <v>0.35331794453101228</v>
      </c>
      <c r="IZ225" s="243">
        <f t="shared" si="1096"/>
        <v>8.9036122021815078</v>
      </c>
      <c r="JA225" s="244">
        <v>70.093050000000005</v>
      </c>
      <c r="JB225" s="243">
        <f t="shared" si="1097"/>
        <v>15.420471000000001</v>
      </c>
      <c r="JC225" s="244">
        <v>509.41714999999999</v>
      </c>
      <c r="JD225" s="243">
        <f t="shared" si="875"/>
        <v>0</v>
      </c>
      <c r="JE225" s="243">
        <f t="shared" si="876"/>
        <v>67.59718941971137</v>
      </c>
      <c r="JF225" s="243">
        <f t="shared" si="877"/>
        <v>33.126393020985567</v>
      </c>
      <c r="JG225" s="243">
        <f t="shared" si="1098"/>
        <v>834.78510412883634</v>
      </c>
      <c r="JH225" s="244">
        <v>32.768000000000001</v>
      </c>
      <c r="JI225" s="243">
        <f t="shared" si="1099"/>
        <v>7.2089600000000003</v>
      </c>
      <c r="JJ225" s="244">
        <v>41.311999999999998</v>
      </c>
      <c r="JK225" s="243">
        <f t="shared" si="878"/>
        <v>0</v>
      </c>
      <c r="JL225" s="243">
        <f t="shared" si="879"/>
        <v>9.236211032144519</v>
      </c>
      <c r="JM225" s="243">
        <f t="shared" si="880"/>
        <v>4.5262585516072269</v>
      </c>
      <c r="JN225" s="243">
        <f t="shared" si="1100"/>
        <v>114.0617155005021</v>
      </c>
      <c r="JO225" s="244">
        <v>0</v>
      </c>
      <c r="JP225" s="243">
        <f t="shared" si="1101"/>
        <v>0</v>
      </c>
      <c r="JQ225" s="244">
        <v>0</v>
      </c>
      <c r="JR225" s="243">
        <f t="shared" si="881"/>
        <v>0</v>
      </c>
      <c r="JS225" s="243">
        <f t="shared" si="882"/>
        <v>0</v>
      </c>
      <c r="JT225" s="243">
        <f t="shared" si="883"/>
        <v>0</v>
      </c>
      <c r="JU225" s="243">
        <f t="shared" si="1102"/>
        <v>0</v>
      </c>
      <c r="JV225" s="244">
        <v>1.68035714285714</v>
      </c>
      <c r="JW225" s="243">
        <f t="shared" si="1103"/>
        <v>0.3696785714285708</v>
      </c>
      <c r="JX225" s="244">
        <v>3.4474999999999998</v>
      </c>
      <c r="JY225" s="243">
        <f t="shared" si="884"/>
        <v>0</v>
      </c>
      <c r="JZ225" s="243">
        <f t="shared" si="885"/>
        <v>0.62464078780063348</v>
      </c>
      <c r="KA225" s="243">
        <f t="shared" si="886"/>
        <v>0.30610882510431719</v>
      </c>
      <c r="KB225" s="243">
        <f t="shared" si="1104"/>
        <v>7.7139423926287929</v>
      </c>
      <c r="KC225" s="244">
        <v>172.44</v>
      </c>
      <c r="KD225" s="243">
        <f t="shared" si="1105"/>
        <v>37.936799999999998</v>
      </c>
      <c r="KE225" s="244">
        <v>96.98</v>
      </c>
      <c r="KF225" s="243">
        <f t="shared" si="887"/>
        <v>0</v>
      </c>
      <c r="KG225" s="243">
        <f t="shared" si="888"/>
        <v>34.922482302204834</v>
      </c>
      <c r="KH225" s="243">
        <f t="shared" si="889"/>
        <v>17.113964115110246</v>
      </c>
      <c r="KI225" s="243">
        <f t="shared" si="1106"/>
        <v>431.27189570077815</v>
      </c>
      <c r="KJ225" s="244">
        <v>108.55768138888899</v>
      </c>
      <c r="KK225" s="243">
        <f t="shared" si="1107"/>
        <v>23.88268990555558</v>
      </c>
      <c r="KL225" s="244">
        <v>105.225081111111</v>
      </c>
      <c r="KM225" s="243">
        <f t="shared" si="890"/>
        <v>0</v>
      </c>
      <c r="KN225" s="243">
        <f t="shared" si="891"/>
        <v>27.004014732970017</v>
      </c>
      <c r="KO225" s="243">
        <f t="shared" si="892"/>
        <v>13.233473356926281</v>
      </c>
      <c r="KP225" s="243">
        <f t="shared" si="1108"/>
        <v>333.48352859454218</v>
      </c>
      <c r="KQ225" s="243">
        <f t="shared" si="1109"/>
        <v>861.71908853174614</v>
      </c>
      <c r="KR225" s="243">
        <f t="shared" si="1109"/>
        <v>189.57819947698414</v>
      </c>
      <c r="KS225" s="243">
        <f t="shared" si="1110"/>
        <v>1385.3222306295788</v>
      </c>
      <c r="KT225" s="243">
        <f t="shared" si="1111"/>
        <v>0</v>
      </c>
      <c r="KU225" s="243">
        <f t="shared" si="1112"/>
        <v>0</v>
      </c>
      <c r="KV225" s="243">
        <f t="shared" si="1113"/>
        <v>0</v>
      </c>
      <c r="KW225" s="243">
        <f t="shared" si="1114"/>
        <v>276.8534875976494</v>
      </c>
      <c r="KX225" s="243">
        <f t="shared" si="1115"/>
        <v>8.9239978561730098</v>
      </c>
      <c r="KY225" s="243">
        <f t="shared" si="1116"/>
        <v>236.15470930758295</v>
      </c>
      <c r="KZ225" s="243">
        <f t="shared" si="1117"/>
        <v>135.67365031179793</v>
      </c>
      <c r="LA225" s="243">
        <f t="shared" si="1117"/>
        <v>3418.9759878573082</v>
      </c>
      <c r="LB225" s="244">
        <v>179.32</v>
      </c>
      <c r="LC225" s="243">
        <f t="shared" si="1118"/>
        <v>39.450400000000002</v>
      </c>
      <c r="LD225" s="243">
        <f t="shared" si="893"/>
        <v>0</v>
      </c>
      <c r="LE225" s="243">
        <f t="shared" si="1119"/>
        <v>0</v>
      </c>
      <c r="LF225" s="243">
        <f t="shared" si="1120"/>
        <v>0</v>
      </c>
      <c r="LG225" s="244">
        <v>15.584496184866699</v>
      </c>
      <c r="LH225" s="243">
        <f t="shared" si="894"/>
        <v>26.627862843610615</v>
      </c>
      <c r="LI225" s="243">
        <f t="shared" si="1121"/>
        <v>0.85831315687159737</v>
      </c>
      <c r="LJ225" s="243">
        <f t="shared" si="1122"/>
        <v>22.713440469472506</v>
      </c>
      <c r="LK225" s="243">
        <f t="shared" si="895"/>
        <v>13.049137951423866</v>
      </c>
      <c r="LL225" s="243">
        <f t="shared" si="1123"/>
        <v>328.83827637588138</v>
      </c>
      <c r="LM225" s="243">
        <f t="shared" si="896"/>
        <v>0.54166666784117723</v>
      </c>
      <c r="LN225" s="244">
        <v>6.1545228937110799E-2</v>
      </c>
      <c r="LO225" s="243">
        <f t="shared" si="1124"/>
        <v>1.9838272432769494E-3</v>
      </c>
      <c r="LP225" s="243">
        <f t="shared" si="1125"/>
        <v>5.2497787819218517E-2</v>
      </c>
      <c r="LQ225" s="243">
        <f t="shared" si="897"/>
        <v>3.0160594838914402E-2</v>
      </c>
      <c r="LR225" s="243">
        <f t="shared" si="1126"/>
        <v>0.7600469899406429</v>
      </c>
      <c r="LS225" s="244">
        <v>986.09252000000004</v>
      </c>
      <c r="LT225" s="243">
        <f t="shared" si="898"/>
        <v>112.04176571995988</v>
      </c>
      <c r="LU225" s="243">
        <f t="shared" si="1127"/>
        <v>3.611514833216968</v>
      </c>
      <c r="LV225" s="243">
        <f t="shared" si="1128"/>
        <v>95.571093734453967</v>
      </c>
      <c r="LW225" s="243">
        <f t="shared" si="899"/>
        <v>54.906714285998</v>
      </c>
      <c r="LX225" s="243">
        <f t="shared" si="1129"/>
        <v>1383.6492000071496</v>
      </c>
      <c r="LY225" s="245">
        <f t="shared" si="900"/>
        <v>0</v>
      </c>
      <c r="LZ225" s="244">
        <v>0</v>
      </c>
      <c r="MA225" s="249">
        <f t="shared" si="1130"/>
        <v>0</v>
      </c>
      <c r="MB225" s="249">
        <f t="shared" si="1131"/>
        <v>0</v>
      </c>
      <c r="MC225" s="249">
        <f t="shared" si="901"/>
        <v>0</v>
      </c>
      <c r="MD225" s="247">
        <f t="shared" si="1132"/>
        <v>0</v>
      </c>
      <c r="ME225" s="250">
        <f t="shared" si="1133"/>
        <v>11722.531024023403</v>
      </c>
      <c r="MF225" s="251">
        <f t="shared" si="1180"/>
        <v>3970.1034632297378</v>
      </c>
      <c r="MG225" s="252" t="e">
        <f t="shared" si="1134"/>
        <v>#REF!</v>
      </c>
      <c r="MH225" s="252" t="e">
        <f t="shared" si="1181"/>
        <v>#REF!</v>
      </c>
      <c r="MI225" s="252">
        <f t="shared" si="1135"/>
        <v>986.09252000000004</v>
      </c>
      <c r="MJ225" s="252">
        <f t="shared" si="1136"/>
        <v>0</v>
      </c>
      <c r="MK225" s="252">
        <f t="shared" si="1182"/>
        <v>1019.4333333333333</v>
      </c>
      <c r="ML225" s="252">
        <f t="shared" si="1137"/>
        <v>0</v>
      </c>
      <c r="MM225" s="252">
        <f t="shared" si="1138"/>
        <v>0</v>
      </c>
      <c r="MN225" s="252">
        <f t="shared" si="1139"/>
        <v>519.15800000000002</v>
      </c>
      <c r="MO225" s="252">
        <f t="shared" si="1140"/>
        <v>149.48202032412559</v>
      </c>
      <c r="MP225" s="253">
        <f t="shared" si="1141"/>
        <v>3.830640008306077</v>
      </c>
      <c r="MQ225" s="254">
        <f t="shared" si="1183"/>
        <v>0</v>
      </c>
      <c r="MR225" s="255">
        <f t="shared" si="1142"/>
        <v>0</v>
      </c>
      <c r="MS225" s="255">
        <f t="shared" si="1184"/>
        <v>0</v>
      </c>
      <c r="MT225" s="255">
        <f t="shared" si="1185"/>
        <v>1008.2262380353593</v>
      </c>
      <c r="MU225" s="255">
        <f t="shared" si="902"/>
        <v>32.498809622513555</v>
      </c>
      <c r="MV225" s="255">
        <f t="shared" si="1143"/>
        <v>1049.214871718591</v>
      </c>
      <c r="MW225" s="255" t="e">
        <f t="shared" si="903"/>
        <v>#REF!</v>
      </c>
      <c r="MX225" s="255" t="e">
        <f t="shared" si="904"/>
        <v>#REF!</v>
      </c>
      <c r="MY225" s="256" t="e">
        <f t="shared" si="1144"/>
        <v>#REF!</v>
      </c>
      <c r="MZ225" s="254">
        <f t="shared" si="1145"/>
        <v>517.05239020949307</v>
      </c>
      <c r="NA225" s="255">
        <f t="shared" si="905"/>
        <v>582.71804376609873</v>
      </c>
      <c r="NB225" s="255">
        <f t="shared" si="1146"/>
        <v>1.7380356841222495</v>
      </c>
      <c r="NC225" s="255">
        <f t="shared" si="906"/>
        <v>2.1551642483115896</v>
      </c>
      <c r="ND225" s="255">
        <f t="shared" si="1147"/>
        <v>528.47535249891246</v>
      </c>
      <c r="NE225" s="255">
        <f t="shared" si="1215"/>
        <v>0.97838506141222004</v>
      </c>
      <c r="NF225" s="256">
        <f t="shared" si="1186"/>
        <v>3.2887734042919745E-3</v>
      </c>
      <c r="NG225" s="257">
        <f t="shared" si="1187"/>
        <v>1.1250442084163821</v>
      </c>
      <c r="NH225" s="254">
        <f t="shared" si="1148"/>
        <v>1064.4750464574443</v>
      </c>
      <c r="NI225" s="255">
        <f t="shared" si="907"/>
        <v>1199.6633773575397</v>
      </c>
      <c r="NJ225" s="255" t="e">
        <f t="shared" si="1149"/>
        <v>#REF!</v>
      </c>
      <c r="NK225" s="255" t="e">
        <f t="shared" si="908"/>
        <v>#REF!</v>
      </c>
      <c r="NL225" s="255">
        <f t="shared" si="1150"/>
        <v>1148.7997414175932</v>
      </c>
      <c r="NM225" s="255">
        <f t="shared" si="1188"/>
        <v>0.92659756794853199</v>
      </c>
      <c r="NN225" s="256" t="e">
        <f t="shared" si="1189"/>
        <v>#REF!</v>
      </c>
      <c r="NO225" s="257" t="e">
        <f t="shared" si="1216"/>
        <v>#REF!</v>
      </c>
      <c r="NP225" s="254">
        <f t="shared" si="1151"/>
        <v>137.82342151013717</v>
      </c>
      <c r="NQ225" s="255">
        <f t="shared" si="909"/>
        <v>155.32699604192459</v>
      </c>
      <c r="NR225" s="255">
        <f t="shared" si="1152"/>
        <v>121.21256557043242</v>
      </c>
      <c r="NS225" s="255">
        <f t="shared" si="910"/>
        <v>150.3035813073362</v>
      </c>
      <c r="NT225" s="255">
        <f t="shared" si="1153"/>
        <v>1298.0520026690026</v>
      </c>
      <c r="NU225" s="255">
        <f t="shared" si="1154"/>
        <v>0.10617711865684129</v>
      </c>
      <c r="NV225" s="256">
        <f t="shared" si="1155"/>
        <v>9.3380361742981019E-2</v>
      </c>
      <c r="NW225" s="257">
        <f t="shared" si="911"/>
        <v>1.0358957808877343</v>
      </c>
      <c r="NX225" s="254">
        <f t="shared" si="1156"/>
        <v>41.306444810101901</v>
      </c>
      <c r="NY225" s="255">
        <f t="shared" si="912"/>
        <v>46.552363300984844</v>
      </c>
      <c r="NZ225" s="255">
        <f t="shared" si="1157"/>
        <v>0.14729089336945309</v>
      </c>
      <c r="OA225" s="255">
        <f t="shared" si="913"/>
        <v>0.18264070777812183</v>
      </c>
      <c r="OB225" s="255">
        <f t="shared" si="1158"/>
        <v>44.785965848918885</v>
      </c>
      <c r="OC225" s="255">
        <f t="shared" si="1190"/>
        <v>0.92230778162617255</v>
      </c>
      <c r="OD225" s="256">
        <f t="shared" si="1191"/>
        <v>3.2887734042919749E-3</v>
      </c>
      <c r="OE225" s="257">
        <f t="shared" si="1192"/>
        <v>1.1179223938835541</v>
      </c>
      <c r="OF225" s="254">
        <f t="shared" si="1159"/>
        <v>0</v>
      </c>
      <c r="OG225" s="255">
        <f t="shared" si="914"/>
        <v>0</v>
      </c>
      <c r="OH225" s="255">
        <f t="shared" si="1160"/>
        <v>0</v>
      </c>
      <c r="OI225" s="255">
        <f t="shared" si="915"/>
        <v>0</v>
      </c>
      <c r="OJ225" s="255">
        <f t="shared" si="1161"/>
        <v>0</v>
      </c>
      <c r="OK225" s="255"/>
      <c r="OL225" s="256"/>
      <c r="OM225" s="257"/>
      <c r="ON225" s="258"/>
      <c r="OO225" s="254">
        <f t="shared" si="1162"/>
        <v>0</v>
      </c>
      <c r="OP225" s="255">
        <f t="shared" si="916"/>
        <v>0</v>
      </c>
      <c r="OQ225" s="255">
        <f t="shared" si="1163"/>
        <v>0</v>
      </c>
      <c r="OR225" s="255">
        <f t="shared" si="917"/>
        <v>0</v>
      </c>
      <c r="OS225" s="255">
        <f t="shared" si="1164"/>
        <v>0</v>
      </c>
      <c r="OT225" s="255"/>
      <c r="OU225" s="256"/>
      <c r="OV225" s="257"/>
      <c r="OW225" s="258"/>
      <c r="OX225" s="254">
        <f t="shared" si="1165"/>
        <v>942.55592843489683</v>
      </c>
      <c r="OY225" s="255">
        <f t="shared" si="918"/>
        <v>1062.2605313461288</v>
      </c>
      <c r="OZ225" s="255">
        <f t="shared" si="1166"/>
        <v>4.9211126243341496</v>
      </c>
      <c r="PA225" s="255">
        <f t="shared" si="919"/>
        <v>6.1021796541743454</v>
      </c>
      <c r="PB225" s="255">
        <f t="shared" si="1167"/>
        <v>1496.336785596694</v>
      </c>
      <c r="PC225" s="255">
        <f t="shared" si="1218"/>
        <v>0.62990894664066821</v>
      </c>
      <c r="PD225" s="259">
        <f t="shared" si="920"/>
        <v>3.2887734042919745E-3</v>
      </c>
      <c r="PE225" s="257">
        <f t="shared" si="1219"/>
        <v>1.0807877418403951</v>
      </c>
      <c r="PF225" s="254">
        <f t="shared" si="921"/>
        <v>17.674929138226627</v>
      </c>
      <c r="PG225" s="255">
        <f t="shared" si="922"/>
        <v>19.919645138781409</v>
      </c>
      <c r="PH225" s="255">
        <f t="shared" si="1168"/>
        <v>0.54747046828812762</v>
      </c>
      <c r="PI225" s="255">
        <f t="shared" si="923"/>
        <v>0.67886338067727825</v>
      </c>
      <c r="PJ225" s="255">
        <f t="shared" si="924"/>
        <v>166.46646057247273</v>
      </c>
      <c r="PK225" s="255">
        <f t="shared" si="1193"/>
        <v>0.1061771186666859</v>
      </c>
      <c r="PL225" s="259">
        <f t="shared" si="1194"/>
        <v>3.2887734045969051E-3</v>
      </c>
      <c r="PM225" s="257">
        <f t="shared" si="1195"/>
        <v>1.0142737996877724</v>
      </c>
      <c r="PN225" s="254">
        <f t="shared" si="925"/>
        <v>0.45293936056026352</v>
      </c>
      <c r="PO225" s="255">
        <f t="shared" si="926"/>
        <v>0.51046265935141699</v>
      </c>
      <c r="PP225" s="255">
        <f t="shared" si="1169"/>
        <v>1.4029528599113363E-2</v>
      </c>
      <c r="PQ225" s="255">
        <f t="shared" si="927"/>
        <v>1.7396615462900569E-2</v>
      </c>
      <c r="PR225" s="255">
        <f t="shared" si="928"/>
        <v>4.2658848370348341</v>
      </c>
      <c r="PS225" s="255">
        <f t="shared" si="1196"/>
        <v>0.10617711866668587</v>
      </c>
      <c r="PT225" s="259">
        <f t="shared" si="1197"/>
        <v>3.2887734045969046E-3</v>
      </c>
      <c r="PU225" s="257">
        <f t="shared" si="1198"/>
        <v>1.0142737996877724</v>
      </c>
      <c r="PV225" s="254">
        <f t="shared" si="929"/>
        <v>80.822671036967407</v>
      </c>
      <c r="PW225" s="255">
        <f t="shared" si="930"/>
        <v>91.087150258662263</v>
      </c>
      <c r="PX225" s="255">
        <f t="shared" si="931"/>
        <v>0.26807408019574397</v>
      </c>
      <c r="PY225" s="255">
        <f t="shared" si="932"/>
        <v>0.3324118594427225</v>
      </c>
      <c r="PZ225" s="255">
        <f t="shared" si="933"/>
        <v>81.51187304236197</v>
      </c>
      <c r="QA225" s="255">
        <f t="shared" si="1170"/>
        <v>0.99154476544740444</v>
      </c>
      <c r="QB225" s="259">
        <f t="shared" si="934"/>
        <v>3.2887734042919741E-3</v>
      </c>
      <c r="QC225" s="257">
        <f t="shared" si="1171"/>
        <v>1.1267154908288504</v>
      </c>
      <c r="QD225" s="254">
        <f t="shared" si="935"/>
        <v>453.22110170208907</v>
      </c>
      <c r="QE225" s="255">
        <f t="shared" si="936"/>
        <v>510.7801816182544</v>
      </c>
      <c r="QF225" s="255">
        <f t="shared" si="937"/>
        <v>1.5184553636280291</v>
      </c>
      <c r="QG225" s="255">
        <f t="shared" si="938"/>
        <v>1.882884650898756</v>
      </c>
      <c r="QH225" s="255">
        <f t="shared" si="939"/>
        <v>461.70872144805941</v>
      </c>
      <c r="QI225" s="255">
        <f t="shared" si="1199"/>
        <v>0.98161693866351374</v>
      </c>
      <c r="QJ225" s="259">
        <f t="shared" si="1200"/>
        <v>3.2887734042919741E-3</v>
      </c>
      <c r="QK225" s="257">
        <f t="shared" si="1201"/>
        <v>1.1254546568272963</v>
      </c>
      <c r="QL225" s="254">
        <f t="shared" si="940"/>
        <v>1339.4060333639814</v>
      </c>
      <c r="QM225" s="255">
        <f t="shared" si="941"/>
        <v>1509.5105996012069</v>
      </c>
      <c r="QN225" s="255">
        <f t="shared" si="942"/>
        <v>8.9239978561730098</v>
      </c>
      <c r="QO225" s="255">
        <f t="shared" si="943"/>
        <v>11.065757341654532</v>
      </c>
      <c r="QP225" s="255">
        <f t="shared" si="1172"/>
        <v>2713.4730062359586</v>
      </c>
      <c r="QQ225" s="255">
        <f t="shared" si="1173"/>
        <v>0.49361317775626662</v>
      </c>
      <c r="QR225" s="259">
        <f t="shared" si="944"/>
        <v>3.2887734042919736E-3</v>
      </c>
      <c r="QS225" s="257">
        <f t="shared" si="1174"/>
        <v>1.0634781791920758</v>
      </c>
      <c r="QT225" s="254">
        <f t="shared" si="945"/>
        <v>246.48079737275646</v>
      </c>
      <c r="QU225" s="255">
        <f t="shared" si="946"/>
        <v>277.78385863909654</v>
      </c>
      <c r="QV225" s="255">
        <f t="shared" si="947"/>
        <v>0.85831315687159737</v>
      </c>
      <c r="QW225" s="255">
        <f t="shared" si="948"/>
        <v>1.0643083145207808</v>
      </c>
      <c r="QX225" s="255">
        <f t="shared" si="949"/>
        <v>260.98275902847729</v>
      </c>
      <c r="QY225" s="255">
        <f t="shared" si="1202"/>
        <v>0.94443325792973765</v>
      </c>
      <c r="QZ225" s="259">
        <f t="shared" si="1203"/>
        <v>3.2887734042919749E-3</v>
      </c>
      <c r="RA225" s="257">
        <f t="shared" si="1204"/>
        <v>1.1207323293741067</v>
      </c>
      <c r="RB225" s="254">
        <f t="shared" si="950"/>
        <v>6.4047301139446594E-2</v>
      </c>
      <c r="RC225" s="255">
        <f t="shared" si="951"/>
        <v>7.2181308384156317E-2</v>
      </c>
      <c r="RD225" s="255">
        <f t="shared" si="1175"/>
        <v>1.9838272432769494E-3</v>
      </c>
      <c r="RE225" s="255">
        <f t="shared" si="952"/>
        <v>2.4599457816634174E-3</v>
      </c>
      <c r="RF225" s="255">
        <f t="shared" si="953"/>
        <v>0.60321189677828801</v>
      </c>
      <c r="RG225" s="255">
        <f t="shared" si="1205"/>
        <v>0.1061771186568413</v>
      </c>
      <c r="RH225" s="259">
        <f t="shared" si="1206"/>
        <v>3.2887734042919745E-3</v>
      </c>
      <c r="RI225" s="257">
        <f t="shared" si="1207"/>
        <v>1.0142737996864488</v>
      </c>
      <c r="RJ225" s="254">
        <f t="shared" si="954"/>
        <v>116.59673435603383</v>
      </c>
      <c r="RK225" s="255">
        <f t="shared" si="955"/>
        <v>131.40451961925012</v>
      </c>
      <c r="RL225" s="255">
        <f t="shared" si="1176"/>
        <v>3.611514833216968</v>
      </c>
      <c r="RM225" s="255">
        <f t="shared" si="956"/>
        <v>4.47827839318904</v>
      </c>
      <c r="RN225" s="255">
        <f t="shared" si="957"/>
        <v>1098.1342857199602</v>
      </c>
      <c r="RO225" s="255">
        <f t="shared" si="1208"/>
        <v>0.10617711865684126</v>
      </c>
      <c r="RP225" s="259">
        <f t="shared" si="1209"/>
        <v>3.2887734042919732E-3</v>
      </c>
      <c r="RQ225" s="257">
        <f t="shared" si="1210"/>
        <v>1.0142737996864488</v>
      </c>
      <c r="RR225" s="254">
        <f t="shared" si="958"/>
        <v>0</v>
      </c>
      <c r="RS225" s="255">
        <f t="shared" si="959"/>
        <v>0</v>
      </c>
      <c r="RT225" s="255">
        <f t="shared" si="1177"/>
        <v>0</v>
      </c>
      <c r="RU225" s="255">
        <f t="shared" si="960"/>
        <v>0</v>
      </c>
      <c r="RV225" s="255">
        <f t="shared" si="961"/>
        <v>0</v>
      </c>
      <c r="RW225" s="255"/>
      <c r="RX225" s="259"/>
      <c r="RY225" s="257"/>
      <c r="RZ225" s="260"/>
      <c r="SA225" s="242" t="e">
        <f t="shared" si="962"/>
        <v>#REF!</v>
      </c>
      <c r="SB225" s="242">
        <f t="shared" si="963"/>
        <v>0.24908478774338702</v>
      </c>
      <c r="SC225" s="242">
        <f t="shared" si="964"/>
        <v>0.37851631833637811</v>
      </c>
      <c r="SD225" s="242">
        <f t="shared" si="965"/>
        <v>2.0569772047457396E-2</v>
      </c>
      <c r="SE225" s="242">
        <f t="shared" si="966"/>
        <v>0</v>
      </c>
      <c r="SF225" s="262">
        <v>0</v>
      </c>
      <c r="SG225" s="242">
        <f t="shared" si="967"/>
        <v>0</v>
      </c>
      <c r="SH225" s="262">
        <v>0</v>
      </c>
      <c r="SI225" s="242">
        <f t="shared" si="968"/>
        <v>0.58881316175464715</v>
      </c>
      <c r="SJ225" s="242">
        <f t="shared" si="969"/>
        <v>4.7569441205356527E-2</v>
      </c>
      <c r="SK225" s="242">
        <f t="shared" si="970"/>
        <v>1.2171285596253268E-3</v>
      </c>
      <c r="SL225" s="242">
        <f t="shared" si="971"/>
        <v>3.8646341335429567E-2</v>
      </c>
      <c r="SM225" s="242">
        <f t="shared" si="972"/>
        <v>0.2180005670274473</v>
      </c>
      <c r="SN225" s="242">
        <f t="shared" si="973"/>
        <v>0.98860931537695362</v>
      </c>
      <c r="SO225" s="242">
        <f t="shared" si="974"/>
        <v>0.12103909157240353</v>
      </c>
      <c r="SP225" s="242">
        <f t="shared" si="975"/>
        <v>1.0142737996864489E-4</v>
      </c>
      <c r="SQ225" s="242">
        <f t="shared" si="976"/>
        <v>0.31361345886304998</v>
      </c>
      <c r="SR225" s="242">
        <f t="shared" si="977"/>
        <v>0</v>
      </c>
      <c r="SS225" s="242" t="e">
        <f t="shared" si="978"/>
        <v>#REF!</v>
      </c>
      <c r="ST225" s="242" t="e">
        <f t="shared" si="979"/>
        <v>#REF!</v>
      </c>
      <c r="SU225" s="242" t="e">
        <f t="shared" si="1211"/>
        <v>#REF!</v>
      </c>
      <c r="SV225" s="242" t="e">
        <f t="shared" si="1212"/>
        <v>#REF!</v>
      </c>
      <c r="SW225" s="242" t="e">
        <f t="shared" si="980"/>
        <v>#REF!</v>
      </c>
      <c r="SX225" s="242" t="e">
        <f t="shared" si="980"/>
        <v>#REF!</v>
      </c>
      <c r="SY225" s="242" t="e">
        <f t="shared" si="980"/>
        <v>#REF!</v>
      </c>
      <c r="SZ225" s="263" t="e">
        <f t="shared" si="980"/>
        <v>#REF!</v>
      </c>
      <c r="TA225" s="264">
        <f t="shared" si="981"/>
        <v>2112.4359999999997</v>
      </c>
      <c r="TB225" s="264">
        <f t="shared" si="982"/>
        <v>990.87570000000005</v>
      </c>
      <c r="TC225" s="264">
        <f t="shared" si="983"/>
        <v>1635.3477</v>
      </c>
      <c r="TD225" s="264">
        <f t="shared" si="984"/>
        <v>82.349199999999996</v>
      </c>
      <c r="TE225" s="264">
        <f t="shared" si="985"/>
        <v>0</v>
      </c>
      <c r="TF225" s="264">
        <f t="shared" si="985"/>
        <v>0</v>
      </c>
      <c r="TG225" s="264">
        <f t="shared" si="986"/>
        <v>2438.2523999999999</v>
      </c>
      <c r="TH225" s="264">
        <f t="shared" si="987"/>
        <v>209.90094999999999</v>
      </c>
      <c r="TI225" s="264">
        <f t="shared" si="988"/>
        <v>5.3705999999999996</v>
      </c>
      <c r="TJ225" s="264">
        <f t="shared" si="989"/>
        <v>153.50964999999999</v>
      </c>
      <c r="TK225" s="264">
        <f t="shared" si="990"/>
        <v>866.90435000000002</v>
      </c>
      <c r="TL225" s="264">
        <f t="shared" si="991"/>
        <v>4160.4247999999998</v>
      </c>
      <c r="TM225" s="264">
        <f t="shared" si="992"/>
        <v>483.35399999999998</v>
      </c>
      <c r="TN225" s="264">
        <f t="shared" si="993"/>
        <v>0.44755</v>
      </c>
      <c r="TO225" s="264">
        <f t="shared" si="994"/>
        <v>1383.8245999999999</v>
      </c>
      <c r="TP225" s="264">
        <f t="shared" si="994"/>
        <v>0</v>
      </c>
      <c r="TQ225" s="264"/>
      <c r="TR225" s="264"/>
      <c r="TS225" s="264" t="e">
        <f t="shared" si="995"/>
        <v>#REF!</v>
      </c>
      <c r="TT225" s="264">
        <f t="shared" si="996"/>
        <v>1114.7789675455285</v>
      </c>
      <c r="TU225" s="264">
        <f t="shared" si="997"/>
        <v>1694.0497827144602</v>
      </c>
      <c r="TV225" s="264">
        <f t="shared" si="998"/>
        <v>92.060014798395571</v>
      </c>
      <c r="TW225" s="264">
        <f t="shared" si="998"/>
        <v>0</v>
      </c>
      <c r="TX225" s="264">
        <f t="shared" si="999"/>
        <v>0</v>
      </c>
      <c r="TY225" s="264">
        <f t="shared" si="1000"/>
        <v>2635.2333054329233</v>
      </c>
      <c r="TZ225" s="264">
        <f t="shared" si="1001"/>
        <v>212.89703411457313</v>
      </c>
      <c r="UA225" s="264">
        <f t="shared" si="1002"/>
        <v>5.44725886860315</v>
      </c>
      <c r="UB225" s="264">
        <f t="shared" si="1003"/>
        <v>172.96170064671503</v>
      </c>
      <c r="UC225" s="264">
        <f t="shared" si="1004"/>
        <v>975.66153773134045</v>
      </c>
      <c r="UD225" s="264">
        <f t="shared" si="1005"/>
        <v>4424.5209909695559</v>
      </c>
      <c r="UE225" s="264">
        <f t="shared" si="1006"/>
        <v>541.71045433229199</v>
      </c>
      <c r="UF225" s="264">
        <f t="shared" si="1007"/>
        <v>0.45393823904967018</v>
      </c>
      <c r="UG225" s="264">
        <f t="shared" si="1008"/>
        <v>1403.5770351415802</v>
      </c>
      <c r="UH225" s="264">
        <f t="shared" si="1008"/>
        <v>0</v>
      </c>
      <c r="UI225" s="191"/>
      <c r="UJ225" s="191"/>
      <c r="UK225" s="191"/>
      <c r="UL225" s="191"/>
      <c r="UM225" s="189"/>
      <c r="UN225" s="191"/>
      <c r="UO225" s="191"/>
      <c r="UP225" s="191"/>
      <c r="UQ225" s="191"/>
      <c r="UR225" s="191"/>
      <c r="US225" s="191"/>
      <c r="UT225" s="191"/>
      <c r="UU225" s="191"/>
      <c r="UV225" s="192"/>
      <c r="UW225" s="191"/>
      <c r="UX225" s="191"/>
      <c r="UY225" s="191"/>
      <c r="UZ225" s="191"/>
      <c r="VA225" s="191"/>
      <c r="VB225" s="191"/>
      <c r="VC225" s="191"/>
      <c r="VD225" s="191"/>
      <c r="VE225" s="191"/>
      <c r="VF225" s="191"/>
      <c r="VG225" s="191"/>
      <c r="VH225" s="191"/>
      <c r="VI225" s="191"/>
      <c r="VJ225" s="191"/>
      <c r="VK225" s="191"/>
      <c r="VL225" s="191"/>
      <c r="VM225" s="191"/>
      <c r="VN225" s="219"/>
      <c r="VO225" s="191"/>
      <c r="VP225" s="191"/>
      <c r="VQ225" s="191"/>
      <c r="VR225" s="191"/>
      <c r="VS225" s="191"/>
      <c r="VT225" s="191"/>
      <c r="VU225" s="191"/>
      <c r="VV225" s="191"/>
    </row>
    <row r="226" spans="1:594" ht="23.1" hidden="1" customHeight="1" thickBot="1" x14ac:dyDescent="0.35">
      <c r="A226" s="265">
        <v>189</v>
      </c>
      <c r="B226" s="266" t="s">
        <v>184</v>
      </c>
      <c r="C226" s="265">
        <v>5</v>
      </c>
      <c r="D226" s="267">
        <v>4492.3999999999996</v>
      </c>
      <c r="E226" s="239"/>
      <c r="F226" s="240">
        <f t="shared" si="1009"/>
        <v>4492.3999999999996</v>
      </c>
      <c r="G226" s="240"/>
      <c r="H226" s="268">
        <f>888+539</f>
        <v>1427</v>
      </c>
      <c r="I226" s="269">
        <v>3.2751000000000001</v>
      </c>
      <c r="J226" s="269">
        <v>3.2751000000000001</v>
      </c>
      <c r="K226" s="269">
        <f t="shared" si="1220"/>
        <v>2.6636000000000002</v>
      </c>
      <c r="L226" s="269">
        <f t="shared" si="1221"/>
        <v>2.8765000000000001</v>
      </c>
      <c r="M226" s="269">
        <v>0.4758</v>
      </c>
      <c r="N226" s="269">
        <v>0.21290000000000001</v>
      </c>
      <c r="O226" s="269">
        <v>0.39860000000000001</v>
      </c>
      <c r="P226" s="269">
        <v>1.9099999999999999E-2</v>
      </c>
      <c r="Q226" s="269">
        <v>0</v>
      </c>
      <c r="R226" s="269">
        <v>0</v>
      </c>
      <c r="S226" s="269">
        <v>0.53339999999999999</v>
      </c>
      <c r="T226" s="269">
        <v>4.19E-2</v>
      </c>
      <c r="U226" s="269">
        <v>1.1000000000000001E-3</v>
      </c>
      <c r="V226" s="269">
        <v>0.1578</v>
      </c>
      <c r="W226" s="269">
        <v>0.1996</v>
      </c>
      <c r="X226" s="269">
        <v>0.86029999999999995</v>
      </c>
      <c r="Y226" s="269">
        <v>8.0799999999999997E-2</v>
      </c>
      <c r="Z226" s="269">
        <v>1E-4</v>
      </c>
      <c r="AA226" s="269">
        <v>0.29370000000000002</v>
      </c>
      <c r="AB226" s="269">
        <v>0</v>
      </c>
      <c r="AC226" s="244">
        <v>364.59</v>
      </c>
      <c r="AD226" s="243">
        <f t="shared" si="1217"/>
        <v>80.209800000000001</v>
      </c>
      <c r="AE226" s="243">
        <f t="shared" si="806"/>
        <v>0</v>
      </c>
      <c r="AF226" s="243">
        <f t="shared" si="1010"/>
        <v>0</v>
      </c>
      <c r="AG226" s="243">
        <f t="shared" si="1011"/>
        <v>0</v>
      </c>
      <c r="AH226" s="244">
        <v>13.08698187275</v>
      </c>
      <c r="AI226" s="243">
        <f t="shared" si="807"/>
        <v>52.025994012055818</v>
      </c>
      <c r="AJ226" s="243">
        <f t="shared" si="1012"/>
        <v>1.6769875758386434</v>
      </c>
      <c r="AK226" s="243">
        <f t="shared" si="1013"/>
        <v>44.37792566373799</v>
      </c>
      <c r="AL226" s="243">
        <f t="shared" si="808"/>
        <v>25.495638794240293</v>
      </c>
      <c r="AM226" s="243">
        <f t="shared" si="1014"/>
        <v>642.49009761485536</v>
      </c>
      <c r="AN226" s="244">
        <v>787.76</v>
      </c>
      <c r="AO226" s="244">
        <v>173.30719999999999</v>
      </c>
      <c r="AP226" s="243">
        <f t="shared" si="1015"/>
        <v>0</v>
      </c>
      <c r="AQ226" s="243">
        <f t="shared" si="1016"/>
        <v>0</v>
      </c>
      <c r="AR226" s="243">
        <f t="shared" si="1017"/>
        <v>0</v>
      </c>
      <c r="AS226" s="244">
        <v>78.973743276150003</v>
      </c>
      <c r="AT226" s="244" t="e">
        <f t="shared" si="809"/>
        <v>#REF!</v>
      </c>
      <c r="AU226" s="243">
        <f t="shared" si="810"/>
        <v>118.17149135834887</v>
      </c>
      <c r="AV226" s="243">
        <f t="shared" si="1018"/>
        <v>3.809098251546196</v>
      </c>
      <c r="AW226" s="243">
        <f t="shared" si="1019"/>
        <v>100.79972057542312</v>
      </c>
      <c r="AX226" s="243">
        <f t="shared" si="811"/>
        <v>57.910621731724945</v>
      </c>
      <c r="AY226" s="243">
        <f t="shared" si="1020"/>
        <v>1459.3476676394682</v>
      </c>
      <c r="AZ226" s="244">
        <v>219</v>
      </c>
      <c r="BA226" s="243">
        <f t="shared" si="1021"/>
        <v>1116.2794999999999</v>
      </c>
      <c r="BB226" s="243">
        <f t="shared" si="1022"/>
        <v>116.41200499999998</v>
      </c>
      <c r="BC226" s="243">
        <f t="shared" si="1023"/>
        <v>93.129603999999986</v>
      </c>
      <c r="BD226" s="243">
        <f t="shared" si="1024"/>
        <v>23.282400999999993</v>
      </c>
      <c r="BE226" s="244">
        <v>43.654501875000001</v>
      </c>
      <c r="BF226" s="243">
        <f t="shared" si="1025"/>
        <v>34.923601500000004</v>
      </c>
      <c r="BG226" s="243">
        <f t="shared" si="1026"/>
        <v>8.7309003749999974</v>
      </c>
      <c r="BH226" s="243">
        <f t="shared" si="812"/>
        <v>145.02093604755771</v>
      </c>
      <c r="BI226" s="243">
        <f t="shared" si="1027"/>
        <v>4.6745537996234958</v>
      </c>
      <c r="BJ226" s="243">
        <f t="shared" si="1028"/>
        <v>123.70216930622962</v>
      </c>
      <c r="BK226" s="243">
        <f t="shared" si="813"/>
        <v>71.068347146127877</v>
      </c>
      <c r="BL226" s="243">
        <f t="shared" si="1029"/>
        <v>1790.9223480824223</v>
      </c>
      <c r="BM226" s="244">
        <v>31.37</v>
      </c>
      <c r="BN226" s="243">
        <f t="shared" si="1030"/>
        <v>6.9014000000000006</v>
      </c>
      <c r="BO226" s="243">
        <f t="shared" si="814"/>
        <v>0</v>
      </c>
      <c r="BP226" s="243">
        <f t="shared" si="1031"/>
        <v>0</v>
      </c>
      <c r="BQ226" s="243">
        <f t="shared" si="1032"/>
        <v>0</v>
      </c>
      <c r="BR226" s="244">
        <v>3.6139825464083302</v>
      </c>
      <c r="BS226" s="243">
        <f t="shared" si="815"/>
        <v>4.7590992966416366</v>
      </c>
      <c r="BT226" s="243">
        <f t="shared" si="1033"/>
        <v>0.15340313134240263</v>
      </c>
      <c r="BU226" s="243">
        <f t="shared" si="1034"/>
        <v>4.0594890847019638</v>
      </c>
      <c r="BV226" s="243">
        <f t="shared" si="816"/>
        <v>2.3322240921524986</v>
      </c>
      <c r="BW226" s="243">
        <f t="shared" si="1035"/>
        <v>58.772047122242959</v>
      </c>
      <c r="BX226" s="244">
        <v>0</v>
      </c>
      <c r="BY226" s="243">
        <f t="shared" si="817"/>
        <v>0</v>
      </c>
      <c r="BZ226" s="243">
        <f t="shared" si="1036"/>
        <v>0</v>
      </c>
      <c r="CA226" s="243">
        <f t="shared" si="1037"/>
        <v>0</v>
      </c>
      <c r="CB226" s="243">
        <f t="shared" si="818"/>
        <v>0</v>
      </c>
      <c r="CC226" s="243">
        <f t="shared" si="1038"/>
        <v>0</v>
      </c>
      <c r="CD226" s="245"/>
      <c r="CE226" s="243">
        <f t="shared" si="819"/>
        <v>0</v>
      </c>
      <c r="CF226" s="243">
        <f t="shared" si="1039"/>
        <v>0</v>
      </c>
      <c r="CG226" s="243">
        <f t="shared" si="1040"/>
        <v>0</v>
      </c>
      <c r="CH226" s="243">
        <f t="shared" si="820"/>
        <v>0</v>
      </c>
      <c r="CI226" s="243">
        <f t="shared" si="1041"/>
        <v>0</v>
      </c>
      <c r="CJ226" s="245"/>
      <c r="CK226" s="243">
        <f t="shared" si="821"/>
        <v>0</v>
      </c>
      <c r="CL226" s="243">
        <f t="shared" si="1042"/>
        <v>0</v>
      </c>
      <c r="CM226" s="243">
        <f t="shared" si="1043"/>
        <v>0</v>
      </c>
      <c r="CN226" s="243">
        <f t="shared" si="822"/>
        <v>0</v>
      </c>
      <c r="CO226" s="243">
        <f t="shared" si="1044"/>
        <v>0</v>
      </c>
      <c r="CP226" s="243">
        <v>0</v>
      </c>
      <c r="CQ226" s="243">
        <f t="shared" si="823"/>
        <v>0</v>
      </c>
      <c r="CR226" s="243">
        <f t="shared" si="1178"/>
        <v>0</v>
      </c>
      <c r="CS226" s="243">
        <f t="shared" si="1045"/>
        <v>0</v>
      </c>
      <c r="CT226" s="243">
        <f t="shared" si="824"/>
        <v>0</v>
      </c>
      <c r="CU226" s="243">
        <f t="shared" si="1046"/>
        <v>0</v>
      </c>
      <c r="CV226" s="243"/>
      <c r="CW226" s="243">
        <f t="shared" si="825"/>
        <v>0</v>
      </c>
      <c r="CX226" s="243">
        <f t="shared" si="1179"/>
        <v>0</v>
      </c>
      <c r="CY226" s="243">
        <f t="shared" si="1047"/>
        <v>0</v>
      </c>
      <c r="CZ226" s="243">
        <f t="shared" si="826"/>
        <v>0</v>
      </c>
      <c r="DA226" s="243">
        <f t="shared" si="1048"/>
        <v>0</v>
      </c>
      <c r="DB226" s="244">
        <v>0</v>
      </c>
      <c r="DC226" s="243">
        <f t="shared" si="1049"/>
        <v>0</v>
      </c>
      <c r="DD226" s="243">
        <f t="shared" si="827"/>
        <v>0</v>
      </c>
      <c r="DE226" s="244">
        <v>0</v>
      </c>
      <c r="DF226" s="244">
        <v>0</v>
      </c>
      <c r="DG226" s="243">
        <f t="shared" si="828"/>
        <v>0</v>
      </c>
      <c r="DH226" s="243">
        <f t="shared" si="829"/>
        <v>0</v>
      </c>
      <c r="DI226" s="243">
        <f t="shared" si="1050"/>
        <v>0</v>
      </c>
      <c r="DJ226" s="244">
        <v>312.95999999999998</v>
      </c>
      <c r="DK226" s="243">
        <f t="shared" si="1051"/>
        <v>68.851199999999992</v>
      </c>
      <c r="DL226" s="243">
        <f t="shared" si="830"/>
        <v>0</v>
      </c>
      <c r="DM226" s="244">
        <v>13.11766971508</v>
      </c>
      <c r="DN226" s="244">
        <v>14.375948325</v>
      </c>
      <c r="DO226" s="243">
        <f t="shared" si="831"/>
        <v>46.506016018555194</v>
      </c>
      <c r="DP226" s="243">
        <f t="shared" si="832"/>
        <v>22.790541702931762</v>
      </c>
      <c r="DQ226" s="243">
        <f t="shared" si="1052"/>
        <v>574.32165091388038</v>
      </c>
      <c r="DR226" s="244">
        <v>70.62</v>
      </c>
      <c r="DS226" s="243">
        <f t="shared" si="1053"/>
        <v>15.5364</v>
      </c>
      <c r="DT226" s="243">
        <f t="shared" si="833"/>
        <v>0</v>
      </c>
      <c r="DU226" s="244">
        <v>2.9873560987099901</v>
      </c>
      <c r="DV226" s="244">
        <v>0</v>
      </c>
      <c r="DW226" s="243">
        <f t="shared" si="834"/>
        <v>10.128688367100596</v>
      </c>
      <c r="DX226" s="243">
        <f t="shared" si="835"/>
        <v>4.96362222329053</v>
      </c>
      <c r="DY226" s="243">
        <f t="shared" si="836"/>
        <v>125.08328002692134</v>
      </c>
      <c r="DZ226" s="244">
        <v>224.81</v>
      </c>
      <c r="EA226" s="243">
        <f t="shared" si="1054"/>
        <v>49.458199999999998</v>
      </c>
      <c r="EB226" s="243">
        <f t="shared" si="837"/>
        <v>0</v>
      </c>
      <c r="EC226" s="244">
        <v>9.3058638223399992</v>
      </c>
      <c r="ED226" s="244">
        <v>9.4217197000000003E-2</v>
      </c>
      <c r="EE226" s="243">
        <f t="shared" si="838"/>
        <v>32.230946325556374</v>
      </c>
      <c r="EF226" s="243">
        <f t="shared" si="839"/>
        <v>15.794961367244817</v>
      </c>
      <c r="EG226" s="243">
        <f t="shared" si="840"/>
        <v>398.03302645456932</v>
      </c>
      <c r="EH226" s="244">
        <v>16.72</v>
      </c>
      <c r="EI226" s="243">
        <f t="shared" si="1055"/>
        <v>3.6783999999999999</v>
      </c>
      <c r="EJ226" s="243">
        <f t="shared" si="841"/>
        <v>0</v>
      </c>
      <c r="EK226" s="244">
        <v>0.70532849110000095</v>
      </c>
      <c r="EL226" s="244">
        <v>0</v>
      </c>
      <c r="EM226" s="243">
        <f t="shared" si="842"/>
        <v>2.3978470127909182</v>
      </c>
      <c r="EN226" s="243">
        <f t="shared" si="843"/>
        <v>1.175078775194546</v>
      </c>
      <c r="EO226" s="243">
        <f t="shared" si="1056"/>
        <v>29.611985134902557</v>
      </c>
      <c r="EP226" s="244">
        <v>0</v>
      </c>
      <c r="EQ226" s="244">
        <v>521.11839999999995</v>
      </c>
      <c r="ER226" s="244">
        <v>0</v>
      </c>
      <c r="ES226" s="244">
        <v>0</v>
      </c>
      <c r="ET226" s="244">
        <v>0</v>
      </c>
      <c r="EU226" s="243">
        <f t="shared" si="844"/>
        <v>59.210494452549277</v>
      </c>
      <c r="EV226" s="243">
        <f t="shared" si="1057"/>
        <v>1.9085702338177082</v>
      </c>
      <c r="EW226" s="243">
        <f t="shared" si="1058"/>
        <v>50.506270398591674</v>
      </c>
      <c r="EX226" s="243">
        <f t="shared" si="845"/>
        <v>29.016444722627462</v>
      </c>
      <c r="EY226" s="243">
        <f t="shared" si="1059"/>
        <v>731.21440701021208</v>
      </c>
      <c r="EZ226" s="245">
        <f t="shared" si="1060"/>
        <v>625.11</v>
      </c>
      <c r="FA226" s="245">
        <f t="shared" si="1060"/>
        <v>137.52420000000001</v>
      </c>
      <c r="FB226" s="245">
        <f t="shared" si="1060"/>
        <v>0</v>
      </c>
      <c r="FC226" s="245">
        <f t="shared" si="1061"/>
        <v>0</v>
      </c>
      <c r="FD226" s="245">
        <f t="shared" si="1062"/>
        <v>0</v>
      </c>
      <c r="FE226" s="245">
        <f t="shared" si="1063"/>
        <v>40.586383649229987</v>
      </c>
      <c r="FF226" s="245">
        <f t="shared" si="1064"/>
        <v>150.47399217655237</v>
      </c>
      <c r="FG226" s="245">
        <f t="shared" si="1065"/>
        <v>4.8503256912005357</v>
      </c>
      <c r="FH226" s="245">
        <f t="shared" si="1066"/>
        <v>128.35360027123221</v>
      </c>
      <c r="FI226" s="245">
        <f t="shared" si="1067"/>
        <v>73.740648791289118</v>
      </c>
      <c r="FJ226" s="245">
        <f t="shared" si="1067"/>
        <v>1858.2643495404859</v>
      </c>
      <c r="FK226" s="244">
        <f t="shared" si="846"/>
        <v>133.92600029039565</v>
      </c>
      <c r="FL226" s="244">
        <v>15.216934764242801</v>
      </c>
      <c r="FM226" s="243">
        <f t="shared" si="1068"/>
        <v>0.49049731824574011</v>
      </c>
      <c r="FN226" s="243">
        <f t="shared" si="1069"/>
        <v>12.979973042726165</v>
      </c>
      <c r="FO226" s="244">
        <v>7.4571467382121401</v>
      </c>
      <c r="FP226" s="244">
        <f t="shared" si="1070"/>
        <v>187.92009815142072</v>
      </c>
      <c r="FQ226" s="244">
        <f t="shared" si="847"/>
        <v>3.4320000074416988</v>
      </c>
      <c r="FR226" s="244">
        <v>0.389950570545534</v>
      </c>
      <c r="FS226" s="243">
        <f t="shared" si="1071"/>
        <v>1.2569529413402751E-2</v>
      </c>
      <c r="FT226" s="243">
        <f t="shared" si="1072"/>
        <v>0.33262598362256851</v>
      </c>
      <c r="FU226" s="244">
        <v>0.19109752852727699</v>
      </c>
      <c r="FV226" s="244">
        <f t="shared" si="1073"/>
        <v>4.8156577278174115</v>
      </c>
      <c r="FW226" s="270">
        <v>6.1402999999999999E-2</v>
      </c>
      <c r="FX226" s="243">
        <f t="shared" si="1074"/>
        <v>272.9821757326298</v>
      </c>
      <c r="FY226" s="243">
        <f t="shared" si="1075"/>
        <v>60.056078661178553</v>
      </c>
      <c r="FZ226" s="243">
        <f t="shared" si="848"/>
        <v>0</v>
      </c>
      <c r="GA226" s="243">
        <f t="shared" si="1076"/>
        <v>0</v>
      </c>
      <c r="GB226" s="243">
        <f t="shared" si="1077"/>
        <v>0</v>
      </c>
      <c r="GC226" s="243">
        <f t="shared" si="1078"/>
        <v>4.7813002901998543</v>
      </c>
      <c r="GD226" s="243">
        <f t="shared" si="849"/>
        <v>38.383720222851728</v>
      </c>
      <c r="GE226" s="243">
        <f t="shared" si="1079"/>
        <v>1.2372473251212233</v>
      </c>
      <c r="GF226" s="243">
        <f t="shared" si="1080"/>
        <v>32.741130949899961</v>
      </c>
      <c r="GG226" s="243">
        <f t="shared" si="850"/>
        <v>18.810163745342997</v>
      </c>
      <c r="GH226" s="247">
        <f t="shared" si="1081"/>
        <v>474.01612638264351</v>
      </c>
      <c r="GI226" s="244">
        <v>300</v>
      </c>
      <c r="GJ226" s="244">
        <v>4054.91</v>
      </c>
      <c r="GK226" s="244">
        <v>892.08019999999999</v>
      </c>
      <c r="GL226" s="244">
        <v>2487.1739665523601</v>
      </c>
      <c r="GM226" s="244">
        <v>71.022008333333304</v>
      </c>
      <c r="GN226" s="271">
        <v>342.71</v>
      </c>
      <c r="GO226" s="243">
        <f t="shared" si="1082"/>
        <v>75.396199999999993</v>
      </c>
      <c r="GP226" s="243">
        <f t="shared" si="851"/>
        <v>0</v>
      </c>
      <c r="GQ226" s="243">
        <f t="shared" si="1083"/>
        <v>0</v>
      </c>
      <c r="GR226" s="243">
        <f t="shared" si="1084"/>
        <v>0</v>
      </c>
      <c r="GS226" s="244">
        <v>6.8032689969166702</v>
      </c>
      <c r="GT226" s="244">
        <v>3.9862973823562502</v>
      </c>
      <c r="GU226" s="245"/>
      <c r="GV226" s="243">
        <f t="shared" si="852"/>
        <v>48.73197798412378</v>
      </c>
      <c r="GW226" s="243">
        <f t="shared" si="1085"/>
        <v>1.5708094228143048</v>
      </c>
      <c r="GX226" s="243">
        <f t="shared" si="1086"/>
        <v>41.568145645140845</v>
      </c>
      <c r="GY226" s="243">
        <f t="shared" si="853"/>
        <v>23.881387218169834</v>
      </c>
      <c r="GZ226" s="243">
        <f t="shared" si="1087"/>
        <v>601.81095789787969</v>
      </c>
      <c r="HA226" s="244">
        <v>0</v>
      </c>
      <c r="HB226" s="244">
        <v>44</v>
      </c>
      <c r="HC226" s="244">
        <v>0</v>
      </c>
      <c r="HD226" s="244">
        <v>0</v>
      </c>
      <c r="HE226" s="244">
        <v>0</v>
      </c>
      <c r="HF226" s="243">
        <f t="shared" si="1088"/>
        <v>0</v>
      </c>
      <c r="HG226" s="243">
        <f t="shared" si="854"/>
        <v>0</v>
      </c>
      <c r="HH226" s="244">
        <v>0</v>
      </c>
      <c r="HI226" s="244">
        <v>0</v>
      </c>
      <c r="HJ226" s="243">
        <f t="shared" si="855"/>
        <v>0</v>
      </c>
      <c r="HK226" s="243">
        <f t="shared" si="856"/>
        <v>0</v>
      </c>
      <c r="HL226" s="243">
        <f t="shared" si="857"/>
        <v>0</v>
      </c>
      <c r="HM226" s="244">
        <v>146.94</v>
      </c>
      <c r="HN226" s="243">
        <f t="shared" si="1089"/>
        <v>32.326799999999999</v>
      </c>
      <c r="HO226" s="243">
        <f t="shared" si="858"/>
        <v>0</v>
      </c>
      <c r="HP226" s="244">
        <v>6.3402626163700004</v>
      </c>
      <c r="HQ226" s="244">
        <v>144.055016649518</v>
      </c>
      <c r="HR226" s="243">
        <f t="shared" si="859"/>
        <v>37.456851870109986</v>
      </c>
      <c r="HS226" s="243">
        <f t="shared" si="860"/>
        <v>18.3559465567999</v>
      </c>
      <c r="HT226" s="243">
        <f t="shared" si="861"/>
        <v>462.5698532313574</v>
      </c>
      <c r="HU226" s="244">
        <v>115.81</v>
      </c>
      <c r="HV226" s="243">
        <f t="shared" si="1090"/>
        <v>25.478200000000001</v>
      </c>
      <c r="HW226" s="243">
        <f t="shared" si="862"/>
        <v>0</v>
      </c>
      <c r="HX226" s="244">
        <v>4.7301542002950097</v>
      </c>
      <c r="HY226" s="244">
        <v>260.83732868059002</v>
      </c>
      <c r="HZ226" s="243">
        <f t="shared" si="863"/>
        <v>46.227740479335971</v>
      </c>
      <c r="IA226" s="243">
        <f t="shared" si="864"/>
        <v>22.654171168011054</v>
      </c>
      <c r="IB226" s="243">
        <f t="shared" si="865"/>
        <v>570.88511343387847</v>
      </c>
      <c r="IC226" s="244">
        <v>39.950000000000003</v>
      </c>
      <c r="ID226" s="243">
        <f t="shared" si="1091"/>
        <v>8.7890000000000015</v>
      </c>
      <c r="IE226" s="243">
        <f t="shared" si="866"/>
        <v>0</v>
      </c>
      <c r="IF226" s="244">
        <v>1.7602323361850001</v>
      </c>
      <c r="IG226" s="244">
        <v>2.9582585454591701</v>
      </c>
      <c r="IH226" s="243">
        <f t="shared" si="867"/>
        <v>6.0739449370714915</v>
      </c>
      <c r="II226" s="243">
        <f t="shared" si="868"/>
        <v>2.9765717909357834</v>
      </c>
      <c r="IJ226" s="243">
        <f t="shared" si="1092"/>
        <v>75.00960913158174</v>
      </c>
      <c r="IK226" s="244">
        <v>41.96</v>
      </c>
      <c r="IL226" s="243">
        <f t="shared" si="1093"/>
        <v>9.2311999999999994</v>
      </c>
      <c r="IM226" s="243">
        <f t="shared" si="869"/>
        <v>0</v>
      </c>
      <c r="IN226" s="244">
        <v>1.92731673451999</v>
      </c>
      <c r="IO226" s="244">
        <v>85.442720615040002</v>
      </c>
      <c r="IP226" s="243">
        <f t="shared" si="870"/>
        <v>15.74359948799445</v>
      </c>
      <c r="IQ226" s="243">
        <f t="shared" si="871"/>
        <v>7.7152418418777238</v>
      </c>
      <c r="IR226" s="243">
        <f t="shared" si="1094"/>
        <v>194.42409441531859</v>
      </c>
      <c r="IS226" s="244">
        <v>5.01</v>
      </c>
      <c r="IT226" s="243">
        <f t="shared" si="1095"/>
        <v>1.1022000000000001</v>
      </c>
      <c r="IU226" s="243">
        <f t="shared" si="872"/>
        <v>0</v>
      </c>
      <c r="IV226" s="244">
        <v>0.21904599754500001</v>
      </c>
      <c r="IW226" s="244">
        <v>0.51972058827126799</v>
      </c>
      <c r="IX226" s="243">
        <f t="shared" si="873"/>
        <v>0.77842025732362274</v>
      </c>
      <c r="IY226" s="243">
        <f t="shared" si="874"/>
        <v>0.38146934215699452</v>
      </c>
      <c r="IZ226" s="243">
        <f t="shared" si="1096"/>
        <v>9.6130274223562608</v>
      </c>
      <c r="JA226" s="244">
        <v>81.108750000000001</v>
      </c>
      <c r="JB226" s="243">
        <f t="shared" si="1097"/>
        <v>17.843924999999999</v>
      </c>
      <c r="JC226" s="244">
        <v>589.47625000000005</v>
      </c>
      <c r="JD226" s="243">
        <f t="shared" si="875"/>
        <v>0</v>
      </c>
      <c r="JE226" s="243">
        <f t="shared" si="876"/>
        <v>78.22064437695343</v>
      </c>
      <c r="JF226" s="243">
        <f t="shared" si="877"/>
        <v>38.332478468847675</v>
      </c>
      <c r="JG226" s="243">
        <f t="shared" si="1098"/>
        <v>965.97845741496121</v>
      </c>
      <c r="JH226" s="244">
        <v>0</v>
      </c>
      <c r="JI226" s="243">
        <f t="shared" si="1099"/>
        <v>0</v>
      </c>
      <c r="JJ226" s="244">
        <v>0</v>
      </c>
      <c r="JK226" s="243">
        <f t="shared" si="878"/>
        <v>0</v>
      </c>
      <c r="JL226" s="243">
        <f t="shared" si="879"/>
        <v>0</v>
      </c>
      <c r="JM226" s="243">
        <f t="shared" si="880"/>
        <v>0</v>
      </c>
      <c r="JN226" s="243">
        <f t="shared" si="1100"/>
        <v>0</v>
      </c>
      <c r="JO226" s="244">
        <v>13.5107142857143</v>
      </c>
      <c r="JP226" s="243">
        <f t="shared" si="1101"/>
        <v>2.9723571428571463</v>
      </c>
      <c r="JQ226" s="244">
        <v>16.4604761904762</v>
      </c>
      <c r="JR226" s="243">
        <f t="shared" si="881"/>
        <v>0</v>
      </c>
      <c r="JS226" s="243">
        <f t="shared" si="882"/>
        <v>3.7431104784342941</v>
      </c>
      <c r="JT226" s="243">
        <f t="shared" si="883"/>
        <v>1.8343329048740973</v>
      </c>
      <c r="JU226" s="243">
        <f t="shared" si="1102"/>
        <v>46.225189202827245</v>
      </c>
      <c r="JV226" s="244">
        <v>20.7244047619048</v>
      </c>
      <c r="JW226" s="243">
        <f t="shared" si="1103"/>
        <v>4.5593690476190565</v>
      </c>
      <c r="JX226" s="244">
        <v>42.519166666666699</v>
      </c>
      <c r="JY226" s="243">
        <f t="shared" si="884"/>
        <v>0</v>
      </c>
      <c r="JZ226" s="243">
        <f t="shared" si="885"/>
        <v>7.70390304954116</v>
      </c>
      <c r="KA226" s="243">
        <f t="shared" si="886"/>
        <v>3.7753421762865855</v>
      </c>
      <c r="KB226" s="243">
        <f t="shared" si="1104"/>
        <v>95.138622842421952</v>
      </c>
      <c r="KC226" s="244">
        <v>178.82</v>
      </c>
      <c r="KD226" s="243">
        <f t="shared" si="1105"/>
        <v>39.340399999999995</v>
      </c>
      <c r="KE226" s="244">
        <v>99.82</v>
      </c>
      <c r="KF226" s="243">
        <f t="shared" si="887"/>
        <v>0</v>
      </c>
      <c r="KG226" s="243">
        <f t="shared" si="888"/>
        <v>36.129556565685263</v>
      </c>
      <c r="KH226" s="243">
        <f t="shared" si="889"/>
        <v>17.705497828284262</v>
      </c>
      <c r="KI226" s="243">
        <f t="shared" si="1106"/>
        <v>446.17854527276342</v>
      </c>
      <c r="KJ226" s="244">
        <v>113.1217625</v>
      </c>
      <c r="KK226" s="243">
        <f t="shared" si="1107"/>
        <v>24.88678775</v>
      </c>
      <c r="KL226" s="244">
        <v>109.64905</v>
      </c>
      <c r="KM226" s="243">
        <f t="shared" si="890"/>
        <v>0</v>
      </c>
      <c r="KN226" s="243">
        <f t="shared" si="891"/>
        <v>28.13934216434172</v>
      </c>
      <c r="KO226" s="243">
        <f t="shared" si="892"/>
        <v>13.789847120717088</v>
      </c>
      <c r="KP226" s="243">
        <f t="shared" si="1108"/>
        <v>347.50414744207058</v>
      </c>
      <c r="KQ226" s="243">
        <f t="shared" si="1109"/>
        <v>756.95563154761908</v>
      </c>
      <c r="KR226" s="243">
        <f t="shared" si="1109"/>
        <v>166.53023894047618</v>
      </c>
      <c r="KS226" s="243">
        <f t="shared" si="1110"/>
        <v>1366.7149998209361</v>
      </c>
      <c r="KT226" s="243">
        <f t="shared" si="1111"/>
        <v>0</v>
      </c>
      <c r="KU226" s="243">
        <f t="shared" si="1112"/>
        <v>0</v>
      </c>
      <c r="KV226" s="243">
        <f t="shared" si="1113"/>
        <v>0</v>
      </c>
      <c r="KW226" s="243">
        <f t="shared" si="1114"/>
        <v>260.21711366679136</v>
      </c>
      <c r="KX226" s="243">
        <f t="shared" si="1115"/>
        <v>8.3877468355276399</v>
      </c>
      <c r="KY226" s="243">
        <f t="shared" si="1116"/>
        <v>221.9639614009368</v>
      </c>
      <c r="KZ226" s="243">
        <f t="shared" si="1117"/>
        <v>127.52089919879117</v>
      </c>
      <c r="LA226" s="243">
        <f t="shared" si="1117"/>
        <v>3213.5266598095373</v>
      </c>
      <c r="LB226" s="244">
        <v>134.83000000000001</v>
      </c>
      <c r="LC226" s="243">
        <f t="shared" si="1118"/>
        <v>29.662600000000001</v>
      </c>
      <c r="LD226" s="243">
        <f t="shared" si="893"/>
        <v>0</v>
      </c>
      <c r="LE226" s="243">
        <f t="shared" si="1119"/>
        <v>0</v>
      </c>
      <c r="LF226" s="243">
        <f t="shared" si="1120"/>
        <v>0</v>
      </c>
      <c r="LG226" s="244">
        <v>11.5390901663917</v>
      </c>
      <c r="LH226" s="243">
        <f t="shared" si="894"/>
        <v>20.001065811665853</v>
      </c>
      <c r="LI226" s="243">
        <f t="shared" si="1121"/>
        <v>0.64470731423069427</v>
      </c>
      <c r="LJ226" s="243">
        <f t="shared" si="1122"/>
        <v>17.060814091893306</v>
      </c>
      <c r="LK226" s="243">
        <f t="shared" si="895"/>
        <v>9.8016377989028793</v>
      </c>
      <c r="LL226" s="243">
        <f t="shared" si="1123"/>
        <v>247.00127253235252</v>
      </c>
      <c r="LM226" s="243">
        <f t="shared" si="896"/>
        <v>0.54166666784117723</v>
      </c>
      <c r="LN226" s="244">
        <v>6.1545228937110799E-2</v>
      </c>
      <c r="LO226" s="243">
        <f t="shared" si="1124"/>
        <v>1.9838272432769494E-3</v>
      </c>
      <c r="LP226" s="243">
        <f t="shared" si="1125"/>
        <v>5.2497787819218517E-2</v>
      </c>
      <c r="LQ226" s="243">
        <f t="shared" si="897"/>
        <v>3.0160594838914402E-2</v>
      </c>
      <c r="LR226" s="243">
        <f t="shared" si="1126"/>
        <v>0.7600469899406429</v>
      </c>
      <c r="LS226" s="244">
        <v>940.22600933333399</v>
      </c>
      <c r="LT226" s="243">
        <f t="shared" si="898"/>
        <v>106.83032283982665</v>
      </c>
      <c r="LU226" s="243">
        <f t="shared" si="1127"/>
        <v>3.4435310180465937</v>
      </c>
      <c r="LV226" s="243">
        <f t="shared" si="1128"/>
        <v>91.125757722579266</v>
      </c>
      <c r="LW226" s="243">
        <f t="shared" si="899"/>
        <v>52.352816608658031</v>
      </c>
      <c r="LX226" s="243">
        <f t="shared" si="1129"/>
        <v>1319.2909785381823</v>
      </c>
      <c r="LY226" s="245">
        <f t="shared" si="900"/>
        <v>0</v>
      </c>
      <c r="LZ226" s="244">
        <v>0</v>
      </c>
      <c r="MA226" s="249">
        <f t="shared" si="1130"/>
        <v>0</v>
      </c>
      <c r="MB226" s="249">
        <f t="shared" si="1131"/>
        <v>0</v>
      </c>
      <c r="MC226" s="249">
        <f t="shared" si="901"/>
        <v>0</v>
      </c>
      <c r="MD226" s="247">
        <f t="shared" si="1132"/>
        <v>0</v>
      </c>
      <c r="ME226" s="250">
        <f t="shared" si="1133"/>
        <v>11858.938308029248</v>
      </c>
      <c r="MF226" s="251">
        <f t="shared" si="1180"/>
        <v>4045.8955248819034</v>
      </c>
      <c r="MG226" s="252" t="e">
        <f t="shared" si="1134"/>
        <v>#REF!</v>
      </c>
      <c r="MH226" s="252" t="e">
        <f t="shared" si="1181"/>
        <v>#REF!</v>
      </c>
      <c r="MI226" s="252">
        <f t="shared" si="1135"/>
        <v>940.22600933333399</v>
      </c>
      <c r="MJ226" s="252">
        <f t="shared" si="1136"/>
        <v>0</v>
      </c>
      <c r="MK226" s="252">
        <f t="shared" si="1182"/>
        <v>1116.2794999999999</v>
      </c>
      <c r="ML226" s="252">
        <f t="shared" si="1137"/>
        <v>0</v>
      </c>
      <c r="MM226" s="252">
        <f t="shared" si="1138"/>
        <v>0</v>
      </c>
      <c r="MN226" s="252">
        <f t="shared" si="1139"/>
        <v>521.11839999999995</v>
      </c>
      <c r="MO226" s="252">
        <f t="shared" si="1140"/>
        <v>133.92600029039565</v>
      </c>
      <c r="MP226" s="253">
        <f t="shared" si="1141"/>
        <v>3.4320000074416988</v>
      </c>
      <c r="MQ226" s="254">
        <f t="shared" si="1183"/>
        <v>0</v>
      </c>
      <c r="MR226" s="255">
        <f t="shared" si="1142"/>
        <v>0</v>
      </c>
      <c r="MS226" s="255">
        <f t="shared" si="1184"/>
        <v>0</v>
      </c>
      <c r="MT226" s="255">
        <f t="shared" si="1185"/>
        <v>1019.4946384326904</v>
      </c>
      <c r="MU226" s="255">
        <f t="shared" si="902"/>
        <v>32.862031274011855</v>
      </c>
      <c r="MV226" s="255">
        <f t="shared" si="1143"/>
        <v>1060.9413799479321</v>
      </c>
      <c r="MW226" s="255" t="e">
        <f t="shared" si="903"/>
        <v>#REF!</v>
      </c>
      <c r="MX226" s="255" t="e">
        <f t="shared" si="904"/>
        <v>#REF!</v>
      </c>
      <c r="MY226" s="256" t="e">
        <f t="shared" si="1144"/>
        <v>#REF!</v>
      </c>
      <c r="MZ226" s="254">
        <f t="shared" si="1145"/>
        <v>498.94086930976033</v>
      </c>
      <c r="NA226" s="255">
        <f t="shared" si="905"/>
        <v>562.30635971209995</v>
      </c>
      <c r="NB226" s="255">
        <f t="shared" si="1146"/>
        <v>1.6769875758386434</v>
      </c>
      <c r="NC226" s="255">
        <f t="shared" si="906"/>
        <v>2.0794645940399179</v>
      </c>
      <c r="ND226" s="255">
        <f t="shared" si="1147"/>
        <v>509.91277588480585</v>
      </c>
      <c r="NE226" s="255">
        <f t="shared" si="1215"/>
        <v>0.97848277765543934</v>
      </c>
      <c r="NF226" s="256">
        <f t="shared" si="1186"/>
        <v>3.2887734042919741E-3</v>
      </c>
      <c r="NG226" s="257">
        <f t="shared" si="1187"/>
        <v>1.125056618379271</v>
      </c>
      <c r="NH226" s="254">
        <f t="shared" si="1148"/>
        <v>1084.0428591020161</v>
      </c>
      <c r="NI226" s="255">
        <f t="shared" si="907"/>
        <v>1221.7163022079721</v>
      </c>
      <c r="NJ226" s="255" t="e">
        <f t="shared" si="1149"/>
        <v>#REF!</v>
      </c>
      <c r="NK226" s="255" t="e">
        <f t="shared" si="908"/>
        <v>#REF!</v>
      </c>
      <c r="NL226" s="255">
        <f t="shared" si="1150"/>
        <v>1158.2124346344985</v>
      </c>
      <c r="NM226" s="255">
        <f t="shared" si="1188"/>
        <v>0.93596202793670713</v>
      </c>
      <c r="NN226" s="256" t="e">
        <f t="shared" si="1189"/>
        <v>#REF!</v>
      </c>
      <c r="NO226" s="257" t="e">
        <f t="shared" si="1216"/>
        <v>#REF!</v>
      </c>
      <c r="NP226" s="254">
        <f t="shared" si="1151"/>
        <v>150.91664655360015</v>
      </c>
      <c r="NQ226" s="255">
        <f t="shared" si="909"/>
        <v>170.08306066590737</v>
      </c>
      <c r="NR226" s="255">
        <f t="shared" si="1152"/>
        <v>132.72775929962347</v>
      </c>
      <c r="NS226" s="255">
        <f t="shared" si="910"/>
        <v>164.5824215315331</v>
      </c>
      <c r="NT226" s="255">
        <f t="shared" si="1153"/>
        <v>1421.3669429225574</v>
      </c>
      <c r="NU226" s="255">
        <f t="shared" si="1154"/>
        <v>0.10617711865684129</v>
      </c>
      <c r="NV226" s="256">
        <f t="shared" si="1155"/>
        <v>9.3380361742981019E-2</v>
      </c>
      <c r="NW226" s="257">
        <f t="shared" si="911"/>
        <v>1.0358957808877343</v>
      </c>
      <c r="NX226" s="254">
        <f t="shared" si="1156"/>
        <v>43.223976683336396</v>
      </c>
      <c r="NY226" s="255">
        <f t="shared" si="912"/>
        <v>48.713421722120117</v>
      </c>
      <c r="NZ226" s="255">
        <f t="shared" si="1157"/>
        <v>0.15340313134240263</v>
      </c>
      <c r="OA226" s="255">
        <f t="shared" si="913"/>
        <v>0.19021988286457928</v>
      </c>
      <c r="OB226" s="255">
        <f t="shared" si="1158"/>
        <v>46.644481843049967</v>
      </c>
      <c r="OC226" s="255">
        <f t="shared" si="1190"/>
        <v>0.92666859991664319</v>
      </c>
      <c r="OD226" s="256">
        <f t="shared" si="1191"/>
        <v>3.2887734042919745E-3</v>
      </c>
      <c r="OE226" s="257">
        <f t="shared" si="1192"/>
        <v>1.1184762178064438</v>
      </c>
      <c r="OF226" s="254">
        <f t="shared" si="1159"/>
        <v>0</v>
      </c>
      <c r="OG226" s="255">
        <f t="shared" si="914"/>
        <v>0</v>
      </c>
      <c r="OH226" s="255">
        <f t="shared" si="1160"/>
        <v>0</v>
      </c>
      <c r="OI226" s="255">
        <f t="shared" si="915"/>
        <v>0</v>
      </c>
      <c r="OJ226" s="255">
        <f t="shared" si="1161"/>
        <v>0</v>
      </c>
      <c r="OK226" s="255"/>
      <c r="OL226" s="256"/>
      <c r="OM226" s="257"/>
      <c r="ON226" s="258"/>
      <c r="OO226" s="254">
        <f t="shared" si="1162"/>
        <v>0</v>
      </c>
      <c r="OP226" s="255">
        <f t="shared" si="916"/>
        <v>0</v>
      </c>
      <c r="OQ226" s="255">
        <f t="shared" si="1163"/>
        <v>0</v>
      </c>
      <c r="OR226" s="255">
        <f t="shared" si="917"/>
        <v>0</v>
      </c>
      <c r="OS226" s="255">
        <f t="shared" si="1164"/>
        <v>0</v>
      </c>
      <c r="OT226" s="255"/>
      <c r="OU226" s="256"/>
      <c r="OV226" s="257"/>
      <c r="OW226" s="258"/>
      <c r="OX226" s="254">
        <f t="shared" si="1165"/>
        <v>919.22559233090328</v>
      </c>
      <c r="OY226" s="255">
        <f t="shared" si="918"/>
        <v>1035.9672425569281</v>
      </c>
      <c r="OZ226" s="255">
        <f t="shared" si="1166"/>
        <v>4.8503256912005357</v>
      </c>
      <c r="PA226" s="255">
        <f t="shared" si="919"/>
        <v>6.0144038570886647</v>
      </c>
      <c r="PB226" s="255">
        <f t="shared" si="1167"/>
        <v>1474.8129758257824</v>
      </c>
      <c r="PC226" s="255">
        <f t="shared" si="1218"/>
        <v>0.62328282121074186</v>
      </c>
      <c r="PD226" s="259">
        <f t="shared" si="920"/>
        <v>3.2887734042919745E-3</v>
      </c>
      <c r="PE226" s="257">
        <f t="shared" si="1219"/>
        <v>1.0799462239107944</v>
      </c>
      <c r="PF226" s="254">
        <f t="shared" si="921"/>
        <v>15.83556711212592</v>
      </c>
      <c r="PG226" s="255">
        <f t="shared" si="922"/>
        <v>17.846684135365912</v>
      </c>
      <c r="PH226" s="255">
        <f t="shared" si="1168"/>
        <v>0.49049731824574011</v>
      </c>
      <c r="PI226" s="255">
        <f t="shared" si="923"/>
        <v>0.60821667462471773</v>
      </c>
      <c r="PJ226" s="255">
        <f t="shared" si="924"/>
        <v>149.1429350408101</v>
      </c>
      <c r="PK226" s="255">
        <f t="shared" si="1193"/>
        <v>0.1061771186666859</v>
      </c>
      <c r="PL226" s="259">
        <f t="shared" si="1194"/>
        <v>3.2887734045969051E-3</v>
      </c>
      <c r="PM226" s="257">
        <f t="shared" si="1195"/>
        <v>1.0142737996877724</v>
      </c>
      <c r="PN226" s="254">
        <f t="shared" si="925"/>
        <v>0.40580370001953359</v>
      </c>
      <c r="PO226" s="255">
        <f t="shared" si="926"/>
        <v>0.45734076992201433</v>
      </c>
      <c r="PP226" s="255">
        <f t="shared" si="1169"/>
        <v>1.2569529413402751E-2</v>
      </c>
      <c r="PQ226" s="255">
        <f t="shared" si="927"/>
        <v>1.5586216472619411E-2</v>
      </c>
      <c r="PR226" s="255">
        <f t="shared" si="928"/>
        <v>3.8219505776328662</v>
      </c>
      <c r="PS226" s="255">
        <f t="shared" si="1196"/>
        <v>0.10617711866668592</v>
      </c>
      <c r="PT226" s="259">
        <f t="shared" si="1197"/>
        <v>3.2887734045969055E-3</v>
      </c>
      <c r="PU226" s="257">
        <f t="shared" si="1198"/>
        <v>1.0142737996877724</v>
      </c>
      <c r="PV226" s="254">
        <f t="shared" si="929"/>
        <v>372.98243415268632</v>
      </c>
      <c r="PW226" s="255">
        <f t="shared" si="930"/>
        <v>420.35120329007748</v>
      </c>
      <c r="PX226" s="255">
        <f t="shared" si="931"/>
        <v>1.2372473251212233</v>
      </c>
      <c r="PY226" s="255">
        <f t="shared" si="932"/>
        <v>1.5341866831503168</v>
      </c>
      <c r="PZ226" s="255">
        <f t="shared" si="933"/>
        <v>376.20327490685992</v>
      </c>
      <c r="QA226" s="255">
        <f t="shared" si="1170"/>
        <v>0.99143856268935726</v>
      </c>
      <c r="QB226" s="259">
        <f t="shared" si="934"/>
        <v>3.2887734042919745E-3</v>
      </c>
      <c r="QC226" s="257">
        <f t="shared" si="1171"/>
        <v>1.1267020030785784</v>
      </c>
      <c r="QD226" s="254">
        <f t="shared" si="935"/>
        <v>468.81933768707177</v>
      </c>
      <c r="QE226" s="255">
        <f t="shared" si="936"/>
        <v>528.35939357332984</v>
      </c>
      <c r="QF226" s="255">
        <f t="shared" si="937"/>
        <v>1.5708094228143048</v>
      </c>
      <c r="QG226" s="255">
        <f t="shared" si="938"/>
        <v>1.9478036842897379</v>
      </c>
      <c r="QH226" s="255">
        <f t="shared" si="939"/>
        <v>477.62774436339663</v>
      </c>
      <c r="QI226" s="255">
        <f t="shared" si="1199"/>
        <v>0.98155800876252464</v>
      </c>
      <c r="QJ226" s="259">
        <f t="shared" si="1200"/>
        <v>3.2887734042919745E-3</v>
      </c>
      <c r="QK226" s="257">
        <f t="shared" si="1201"/>
        <v>1.1254471727298707</v>
      </c>
      <c r="QL226" s="254">
        <f t="shared" si="940"/>
        <v>1194.2819033972382</v>
      </c>
      <c r="QM226" s="255">
        <f t="shared" si="941"/>
        <v>1345.9557051286874</v>
      </c>
      <c r="QN226" s="255">
        <f t="shared" si="942"/>
        <v>8.3877468355276399</v>
      </c>
      <c r="QO226" s="255">
        <f t="shared" si="943"/>
        <v>10.400806076054273</v>
      </c>
      <c r="QP226" s="255">
        <f t="shared" si="1172"/>
        <v>2550.4179839758235</v>
      </c>
      <c r="QQ226" s="255">
        <f t="shared" si="1173"/>
        <v>0.46826908800865769</v>
      </c>
      <c r="QR226" s="259">
        <f t="shared" si="944"/>
        <v>3.2887734042919732E-3</v>
      </c>
      <c r="QS226" s="257">
        <f t="shared" si="1174"/>
        <v>1.0602594797941296</v>
      </c>
      <c r="QT226" s="254">
        <f t="shared" si="945"/>
        <v>185.30679319210984</v>
      </c>
      <c r="QU226" s="255">
        <f t="shared" si="946"/>
        <v>208.84075592750779</v>
      </c>
      <c r="QV226" s="255">
        <f t="shared" si="947"/>
        <v>0.64470731423069427</v>
      </c>
      <c r="QW226" s="255">
        <f t="shared" si="948"/>
        <v>0.79943706964606087</v>
      </c>
      <c r="QX226" s="255">
        <f t="shared" si="949"/>
        <v>196.03275597805757</v>
      </c>
      <c r="QY226" s="255">
        <f t="shared" si="1202"/>
        <v>0.94528484419640402</v>
      </c>
      <c r="QZ226" s="259">
        <f t="shared" si="1203"/>
        <v>3.2887734042919745E-3</v>
      </c>
      <c r="RA226" s="257">
        <f t="shared" si="1204"/>
        <v>1.1208404808299735</v>
      </c>
      <c r="RB226" s="254">
        <f t="shared" si="950"/>
        <v>6.4047301139446594E-2</v>
      </c>
      <c r="RC226" s="255">
        <f t="shared" si="951"/>
        <v>7.2181308384156317E-2</v>
      </c>
      <c r="RD226" s="255">
        <f t="shared" si="1175"/>
        <v>1.9838272432769494E-3</v>
      </c>
      <c r="RE226" s="255">
        <f t="shared" si="952"/>
        <v>2.4599457816634174E-3</v>
      </c>
      <c r="RF226" s="255">
        <f t="shared" si="953"/>
        <v>0.60321189677828801</v>
      </c>
      <c r="RG226" s="255">
        <f t="shared" si="1205"/>
        <v>0.1061771186568413</v>
      </c>
      <c r="RH226" s="259">
        <f t="shared" si="1206"/>
        <v>3.2887734042919745E-3</v>
      </c>
      <c r="RI226" s="257">
        <f t="shared" si="1207"/>
        <v>1.0142737996864488</v>
      </c>
      <c r="RJ226" s="254">
        <f t="shared" si="954"/>
        <v>111.1734244215467</v>
      </c>
      <c r="RK226" s="255">
        <f t="shared" si="955"/>
        <v>125.29244932308313</v>
      </c>
      <c r="RL226" s="255">
        <f t="shared" si="1176"/>
        <v>3.4435310180465937</v>
      </c>
      <c r="RM226" s="255">
        <f t="shared" si="956"/>
        <v>4.2699784623777761</v>
      </c>
      <c r="RN226" s="255">
        <f t="shared" si="957"/>
        <v>1047.0563321731606</v>
      </c>
      <c r="RO226" s="255">
        <f t="shared" si="1208"/>
        <v>0.10617711865684129</v>
      </c>
      <c r="RP226" s="259">
        <f t="shared" si="1209"/>
        <v>3.2887734042919741E-3</v>
      </c>
      <c r="RQ226" s="257">
        <f t="shared" si="1210"/>
        <v>1.0142737996864488</v>
      </c>
      <c r="RR226" s="254">
        <f t="shared" si="958"/>
        <v>0</v>
      </c>
      <c r="RS226" s="255">
        <f t="shared" si="959"/>
        <v>0</v>
      </c>
      <c r="RT226" s="255">
        <f t="shared" si="1177"/>
        <v>0</v>
      </c>
      <c r="RU226" s="255">
        <f t="shared" si="960"/>
        <v>0</v>
      </c>
      <c r="RV226" s="255">
        <f t="shared" si="961"/>
        <v>0</v>
      </c>
      <c r="RW226" s="255"/>
      <c r="RX226" s="259"/>
      <c r="RY226" s="257"/>
      <c r="RZ226" s="260"/>
      <c r="SA226" s="242" t="e">
        <f t="shared" si="962"/>
        <v>#REF!</v>
      </c>
      <c r="SB226" s="242">
        <f t="shared" si="963"/>
        <v>0.23952455405294679</v>
      </c>
      <c r="SC226" s="242">
        <f t="shared" si="964"/>
        <v>0.4129080582618509</v>
      </c>
      <c r="SD226" s="242">
        <f t="shared" si="965"/>
        <v>2.1362895760103074E-2</v>
      </c>
      <c r="SE226" s="242">
        <f t="shared" si="966"/>
        <v>0</v>
      </c>
      <c r="SF226" s="262">
        <v>0</v>
      </c>
      <c r="SG226" s="242">
        <f t="shared" si="967"/>
        <v>0</v>
      </c>
      <c r="SH226" s="262">
        <v>0</v>
      </c>
      <c r="SI226" s="242">
        <f t="shared" si="968"/>
        <v>0.57604331583401769</v>
      </c>
      <c r="SJ226" s="242">
        <f t="shared" si="969"/>
        <v>4.2498072206917661E-2</v>
      </c>
      <c r="SK226" s="242">
        <f t="shared" si="970"/>
        <v>1.1157011796565498E-3</v>
      </c>
      <c r="SL226" s="242">
        <f t="shared" si="971"/>
        <v>0.17779357608579965</v>
      </c>
      <c r="SM226" s="242">
        <f t="shared" si="972"/>
        <v>0.2246392556768822</v>
      </c>
      <c r="SN226" s="242">
        <f t="shared" si="973"/>
        <v>0.91214123046688966</v>
      </c>
      <c r="SO226" s="242">
        <f t="shared" si="974"/>
        <v>9.0563910851061857E-2</v>
      </c>
      <c r="SP226" s="242">
        <f t="shared" si="975"/>
        <v>1.0142737996864489E-4</v>
      </c>
      <c r="SQ226" s="242">
        <f t="shared" si="976"/>
        <v>0.29789221496791002</v>
      </c>
      <c r="SR226" s="242">
        <f t="shared" si="977"/>
        <v>0</v>
      </c>
      <c r="SS226" s="242" t="e">
        <f t="shared" si="978"/>
        <v>#REF!</v>
      </c>
      <c r="ST226" s="242" t="e">
        <f t="shared" si="979"/>
        <v>#REF!</v>
      </c>
      <c r="SU226" s="242" t="e">
        <f t="shared" si="1211"/>
        <v>#REF!</v>
      </c>
      <c r="SV226" s="242" t="e">
        <f t="shared" si="1212"/>
        <v>#REF!</v>
      </c>
      <c r="SW226" s="242" t="e">
        <f t="shared" si="980"/>
        <v>#REF!</v>
      </c>
      <c r="SX226" s="242" t="e">
        <f t="shared" si="980"/>
        <v>#REF!</v>
      </c>
      <c r="SY226" s="242" t="e">
        <f t="shared" si="980"/>
        <v>#REF!</v>
      </c>
      <c r="SZ226" s="263" t="e">
        <f t="shared" si="980"/>
        <v>#REF!</v>
      </c>
      <c r="TA226" s="264">
        <f t="shared" si="981"/>
        <v>2137.4839199999997</v>
      </c>
      <c r="TB226" s="264">
        <f t="shared" si="982"/>
        <v>956.43196</v>
      </c>
      <c r="TC226" s="264">
        <f t="shared" si="983"/>
        <v>1790.6706399999998</v>
      </c>
      <c r="TD226" s="264">
        <f t="shared" si="984"/>
        <v>85.804839999999984</v>
      </c>
      <c r="TE226" s="264">
        <f t="shared" si="985"/>
        <v>0</v>
      </c>
      <c r="TF226" s="264">
        <f t="shared" si="985"/>
        <v>0</v>
      </c>
      <c r="TG226" s="264">
        <f t="shared" si="986"/>
        <v>2396.2461599999997</v>
      </c>
      <c r="TH226" s="264">
        <f t="shared" si="987"/>
        <v>188.23155999999997</v>
      </c>
      <c r="TI226" s="264">
        <f t="shared" si="988"/>
        <v>4.9416399999999996</v>
      </c>
      <c r="TJ226" s="264">
        <f t="shared" si="989"/>
        <v>708.90071999999998</v>
      </c>
      <c r="TK226" s="264">
        <f t="shared" si="990"/>
        <v>896.68303999999989</v>
      </c>
      <c r="TL226" s="264">
        <f t="shared" si="991"/>
        <v>3864.8117199999997</v>
      </c>
      <c r="TM226" s="264">
        <f t="shared" si="992"/>
        <v>362.98591999999996</v>
      </c>
      <c r="TN226" s="264">
        <f t="shared" si="993"/>
        <v>0.44923999999999997</v>
      </c>
      <c r="TO226" s="264">
        <f t="shared" si="994"/>
        <v>1319.41788</v>
      </c>
      <c r="TP226" s="264">
        <f t="shared" si="994"/>
        <v>0</v>
      </c>
      <c r="TQ226" s="264"/>
      <c r="TR226" s="264"/>
      <c r="TS226" s="264" t="e">
        <f t="shared" si="995"/>
        <v>#REF!</v>
      </c>
      <c r="TT226" s="264">
        <f t="shared" si="996"/>
        <v>1076.040106627458</v>
      </c>
      <c r="TU226" s="264">
        <f t="shared" si="997"/>
        <v>1854.9481609355389</v>
      </c>
      <c r="TV226" s="264">
        <f t="shared" si="998"/>
        <v>95.970672912687036</v>
      </c>
      <c r="TW226" s="264">
        <f t="shared" si="998"/>
        <v>0</v>
      </c>
      <c r="TX226" s="264">
        <f t="shared" si="999"/>
        <v>0</v>
      </c>
      <c r="TY226" s="264">
        <f t="shared" si="1000"/>
        <v>2587.8169920527407</v>
      </c>
      <c r="TZ226" s="264">
        <f t="shared" si="1001"/>
        <v>190.91833958235688</v>
      </c>
      <c r="UA226" s="264">
        <f t="shared" si="1002"/>
        <v>5.0121759794890837</v>
      </c>
      <c r="UB226" s="264">
        <f t="shared" si="1003"/>
        <v>798.71986120784629</v>
      </c>
      <c r="UC226" s="264">
        <f t="shared" si="1004"/>
        <v>1009.1693922028255</v>
      </c>
      <c r="UD226" s="264">
        <f t="shared" si="1005"/>
        <v>4097.7032637494549</v>
      </c>
      <c r="UE226" s="264">
        <f t="shared" si="1006"/>
        <v>406.84931310731025</v>
      </c>
      <c r="UF226" s="264">
        <f t="shared" si="1007"/>
        <v>0.45565236177114027</v>
      </c>
      <c r="UG226" s="264">
        <f t="shared" si="1008"/>
        <v>1338.250986521839</v>
      </c>
      <c r="UH226" s="264">
        <f t="shared" si="1008"/>
        <v>0</v>
      </c>
      <c r="UI226" s="191"/>
      <c r="UJ226" s="191"/>
      <c r="UK226" s="191"/>
      <c r="UL226" s="191"/>
      <c r="UM226" s="189"/>
      <c r="UN226" s="191"/>
      <c r="UO226" s="191"/>
      <c r="UP226" s="191"/>
      <c r="UQ226" s="191"/>
      <c r="UR226" s="191"/>
      <c r="US226" s="191"/>
      <c r="UT226" s="191"/>
      <c r="UU226" s="191"/>
      <c r="UV226" s="192"/>
      <c r="UW226" s="191"/>
      <c r="UX226" s="191"/>
      <c r="UY226" s="191"/>
      <c r="UZ226" s="191"/>
      <c r="VA226" s="191"/>
      <c r="VB226" s="191"/>
      <c r="VC226" s="191"/>
      <c r="VD226" s="191"/>
      <c r="VE226" s="191"/>
      <c r="VF226" s="191"/>
      <c r="VG226" s="191"/>
      <c r="VH226" s="191"/>
      <c r="VI226" s="191"/>
      <c r="VJ226" s="191"/>
      <c r="VK226" s="191"/>
      <c r="VL226" s="191"/>
      <c r="VM226" s="191"/>
      <c r="VN226" s="219"/>
      <c r="VO226" s="191"/>
      <c r="VP226" s="191"/>
      <c r="VQ226" s="191"/>
      <c r="VR226" s="191"/>
      <c r="VS226" s="191"/>
      <c r="VT226" s="191"/>
      <c r="VU226" s="191"/>
      <c r="VV226" s="191"/>
    </row>
    <row r="227" spans="1:594" ht="23.1" hidden="1" customHeight="1" thickBot="1" x14ac:dyDescent="0.35">
      <c r="A227" s="265">
        <v>190</v>
      </c>
      <c r="B227" s="266" t="s">
        <v>184</v>
      </c>
      <c r="C227" s="265">
        <v>5</v>
      </c>
      <c r="D227" s="267">
        <v>2743.01</v>
      </c>
      <c r="E227" s="239"/>
      <c r="F227" s="240">
        <f t="shared" si="1009"/>
        <v>2743.01</v>
      </c>
      <c r="G227" s="240"/>
      <c r="H227" s="268">
        <f>1513</f>
        <v>1513</v>
      </c>
      <c r="I227" s="269">
        <v>3.2732000000000001</v>
      </c>
      <c r="J227" s="269">
        <v>3.2732000000000001</v>
      </c>
      <c r="K227" s="269">
        <f t="shared" si="1220"/>
        <v>2.7084000000000001</v>
      </c>
      <c r="L227" s="269">
        <f t="shared" si="1221"/>
        <v>2.9542000000000002</v>
      </c>
      <c r="M227" s="269">
        <v>0.54420000000000002</v>
      </c>
      <c r="N227" s="269">
        <v>0.24579999999999999</v>
      </c>
      <c r="O227" s="269">
        <v>0.31900000000000001</v>
      </c>
      <c r="P227" s="269">
        <v>1.8499999999999999E-2</v>
      </c>
      <c r="Q227" s="269">
        <v>0</v>
      </c>
      <c r="R227" s="269">
        <v>0</v>
      </c>
      <c r="S227" s="269">
        <v>0.53759999999999997</v>
      </c>
      <c r="T227" s="269">
        <v>4.36E-2</v>
      </c>
      <c r="U227" s="269">
        <v>1.1000000000000001E-3</v>
      </c>
      <c r="V227" s="269">
        <v>0.13339999999999999</v>
      </c>
      <c r="W227" s="269">
        <v>0.20019999999999999</v>
      </c>
      <c r="X227" s="269">
        <v>0.82410000000000005</v>
      </c>
      <c r="Y227" s="269">
        <v>0.1002</v>
      </c>
      <c r="Z227" s="269">
        <v>2.0000000000000001E-4</v>
      </c>
      <c r="AA227" s="269">
        <v>0.30530000000000002</v>
      </c>
      <c r="AB227" s="269">
        <v>0</v>
      </c>
      <c r="AC227" s="244">
        <v>257.08</v>
      </c>
      <c r="AD227" s="243">
        <f t="shared" si="1217"/>
        <v>56.557599999999994</v>
      </c>
      <c r="AE227" s="243">
        <f t="shared" si="806"/>
        <v>0</v>
      </c>
      <c r="AF227" s="243">
        <f t="shared" si="1010"/>
        <v>0</v>
      </c>
      <c r="AG227" s="243">
        <f t="shared" si="1011"/>
        <v>0</v>
      </c>
      <c r="AH227" s="244">
        <v>9.2412732357500005</v>
      </c>
      <c r="AI227" s="243">
        <f t="shared" si="807"/>
        <v>36.686130699992049</v>
      </c>
      <c r="AJ227" s="243">
        <f t="shared" si="1012"/>
        <v>1.1825278220580073</v>
      </c>
      <c r="AK227" s="243">
        <f t="shared" si="1013"/>
        <v>31.293095153879413</v>
      </c>
      <c r="AL227" s="243">
        <f t="shared" si="808"/>
        <v>17.978250196787098</v>
      </c>
      <c r="AM227" s="243">
        <f t="shared" si="1014"/>
        <v>453.05190495903486</v>
      </c>
      <c r="AN227" s="244">
        <v>548.59</v>
      </c>
      <c r="AO227" s="244">
        <v>120.68980000000001</v>
      </c>
      <c r="AP227" s="243">
        <f t="shared" si="1015"/>
        <v>0</v>
      </c>
      <c r="AQ227" s="243">
        <f t="shared" si="1016"/>
        <v>0</v>
      </c>
      <c r="AR227" s="243">
        <f t="shared" si="1017"/>
        <v>0</v>
      </c>
      <c r="AS227" s="244">
        <v>58.159143891383302</v>
      </c>
      <c r="AT227" s="244" t="e">
        <f t="shared" si="809"/>
        <v>#REF!</v>
      </c>
      <c r="AU227" s="243">
        <f t="shared" si="810"/>
        <v>82.653039216901689</v>
      </c>
      <c r="AV227" s="243">
        <f t="shared" si="1018"/>
        <v>2.6642089690766708</v>
      </c>
      <c r="AW227" s="243">
        <f t="shared" si="1019"/>
        <v>70.50264968315102</v>
      </c>
      <c r="AX227" s="243">
        <f t="shared" si="811"/>
        <v>40.504599155414255</v>
      </c>
      <c r="AY227" s="243">
        <f t="shared" si="1020"/>
        <v>1020.715898716439</v>
      </c>
      <c r="AZ227" s="244">
        <v>107</v>
      </c>
      <c r="BA227" s="243">
        <f t="shared" si="1021"/>
        <v>545.39683333333335</v>
      </c>
      <c r="BB227" s="243">
        <f t="shared" si="1022"/>
        <v>56.877098333333329</v>
      </c>
      <c r="BC227" s="243">
        <f t="shared" si="1023"/>
        <v>45.501678666666663</v>
      </c>
      <c r="BD227" s="243">
        <f t="shared" si="1024"/>
        <v>11.375419666666666</v>
      </c>
      <c r="BE227" s="244">
        <v>21.328911874999999</v>
      </c>
      <c r="BF227" s="243">
        <f t="shared" si="1025"/>
        <v>17.063129499999999</v>
      </c>
      <c r="BG227" s="243">
        <f t="shared" si="1026"/>
        <v>4.2657823750000006</v>
      </c>
      <c r="BH227" s="243">
        <f t="shared" si="812"/>
        <v>70.854977886249685</v>
      </c>
      <c r="BI227" s="243">
        <f t="shared" si="1027"/>
        <v>2.2839144135146765</v>
      </c>
      <c r="BJ227" s="243">
        <f t="shared" si="1028"/>
        <v>60.43895943272409</v>
      </c>
      <c r="BK227" s="243">
        <f t="shared" si="813"/>
        <v>34.722891071395821</v>
      </c>
      <c r="BL227" s="243">
        <f t="shared" si="1029"/>
        <v>875.0168549991746</v>
      </c>
      <c r="BM227" s="244">
        <v>18.55</v>
      </c>
      <c r="BN227" s="243">
        <f t="shared" si="1030"/>
        <v>4.0810000000000004</v>
      </c>
      <c r="BO227" s="243">
        <f t="shared" si="814"/>
        <v>0</v>
      </c>
      <c r="BP227" s="243">
        <f t="shared" si="1031"/>
        <v>0</v>
      </c>
      <c r="BQ227" s="243">
        <f t="shared" si="1032"/>
        <v>0</v>
      </c>
      <c r="BR227" s="244">
        <v>2.1957795602500001</v>
      </c>
      <c r="BS227" s="243">
        <f t="shared" si="815"/>
        <v>2.8208673756805487</v>
      </c>
      <c r="BT227" s="243">
        <f t="shared" si="1033"/>
        <v>9.092684593414288E-2</v>
      </c>
      <c r="BU227" s="243">
        <f t="shared" si="1034"/>
        <v>2.4061864666383217</v>
      </c>
      <c r="BV227" s="243">
        <f t="shared" si="816"/>
        <v>1.3823823467965275</v>
      </c>
      <c r="BW227" s="243">
        <f t="shared" si="1035"/>
        <v>34.836035139272489</v>
      </c>
      <c r="BX227" s="244">
        <v>0</v>
      </c>
      <c r="BY227" s="243">
        <f t="shared" si="817"/>
        <v>0</v>
      </c>
      <c r="BZ227" s="243">
        <f t="shared" si="1036"/>
        <v>0</v>
      </c>
      <c r="CA227" s="243">
        <f t="shared" si="1037"/>
        <v>0</v>
      </c>
      <c r="CB227" s="243">
        <f t="shared" si="818"/>
        <v>0</v>
      </c>
      <c r="CC227" s="243">
        <f t="shared" si="1038"/>
        <v>0</v>
      </c>
      <c r="CD227" s="245"/>
      <c r="CE227" s="243">
        <f t="shared" si="819"/>
        <v>0</v>
      </c>
      <c r="CF227" s="243">
        <f t="shared" si="1039"/>
        <v>0</v>
      </c>
      <c r="CG227" s="243">
        <f t="shared" si="1040"/>
        <v>0</v>
      </c>
      <c r="CH227" s="243">
        <f t="shared" si="820"/>
        <v>0</v>
      </c>
      <c r="CI227" s="243">
        <f t="shared" si="1041"/>
        <v>0</v>
      </c>
      <c r="CJ227" s="245"/>
      <c r="CK227" s="243">
        <f t="shared" si="821"/>
        <v>0</v>
      </c>
      <c r="CL227" s="243">
        <f t="shared" si="1042"/>
        <v>0</v>
      </c>
      <c r="CM227" s="243">
        <f t="shared" si="1043"/>
        <v>0</v>
      </c>
      <c r="CN227" s="243">
        <f t="shared" si="822"/>
        <v>0</v>
      </c>
      <c r="CO227" s="243">
        <f t="shared" si="1044"/>
        <v>0</v>
      </c>
      <c r="CP227" s="243">
        <v>0</v>
      </c>
      <c r="CQ227" s="243">
        <f t="shared" si="823"/>
        <v>0</v>
      </c>
      <c r="CR227" s="243">
        <f t="shared" si="1178"/>
        <v>0</v>
      </c>
      <c r="CS227" s="243">
        <f t="shared" si="1045"/>
        <v>0</v>
      </c>
      <c r="CT227" s="243">
        <f t="shared" si="824"/>
        <v>0</v>
      </c>
      <c r="CU227" s="243">
        <f t="shared" si="1046"/>
        <v>0</v>
      </c>
      <c r="CV227" s="243"/>
      <c r="CW227" s="243">
        <f t="shared" si="825"/>
        <v>0</v>
      </c>
      <c r="CX227" s="243">
        <f t="shared" si="1179"/>
        <v>0</v>
      </c>
      <c r="CY227" s="243">
        <f t="shared" si="1047"/>
        <v>0</v>
      </c>
      <c r="CZ227" s="243">
        <f t="shared" si="826"/>
        <v>0</v>
      </c>
      <c r="DA227" s="243">
        <f t="shared" si="1048"/>
        <v>0</v>
      </c>
      <c r="DB227" s="244">
        <v>0</v>
      </c>
      <c r="DC227" s="243">
        <f t="shared" si="1049"/>
        <v>0</v>
      </c>
      <c r="DD227" s="243">
        <f t="shared" si="827"/>
        <v>0</v>
      </c>
      <c r="DE227" s="244">
        <v>0</v>
      </c>
      <c r="DF227" s="244">
        <v>0</v>
      </c>
      <c r="DG227" s="243">
        <f t="shared" si="828"/>
        <v>0</v>
      </c>
      <c r="DH227" s="243">
        <f t="shared" si="829"/>
        <v>0</v>
      </c>
      <c r="DI227" s="243">
        <f t="shared" si="1050"/>
        <v>0</v>
      </c>
      <c r="DJ227" s="244">
        <v>196.52</v>
      </c>
      <c r="DK227" s="243">
        <f t="shared" si="1051"/>
        <v>43.234400000000001</v>
      </c>
      <c r="DL227" s="243">
        <f t="shared" si="830"/>
        <v>0</v>
      </c>
      <c r="DM227" s="244">
        <v>8.2121498550149905</v>
      </c>
      <c r="DN227" s="244">
        <v>9.1472198216666705</v>
      </c>
      <c r="DO227" s="243">
        <f t="shared" si="831"/>
        <v>29.213770676904122</v>
      </c>
      <c r="DP227" s="243">
        <f t="shared" si="832"/>
        <v>14.31637701767929</v>
      </c>
      <c r="DQ227" s="243">
        <f t="shared" si="1052"/>
        <v>360.7727008455181</v>
      </c>
      <c r="DR227" s="244">
        <v>41.41</v>
      </c>
      <c r="DS227" s="243">
        <f t="shared" si="1053"/>
        <v>9.110199999999999</v>
      </c>
      <c r="DT227" s="243">
        <f t="shared" si="833"/>
        <v>0</v>
      </c>
      <c r="DU227" s="244">
        <v>1.7516668209249999</v>
      </c>
      <c r="DV227" s="244">
        <v>0</v>
      </c>
      <c r="DW227" s="243">
        <f t="shared" si="834"/>
        <v>5.939232006439946</v>
      </c>
      <c r="DX227" s="243">
        <f t="shared" si="835"/>
        <v>2.9105549413682472</v>
      </c>
      <c r="DY227" s="243">
        <f t="shared" si="836"/>
        <v>73.345984522479824</v>
      </c>
      <c r="DZ227" s="244">
        <v>136.83000000000001</v>
      </c>
      <c r="EA227" s="243">
        <f t="shared" si="1054"/>
        <v>30.102600000000002</v>
      </c>
      <c r="EB227" s="243">
        <f t="shared" si="837"/>
        <v>0</v>
      </c>
      <c r="EC227" s="244">
        <v>5.6645344235800099</v>
      </c>
      <c r="ED227" s="244">
        <v>6.5587662000000005E-2</v>
      </c>
      <c r="EE227" s="243">
        <f t="shared" si="838"/>
        <v>19.61827705222133</v>
      </c>
      <c r="EF227" s="243">
        <f t="shared" si="839"/>
        <v>9.614049956890069</v>
      </c>
      <c r="EG227" s="243">
        <f t="shared" si="840"/>
        <v>242.27405891362969</v>
      </c>
      <c r="EH227" s="244">
        <v>11.15</v>
      </c>
      <c r="EI227" s="243">
        <f t="shared" si="1055"/>
        <v>2.4530000000000003</v>
      </c>
      <c r="EJ227" s="243">
        <f t="shared" si="841"/>
        <v>0</v>
      </c>
      <c r="EK227" s="244">
        <v>0.47023162756999898</v>
      </c>
      <c r="EL227" s="244">
        <v>0</v>
      </c>
      <c r="EM227" s="243">
        <f t="shared" si="842"/>
        <v>1.5990281732782312</v>
      </c>
      <c r="EN227" s="243">
        <f t="shared" si="843"/>
        <v>0.78361299004241169</v>
      </c>
      <c r="EO227" s="243">
        <f t="shared" si="1056"/>
        <v>19.747047349068772</v>
      </c>
      <c r="EP227" s="244">
        <v>0</v>
      </c>
      <c r="EQ227" s="244">
        <v>318.18916000000002</v>
      </c>
      <c r="ER227" s="244">
        <v>0</v>
      </c>
      <c r="ES227" s="244">
        <v>0</v>
      </c>
      <c r="ET227" s="244">
        <v>0</v>
      </c>
      <c r="EU227" s="243">
        <f t="shared" si="844"/>
        <v>36.153276286236135</v>
      </c>
      <c r="EV227" s="243">
        <f t="shared" si="1057"/>
        <v>1.1653519804701968</v>
      </c>
      <c r="EW227" s="243">
        <f t="shared" si="1058"/>
        <v>30.838572871080263</v>
      </c>
      <c r="EX227" s="243">
        <f t="shared" si="845"/>
        <v>17.717121814311806</v>
      </c>
      <c r="EY227" s="243">
        <f t="shared" si="1059"/>
        <v>446.47146972065747</v>
      </c>
      <c r="EZ227" s="245">
        <f t="shared" si="1060"/>
        <v>385.90999999999997</v>
      </c>
      <c r="FA227" s="245">
        <f t="shared" si="1060"/>
        <v>84.900200000000012</v>
      </c>
      <c r="FB227" s="245">
        <f t="shared" si="1060"/>
        <v>0</v>
      </c>
      <c r="FC227" s="245">
        <f t="shared" si="1061"/>
        <v>0</v>
      </c>
      <c r="FD227" s="245">
        <f t="shared" si="1062"/>
        <v>0</v>
      </c>
      <c r="FE227" s="245">
        <f t="shared" si="1063"/>
        <v>25.311390210756667</v>
      </c>
      <c r="FF227" s="245">
        <f t="shared" si="1064"/>
        <v>92.523584195079764</v>
      </c>
      <c r="FG227" s="245">
        <f t="shared" si="1065"/>
        <v>2.9823726410927294</v>
      </c>
      <c r="FH227" s="245">
        <f t="shared" si="1066"/>
        <v>78.922177644513269</v>
      </c>
      <c r="FI227" s="245">
        <f t="shared" si="1067"/>
        <v>45.341716720291821</v>
      </c>
      <c r="FJ227" s="245">
        <f t="shared" si="1067"/>
        <v>1142.611261351354</v>
      </c>
      <c r="FK227" s="244">
        <f t="shared" si="846"/>
        <v>85.128860184587182</v>
      </c>
      <c r="FL227" s="244">
        <v>9.6725080206558491</v>
      </c>
      <c r="FM227" s="243">
        <f t="shared" si="1068"/>
        <v>0.31178021844389409</v>
      </c>
      <c r="FN227" s="243">
        <f t="shared" si="1069"/>
        <v>8.2506033776713039</v>
      </c>
      <c r="FO227" s="244">
        <v>4.74006840103279</v>
      </c>
      <c r="FP227" s="244">
        <f t="shared" si="1070"/>
        <v>119.44972392753098</v>
      </c>
      <c r="FQ227" s="244">
        <f t="shared" si="847"/>
        <v>2.1815200047302459</v>
      </c>
      <c r="FR227" s="244">
        <v>0.247868580610866</v>
      </c>
      <c r="FS227" s="243">
        <f t="shared" si="1071"/>
        <v>7.989708568160352E-3</v>
      </c>
      <c r="FT227" s="243">
        <f t="shared" si="1072"/>
        <v>0.21143072138470415</v>
      </c>
      <c r="FU227" s="244">
        <v>0.121469429030543</v>
      </c>
      <c r="FV227" s="244">
        <f t="shared" si="1073"/>
        <v>3.0610296172459859</v>
      </c>
      <c r="FW227" s="270">
        <v>3.1701E-2</v>
      </c>
      <c r="FX227" s="243">
        <f t="shared" si="1074"/>
        <v>140.97944747533322</v>
      </c>
      <c r="FY227" s="243">
        <f t="shared" si="1075"/>
        <v>31.015478444573308</v>
      </c>
      <c r="FZ227" s="243">
        <f t="shared" si="848"/>
        <v>0</v>
      </c>
      <c r="GA227" s="243">
        <f t="shared" si="1076"/>
        <v>0</v>
      </c>
      <c r="GB227" s="243">
        <f t="shared" si="1077"/>
        <v>0</v>
      </c>
      <c r="GC227" s="243">
        <f t="shared" si="1078"/>
        <v>2.4684787469606628</v>
      </c>
      <c r="GD227" s="243">
        <f t="shared" si="849"/>
        <v>19.822874138008562</v>
      </c>
      <c r="GE227" s="243">
        <f t="shared" si="1079"/>
        <v>0.6389635465523309</v>
      </c>
      <c r="GF227" s="243">
        <f t="shared" si="1080"/>
        <v>16.908817441033971</v>
      </c>
      <c r="GG227" s="243">
        <f t="shared" si="850"/>
        <v>9.7143139402437892</v>
      </c>
      <c r="GH227" s="247">
        <f t="shared" si="1081"/>
        <v>244.80071129414344</v>
      </c>
      <c r="GI227" s="244">
        <v>180</v>
      </c>
      <c r="GJ227" s="244">
        <v>4056.2</v>
      </c>
      <c r="GK227" s="244">
        <v>892.36400000000003</v>
      </c>
      <c r="GL227" s="244">
        <v>2487.9652182489099</v>
      </c>
      <c r="GM227" s="244">
        <v>71.022008333333304</v>
      </c>
      <c r="GN227" s="271">
        <v>210.2</v>
      </c>
      <c r="GO227" s="243">
        <f t="shared" si="1082"/>
        <v>46.244</v>
      </c>
      <c r="GP227" s="243">
        <f t="shared" si="851"/>
        <v>0</v>
      </c>
      <c r="GQ227" s="243">
        <f t="shared" si="1083"/>
        <v>0</v>
      </c>
      <c r="GR227" s="243">
        <f t="shared" si="1084"/>
        <v>0</v>
      </c>
      <c r="GS227" s="244">
        <v>4.23394339441667</v>
      </c>
      <c r="GT227" s="244">
        <v>1.7174370947499999</v>
      </c>
      <c r="GU227" s="245"/>
      <c r="GV227" s="243">
        <f t="shared" si="852"/>
        <v>29.813877653961857</v>
      </c>
      <c r="GW227" s="243">
        <f t="shared" si="1085"/>
        <v>0.96101003666900886</v>
      </c>
      <c r="GX227" s="243">
        <f t="shared" si="1086"/>
        <v>25.431095962697146</v>
      </c>
      <c r="GY227" s="243">
        <f t="shared" si="853"/>
        <v>14.610462907156425</v>
      </c>
      <c r="GZ227" s="243">
        <f t="shared" si="1087"/>
        <v>368.18366526034185</v>
      </c>
      <c r="HA227" s="244">
        <v>0</v>
      </c>
      <c r="HB227" s="244">
        <v>44</v>
      </c>
      <c r="HC227" s="244">
        <v>0</v>
      </c>
      <c r="HD227" s="244">
        <v>0</v>
      </c>
      <c r="HE227" s="244">
        <v>0</v>
      </c>
      <c r="HF227" s="243">
        <f t="shared" si="1088"/>
        <v>0</v>
      </c>
      <c r="HG227" s="243">
        <f t="shared" si="854"/>
        <v>0</v>
      </c>
      <c r="HH227" s="244">
        <v>0</v>
      </c>
      <c r="HI227" s="244">
        <v>0</v>
      </c>
      <c r="HJ227" s="243">
        <f t="shared" si="855"/>
        <v>0</v>
      </c>
      <c r="HK227" s="243">
        <f t="shared" si="856"/>
        <v>0</v>
      </c>
      <c r="HL227" s="243">
        <f t="shared" si="857"/>
        <v>0</v>
      </c>
      <c r="HM227" s="244">
        <v>95.18</v>
      </c>
      <c r="HN227" s="243">
        <f t="shared" si="1089"/>
        <v>20.939600000000002</v>
      </c>
      <c r="HO227" s="243">
        <f t="shared" si="858"/>
        <v>0</v>
      </c>
      <c r="HP227" s="244">
        <v>4.1064823579900001</v>
      </c>
      <c r="HQ227" s="244">
        <v>93.360147766831702</v>
      </c>
      <c r="HR227" s="243">
        <f t="shared" si="859"/>
        <v>24.268086281249463</v>
      </c>
      <c r="HS227" s="243">
        <f t="shared" si="860"/>
        <v>11.892715820303559</v>
      </c>
      <c r="HT227" s="243">
        <f t="shared" si="861"/>
        <v>299.69643867164967</v>
      </c>
      <c r="HU227" s="244">
        <v>67.91</v>
      </c>
      <c r="HV227" s="243">
        <f t="shared" si="1090"/>
        <v>14.940199999999999</v>
      </c>
      <c r="HW227" s="243">
        <f t="shared" si="862"/>
        <v>0</v>
      </c>
      <c r="HX227" s="244">
        <v>2.7735593218000001</v>
      </c>
      <c r="HY227" s="244">
        <v>152.94348360708</v>
      </c>
      <c r="HZ227" s="243">
        <f t="shared" si="863"/>
        <v>27.106477940522584</v>
      </c>
      <c r="IA227" s="243">
        <f t="shared" si="864"/>
        <v>13.28368604347013</v>
      </c>
      <c r="IB227" s="243">
        <f t="shared" si="865"/>
        <v>334.74888829544727</v>
      </c>
      <c r="IC227" s="244">
        <v>23.43</v>
      </c>
      <c r="ID227" s="243">
        <f t="shared" si="1091"/>
        <v>5.1546000000000003</v>
      </c>
      <c r="IE227" s="243">
        <f t="shared" si="866"/>
        <v>0</v>
      </c>
      <c r="IF227" s="244">
        <v>1.031519230415</v>
      </c>
      <c r="IG227" s="244">
        <v>1.87663623388667</v>
      </c>
      <c r="IH227" s="243">
        <f t="shared" si="867"/>
        <v>3.5782686289997154</v>
      </c>
      <c r="II227" s="243">
        <f t="shared" si="868"/>
        <v>1.7535512046650696</v>
      </c>
      <c r="IJ227" s="243">
        <f t="shared" si="1092"/>
        <v>44.189490357559755</v>
      </c>
      <c r="IK227" s="244">
        <v>27.97</v>
      </c>
      <c r="IL227" s="243">
        <f t="shared" si="1093"/>
        <v>6.1533999999999995</v>
      </c>
      <c r="IM227" s="243">
        <f t="shared" si="869"/>
        <v>0</v>
      </c>
      <c r="IN227" s="244">
        <v>1.2848841397649999</v>
      </c>
      <c r="IO227" s="244">
        <v>56.961813743359997</v>
      </c>
      <c r="IP227" s="243">
        <f t="shared" si="870"/>
        <v>10.495271647077146</v>
      </c>
      <c r="IQ227" s="243">
        <f t="shared" si="871"/>
        <v>5.1432684765101078</v>
      </c>
      <c r="IR227" s="243">
        <f t="shared" si="1094"/>
        <v>129.61036560805468</v>
      </c>
      <c r="IS227" s="244">
        <v>2.84</v>
      </c>
      <c r="IT227" s="243">
        <f t="shared" si="1095"/>
        <v>0.62480000000000002</v>
      </c>
      <c r="IU227" s="243">
        <f t="shared" si="872"/>
        <v>0</v>
      </c>
      <c r="IV227" s="244">
        <v>0.12412417025</v>
      </c>
      <c r="IW227" s="244">
        <v>0.29450833335371801</v>
      </c>
      <c r="IX227" s="243">
        <f t="shared" si="873"/>
        <v>0.44124321595913235</v>
      </c>
      <c r="IY227" s="243">
        <f t="shared" si="874"/>
        <v>0.21623378597814252</v>
      </c>
      <c r="IZ227" s="243">
        <f t="shared" si="1096"/>
        <v>5.4490914066491918</v>
      </c>
      <c r="JA227" s="244">
        <v>45.942762500000001</v>
      </c>
      <c r="JB227" s="243">
        <f t="shared" si="1097"/>
        <v>10.10740775</v>
      </c>
      <c r="JC227" s="244">
        <v>333.899454166667</v>
      </c>
      <c r="JD227" s="243">
        <f t="shared" si="875"/>
        <v>0</v>
      </c>
      <c r="JE227" s="243">
        <f t="shared" si="876"/>
        <v>44.306840966077452</v>
      </c>
      <c r="JF227" s="243">
        <f t="shared" si="877"/>
        <v>21.712823269137225</v>
      </c>
      <c r="JG227" s="243">
        <f t="shared" si="1098"/>
        <v>547.16314638225799</v>
      </c>
      <c r="JH227" s="244">
        <v>20.48</v>
      </c>
      <c r="JI227" s="243">
        <f t="shared" si="1099"/>
        <v>4.5056000000000003</v>
      </c>
      <c r="JJ227" s="244">
        <v>25.82</v>
      </c>
      <c r="JK227" s="243">
        <f t="shared" si="878"/>
        <v>0</v>
      </c>
      <c r="JL227" s="243">
        <f t="shared" si="879"/>
        <v>5.7726318950903242</v>
      </c>
      <c r="JM227" s="243">
        <f t="shared" si="880"/>
        <v>2.8289115947545165</v>
      </c>
      <c r="JN227" s="243">
        <f t="shared" si="1100"/>
        <v>71.288572187813813</v>
      </c>
      <c r="JO227" s="244">
        <v>0</v>
      </c>
      <c r="JP227" s="243">
        <f t="shared" si="1101"/>
        <v>0</v>
      </c>
      <c r="JQ227" s="244">
        <v>0</v>
      </c>
      <c r="JR227" s="243">
        <f t="shared" si="881"/>
        <v>0</v>
      </c>
      <c r="JS227" s="243">
        <f t="shared" si="882"/>
        <v>0</v>
      </c>
      <c r="JT227" s="243">
        <f t="shared" si="883"/>
        <v>0</v>
      </c>
      <c r="JU227" s="243">
        <f t="shared" si="1102"/>
        <v>0</v>
      </c>
      <c r="JV227" s="244">
        <v>1.1202380952380999</v>
      </c>
      <c r="JW227" s="243">
        <f t="shared" si="1103"/>
        <v>0.24645238095238198</v>
      </c>
      <c r="JX227" s="244">
        <v>2.2983333333333298</v>
      </c>
      <c r="JY227" s="243">
        <f t="shared" si="884"/>
        <v>0</v>
      </c>
      <c r="JZ227" s="243">
        <f t="shared" si="885"/>
        <v>0.41642719186708949</v>
      </c>
      <c r="KA227" s="243">
        <f t="shared" si="886"/>
        <v>0.20407255006954506</v>
      </c>
      <c r="KB227" s="243">
        <f t="shared" si="1104"/>
        <v>5.1426282617525354</v>
      </c>
      <c r="KC227" s="244">
        <v>114.96</v>
      </c>
      <c r="KD227" s="243">
        <f t="shared" si="1105"/>
        <v>25.2912</v>
      </c>
      <c r="KE227" s="244">
        <v>64.653333333333293</v>
      </c>
      <c r="KF227" s="243">
        <f t="shared" si="887"/>
        <v>0</v>
      </c>
      <c r="KG227" s="243">
        <f t="shared" si="888"/>
        <v>23.281654868136549</v>
      </c>
      <c r="KH227" s="243">
        <f t="shared" si="889"/>
        <v>11.409309410073492</v>
      </c>
      <c r="KI227" s="243">
        <f t="shared" si="1106"/>
        <v>287.51459713385196</v>
      </c>
      <c r="KJ227" s="244">
        <v>48.736833333333202</v>
      </c>
      <c r="KK227" s="243">
        <f t="shared" si="1107"/>
        <v>10.722103333333305</v>
      </c>
      <c r="KL227" s="244">
        <v>47.240666666666598</v>
      </c>
      <c r="KM227" s="243">
        <f t="shared" si="890"/>
        <v>0</v>
      </c>
      <c r="KN227" s="243">
        <f t="shared" si="891"/>
        <v>12.123418154602732</v>
      </c>
      <c r="KO227" s="243">
        <f t="shared" si="892"/>
        <v>5.9411510743967924</v>
      </c>
      <c r="KP227" s="243">
        <f t="shared" si="1108"/>
        <v>149.71700707479914</v>
      </c>
      <c r="KQ227" s="243">
        <f t="shared" si="1109"/>
        <v>448.56983392857131</v>
      </c>
      <c r="KR227" s="243">
        <f t="shared" si="1109"/>
        <v>98.6853634642857</v>
      </c>
      <c r="KS227" s="243">
        <f t="shared" si="1110"/>
        <v>788.66894640473231</v>
      </c>
      <c r="KT227" s="243">
        <f t="shared" si="1111"/>
        <v>0</v>
      </c>
      <c r="KU227" s="243">
        <f t="shared" si="1112"/>
        <v>0</v>
      </c>
      <c r="KV227" s="243">
        <f t="shared" si="1113"/>
        <v>0</v>
      </c>
      <c r="KW227" s="243">
        <f t="shared" si="1114"/>
        <v>151.79032078958221</v>
      </c>
      <c r="KX227" s="243">
        <f t="shared" si="1115"/>
        <v>4.8927557643147646</v>
      </c>
      <c r="KY227" s="243">
        <f t="shared" si="1116"/>
        <v>129.47642232292725</v>
      </c>
      <c r="KZ227" s="243">
        <f t="shared" si="1117"/>
        <v>74.385723229358575</v>
      </c>
      <c r="LA227" s="243">
        <f t="shared" si="1117"/>
        <v>1874.5202253798359</v>
      </c>
      <c r="LB227" s="244">
        <v>101.97</v>
      </c>
      <c r="LC227" s="243">
        <f t="shared" si="1118"/>
        <v>22.433399999999999</v>
      </c>
      <c r="LD227" s="243">
        <f t="shared" si="893"/>
        <v>0</v>
      </c>
      <c r="LE227" s="243">
        <f t="shared" si="1119"/>
        <v>0</v>
      </c>
      <c r="LF227" s="243">
        <f t="shared" si="1120"/>
        <v>0</v>
      </c>
      <c r="LG227" s="244">
        <v>8.9034120853999994</v>
      </c>
      <c r="LH227" s="243">
        <f t="shared" si="894"/>
        <v>15.146581386244673</v>
      </c>
      <c r="LI227" s="243">
        <f t="shared" si="1121"/>
        <v>0.48822957222643676</v>
      </c>
      <c r="LJ227" s="243">
        <f t="shared" si="1122"/>
        <v>12.919961945614396</v>
      </c>
      <c r="LK227" s="243">
        <f t="shared" si="895"/>
        <v>7.4226696735822335</v>
      </c>
      <c r="LL227" s="243">
        <f t="shared" si="1123"/>
        <v>187.05127577427226</v>
      </c>
      <c r="LM227" s="243">
        <f t="shared" si="896"/>
        <v>0.54166666784117723</v>
      </c>
      <c r="LN227" s="244">
        <v>6.1545228937110799E-2</v>
      </c>
      <c r="LO227" s="243">
        <f t="shared" si="1124"/>
        <v>1.9838272432769494E-3</v>
      </c>
      <c r="LP227" s="243">
        <f t="shared" si="1125"/>
        <v>5.2497787819218517E-2</v>
      </c>
      <c r="LQ227" s="243">
        <f t="shared" si="897"/>
        <v>3.0160594838914402E-2</v>
      </c>
      <c r="LR227" s="243">
        <f t="shared" si="1126"/>
        <v>0.7600469899406429</v>
      </c>
      <c r="LS227" s="244">
        <v>596.743466666666</v>
      </c>
      <c r="LT227" s="243">
        <f t="shared" si="898"/>
        <v>67.803162818011515</v>
      </c>
      <c r="LU227" s="243">
        <f t="shared" si="1127"/>
        <v>2.1855432809610797</v>
      </c>
      <c r="LV227" s="243">
        <f t="shared" si="1128"/>
        <v>57.835775681802083</v>
      </c>
      <c r="LW227" s="243">
        <f t="shared" si="899"/>
        <v>33.227331474233878</v>
      </c>
      <c r="LX227" s="243">
        <f t="shared" si="1129"/>
        <v>837.32875315069361</v>
      </c>
      <c r="LY227" s="245">
        <f t="shared" si="900"/>
        <v>0</v>
      </c>
      <c r="LZ227" s="244">
        <v>0</v>
      </c>
      <c r="MA227" s="249">
        <f t="shared" si="1130"/>
        <v>0</v>
      </c>
      <c r="MB227" s="249">
        <f t="shared" si="1131"/>
        <v>0</v>
      </c>
      <c r="MC227" s="249">
        <f t="shared" si="901"/>
        <v>0</v>
      </c>
      <c r="MD227" s="247">
        <f t="shared" si="1132"/>
        <v>0</v>
      </c>
      <c r="ME227" s="250">
        <f t="shared" si="1133"/>
        <v>7161.3873865592814</v>
      </c>
      <c r="MF227" s="251">
        <f t="shared" si="1180"/>
        <v>2576.4561233127633</v>
      </c>
      <c r="MG227" s="252" t="e">
        <f t="shared" si="1134"/>
        <v>#REF!</v>
      </c>
      <c r="MH227" s="252" t="e">
        <f t="shared" si="1181"/>
        <v>#REF!</v>
      </c>
      <c r="MI227" s="252">
        <f t="shared" si="1135"/>
        <v>596.743466666666</v>
      </c>
      <c r="MJ227" s="252">
        <f t="shared" si="1136"/>
        <v>0</v>
      </c>
      <c r="MK227" s="252">
        <f t="shared" si="1182"/>
        <v>545.39683333333335</v>
      </c>
      <c r="ML227" s="252">
        <f t="shared" si="1137"/>
        <v>0</v>
      </c>
      <c r="MM227" s="252">
        <f t="shared" si="1138"/>
        <v>0</v>
      </c>
      <c r="MN227" s="252">
        <f t="shared" si="1139"/>
        <v>318.18916000000002</v>
      </c>
      <c r="MO227" s="252">
        <f t="shared" si="1140"/>
        <v>85.128860184587182</v>
      </c>
      <c r="MP227" s="253">
        <f t="shared" si="1141"/>
        <v>2.1815200047302459</v>
      </c>
      <c r="MQ227" s="254">
        <f t="shared" si="1183"/>
        <v>0</v>
      </c>
      <c r="MR227" s="255">
        <f t="shared" si="1142"/>
        <v>0</v>
      </c>
      <c r="MS227" s="255">
        <f t="shared" si="1184"/>
        <v>0</v>
      </c>
      <c r="MT227" s="255">
        <f t="shared" si="1185"/>
        <v>616.0506142761526</v>
      </c>
      <c r="MU227" s="255">
        <f t="shared" si="902"/>
        <v>19.857558627125378</v>
      </c>
      <c r="MV227" s="255">
        <f t="shared" si="1143"/>
        <v>641.0956607213825</v>
      </c>
      <c r="MW227" s="255" t="e">
        <f t="shared" si="903"/>
        <v>#REF!</v>
      </c>
      <c r="MX227" s="255" t="e">
        <f t="shared" si="904"/>
        <v>#REF!</v>
      </c>
      <c r="MY227" s="256" t="e">
        <f t="shared" si="1144"/>
        <v>#REF!</v>
      </c>
      <c r="MZ227" s="254">
        <f t="shared" si="1145"/>
        <v>351.81517608773282</v>
      </c>
      <c r="NA227" s="255">
        <f t="shared" si="905"/>
        <v>396.49570345087488</v>
      </c>
      <c r="NB227" s="255">
        <f t="shared" si="1146"/>
        <v>1.1825278220580073</v>
      </c>
      <c r="NC227" s="255">
        <f t="shared" si="906"/>
        <v>1.4663344993519292</v>
      </c>
      <c r="ND227" s="255">
        <f t="shared" si="1147"/>
        <v>359.56500393574197</v>
      </c>
      <c r="NE227" s="255">
        <f t="shared" si="1215"/>
        <v>0.97844665703508193</v>
      </c>
      <c r="NF227" s="256">
        <f t="shared" si="1186"/>
        <v>3.2887734042919745E-3</v>
      </c>
      <c r="NG227" s="257">
        <f t="shared" si="1187"/>
        <v>1.1250520310604855</v>
      </c>
      <c r="NH227" s="254">
        <f t="shared" si="1148"/>
        <v>755.29303261344421</v>
      </c>
      <c r="NI227" s="255">
        <f t="shared" si="907"/>
        <v>851.21524775535158</v>
      </c>
      <c r="NJ227" s="255" t="e">
        <f t="shared" si="1149"/>
        <v>#REF!</v>
      </c>
      <c r="NK227" s="255" t="e">
        <f t="shared" si="908"/>
        <v>#REF!</v>
      </c>
      <c r="NL227" s="255">
        <f t="shared" si="1150"/>
        <v>810.09198310828492</v>
      </c>
      <c r="NM227" s="255">
        <f t="shared" si="1188"/>
        <v>0.93235465646187521</v>
      </c>
      <c r="NN227" s="256" t="e">
        <f t="shared" si="1189"/>
        <v>#REF!</v>
      </c>
      <c r="NO227" s="257" t="e">
        <f t="shared" si="1216"/>
        <v>#REF!</v>
      </c>
      <c r="NP227" s="254">
        <f t="shared" si="1151"/>
        <v>73.735530507923386</v>
      </c>
      <c r="NQ227" s="255">
        <f t="shared" si="909"/>
        <v>83.099942882429659</v>
      </c>
      <c r="NR227" s="255">
        <f t="shared" si="1152"/>
        <v>64.848722580181345</v>
      </c>
      <c r="NS227" s="255">
        <f t="shared" si="910"/>
        <v>80.412415999424866</v>
      </c>
      <c r="NT227" s="255">
        <f t="shared" si="1153"/>
        <v>694.45782142791631</v>
      </c>
      <c r="NU227" s="255">
        <f t="shared" si="1154"/>
        <v>0.10617711865684132</v>
      </c>
      <c r="NV227" s="256">
        <f t="shared" si="1155"/>
        <v>9.3380361742981019E-2</v>
      </c>
      <c r="NW227" s="257">
        <f t="shared" si="911"/>
        <v>1.0358957808877343</v>
      </c>
      <c r="NX227" s="254">
        <f t="shared" si="1156"/>
        <v>25.566547489298753</v>
      </c>
      <c r="NY227" s="255">
        <f t="shared" si="912"/>
        <v>28.813499020439693</v>
      </c>
      <c r="NZ227" s="255">
        <f t="shared" si="1157"/>
        <v>9.092684593414288E-2</v>
      </c>
      <c r="OA227" s="255">
        <f t="shared" si="913"/>
        <v>0.11274928895833718</v>
      </c>
      <c r="OB227" s="255">
        <f t="shared" si="1158"/>
        <v>27.647646935930545</v>
      </c>
      <c r="OC227" s="255">
        <f t="shared" si="1190"/>
        <v>0.92472779142997441</v>
      </c>
      <c r="OD227" s="256">
        <f t="shared" si="1191"/>
        <v>3.2887734042919745E-3</v>
      </c>
      <c r="OE227" s="257">
        <f t="shared" si="1192"/>
        <v>1.1182297351286368</v>
      </c>
      <c r="OF227" s="254">
        <f t="shared" si="1159"/>
        <v>0</v>
      </c>
      <c r="OG227" s="255">
        <f t="shared" si="914"/>
        <v>0</v>
      </c>
      <c r="OH227" s="255">
        <f t="shared" si="1160"/>
        <v>0</v>
      </c>
      <c r="OI227" s="255">
        <f t="shared" si="915"/>
        <v>0</v>
      </c>
      <c r="OJ227" s="255">
        <f t="shared" si="1161"/>
        <v>0</v>
      </c>
      <c r="OK227" s="255"/>
      <c r="OL227" s="256"/>
      <c r="OM227" s="257"/>
      <c r="ON227" s="258"/>
      <c r="OO227" s="254">
        <f t="shared" si="1162"/>
        <v>0</v>
      </c>
      <c r="OP227" s="255">
        <f t="shared" si="916"/>
        <v>0</v>
      </c>
      <c r="OQ227" s="255">
        <f t="shared" si="1163"/>
        <v>0</v>
      </c>
      <c r="OR227" s="255">
        <f t="shared" si="917"/>
        <v>0</v>
      </c>
      <c r="OS227" s="255">
        <f t="shared" si="1164"/>
        <v>0</v>
      </c>
      <c r="OT227" s="255"/>
      <c r="OU227" s="256"/>
      <c r="OV227" s="257"/>
      <c r="OW227" s="258"/>
      <c r="OX227" s="254">
        <f t="shared" si="1165"/>
        <v>567.09525672630616</v>
      </c>
      <c r="OY227" s="255">
        <f t="shared" si="918"/>
        <v>639.1163543305471</v>
      </c>
      <c r="OZ227" s="255">
        <f t="shared" si="1166"/>
        <v>2.9823726410927294</v>
      </c>
      <c r="PA227" s="255">
        <f t="shared" si="919"/>
        <v>3.6981420749549843</v>
      </c>
      <c r="PB227" s="255">
        <f t="shared" si="1167"/>
        <v>906.83433440583644</v>
      </c>
      <c r="PC227" s="255">
        <f t="shared" si="1218"/>
        <v>0.62535706381019474</v>
      </c>
      <c r="PD227" s="259">
        <f t="shared" si="920"/>
        <v>3.2887734042919745E-3</v>
      </c>
      <c r="PE227" s="257">
        <f t="shared" si="1219"/>
        <v>1.0802096527209248</v>
      </c>
      <c r="PF227" s="254">
        <f t="shared" si="921"/>
        <v>10.06573612075899</v>
      </c>
      <c r="PG227" s="255">
        <f t="shared" si="922"/>
        <v>11.344084608095381</v>
      </c>
      <c r="PH227" s="255">
        <f t="shared" si="1168"/>
        <v>0.31178021844389409</v>
      </c>
      <c r="PI227" s="255">
        <f t="shared" si="923"/>
        <v>0.38660747087042868</v>
      </c>
      <c r="PJ227" s="255">
        <f t="shared" si="924"/>
        <v>94.801368196453154</v>
      </c>
      <c r="PK227" s="255">
        <f t="shared" si="1193"/>
        <v>0.1061771186666859</v>
      </c>
      <c r="PL227" s="259">
        <f t="shared" si="1194"/>
        <v>3.2887734045969059E-3</v>
      </c>
      <c r="PM227" s="257">
        <f t="shared" si="1195"/>
        <v>1.0142737996877724</v>
      </c>
      <c r="PN227" s="254">
        <f t="shared" si="925"/>
        <v>0.25794548008933904</v>
      </c>
      <c r="PO227" s="255">
        <f t="shared" si="926"/>
        <v>0.29070455606068513</v>
      </c>
      <c r="PP227" s="255">
        <f t="shared" si="1169"/>
        <v>7.989708568160352E-3</v>
      </c>
      <c r="PQ227" s="255">
        <f t="shared" si="927"/>
        <v>9.9072386245188365E-3</v>
      </c>
      <c r="PR227" s="255">
        <f t="shared" si="928"/>
        <v>2.4293885851158619</v>
      </c>
      <c r="PS227" s="255">
        <f t="shared" si="1196"/>
        <v>0.1061771186666859</v>
      </c>
      <c r="PT227" s="259">
        <f t="shared" si="1197"/>
        <v>3.2887734045969055E-3</v>
      </c>
      <c r="PU227" s="257">
        <f t="shared" si="1198"/>
        <v>1.0142737996877724</v>
      </c>
      <c r="PV227" s="254">
        <f t="shared" si="929"/>
        <v>192.62368319796798</v>
      </c>
      <c r="PW227" s="255">
        <f t="shared" si="930"/>
        <v>217.0868909641099</v>
      </c>
      <c r="PX227" s="255">
        <f t="shared" si="931"/>
        <v>0.6389635465523309</v>
      </c>
      <c r="PY227" s="255">
        <f t="shared" si="932"/>
        <v>0.79231479772489033</v>
      </c>
      <c r="PZ227" s="255">
        <f t="shared" si="933"/>
        <v>194.28627880487576</v>
      </c>
      <c r="QA227" s="255">
        <f t="shared" si="1170"/>
        <v>0.99144254747615213</v>
      </c>
      <c r="QB227" s="259">
        <f t="shared" si="934"/>
        <v>3.2887734042919741E-3</v>
      </c>
      <c r="QC227" s="257">
        <f t="shared" si="1171"/>
        <v>1.1267025091465013</v>
      </c>
      <c r="QD227" s="254">
        <f t="shared" si="935"/>
        <v>287.46993707449047</v>
      </c>
      <c r="QE227" s="255">
        <f t="shared" si="936"/>
        <v>323.97861908295079</v>
      </c>
      <c r="QF227" s="255">
        <f t="shared" si="937"/>
        <v>0.96101003666900886</v>
      </c>
      <c r="QG227" s="255">
        <f t="shared" si="938"/>
        <v>1.1916524454695709</v>
      </c>
      <c r="QH227" s="255">
        <f t="shared" si="939"/>
        <v>292.20925814312847</v>
      </c>
      <c r="QI227" s="255">
        <f t="shared" si="1199"/>
        <v>0.98378107148707583</v>
      </c>
      <c r="QJ227" s="259">
        <f t="shared" si="1200"/>
        <v>3.2887734042919741E-3</v>
      </c>
      <c r="QK227" s="257">
        <f t="shared" si="1201"/>
        <v>1.1257295016958888</v>
      </c>
      <c r="QL227" s="254">
        <f t="shared" si="940"/>
        <v>705.21643262682824</v>
      </c>
      <c r="QM227" s="255">
        <f t="shared" si="941"/>
        <v>794.77891957043539</v>
      </c>
      <c r="QN227" s="255">
        <f t="shared" si="942"/>
        <v>4.8927557643147646</v>
      </c>
      <c r="QO227" s="255">
        <f t="shared" si="943"/>
        <v>6.0670171477503079</v>
      </c>
      <c r="QP227" s="255">
        <f t="shared" si="1172"/>
        <v>1487.7144645871713</v>
      </c>
      <c r="QQ227" s="255">
        <f t="shared" si="1173"/>
        <v>0.47402673659055944</v>
      </c>
      <c r="QR227" s="259">
        <f t="shared" si="944"/>
        <v>3.2887734042919754E-3</v>
      </c>
      <c r="QS227" s="257">
        <f t="shared" si="1174"/>
        <v>1.0609907011640312</v>
      </c>
      <c r="QT227" s="254">
        <f t="shared" si="945"/>
        <v>140.16575357364957</v>
      </c>
      <c r="QU227" s="255">
        <f t="shared" si="946"/>
        <v>157.96680427750306</v>
      </c>
      <c r="QV227" s="255">
        <f t="shared" si="947"/>
        <v>0.48822957222643676</v>
      </c>
      <c r="QW227" s="255">
        <f t="shared" si="948"/>
        <v>0.60540466956078154</v>
      </c>
      <c r="QX227" s="255">
        <f t="shared" si="949"/>
        <v>148.45339347164466</v>
      </c>
      <c r="QY227" s="255">
        <f t="shared" si="1202"/>
        <v>0.94417345603097935</v>
      </c>
      <c r="QZ227" s="259">
        <f t="shared" si="1203"/>
        <v>3.2887734042919745E-3</v>
      </c>
      <c r="RA227" s="257">
        <f t="shared" si="1204"/>
        <v>1.1206993345329643</v>
      </c>
      <c r="RB227" s="254">
        <f t="shared" si="950"/>
        <v>6.4047301139446594E-2</v>
      </c>
      <c r="RC227" s="255">
        <f t="shared" si="951"/>
        <v>7.2181308384156317E-2</v>
      </c>
      <c r="RD227" s="255">
        <f t="shared" si="1175"/>
        <v>1.9838272432769494E-3</v>
      </c>
      <c r="RE227" s="255">
        <f t="shared" si="952"/>
        <v>2.4599457816634174E-3</v>
      </c>
      <c r="RF227" s="255">
        <f t="shared" si="953"/>
        <v>0.60321189677828801</v>
      </c>
      <c r="RG227" s="255">
        <f t="shared" si="1205"/>
        <v>0.1061771186568413</v>
      </c>
      <c r="RH227" s="259">
        <f t="shared" si="1206"/>
        <v>3.2887734042919745E-3</v>
      </c>
      <c r="RI227" s="257">
        <f t="shared" si="1207"/>
        <v>1.0142737996864488</v>
      </c>
      <c r="RJ227" s="254">
        <f t="shared" si="954"/>
        <v>70.559646331798547</v>
      </c>
      <c r="RK227" s="255">
        <f t="shared" si="955"/>
        <v>79.520721415936961</v>
      </c>
      <c r="RL227" s="255">
        <f t="shared" si="1176"/>
        <v>2.1855432809610797</v>
      </c>
      <c r="RM227" s="255">
        <f t="shared" si="956"/>
        <v>2.7100736683917388</v>
      </c>
      <c r="RN227" s="255">
        <f t="shared" si="957"/>
        <v>664.54662948467751</v>
      </c>
      <c r="RO227" s="255">
        <f t="shared" si="1208"/>
        <v>0.10617711865684129</v>
      </c>
      <c r="RP227" s="259">
        <f t="shared" si="1209"/>
        <v>3.2887734042919736E-3</v>
      </c>
      <c r="RQ227" s="257">
        <f t="shared" si="1210"/>
        <v>1.0142737996864488</v>
      </c>
      <c r="RR227" s="254">
        <f t="shared" si="958"/>
        <v>0</v>
      </c>
      <c r="RS227" s="255">
        <f t="shared" si="959"/>
        <v>0</v>
      </c>
      <c r="RT227" s="255">
        <f t="shared" si="1177"/>
        <v>0</v>
      </c>
      <c r="RU227" s="255">
        <f t="shared" si="960"/>
        <v>0</v>
      </c>
      <c r="RV227" s="255">
        <f t="shared" si="961"/>
        <v>0</v>
      </c>
      <c r="RW227" s="255"/>
      <c r="RX227" s="259"/>
      <c r="RY227" s="257"/>
      <c r="RZ227" s="260"/>
      <c r="SA227" s="242" t="e">
        <f t="shared" si="962"/>
        <v>#REF!</v>
      </c>
      <c r="SB227" s="242">
        <f t="shared" si="963"/>
        <v>0.27653778923466732</v>
      </c>
      <c r="SC227" s="242">
        <f t="shared" si="964"/>
        <v>0.33045075410318725</v>
      </c>
      <c r="SD227" s="242">
        <f t="shared" si="965"/>
        <v>2.0687250099879779E-2</v>
      </c>
      <c r="SE227" s="242">
        <f t="shared" si="966"/>
        <v>0</v>
      </c>
      <c r="SF227" s="262">
        <v>0</v>
      </c>
      <c r="SG227" s="242">
        <f t="shared" si="967"/>
        <v>0</v>
      </c>
      <c r="SH227" s="262">
        <v>0</v>
      </c>
      <c r="SI227" s="242">
        <f t="shared" si="968"/>
        <v>0.5807207093027692</v>
      </c>
      <c r="SJ227" s="242">
        <f t="shared" si="969"/>
        <v>4.4222337666386877E-2</v>
      </c>
      <c r="SK227" s="242">
        <f t="shared" si="970"/>
        <v>1.1157011796565498E-3</v>
      </c>
      <c r="SL227" s="242">
        <f t="shared" si="971"/>
        <v>0.15030211472014327</v>
      </c>
      <c r="SM227" s="242">
        <f t="shared" si="972"/>
        <v>0.22537104623951693</v>
      </c>
      <c r="SN227" s="242">
        <f t="shared" si="973"/>
        <v>0.87436243682927817</v>
      </c>
      <c r="SO227" s="242">
        <f t="shared" si="974"/>
        <v>0.11229407332020303</v>
      </c>
      <c r="SP227" s="242">
        <f t="shared" si="975"/>
        <v>2.0285475993728978E-4</v>
      </c>
      <c r="SQ227" s="242">
        <f t="shared" si="976"/>
        <v>0.30965779104427282</v>
      </c>
      <c r="SR227" s="242">
        <f t="shared" si="977"/>
        <v>0</v>
      </c>
      <c r="SS227" s="242" t="e">
        <f t="shared" si="978"/>
        <v>#REF!</v>
      </c>
      <c r="ST227" s="242" t="e">
        <f t="shared" si="979"/>
        <v>#REF!</v>
      </c>
      <c r="SU227" s="242" t="e">
        <f t="shared" si="1211"/>
        <v>#REF!</v>
      </c>
      <c r="SV227" s="242" t="e">
        <f t="shared" si="1212"/>
        <v>#REF!</v>
      </c>
      <c r="SW227" s="242" t="e">
        <f t="shared" si="980"/>
        <v>#REF!</v>
      </c>
      <c r="SX227" s="242" t="e">
        <f t="shared" si="980"/>
        <v>#REF!</v>
      </c>
      <c r="SY227" s="242" t="e">
        <f t="shared" si="980"/>
        <v>#REF!</v>
      </c>
      <c r="SZ227" s="263" t="e">
        <f t="shared" si="980"/>
        <v>#REF!</v>
      </c>
      <c r="TA227" s="264">
        <f t="shared" si="981"/>
        <v>1492.7460420000002</v>
      </c>
      <c r="TB227" s="264">
        <f t="shared" si="982"/>
        <v>674.23185799999999</v>
      </c>
      <c r="TC227" s="264">
        <f t="shared" si="983"/>
        <v>875.02019000000007</v>
      </c>
      <c r="TD227" s="264">
        <f t="shared" si="984"/>
        <v>50.745685000000002</v>
      </c>
      <c r="TE227" s="264">
        <f t="shared" si="985"/>
        <v>0</v>
      </c>
      <c r="TF227" s="264">
        <f t="shared" si="985"/>
        <v>0</v>
      </c>
      <c r="TG227" s="264">
        <f t="shared" si="986"/>
        <v>1474.6421760000001</v>
      </c>
      <c r="TH227" s="264">
        <f t="shared" si="987"/>
        <v>119.59523600000001</v>
      </c>
      <c r="TI227" s="264">
        <f t="shared" si="988"/>
        <v>3.0173110000000003</v>
      </c>
      <c r="TJ227" s="264">
        <f t="shared" si="989"/>
        <v>365.91753399999999</v>
      </c>
      <c r="TK227" s="264">
        <f t="shared" si="990"/>
        <v>549.15060200000005</v>
      </c>
      <c r="TL227" s="264">
        <f t="shared" si="991"/>
        <v>2260.5145410000005</v>
      </c>
      <c r="TM227" s="264">
        <f t="shared" si="992"/>
        <v>274.849602</v>
      </c>
      <c r="TN227" s="264">
        <f t="shared" si="993"/>
        <v>0.54860200000000003</v>
      </c>
      <c r="TO227" s="264">
        <f t="shared" si="994"/>
        <v>837.44095300000015</v>
      </c>
      <c r="TP227" s="264">
        <f t="shared" si="994"/>
        <v>0</v>
      </c>
      <c r="TQ227" s="264"/>
      <c r="TR227" s="264"/>
      <c r="TS227" s="264" t="e">
        <f t="shared" si="995"/>
        <v>#REF!</v>
      </c>
      <c r="TT227" s="264">
        <f t="shared" si="996"/>
        <v>758.54592124858482</v>
      </c>
      <c r="TU227" s="264">
        <f t="shared" si="997"/>
        <v>906.42972301258374</v>
      </c>
      <c r="TV227" s="264">
        <f t="shared" si="998"/>
        <v>56.745333896471237</v>
      </c>
      <c r="TW227" s="264">
        <f t="shared" si="998"/>
        <v>0</v>
      </c>
      <c r="TX227" s="264">
        <f t="shared" si="999"/>
        <v>0</v>
      </c>
      <c r="TY227" s="264">
        <f t="shared" si="1000"/>
        <v>1592.9227128245891</v>
      </c>
      <c r="TZ227" s="264">
        <f t="shared" si="1001"/>
        <v>121.30231444227587</v>
      </c>
      <c r="UA227" s="264">
        <f t="shared" si="1002"/>
        <v>3.0603794928097128</v>
      </c>
      <c r="UB227" s="264">
        <f t="shared" si="1003"/>
        <v>412.2802036985002</v>
      </c>
      <c r="UC227" s="264">
        <f t="shared" si="1004"/>
        <v>618.19503354545736</v>
      </c>
      <c r="UD227" s="264">
        <f t="shared" si="1005"/>
        <v>2398.3849078470785</v>
      </c>
      <c r="UE227" s="264">
        <f t="shared" si="1006"/>
        <v>308.02376605805011</v>
      </c>
      <c r="UF227" s="264">
        <f t="shared" si="1007"/>
        <v>0.55643263505558527</v>
      </c>
      <c r="UG227" s="264">
        <f t="shared" si="1008"/>
        <v>849.39441741235089</v>
      </c>
      <c r="UH227" s="264">
        <f t="shared" si="1008"/>
        <v>0</v>
      </c>
      <c r="UI227" s="191"/>
      <c r="UJ227" s="191"/>
      <c r="UK227" s="191"/>
      <c r="UL227" s="191"/>
      <c r="UM227" s="189"/>
      <c r="UN227" s="191"/>
      <c r="UO227" s="191"/>
      <c r="UP227" s="191"/>
      <c r="UQ227" s="191"/>
      <c r="UR227" s="191"/>
      <c r="US227" s="191"/>
      <c r="UT227" s="191"/>
      <c r="UU227" s="191"/>
      <c r="UV227" s="192"/>
      <c r="UW227" s="191"/>
      <c r="UX227" s="191"/>
      <c r="UY227" s="191"/>
      <c r="UZ227" s="191"/>
      <c r="VA227" s="191"/>
      <c r="VB227" s="191"/>
      <c r="VC227" s="191"/>
      <c r="VD227" s="191"/>
      <c r="VE227" s="191"/>
      <c r="VF227" s="191"/>
      <c r="VG227" s="191"/>
      <c r="VH227" s="191"/>
      <c r="VI227" s="191"/>
      <c r="VJ227" s="191"/>
      <c r="VK227" s="191"/>
      <c r="VL227" s="191"/>
      <c r="VM227" s="191"/>
      <c r="VN227" s="219"/>
      <c r="VO227" s="191"/>
      <c r="VP227" s="191"/>
      <c r="VQ227" s="191"/>
      <c r="VR227" s="191"/>
      <c r="VS227" s="191"/>
      <c r="VT227" s="191"/>
      <c r="VU227" s="191"/>
      <c r="VV227" s="191"/>
    </row>
    <row r="228" spans="1:594" ht="23.1" hidden="1" customHeight="1" thickBot="1" x14ac:dyDescent="0.35">
      <c r="A228" s="265">
        <v>191</v>
      </c>
      <c r="B228" s="266" t="s">
        <v>184</v>
      </c>
      <c r="C228" s="265">
        <v>5</v>
      </c>
      <c r="D228" s="267">
        <v>4139.7299999999996</v>
      </c>
      <c r="E228" s="239"/>
      <c r="F228" s="240">
        <f t="shared" si="1009"/>
        <v>4139.7299999999996</v>
      </c>
      <c r="G228" s="240"/>
      <c r="H228" s="268">
        <f>1815.5+108</f>
        <v>1923.5</v>
      </c>
      <c r="I228" s="269">
        <v>2.9375</v>
      </c>
      <c r="J228" s="269">
        <v>2.9375</v>
      </c>
      <c r="K228" s="269">
        <f t="shared" si="1220"/>
        <v>2.2957999999999998</v>
      </c>
      <c r="L228" s="269">
        <f t="shared" si="1221"/>
        <v>2.5444</v>
      </c>
      <c r="M228" s="269">
        <v>0.3599</v>
      </c>
      <c r="N228" s="269">
        <v>0.24859999999999999</v>
      </c>
      <c r="O228" s="269">
        <v>0.3931</v>
      </c>
      <c r="P228" s="269">
        <v>1.66E-2</v>
      </c>
      <c r="Q228" s="269">
        <v>0</v>
      </c>
      <c r="R228" s="269">
        <v>0</v>
      </c>
      <c r="S228" s="269">
        <v>0.50680000000000003</v>
      </c>
      <c r="T228" s="269">
        <v>2.6800000000000001E-2</v>
      </c>
      <c r="U228" s="269">
        <v>6.9999999999999999E-4</v>
      </c>
      <c r="V228" s="269">
        <v>4.6300000000000001E-2</v>
      </c>
      <c r="W228" s="269">
        <v>0.1202</v>
      </c>
      <c r="X228" s="269">
        <v>0.85309999999999997</v>
      </c>
      <c r="Y228" s="269">
        <v>9.8500000000000004E-2</v>
      </c>
      <c r="Z228" s="269">
        <v>2.0000000000000001E-4</v>
      </c>
      <c r="AA228" s="269">
        <v>0.26669999999999999</v>
      </c>
      <c r="AB228" s="269">
        <v>0</v>
      </c>
      <c r="AC228" s="244">
        <v>392.34</v>
      </c>
      <c r="AD228" s="243">
        <f t="shared" si="1217"/>
        <v>86.314799999999991</v>
      </c>
      <c r="AE228" s="243">
        <f t="shared" si="806"/>
        <v>0</v>
      </c>
      <c r="AF228" s="243">
        <f t="shared" si="1010"/>
        <v>0</v>
      </c>
      <c r="AG228" s="243">
        <f t="shared" si="1011"/>
        <v>0</v>
      </c>
      <c r="AH228" s="244">
        <v>14.145867622124999</v>
      </c>
      <c r="AI228" s="243">
        <f t="shared" si="807"/>
        <v>55.992978172431478</v>
      </c>
      <c r="AJ228" s="243">
        <f t="shared" si="1012"/>
        <v>1.8048579467335675</v>
      </c>
      <c r="AK228" s="243">
        <f t="shared" si="1013"/>
        <v>47.761744301351769</v>
      </c>
      <c r="AL228" s="243">
        <f t="shared" si="808"/>
        <v>27.439682289727827</v>
      </c>
      <c r="AM228" s="243">
        <f t="shared" si="1014"/>
        <v>691.4799937011411</v>
      </c>
      <c r="AN228" s="244">
        <v>543.80999999999995</v>
      </c>
      <c r="AO228" s="244">
        <v>119.6382</v>
      </c>
      <c r="AP228" s="243">
        <f t="shared" si="1015"/>
        <v>0</v>
      </c>
      <c r="AQ228" s="243">
        <f t="shared" si="1016"/>
        <v>0</v>
      </c>
      <c r="AR228" s="243">
        <f t="shared" si="1017"/>
        <v>0</v>
      </c>
      <c r="AS228" s="244">
        <v>64.876604029633299</v>
      </c>
      <c r="AT228" s="244" t="e">
        <f t="shared" si="809"/>
        <v>#REF!</v>
      </c>
      <c r="AU228" s="243">
        <f t="shared" si="810"/>
        <v>82.753692382864699</v>
      </c>
      <c r="AV228" s="243">
        <f t="shared" si="1018"/>
        <v>2.6674533877945463</v>
      </c>
      <c r="AW228" s="243">
        <f t="shared" si="1019"/>
        <v>70.588506355411653</v>
      </c>
      <c r="AX228" s="243">
        <f t="shared" si="811"/>
        <v>40.5539248206249</v>
      </c>
      <c r="AY228" s="243">
        <f t="shared" si="1020"/>
        <v>1021.9589054797474</v>
      </c>
      <c r="AZ228" s="244">
        <v>199</v>
      </c>
      <c r="BA228" s="243">
        <f t="shared" si="1021"/>
        <v>1014.3361666666665</v>
      </c>
      <c r="BB228" s="243">
        <f t="shared" si="1022"/>
        <v>105.78077166666667</v>
      </c>
      <c r="BC228" s="243">
        <f t="shared" si="1023"/>
        <v>84.624617333333333</v>
      </c>
      <c r="BD228" s="243">
        <f t="shared" si="1024"/>
        <v>21.156154333333333</v>
      </c>
      <c r="BE228" s="244">
        <v>39.667789374999998</v>
      </c>
      <c r="BF228" s="243">
        <f t="shared" si="1025"/>
        <v>31.7342315</v>
      </c>
      <c r="BG228" s="243">
        <f t="shared" si="1026"/>
        <v>7.9335578749999982</v>
      </c>
      <c r="BH228" s="243">
        <f t="shared" si="812"/>
        <v>131.77701494732412</v>
      </c>
      <c r="BI228" s="243">
        <f t="shared" si="1027"/>
        <v>4.2476539092469201</v>
      </c>
      <c r="BJ228" s="243">
        <f t="shared" si="1028"/>
        <v>112.40516754310362</v>
      </c>
      <c r="BK228" s="243">
        <f t="shared" si="813"/>
        <v>64.578087132782869</v>
      </c>
      <c r="BL228" s="243">
        <f t="shared" si="1029"/>
        <v>1627.3677957461282</v>
      </c>
      <c r="BM228" s="244">
        <v>25.34</v>
      </c>
      <c r="BN228" s="243">
        <f t="shared" si="1030"/>
        <v>5.5747999999999998</v>
      </c>
      <c r="BO228" s="243">
        <f t="shared" si="814"/>
        <v>0</v>
      </c>
      <c r="BP228" s="243">
        <f t="shared" si="1031"/>
        <v>0</v>
      </c>
      <c r="BQ228" s="243">
        <f t="shared" si="1032"/>
        <v>0</v>
      </c>
      <c r="BR228" s="244">
        <v>2.6302872529333299</v>
      </c>
      <c r="BS228" s="243">
        <f t="shared" si="815"/>
        <v>3.8114585911763821</v>
      </c>
      <c r="BT228" s="243">
        <f t="shared" si="1033"/>
        <v>0.12285721444832189</v>
      </c>
      <c r="BU228" s="243">
        <f t="shared" si="1034"/>
        <v>3.2511560661473506</v>
      </c>
      <c r="BV228" s="243">
        <f t="shared" si="816"/>
        <v>1.8678272922054857</v>
      </c>
      <c r="BW228" s="243">
        <f t="shared" si="1035"/>
        <v>47.069247763578232</v>
      </c>
      <c r="BX228" s="244">
        <v>0</v>
      </c>
      <c r="BY228" s="243">
        <f t="shared" si="817"/>
        <v>0</v>
      </c>
      <c r="BZ228" s="243">
        <f t="shared" si="1036"/>
        <v>0</v>
      </c>
      <c r="CA228" s="243">
        <f t="shared" si="1037"/>
        <v>0</v>
      </c>
      <c r="CB228" s="243">
        <f t="shared" si="818"/>
        <v>0</v>
      </c>
      <c r="CC228" s="243">
        <f t="shared" si="1038"/>
        <v>0</v>
      </c>
      <c r="CD228" s="245"/>
      <c r="CE228" s="243">
        <f t="shared" si="819"/>
        <v>0</v>
      </c>
      <c r="CF228" s="243">
        <f t="shared" si="1039"/>
        <v>0</v>
      </c>
      <c r="CG228" s="243">
        <f t="shared" si="1040"/>
        <v>0</v>
      </c>
      <c r="CH228" s="243">
        <f t="shared" si="820"/>
        <v>0</v>
      </c>
      <c r="CI228" s="243">
        <f t="shared" si="1041"/>
        <v>0</v>
      </c>
      <c r="CJ228" s="245"/>
      <c r="CK228" s="243">
        <f t="shared" si="821"/>
        <v>0</v>
      </c>
      <c r="CL228" s="243">
        <f t="shared" si="1042"/>
        <v>0</v>
      </c>
      <c r="CM228" s="243">
        <f t="shared" si="1043"/>
        <v>0</v>
      </c>
      <c r="CN228" s="243">
        <f t="shared" si="822"/>
        <v>0</v>
      </c>
      <c r="CO228" s="243">
        <f t="shared" si="1044"/>
        <v>0</v>
      </c>
      <c r="CP228" s="243">
        <v>0</v>
      </c>
      <c r="CQ228" s="243">
        <f t="shared" si="823"/>
        <v>0</v>
      </c>
      <c r="CR228" s="243">
        <f t="shared" si="1178"/>
        <v>0</v>
      </c>
      <c r="CS228" s="243">
        <f t="shared" si="1045"/>
        <v>0</v>
      </c>
      <c r="CT228" s="243">
        <f t="shared" si="824"/>
        <v>0</v>
      </c>
      <c r="CU228" s="243">
        <f t="shared" si="1046"/>
        <v>0</v>
      </c>
      <c r="CV228" s="243"/>
      <c r="CW228" s="243">
        <f t="shared" si="825"/>
        <v>0</v>
      </c>
      <c r="CX228" s="243">
        <f t="shared" si="1179"/>
        <v>0</v>
      </c>
      <c r="CY228" s="243">
        <f t="shared" si="1047"/>
        <v>0</v>
      </c>
      <c r="CZ228" s="243">
        <f t="shared" si="826"/>
        <v>0</v>
      </c>
      <c r="DA228" s="243">
        <f t="shared" si="1048"/>
        <v>0</v>
      </c>
      <c r="DB228" s="244">
        <v>39.020000000000003</v>
      </c>
      <c r="DC228" s="243">
        <f t="shared" si="1049"/>
        <v>8.5844000000000005</v>
      </c>
      <c r="DD228" s="243">
        <f t="shared" si="827"/>
        <v>0</v>
      </c>
      <c r="DE228" s="244">
        <v>1.60789123624</v>
      </c>
      <c r="DF228" s="244">
        <v>4.0081349000000002E-2</v>
      </c>
      <c r="DG228" s="243">
        <f t="shared" si="828"/>
        <v>5.5961511505508987</v>
      </c>
      <c r="DH228" s="243">
        <f t="shared" si="829"/>
        <v>2.7424261867895456</v>
      </c>
      <c r="DI228" s="243">
        <f t="shared" si="1050"/>
        <v>69.109139907096534</v>
      </c>
      <c r="DJ228" s="244">
        <v>222.83</v>
      </c>
      <c r="DK228" s="243">
        <f t="shared" si="1051"/>
        <v>49.022600000000004</v>
      </c>
      <c r="DL228" s="243">
        <f t="shared" si="830"/>
        <v>0</v>
      </c>
      <c r="DM228" s="244">
        <v>9.3461331142150108</v>
      </c>
      <c r="DN228" s="244">
        <v>10.6641416526667</v>
      </c>
      <c r="DO228" s="243">
        <f t="shared" si="831"/>
        <v>33.162032135671161</v>
      </c>
      <c r="DP228" s="243">
        <f t="shared" si="832"/>
        <v>16.251245345127646</v>
      </c>
      <c r="DQ228" s="243">
        <f t="shared" si="1052"/>
        <v>409.53138269721666</v>
      </c>
      <c r="DR228" s="244">
        <v>48.66</v>
      </c>
      <c r="DS228" s="243">
        <f t="shared" si="1053"/>
        <v>10.7052</v>
      </c>
      <c r="DT228" s="243">
        <f t="shared" si="833"/>
        <v>0</v>
      </c>
      <c r="DU228" s="244">
        <v>2.0581113945300098</v>
      </c>
      <c r="DV228" s="244">
        <v>0</v>
      </c>
      <c r="DW228" s="243">
        <f t="shared" si="834"/>
        <v>6.9790370836704785</v>
      </c>
      <c r="DX228" s="243">
        <f t="shared" si="835"/>
        <v>3.4201174239100243</v>
      </c>
      <c r="DY228" s="243">
        <f t="shared" si="836"/>
        <v>86.18695908253261</v>
      </c>
      <c r="DZ228" s="244">
        <v>213.88</v>
      </c>
      <c r="EA228" s="243">
        <f t="shared" si="1054"/>
        <v>47.053599999999996</v>
      </c>
      <c r="EB228" s="243">
        <f t="shared" si="837"/>
        <v>0</v>
      </c>
      <c r="EC228" s="244">
        <v>8.8596421678549895</v>
      </c>
      <c r="ED228" s="244">
        <v>6.5587662000000005E-2</v>
      </c>
      <c r="EE228" s="243">
        <f t="shared" si="838"/>
        <v>30.661889402892065</v>
      </c>
      <c r="EF228" s="243">
        <f t="shared" si="839"/>
        <v>15.026035961637355</v>
      </c>
      <c r="EG228" s="243">
        <f t="shared" si="840"/>
        <v>378.65610623326131</v>
      </c>
      <c r="EH228" s="244">
        <v>11.15</v>
      </c>
      <c r="EI228" s="243">
        <f t="shared" si="1055"/>
        <v>2.4530000000000003</v>
      </c>
      <c r="EJ228" s="243">
        <f t="shared" si="841"/>
        <v>0</v>
      </c>
      <c r="EK228" s="244">
        <v>0.47023162756999898</v>
      </c>
      <c r="EL228" s="244">
        <v>0</v>
      </c>
      <c r="EM228" s="243">
        <f t="shared" si="842"/>
        <v>1.5990281732782312</v>
      </c>
      <c r="EN228" s="243">
        <f t="shared" si="843"/>
        <v>0.78361299004241169</v>
      </c>
      <c r="EO228" s="243">
        <f t="shared" si="1056"/>
        <v>19.747047349068772</v>
      </c>
      <c r="EP228" s="244">
        <v>0</v>
      </c>
      <c r="EQ228" s="244">
        <v>480.20868000000002</v>
      </c>
      <c r="ER228" s="244">
        <v>0</v>
      </c>
      <c r="ES228" s="244">
        <v>0</v>
      </c>
      <c r="ET228" s="244">
        <v>0</v>
      </c>
      <c r="EU228" s="243">
        <f t="shared" si="844"/>
        <v>54.56225184757632</v>
      </c>
      <c r="EV228" s="243">
        <f t="shared" si="1057"/>
        <v>1.7587404180487451</v>
      </c>
      <c r="EW228" s="243">
        <f t="shared" si="1058"/>
        <v>46.541341545089921</v>
      </c>
      <c r="EX228" s="243">
        <f t="shared" si="845"/>
        <v>26.738546592378817</v>
      </c>
      <c r="EY228" s="243">
        <f t="shared" si="1059"/>
        <v>673.81137412794612</v>
      </c>
      <c r="EZ228" s="245">
        <f t="shared" si="1060"/>
        <v>535.54</v>
      </c>
      <c r="FA228" s="245">
        <f t="shared" si="1060"/>
        <v>117.81880000000001</v>
      </c>
      <c r="FB228" s="245">
        <f t="shared" si="1060"/>
        <v>0</v>
      </c>
      <c r="FC228" s="245">
        <f t="shared" si="1061"/>
        <v>0</v>
      </c>
      <c r="FD228" s="245">
        <f t="shared" si="1062"/>
        <v>0</v>
      </c>
      <c r="FE228" s="245">
        <f t="shared" si="1063"/>
        <v>33.111820204076707</v>
      </c>
      <c r="FF228" s="245">
        <f t="shared" si="1064"/>
        <v>132.56038979363916</v>
      </c>
      <c r="FG228" s="245">
        <f t="shared" si="1065"/>
        <v>4.2729049382650377</v>
      </c>
      <c r="FH228" s="245">
        <f t="shared" si="1066"/>
        <v>113.07338256439769</v>
      </c>
      <c r="FI228" s="245">
        <f t="shared" si="1067"/>
        <v>64.961984499885801</v>
      </c>
      <c r="FJ228" s="245">
        <f t="shared" si="1067"/>
        <v>1637.042009397122</v>
      </c>
      <c r="FK228" s="244">
        <f t="shared" si="846"/>
        <v>78.982000171258761</v>
      </c>
      <c r="FL228" s="244">
        <v>8.97408973275855</v>
      </c>
      <c r="FM228" s="243">
        <f t="shared" si="1068"/>
        <v>0.28926764922184595</v>
      </c>
      <c r="FN228" s="243">
        <f t="shared" si="1069"/>
        <v>7.6548558969923333</v>
      </c>
      <c r="FO228" s="244">
        <v>4.3978044866379298</v>
      </c>
      <c r="FP228" s="244">
        <f t="shared" si="1070"/>
        <v>110.82467326878628</v>
      </c>
      <c r="FQ228" s="244">
        <f t="shared" si="847"/>
        <v>2.024000004388693</v>
      </c>
      <c r="FR228" s="244">
        <v>0.229970849296084</v>
      </c>
      <c r="FS228" s="243">
        <f t="shared" si="1071"/>
        <v>7.4127993976477709E-3</v>
      </c>
      <c r="FT228" s="243">
        <f t="shared" si="1072"/>
        <v>0.1961640416235659</v>
      </c>
      <c r="FU228" s="244">
        <v>0.112698542464804</v>
      </c>
      <c r="FV228" s="244">
        <f t="shared" si="1073"/>
        <v>2.8400032753794973</v>
      </c>
      <c r="FW228" s="270">
        <v>1.6531000000000001E-2</v>
      </c>
      <c r="FX228" s="243">
        <f t="shared" si="1074"/>
        <v>73.856029662171366</v>
      </c>
      <c r="FY228" s="243">
        <f t="shared" si="1075"/>
        <v>16.248326525677701</v>
      </c>
      <c r="FZ228" s="243">
        <f t="shared" si="848"/>
        <v>0</v>
      </c>
      <c r="GA228" s="243">
        <f t="shared" si="1076"/>
        <v>0</v>
      </c>
      <c r="GB228" s="243">
        <f t="shared" si="1077"/>
        <v>0</v>
      </c>
      <c r="GC228" s="243">
        <f t="shared" si="1078"/>
        <v>1.2872282314755599</v>
      </c>
      <c r="GD228" s="243">
        <f t="shared" si="849"/>
        <v>10.38409102858412</v>
      </c>
      <c r="GE228" s="243">
        <f t="shared" si="1079"/>
        <v>0.33471713461693398</v>
      </c>
      <c r="GF228" s="243">
        <f t="shared" si="1080"/>
        <v>8.857580301977686</v>
      </c>
      <c r="GG228" s="243">
        <f t="shared" si="850"/>
        <v>5.0887837723954377</v>
      </c>
      <c r="GH228" s="247">
        <f t="shared" si="1081"/>
        <v>128.23735106436501</v>
      </c>
      <c r="GI228" s="244">
        <v>144</v>
      </c>
      <c r="GJ228" s="244">
        <v>4074.96</v>
      </c>
      <c r="GK228" s="244">
        <v>896.49120000000005</v>
      </c>
      <c r="GL228" s="244">
        <v>2499.4721033863202</v>
      </c>
      <c r="GM228" s="244">
        <v>71.022008333333304</v>
      </c>
      <c r="GN228" s="271">
        <v>190.23</v>
      </c>
      <c r="GO228" s="243">
        <f t="shared" si="1082"/>
        <v>41.8506</v>
      </c>
      <c r="GP228" s="243">
        <f t="shared" si="851"/>
        <v>0</v>
      </c>
      <c r="GQ228" s="243">
        <f t="shared" si="1083"/>
        <v>0</v>
      </c>
      <c r="GR228" s="243">
        <f t="shared" si="1084"/>
        <v>0</v>
      </c>
      <c r="GS228" s="244">
        <v>3.7780316975833301</v>
      </c>
      <c r="GT228" s="244">
        <v>2.1063331908124998</v>
      </c>
      <c r="GU228" s="245"/>
      <c r="GV228" s="243">
        <f t="shared" si="852"/>
        <v>27.038045928574864</v>
      </c>
      <c r="GW228" s="243">
        <f t="shared" si="1085"/>
        <v>0.8715348540321517</v>
      </c>
      <c r="GX228" s="243">
        <f t="shared" si="1086"/>
        <v>23.063324691748932</v>
      </c>
      <c r="GY228" s="243">
        <f t="shared" si="853"/>
        <v>13.250150540848537</v>
      </c>
      <c r="GZ228" s="243">
        <f t="shared" si="1087"/>
        <v>333.90379362938313</v>
      </c>
      <c r="HA228" s="244">
        <v>0</v>
      </c>
      <c r="HB228" s="244">
        <v>44</v>
      </c>
      <c r="HC228" s="244">
        <v>0</v>
      </c>
      <c r="HD228" s="244">
        <v>0</v>
      </c>
      <c r="HE228" s="244">
        <v>132.16999999999999</v>
      </c>
      <c r="HF228" s="243">
        <f t="shared" si="1088"/>
        <v>29.077399999999997</v>
      </c>
      <c r="HG228" s="243">
        <f t="shared" si="854"/>
        <v>0</v>
      </c>
      <c r="HH228" s="244">
        <v>5.6818549566500103</v>
      </c>
      <c r="HI228" s="244">
        <v>136.81099765693301</v>
      </c>
      <c r="HJ228" s="243">
        <f t="shared" si="855"/>
        <v>34.511563096587018</v>
      </c>
      <c r="HK228" s="243">
        <f t="shared" si="856"/>
        <v>16.912590785508499</v>
      </c>
      <c r="HL228" s="243">
        <f t="shared" si="857"/>
        <v>426.19728779481414</v>
      </c>
      <c r="HM228" s="244">
        <v>104.19</v>
      </c>
      <c r="HN228" s="243">
        <f t="shared" si="1089"/>
        <v>22.921800000000001</v>
      </c>
      <c r="HO228" s="243">
        <f t="shared" si="858"/>
        <v>0</v>
      </c>
      <c r="HP228" s="244">
        <v>4.4947920331949902</v>
      </c>
      <c r="HQ228" s="244">
        <v>101.364078493013</v>
      </c>
      <c r="HR228" s="243">
        <f t="shared" si="859"/>
        <v>26.470584409989598</v>
      </c>
      <c r="HS228" s="243">
        <f t="shared" si="860"/>
        <v>12.972062746809881</v>
      </c>
      <c r="HT228" s="243">
        <f t="shared" si="861"/>
        <v>326.89598121960893</v>
      </c>
      <c r="HU228" s="244">
        <v>79.78</v>
      </c>
      <c r="HV228" s="243">
        <f t="shared" si="1090"/>
        <v>17.551600000000001</v>
      </c>
      <c r="HW228" s="243">
        <f t="shared" si="862"/>
        <v>0</v>
      </c>
      <c r="HX228" s="244">
        <v>3.2583068446999999</v>
      </c>
      <c r="HY228" s="244">
        <v>179.62258618800001</v>
      </c>
      <c r="HZ228" s="243">
        <f t="shared" si="863"/>
        <v>31.838292918169248</v>
      </c>
      <c r="IA228" s="243">
        <f t="shared" si="864"/>
        <v>15.602539297543466</v>
      </c>
      <c r="IB228" s="243">
        <f t="shared" si="865"/>
        <v>393.18399029809524</v>
      </c>
      <c r="IC228" s="244">
        <v>38.97</v>
      </c>
      <c r="ID228" s="243">
        <f t="shared" si="1091"/>
        <v>8.5733999999999995</v>
      </c>
      <c r="IE228" s="243">
        <f t="shared" si="866"/>
        <v>0</v>
      </c>
      <c r="IF228" s="244">
        <v>1.7231087866399999</v>
      </c>
      <c r="IG228" s="244">
        <v>2.341348767295</v>
      </c>
      <c r="IH228" s="243">
        <f t="shared" si="867"/>
        <v>5.8637859714898219</v>
      </c>
      <c r="II228" s="243">
        <f t="shared" si="868"/>
        <v>2.8735821762712415</v>
      </c>
      <c r="IJ228" s="243">
        <f t="shared" si="1092"/>
        <v>72.414270842035279</v>
      </c>
      <c r="IK228" s="244">
        <v>27.97</v>
      </c>
      <c r="IL228" s="243">
        <f t="shared" si="1093"/>
        <v>6.1533999999999995</v>
      </c>
      <c r="IM228" s="243">
        <f t="shared" si="869"/>
        <v>0</v>
      </c>
      <c r="IN228" s="244">
        <v>1.2848841397649999</v>
      </c>
      <c r="IO228" s="244">
        <v>56.961813743359997</v>
      </c>
      <c r="IP228" s="243">
        <f t="shared" si="870"/>
        <v>10.495271647077146</v>
      </c>
      <c r="IQ228" s="243">
        <f t="shared" si="871"/>
        <v>5.1432684765101078</v>
      </c>
      <c r="IR228" s="243">
        <f t="shared" si="1094"/>
        <v>129.61036560805468</v>
      </c>
      <c r="IS228" s="244">
        <v>3.17</v>
      </c>
      <c r="IT228" s="243">
        <f t="shared" si="1095"/>
        <v>0.69740000000000002</v>
      </c>
      <c r="IU228" s="243">
        <f t="shared" si="872"/>
        <v>0</v>
      </c>
      <c r="IV228" s="244">
        <v>0.138734816855</v>
      </c>
      <c r="IW228" s="244">
        <v>0.32915637257180302</v>
      </c>
      <c r="IX228" s="243">
        <f t="shared" si="873"/>
        <v>0.49258428587772279</v>
      </c>
      <c r="IY228" s="243">
        <f t="shared" si="874"/>
        <v>0.2413937737652263</v>
      </c>
      <c r="IZ228" s="243">
        <f t="shared" si="1096"/>
        <v>6.0831230988837026</v>
      </c>
      <c r="JA228" s="244">
        <v>75.494012499999997</v>
      </c>
      <c r="JB228" s="243">
        <f t="shared" si="1097"/>
        <v>16.60868275</v>
      </c>
      <c r="JC228" s="244">
        <v>548.66987083333299</v>
      </c>
      <c r="JD228" s="243">
        <f t="shared" si="875"/>
        <v>0</v>
      </c>
      <c r="JE228" s="243">
        <f t="shared" si="876"/>
        <v>72.805835428998392</v>
      </c>
      <c r="JF228" s="243">
        <f t="shared" si="877"/>
        <v>35.678920075616574</v>
      </c>
      <c r="JG228" s="243">
        <f t="shared" si="1098"/>
        <v>899.10878590553762</v>
      </c>
      <c r="JH228" s="244">
        <v>0</v>
      </c>
      <c r="JI228" s="243">
        <f t="shared" si="1099"/>
        <v>0</v>
      </c>
      <c r="JJ228" s="244">
        <v>0</v>
      </c>
      <c r="JK228" s="243">
        <f t="shared" si="878"/>
        <v>0</v>
      </c>
      <c r="JL228" s="243">
        <f t="shared" si="879"/>
        <v>0</v>
      </c>
      <c r="JM228" s="243">
        <f t="shared" si="880"/>
        <v>0</v>
      </c>
      <c r="JN228" s="243">
        <f t="shared" si="1100"/>
        <v>0</v>
      </c>
      <c r="JO228" s="244">
        <v>38.515928571428503</v>
      </c>
      <c r="JP228" s="243">
        <f t="shared" si="1101"/>
        <v>8.4735042857142702</v>
      </c>
      <c r="JQ228" s="244">
        <v>46.925019047618903</v>
      </c>
      <c r="JR228" s="243">
        <f t="shared" si="881"/>
        <v>0</v>
      </c>
      <c r="JS228" s="243">
        <f t="shared" si="882"/>
        <v>10.670744179290345</v>
      </c>
      <c r="JT228" s="243">
        <f t="shared" si="883"/>
        <v>5.2292598042026022</v>
      </c>
      <c r="JU228" s="243">
        <f t="shared" si="1102"/>
        <v>131.77734706590556</v>
      </c>
      <c r="JV228" s="244">
        <v>14.787142857142801</v>
      </c>
      <c r="JW228" s="243">
        <f t="shared" si="1103"/>
        <v>3.2531714285714162</v>
      </c>
      <c r="JX228" s="244">
        <v>30.338000000000001</v>
      </c>
      <c r="JY228" s="243">
        <f t="shared" si="884"/>
        <v>0</v>
      </c>
      <c r="JZ228" s="243">
        <f t="shared" si="885"/>
        <v>5.49683893264557</v>
      </c>
      <c r="KA228" s="243">
        <f t="shared" si="886"/>
        <v>2.6937576609179894</v>
      </c>
      <c r="KB228" s="243">
        <f t="shared" si="1104"/>
        <v>67.882693055133331</v>
      </c>
      <c r="KC228" s="244">
        <v>119.213333333333</v>
      </c>
      <c r="KD228" s="243">
        <f t="shared" si="1105"/>
        <v>26.22693333333326</v>
      </c>
      <c r="KE228" s="244">
        <v>66.546666666666695</v>
      </c>
      <c r="KF228" s="243">
        <f t="shared" si="887"/>
        <v>0</v>
      </c>
      <c r="KG228" s="243">
        <f t="shared" si="888"/>
        <v>24.086371043790137</v>
      </c>
      <c r="KH228" s="243">
        <f t="shared" si="889"/>
        <v>11.803665218856155</v>
      </c>
      <c r="KI228" s="243">
        <f t="shared" si="1106"/>
        <v>297.45236351517508</v>
      </c>
      <c r="KJ228" s="244">
        <v>59.772791666666599</v>
      </c>
      <c r="KK228" s="243">
        <f t="shared" si="1107"/>
        <v>13.150014166666653</v>
      </c>
      <c r="KL228" s="244">
        <v>57.937833333333302</v>
      </c>
      <c r="KM228" s="243">
        <f t="shared" si="890"/>
        <v>0</v>
      </c>
      <c r="KN228" s="243">
        <f t="shared" si="891"/>
        <v>14.868642422595254</v>
      </c>
      <c r="KO228" s="243">
        <f t="shared" si="892"/>
        <v>7.2864640794630908</v>
      </c>
      <c r="KP228" s="243">
        <f t="shared" si="1108"/>
        <v>183.61889480246987</v>
      </c>
      <c r="KQ228" s="243">
        <f t="shared" si="1109"/>
        <v>694.03320892857107</v>
      </c>
      <c r="KR228" s="243">
        <f t="shared" si="1109"/>
        <v>152.68730596428563</v>
      </c>
      <c r="KS228" s="243">
        <f t="shared" si="1110"/>
        <v>1244.4290526799296</v>
      </c>
      <c r="KT228" s="243">
        <f t="shared" si="1111"/>
        <v>0</v>
      </c>
      <c r="KU228" s="243">
        <f t="shared" si="1112"/>
        <v>0</v>
      </c>
      <c r="KV228" s="243">
        <f t="shared" si="1113"/>
        <v>0</v>
      </c>
      <c r="KW228" s="243">
        <f t="shared" si="1114"/>
        <v>237.60051433651026</v>
      </c>
      <c r="KX228" s="243">
        <f t="shared" si="1115"/>
        <v>7.6587313346260508</v>
      </c>
      <c r="KY228" s="243">
        <f t="shared" si="1116"/>
        <v>202.67210964673134</v>
      </c>
      <c r="KZ228" s="243">
        <f t="shared" si="1117"/>
        <v>116.43750409546483</v>
      </c>
      <c r="LA228" s="243">
        <f t="shared" si="1117"/>
        <v>2934.2251032057129</v>
      </c>
      <c r="LB228" s="244">
        <v>151.47999999999999</v>
      </c>
      <c r="LC228" s="243">
        <f t="shared" si="1118"/>
        <v>33.325600000000001</v>
      </c>
      <c r="LD228" s="243">
        <f t="shared" si="893"/>
        <v>0</v>
      </c>
      <c r="LE228" s="243">
        <f t="shared" si="1119"/>
        <v>0</v>
      </c>
      <c r="LF228" s="243">
        <f t="shared" si="1120"/>
        <v>0</v>
      </c>
      <c r="LG228" s="244">
        <v>13.087982090741701</v>
      </c>
      <c r="LH228" s="243">
        <f t="shared" si="894"/>
        <v>22.485056840401274</v>
      </c>
      <c r="LI228" s="243">
        <f t="shared" si="1121"/>
        <v>0.72477540659080686</v>
      </c>
      <c r="LJ228" s="243">
        <f t="shared" si="1122"/>
        <v>19.179646635430451</v>
      </c>
      <c r="LK228" s="243">
        <f t="shared" si="895"/>
        <v>11.018931946557149</v>
      </c>
      <c r="LL228" s="243">
        <f t="shared" si="1123"/>
        <v>277.67708505324015</v>
      </c>
      <c r="LM228" s="243">
        <f t="shared" si="896"/>
        <v>0.54166666784117723</v>
      </c>
      <c r="LN228" s="244">
        <v>6.1545228937110799E-2</v>
      </c>
      <c r="LO228" s="243">
        <f t="shared" si="1124"/>
        <v>1.9838272432769494E-3</v>
      </c>
      <c r="LP228" s="243">
        <f t="shared" si="1125"/>
        <v>5.2497787819218517E-2</v>
      </c>
      <c r="LQ228" s="243">
        <f t="shared" si="897"/>
        <v>3.0160594838914402E-2</v>
      </c>
      <c r="LR228" s="243">
        <f t="shared" si="1126"/>
        <v>0.7600469899406429</v>
      </c>
      <c r="LS228" s="244">
        <v>786.97173333333399</v>
      </c>
      <c r="LT228" s="243">
        <f t="shared" si="898"/>
        <v>89.41727148925554</v>
      </c>
      <c r="LU228" s="243">
        <f t="shared" si="1127"/>
        <v>2.8822448508744429</v>
      </c>
      <c r="LV228" s="243">
        <f t="shared" si="1128"/>
        <v>76.272507667704218</v>
      </c>
      <c r="LW228" s="243">
        <f t="shared" si="899"/>
        <v>43.819450241129481</v>
      </c>
      <c r="LX228" s="243">
        <f t="shared" si="1129"/>
        <v>1104.2501460764629</v>
      </c>
      <c r="LY228" s="245">
        <f t="shared" si="900"/>
        <v>0</v>
      </c>
      <c r="LZ228" s="244">
        <v>0</v>
      </c>
      <c r="MA228" s="249">
        <f t="shared" si="1130"/>
        <v>0</v>
      </c>
      <c r="MB228" s="249">
        <f t="shared" si="1131"/>
        <v>0</v>
      </c>
      <c r="MC228" s="249">
        <f t="shared" si="901"/>
        <v>0</v>
      </c>
      <c r="MD228" s="247">
        <f t="shared" si="1132"/>
        <v>0</v>
      </c>
      <c r="ME228" s="250">
        <f t="shared" si="1133"/>
        <v>9917.636154650987</v>
      </c>
      <c r="MF228" s="251">
        <f t="shared" si="1180"/>
        <v>3180.0876710807061</v>
      </c>
      <c r="MG228" s="252" t="e">
        <f t="shared" si="1134"/>
        <v>#REF!</v>
      </c>
      <c r="MH228" s="252" t="e">
        <f t="shared" si="1181"/>
        <v>#REF!</v>
      </c>
      <c r="MI228" s="252">
        <f t="shared" si="1135"/>
        <v>786.97173333333399</v>
      </c>
      <c r="MJ228" s="252">
        <f t="shared" si="1136"/>
        <v>0</v>
      </c>
      <c r="MK228" s="252">
        <f t="shared" si="1182"/>
        <v>1014.3361666666665</v>
      </c>
      <c r="ML228" s="252">
        <f t="shared" si="1137"/>
        <v>0</v>
      </c>
      <c r="MM228" s="252">
        <f t="shared" si="1138"/>
        <v>0</v>
      </c>
      <c r="MN228" s="252">
        <f t="shared" si="1139"/>
        <v>480.20868000000002</v>
      </c>
      <c r="MO228" s="252">
        <f t="shared" si="1140"/>
        <v>78.982000171258761</v>
      </c>
      <c r="MP228" s="253">
        <f t="shared" si="1141"/>
        <v>2.024000004388693</v>
      </c>
      <c r="MQ228" s="254">
        <f t="shared" si="1183"/>
        <v>0</v>
      </c>
      <c r="MR228" s="255">
        <f t="shared" si="1142"/>
        <v>0</v>
      </c>
      <c r="MS228" s="255">
        <f t="shared" si="1184"/>
        <v>0</v>
      </c>
      <c r="MT228" s="255">
        <f t="shared" si="1185"/>
        <v>857.64837116933006</v>
      </c>
      <c r="MU228" s="255">
        <f t="shared" si="902"/>
        <v>27.645135671140299</v>
      </c>
      <c r="MV228" s="255">
        <f t="shared" si="1143"/>
        <v>892.5153817555464</v>
      </c>
      <c r="MW228" s="255" t="e">
        <f t="shared" si="903"/>
        <v>#REF!</v>
      </c>
      <c r="MX228" s="255" t="e">
        <f t="shared" si="904"/>
        <v>#REF!</v>
      </c>
      <c r="MY228" s="256" t="e">
        <f t="shared" si="1144"/>
        <v>#REF!</v>
      </c>
      <c r="MZ228" s="254">
        <f t="shared" si="1145"/>
        <v>536.92412804764911</v>
      </c>
      <c r="NA228" s="255">
        <f t="shared" si="905"/>
        <v>605.11349230970052</v>
      </c>
      <c r="NB228" s="255">
        <f t="shared" si="1146"/>
        <v>1.8048579467335675</v>
      </c>
      <c r="NC228" s="255">
        <f t="shared" si="906"/>
        <v>2.2380238539496236</v>
      </c>
      <c r="ND228" s="255">
        <f t="shared" si="1147"/>
        <v>548.79364579455648</v>
      </c>
      <c r="NE228" s="255">
        <f t="shared" si="1215"/>
        <v>0.97837161957346941</v>
      </c>
      <c r="NF228" s="256">
        <f t="shared" si="1186"/>
        <v>3.2887734042919745E-3</v>
      </c>
      <c r="NG228" s="257">
        <f t="shared" si="1187"/>
        <v>1.1250425013028607</v>
      </c>
      <c r="NH228" s="254">
        <f t="shared" si="1148"/>
        <v>749.56617775360212</v>
      </c>
      <c r="NI228" s="255">
        <f t="shared" si="907"/>
        <v>844.76108232830961</v>
      </c>
      <c r="NJ228" s="255" t="e">
        <f t="shared" si="1149"/>
        <v>#REF!</v>
      </c>
      <c r="NK228" s="255" t="e">
        <f t="shared" si="908"/>
        <v>#REF!</v>
      </c>
      <c r="NL228" s="255">
        <f t="shared" si="1150"/>
        <v>811.07849641249788</v>
      </c>
      <c r="NM228" s="255">
        <f t="shared" si="1188"/>
        <v>0.92415984527888173</v>
      </c>
      <c r="NN228" s="256" t="e">
        <f t="shared" si="1189"/>
        <v>#REF!</v>
      </c>
      <c r="NO228" s="257" t="e">
        <f t="shared" si="1216"/>
        <v>#REF!</v>
      </c>
      <c r="NP228" s="254">
        <f t="shared" si="1151"/>
        <v>137.13430440258639</v>
      </c>
      <c r="NQ228" s="255">
        <f t="shared" si="909"/>
        <v>154.55036106171488</v>
      </c>
      <c r="NR228" s="255">
        <f t="shared" si="1152"/>
        <v>120.60650274258025</v>
      </c>
      <c r="NS228" s="255">
        <f t="shared" si="910"/>
        <v>149.55206340079951</v>
      </c>
      <c r="NT228" s="255">
        <f t="shared" si="1153"/>
        <v>1291.5617426556573</v>
      </c>
      <c r="NU228" s="255">
        <f t="shared" si="1154"/>
        <v>0.10617711865684125</v>
      </c>
      <c r="NV228" s="256">
        <f t="shared" si="1155"/>
        <v>9.3380361742981019E-2</v>
      </c>
      <c r="NW228" s="257">
        <f t="shared" si="911"/>
        <v>1.0358957808877343</v>
      </c>
      <c r="NX228" s="254">
        <f t="shared" si="1156"/>
        <v>34.881210400699764</v>
      </c>
      <c r="NY228" s="255">
        <f t="shared" si="912"/>
        <v>39.311124121588634</v>
      </c>
      <c r="NZ228" s="255">
        <f t="shared" si="1157"/>
        <v>0.12285721444832189</v>
      </c>
      <c r="OA228" s="255">
        <f t="shared" si="913"/>
        <v>0.15234294591591913</v>
      </c>
      <c r="OB228" s="255">
        <f t="shared" si="1158"/>
        <v>37.356545844109711</v>
      </c>
      <c r="OC228" s="255">
        <f t="shared" si="1190"/>
        <v>0.9337375716229328</v>
      </c>
      <c r="OD228" s="256">
        <f t="shared" si="1191"/>
        <v>3.2887734042919741E-3</v>
      </c>
      <c r="OE228" s="257">
        <f t="shared" si="1192"/>
        <v>1.1193739772131426</v>
      </c>
      <c r="OF228" s="254">
        <f t="shared" si="1159"/>
        <v>0</v>
      </c>
      <c r="OG228" s="255">
        <f t="shared" si="914"/>
        <v>0</v>
      </c>
      <c r="OH228" s="255">
        <f t="shared" si="1160"/>
        <v>0</v>
      </c>
      <c r="OI228" s="255">
        <f t="shared" si="915"/>
        <v>0</v>
      </c>
      <c r="OJ228" s="255">
        <f t="shared" si="1161"/>
        <v>0</v>
      </c>
      <c r="OK228" s="255"/>
      <c r="OL228" s="256"/>
      <c r="OM228" s="257"/>
      <c r="ON228" s="258"/>
      <c r="OO228" s="254">
        <f t="shared" si="1162"/>
        <v>0</v>
      </c>
      <c r="OP228" s="255">
        <f t="shared" si="916"/>
        <v>0</v>
      </c>
      <c r="OQ228" s="255">
        <f t="shared" si="1163"/>
        <v>0</v>
      </c>
      <c r="OR228" s="255">
        <f t="shared" si="917"/>
        <v>0</v>
      </c>
      <c r="OS228" s="255">
        <f t="shared" si="1164"/>
        <v>0</v>
      </c>
      <c r="OT228" s="255"/>
      <c r="OU228" s="256"/>
      <c r="OV228" s="257"/>
      <c r="OW228" s="258"/>
      <c r="OX228" s="254">
        <f t="shared" si="1165"/>
        <v>791.30832672856513</v>
      </c>
      <c r="OY228" s="255">
        <f t="shared" si="918"/>
        <v>891.80448422309291</v>
      </c>
      <c r="OZ228" s="255">
        <f t="shared" si="1166"/>
        <v>4.2729049382650377</v>
      </c>
      <c r="PA228" s="255">
        <f t="shared" si="919"/>
        <v>5.2984021234486471</v>
      </c>
      <c r="PB228" s="255">
        <f t="shared" si="1167"/>
        <v>1299.2396899977159</v>
      </c>
      <c r="PC228" s="255">
        <f t="shared" si="1218"/>
        <v>0.60905492098225256</v>
      </c>
      <c r="PD228" s="259">
        <f t="shared" si="920"/>
        <v>3.2887734042919745E-3</v>
      </c>
      <c r="PE228" s="257">
        <f t="shared" si="1219"/>
        <v>1.0781392805817762</v>
      </c>
      <c r="PF228" s="254">
        <f t="shared" si="921"/>
        <v>9.3389241943306462</v>
      </c>
      <c r="PG228" s="255">
        <f t="shared" si="922"/>
        <v>10.524967567010638</v>
      </c>
      <c r="PH228" s="255">
        <f t="shared" si="1168"/>
        <v>0.28926764922184595</v>
      </c>
      <c r="PI228" s="255">
        <f t="shared" si="923"/>
        <v>0.35869188503508898</v>
      </c>
      <c r="PJ228" s="255">
        <f t="shared" si="924"/>
        <v>87.956089895862121</v>
      </c>
      <c r="PK228" s="255">
        <f t="shared" si="1193"/>
        <v>0.10617711866668592</v>
      </c>
      <c r="PL228" s="259">
        <f t="shared" si="1194"/>
        <v>3.2887734045969055E-3</v>
      </c>
      <c r="PM228" s="257">
        <f t="shared" si="1195"/>
        <v>1.0142737996877724</v>
      </c>
      <c r="PN228" s="254">
        <f t="shared" si="925"/>
        <v>0.2393201307807504</v>
      </c>
      <c r="PO228" s="255">
        <f t="shared" si="926"/>
        <v>0.2697137873899057</v>
      </c>
      <c r="PP228" s="255">
        <f t="shared" si="1169"/>
        <v>7.4127993976477709E-3</v>
      </c>
      <c r="PQ228" s="255">
        <f t="shared" si="927"/>
        <v>9.1918712530832357E-3</v>
      </c>
      <c r="PR228" s="255">
        <f t="shared" si="928"/>
        <v>2.2539708534757916</v>
      </c>
      <c r="PS228" s="255">
        <f t="shared" si="1196"/>
        <v>0.10617711866668589</v>
      </c>
      <c r="PT228" s="259">
        <f t="shared" si="1197"/>
        <v>3.2887734045969051E-3</v>
      </c>
      <c r="PU228" s="257">
        <f t="shared" si="1198"/>
        <v>1.0142737996877724</v>
      </c>
      <c r="PV228" s="254">
        <f t="shared" si="929"/>
        <v>100.91060415626184</v>
      </c>
      <c r="PW228" s="255">
        <f t="shared" si="930"/>
        <v>113.72625088410709</v>
      </c>
      <c r="PX228" s="255">
        <f t="shared" si="931"/>
        <v>0.33471713461693398</v>
      </c>
      <c r="PY228" s="255">
        <f t="shared" si="932"/>
        <v>0.41504924692499812</v>
      </c>
      <c r="PZ228" s="255">
        <f t="shared" si="933"/>
        <v>101.77567544790874</v>
      </c>
      <c r="QA228" s="255">
        <f t="shared" si="1170"/>
        <v>0.99150021566705626</v>
      </c>
      <c r="QB228" s="259">
        <f t="shared" si="934"/>
        <v>3.2887734042919749E-3</v>
      </c>
      <c r="QC228" s="257">
        <f t="shared" si="1171"/>
        <v>1.1267098330067462</v>
      </c>
      <c r="QD228" s="254">
        <f t="shared" si="935"/>
        <v>260.2178561239337</v>
      </c>
      <c r="QE228" s="255">
        <f t="shared" si="936"/>
        <v>293.26552385167327</v>
      </c>
      <c r="QF228" s="255">
        <f t="shared" si="937"/>
        <v>0.8715348540321517</v>
      </c>
      <c r="QG228" s="255">
        <f t="shared" si="938"/>
        <v>1.080703218999868</v>
      </c>
      <c r="QH228" s="255">
        <f t="shared" si="939"/>
        <v>265.00301081697074</v>
      </c>
      <c r="QI228" s="255">
        <f t="shared" si="1199"/>
        <v>0.98194301763483738</v>
      </c>
      <c r="QJ228" s="259">
        <f t="shared" si="1200"/>
        <v>3.2887734042919741E-3</v>
      </c>
      <c r="QK228" s="257">
        <f t="shared" si="1201"/>
        <v>1.1254960688566544</v>
      </c>
      <c r="QL228" s="254">
        <f t="shared" si="940"/>
        <v>1093.980488661869</v>
      </c>
      <c r="QM228" s="255">
        <f t="shared" si="941"/>
        <v>1232.9160107219263</v>
      </c>
      <c r="QN228" s="255">
        <f t="shared" si="942"/>
        <v>7.6587313346260508</v>
      </c>
      <c r="QO228" s="255">
        <f t="shared" si="943"/>
        <v>9.4968268549363035</v>
      </c>
      <c r="QP228" s="255">
        <f t="shared" si="1172"/>
        <v>2328.7500819092961</v>
      </c>
      <c r="QQ228" s="255">
        <f t="shared" si="1173"/>
        <v>0.4697715298693349</v>
      </c>
      <c r="QR228" s="259">
        <f t="shared" si="944"/>
        <v>3.2887734042919749E-3</v>
      </c>
      <c r="QS228" s="257">
        <f t="shared" si="1174"/>
        <v>1.0604502899104356</v>
      </c>
      <c r="QT228" s="254">
        <f t="shared" si="945"/>
        <v>208.20476889522516</v>
      </c>
      <c r="QU228" s="255">
        <f t="shared" si="946"/>
        <v>234.64677454491874</v>
      </c>
      <c r="QV228" s="255">
        <f t="shared" si="947"/>
        <v>0.72477540659080686</v>
      </c>
      <c r="QW228" s="255">
        <f t="shared" si="948"/>
        <v>0.89872150417260055</v>
      </c>
      <c r="QX228" s="255">
        <f t="shared" si="949"/>
        <v>220.37863893114297</v>
      </c>
      <c r="QY228" s="255">
        <f t="shared" si="1202"/>
        <v>0.94475930110575945</v>
      </c>
      <c r="QZ228" s="259">
        <f t="shared" si="1203"/>
        <v>3.2887734042919741E-3</v>
      </c>
      <c r="RA228" s="257">
        <f t="shared" si="1204"/>
        <v>1.1207737368574615</v>
      </c>
      <c r="RB228" s="254">
        <f t="shared" si="950"/>
        <v>6.4047301139446594E-2</v>
      </c>
      <c r="RC228" s="255">
        <f t="shared" si="951"/>
        <v>7.2181308384156317E-2</v>
      </c>
      <c r="RD228" s="255">
        <f t="shared" si="1175"/>
        <v>1.9838272432769494E-3</v>
      </c>
      <c r="RE228" s="255">
        <f t="shared" si="952"/>
        <v>2.4599457816634174E-3</v>
      </c>
      <c r="RF228" s="255">
        <f t="shared" si="953"/>
        <v>0.60321189677828801</v>
      </c>
      <c r="RG228" s="255">
        <f t="shared" si="1205"/>
        <v>0.1061771186568413</v>
      </c>
      <c r="RH228" s="259">
        <f t="shared" si="1206"/>
        <v>3.2887734042919745E-3</v>
      </c>
      <c r="RI228" s="257">
        <f t="shared" si="1207"/>
        <v>1.0142737996864488</v>
      </c>
      <c r="RJ228" s="254">
        <f t="shared" si="954"/>
        <v>93.052459354599151</v>
      </c>
      <c r="RK228" s="255">
        <f t="shared" si="955"/>
        <v>104.87012169263325</v>
      </c>
      <c r="RL228" s="255">
        <f t="shared" si="1176"/>
        <v>2.8822448508744429</v>
      </c>
      <c r="RM228" s="255">
        <f t="shared" si="956"/>
        <v>3.5739836150843094</v>
      </c>
      <c r="RN228" s="255">
        <f t="shared" si="957"/>
        <v>876.38900482258964</v>
      </c>
      <c r="RO228" s="255">
        <f t="shared" si="1208"/>
        <v>0.10617711865684129</v>
      </c>
      <c r="RP228" s="259">
        <f t="shared" si="1209"/>
        <v>3.2887734042919736E-3</v>
      </c>
      <c r="RQ228" s="257">
        <f t="shared" si="1210"/>
        <v>1.0142737996864488</v>
      </c>
      <c r="RR228" s="254">
        <f t="shared" si="958"/>
        <v>0</v>
      </c>
      <c r="RS228" s="255">
        <f t="shared" si="959"/>
        <v>0</v>
      </c>
      <c r="RT228" s="255">
        <f t="shared" si="1177"/>
        <v>0</v>
      </c>
      <c r="RU228" s="255">
        <f t="shared" si="960"/>
        <v>0</v>
      </c>
      <c r="RV228" s="255">
        <f t="shared" si="961"/>
        <v>0</v>
      </c>
      <c r="RW228" s="255"/>
      <c r="RX228" s="259"/>
      <c r="RY228" s="257"/>
      <c r="RZ228" s="260"/>
      <c r="SA228" s="242" t="e">
        <f t="shared" si="962"/>
        <v>#REF!</v>
      </c>
      <c r="SB228" s="242">
        <f t="shared" si="963"/>
        <v>0.27968556582389115</v>
      </c>
      <c r="SC228" s="242">
        <f t="shared" si="964"/>
        <v>0.40721063146696834</v>
      </c>
      <c r="SD228" s="242">
        <f t="shared" si="965"/>
        <v>1.8581608021738166E-2</v>
      </c>
      <c r="SE228" s="242">
        <f t="shared" si="966"/>
        <v>0</v>
      </c>
      <c r="SF228" s="262">
        <v>0</v>
      </c>
      <c r="SG228" s="242">
        <f t="shared" si="967"/>
        <v>0</v>
      </c>
      <c r="SH228" s="262">
        <v>0</v>
      </c>
      <c r="SI228" s="242">
        <f t="shared" si="968"/>
        <v>0.54640098739884424</v>
      </c>
      <c r="SJ228" s="242">
        <f t="shared" si="969"/>
        <v>2.7182537831632301E-2</v>
      </c>
      <c r="SK228" s="242">
        <f t="shared" si="970"/>
        <v>7.0999165978144073E-4</v>
      </c>
      <c r="SL228" s="242">
        <f t="shared" si="971"/>
        <v>5.2166665268212349E-2</v>
      </c>
      <c r="SM228" s="242">
        <f t="shared" si="972"/>
        <v>0.13528462747656986</v>
      </c>
      <c r="SN228" s="242">
        <f t="shared" si="973"/>
        <v>0.90467014232259257</v>
      </c>
      <c r="SO228" s="242">
        <f t="shared" si="974"/>
        <v>0.11039621308045997</v>
      </c>
      <c r="SP228" s="242">
        <f t="shared" si="975"/>
        <v>2.0285475993728978E-4</v>
      </c>
      <c r="SQ228" s="242">
        <f t="shared" si="976"/>
        <v>0.27050682237637591</v>
      </c>
      <c r="SR228" s="242">
        <f t="shared" si="977"/>
        <v>0</v>
      </c>
      <c r="SS228" s="242" t="e">
        <f t="shared" si="978"/>
        <v>#REF!</v>
      </c>
      <c r="ST228" s="242" t="e">
        <f t="shared" si="979"/>
        <v>#REF!</v>
      </c>
      <c r="SU228" s="242" t="e">
        <f t="shared" si="1211"/>
        <v>#REF!</v>
      </c>
      <c r="SV228" s="242" t="e">
        <f t="shared" si="1212"/>
        <v>#REF!</v>
      </c>
      <c r="SW228" s="242" t="e">
        <f t="shared" si="980"/>
        <v>#REF!</v>
      </c>
      <c r="SX228" s="242" t="e">
        <f t="shared" si="980"/>
        <v>#REF!</v>
      </c>
      <c r="SY228" s="242" t="e">
        <f t="shared" si="980"/>
        <v>#REF!</v>
      </c>
      <c r="SZ228" s="263" t="e">
        <f t="shared" si="980"/>
        <v>#REF!</v>
      </c>
      <c r="TA228" s="264">
        <f t="shared" si="981"/>
        <v>1489.8888269999998</v>
      </c>
      <c r="TB228" s="264">
        <f t="shared" si="982"/>
        <v>1029.1368779999998</v>
      </c>
      <c r="TC228" s="264">
        <f t="shared" si="983"/>
        <v>1627.3278629999998</v>
      </c>
      <c r="TD228" s="264">
        <f t="shared" si="984"/>
        <v>68.719517999999994</v>
      </c>
      <c r="TE228" s="264">
        <f t="shared" si="985"/>
        <v>0</v>
      </c>
      <c r="TF228" s="264">
        <f t="shared" si="985"/>
        <v>0</v>
      </c>
      <c r="TG228" s="264">
        <f t="shared" si="986"/>
        <v>2098.0151639999999</v>
      </c>
      <c r="TH228" s="264">
        <f t="shared" si="987"/>
        <v>110.94476399999999</v>
      </c>
      <c r="TI228" s="264">
        <f t="shared" si="988"/>
        <v>2.8978109999999995</v>
      </c>
      <c r="TJ228" s="264">
        <f t="shared" si="989"/>
        <v>191.66949899999997</v>
      </c>
      <c r="TK228" s="264">
        <f t="shared" si="990"/>
        <v>497.59554599999996</v>
      </c>
      <c r="TL228" s="264">
        <f t="shared" si="991"/>
        <v>3531.6036629999994</v>
      </c>
      <c r="TM228" s="264">
        <f t="shared" si="992"/>
        <v>407.76340499999998</v>
      </c>
      <c r="TN228" s="264">
        <f t="shared" si="993"/>
        <v>0.82794599999999996</v>
      </c>
      <c r="TO228" s="264">
        <f t="shared" si="994"/>
        <v>1104.0659909999999</v>
      </c>
      <c r="TP228" s="264">
        <f t="shared" si="994"/>
        <v>0</v>
      </c>
      <c r="TQ228" s="264"/>
      <c r="TR228" s="264"/>
      <c r="TS228" s="264" t="e">
        <f t="shared" si="995"/>
        <v>#REF!</v>
      </c>
      <c r="TT228" s="264">
        <f t="shared" si="996"/>
        <v>1157.8227274081369</v>
      </c>
      <c r="TU228" s="264">
        <f t="shared" si="997"/>
        <v>1685.7420674027526</v>
      </c>
      <c r="TV228" s="264">
        <f t="shared" si="998"/>
        <v>76.922840175830132</v>
      </c>
      <c r="TW228" s="264">
        <f t="shared" si="998"/>
        <v>0</v>
      </c>
      <c r="TX228" s="264">
        <f t="shared" si="999"/>
        <v>0</v>
      </c>
      <c r="TY228" s="264">
        <f t="shared" si="1000"/>
        <v>2261.9525595646173</v>
      </c>
      <c r="TZ228" s="264">
        <f t="shared" si="1001"/>
        <v>112.52836733774318</v>
      </c>
      <c r="UA228" s="264">
        <f t="shared" si="1002"/>
        <v>2.9391737737470232</v>
      </c>
      <c r="UB228" s="264">
        <f t="shared" si="1003"/>
        <v>215.9559092107767</v>
      </c>
      <c r="UC228" s="264">
        <f t="shared" si="1004"/>
        <v>560.04183090358049</v>
      </c>
      <c r="UD228" s="264">
        <f t="shared" si="1005"/>
        <v>3745.0901282771056</v>
      </c>
      <c r="UE228" s="264">
        <f t="shared" si="1006"/>
        <v>457.01051517557249</v>
      </c>
      <c r="UF228" s="264">
        <f t="shared" si="1007"/>
        <v>0.83976393535519656</v>
      </c>
      <c r="UG228" s="264">
        <f t="shared" si="1008"/>
        <v>1119.8252077961545</v>
      </c>
      <c r="UH228" s="264">
        <f t="shared" si="1008"/>
        <v>0</v>
      </c>
      <c r="UI228" s="191"/>
      <c r="UJ228" s="191"/>
      <c r="UK228" s="191"/>
      <c r="UL228" s="191"/>
      <c r="UM228" s="189"/>
      <c r="UN228" s="191"/>
      <c r="UO228" s="191"/>
      <c r="UP228" s="191"/>
      <c r="UQ228" s="191"/>
      <c r="UR228" s="191"/>
      <c r="US228" s="191"/>
      <c r="UT228" s="191"/>
      <c r="UU228" s="191"/>
      <c r="UV228" s="192"/>
      <c r="UW228" s="191"/>
      <c r="UX228" s="191"/>
      <c r="UY228" s="191"/>
      <c r="UZ228" s="191"/>
      <c r="VA228" s="191"/>
      <c r="VB228" s="191"/>
      <c r="VC228" s="191"/>
      <c r="VD228" s="191"/>
      <c r="VE228" s="191"/>
      <c r="VF228" s="191"/>
      <c r="VG228" s="191"/>
      <c r="VH228" s="191"/>
      <c r="VI228" s="191"/>
      <c r="VJ228" s="191"/>
      <c r="VK228" s="191"/>
      <c r="VL228" s="191"/>
      <c r="VM228" s="191"/>
      <c r="VN228" s="219"/>
      <c r="VO228" s="191"/>
      <c r="VP228" s="191"/>
      <c r="VQ228" s="191"/>
      <c r="VR228" s="191"/>
      <c r="VS228" s="191"/>
      <c r="VT228" s="191"/>
      <c r="VU228" s="191"/>
      <c r="VV228" s="191"/>
    </row>
    <row r="229" spans="1:594" ht="23.1" hidden="1" customHeight="1" thickBot="1" x14ac:dyDescent="0.35">
      <c r="A229" s="265">
        <v>192</v>
      </c>
      <c r="B229" s="266" t="s">
        <v>184</v>
      </c>
      <c r="C229" s="265">
        <v>5</v>
      </c>
      <c r="D229" s="267">
        <v>2732.1</v>
      </c>
      <c r="E229" s="239"/>
      <c r="F229" s="240">
        <f t="shared" si="1009"/>
        <v>2732.1</v>
      </c>
      <c r="G229" s="240"/>
      <c r="H229" s="268">
        <f>1243.5</f>
        <v>1243.5</v>
      </c>
      <c r="I229" s="269">
        <v>3.2692999999999999</v>
      </c>
      <c r="J229" s="269">
        <v>3.2692999999999999</v>
      </c>
      <c r="K229" s="269">
        <f t="shared" si="1220"/>
        <v>2.6238999999999999</v>
      </c>
      <c r="L229" s="269">
        <f t="shared" si="1221"/>
        <v>2.8740999999999999</v>
      </c>
      <c r="M229" s="269">
        <v>0.4345</v>
      </c>
      <c r="N229" s="269">
        <v>0.25019999999999998</v>
      </c>
      <c r="O229" s="269">
        <v>0.3952</v>
      </c>
      <c r="P229" s="269">
        <v>1.8599999999999998E-2</v>
      </c>
      <c r="Q229" s="269">
        <v>0</v>
      </c>
      <c r="R229" s="269">
        <v>0</v>
      </c>
      <c r="S229" s="269">
        <v>0.56220000000000003</v>
      </c>
      <c r="T229" s="269">
        <v>4.3700000000000003E-2</v>
      </c>
      <c r="U229" s="269">
        <v>1.1000000000000001E-3</v>
      </c>
      <c r="V229" s="269">
        <v>3.7400000000000003E-2</v>
      </c>
      <c r="W229" s="269">
        <v>0.16139999999999999</v>
      </c>
      <c r="X229" s="269">
        <v>0.95709999999999995</v>
      </c>
      <c r="Y229" s="269">
        <v>0.10730000000000001</v>
      </c>
      <c r="Z229" s="269">
        <v>2.0000000000000001E-4</v>
      </c>
      <c r="AA229" s="269">
        <v>0.3004</v>
      </c>
      <c r="AB229" s="269">
        <v>0</v>
      </c>
      <c r="AC229" s="244">
        <v>260.55</v>
      </c>
      <c r="AD229" s="243">
        <f t="shared" si="1217"/>
        <v>57.321000000000005</v>
      </c>
      <c r="AE229" s="243">
        <f t="shared" si="806"/>
        <v>0</v>
      </c>
      <c r="AF229" s="243">
        <f t="shared" si="1010"/>
        <v>0</v>
      </c>
      <c r="AG229" s="243">
        <f t="shared" si="1011"/>
        <v>0</v>
      </c>
      <c r="AH229" s="244">
        <v>9.3974315162500002</v>
      </c>
      <c r="AI229" s="243">
        <f t="shared" si="807"/>
        <v>37.18488091916813</v>
      </c>
      <c r="AJ229" s="243">
        <f t="shared" si="1012"/>
        <v>1.1986043610437165</v>
      </c>
      <c r="AK229" s="243">
        <f t="shared" si="1013"/>
        <v>31.718526720765773</v>
      </c>
      <c r="AL229" s="243">
        <f t="shared" si="808"/>
        <v>18.222665621770908</v>
      </c>
      <c r="AM229" s="243">
        <f t="shared" si="1014"/>
        <v>459.21117366862683</v>
      </c>
      <c r="AN229" s="244">
        <v>436.05</v>
      </c>
      <c r="AO229" s="244">
        <v>95.930999999999997</v>
      </c>
      <c r="AP229" s="243">
        <f t="shared" si="1015"/>
        <v>0</v>
      </c>
      <c r="AQ229" s="243">
        <f t="shared" si="1016"/>
        <v>0</v>
      </c>
      <c r="AR229" s="243">
        <f t="shared" si="1017"/>
        <v>0</v>
      </c>
      <c r="AS229" s="244">
        <v>46.609840913533297</v>
      </c>
      <c r="AT229" s="244" t="e">
        <f t="shared" si="809"/>
        <v>#REF!</v>
      </c>
      <c r="AU229" s="243">
        <f t="shared" si="810"/>
        <v>65.740625885032244</v>
      </c>
      <c r="AV229" s="243">
        <f t="shared" si="1018"/>
        <v>2.1190601915555596</v>
      </c>
      <c r="AW229" s="243">
        <f t="shared" si="1019"/>
        <v>56.076441479186791</v>
      </c>
      <c r="AX229" s="243">
        <f t="shared" si="811"/>
        <v>32.216573339928281</v>
      </c>
      <c r="AY229" s="243">
        <f t="shared" si="1020"/>
        <v>811.85764816619246</v>
      </c>
      <c r="AZ229" s="244">
        <v>132</v>
      </c>
      <c r="BA229" s="243">
        <f t="shared" si="1021"/>
        <v>672.82599999999991</v>
      </c>
      <c r="BB229" s="243">
        <f t="shared" si="1022"/>
        <v>70.166139999999999</v>
      </c>
      <c r="BC229" s="243">
        <f t="shared" si="1023"/>
        <v>56.132912000000005</v>
      </c>
      <c r="BD229" s="243">
        <f t="shared" si="1024"/>
        <v>14.033227999999994</v>
      </c>
      <c r="BE229" s="244">
        <v>26.312302500000001</v>
      </c>
      <c r="BF229" s="243">
        <f t="shared" si="1025"/>
        <v>21.049842000000002</v>
      </c>
      <c r="BG229" s="243">
        <f t="shared" si="1026"/>
        <v>5.2624604999999995</v>
      </c>
      <c r="BH229" s="243">
        <f t="shared" si="812"/>
        <v>87.409879261541647</v>
      </c>
      <c r="BI229" s="243">
        <f t="shared" si="1027"/>
        <v>2.817539276485395</v>
      </c>
      <c r="BJ229" s="243">
        <f t="shared" si="1028"/>
        <v>74.560211636631564</v>
      </c>
      <c r="BK229" s="243">
        <f t="shared" si="813"/>
        <v>42.835716088077078</v>
      </c>
      <c r="BL229" s="243">
        <f t="shared" si="1029"/>
        <v>1079.4600454195424</v>
      </c>
      <c r="BM229" s="244">
        <v>18.510000000000002</v>
      </c>
      <c r="BN229" s="243">
        <f t="shared" si="1030"/>
        <v>4.0722000000000005</v>
      </c>
      <c r="BO229" s="243">
        <f t="shared" si="814"/>
        <v>0</v>
      </c>
      <c r="BP229" s="243">
        <f t="shared" si="1031"/>
        <v>0</v>
      </c>
      <c r="BQ229" s="243">
        <f t="shared" si="1032"/>
        <v>0</v>
      </c>
      <c r="BR229" s="244">
        <v>2.1926823766916699</v>
      </c>
      <c r="BS229" s="243">
        <f t="shared" si="815"/>
        <v>2.8149707159211097</v>
      </c>
      <c r="BT229" s="243">
        <f t="shared" si="1033"/>
        <v>9.0736775079307594E-2</v>
      </c>
      <c r="BU229" s="243">
        <f t="shared" si="1034"/>
        <v>2.4011566438845633</v>
      </c>
      <c r="BV229" s="243">
        <f t="shared" si="816"/>
        <v>1.3794926546306392</v>
      </c>
      <c r="BW229" s="243">
        <f t="shared" si="1035"/>
        <v>34.763214896692105</v>
      </c>
      <c r="BX229" s="244">
        <v>0</v>
      </c>
      <c r="BY229" s="243">
        <f t="shared" si="817"/>
        <v>0</v>
      </c>
      <c r="BZ229" s="243">
        <f t="shared" si="1036"/>
        <v>0</v>
      </c>
      <c r="CA229" s="243">
        <f t="shared" si="1037"/>
        <v>0</v>
      </c>
      <c r="CB229" s="243">
        <f t="shared" si="818"/>
        <v>0</v>
      </c>
      <c r="CC229" s="243">
        <f t="shared" si="1038"/>
        <v>0</v>
      </c>
      <c r="CD229" s="245"/>
      <c r="CE229" s="243">
        <f t="shared" si="819"/>
        <v>0</v>
      </c>
      <c r="CF229" s="243">
        <f t="shared" si="1039"/>
        <v>0</v>
      </c>
      <c r="CG229" s="243">
        <f t="shared" si="1040"/>
        <v>0</v>
      </c>
      <c r="CH229" s="243">
        <f t="shared" si="820"/>
        <v>0</v>
      </c>
      <c r="CI229" s="243">
        <f t="shared" si="1041"/>
        <v>0</v>
      </c>
      <c r="CJ229" s="245"/>
      <c r="CK229" s="243">
        <f t="shared" si="821"/>
        <v>0</v>
      </c>
      <c r="CL229" s="243">
        <f t="shared" si="1042"/>
        <v>0</v>
      </c>
      <c r="CM229" s="243">
        <f t="shared" si="1043"/>
        <v>0</v>
      </c>
      <c r="CN229" s="243">
        <f t="shared" si="822"/>
        <v>0</v>
      </c>
      <c r="CO229" s="243">
        <f t="shared" si="1044"/>
        <v>0</v>
      </c>
      <c r="CP229" s="243">
        <v>0</v>
      </c>
      <c r="CQ229" s="243">
        <f t="shared" si="823"/>
        <v>0</v>
      </c>
      <c r="CR229" s="243">
        <f t="shared" si="1178"/>
        <v>0</v>
      </c>
      <c r="CS229" s="243">
        <f t="shared" si="1045"/>
        <v>0</v>
      </c>
      <c r="CT229" s="243">
        <f t="shared" si="824"/>
        <v>0</v>
      </c>
      <c r="CU229" s="243">
        <f t="shared" si="1046"/>
        <v>0</v>
      </c>
      <c r="CV229" s="243"/>
      <c r="CW229" s="243">
        <f t="shared" si="825"/>
        <v>0</v>
      </c>
      <c r="CX229" s="243">
        <f t="shared" si="1179"/>
        <v>0</v>
      </c>
      <c r="CY229" s="243">
        <f t="shared" si="1047"/>
        <v>0</v>
      </c>
      <c r="CZ229" s="243">
        <f t="shared" si="826"/>
        <v>0</v>
      </c>
      <c r="DA229" s="243">
        <f t="shared" si="1048"/>
        <v>0</v>
      </c>
      <c r="DB229" s="244">
        <v>26.05</v>
      </c>
      <c r="DC229" s="243">
        <f t="shared" si="1049"/>
        <v>5.7309999999999999</v>
      </c>
      <c r="DD229" s="243">
        <f t="shared" si="827"/>
        <v>0</v>
      </c>
      <c r="DE229" s="244">
        <v>1.074233105185</v>
      </c>
      <c r="DF229" s="244">
        <v>4.0081349000000002E-2</v>
      </c>
      <c r="DG229" s="243">
        <f t="shared" si="828"/>
        <v>3.7376301316637162</v>
      </c>
      <c r="DH229" s="243">
        <f t="shared" si="829"/>
        <v>1.8316472292924357</v>
      </c>
      <c r="DI229" s="243">
        <f t="shared" si="1050"/>
        <v>46.157510178169375</v>
      </c>
      <c r="DJ229" s="244">
        <v>196.5</v>
      </c>
      <c r="DK229" s="243">
        <f t="shared" si="1051"/>
        <v>43.23</v>
      </c>
      <c r="DL229" s="243">
        <f t="shared" si="830"/>
        <v>0</v>
      </c>
      <c r="DM229" s="244">
        <v>8.2113349940500093</v>
      </c>
      <c r="DN229" s="244">
        <v>9.1442076883333296</v>
      </c>
      <c r="DO229" s="243">
        <f t="shared" si="831"/>
        <v>29.210563470462528</v>
      </c>
      <c r="DP229" s="243">
        <f t="shared" si="832"/>
        <v>14.314805307642295</v>
      </c>
      <c r="DQ229" s="243">
        <f t="shared" si="1052"/>
        <v>360.73309375258583</v>
      </c>
      <c r="DR229" s="244">
        <v>41.41</v>
      </c>
      <c r="DS229" s="243">
        <f t="shared" si="1053"/>
        <v>9.110199999999999</v>
      </c>
      <c r="DT229" s="243">
        <f t="shared" si="833"/>
        <v>0</v>
      </c>
      <c r="DU229" s="244">
        <v>1.7514773183749901</v>
      </c>
      <c r="DV229" s="244">
        <v>0</v>
      </c>
      <c r="DW229" s="243">
        <f t="shared" si="834"/>
        <v>5.9392104747886236</v>
      </c>
      <c r="DX229" s="243">
        <f t="shared" si="835"/>
        <v>2.9105443896581806</v>
      </c>
      <c r="DY229" s="243">
        <f t="shared" si="836"/>
        <v>73.345718619386133</v>
      </c>
      <c r="DZ229" s="244">
        <v>134.72999999999999</v>
      </c>
      <c r="EA229" s="243">
        <f t="shared" si="1054"/>
        <v>29.640599999999999</v>
      </c>
      <c r="EB229" s="243">
        <f t="shared" si="837"/>
        <v>0</v>
      </c>
      <c r="EC229" s="244">
        <v>5.5778749074649898</v>
      </c>
      <c r="ED229" s="244">
        <v>6.5587662000000005E-2</v>
      </c>
      <c r="EE229" s="243">
        <f t="shared" si="838"/>
        <v>19.317331164327864</v>
      </c>
      <c r="EF229" s="243">
        <f t="shared" si="839"/>
        <v>9.4665696866896436</v>
      </c>
      <c r="EG229" s="243">
        <f t="shared" si="840"/>
        <v>238.55755610457902</v>
      </c>
      <c r="EH229" s="244">
        <v>11.15</v>
      </c>
      <c r="EI229" s="243">
        <f t="shared" si="1055"/>
        <v>2.4530000000000003</v>
      </c>
      <c r="EJ229" s="243">
        <f t="shared" si="841"/>
        <v>0</v>
      </c>
      <c r="EK229" s="244">
        <v>0.47023162756999898</v>
      </c>
      <c r="EL229" s="244">
        <v>0</v>
      </c>
      <c r="EM229" s="243">
        <f t="shared" si="842"/>
        <v>1.5990281732782312</v>
      </c>
      <c r="EN229" s="243">
        <f t="shared" si="843"/>
        <v>0.78361299004241169</v>
      </c>
      <c r="EO229" s="243">
        <f t="shared" si="1056"/>
        <v>19.747047349068772</v>
      </c>
      <c r="EP229" s="244">
        <v>0</v>
      </c>
      <c r="EQ229" s="244">
        <v>316.92360000000002</v>
      </c>
      <c r="ER229" s="244">
        <v>0</v>
      </c>
      <c r="ES229" s="244">
        <v>0</v>
      </c>
      <c r="ET229" s="244">
        <v>0</v>
      </c>
      <c r="EU229" s="243">
        <f t="shared" si="844"/>
        <v>36.009480877439657</v>
      </c>
      <c r="EV229" s="243">
        <f t="shared" si="1057"/>
        <v>1.1607169298845521</v>
      </c>
      <c r="EW229" s="243">
        <f t="shared" si="1058"/>
        <v>30.715916070695474</v>
      </c>
      <c r="EX229" s="243">
        <f t="shared" si="845"/>
        <v>17.646654043871987</v>
      </c>
      <c r="EY229" s="243">
        <f t="shared" si="1059"/>
        <v>444.69568190557402</v>
      </c>
      <c r="EZ229" s="245">
        <f t="shared" si="1060"/>
        <v>409.84000000000003</v>
      </c>
      <c r="FA229" s="245">
        <f t="shared" si="1060"/>
        <v>90.1648</v>
      </c>
      <c r="FB229" s="245">
        <f t="shared" si="1060"/>
        <v>0</v>
      </c>
      <c r="FC229" s="245">
        <f t="shared" si="1061"/>
        <v>0</v>
      </c>
      <c r="FD229" s="245">
        <f t="shared" si="1062"/>
        <v>0</v>
      </c>
      <c r="FE229" s="245">
        <f t="shared" si="1063"/>
        <v>26.335028651978316</v>
      </c>
      <c r="FF229" s="245">
        <f t="shared" si="1064"/>
        <v>95.813244291960615</v>
      </c>
      <c r="FG229" s="245">
        <f t="shared" si="1065"/>
        <v>3.0884103865690187</v>
      </c>
      <c r="FH229" s="245">
        <f t="shared" si="1066"/>
        <v>81.728242074623239</v>
      </c>
      <c r="FI229" s="245">
        <f t="shared" si="1067"/>
        <v>46.953833647196952</v>
      </c>
      <c r="FJ229" s="245">
        <f t="shared" si="1067"/>
        <v>1183.2366079093631</v>
      </c>
      <c r="FK229" s="244">
        <f t="shared" si="846"/>
        <v>85.128860184587182</v>
      </c>
      <c r="FL229" s="244">
        <v>9.6725080206558491</v>
      </c>
      <c r="FM229" s="243">
        <f t="shared" si="1068"/>
        <v>0.31178021844389409</v>
      </c>
      <c r="FN229" s="243">
        <f t="shared" si="1069"/>
        <v>8.2506033776713039</v>
      </c>
      <c r="FO229" s="244">
        <v>4.74006840103279</v>
      </c>
      <c r="FP229" s="244">
        <f t="shared" si="1070"/>
        <v>119.44972392753098</v>
      </c>
      <c r="FQ229" s="244">
        <f t="shared" si="847"/>
        <v>2.1815200047302459</v>
      </c>
      <c r="FR229" s="244">
        <v>0.247868580610866</v>
      </c>
      <c r="FS229" s="243">
        <f t="shared" si="1071"/>
        <v>7.989708568160352E-3</v>
      </c>
      <c r="FT229" s="243">
        <f t="shared" si="1072"/>
        <v>0.21143072138470415</v>
      </c>
      <c r="FU229" s="244">
        <v>0.121469429030543</v>
      </c>
      <c r="FV229" s="244">
        <f t="shared" si="1073"/>
        <v>3.0610296172459859</v>
      </c>
      <c r="FW229" s="270">
        <v>8.7950000000000007E-3</v>
      </c>
      <c r="FX229" s="243">
        <f t="shared" si="1074"/>
        <v>39.434557450905906</v>
      </c>
      <c r="FY229" s="243">
        <f t="shared" si="1075"/>
        <v>8.6756026391992993</v>
      </c>
      <c r="FZ229" s="243">
        <f t="shared" si="848"/>
        <v>0</v>
      </c>
      <c r="GA229" s="243">
        <f t="shared" si="1076"/>
        <v>0</v>
      </c>
      <c r="GB229" s="243">
        <f t="shared" si="1077"/>
        <v>0</v>
      </c>
      <c r="GC229" s="243">
        <f t="shared" si="1078"/>
        <v>0.68484497585309712</v>
      </c>
      <c r="GD229" s="243">
        <f t="shared" si="849"/>
        <v>5.5441841561726433</v>
      </c>
      <c r="GE229" s="243">
        <f t="shared" si="1079"/>
        <v>0.17870928032453334</v>
      </c>
      <c r="GF229" s="243">
        <f t="shared" si="1080"/>
        <v>4.729162739143236</v>
      </c>
      <c r="GG229" s="243">
        <f t="shared" si="850"/>
        <v>2.7169594611065473</v>
      </c>
      <c r="GH229" s="247">
        <f t="shared" si="1081"/>
        <v>68.46737841988498</v>
      </c>
      <c r="GI229" s="244">
        <v>120</v>
      </c>
      <c r="GJ229" s="244">
        <v>4089.57</v>
      </c>
      <c r="GK229" s="244">
        <v>899.70540000000005</v>
      </c>
      <c r="GL229" s="244">
        <v>2508.4334888797898</v>
      </c>
      <c r="GM229" s="244">
        <v>71.022008333333304</v>
      </c>
      <c r="GN229" s="271">
        <v>168.69</v>
      </c>
      <c r="GO229" s="243">
        <f t="shared" si="1082"/>
        <v>37.111800000000002</v>
      </c>
      <c r="GP229" s="243">
        <f t="shared" si="851"/>
        <v>0</v>
      </c>
      <c r="GQ229" s="243">
        <f t="shared" si="1083"/>
        <v>0</v>
      </c>
      <c r="GR229" s="243">
        <f t="shared" si="1084"/>
        <v>0</v>
      </c>
      <c r="GS229" s="244">
        <v>3.3589838649166701</v>
      </c>
      <c r="GT229" s="244">
        <v>1.7164929539387499</v>
      </c>
      <c r="GU229" s="245"/>
      <c r="GV229" s="243">
        <f t="shared" si="852"/>
        <v>23.960289694724921</v>
      </c>
      <c r="GW229" s="243">
        <f t="shared" si="1085"/>
        <v>0.77232754307851059</v>
      </c>
      <c r="GX229" s="243">
        <f t="shared" si="1086"/>
        <v>20.438013249833016</v>
      </c>
      <c r="GY229" s="243">
        <f t="shared" si="853"/>
        <v>11.741878325679018</v>
      </c>
      <c r="GZ229" s="243">
        <f t="shared" si="1087"/>
        <v>295.89533380711117</v>
      </c>
      <c r="HA229" s="244">
        <v>0</v>
      </c>
      <c r="HB229" s="244">
        <v>44</v>
      </c>
      <c r="HC229" s="244">
        <v>0</v>
      </c>
      <c r="HD229" s="244">
        <v>0</v>
      </c>
      <c r="HE229" s="244">
        <v>88.47</v>
      </c>
      <c r="HF229" s="243">
        <f t="shared" si="1088"/>
        <v>19.4634</v>
      </c>
      <c r="HG229" s="243">
        <f t="shared" si="854"/>
        <v>0</v>
      </c>
      <c r="HH229" s="244">
        <v>3.8001325356599902</v>
      </c>
      <c r="HI229" s="244">
        <v>91.5533999901333</v>
      </c>
      <c r="HJ229" s="243">
        <f t="shared" si="855"/>
        <v>23.097859892481718</v>
      </c>
      <c r="HK229" s="243">
        <f t="shared" si="856"/>
        <v>11.319239620913752</v>
      </c>
      <c r="HL229" s="243">
        <f t="shared" si="857"/>
        <v>285.2448384470265</v>
      </c>
      <c r="HM229" s="244">
        <v>95.16</v>
      </c>
      <c r="HN229" s="243">
        <f t="shared" si="1089"/>
        <v>20.935199999999998</v>
      </c>
      <c r="HO229" s="243">
        <f t="shared" si="858"/>
        <v>0</v>
      </c>
      <c r="HP229" s="244">
        <v>4.1057811985550003</v>
      </c>
      <c r="HQ229" s="244">
        <v>93.346291677474994</v>
      </c>
      <c r="HR229" s="243">
        <f t="shared" si="859"/>
        <v>24.263659882251712</v>
      </c>
      <c r="HS229" s="243">
        <f t="shared" si="860"/>
        <v>11.890546637914085</v>
      </c>
      <c r="HT229" s="243">
        <f t="shared" si="861"/>
        <v>299.64177527543495</v>
      </c>
      <c r="HU229" s="244">
        <v>67.900000000000006</v>
      </c>
      <c r="HV229" s="243">
        <f t="shared" si="1090"/>
        <v>14.938000000000001</v>
      </c>
      <c r="HW229" s="243">
        <f t="shared" si="862"/>
        <v>0</v>
      </c>
      <c r="HX229" s="244">
        <v>2.7732750679749998</v>
      </c>
      <c r="HY229" s="244">
        <v>152.927480050485</v>
      </c>
      <c r="HZ229" s="243">
        <f t="shared" si="863"/>
        <v>27.103241099641824</v>
      </c>
      <c r="IA229" s="243">
        <f t="shared" si="864"/>
        <v>13.282099810905093</v>
      </c>
      <c r="IB229" s="243">
        <f t="shared" si="865"/>
        <v>334.70891523480833</v>
      </c>
      <c r="IC229" s="244">
        <v>21.4</v>
      </c>
      <c r="ID229" s="243">
        <f t="shared" si="1091"/>
        <v>4.7079999999999993</v>
      </c>
      <c r="IE229" s="243">
        <f t="shared" si="866"/>
        <v>0</v>
      </c>
      <c r="IF229" s="244">
        <v>0.94573142602999805</v>
      </c>
      <c r="IG229" s="244">
        <v>1.5612174132766701</v>
      </c>
      <c r="IH229" s="243">
        <f t="shared" si="867"/>
        <v>3.2512865972680078</v>
      </c>
      <c r="II229" s="243">
        <f t="shared" si="868"/>
        <v>1.5933117718287335</v>
      </c>
      <c r="IJ229" s="243">
        <f t="shared" si="1092"/>
        <v>40.151456650084079</v>
      </c>
      <c r="IK229" s="244">
        <v>27.97</v>
      </c>
      <c r="IL229" s="243">
        <f t="shared" si="1093"/>
        <v>6.1533999999999995</v>
      </c>
      <c r="IM229" s="243">
        <f t="shared" si="869"/>
        <v>0</v>
      </c>
      <c r="IN229" s="244">
        <v>1.2848841397649999</v>
      </c>
      <c r="IO229" s="244">
        <v>56.961813743359997</v>
      </c>
      <c r="IP229" s="243">
        <f t="shared" si="870"/>
        <v>10.495271647077146</v>
      </c>
      <c r="IQ229" s="243">
        <f t="shared" si="871"/>
        <v>5.1432684765101078</v>
      </c>
      <c r="IR229" s="243">
        <f t="shared" si="1094"/>
        <v>129.61036560805468</v>
      </c>
      <c r="IS229" s="244">
        <v>3.53</v>
      </c>
      <c r="IT229" s="243">
        <f t="shared" si="1095"/>
        <v>0.77659999999999996</v>
      </c>
      <c r="IU229" s="243">
        <f t="shared" si="872"/>
        <v>0</v>
      </c>
      <c r="IV229" s="244">
        <v>0.15438772748499999</v>
      </c>
      <c r="IW229" s="244">
        <v>0.36630677017785901</v>
      </c>
      <c r="IX229" s="243">
        <f t="shared" si="873"/>
        <v>0.54848666651319233</v>
      </c>
      <c r="IY229" s="243">
        <f t="shared" si="874"/>
        <v>0.26878905820880256</v>
      </c>
      <c r="IZ229" s="243">
        <f t="shared" si="1096"/>
        <v>6.773484266861824</v>
      </c>
      <c r="JA229" s="244">
        <v>45.760424999999998</v>
      </c>
      <c r="JB229" s="243">
        <f t="shared" si="1097"/>
        <v>10.0672935</v>
      </c>
      <c r="JC229" s="244">
        <v>332.574275</v>
      </c>
      <c r="JD229" s="243">
        <f t="shared" si="875"/>
        <v>0</v>
      </c>
      <c r="JE229" s="243">
        <f t="shared" si="876"/>
        <v>44.130996106625354</v>
      </c>
      <c r="JF229" s="243">
        <f t="shared" si="877"/>
        <v>21.626649480331267</v>
      </c>
      <c r="JG229" s="243">
        <f t="shared" si="1098"/>
        <v>544.99156690434791</v>
      </c>
      <c r="JH229" s="244">
        <v>20.48</v>
      </c>
      <c r="JI229" s="243">
        <f t="shared" si="1099"/>
        <v>4.5056000000000003</v>
      </c>
      <c r="JJ229" s="244">
        <v>25.82</v>
      </c>
      <c r="JK229" s="243">
        <f t="shared" si="878"/>
        <v>0</v>
      </c>
      <c r="JL229" s="243">
        <f t="shared" si="879"/>
        <v>5.7726318950903242</v>
      </c>
      <c r="JM229" s="243">
        <f t="shared" si="880"/>
        <v>2.8289115947545165</v>
      </c>
      <c r="JN229" s="243">
        <f t="shared" si="1100"/>
        <v>71.288572187813813</v>
      </c>
      <c r="JO229" s="244">
        <v>0</v>
      </c>
      <c r="JP229" s="243">
        <f t="shared" si="1101"/>
        <v>0</v>
      </c>
      <c r="JQ229" s="244">
        <v>0</v>
      </c>
      <c r="JR229" s="243">
        <f t="shared" si="881"/>
        <v>0</v>
      </c>
      <c r="JS229" s="243">
        <f t="shared" si="882"/>
        <v>0</v>
      </c>
      <c r="JT229" s="243">
        <f t="shared" si="883"/>
        <v>0</v>
      </c>
      <c r="JU229" s="243">
        <f t="shared" si="1102"/>
        <v>0</v>
      </c>
      <c r="JV229" s="244">
        <v>1.00821428571428</v>
      </c>
      <c r="JW229" s="243">
        <f t="shared" si="1103"/>
        <v>0.22180714285714159</v>
      </c>
      <c r="JX229" s="244">
        <v>2.0684999999999998</v>
      </c>
      <c r="JY229" s="243">
        <f t="shared" si="884"/>
        <v>0</v>
      </c>
      <c r="JZ229" s="243">
        <f t="shared" si="885"/>
        <v>0.37478447268037945</v>
      </c>
      <c r="KA229" s="243">
        <f t="shared" si="886"/>
        <v>0.18366529506259002</v>
      </c>
      <c r="KB229" s="243">
        <f t="shared" si="1104"/>
        <v>4.6283654355772681</v>
      </c>
      <c r="KC229" s="244">
        <v>114.96</v>
      </c>
      <c r="KD229" s="243">
        <f t="shared" si="1105"/>
        <v>25.2912</v>
      </c>
      <c r="KE229" s="244">
        <v>64.653333333333293</v>
      </c>
      <c r="KF229" s="243">
        <f t="shared" si="887"/>
        <v>0</v>
      </c>
      <c r="KG229" s="243">
        <f t="shared" si="888"/>
        <v>23.281654868136549</v>
      </c>
      <c r="KH229" s="243">
        <f t="shared" si="889"/>
        <v>11.409309410073492</v>
      </c>
      <c r="KI229" s="243">
        <f t="shared" si="1106"/>
        <v>287.51459713385196</v>
      </c>
      <c r="KJ229" s="244">
        <v>48.710040833333203</v>
      </c>
      <c r="KK229" s="243">
        <f t="shared" si="1107"/>
        <v>10.716208983333305</v>
      </c>
      <c r="KL229" s="244">
        <v>47.214696666666597</v>
      </c>
      <c r="KM229" s="243">
        <f t="shared" si="890"/>
        <v>0</v>
      </c>
      <c r="KN229" s="243">
        <f t="shared" si="891"/>
        <v>12.116753448287374</v>
      </c>
      <c r="KO229" s="243">
        <f t="shared" si="892"/>
        <v>5.9378849965810234</v>
      </c>
      <c r="KP229" s="243">
        <f t="shared" si="1108"/>
        <v>149.63470191384178</v>
      </c>
      <c r="KQ229" s="243">
        <f t="shared" si="1109"/>
        <v>535.34868011904746</v>
      </c>
      <c r="KR229" s="243">
        <f t="shared" si="1109"/>
        <v>117.77670962619047</v>
      </c>
      <c r="KS229" s="243">
        <f t="shared" si="1110"/>
        <v>882.11150674037765</v>
      </c>
      <c r="KT229" s="243">
        <f t="shared" si="1111"/>
        <v>0</v>
      </c>
      <c r="KU229" s="243">
        <f t="shared" si="1112"/>
        <v>0</v>
      </c>
      <c r="KV229" s="243">
        <f t="shared" si="1113"/>
        <v>0</v>
      </c>
      <c r="KW229" s="243">
        <f t="shared" si="1114"/>
        <v>174.43662657605356</v>
      </c>
      <c r="KX229" s="243">
        <f t="shared" si="1115"/>
        <v>5.6227288126673782</v>
      </c>
      <c r="KY229" s="243">
        <f t="shared" si="1116"/>
        <v>148.79361354309731</v>
      </c>
      <c r="KZ229" s="243">
        <f t="shared" si="1117"/>
        <v>85.483676153083451</v>
      </c>
      <c r="LA229" s="243">
        <f t="shared" si="1117"/>
        <v>2154.1886390577033</v>
      </c>
      <c r="LB229" s="244">
        <v>108.72</v>
      </c>
      <c r="LC229" s="243">
        <f t="shared" si="1118"/>
        <v>23.918399999999998</v>
      </c>
      <c r="LD229" s="243">
        <f t="shared" si="893"/>
        <v>0</v>
      </c>
      <c r="LE229" s="243">
        <f t="shared" si="1119"/>
        <v>0</v>
      </c>
      <c r="LF229" s="243">
        <f t="shared" si="1120"/>
        <v>0</v>
      </c>
      <c r="LG229" s="244">
        <v>9.5154321459666704</v>
      </c>
      <c r="LH229" s="243">
        <f t="shared" si="894"/>
        <v>16.151797153367411</v>
      </c>
      <c r="LI229" s="243">
        <f t="shared" si="1121"/>
        <v>0.52063134338935413</v>
      </c>
      <c r="LJ229" s="243">
        <f t="shared" si="1122"/>
        <v>13.777406218165019</v>
      </c>
      <c r="LK229" s="243">
        <f t="shared" si="895"/>
        <v>7.9152814649667027</v>
      </c>
      <c r="LL229" s="243">
        <f t="shared" si="1123"/>
        <v>199.46509291716089</v>
      </c>
      <c r="LM229" s="243">
        <f t="shared" si="896"/>
        <v>0.54166666784117723</v>
      </c>
      <c r="LN229" s="244">
        <v>6.1545228937110799E-2</v>
      </c>
      <c r="LO229" s="243">
        <f t="shared" si="1124"/>
        <v>1.9838272432769494E-3</v>
      </c>
      <c r="LP229" s="243">
        <f t="shared" si="1125"/>
        <v>5.2497787819218517E-2</v>
      </c>
      <c r="LQ229" s="243">
        <f t="shared" si="897"/>
        <v>3.0160594838914402E-2</v>
      </c>
      <c r="LR229" s="243">
        <f t="shared" si="1126"/>
        <v>0.7600469899406429</v>
      </c>
      <c r="LS229" s="244">
        <v>584.98449333333394</v>
      </c>
      <c r="LT229" s="243">
        <f t="shared" si="898"/>
        <v>66.467085210080327</v>
      </c>
      <c r="LU229" s="243">
        <f t="shared" si="1127"/>
        <v>2.1424766256976051</v>
      </c>
      <c r="LV229" s="243">
        <f t="shared" si="1128"/>
        <v>56.696107831303827</v>
      </c>
      <c r="LW229" s="243">
        <f t="shared" si="899"/>
        <v>32.572578927170717</v>
      </c>
      <c r="LX229" s="243">
        <f t="shared" si="1129"/>
        <v>820.82898896470203</v>
      </c>
      <c r="LY229" s="245">
        <f t="shared" si="900"/>
        <v>0</v>
      </c>
      <c r="LZ229" s="244">
        <v>0</v>
      </c>
      <c r="MA229" s="249">
        <f t="shared" si="1130"/>
        <v>0</v>
      </c>
      <c r="MB229" s="249">
        <f t="shared" si="1131"/>
        <v>0</v>
      </c>
      <c r="MC229" s="249">
        <f t="shared" si="901"/>
        <v>0</v>
      </c>
      <c r="MD229" s="247">
        <f t="shared" si="1132"/>
        <v>0</v>
      </c>
      <c r="ME229" s="250">
        <f t="shared" si="1133"/>
        <v>7230.6449237616971</v>
      </c>
      <c r="MF229" s="251">
        <f t="shared" si="1180"/>
        <v>2412.114749835343</v>
      </c>
      <c r="MG229" s="252" t="e">
        <f t="shared" si="1134"/>
        <v>#REF!</v>
      </c>
      <c r="MH229" s="252" t="e">
        <f t="shared" si="1181"/>
        <v>#REF!</v>
      </c>
      <c r="MI229" s="252">
        <f t="shared" si="1135"/>
        <v>584.98449333333394</v>
      </c>
      <c r="MJ229" s="252">
        <f t="shared" si="1136"/>
        <v>0</v>
      </c>
      <c r="MK229" s="252">
        <f t="shared" si="1182"/>
        <v>672.82599999999991</v>
      </c>
      <c r="ML229" s="252">
        <f t="shared" si="1137"/>
        <v>0</v>
      </c>
      <c r="MM229" s="252">
        <f t="shared" si="1138"/>
        <v>0</v>
      </c>
      <c r="MN229" s="252">
        <f t="shared" si="1139"/>
        <v>316.92360000000002</v>
      </c>
      <c r="MO229" s="252">
        <f t="shared" si="1140"/>
        <v>85.128860184587182</v>
      </c>
      <c r="MP229" s="253">
        <f t="shared" si="1141"/>
        <v>2.1815200047302459</v>
      </c>
      <c r="MQ229" s="254">
        <f t="shared" si="1183"/>
        <v>0</v>
      </c>
      <c r="MR229" s="255">
        <f t="shared" si="1142"/>
        <v>0</v>
      </c>
      <c r="MS229" s="255">
        <f t="shared" si="1184"/>
        <v>0</v>
      </c>
      <c r="MT229" s="255">
        <f t="shared" si="1185"/>
        <v>621.5149865716661</v>
      </c>
      <c r="MU229" s="255">
        <f t="shared" si="902"/>
        <v>20.033695280030262</v>
      </c>
      <c r="MV229" s="255">
        <f t="shared" si="1143"/>
        <v>646.78218271493017</v>
      </c>
      <c r="MW229" s="255" t="e">
        <f t="shared" si="903"/>
        <v>#REF!</v>
      </c>
      <c r="MX229" s="255" t="e">
        <f t="shared" si="904"/>
        <v>#REF!</v>
      </c>
      <c r="MY229" s="256" t="e">
        <f t="shared" si="1144"/>
        <v>#REF!</v>
      </c>
      <c r="MZ229" s="254">
        <f t="shared" si="1145"/>
        <v>356.56760259933429</v>
      </c>
      <c r="NA229" s="255">
        <f t="shared" si="905"/>
        <v>401.85168812944977</v>
      </c>
      <c r="NB229" s="255">
        <f t="shared" si="1146"/>
        <v>1.1986043610437165</v>
      </c>
      <c r="NC229" s="255">
        <f t="shared" si="906"/>
        <v>1.4862694076942085</v>
      </c>
      <c r="ND229" s="255">
        <f t="shared" si="1147"/>
        <v>364.45331243541813</v>
      </c>
      <c r="NE229" s="255">
        <f t="shared" si="1215"/>
        <v>0.97836290804057047</v>
      </c>
      <c r="NF229" s="256">
        <f t="shared" si="1186"/>
        <v>3.2887734042919741E-3</v>
      </c>
      <c r="NG229" s="257">
        <f t="shared" si="1187"/>
        <v>1.1250413949381826</v>
      </c>
      <c r="NH229" s="254">
        <f t="shared" si="1148"/>
        <v>600.3942586046079</v>
      </c>
      <c r="NI229" s="255">
        <f t="shared" si="907"/>
        <v>676.64432944739315</v>
      </c>
      <c r="NJ229" s="255" t="e">
        <f t="shared" si="1149"/>
        <v>#REF!</v>
      </c>
      <c r="NK229" s="255" t="e">
        <f t="shared" si="908"/>
        <v>#REF!</v>
      </c>
      <c r="NL229" s="255">
        <f t="shared" si="1150"/>
        <v>644.33146679856543</v>
      </c>
      <c r="NM229" s="255">
        <f t="shared" si="1188"/>
        <v>0.93180961902688908</v>
      </c>
      <c r="NN229" s="256" t="e">
        <f t="shared" si="1189"/>
        <v>#REF!</v>
      </c>
      <c r="NO229" s="257" t="e">
        <f t="shared" si="1216"/>
        <v>#REF!</v>
      </c>
      <c r="NP229" s="254">
        <f t="shared" si="1151"/>
        <v>90.96345819669051</v>
      </c>
      <c r="NQ229" s="255">
        <f t="shared" si="909"/>
        <v>102.51581738767021</v>
      </c>
      <c r="NR229" s="255">
        <f t="shared" si="1152"/>
        <v>80.000293276485394</v>
      </c>
      <c r="NS229" s="255">
        <f t="shared" si="910"/>
        <v>99.200363662841895</v>
      </c>
      <c r="NT229" s="255">
        <f t="shared" si="1153"/>
        <v>856.71432176154156</v>
      </c>
      <c r="NU229" s="255">
        <f t="shared" si="1154"/>
        <v>0.10617711865684129</v>
      </c>
      <c r="NV229" s="256">
        <f t="shared" si="1155"/>
        <v>9.3380361742981033E-2</v>
      </c>
      <c r="NW229" s="257">
        <f t="shared" si="911"/>
        <v>1.0358957808877343</v>
      </c>
      <c r="NX229" s="254">
        <f t="shared" si="1156"/>
        <v>25.511611105539167</v>
      </c>
      <c r="NY229" s="255">
        <f t="shared" si="912"/>
        <v>28.751585715942642</v>
      </c>
      <c r="NZ229" s="255">
        <f t="shared" si="1157"/>
        <v>9.0736775079307594E-2</v>
      </c>
      <c r="OA229" s="255">
        <f t="shared" si="913"/>
        <v>0.11251360109834141</v>
      </c>
      <c r="OB229" s="255">
        <f t="shared" si="1158"/>
        <v>27.589853092612785</v>
      </c>
      <c r="OC229" s="255">
        <f t="shared" si="1190"/>
        <v>0.92467368419478579</v>
      </c>
      <c r="OD229" s="256">
        <f t="shared" si="1191"/>
        <v>3.2887734042919741E-3</v>
      </c>
      <c r="OE229" s="257">
        <f t="shared" si="1192"/>
        <v>1.118222863509768</v>
      </c>
      <c r="OF229" s="254">
        <f t="shared" si="1159"/>
        <v>0</v>
      </c>
      <c r="OG229" s="255">
        <f t="shared" si="914"/>
        <v>0</v>
      </c>
      <c r="OH229" s="255">
        <f t="shared" si="1160"/>
        <v>0</v>
      </c>
      <c r="OI229" s="255">
        <f t="shared" si="915"/>
        <v>0</v>
      </c>
      <c r="OJ229" s="255">
        <f t="shared" si="1161"/>
        <v>0</v>
      </c>
      <c r="OK229" s="255"/>
      <c r="OL229" s="256"/>
      <c r="OM229" s="257"/>
      <c r="ON229" s="258"/>
      <c r="OO229" s="254">
        <f t="shared" si="1162"/>
        <v>0</v>
      </c>
      <c r="OP229" s="255">
        <f t="shared" si="916"/>
        <v>0</v>
      </c>
      <c r="OQ229" s="255">
        <f t="shared" si="1163"/>
        <v>0</v>
      </c>
      <c r="OR229" s="255">
        <f t="shared" si="917"/>
        <v>0</v>
      </c>
      <c r="OS229" s="255">
        <f t="shared" si="1164"/>
        <v>0</v>
      </c>
      <c r="OT229" s="255"/>
      <c r="OU229" s="256"/>
      <c r="OV229" s="257"/>
      <c r="OW229" s="258"/>
      <c r="OX229" s="254">
        <f t="shared" si="1165"/>
        <v>599.71325533104039</v>
      </c>
      <c r="OY229" s="255">
        <f t="shared" si="918"/>
        <v>675.8768387580825</v>
      </c>
      <c r="OZ229" s="255">
        <f t="shared" si="1166"/>
        <v>3.0884103865690187</v>
      </c>
      <c r="PA229" s="255">
        <f t="shared" si="919"/>
        <v>3.829628879345583</v>
      </c>
      <c r="PB229" s="255">
        <f t="shared" si="1167"/>
        <v>939.07667294393889</v>
      </c>
      <c r="PC229" s="255">
        <f t="shared" si="1218"/>
        <v>0.63862011762147364</v>
      </c>
      <c r="PD229" s="259">
        <f t="shared" si="920"/>
        <v>3.2887734042919741E-3</v>
      </c>
      <c r="PE229" s="257">
        <f t="shared" si="1219"/>
        <v>1.0818940605549572</v>
      </c>
      <c r="PF229" s="254">
        <f t="shared" si="921"/>
        <v>10.06573612075899</v>
      </c>
      <c r="PG229" s="255">
        <f t="shared" si="922"/>
        <v>11.344084608095381</v>
      </c>
      <c r="PH229" s="255">
        <f t="shared" si="1168"/>
        <v>0.31178021844389409</v>
      </c>
      <c r="PI229" s="255">
        <f t="shared" si="923"/>
        <v>0.38660747087042868</v>
      </c>
      <c r="PJ229" s="255">
        <f t="shared" si="924"/>
        <v>94.801368196453154</v>
      </c>
      <c r="PK229" s="255">
        <f t="shared" si="1193"/>
        <v>0.1061771186666859</v>
      </c>
      <c r="PL229" s="259">
        <f t="shared" si="1194"/>
        <v>3.2887734045969059E-3</v>
      </c>
      <c r="PM229" s="257">
        <f t="shared" si="1195"/>
        <v>1.0142737996877724</v>
      </c>
      <c r="PN229" s="254">
        <f t="shared" si="925"/>
        <v>0.25794548008933904</v>
      </c>
      <c r="PO229" s="255">
        <f t="shared" si="926"/>
        <v>0.29070455606068513</v>
      </c>
      <c r="PP229" s="255">
        <f t="shared" si="1169"/>
        <v>7.989708568160352E-3</v>
      </c>
      <c r="PQ229" s="255">
        <f t="shared" si="927"/>
        <v>9.9072386245188365E-3</v>
      </c>
      <c r="PR229" s="255">
        <f t="shared" si="928"/>
        <v>2.4293885851158619</v>
      </c>
      <c r="PS229" s="255">
        <f t="shared" si="1196"/>
        <v>0.1061771186666859</v>
      </c>
      <c r="PT229" s="259">
        <f t="shared" si="1197"/>
        <v>3.2887734045969055E-3</v>
      </c>
      <c r="PU229" s="257">
        <f t="shared" si="1198"/>
        <v>1.0142737996877724</v>
      </c>
      <c r="PV229" s="254">
        <f t="shared" si="929"/>
        <v>53.879738631859951</v>
      </c>
      <c r="PW229" s="255">
        <f t="shared" si="930"/>
        <v>60.722465438106163</v>
      </c>
      <c r="PX229" s="255">
        <f t="shared" si="931"/>
        <v>0.17870928032453334</v>
      </c>
      <c r="PY229" s="255">
        <f t="shared" si="932"/>
        <v>0.22159950760242134</v>
      </c>
      <c r="PZ229" s="255">
        <f t="shared" si="933"/>
        <v>54.339189222130933</v>
      </c>
      <c r="QA229" s="255">
        <f t="shared" si="1170"/>
        <v>0.99154476544740455</v>
      </c>
      <c r="QB229" s="259">
        <f t="shared" si="934"/>
        <v>3.2887734042919749E-3</v>
      </c>
      <c r="QC229" s="257">
        <f t="shared" si="1171"/>
        <v>1.1267154908288504</v>
      </c>
      <c r="QD229" s="254">
        <f t="shared" si="935"/>
        <v>230.73617616479629</v>
      </c>
      <c r="QE229" s="255">
        <f t="shared" si="936"/>
        <v>260.03967053772544</v>
      </c>
      <c r="QF229" s="255">
        <f t="shared" si="937"/>
        <v>0.77232754307851059</v>
      </c>
      <c r="QG229" s="255">
        <f t="shared" si="938"/>
        <v>0.95768615341735308</v>
      </c>
      <c r="QH229" s="255">
        <f t="shared" si="939"/>
        <v>234.83756651358033</v>
      </c>
      <c r="QI229" s="255">
        <f t="shared" si="1199"/>
        <v>0.98253520333363331</v>
      </c>
      <c r="QJ229" s="259">
        <f t="shared" si="1200"/>
        <v>3.2887734042919745E-3</v>
      </c>
      <c r="QK229" s="257">
        <f t="shared" si="1201"/>
        <v>1.1255712764404016</v>
      </c>
      <c r="QL229" s="254">
        <f t="shared" si="940"/>
        <v>834.65359826781673</v>
      </c>
      <c r="QM229" s="255">
        <f t="shared" si="941"/>
        <v>940.65460524782941</v>
      </c>
      <c r="QN229" s="255">
        <f t="shared" si="942"/>
        <v>5.6227288126673782</v>
      </c>
      <c r="QO229" s="255">
        <f t="shared" si="943"/>
        <v>6.9721837277075487</v>
      </c>
      <c r="QP229" s="255">
        <f t="shared" si="1172"/>
        <v>1709.6735230616694</v>
      </c>
      <c r="QQ229" s="255">
        <f t="shared" si="1173"/>
        <v>0.48819472665934832</v>
      </c>
      <c r="QR229" s="259">
        <f t="shared" si="944"/>
        <v>3.2887734042919736E-3</v>
      </c>
      <c r="QS229" s="257">
        <f t="shared" si="1174"/>
        <v>1.0627900359027673</v>
      </c>
      <c r="QT229" s="254">
        <f t="shared" si="945"/>
        <v>149.44683558616131</v>
      </c>
      <c r="QU229" s="255">
        <f t="shared" si="946"/>
        <v>168.4265837056038</v>
      </c>
      <c r="QV229" s="255">
        <f t="shared" si="947"/>
        <v>0.52063134338935413</v>
      </c>
      <c r="QW229" s="255">
        <f t="shared" si="948"/>
        <v>0.64558286580279911</v>
      </c>
      <c r="QX229" s="255">
        <f t="shared" si="949"/>
        <v>158.30562929933404</v>
      </c>
      <c r="QY229" s="255">
        <f t="shared" si="1202"/>
        <v>0.94403993242450035</v>
      </c>
      <c r="QZ229" s="259">
        <f t="shared" si="1203"/>
        <v>3.2887734042919741E-3</v>
      </c>
      <c r="RA229" s="257">
        <f t="shared" si="1204"/>
        <v>1.1206823770349417</v>
      </c>
      <c r="RB229" s="254">
        <f t="shared" si="950"/>
        <v>6.4047301139446594E-2</v>
      </c>
      <c r="RC229" s="255">
        <f t="shared" si="951"/>
        <v>7.2181308384156317E-2</v>
      </c>
      <c r="RD229" s="255">
        <f t="shared" si="1175"/>
        <v>1.9838272432769494E-3</v>
      </c>
      <c r="RE229" s="255">
        <f t="shared" si="952"/>
        <v>2.4599457816634174E-3</v>
      </c>
      <c r="RF229" s="255">
        <f t="shared" si="953"/>
        <v>0.60321189677828801</v>
      </c>
      <c r="RG229" s="255">
        <f t="shared" si="1205"/>
        <v>0.1061771186568413</v>
      </c>
      <c r="RH229" s="259">
        <f t="shared" si="1206"/>
        <v>3.2887734042919745E-3</v>
      </c>
      <c r="RI229" s="257">
        <f t="shared" si="1207"/>
        <v>1.0142737996864488</v>
      </c>
      <c r="RJ229" s="254">
        <f t="shared" si="954"/>
        <v>69.169251554190666</v>
      </c>
      <c r="RK229" s="255">
        <f t="shared" si="955"/>
        <v>77.95374650157288</v>
      </c>
      <c r="RL229" s="255">
        <f t="shared" si="1176"/>
        <v>2.1424766256976051</v>
      </c>
      <c r="RM229" s="255">
        <f t="shared" si="956"/>
        <v>2.6566710158650304</v>
      </c>
      <c r="RN229" s="255">
        <f t="shared" si="957"/>
        <v>651.45157854341437</v>
      </c>
      <c r="RO229" s="255">
        <f t="shared" si="1208"/>
        <v>0.10617711865684128</v>
      </c>
      <c r="RP229" s="259">
        <f t="shared" si="1209"/>
        <v>3.2887734042919741E-3</v>
      </c>
      <c r="RQ229" s="257">
        <f t="shared" si="1210"/>
        <v>1.0142737996864488</v>
      </c>
      <c r="RR229" s="254">
        <f t="shared" si="958"/>
        <v>0</v>
      </c>
      <c r="RS229" s="255">
        <f t="shared" si="959"/>
        <v>0</v>
      </c>
      <c r="RT229" s="255">
        <f t="shared" si="1177"/>
        <v>0</v>
      </c>
      <c r="RU229" s="255">
        <f t="shared" si="960"/>
        <v>0</v>
      </c>
      <c r="RV229" s="255">
        <f t="shared" si="961"/>
        <v>0</v>
      </c>
      <c r="RW229" s="255"/>
      <c r="RX229" s="259"/>
      <c r="RY229" s="257"/>
      <c r="RZ229" s="260"/>
      <c r="SA229" s="242" t="e">
        <f t="shared" si="962"/>
        <v>#REF!</v>
      </c>
      <c r="SB229" s="242">
        <f t="shared" si="963"/>
        <v>0.28148535701353328</v>
      </c>
      <c r="SC229" s="242">
        <f t="shared" si="964"/>
        <v>0.40938601260683255</v>
      </c>
      <c r="SD229" s="242">
        <f t="shared" si="965"/>
        <v>2.0798945261281683E-2</v>
      </c>
      <c r="SE229" s="242">
        <f t="shared" si="966"/>
        <v>0</v>
      </c>
      <c r="SF229" s="262">
        <v>0</v>
      </c>
      <c r="SG229" s="242">
        <f t="shared" si="967"/>
        <v>0</v>
      </c>
      <c r="SH229" s="262">
        <v>0</v>
      </c>
      <c r="SI229" s="242">
        <f t="shared" si="968"/>
        <v>0.60824084084399699</v>
      </c>
      <c r="SJ229" s="242">
        <f t="shared" si="969"/>
        <v>4.4323765046355657E-2</v>
      </c>
      <c r="SK229" s="242">
        <f t="shared" si="970"/>
        <v>1.1157011796565498E-3</v>
      </c>
      <c r="SL229" s="242">
        <f t="shared" si="971"/>
        <v>4.2139159356999009E-2</v>
      </c>
      <c r="SM229" s="242">
        <f t="shared" si="972"/>
        <v>0.18166720401748079</v>
      </c>
      <c r="SN229" s="242">
        <f t="shared" si="973"/>
        <v>1.0171963433625386</v>
      </c>
      <c r="SO229" s="242">
        <f t="shared" si="974"/>
        <v>0.12024921905584925</v>
      </c>
      <c r="SP229" s="242">
        <f t="shared" si="975"/>
        <v>2.0285475993728978E-4</v>
      </c>
      <c r="SQ229" s="242">
        <f t="shared" si="976"/>
        <v>0.30468784942580923</v>
      </c>
      <c r="SR229" s="242">
        <f t="shared" si="977"/>
        <v>0</v>
      </c>
      <c r="SS229" s="242" t="e">
        <f t="shared" si="978"/>
        <v>#REF!</v>
      </c>
      <c r="ST229" s="242" t="e">
        <f t="shared" si="979"/>
        <v>#REF!</v>
      </c>
      <c r="SU229" s="242" t="e">
        <f t="shared" si="1211"/>
        <v>#REF!</v>
      </c>
      <c r="SV229" s="242" t="e">
        <f t="shared" si="1212"/>
        <v>#REF!</v>
      </c>
      <c r="SW229" s="242" t="e">
        <f t="shared" si="980"/>
        <v>#REF!</v>
      </c>
      <c r="SX229" s="242" t="e">
        <f t="shared" si="980"/>
        <v>#REF!</v>
      </c>
      <c r="SY229" s="242" t="e">
        <f t="shared" si="980"/>
        <v>#REF!</v>
      </c>
      <c r="SZ229" s="263" t="e">
        <f t="shared" ref="SZ229:SZ273" si="1222">SV229/L229</f>
        <v>#REF!</v>
      </c>
      <c r="TA229" s="264">
        <f t="shared" si="981"/>
        <v>1187.09745</v>
      </c>
      <c r="TB229" s="264">
        <f t="shared" si="982"/>
        <v>683.57141999999988</v>
      </c>
      <c r="TC229" s="264">
        <f t="shared" si="983"/>
        <v>1079.7259199999999</v>
      </c>
      <c r="TD229" s="264">
        <f t="shared" si="984"/>
        <v>50.817059999999991</v>
      </c>
      <c r="TE229" s="264">
        <f t="shared" si="985"/>
        <v>0</v>
      </c>
      <c r="TF229" s="264">
        <f t="shared" si="985"/>
        <v>0</v>
      </c>
      <c r="TG229" s="264">
        <f t="shared" si="986"/>
        <v>1535.9866200000001</v>
      </c>
      <c r="TH229" s="264">
        <f t="shared" si="987"/>
        <v>119.39277</v>
      </c>
      <c r="TI229" s="264">
        <f t="shared" si="988"/>
        <v>3.0053100000000001</v>
      </c>
      <c r="TJ229" s="264">
        <f t="shared" si="989"/>
        <v>102.18054000000001</v>
      </c>
      <c r="TK229" s="264">
        <f t="shared" si="990"/>
        <v>440.96093999999994</v>
      </c>
      <c r="TL229" s="264">
        <f t="shared" si="991"/>
        <v>2614.8929099999996</v>
      </c>
      <c r="TM229" s="264">
        <f t="shared" si="992"/>
        <v>293.15433000000002</v>
      </c>
      <c r="TN229" s="264">
        <f t="shared" si="993"/>
        <v>0.54642000000000002</v>
      </c>
      <c r="TO229" s="264">
        <f t="shared" si="994"/>
        <v>820.72284000000002</v>
      </c>
      <c r="TP229" s="264">
        <f t="shared" si="994"/>
        <v>0</v>
      </c>
      <c r="TQ229" s="264"/>
      <c r="TR229" s="264"/>
      <c r="TS229" s="264" t="e">
        <f t="shared" si="995"/>
        <v>#REF!</v>
      </c>
      <c r="TT229" s="264">
        <f t="shared" si="996"/>
        <v>769.04614389667427</v>
      </c>
      <c r="TU229" s="264">
        <f t="shared" si="997"/>
        <v>1118.4835250431272</v>
      </c>
      <c r="TV229" s="264">
        <f t="shared" si="998"/>
        <v>56.824798348347684</v>
      </c>
      <c r="TW229" s="264">
        <f t="shared" si="998"/>
        <v>0</v>
      </c>
      <c r="TX229" s="264">
        <f t="shared" si="999"/>
        <v>0</v>
      </c>
      <c r="TY229" s="264">
        <f t="shared" si="1000"/>
        <v>1661.7748012698842</v>
      </c>
      <c r="TZ229" s="264">
        <f t="shared" si="1001"/>
        <v>121.09695848314828</v>
      </c>
      <c r="UA229" s="264">
        <f t="shared" si="1002"/>
        <v>3.0482071929396595</v>
      </c>
      <c r="UB229" s="264">
        <f t="shared" si="1003"/>
        <v>115.12839727925699</v>
      </c>
      <c r="UC229" s="264">
        <f t="shared" si="1004"/>
        <v>496.33296809615928</v>
      </c>
      <c r="UD229" s="264">
        <f t="shared" si="1005"/>
        <v>2779.0821297007915</v>
      </c>
      <c r="UE229" s="264">
        <f t="shared" si="1006"/>
        <v>328.53289138248573</v>
      </c>
      <c r="UF229" s="264">
        <f t="shared" si="1007"/>
        <v>0.55421948962466938</v>
      </c>
      <c r="UG229" s="264">
        <f t="shared" si="1008"/>
        <v>832.43767341625335</v>
      </c>
      <c r="UH229" s="264">
        <f t="shared" si="1008"/>
        <v>0</v>
      </c>
      <c r="UI229" s="191"/>
      <c r="UJ229" s="191"/>
      <c r="UK229" s="191"/>
      <c r="UL229" s="191"/>
      <c r="UM229" s="189"/>
      <c r="UN229" s="191"/>
      <c r="UO229" s="191"/>
      <c r="UP229" s="191"/>
      <c r="UQ229" s="191"/>
      <c r="UR229" s="191"/>
      <c r="US229" s="191"/>
      <c r="UT229" s="191"/>
      <c r="UU229" s="191"/>
      <c r="UV229" s="192"/>
      <c r="UW229" s="191"/>
      <c r="UX229" s="191"/>
      <c r="UY229" s="191"/>
      <c r="UZ229" s="191"/>
      <c r="VA229" s="191"/>
      <c r="VB229" s="191"/>
      <c r="VC229" s="191"/>
      <c r="VD229" s="191"/>
      <c r="VE229" s="191"/>
      <c r="VF229" s="191"/>
      <c r="VG229" s="191"/>
      <c r="VH229" s="191"/>
      <c r="VI229" s="191"/>
      <c r="VJ229" s="191"/>
      <c r="VK229" s="191"/>
      <c r="VL229" s="191"/>
      <c r="VM229" s="191"/>
      <c r="VN229" s="219"/>
      <c r="VO229" s="191"/>
      <c r="VP229" s="191"/>
      <c r="VQ229" s="191"/>
      <c r="VR229" s="191"/>
      <c r="VS229" s="191"/>
      <c r="VT229" s="191"/>
      <c r="VU229" s="191"/>
      <c r="VV229" s="191"/>
    </row>
    <row r="230" spans="1:594" ht="23.1" hidden="1" customHeight="1" thickBot="1" x14ac:dyDescent="0.35">
      <c r="A230" s="265">
        <v>193</v>
      </c>
      <c r="B230" s="266" t="s">
        <v>184</v>
      </c>
      <c r="C230" s="265">
        <v>5</v>
      </c>
      <c r="D230" s="267">
        <v>4494.3500000000004</v>
      </c>
      <c r="E230" s="239"/>
      <c r="F230" s="240">
        <f t="shared" si="1009"/>
        <v>4494.3500000000004</v>
      </c>
      <c r="G230" s="240"/>
      <c r="H230" s="268">
        <f>2460</f>
        <v>2460</v>
      </c>
      <c r="I230" s="269">
        <v>3.1957</v>
      </c>
      <c r="J230" s="269">
        <v>3.1957</v>
      </c>
      <c r="K230" s="269">
        <f t="shared" si="1220"/>
        <v>2.5960000000000001</v>
      </c>
      <c r="L230" s="269">
        <f t="shared" si="1221"/>
        <v>2.8208000000000002</v>
      </c>
      <c r="M230" s="269">
        <v>0.4113</v>
      </c>
      <c r="N230" s="269">
        <v>0.2248</v>
      </c>
      <c r="O230" s="269">
        <v>0.37490000000000001</v>
      </c>
      <c r="P230" s="269">
        <v>1.7899999999999999E-2</v>
      </c>
      <c r="Q230" s="269">
        <v>0</v>
      </c>
      <c r="R230" s="269">
        <v>0</v>
      </c>
      <c r="S230" s="269">
        <v>0.5474</v>
      </c>
      <c r="T230" s="269">
        <v>4.2799999999999998E-2</v>
      </c>
      <c r="U230" s="269">
        <v>1.1000000000000001E-3</v>
      </c>
      <c r="V230" s="269">
        <v>3.4200000000000001E-2</v>
      </c>
      <c r="W230" s="269">
        <v>0.19259999999999999</v>
      </c>
      <c r="X230" s="269">
        <v>0.93400000000000005</v>
      </c>
      <c r="Y230" s="269">
        <v>0.106</v>
      </c>
      <c r="Z230" s="269">
        <v>4.0000000000000002E-4</v>
      </c>
      <c r="AA230" s="269">
        <v>0.30830000000000002</v>
      </c>
      <c r="AB230" s="269">
        <v>0</v>
      </c>
      <c r="AC230" s="244">
        <v>385.17</v>
      </c>
      <c r="AD230" s="243">
        <f t="shared" si="1217"/>
        <v>84.737400000000008</v>
      </c>
      <c r="AE230" s="243">
        <f t="shared" ref="AE230:AE273" si="1223">AC230*$AB$28</f>
        <v>0</v>
      </c>
      <c r="AF230" s="243">
        <f t="shared" si="1010"/>
        <v>0</v>
      </c>
      <c r="AG230" s="243">
        <f t="shared" si="1011"/>
        <v>0</v>
      </c>
      <c r="AH230" s="244">
        <v>13.867229568625</v>
      </c>
      <c r="AI230" s="243">
        <f t="shared" ref="AI230:AI273" si="1224">(AC230+AD230+AE230+AH230)*$AB$29</f>
        <v>54.967422029920954</v>
      </c>
      <c r="AJ230" s="243">
        <f t="shared" si="1012"/>
        <v>1.7718005310709928</v>
      </c>
      <c r="AK230" s="243">
        <f t="shared" si="1013"/>
        <v>46.886949785253229</v>
      </c>
      <c r="AL230" s="243">
        <f t="shared" ref="AL230:AL273" si="1225">(AC230+AD230+AE230+AH230+AI230)*$AB$30</f>
        <v>26.937102579927302</v>
      </c>
      <c r="AM230" s="243">
        <f t="shared" si="1014"/>
        <v>678.81498501416797</v>
      </c>
      <c r="AN230" s="244">
        <v>676.45</v>
      </c>
      <c r="AO230" s="244">
        <v>148.81899999999999</v>
      </c>
      <c r="AP230" s="243">
        <f t="shared" si="1015"/>
        <v>0</v>
      </c>
      <c r="AQ230" s="243">
        <f t="shared" si="1016"/>
        <v>0</v>
      </c>
      <c r="AR230" s="243">
        <f t="shared" si="1017"/>
        <v>0</v>
      </c>
      <c r="AS230" s="244">
        <v>77.266659299133295</v>
      </c>
      <c r="AT230" s="244" t="e">
        <f t="shared" ref="AT230:AT273" si="1226">$AT$278*H230</f>
        <v>#REF!</v>
      </c>
      <c r="AU230" s="243">
        <f t="shared" ref="AU230:AU273" si="1227">(AN230+AO230+AP230+AS230)*$AB$29</f>
        <v>102.54787136312829</v>
      </c>
      <c r="AV230" s="243">
        <f t="shared" si="1018"/>
        <v>3.3054919847339228</v>
      </c>
      <c r="AW230" s="243">
        <f t="shared" si="1019"/>
        <v>87.472846963249111</v>
      </c>
      <c r="AX230" s="243">
        <f t="shared" ref="AX230:AX273" si="1228">(AN230+AO230+AP230+AS230+AU230)*$AB$30</f>
        <v>50.254176533113082</v>
      </c>
      <c r="AY230" s="243">
        <f t="shared" si="1020"/>
        <v>1266.4052486344494</v>
      </c>
      <c r="AZ230" s="244">
        <v>206</v>
      </c>
      <c r="BA230" s="243">
        <f t="shared" si="1021"/>
        <v>1050.0163333333333</v>
      </c>
      <c r="BB230" s="243">
        <f t="shared" si="1022"/>
        <v>109.50170333333331</v>
      </c>
      <c r="BC230" s="243">
        <f t="shared" si="1023"/>
        <v>87.60136266666666</v>
      </c>
      <c r="BD230" s="243">
        <f t="shared" si="1024"/>
        <v>21.900340666666651</v>
      </c>
      <c r="BE230" s="244">
        <v>41.06313875</v>
      </c>
      <c r="BF230" s="243">
        <f t="shared" si="1025"/>
        <v>32.850511000000004</v>
      </c>
      <c r="BG230" s="243">
        <f t="shared" si="1026"/>
        <v>8.2126277499999958</v>
      </c>
      <c r="BH230" s="243">
        <f t="shared" ref="BH230:BH273" si="1229">(BA230+BB230+BE230)*$AB$29</f>
        <v>136.4123873324059</v>
      </c>
      <c r="BI230" s="243">
        <f t="shared" si="1027"/>
        <v>4.397068870878722</v>
      </c>
      <c r="BJ230" s="243">
        <f t="shared" si="1028"/>
        <v>116.35911816019774</v>
      </c>
      <c r="BK230" s="243">
        <f t="shared" ref="BK230:BK273" si="1230">(BA230+BB230+BE230+BH230)*$AB$30</f>
        <v>66.849678137453623</v>
      </c>
      <c r="BL230" s="243">
        <f t="shared" si="1029"/>
        <v>1684.6118890638311</v>
      </c>
      <c r="BM230" s="244">
        <v>29.32</v>
      </c>
      <c r="BN230" s="243">
        <f t="shared" si="1030"/>
        <v>6.4504000000000001</v>
      </c>
      <c r="BO230" s="243">
        <f t="shared" ref="BO230:BO273" si="1231">BM230*$AB$28</f>
        <v>0</v>
      </c>
      <c r="BP230" s="243">
        <f t="shared" si="1031"/>
        <v>0</v>
      </c>
      <c r="BQ230" s="243">
        <f t="shared" si="1032"/>
        <v>0</v>
      </c>
      <c r="BR230" s="244">
        <v>3.4986248796499999</v>
      </c>
      <c r="BS230" s="243">
        <f t="shared" ref="BS230:BS273" si="1232">(BM230+BN230+BO230+BR230)*$AB$29</f>
        <v>4.4618236082117546</v>
      </c>
      <c r="BT230" s="243">
        <f t="shared" si="1033"/>
        <v>0.14382085145400167</v>
      </c>
      <c r="BU230" s="243">
        <f t="shared" si="1034"/>
        <v>3.8059143351311859</v>
      </c>
      <c r="BV230" s="243">
        <f t="shared" ref="BV230:BV273" si="1233">(BM230+BN230+BO230+BR230+BS230)*$AB$30</f>
        <v>2.186542424393088</v>
      </c>
      <c r="BW230" s="243">
        <f t="shared" si="1035"/>
        <v>55.100869094705814</v>
      </c>
      <c r="BX230" s="244">
        <v>0</v>
      </c>
      <c r="BY230" s="243">
        <f t="shared" ref="BY230:BY273" si="1234">BX230*$AB$29</f>
        <v>0</v>
      </c>
      <c r="BZ230" s="243">
        <f t="shared" si="1036"/>
        <v>0</v>
      </c>
      <c r="CA230" s="243">
        <f t="shared" si="1037"/>
        <v>0</v>
      </c>
      <c r="CB230" s="243">
        <f t="shared" ref="CB230:CB273" si="1235">(BX230+BY230)*$AB$30</f>
        <v>0</v>
      </c>
      <c r="CC230" s="243">
        <f t="shared" si="1038"/>
        <v>0</v>
      </c>
      <c r="CD230" s="245"/>
      <c r="CE230" s="243">
        <f t="shared" ref="CE230:CE273" si="1236">BX230*$CE$30</f>
        <v>0</v>
      </c>
      <c r="CF230" s="243">
        <f t="shared" si="1039"/>
        <v>0</v>
      </c>
      <c r="CG230" s="243">
        <f t="shared" si="1040"/>
        <v>0</v>
      </c>
      <c r="CH230" s="243">
        <f t="shared" ref="CH230:CH273" si="1237">(CD230+CE230)*$AB$30</f>
        <v>0</v>
      </c>
      <c r="CI230" s="243">
        <f t="shared" si="1041"/>
        <v>0</v>
      </c>
      <c r="CJ230" s="245"/>
      <c r="CK230" s="243">
        <f t="shared" ref="CK230:CK273" si="1238">BX230*$CE$30</f>
        <v>0</v>
      </c>
      <c r="CL230" s="243">
        <f t="shared" si="1042"/>
        <v>0</v>
      </c>
      <c r="CM230" s="243">
        <f t="shared" si="1043"/>
        <v>0</v>
      </c>
      <c r="CN230" s="243">
        <f t="shared" ref="CN230:CN273" si="1239">(CJ230+CK230)*$AB$30</f>
        <v>0</v>
      </c>
      <c r="CO230" s="243">
        <f t="shared" si="1044"/>
        <v>0</v>
      </c>
      <c r="CP230" s="243">
        <v>0</v>
      </c>
      <c r="CQ230" s="243">
        <f t="shared" ref="CQ230:CQ273" si="1240">CP230*$AB$29</f>
        <v>0</v>
      </c>
      <c r="CR230" s="243">
        <f t="shared" si="1178"/>
        <v>0</v>
      </c>
      <c r="CS230" s="243">
        <f t="shared" si="1045"/>
        <v>0</v>
      </c>
      <c r="CT230" s="243">
        <f t="shared" ref="CT230:CT273" si="1241">(CP230+CQ230)*$AB$30</f>
        <v>0</v>
      </c>
      <c r="CU230" s="243">
        <f t="shared" si="1046"/>
        <v>0</v>
      </c>
      <c r="CV230" s="243"/>
      <c r="CW230" s="243">
        <f t="shared" ref="CW230:CW273" si="1242">CP230*$CK$30</f>
        <v>0</v>
      </c>
      <c r="CX230" s="243">
        <f t="shared" si="1179"/>
        <v>0</v>
      </c>
      <c r="CY230" s="243">
        <f t="shared" si="1047"/>
        <v>0</v>
      </c>
      <c r="CZ230" s="243">
        <f t="shared" ref="CZ230:CZ273" si="1243">(CV230+CW230)*$AB$30</f>
        <v>0</v>
      </c>
      <c r="DA230" s="243">
        <f t="shared" si="1048"/>
        <v>0</v>
      </c>
      <c r="DB230" s="244">
        <v>43.84</v>
      </c>
      <c r="DC230" s="243">
        <f t="shared" si="1049"/>
        <v>9.6448</v>
      </c>
      <c r="DD230" s="243">
        <f t="shared" ref="DD230:DD273" si="1244">DB230*$AB$28</f>
        <v>0</v>
      </c>
      <c r="DE230" s="244">
        <v>1.8074184711350001</v>
      </c>
      <c r="DF230" s="244">
        <v>5.8170009750000001E-2</v>
      </c>
      <c r="DG230" s="243">
        <f t="shared" ref="DG230:DG273" si="1245">(DB230+DC230+DD230+DE230+DF230)*$AB$29</f>
        <v>6.2890196740201256</v>
      </c>
      <c r="DH230" s="243">
        <f t="shared" ref="DH230:DH273" si="1246">(DB230+DC230+DD230+DE230+DF230+DG230)*$AB$30</f>
        <v>3.0819704077452568</v>
      </c>
      <c r="DI230" s="243">
        <f t="shared" si="1050"/>
        <v>77.665654275180458</v>
      </c>
      <c r="DJ230" s="244">
        <v>296.18</v>
      </c>
      <c r="DK230" s="243">
        <f t="shared" si="1051"/>
        <v>65.159599999999998</v>
      </c>
      <c r="DL230" s="243">
        <f t="shared" ref="DL230:DL273" si="1247">DJ230*$AB$28</f>
        <v>0</v>
      </c>
      <c r="DM230" s="244">
        <v>12.37269729052</v>
      </c>
      <c r="DN230" s="244">
        <v>13.892840532499999</v>
      </c>
      <c r="DO230" s="243">
        <f t="shared" ref="DO230:DO273" si="1248">(DJ230+DK230+DL230+DM230+DN230)*$AB$29</f>
        <v>44.040455802077851</v>
      </c>
      <c r="DP230" s="243">
        <f t="shared" ref="DP230:DP273" si="1249">(DJ230+DK230+DL230+DM230+DN230+DO230)*$AB$30</f>
        <v>21.582279681254896</v>
      </c>
      <c r="DQ230" s="243">
        <f t="shared" si="1052"/>
        <v>543.87344796762329</v>
      </c>
      <c r="DR230" s="244">
        <v>62.27</v>
      </c>
      <c r="DS230" s="243">
        <f t="shared" si="1053"/>
        <v>13.699400000000001</v>
      </c>
      <c r="DT230" s="243">
        <f t="shared" ref="DT230:DT273" si="1250">DR230*$AB$28</f>
        <v>0</v>
      </c>
      <c r="DU230" s="244">
        <v>2.6340664947450101</v>
      </c>
      <c r="DV230" s="244">
        <v>0</v>
      </c>
      <c r="DW230" s="243">
        <f t="shared" ref="DW230:DW273" si="1251">(DR230+DS230+DT230+DU230+DV230)*$AB$29</f>
        <v>8.9310799941783738</v>
      </c>
      <c r="DX230" s="243">
        <f t="shared" ref="DX230:DX273" si="1252">(DR230+DS230+DT230+DU230+DV230+DW230)*$AB$30</f>
        <v>4.3767273244461702</v>
      </c>
      <c r="DY230" s="243">
        <f t="shared" ref="DY230:DY273" si="1253">(DR230+DS230+DT230+DU230+DV230+DW230+DX230)*1.2</f>
        <v>110.29352857604347</v>
      </c>
      <c r="DZ230" s="244">
        <v>230.54</v>
      </c>
      <c r="EA230" s="243">
        <f t="shared" si="1054"/>
        <v>50.718800000000002</v>
      </c>
      <c r="EB230" s="243">
        <f t="shared" ref="EB230:EB273" si="1254">DZ230*$AB$28</f>
        <v>0</v>
      </c>
      <c r="EC230" s="244">
        <v>9.5440495774350005</v>
      </c>
      <c r="ED230" s="244">
        <v>9.4217197000000003E-2</v>
      </c>
      <c r="EE230" s="243">
        <f t="shared" ref="EE230:EE273" si="1255">(DZ230+EA230+EB230+EC230+ED230)*$AB$29</f>
        <v>33.05229513774708</v>
      </c>
      <c r="EF230" s="243">
        <f t="shared" ref="EF230:EF273" si="1256">(DZ230+EA230+EB230+EC230+ED230+EE230)*$AB$30</f>
        <v>16.197468095609104</v>
      </c>
      <c r="EG230" s="243">
        <f t="shared" ref="EG230:EG273" si="1257">(DZ230+EA230+EB230+EC230+ED230+EE230+EF230)*1.2</f>
        <v>408.17619600934938</v>
      </c>
      <c r="EH230" s="244">
        <v>16.72</v>
      </c>
      <c r="EI230" s="243">
        <f t="shared" si="1055"/>
        <v>3.6783999999999999</v>
      </c>
      <c r="EJ230" s="243">
        <f t="shared" ref="EJ230:EJ273" si="1258">EH230*$AB$28</f>
        <v>0</v>
      </c>
      <c r="EK230" s="244">
        <v>0.70532849110000095</v>
      </c>
      <c r="EL230" s="244">
        <v>0</v>
      </c>
      <c r="EM230" s="243">
        <f t="shared" ref="EM230:EM273" si="1259">(EH230+EI230+EJ230+EK230+EL230)*$AB$29</f>
        <v>2.3978470127909182</v>
      </c>
      <c r="EN230" s="243">
        <f t="shared" ref="EN230:EN273" si="1260">(EH230+EI230+EJ230+EK230+EL230+EM230)*$AB$30</f>
        <v>1.175078775194546</v>
      </c>
      <c r="EO230" s="243">
        <f t="shared" si="1056"/>
        <v>29.611985134902557</v>
      </c>
      <c r="EP230" s="244">
        <v>0</v>
      </c>
      <c r="EQ230" s="244">
        <v>521.34460000000001</v>
      </c>
      <c r="ER230" s="244">
        <v>0</v>
      </c>
      <c r="ES230" s="244">
        <v>0</v>
      </c>
      <c r="ET230" s="244">
        <v>0</v>
      </c>
      <c r="EU230" s="243">
        <f t="shared" ref="EU230:EU273" si="1261">EQ230*$AB$29</f>
        <v>59.236195740097692</v>
      </c>
      <c r="EV230" s="243">
        <f t="shared" si="1057"/>
        <v>1.9093986800727045</v>
      </c>
      <c r="EW230" s="243">
        <f t="shared" si="1058"/>
        <v>50.528193474737449</v>
      </c>
      <c r="EX230" s="243">
        <f t="shared" ref="EX230:EX273" si="1262">(EQ230+EU230)*$AB$30</f>
        <v>29.029039787004891</v>
      </c>
      <c r="EY230" s="243">
        <f t="shared" si="1059"/>
        <v>731.53180263252318</v>
      </c>
      <c r="EZ230" s="245">
        <f t="shared" si="1060"/>
        <v>649.54999999999995</v>
      </c>
      <c r="FA230" s="245">
        <f t="shared" si="1060"/>
        <v>142.90100000000001</v>
      </c>
      <c r="FB230" s="245">
        <f t="shared" si="1060"/>
        <v>0</v>
      </c>
      <c r="FC230" s="245">
        <f t="shared" si="1061"/>
        <v>0</v>
      </c>
      <c r="FD230" s="245">
        <f t="shared" si="1062"/>
        <v>0</v>
      </c>
      <c r="FE230" s="245">
        <f t="shared" si="1063"/>
        <v>41.108788064185006</v>
      </c>
      <c r="FF230" s="245">
        <f t="shared" si="1064"/>
        <v>153.94689336091204</v>
      </c>
      <c r="FG230" s="245">
        <f t="shared" si="1065"/>
        <v>4.962269965382724</v>
      </c>
      <c r="FH230" s="245">
        <f t="shared" si="1066"/>
        <v>131.31596847819637</v>
      </c>
      <c r="FI230" s="245">
        <f t="shared" si="1067"/>
        <v>75.442564071254864</v>
      </c>
      <c r="FJ230" s="245">
        <f t="shared" si="1067"/>
        <v>1901.1526145956223</v>
      </c>
      <c r="FK230" s="244">
        <f t="shared" ref="FK230:FK273" si="1263">FL230/$AB$29</f>
        <v>137.36000029784114</v>
      </c>
      <c r="FL230" s="244">
        <v>15.607112578710501</v>
      </c>
      <c r="FM230" s="243">
        <f t="shared" si="1068"/>
        <v>0.50307417255973141</v>
      </c>
      <c r="FN230" s="243">
        <f t="shared" si="1069"/>
        <v>13.312792864334474</v>
      </c>
      <c r="FO230" s="244">
        <v>7.6483556289355201</v>
      </c>
      <c r="FP230" s="244">
        <f t="shared" si="1070"/>
        <v>192.73856220658459</v>
      </c>
      <c r="FQ230" s="244">
        <f t="shared" ref="FQ230:FQ273" si="1264">FR230/$AB$29</f>
        <v>3.5200000076325062</v>
      </c>
      <c r="FR230" s="244">
        <v>0.39994930312362398</v>
      </c>
      <c r="FS230" s="243">
        <f t="shared" si="1071"/>
        <v>1.2891825039387416E-2</v>
      </c>
      <c r="FT230" s="243">
        <f t="shared" si="1072"/>
        <v>0.34115485499750564</v>
      </c>
      <c r="FU230" s="244">
        <v>0.19599746515618099</v>
      </c>
      <c r="FV230" s="244">
        <f t="shared" si="1073"/>
        <v>4.9391361310947737</v>
      </c>
      <c r="FW230" s="270">
        <v>1.3193E-2</v>
      </c>
      <c r="FX230" s="243">
        <f t="shared" si="1074"/>
        <v>59.154078050005864</v>
      </c>
      <c r="FY230" s="243">
        <f t="shared" si="1075"/>
        <v>13.01389717100129</v>
      </c>
      <c r="FZ230" s="243">
        <f t="shared" ref="FZ230:FZ273" si="1265">FX230*$AB$28</f>
        <v>0</v>
      </c>
      <c r="GA230" s="243">
        <f t="shared" si="1076"/>
        <v>0</v>
      </c>
      <c r="GB230" s="243">
        <f t="shared" si="1077"/>
        <v>0</v>
      </c>
      <c r="GC230" s="243">
        <f t="shared" si="1078"/>
        <v>1.0273063975474597</v>
      </c>
      <c r="GD230" s="243">
        <f t="shared" ref="GD230:GD273" si="1266">(FX230+FY230+FZ230+GC230)*$AB$29</f>
        <v>8.3165914238073544</v>
      </c>
      <c r="GE230" s="243">
        <f t="shared" si="1079"/>
        <v>0.26807408019574397</v>
      </c>
      <c r="GF230" s="243">
        <f t="shared" si="1080"/>
        <v>7.0940129639018439</v>
      </c>
      <c r="GG230" s="243">
        <f t="shared" ref="GG230:GG273" si="1267">(FX230+FY230+FZ230+GC230+GD230)*$AB$30</f>
        <v>4.0755936521180987</v>
      </c>
      <c r="GH230" s="247">
        <f t="shared" si="1081"/>
        <v>102.70496003337608</v>
      </c>
      <c r="GI230" s="244">
        <v>180</v>
      </c>
      <c r="GJ230" s="244">
        <v>4089.57</v>
      </c>
      <c r="GK230" s="244">
        <v>899.70540000000005</v>
      </c>
      <c r="GL230" s="244">
        <v>2508.4334888797898</v>
      </c>
      <c r="GM230" s="244">
        <v>71.022008333333304</v>
      </c>
      <c r="GN230" s="271">
        <v>330.78</v>
      </c>
      <c r="GO230" s="243">
        <f t="shared" si="1082"/>
        <v>72.771599999999992</v>
      </c>
      <c r="GP230" s="243">
        <f t="shared" ref="GP230:GP273" si="1268">GN230*$AB$28</f>
        <v>0</v>
      </c>
      <c r="GQ230" s="243">
        <f t="shared" si="1083"/>
        <v>0</v>
      </c>
      <c r="GR230" s="243">
        <f t="shared" si="1084"/>
        <v>0</v>
      </c>
      <c r="GS230" s="244">
        <v>6.5669973465833298</v>
      </c>
      <c r="GT230" s="244">
        <v>3.8166967226591701</v>
      </c>
      <c r="GU230" s="245"/>
      <c r="GV230" s="243">
        <f t="shared" ref="GV230:GV273" si="1269">(GN230+GO230+GP230+GS230+GT230)*$AB$29</f>
        <v>47.03213978474227</v>
      </c>
      <c r="GW230" s="243">
        <f t="shared" si="1085"/>
        <v>1.5160174367037047</v>
      </c>
      <c r="GX230" s="243">
        <f t="shared" si="1086"/>
        <v>40.118191738732932</v>
      </c>
      <c r="GY230" s="243">
        <f t="shared" ref="GY230:GY273" si="1270">(GN230+GO230+GP230+GS230+GT230+GV230)*$AB$30</f>
        <v>23.048371692699238</v>
      </c>
      <c r="GZ230" s="243">
        <f t="shared" si="1087"/>
        <v>580.81896665602073</v>
      </c>
      <c r="HA230" s="244">
        <v>0</v>
      </c>
      <c r="HB230" s="244">
        <v>44</v>
      </c>
      <c r="HC230" s="244">
        <v>0</v>
      </c>
      <c r="HD230" s="244">
        <v>0</v>
      </c>
      <c r="HE230" s="244">
        <v>148.43</v>
      </c>
      <c r="HF230" s="243">
        <f t="shared" si="1088"/>
        <v>32.654600000000002</v>
      </c>
      <c r="HG230" s="243">
        <f t="shared" ref="HG230:HG273" si="1271">HE230*$HH$28</f>
        <v>0</v>
      </c>
      <c r="HH230" s="244">
        <v>6.3800581518700001</v>
      </c>
      <c r="HI230" s="244">
        <v>153.970161905933</v>
      </c>
      <c r="HJ230" s="243">
        <f t="shared" ref="HJ230:HJ273" si="1272">(HE230+HF230+HG230+HH230+HI230)*$HH$29</f>
        <v>38.794493763681551</v>
      </c>
      <c r="HK230" s="243">
        <f t="shared" ref="HK230:HK273" si="1273">(HE230+HF230+HG230+HH230+HI230+HJ230)*$HH$30</f>
        <v>19.011465691074228</v>
      </c>
      <c r="HL230" s="243">
        <f t="shared" ref="HL230:HL273" si="1274">(HE230+HF230+HG230+HH230+HI230+HJ230+HK230)*1.2</f>
        <v>479.08893541507052</v>
      </c>
      <c r="HM230" s="244">
        <v>143.47</v>
      </c>
      <c r="HN230" s="243">
        <f t="shared" si="1089"/>
        <v>31.563400000000001</v>
      </c>
      <c r="HO230" s="243">
        <f t="shared" ref="HO230:HO273" si="1275">HM230*$HH$28</f>
        <v>0</v>
      </c>
      <c r="HP230" s="244">
        <v>6.1912188607949998</v>
      </c>
      <c r="HQ230" s="244">
        <v>140.814135867381</v>
      </c>
      <c r="HR230" s="243">
        <f t="shared" ref="HR230:HR273" si="1276">(HM230+HN230+HO230+HP230+HQ230)*$HH$29</f>
        <v>36.590674787799749</v>
      </c>
      <c r="HS230" s="243">
        <f t="shared" ref="HS230:HS273" si="1277">(HM230+HN230+HO230+HP230+HQ230+HR230)*$HH$30</f>
        <v>17.931471475798787</v>
      </c>
      <c r="HT230" s="243">
        <f t="shared" ref="HT230:HT273" si="1278">(HM230+HN230+HO230+HP230+HQ230+HR230+HS230)*1.2</f>
        <v>451.87308119012943</v>
      </c>
      <c r="HU230" s="244">
        <v>102.11</v>
      </c>
      <c r="HV230" s="243">
        <f t="shared" si="1090"/>
        <v>22.464200000000002</v>
      </c>
      <c r="HW230" s="243">
        <f t="shared" ref="HW230:HW273" si="1279">HU230*$HH$28</f>
        <v>0</v>
      </c>
      <c r="HX230" s="244">
        <v>4.1703447173399999</v>
      </c>
      <c r="HY230" s="244">
        <v>229.92672580359499</v>
      </c>
      <c r="HZ230" s="243">
        <f t="shared" ref="HZ230:HZ273" si="1280">(HU230+HV230+HW230+HX230+HY230)*$HH$29</f>
        <v>40.752933063711858</v>
      </c>
      <c r="IA230" s="243">
        <f t="shared" ref="IA230:IA273" si="1281">(HU230+HV230+HW230+HX230+HY230+HZ230)*$HH$30</f>
        <v>19.971210179232344</v>
      </c>
      <c r="IB230" s="243">
        <f t="shared" ref="IB230:IB273" si="1282">(HU230+HV230+HW230+HX230+HY230+HZ230+IA230)*1.2</f>
        <v>503.27449651665495</v>
      </c>
      <c r="IC230" s="244">
        <v>39.74</v>
      </c>
      <c r="ID230" s="243">
        <f t="shared" si="1091"/>
        <v>8.7428000000000008</v>
      </c>
      <c r="IE230" s="243">
        <f t="shared" ref="IE230:IE273" si="1283">IC230*$HH$28</f>
        <v>0</v>
      </c>
      <c r="IF230" s="244">
        <v>1.75475571248999</v>
      </c>
      <c r="IG230" s="244">
        <v>2.73658500757</v>
      </c>
      <c r="IH230" s="243">
        <f t="shared" ref="IH230:IH273" si="1284">(IC230+ID230+IE230+IF230+IG230)*$HH$29</f>
        <v>6.0190257439262886</v>
      </c>
      <c r="II230" s="243">
        <f t="shared" ref="II230:II273" si="1285">(IC230+ID230+IE230+IF230+IG230+IH230)*$HH$30</f>
        <v>2.9496583231993143</v>
      </c>
      <c r="IJ230" s="243">
        <f t="shared" si="1092"/>
        <v>74.331389744622712</v>
      </c>
      <c r="IK230" s="244">
        <v>41.96</v>
      </c>
      <c r="IL230" s="243">
        <f t="shared" si="1093"/>
        <v>9.2311999999999994</v>
      </c>
      <c r="IM230" s="243">
        <f t="shared" ref="IM230:IM273" si="1286">IK230*$HH$28</f>
        <v>0</v>
      </c>
      <c r="IN230" s="244">
        <v>1.92731673451999</v>
      </c>
      <c r="IO230" s="244">
        <v>85.442720615040002</v>
      </c>
      <c r="IP230" s="243">
        <f t="shared" ref="IP230:IP273" si="1287">(IK230+IL230+IM230+IN230+IO230)*$HH$29</f>
        <v>15.74359948799445</v>
      </c>
      <c r="IQ230" s="243">
        <f t="shared" ref="IQ230:IQ273" si="1288">(IK230+IL230+IM230+IN230+IO230+IP230)*$HH$30</f>
        <v>7.7152418418777238</v>
      </c>
      <c r="IR230" s="243">
        <f t="shared" si="1094"/>
        <v>194.42409441531859</v>
      </c>
      <c r="IS230" s="244">
        <v>4.45</v>
      </c>
      <c r="IT230" s="243">
        <f t="shared" si="1095"/>
        <v>0.97900000000000009</v>
      </c>
      <c r="IU230" s="243">
        <f t="shared" ref="IU230:IU273" si="1289">IS230*$HH$28</f>
        <v>0</v>
      </c>
      <c r="IV230" s="244">
        <v>0.19471387012499999</v>
      </c>
      <c r="IW230" s="244">
        <v>0.46197385624112702</v>
      </c>
      <c r="IX230" s="243">
        <f t="shared" ref="IX230:IX273" si="1290">(IS230+IT230+IU230+IV230+IW230)*$HH$29</f>
        <v>0.69146777270184445</v>
      </c>
      <c r="IY230" s="243">
        <f t="shared" ref="IY230:IY273" si="1291">(IS230+IT230+IU230+IV230+IW230+IX230)*$HH$30</f>
        <v>0.33885777495339858</v>
      </c>
      <c r="IZ230" s="243">
        <f t="shared" si="1096"/>
        <v>8.5392159288256426</v>
      </c>
      <c r="JA230" s="244">
        <v>71.658637499999998</v>
      </c>
      <c r="JB230" s="243">
        <f t="shared" si="1097"/>
        <v>15.76490025</v>
      </c>
      <c r="JC230" s="244">
        <v>520.7954125</v>
      </c>
      <c r="JD230" s="243">
        <f t="shared" ref="JD230:JD273" si="1292">JA230*$HH$28</f>
        <v>0</v>
      </c>
      <c r="JE230" s="243">
        <f t="shared" ref="JE230:JE273" si="1293">(JA230+JB230+JC230+JD230)*$HH$29</f>
        <v>69.107029764661874</v>
      </c>
      <c r="JF230" s="243">
        <f t="shared" ref="JF230:JF273" si="1294">(JA230+JB230+JC230+JD230+JE230)*$HH$30</f>
        <v>33.8662990007331</v>
      </c>
      <c r="JG230" s="243">
        <f t="shared" si="1098"/>
        <v>853.43073481847398</v>
      </c>
      <c r="JH230" s="244">
        <v>32.768000000000001</v>
      </c>
      <c r="JI230" s="243">
        <f t="shared" si="1099"/>
        <v>7.2089600000000003</v>
      </c>
      <c r="JJ230" s="244">
        <v>41.311999999999998</v>
      </c>
      <c r="JK230" s="243">
        <f t="shared" ref="JK230:JK273" si="1295">JH230*$HH$28</f>
        <v>0</v>
      </c>
      <c r="JL230" s="243">
        <f t="shared" ref="JL230:JL273" si="1296">(JH230+JI230+JJ230+JK230)*$HH$29</f>
        <v>9.236211032144519</v>
      </c>
      <c r="JM230" s="243">
        <f t="shared" ref="JM230:JM273" si="1297">(JH230+JI230+JJ230+JK230+JL230)*$HH$30</f>
        <v>4.5262585516072269</v>
      </c>
      <c r="JN230" s="243">
        <f t="shared" si="1100"/>
        <v>114.0617155005021</v>
      </c>
      <c r="JO230" s="244">
        <v>0</v>
      </c>
      <c r="JP230" s="243">
        <f t="shared" si="1101"/>
        <v>0</v>
      </c>
      <c r="JQ230" s="244">
        <v>0</v>
      </c>
      <c r="JR230" s="243">
        <f t="shared" ref="JR230:JR273" si="1298">JO230*$HH$28</f>
        <v>0</v>
      </c>
      <c r="JS230" s="243">
        <f t="shared" ref="JS230:JS273" si="1299">(JO230+JP230+JQ230+JR230)*$HH$29</f>
        <v>0</v>
      </c>
      <c r="JT230" s="243">
        <f t="shared" ref="JT230:JT273" si="1300">(JO230+JP230+JQ230+JR230+JS230)*$HH$30</f>
        <v>0</v>
      </c>
      <c r="JU230" s="243">
        <f t="shared" si="1102"/>
        <v>0</v>
      </c>
      <c r="JV230" s="244">
        <v>1.79238095238096</v>
      </c>
      <c r="JW230" s="243">
        <f t="shared" si="1103"/>
        <v>0.39432380952381119</v>
      </c>
      <c r="JX230" s="244">
        <v>3.67733333333334</v>
      </c>
      <c r="JY230" s="243">
        <f t="shared" ref="JY230:JY273" si="1301">JV230*$HH$28</f>
        <v>0</v>
      </c>
      <c r="JZ230" s="243">
        <f t="shared" ref="JZ230:JZ273" si="1302">(JV230+JW230+JX230+JY230)*$HH$29</f>
        <v>0.66628350698734462</v>
      </c>
      <c r="KA230" s="243">
        <f t="shared" ref="KA230:KA273" si="1303">(JV230+JW230+JX230+JY230+JZ230)*$HH$30</f>
        <v>0.32651608011127281</v>
      </c>
      <c r="KB230" s="243">
        <f t="shared" si="1104"/>
        <v>8.2282052188040744</v>
      </c>
      <c r="KC230" s="244">
        <v>172.44</v>
      </c>
      <c r="KD230" s="243">
        <f t="shared" si="1105"/>
        <v>37.936799999999998</v>
      </c>
      <c r="KE230" s="244">
        <v>96.98</v>
      </c>
      <c r="KF230" s="243">
        <f t="shared" ref="KF230:KF273" si="1304">KC230*$HH$28</f>
        <v>0</v>
      </c>
      <c r="KG230" s="243">
        <f t="shared" ref="KG230:KG273" si="1305">(KC230+KD230+KE230+KF230)*$HH$29</f>
        <v>34.922482302204834</v>
      </c>
      <c r="KH230" s="243">
        <f t="shared" ref="KH230:KH273" si="1306">(KC230+KD230+KE230+KF230+KG230)*$HH$30</f>
        <v>17.113964115110246</v>
      </c>
      <c r="KI230" s="243">
        <f t="shared" si="1106"/>
        <v>431.27189570077815</v>
      </c>
      <c r="KJ230" s="244">
        <v>108.308893888889</v>
      </c>
      <c r="KK230" s="243">
        <f t="shared" si="1107"/>
        <v>23.827956655555582</v>
      </c>
      <c r="KL230" s="244">
        <v>104.983931111111</v>
      </c>
      <c r="KM230" s="243">
        <f t="shared" ref="KM230:KM273" si="1307">KJ230*$HH$28</f>
        <v>0</v>
      </c>
      <c r="KN230" s="243">
        <f t="shared" ref="KN230:KN273" si="1308">(KJ230+KK230+KL230+KM230)*$HH$29</f>
        <v>26.942128174327419</v>
      </c>
      <c r="KO230" s="243">
        <f t="shared" ref="KO230:KO273" si="1309">(KJ230+KK230+KL230+KM230+KN230)*$HH$30</f>
        <v>13.203145491494153</v>
      </c>
      <c r="KP230" s="243">
        <f t="shared" si="1108"/>
        <v>332.71926638565259</v>
      </c>
      <c r="KQ230" s="243">
        <f t="shared" si="1109"/>
        <v>867.12791234126996</v>
      </c>
      <c r="KR230" s="243">
        <f t="shared" si="1109"/>
        <v>190.76814071507937</v>
      </c>
      <c r="KS230" s="243">
        <f t="shared" si="1110"/>
        <v>1401.7193880473444</v>
      </c>
      <c r="KT230" s="243">
        <f t="shared" si="1111"/>
        <v>0</v>
      </c>
      <c r="KU230" s="243">
        <f t="shared" si="1112"/>
        <v>0</v>
      </c>
      <c r="KV230" s="243">
        <f t="shared" si="1113"/>
        <v>0</v>
      </c>
      <c r="KW230" s="243">
        <f t="shared" si="1114"/>
        <v>279.46632940014177</v>
      </c>
      <c r="KX230" s="243">
        <f t="shared" si="1115"/>
        <v>9.0082192790139892</v>
      </c>
      <c r="KY230" s="243">
        <f t="shared" si="1116"/>
        <v>238.38345094883337</v>
      </c>
      <c r="KZ230" s="243">
        <f t="shared" si="1117"/>
        <v>136.95408852519179</v>
      </c>
      <c r="LA230" s="243">
        <f t="shared" si="1117"/>
        <v>3451.2430308348326</v>
      </c>
      <c r="LB230" s="244">
        <v>176.65</v>
      </c>
      <c r="LC230" s="243">
        <f t="shared" si="1118"/>
        <v>38.863</v>
      </c>
      <c r="LD230" s="243">
        <f t="shared" ref="LD230:LD273" si="1310">LB230*$HH$28</f>
        <v>0</v>
      </c>
      <c r="LE230" s="243">
        <f t="shared" si="1119"/>
        <v>0</v>
      </c>
      <c r="LF230" s="243">
        <f t="shared" si="1120"/>
        <v>0</v>
      </c>
      <c r="LG230" s="244">
        <v>15.4319493950583</v>
      </c>
      <c r="LH230" s="243">
        <f t="shared" ref="LH230:LH273" si="1311">(LB230+LC230+LD230+LG230)*$HH$29</f>
        <v>26.240418002896028</v>
      </c>
      <c r="LI230" s="243">
        <f t="shared" si="1121"/>
        <v>0.84582439627145234</v>
      </c>
      <c r="LJ230" s="243">
        <f t="shared" si="1122"/>
        <v>22.382951861488458</v>
      </c>
      <c r="LK230" s="243">
        <f t="shared" ref="LK230:LK273" si="1312">(LB230+LC230+LD230+LG230+LH230)*$HH$30</f>
        <v>12.859268369897718</v>
      </c>
      <c r="LL230" s="243">
        <f t="shared" si="1123"/>
        <v>324.0535629214225</v>
      </c>
      <c r="LM230" s="243">
        <f t="shared" ref="LM230:LM273" si="1313">LN230/$HH$29</f>
        <v>1.0833333356823494</v>
      </c>
      <c r="LN230" s="244">
        <v>0.123090457874221</v>
      </c>
      <c r="LO230" s="243">
        <f t="shared" si="1124"/>
        <v>3.9676544865538798E-3</v>
      </c>
      <c r="LP230" s="243">
        <f t="shared" si="1125"/>
        <v>0.10499557563843652</v>
      </c>
      <c r="LQ230" s="243">
        <f t="shared" ref="LQ230:LQ273" si="1314">(LM230+LN230)*$HH$30</f>
        <v>6.0321189677828513E-2</v>
      </c>
      <c r="LR230" s="243">
        <f t="shared" si="1126"/>
        <v>1.5200939798812787</v>
      </c>
      <c r="LS230" s="244">
        <v>987.52574666666601</v>
      </c>
      <c r="LT230" s="243">
        <f t="shared" ref="LT230:LT273" si="1315">LS230*$HH$29</f>
        <v>112.2046117441952</v>
      </c>
      <c r="LU230" s="243">
        <f t="shared" si="1127"/>
        <v>3.6167639546341208</v>
      </c>
      <c r="LV230" s="243">
        <f t="shared" si="1128"/>
        <v>95.710000619279185</v>
      </c>
      <c r="LW230" s="243">
        <f t="shared" ref="LW230:LW273" si="1316">(LS230+LT230)*$HH$30</f>
        <v>54.986517920543065</v>
      </c>
      <c r="LX230" s="243">
        <f t="shared" si="1129"/>
        <v>1385.6602515976851</v>
      </c>
      <c r="LY230" s="245">
        <f t="shared" ref="LY230:LY273" si="1317">LZ230/$HH$29</f>
        <v>0</v>
      </c>
      <c r="LZ230" s="244">
        <v>0</v>
      </c>
      <c r="MA230" s="249">
        <f t="shared" si="1130"/>
        <v>0</v>
      </c>
      <c r="MB230" s="249">
        <f t="shared" si="1131"/>
        <v>0</v>
      </c>
      <c r="MC230" s="249">
        <f t="shared" ref="MC230:MC273" si="1318">(LY230+LZ230)*$HH$30</f>
        <v>0</v>
      </c>
      <c r="MD230" s="247">
        <f t="shared" si="1132"/>
        <v>0</v>
      </c>
      <c r="ME230" s="250">
        <f t="shared" si="1133"/>
        <v>11629.764170763676</v>
      </c>
      <c r="MF230" s="251">
        <f t="shared" si="1180"/>
        <v>3872.5264282773564</v>
      </c>
      <c r="MG230" s="252" t="e">
        <f t="shared" si="1134"/>
        <v>#REF!</v>
      </c>
      <c r="MH230" s="252" t="e">
        <f t="shared" si="1181"/>
        <v>#REF!</v>
      </c>
      <c r="MI230" s="252">
        <f t="shared" si="1135"/>
        <v>987.52574666666601</v>
      </c>
      <c r="MJ230" s="252">
        <f t="shared" si="1136"/>
        <v>0</v>
      </c>
      <c r="MK230" s="252">
        <f t="shared" si="1182"/>
        <v>1050.0163333333333</v>
      </c>
      <c r="ML230" s="252">
        <f t="shared" si="1137"/>
        <v>0</v>
      </c>
      <c r="MM230" s="252">
        <f t="shared" si="1138"/>
        <v>0</v>
      </c>
      <c r="MN230" s="252">
        <f t="shared" si="1139"/>
        <v>521.34460000000001</v>
      </c>
      <c r="MO230" s="252">
        <f t="shared" si="1140"/>
        <v>137.36000029784114</v>
      </c>
      <c r="MP230" s="253">
        <f t="shared" si="1141"/>
        <v>3.5200000076325062</v>
      </c>
      <c r="MQ230" s="254">
        <f t="shared" si="1183"/>
        <v>0</v>
      </c>
      <c r="MR230" s="255">
        <f t="shared" si="1142"/>
        <v>0</v>
      </c>
      <c r="MS230" s="255">
        <f t="shared" si="1184"/>
        <v>0</v>
      </c>
      <c r="MT230" s="255">
        <f t="shared" si="1185"/>
        <v>1000.9628361301677</v>
      </c>
      <c r="MU230" s="255">
        <f t="shared" ref="MU230:MU273" si="1319">MT230*$MU$32</f>
        <v>32.264683682497754</v>
      </c>
      <c r="MV230" s="255">
        <f t="shared" si="1143"/>
        <v>1041.656182001245</v>
      </c>
      <c r="MW230" s="255" t="e">
        <f t="shared" ref="MW230:MW273" si="1320">(MF230+MG230+MH230+MI230+MJ230+MK230+ML230+MM230+MN230+MO230+MP230+MQ230+MT230)*0.05</f>
        <v>#REF!</v>
      </c>
      <c r="MX230" s="255" t="e">
        <f t="shared" ref="MX230:MX273" si="1321">MF230+MG230+MH230+MI230+MJ230+MK230+ML230+MM230+MN230+MO230+MP230+MQ230+MT230+MW230</f>
        <v>#REF!</v>
      </c>
      <c r="MY230" s="256" t="e">
        <f t="shared" si="1144"/>
        <v>#REF!</v>
      </c>
      <c r="MZ230" s="254">
        <f t="shared" si="1145"/>
        <v>527.10947873800899</v>
      </c>
      <c r="NA230" s="255">
        <f t="shared" ref="NA230:NA273" si="1322">MZ230*$NA$30</f>
        <v>594.05238253773609</v>
      </c>
      <c r="NB230" s="255">
        <f t="shared" si="1146"/>
        <v>1.7718005310709928</v>
      </c>
      <c r="NC230" s="255">
        <f t="shared" ref="NC230:NC273" si="1323">NB230*$NA$31</f>
        <v>2.1970326585280309</v>
      </c>
      <c r="ND230" s="255">
        <f t="shared" si="1147"/>
        <v>538.74205159854603</v>
      </c>
      <c r="NE230" s="255">
        <f t="shared" si="1215"/>
        <v>0.97840789887104396</v>
      </c>
      <c r="NF230" s="256">
        <f t="shared" si="1186"/>
        <v>3.2887734042919745E-3</v>
      </c>
      <c r="NG230" s="257">
        <f t="shared" si="1187"/>
        <v>1.1250471087736527</v>
      </c>
      <c r="NH230" s="254">
        <f t="shared" si="1148"/>
        <v>931.98587329516386</v>
      </c>
      <c r="NI230" s="255">
        <f t="shared" ref="NI230:NI273" si="1324">NH230*$NA$30</f>
        <v>1050.3480792036496</v>
      </c>
      <c r="NJ230" s="255" t="e">
        <f t="shared" si="1149"/>
        <v>#REF!</v>
      </c>
      <c r="NK230" s="255" t="e">
        <f t="shared" ref="NK230:NK273" si="1325">NJ230*$NA$31</f>
        <v>#REF!</v>
      </c>
      <c r="NL230" s="255">
        <f t="shared" si="1150"/>
        <v>1005.0835306622615</v>
      </c>
      <c r="NM230" s="255">
        <f t="shared" si="1188"/>
        <v>0.92727205735931939</v>
      </c>
      <c r="NN230" s="256" t="e">
        <f t="shared" si="1189"/>
        <v>#REF!</v>
      </c>
      <c r="NO230" s="257" t="e">
        <f t="shared" si="1216"/>
        <v>#REF!</v>
      </c>
      <c r="NP230" s="254">
        <f t="shared" si="1151"/>
        <v>141.95812415544123</v>
      </c>
      <c r="NQ230" s="255">
        <f t="shared" ref="NQ230:NQ273" si="1326">NP230*$NA$30</f>
        <v>159.98680592318226</v>
      </c>
      <c r="NR230" s="255">
        <f t="shared" si="1152"/>
        <v>124.8489425375454</v>
      </c>
      <c r="NS230" s="255">
        <f t="shared" ref="NS230:NS273" si="1327">NR230*$NA$31</f>
        <v>154.81268874655629</v>
      </c>
      <c r="NT230" s="255">
        <f t="shared" si="1153"/>
        <v>1336.9935627490722</v>
      </c>
      <c r="NU230" s="255">
        <f t="shared" si="1154"/>
        <v>0.10617711865684129</v>
      </c>
      <c r="NV230" s="256">
        <f t="shared" si="1155"/>
        <v>9.3380361742981047E-2</v>
      </c>
      <c r="NW230" s="257">
        <f t="shared" ref="NW230:NW274" si="1328">1+NU230*(NQ230-NP230)/NP230+NV230*(NS230-NR230)/NR230</f>
        <v>1.0358957808877343</v>
      </c>
      <c r="NX230" s="254">
        <f t="shared" si="1156"/>
        <v>40.413615488860046</v>
      </c>
      <c r="NY230" s="255">
        <f t="shared" ref="NY230:NY273" si="1329">NX230*$NA$30</f>
        <v>45.54614465594527</v>
      </c>
      <c r="NZ230" s="255">
        <f t="shared" si="1157"/>
        <v>0.14382085145400167</v>
      </c>
      <c r="OA230" s="255">
        <f t="shared" ref="OA230:OA273" si="1330">NZ230*$NA$31</f>
        <v>0.17833785580296208</v>
      </c>
      <c r="OB230" s="255">
        <f t="shared" si="1158"/>
        <v>43.730848487861756</v>
      </c>
      <c r="OC230" s="255">
        <f t="shared" si="1190"/>
        <v>0.92414432571729166</v>
      </c>
      <c r="OD230" s="256">
        <f t="shared" si="1191"/>
        <v>3.2887734042919749E-3</v>
      </c>
      <c r="OE230" s="257">
        <f t="shared" si="1192"/>
        <v>1.1181556349831261</v>
      </c>
      <c r="OF230" s="254">
        <f t="shared" si="1159"/>
        <v>0</v>
      </c>
      <c r="OG230" s="255">
        <f t="shared" ref="OG230:OG273" si="1331">OF230*$NA$30</f>
        <v>0</v>
      </c>
      <c r="OH230" s="255">
        <f t="shared" si="1160"/>
        <v>0</v>
      </c>
      <c r="OI230" s="255">
        <f t="shared" ref="OI230:OI273" si="1332">OH230*$NA$31</f>
        <v>0</v>
      </c>
      <c r="OJ230" s="255">
        <f t="shared" si="1161"/>
        <v>0</v>
      </c>
      <c r="OK230" s="255"/>
      <c r="OL230" s="256"/>
      <c r="OM230" s="257"/>
      <c r="ON230" s="258"/>
      <c r="OO230" s="254">
        <f t="shared" si="1162"/>
        <v>0</v>
      </c>
      <c r="OP230" s="255">
        <f t="shared" ref="OP230:OP273" si="1333">OO230*$NA$30</f>
        <v>0</v>
      </c>
      <c r="OQ230" s="255">
        <f t="shared" si="1163"/>
        <v>0</v>
      </c>
      <c r="OR230" s="255">
        <f t="shared" ref="OR230:OR273" si="1334">OQ230*$NA$31</f>
        <v>0</v>
      </c>
      <c r="OS230" s="255">
        <f t="shared" si="1164"/>
        <v>0</v>
      </c>
      <c r="OT230" s="255"/>
      <c r="OU230" s="256"/>
      <c r="OV230" s="257"/>
      <c r="OW230" s="258"/>
      <c r="OX230" s="254">
        <f t="shared" si="1165"/>
        <v>952.65648154339965</v>
      </c>
      <c r="OY230" s="255">
        <f t="shared" ref="OY230:OY273" si="1335">OX230*$NA$30</f>
        <v>1073.6438546994113</v>
      </c>
      <c r="OZ230" s="255">
        <f t="shared" si="1166"/>
        <v>4.962269965382724</v>
      </c>
      <c r="PA230" s="255">
        <f t="shared" ref="PA230:PA273" si="1336">OZ230*$NA$31</f>
        <v>6.1532147570745774</v>
      </c>
      <c r="PB230" s="255">
        <f t="shared" si="1167"/>
        <v>1508.8512814250971</v>
      </c>
      <c r="PC230" s="255">
        <f t="shared" si="1218"/>
        <v>0.63137864763161</v>
      </c>
      <c r="PD230" s="259">
        <f t="shared" ref="PD230:PD273" si="1337">OZ230/PB230</f>
        <v>3.2887734042919741E-3</v>
      </c>
      <c r="PE230" s="257">
        <f t="shared" si="1219"/>
        <v>1.0809743938662444</v>
      </c>
      <c r="PF230" s="254">
        <f t="shared" ref="PF230:PF273" si="1338">FN230*1.22</f>
        <v>16.241607294488059</v>
      </c>
      <c r="PG230" s="255">
        <f t="shared" ref="PG230:PG273" si="1339">PF230*$NA$30</f>
        <v>18.304291420888042</v>
      </c>
      <c r="PH230" s="255">
        <f t="shared" si="1168"/>
        <v>0.50307417255973141</v>
      </c>
      <c r="PI230" s="255">
        <f t="shared" ref="PI230:PI273" si="1340">PH230*$NA$31</f>
        <v>0.62381197397406696</v>
      </c>
      <c r="PJ230" s="255">
        <f t="shared" ref="PJ230:PJ273" si="1341">FP230/1.05/1.2</f>
        <v>152.96711286236871</v>
      </c>
      <c r="PK230" s="255">
        <f t="shared" si="1193"/>
        <v>0.10617711866668592</v>
      </c>
      <c r="PL230" s="259">
        <f t="shared" si="1194"/>
        <v>3.2887734045969055E-3</v>
      </c>
      <c r="PM230" s="257">
        <f t="shared" si="1195"/>
        <v>1.0142737996877724</v>
      </c>
      <c r="PN230" s="254">
        <f t="shared" ref="PN230:PN273" si="1342">FT230*1.22</f>
        <v>0.4162089230969569</v>
      </c>
      <c r="PO230" s="255">
        <f t="shared" ref="PO230:PO273" si="1343">PN230*$NA$30</f>
        <v>0.46906745633027042</v>
      </c>
      <c r="PP230" s="255">
        <f t="shared" si="1169"/>
        <v>1.2891825039387416E-2</v>
      </c>
      <c r="PQ230" s="255">
        <f t="shared" ref="PQ230:PQ273" si="1344">PP230*$NA$31</f>
        <v>1.5985863048840396E-2</v>
      </c>
      <c r="PR230" s="255">
        <f t="shared" ref="PR230:PR273" si="1345">FV230/1.05/1.2</f>
        <v>3.9199493103926772</v>
      </c>
      <c r="PS230" s="255">
        <f t="shared" si="1196"/>
        <v>0.10617711866668592</v>
      </c>
      <c r="PT230" s="259">
        <f t="shared" si="1197"/>
        <v>3.2887734045969051E-3</v>
      </c>
      <c r="PU230" s="257">
        <f t="shared" si="1198"/>
        <v>1.0142737996877724</v>
      </c>
      <c r="PV230" s="254">
        <f t="shared" ref="PV230:PV273" si="1346">FX230+FY230+(GB230*1.22)+(GF230*1.22)</f>
        <v>80.822671036967407</v>
      </c>
      <c r="PW230" s="255">
        <f t="shared" ref="PW230:PW273" si="1347">PV230*$NA$30</f>
        <v>91.087150258662263</v>
      </c>
      <c r="PX230" s="255">
        <f t="shared" ref="PX230:PX273" si="1348">GA230+GE230</f>
        <v>0.26807408019574397</v>
      </c>
      <c r="PY230" s="255">
        <f t="shared" ref="PY230:PY273" si="1349">PX230*$NA$31</f>
        <v>0.3324118594427225</v>
      </c>
      <c r="PZ230" s="255">
        <f t="shared" ref="PZ230:PZ273" si="1350">GH230/1.05/1.2</f>
        <v>81.51187304236197</v>
      </c>
      <c r="QA230" s="255">
        <f t="shared" si="1170"/>
        <v>0.99154476544740444</v>
      </c>
      <c r="QB230" s="259">
        <f t="shared" ref="QB230:QB273" si="1351">PX230/PZ230</f>
        <v>3.2887734042919741E-3</v>
      </c>
      <c r="QC230" s="257">
        <f t="shared" si="1171"/>
        <v>1.1267154908288504</v>
      </c>
      <c r="QD230" s="254">
        <f t="shared" ref="QD230:QD273" si="1352">GN230+GO230+(GR230*1.22)+(GX230*1.22)</f>
        <v>452.49579392125412</v>
      </c>
      <c r="QE230" s="255">
        <f t="shared" ref="QE230:QE273" si="1353">QD230*$NA$30</f>
        <v>509.96275974925339</v>
      </c>
      <c r="QF230" s="255">
        <f t="shared" ref="QF230:QF273" si="1354">GQ230+GW230</f>
        <v>1.5160174367037047</v>
      </c>
      <c r="QG230" s="255">
        <f t="shared" ref="QG230:QG273" si="1355">QF230*$NA$31</f>
        <v>1.8798616215125938</v>
      </c>
      <c r="QH230" s="255">
        <f t="shared" ref="QH230:QH273" si="1356">GZ230/1.05/1.2</f>
        <v>460.96743385398469</v>
      </c>
      <c r="QI230" s="255">
        <f t="shared" si="1199"/>
        <v>0.98162204244689866</v>
      </c>
      <c r="QJ230" s="259">
        <f t="shared" si="1200"/>
        <v>3.2887734042919745E-3</v>
      </c>
      <c r="QK230" s="257">
        <f t="shared" si="1201"/>
        <v>1.1254553050077862</v>
      </c>
      <c r="QL230" s="254">
        <f t="shared" ref="QL230:QL273" si="1357">KQ230+KR230+(KV230*1.22)+(KY230*1.22)</f>
        <v>1348.7238632139261</v>
      </c>
      <c r="QM230" s="255">
        <f t="shared" ref="QM230:QM273" si="1358">QL230*$NA$30</f>
        <v>1520.0117938420947</v>
      </c>
      <c r="QN230" s="255">
        <f t="shared" ref="QN230:QN273" si="1359">KU230+KX230</f>
        <v>9.0082192790139892</v>
      </c>
      <c r="QO230" s="255">
        <f t="shared" ref="QO230:QO273" si="1360">QN230*$NA$31</f>
        <v>11.170191905977347</v>
      </c>
      <c r="QP230" s="255">
        <f t="shared" si="1172"/>
        <v>2739.0817705038353</v>
      </c>
      <c r="QQ230" s="255">
        <f t="shared" si="1173"/>
        <v>0.49239999978746074</v>
      </c>
      <c r="QR230" s="259">
        <f t="shared" ref="QR230:QR273" si="1361">QN230/QP230</f>
        <v>3.2887734042919754E-3</v>
      </c>
      <c r="QS230" s="257">
        <f t="shared" si="1174"/>
        <v>1.0633241055900375</v>
      </c>
      <c r="QT230" s="254">
        <f t="shared" ref="QT230:QT273" si="1362">LB230+LC230+(LF230*1.22)+(LJ230*1.22)</f>
        <v>242.82020127101592</v>
      </c>
      <c r="QU230" s="255">
        <f t="shared" ref="QU230:QU273" si="1363">QT230*$NA$30</f>
        <v>273.65836683243492</v>
      </c>
      <c r="QV230" s="255">
        <f t="shared" ref="QV230:QV273" si="1364">LE230+LI230</f>
        <v>0.84582439627145234</v>
      </c>
      <c r="QW230" s="255">
        <f t="shared" ref="QW230:QW273" si="1365">QV230*$NA$31</f>
        <v>1.0488222513766008</v>
      </c>
      <c r="QX230" s="255">
        <f t="shared" ref="QX230:QX273" si="1366">LL230/1.05/1.2</f>
        <v>257.18536739795434</v>
      </c>
      <c r="QY230" s="255">
        <f t="shared" si="1202"/>
        <v>0.9441446989295057</v>
      </c>
      <c r="QZ230" s="259">
        <f t="shared" si="1203"/>
        <v>3.2887734042919741E-3</v>
      </c>
      <c r="RA230" s="257">
        <f t="shared" si="1204"/>
        <v>1.1206956823810772</v>
      </c>
      <c r="RB230" s="254">
        <f t="shared" ref="RB230:RB273" si="1367">LP230*1.22</f>
        <v>0.12809460227889255</v>
      </c>
      <c r="RC230" s="255">
        <f t="shared" ref="RC230:RC273" si="1368">RB230*$NA$30</f>
        <v>0.14436261676831191</v>
      </c>
      <c r="RD230" s="255">
        <f t="shared" si="1175"/>
        <v>3.9676544865538798E-3</v>
      </c>
      <c r="RE230" s="255">
        <f t="shared" ref="RE230:RE273" si="1369">RD230*$NA$31</f>
        <v>4.9198915633268106E-3</v>
      </c>
      <c r="RF230" s="255">
        <f t="shared" ref="RF230:RF273" si="1370">LR230/1.05/1.2</f>
        <v>1.2064237935565703</v>
      </c>
      <c r="RG230" s="255">
        <f t="shared" si="1205"/>
        <v>0.10617711865684128</v>
      </c>
      <c r="RH230" s="259">
        <f t="shared" si="1206"/>
        <v>3.2887734042919745E-3</v>
      </c>
      <c r="RI230" s="257">
        <f t="shared" si="1207"/>
        <v>1.0142737996864488</v>
      </c>
      <c r="RJ230" s="254">
        <f t="shared" ref="RJ230:RJ273" si="1371">LV230*1.22</f>
        <v>116.7662007555206</v>
      </c>
      <c r="RK230" s="255">
        <f t="shared" ref="RK230:RK273" si="1372">RJ230*$NA$30</f>
        <v>131.59550825147173</v>
      </c>
      <c r="RL230" s="255">
        <f t="shared" si="1176"/>
        <v>3.6167639546341208</v>
      </c>
      <c r="RM230" s="255">
        <f t="shared" ref="RM230:RM273" si="1373">RL230*$NA$31</f>
        <v>4.4847873037463097</v>
      </c>
      <c r="RN230" s="255">
        <f t="shared" ref="RN230:RN273" si="1374">LX230/1.05/1.2</f>
        <v>1099.7303584108611</v>
      </c>
      <c r="RO230" s="255">
        <f t="shared" si="1208"/>
        <v>0.10617711865684129</v>
      </c>
      <c r="RP230" s="259">
        <f t="shared" si="1209"/>
        <v>3.2887734042919745E-3</v>
      </c>
      <c r="RQ230" s="257">
        <f t="shared" si="1210"/>
        <v>1.0142737996864488</v>
      </c>
      <c r="RR230" s="254">
        <f t="shared" ref="RR230:RR273" si="1375">MB230*1.22</f>
        <v>0</v>
      </c>
      <c r="RS230" s="255">
        <f t="shared" ref="RS230:RS273" si="1376">RR230*$NA$30</f>
        <v>0</v>
      </c>
      <c r="RT230" s="255">
        <f t="shared" si="1177"/>
        <v>0</v>
      </c>
      <c r="RU230" s="255">
        <f t="shared" ref="RU230:RU273" si="1377">RT230*$NA$31</f>
        <v>0</v>
      </c>
      <c r="RV230" s="255">
        <f t="shared" ref="RV230:RV273" si="1378">MD230/1.05/1.2</f>
        <v>0</v>
      </c>
      <c r="RW230" s="255"/>
      <c r="RX230" s="259"/>
      <c r="RY230" s="257"/>
      <c r="RZ230" s="260"/>
      <c r="SA230" s="242" t="e">
        <f t="shared" ref="SA230:SA274" si="1379">M230*NO230</f>
        <v>#REF!</v>
      </c>
      <c r="SB230" s="242">
        <f t="shared" ref="SB230:SB274" si="1380">N230*NG230</f>
        <v>0.25291059005231714</v>
      </c>
      <c r="SC230" s="242">
        <f t="shared" ref="SC230:SC274" si="1381">O230*NW230</f>
        <v>0.38835732825481156</v>
      </c>
      <c r="SD230" s="242">
        <f t="shared" ref="SD230:SD274" si="1382">P230*OE230</f>
        <v>2.0014985866197956E-2</v>
      </c>
      <c r="SE230" s="242">
        <f t="shared" ref="SE230:SE274" si="1383">Q230*OM230</f>
        <v>0</v>
      </c>
      <c r="SF230" s="262">
        <v>0</v>
      </c>
      <c r="SG230" s="242">
        <f t="shared" ref="SG230:SG274" si="1384">R230*OV230</f>
        <v>0</v>
      </c>
      <c r="SH230" s="262">
        <v>0</v>
      </c>
      <c r="SI230" s="242">
        <f t="shared" ref="SI230:SI274" si="1385">S230*PE230</f>
        <v>0.59172538320238222</v>
      </c>
      <c r="SJ230" s="242">
        <f t="shared" ref="SJ230:SJ274" si="1386">T230*PU230</f>
        <v>4.3410918626636659E-2</v>
      </c>
      <c r="SK230" s="242">
        <f t="shared" ref="SK230:SK274" si="1387">U230*PU230</f>
        <v>1.1157011796565498E-3</v>
      </c>
      <c r="SL230" s="242">
        <f t="shared" ref="SL230:SL274" si="1388">V230*QC230</f>
        <v>3.8533669786346682E-2</v>
      </c>
      <c r="SM230" s="242">
        <f t="shared" ref="SM230:SM274" si="1389">W230*QK230</f>
        <v>0.21676269174449961</v>
      </c>
      <c r="SN230" s="242">
        <f t="shared" ref="SN230:SN274" si="1390">X230*QS230</f>
        <v>0.9931447146210951</v>
      </c>
      <c r="SO230" s="242">
        <f t="shared" ref="SO230:SO274" si="1391">Y230*RA230</f>
        <v>0.11879374233239418</v>
      </c>
      <c r="SP230" s="242">
        <f t="shared" ref="SP230:SP274" si="1392">Z230*RI230</f>
        <v>4.0570951987457956E-4</v>
      </c>
      <c r="SQ230" s="242">
        <f t="shared" ref="SQ230:SQ274" si="1393">AA230*RQ230</f>
        <v>0.31270061244333219</v>
      </c>
      <c r="SR230" s="242">
        <f t="shared" ref="SR230:SR274" si="1394">AB230*RY230</f>
        <v>0</v>
      </c>
      <c r="SS230" s="242" t="e">
        <f t="shared" ref="SS230:SS274" si="1395">SA230+SB230+SC230+SD230+SI230+SJ230+SK230+SL230+SM230+SN230+SO230+SP230+SQ230</f>
        <v>#REF!</v>
      </c>
      <c r="ST230" s="242" t="e">
        <f t="shared" ref="ST230:ST274" si="1396">SA230+SB230+SC230+SD230+SE230+SG230+SI230+SJ230+SK230+SL230+SM230+SN230+SO230+SP230+SQ230+SR230</f>
        <v>#REF!</v>
      </c>
      <c r="SU230" s="242" t="e">
        <f t="shared" si="1211"/>
        <v>#REF!</v>
      </c>
      <c r="SV230" s="242" t="e">
        <f t="shared" si="1212"/>
        <v>#REF!</v>
      </c>
      <c r="SW230" s="242" t="e">
        <f t="shared" ref="SW230:SY273" si="1397">SS230/I230</f>
        <v>#REF!</v>
      </c>
      <c r="SX230" s="242" t="e">
        <f t="shared" si="1397"/>
        <v>#REF!</v>
      </c>
      <c r="SY230" s="242" t="e">
        <f t="shared" si="1397"/>
        <v>#REF!</v>
      </c>
      <c r="SZ230" s="263" t="e">
        <f t="shared" si="1222"/>
        <v>#REF!</v>
      </c>
      <c r="TA230" s="264">
        <f t="shared" ref="TA230:TA274" si="1398">F230*M230</f>
        <v>1848.5261550000002</v>
      </c>
      <c r="TB230" s="264">
        <f t="shared" ref="TB230:TB274" si="1399">F230*N230</f>
        <v>1010.3298800000001</v>
      </c>
      <c r="TC230" s="264">
        <f t="shared" ref="TC230:TC274" si="1400">F230*O230</f>
        <v>1684.9318150000001</v>
      </c>
      <c r="TD230" s="264">
        <f t="shared" ref="TD230:TE273" si="1401">F230*P230</f>
        <v>80.448864999999998</v>
      </c>
      <c r="TE230" s="264">
        <f t="shared" ref="TE230:TF245" si="1402">F230*Q230</f>
        <v>0</v>
      </c>
      <c r="TF230" s="264">
        <f t="shared" si="1402"/>
        <v>0</v>
      </c>
      <c r="TG230" s="264">
        <f t="shared" ref="TG230:TG274" si="1403">F230*S230</f>
        <v>2460.2071900000001</v>
      </c>
      <c r="TH230" s="264">
        <f t="shared" ref="TH230:TH274" si="1404">F230*T230</f>
        <v>192.35818</v>
      </c>
      <c r="TI230" s="264">
        <f t="shared" ref="TI230:TI274" si="1405">F230*U230</f>
        <v>4.943785000000001</v>
      </c>
      <c r="TJ230" s="264">
        <f t="shared" ref="TJ230:TJ274" si="1406">F230*V230</f>
        <v>153.70677000000001</v>
      </c>
      <c r="TK230" s="264">
        <f t="shared" ref="TK230:TK274" si="1407">F230*W230</f>
        <v>865.61180999999999</v>
      </c>
      <c r="TL230" s="264">
        <f t="shared" ref="TL230:TL274" si="1408">F230*X230</f>
        <v>4197.7229000000007</v>
      </c>
      <c r="TM230" s="264">
        <f t="shared" ref="TM230:TM274" si="1409">F230*Y230</f>
        <v>476.40110000000004</v>
      </c>
      <c r="TN230" s="264">
        <f t="shared" ref="TN230:TN274" si="1410">F230*Z230</f>
        <v>1.7977400000000003</v>
      </c>
      <c r="TO230" s="264">
        <f t="shared" ref="TO230:TP273" si="1411">F230*AA230</f>
        <v>1385.6081050000003</v>
      </c>
      <c r="TP230" s="264">
        <f t="shared" si="1411"/>
        <v>0</v>
      </c>
      <c r="TQ230" s="264"/>
      <c r="TR230" s="264"/>
      <c r="TS230" s="264" t="e">
        <f t="shared" ref="TS230:TS274" si="1412">F230*SA230</f>
        <v>#REF!</v>
      </c>
      <c r="TT230" s="264">
        <f t="shared" ref="TT230:TT274" si="1413">F230*SB230</f>
        <v>1136.6687104016316</v>
      </c>
      <c r="TU230" s="264">
        <f t="shared" ref="TU230:TU274" si="1414">F230*SC230</f>
        <v>1745.4137582420126</v>
      </c>
      <c r="TV230" s="264">
        <f t="shared" ref="TV230:TW273" si="1415">F230*SD230</f>
        <v>89.954351727746797</v>
      </c>
      <c r="TW230" s="264">
        <f t="shared" si="1415"/>
        <v>0</v>
      </c>
      <c r="TX230" s="264">
        <f t="shared" ref="TX230:TX273" si="1416">G230*SG230</f>
        <v>0</v>
      </c>
      <c r="TY230" s="264">
        <f t="shared" ref="TY230:TY274" si="1417">F230*SI230</f>
        <v>2659.4209759956266</v>
      </c>
      <c r="TZ230" s="264">
        <f t="shared" ref="TZ230:TZ274" si="1418">F230*SJ230</f>
        <v>195.10386212962447</v>
      </c>
      <c r="UA230" s="264">
        <f t="shared" ref="UA230:UA274" si="1419">F230*SK230</f>
        <v>5.0143515967894148</v>
      </c>
      <c r="UB230" s="264">
        <f t="shared" ref="UB230:UB274" si="1420">F230*SL230</f>
        <v>173.18379880426721</v>
      </c>
      <c r="UC230" s="264">
        <f t="shared" ref="UC230:UC274" si="1421">F230*SM230</f>
        <v>974.20740364189191</v>
      </c>
      <c r="UD230" s="264">
        <f t="shared" ref="UD230:UD274" si="1422">F230*SN230</f>
        <v>4463.5399481573195</v>
      </c>
      <c r="UE230" s="264">
        <f t="shared" ref="UE230:UE274" si="1423">F230*SO230</f>
        <v>533.90065585159584</v>
      </c>
      <c r="UF230" s="264">
        <f t="shared" ref="UF230:UF274" si="1424">F230*SP230</f>
        <v>1.8234005806483167</v>
      </c>
      <c r="UG230" s="264">
        <f t="shared" ref="UG230:UH273" si="1425">F230*SQ230</f>
        <v>1405.3859975346902</v>
      </c>
      <c r="UH230" s="264">
        <f t="shared" si="1425"/>
        <v>0</v>
      </c>
      <c r="UI230" s="191"/>
      <c r="UJ230" s="191"/>
      <c r="UK230" s="191"/>
      <c r="UL230" s="191"/>
      <c r="UM230" s="189"/>
      <c r="UN230" s="191"/>
      <c r="UO230" s="191"/>
      <c r="UP230" s="191"/>
      <c r="UQ230" s="191"/>
      <c r="UR230" s="191"/>
      <c r="US230" s="191"/>
      <c r="UT230" s="191"/>
      <c r="UU230" s="191"/>
      <c r="UV230" s="192"/>
      <c r="UW230" s="191"/>
      <c r="UX230" s="191"/>
      <c r="UY230" s="191"/>
      <c r="UZ230" s="191"/>
      <c r="VA230" s="191"/>
      <c r="VB230" s="191"/>
      <c r="VC230" s="191"/>
      <c r="VD230" s="191"/>
      <c r="VE230" s="191"/>
      <c r="VF230" s="191"/>
      <c r="VG230" s="191"/>
      <c r="VH230" s="191"/>
      <c r="VI230" s="191"/>
      <c r="VJ230" s="191"/>
      <c r="VK230" s="191"/>
      <c r="VL230" s="191"/>
      <c r="VM230" s="191"/>
      <c r="VN230" s="219"/>
      <c r="VO230" s="191"/>
      <c r="VP230" s="191"/>
      <c r="VQ230" s="191"/>
      <c r="VR230" s="191"/>
      <c r="VS230" s="191"/>
      <c r="VT230" s="191"/>
      <c r="VU230" s="191"/>
      <c r="VV230" s="191"/>
    </row>
    <row r="231" spans="1:594" ht="23.1" hidden="1" customHeight="1" thickBot="1" x14ac:dyDescent="0.35">
      <c r="A231" s="265">
        <v>194</v>
      </c>
      <c r="B231" s="266" t="s">
        <v>184</v>
      </c>
      <c r="C231" s="265">
        <v>5</v>
      </c>
      <c r="D231" s="267">
        <v>4467.74</v>
      </c>
      <c r="E231" s="239"/>
      <c r="F231" s="240">
        <f t="shared" ref="F231:F273" si="1426">D231-E231</f>
        <v>4467.74</v>
      </c>
      <c r="G231" s="240"/>
      <c r="H231" s="268">
        <f>2189+258</f>
        <v>2447</v>
      </c>
      <c r="I231" s="269">
        <v>3.3081</v>
      </c>
      <c r="J231" s="269">
        <v>3.3081</v>
      </c>
      <c r="K231" s="269">
        <f t="shared" si="1220"/>
        <v>2.7053000000000003</v>
      </c>
      <c r="L231" s="269">
        <f t="shared" si="1221"/>
        <v>2.9311000000000003</v>
      </c>
      <c r="M231" s="269">
        <v>0.50239999999999996</v>
      </c>
      <c r="N231" s="269">
        <v>0.2258</v>
      </c>
      <c r="O231" s="269">
        <v>0.377</v>
      </c>
      <c r="P231" s="269">
        <v>2.76E-2</v>
      </c>
      <c r="Q231" s="269">
        <v>0</v>
      </c>
      <c r="R231" s="269">
        <v>0</v>
      </c>
      <c r="S231" s="269">
        <v>0.54830000000000001</v>
      </c>
      <c r="T231" s="269">
        <v>4.1799999999999997E-2</v>
      </c>
      <c r="U231" s="269">
        <v>1.1000000000000001E-3</v>
      </c>
      <c r="V231" s="269">
        <v>3.44E-2</v>
      </c>
      <c r="W231" s="269">
        <v>0.19489999999999999</v>
      </c>
      <c r="X231" s="269">
        <v>0.93300000000000005</v>
      </c>
      <c r="Y231" s="269">
        <v>0.1055</v>
      </c>
      <c r="Z231" s="269">
        <v>1E-4</v>
      </c>
      <c r="AA231" s="269">
        <v>0.31619999999999998</v>
      </c>
      <c r="AB231" s="269">
        <v>0</v>
      </c>
      <c r="AC231" s="244">
        <v>384.61</v>
      </c>
      <c r="AD231" s="243">
        <f t="shared" si="1217"/>
        <v>84.614199999999997</v>
      </c>
      <c r="AE231" s="243">
        <f t="shared" si="1223"/>
        <v>0</v>
      </c>
      <c r="AF231" s="243">
        <f t="shared" ref="AF231:AF273" si="1427">AE231*$AF$32</f>
        <v>0</v>
      </c>
      <c r="AG231" s="243">
        <f t="shared" ref="AG231:AG273" si="1428">AE231*$AG$32</f>
        <v>0</v>
      </c>
      <c r="AH231" s="244">
        <v>13.843871003</v>
      </c>
      <c r="AI231" s="243">
        <f t="shared" si="1224"/>
        <v>54.887141460226339</v>
      </c>
      <c r="AJ231" s="243">
        <f t="shared" ref="AJ231:AJ273" si="1429">AI231*$AJ$32</f>
        <v>1.7692127954492971</v>
      </c>
      <c r="AK231" s="243">
        <f t="shared" ref="AK231:AK273" si="1430">AI231*$AK$32</f>
        <v>46.818470840798561</v>
      </c>
      <c r="AL231" s="243">
        <f t="shared" si="1225"/>
        <v>26.897760623161318</v>
      </c>
      <c r="AM231" s="243">
        <f t="shared" ref="AM231:AM273" si="1431">(AC231+AD231+AE231+AH231+AI231+AL231)*1.2</f>
        <v>677.82356770366505</v>
      </c>
      <c r="AN231" s="244">
        <v>821.75</v>
      </c>
      <c r="AO231" s="244">
        <v>180.785</v>
      </c>
      <c r="AP231" s="243">
        <f t="shared" ref="AP231:AP273" si="1432">AN231*$AB$28</f>
        <v>0</v>
      </c>
      <c r="AQ231" s="243">
        <f t="shared" ref="AQ231:AQ273" si="1433">AP231*$AQ$32</f>
        <v>0</v>
      </c>
      <c r="AR231" s="243">
        <f t="shared" ref="AR231:AR273" si="1434">AP231*$AR$32</f>
        <v>0</v>
      </c>
      <c r="AS231" s="244">
        <v>92.96163774035</v>
      </c>
      <c r="AT231" s="244" t="e">
        <f t="shared" si="1226"/>
        <v>#REF!</v>
      </c>
      <c r="AU231" s="243">
        <f t="shared" si="1227"/>
        <v>124.47247610468443</v>
      </c>
      <c r="AV231" s="243">
        <f t="shared" ref="AV231:AV273" si="1435">AU231*$AV$32</f>
        <v>4.0122019756711973</v>
      </c>
      <c r="AW231" s="243">
        <f t="shared" ref="AW231:AW273" si="1436">AU231*$AW$32</f>
        <v>106.17443062164405</v>
      </c>
      <c r="AX231" s="243">
        <f t="shared" si="1228"/>
        <v>60.998455692251724</v>
      </c>
      <c r="AY231" s="243">
        <f t="shared" ref="AY231:AY273" si="1437">(AN231+AO231+AP231+AS231+AU231+AX231)*1.2</f>
        <v>1537.1610834447433</v>
      </c>
      <c r="AZ231" s="244">
        <v>206</v>
      </c>
      <c r="BA231" s="243">
        <f t="shared" ref="BA231:BA273" si="1438">AZ231*43.69*1.4/12</f>
        <v>1050.0163333333333</v>
      </c>
      <c r="BB231" s="243">
        <f t="shared" ref="BB231:BB273" si="1439">AZ231*43.69*0.146/12</f>
        <v>109.50170333333331</v>
      </c>
      <c r="BC231" s="243">
        <f t="shared" ref="BC231:BC273" si="1440">BB231*0.8</f>
        <v>87.60136266666666</v>
      </c>
      <c r="BD231" s="243">
        <f t="shared" ref="BD231:BD273" si="1441">BB231-BC231</f>
        <v>21.900340666666651</v>
      </c>
      <c r="BE231" s="244">
        <v>41.06313875</v>
      </c>
      <c r="BF231" s="243">
        <f t="shared" ref="BF231:BF273" si="1442">BE231*0.8</f>
        <v>32.850511000000004</v>
      </c>
      <c r="BG231" s="243">
        <f t="shared" ref="BG231:BG273" si="1443">BE231-BF231</f>
        <v>8.2126277499999958</v>
      </c>
      <c r="BH231" s="243">
        <f t="shared" si="1229"/>
        <v>136.4123873324059</v>
      </c>
      <c r="BI231" s="243">
        <f t="shared" ref="BI231:BI273" si="1444">BH231*$BI$32</f>
        <v>4.397068870878722</v>
      </c>
      <c r="BJ231" s="243">
        <f t="shared" ref="BJ231:BJ273" si="1445">BH231*$BJ$32</f>
        <v>116.35911816019774</v>
      </c>
      <c r="BK231" s="243">
        <f t="shared" si="1230"/>
        <v>66.849678137453623</v>
      </c>
      <c r="BL231" s="243">
        <f t="shared" ref="BL231:BL273" si="1446">(BA231+BB231+BE231+BH231+BK231)*1.2</f>
        <v>1684.6118890638311</v>
      </c>
      <c r="BM231" s="244">
        <v>44.44</v>
      </c>
      <c r="BN231" s="243">
        <f t="shared" ref="BN231:BN273" si="1447">BM231*0.22</f>
        <v>9.7767999999999997</v>
      </c>
      <c r="BO231" s="243">
        <f t="shared" si="1231"/>
        <v>0</v>
      </c>
      <c r="BP231" s="243">
        <f t="shared" ref="BP231:BP273" si="1448">BO231*$BP$32</f>
        <v>0</v>
      </c>
      <c r="BQ231" s="243">
        <f t="shared" ref="BQ231:BQ273" si="1449">BO231*$BQ$32</f>
        <v>0</v>
      </c>
      <c r="BR231" s="244">
        <v>6.4053092330833303</v>
      </c>
      <c r="BS231" s="243">
        <f t="shared" si="1232"/>
        <v>6.88800292303499</v>
      </c>
      <c r="BT231" s="243">
        <f t="shared" ref="BT231:BT273" si="1450">BS231*$BT$32</f>
        <v>0.22202546137981025</v>
      </c>
      <c r="BU231" s="243">
        <f t="shared" ref="BU231:BU273" si="1451">BS231*$BU$32</f>
        <v>5.875433761423638</v>
      </c>
      <c r="BV231" s="243">
        <f t="shared" si="1233"/>
        <v>3.3755056078059162</v>
      </c>
      <c r="BW231" s="243">
        <f t="shared" ref="BW231:BW273" si="1452">(BM231+BN231+BO231+BR231+BS231+BV231)*1.2</f>
        <v>85.062741316709094</v>
      </c>
      <c r="BX231" s="244">
        <v>0</v>
      </c>
      <c r="BY231" s="243">
        <f t="shared" si="1234"/>
        <v>0</v>
      </c>
      <c r="BZ231" s="243">
        <f t="shared" ref="BZ231:BZ273" si="1453">BY231*$BZ$32</f>
        <v>0</v>
      </c>
      <c r="CA231" s="243">
        <f t="shared" ref="CA231:CA273" si="1454">BY231*$CA$32</f>
        <v>0</v>
      </c>
      <c r="CB231" s="243">
        <f t="shared" si="1235"/>
        <v>0</v>
      </c>
      <c r="CC231" s="243">
        <f t="shared" ref="CC231:CC273" si="1455">(BX231+BY231+CB231)*1.2</f>
        <v>0</v>
      </c>
      <c r="CD231" s="245"/>
      <c r="CE231" s="243">
        <f t="shared" si="1236"/>
        <v>0</v>
      </c>
      <c r="CF231" s="243">
        <f t="shared" ref="CF231:CF273" si="1456">CE231*$BZ$32</f>
        <v>0</v>
      </c>
      <c r="CG231" s="243">
        <f t="shared" ref="CG231:CG273" si="1457">CE231*$CA$32</f>
        <v>0</v>
      </c>
      <c r="CH231" s="243">
        <f t="shared" si="1237"/>
        <v>0</v>
      </c>
      <c r="CI231" s="243">
        <f t="shared" ref="CI231:CI244" si="1458">(CD231+CE231+CH231)*1.2</f>
        <v>0</v>
      </c>
      <c r="CJ231" s="245"/>
      <c r="CK231" s="243">
        <f t="shared" si="1238"/>
        <v>0</v>
      </c>
      <c r="CL231" s="243">
        <f t="shared" ref="CL231:CL273" si="1459">CK231*$BZ$32</f>
        <v>0</v>
      </c>
      <c r="CM231" s="243">
        <f t="shared" ref="CM231:CM273" si="1460">CK231*$CA$32</f>
        <v>0</v>
      </c>
      <c r="CN231" s="243">
        <f t="shared" si="1239"/>
        <v>0</v>
      </c>
      <c r="CO231" s="243">
        <f t="shared" ref="CO231:CO244" si="1461">(CJ231+CK231+CN231)*1.2</f>
        <v>0</v>
      </c>
      <c r="CP231" s="243">
        <v>0</v>
      </c>
      <c r="CQ231" s="243">
        <f t="shared" si="1240"/>
        <v>0</v>
      </c>
      <c r="CR231" s="243">
        <f t="shared" si="1178"/>
        <v>0</v>
      </c>
      <c r="CS231" s="243">
        <f t="shared" ref="CS231:CS273" si="1462">CQ231*$CS$32</f>
        <v>0</v>
      </c>
      <c r="CT231" s="243">
        <f t="shared" si="1241"/>
        <v>0</v>
      </c>
      <c r="CU231" s="243">
        <f t="shared" ref="CU231:CU273" si="1463">(CP231+CQ231+CT231)*1.2</f>
        <v>0</v>
      </c>
      <c r="CV231" s="243"/>
      <c r="CW231" s="243">
        <f t="shared" si="1242"/>
        <v>0</v>
      </c>
      <c r="CX231" s="243">
        <f t="shared" si="1179"/>
        <v>0</v>
      </c>
      <c r="CY231" s="243">
        <f t="shared" ref="CY231:CY273" si="1464">CW231*$CS$32</f>
        <v>0</v>
      </c>
      <c r="CZ231" s="243">
        <f t="shared" si="1243"/>
        <v>0</v>
      </c>
      <c r="DA231" s="243">
        <f t="shared" ref="DA231:DA273" si="1465">(CV231+CW231+CZ231)*1.2</f>
        <v>0</v>
      </c>
      <c r="DB231" s="244">
        <v>42.5</v>
      </c>
      <c r="DC231" s="243">
        <f t="shared" ref="DC231:DC273" si="1466">DB231*0.22</f>
        <v>9.35</v>
      </c>
      <c r="DD231" s="243">
        <f t="shared" si="1244"/>
        <v>0</v>
      </c>
      <c r="DE231" s="244">
        <v>1.75234903010499</v>
      </c>
      <c r="DF231" s="244">
        <v>5.7063868625E-2</v>
      </c>
      <c r="DG231" s="243">
        <f t="shared" si="1245"/>
        <v>6.0968877125952634</v>
      </c>
      <c r="DH231" s="243">
        <f t="shared" si="1246"/>
        <v>2.9878150305662627</v>
      </c>
      <c r="DI231" s="243">
        <f t="shared" ref="DI231:DI273" si="1467">(DB231+DC231+DD231+DE231+DF231+DG231+DH231)*1.2</f>
        <v>75.292938770269814</v>
      </c>
      <c r="DJ231" s="244">
        <v>296.36</v>
      </c>
      <c r="DK231" s="243">
        <f t="shared" ref="DK231:DK273" si="1468">DJ231*0.22</f>
        <v>65.199200000000005</v>
      </c>
      <c r="DL231" s="243">
        <f t="shared" si="1247"/>
        <v>0</v>
      </c>
      <c r="DM231" s="244">
        <v>12.379803636145001</v>
      </c>
      <c r="DN231" s="244">
        <v>13.920504532500001</v>
      </c>
      <c r="DO231" s="243">
        <f t="shared" si="1248"/>
        <v>44.069357859534513</v>
      </c>
      <c r="DP231" s="243">
        <f t="shared" si="1249"/>
        <v>21.596443301408982</v>
      </c>
      <c r="DQ231" s="243">
        <f t="shared" ref="DQ231:DQ273" si="1469">(DJ231+DK231+DL231+DM231+DN231+DO231+DP231)*1.2</f>
        <v>544.23037119550634</v>
      </c>
      <c r="DR231" s="244">
        <v>62.4</v>
      </c>
      <c r="DS231" s="243">
        <f t="shared" ref="DS231:DS273" si="1470">DR231*0.22</f>
        <v>13.728</v>
      </c>
      <c r="DT231" s="243">
        <f t="shared" si="1250"/>
        <v>0</v>
      </c>
      <c r="DU231" s="244">
        <v>2.6394294169099899</v>
      </c>
      <c r="DV231" s="244">
        <v>0</v>
      </c>
      <c r="DW231" s="243">
        <f t="shared" si="1251"/>
        <v>8.9497097829044527</v>
      </c>
      <c r="DX231" s="243">
        <f t="shared" si="1252"/>
        <v>4.385856959990722</v>
      </c>
      <c r="DY231" s="243">
        <f t="shared" si="1253"/>
        <v>110.52359539176619</v>
      </c>
      <c r="DZ231" s="244">
        <v>229.16</v>
      </c>
      <c r="EA231" s="243">
        <f t="shared" ref="EA231:EA273" si="1471">DZ231*0.22</f>
        <v>50.415199999999999</v>
      </c>
      <c r="EB231" s="243">
        <f t="shared" si="1254"/>
        <v>0</v>
      </c>
      <c r="EC231" s="244">
        <v>9.4866871555499799</v>
      </c>
      <c r="ED231" s="244">
        <v>9.4217197000000003E-2</v>
      </c>
      <c r="EE231" s="243">
        <f t="shared" si="1255"/>
        <v>32.854483573574491</v>
      </c>
      <c r="EF231" s="243">
        <f t="shared" si="1256"/>
        <v>16.100529396306225</v>
      </c>
      <c r="EG231" s="243">
        <f t="shared" si="1257"/>
        <v>405.73334078691681</v>
      </c>
      <c r="EH231" s="244">
        <v>16.72</v>
      </c>
      <c r="EI231" s="243">
        <f t="shared" ref="EI231:EI273" si="1472">EH231*0.22</f>
        <v>3.6783999999999999</v>
      </c>
      <c r="EJ231" s="243">
        <f t="shared" si="1258"/>
        <v>0</v>
      </c>
      <c r="EK231" s="244">
        <v>0.70532849110000095</v>
      </c>
      <c r="EL231" s="244">
        <v>0</v>
      </c>
      <c r="EM231" s="243">
        <f t="shared" si="1259"/>
        <v>2.3978470127909182</v>
      </c>
      <c r="EN231" s="243">
        <f t="shared" si="1260"/>
        <v>1.175078775194546</v>
      </c>
      <c r="EO231" s="243">
        <f t="shared" ref="EO231:EO273" si="1473">(EH231+EI231+EJ231+EK231+EL231+EM231+EN231)*1.2</f>
        <v>29.611985134902557</v>
      </c>
      <c r="EP231" s="244">
        <v>0</v>
      </c>
      <c r="EQ231" s="244">
        <v>518.25783999999999</v>
      </c>
      <c r="ER231" s="244">
        <v>0</v>
      </c>
      <c r="ES231" s="244">
        <v>0</v>
      </c>
      <c r="ET231" s="244">
        <v>0</v>
      </c>
      <c r="EU231" s="243">
        <f t="shared" si="1261"/>
        <v>58.885472016167867</v>
      </c>
      <c r="EV231" s="243">
        <f t="shared" ref="EV231:EV273" si="1474">EU231*$EV$32</f>
        <v>1.8980935750237575</v>
      </c>
      <c r="EW231" s="243">
        <f t="shared" ref="EW231:EW273" si="1475">EU231*$EW$32</f>
        <v>50.229027804871336</v>
      </c>
      <c r="EX231" s="243">
        <f t="shared" si="1262"/>
        <v>28.857165600808397</v>
      </c>
      <c r="EY231" s="243">
        <f t="shared" ref="EY231:EY273" si="1476">(EQ231+EU231+EX231)*1.2</f>
        <v>727.20057314037149</v>
      </c>
      <c r="EZ231" s="245">
        <f t="shared" ref="EZ231:FB273" si="1477">DB231+DJ231+DR231+DZ231+EH231</f>
        <v>647.14</v>
      </c>
      <c r="FA231" s="245">
        <f t="shared" si="1477"/>
        <v>142.3708</v>
      </c>
      <c r="FB231" s="245">
        <f t="shared" si="1477"/>
        <v>0</v>
      </c>
      <c r="FC231" s="245">
        <f t="shared" ref="FC231:FC273" si="1478">FB231*$FC$32</f>
        <v>0</v>
      </c>
      <c r="FD231" s="245">
        <f t="shared" ref="FD231:FD273" si="1479">FB231*$FD$32</f>
        <v>0</v>
      </c>
      <c r="FE231" s="245">
        <f t="shared" ref="FE231:FE273" si="1480">DE231+DF231+DM231+DN231+DU231+DV231+EC231+ED231+EK231+EL231</f>
        <v>41.035383327934959</v>
      </c>
      <c r="FF231" s="245">
        <f t="shared" ref="FF231:FF273" si="1481">DG231+DO231+DW231+EE231+EM231+EU231</f>
        <v>153.25375795756753</v>
      </c>
      <c r="FG231" s="245">
        <f t="shared" ref="FG231:FG273" si="1482">FF231*$FG$32</f>
        <v>4.9399276828015726</v>
      </c>
      <c r="FH231" s="245">
        <f t="shared" ref="FH231:FH273" si="1483">FF231*$FH$32</f>
        <v>130.72472727293655</v>
      </c>
      <c r="FI231" s="245">
        <f t="shared" ref="FI231:FJ273" si="1484">DH231+DP231+DX231+EF231+EN231+EX231</f>
        <v>75.102889064275146</v>
      </c>
      <c r="FJ231" s="245">
        <f t="shared" si="1484"/>
        <v>1892.5928044197333</v>
      </c>
      <c r="FK231" s="244">
        <f t="shared" si="1263"/>
        <v>133.10184028860829</v>
      </c>
      <c r="FL231" s="244">
        <v>15.1232920887705</v>
      </c>
      <c r="FM231" s="243">
        <f t="shared" ref="FM231:FM273" si="1485">FL231*$FM$32</f>
        <v>0.48747887321038053</v>
      </c>
      <c r="FN231" s="243">
        <f t="shared" ref="FN231:FN273" si="1486">FL231*$FN$32</f>
        <v>12.900096285540126</v>
      </c>
      <c r="FO231" s="244">
        <v>7.4112566044385302</v>
      </c>
      <c r="FP231" s="244">
        <f t="shared" ref="FP231:FP273" si="1487">(FK231+FL231+FO231)*1.2</f>
        <v>186.76366677818081</v>
      </c>
      <c r="FQ231" s="244">
        <f t="shared" si="1264"/>
        <v>3.4108800073959018</v>
      </c>
      <c r="FR231" s="244">
        <v>0.38755087472679201</v>
      </c>
      <c r="FS231" s="243">
        <f t="shared" ref="FS231:FS273" si="1488">FR231*$FS$32</f>
        <v>1.2492178463166418E-2</v>
      </c>
      <c r="FT231" s="243">
        <f t="shared" ref="FT231:FT273" si="1489">FR231*$FT$32</f>
        <v>0.33057905449258324</v>
      </c>
      <c r="FU231" s="244">
        <v>0.18992154373633999</v>
      </c>
      <c r="FV231" s="244">
        <f t="shared" ref="FV231:FV273" si="1490">(FQ231+FR231+FU231)*1.2</f>
        <v>4.7860229110308401</v>
      </c>
      <c r="FW231" s="270">
        <v>1.3193E-2</v>
      </c>
      <c r="FX231" s="243">
        <f t="shared" ref="FX231:FX273" si="1491">FW231*GJ231*1.096386</f>
        <v>59.154078050005864</v>
      </c>
      <c r="FY231" s="243">
        <f t="shared" ref="FY231:FY273" si="1492">FX231*0.22</f>
        <v>13.01389717100129</v>
      </c>
      <c r="FZ231" s="243">
        <f t="shared" si="1265"/>
        <v>0</v>
      </c>
      <c r="GA231" s="243">
        <f t="shared" ref="GA231:GA273" si="1493">FZ231*$GA$32</f>
        <v>0</v>
      </c>
      <c r="GB231" s="243">
        <f t="shared" ref="GB231:GB273" si="1494">FZ231*$GB$32</f>
        <v>0</v>
      </c>
      <c r="GC231" s="243">
        <f t="shared" ref="GC231:GC273" si="1495">FW231*GM231*1.096386</f>
        <v>1.0273063975474597</v>
      </c>
      <c r="GD231" s="243">
        <f t="shared" si="1266"/>
        <v>8.3165914238073544</v>
      </c>
      <c r="GE231" s="243">
        <f t="shared" ref="GE231:GE273" si="1496">GD231*$GE$32</f>
        <v>0.26807408019574397</v>
      </c>
      <c r="GF231" s="243">
        <f t="shared" ref="GF231:GF273" si="1497">GD231*$GF$32</f>
        <v>7.0940129639018439</v>
      </c>
      <c r="GG231" s="243">
        <f t="shared" si="1267"/>
        <v>4.0755936521180987</v>
      </c>
      <c r="GH231" s="247">
        <f t="shared" ref="GH231:GH273" si="1498">(FX231+FZ231+FY231+GC231+GD231+GG231)*1.2</f>
        <v>102.70496003337608</v>
      </c>
      <c r="GI231" s="244">
        <v>180</v>
      </c>
      <c r="GJ231" s="244">
        <v>4089.57</v>
      </c>
      <c r="GK231" s="244">
        <v>899.70540000000005</v>
      </c>
      <c r="GL231" s="244">
        <v>2508.4334888797898</v>
      </c>
      <c r="GM231" s="244">
        <v>71.022008333333304</v>
      </c>
      <c r="GN231" s="271">
        <v>332.85</v>
      </c>
      <c r="GO231" s="243">
        <f t="shared" ref="GO231:GO273" si="1499">GN231*0.22</f>
        <v>73.227000000000004</v>
      </c>
      <c r="GP231" s="243">
        <f t="shared" si="1268"/>
        <v>0</v>
      </c>
      <c r="GQ231" s="243">
        <f t="shared" ref="GQ231:GQ273" si="1500">GP231*$GQ$32</f>
        <v>0</v>
      </c>
      <c r="GR231" s="243">
        <f t="shared" ref="GR231:GR273" si="1501">GP231*$GR$32</f>
        <v>0</v>
      </c>
      <c r="GS231" s="244">
        <v>6.6094336553333299</v>
      </c>
      <c r="GT231" s="244">
        <v>3.82849098961875</v>
      </c>
      <c r="GU231" s="245"/>
      <c r="GV231" s="243">
        <f t="shared" si="1269"/>
        <v>47.325242469070204</v>
      </c>
      <c r="GW231" s="243">
        <f t="shared" ref="GW231:GW273" si="1502">GV231*$GW$32</f>
        <v>1.5254652054469411</v>
      </c>
      <c r="GX231" s="243">
        <f t="shared" ref="GX231:GX273" si="1503">GV231*$GX$32</f>
        <v>40.368206935634944</v>
      </c>
      <c r="GY231" s="243">
        <f t="shared" si="1270"/>
        <v>23.192008355701113</v>
      </c>
      <c r="GZ231" s="243">
        <f t="shared" ref="GZ231:GZ273" si="1504">(GN231+GO231+GP231+GS231+GT231+GU231+GV231+GY231)*1.2</f>
        <v>584.43861056366791</v>
      </c>
      <c r="HA231" s="244">
        <v>0</v>
      </c>
      <c r="HB231" s="244">
        <v>44</v>
      </c>
      <c r="HC231" s="244">
        <v>0</v>
      </c>
      <c r="HD231" s="244">
        <v>0</v>
      </c>
      <c r="HE231" s="244">
        <v>143.83000000000001</v>
      </c>
      <c r="HF231" s="243">
        <f t="shared" ref="HF231:HF273" si="1505">HE231*0.22</f>
        <v>31.642600000000002</v>
      </c>
      <c r="HG231" s="243">
        <f t="shared" si="1271"/>
        <v>0</v>
      </c>
      <c r="HH231" s="244">
        <v>6.1818574348249902</v>
      </c>
      <c r="HI231" s="244">
        <v>148.94260778126699</v>
      </c>
      <c r="HJ231" s="243">
        <f t="shared" si="1272"/>
        <v>37.563086807156473</v>
      </c>
      <c r="HK231" s="243">
        <f t="shared" si="1273"/>
        <v>18.408007601162424</v>
      </c>
      <c r="HL231" s="243">
        <f t="shared" si="1274"/>
        <v>463.88179154929304</v>
      </c>
      <c r="HM231" s="244">
        <v>143.62</v>
      </c>
      <c r="HN231" s="243">
        <f t="shared" ref="HN231:HN273" si="1506">HM231*0.22</f>
        <v>31.596400000000003</v>
      </c>
      <c r="HO231" s="243">
        <f t="shared" si="1275"/>
        <v>0</v>
      </c>
      <c r="HP231" s="244">
        <v>6.1973966439249999</v>
      </c>
      <c r="HQ231" s="244">
        <v>140.93553067566401</v>
      </c>
      <c r="HR231" s="243">
        <f t="shared" si="1276"/>
        <v>36.625962654628047</v>
      </c>
      <c r="HS231" s="243">
        <f t="shared" si="1277"/>
        <v>17.948764498710855</v>
      </c>
      <c r="HT231" s="243">
        <f t="shared" si="1278"/>
        <v>452.30886536751353</v>
      </c>
      <c r="HU231" s="244">
        <v>102.31</v>
      </c>
      <c r="HV231" s="243">
        <f t="shared" ref="HV231:HV273" si="1507">HU231*0.22</f>
        <v>22.508200000000002</v>
      </c>
      <c r="HW231" s="243">
        <f t="shared" si="1279"/>
        <v>0</v>
      </c>
      <c r="HX231" s="244">
        <v>4.1788344315799897</v>
      </c>
      <c r="HY231" s="244">
        <v>230.393882958885</v>
      </c>
      <c r="HZ231" s="243">
        <f t="shared" si="1280"/>
        <v>40.834700752160593</v>
      </c>
      <c r="IA231" s="243">
        <f t="shared" si="1281"/>
        <v>20.01128090713128</v>
      </c>
      <c r="IB231" s="243">
        <f t="shared" si="1282"/>
        <v>504.28427885970819</v>
      </c>
      <c r="IC231" s="244">
        <v>39.42</v>
      </c>
      <c r="ID231" s="243">
        <f t="shared" ref="ID231:ID273" si="1508">IC231*0.22</f>
        <v>8.6723999999999997</v>
      </c>
      <c r="IE231" s="243">
        <f t="shared" si="1283"/>
        <v>0</v>
      </c>
      <c r="IF231" s="244">
        <v>1.7407135735349899</v>
      </c>
      <c r="IG231" s="244">
        <v>2.7194867051766698</v>
      </c>
      <c r="IH231" s="243">
        <f t="shared" si="1284"/>
        <v>5.9711294923950033</v>
      </c>
      <c r="II231" s="243">
        <f t="shared" si="1285"/>
        <v>2.926186488555333</v>
      </c>
      <c r="IJ231" s="243">
        <f t="shared" ref="IJ231:IJ273" si="1509">(IC231+ID231+IE231+IF231+IG231+IH231+II231)*1.2</f>
        <v>73.739899511594388</v>
      </c>
      <c r="IK231" s="244">
        <v>41.96</v>
      </c>
      <c r="IL231" s="243">
        <f t="shared" ref="IL231:IL273" si="1510">IK231*0.22</f>
        <v>9.2311999999999994</v>
      </c>
      <c r="IM231" s="243">
        <f t="shared" si="1286"/>
        <v>0</v>
      </c>
      <c r="IN231" s="244">
        <v>1.92731673451999</v>
      </c>
      <c r="IO231" s="244">
        <v>85.442720615040002</v>
      </c>
      <c r="IP231" s="243">
        <f t="shared" si="1287"/>
        <v>15.74359948799445</v>
      </c>
      <c r="IQ231" s="243">
        <f t="shared" si="1288"/>
        <v>7.7152418418777238</v>
      </c>
      <c r="IR231" s="243">
        <f t="shared" ref="IR231:IR273" si="1511">(IK231+IL231+IM231+IN231+IO231+IP231+IQ231)*1.2</f>
        <v>194.42409441531859</v>
      </c>
      <c r="IS231" s="244">
        <v>4.51</v>
      </c>
      <c r="IT231" s="243">
        <f t="shared" ref="IT231:IT273" si="1512">IS231*0.22</f>
        <v>0.99219999999999997</v>
      </c>
      <c r="IU231" s="243">
        <f t="shared" si="1289"/>
        <v>0</v>
      </c>
      <c r="IV231" s="244">
        <v>0.197139502765</v>
      </c>
      <c r="IW231" s="244">
        <v>0.46774852944414103</v>
      </c>
      <c r="IX231" s="243">
        <f t="shared" si="1290"/>
        <v>0.70071663506700677</v>
      </c>
      <c r="IY231" s="243">
        <f t="shared" si="1291"/>
        <v>0.34339023336380747</v>
      </c>
      <c r="IZ231" s="243">
        <f t="shared" ref="IZ231:IZ273" si="1513">(IS231+IT231+IU231+IV231+IW231+IX231+IY231)*1.2</f>
        <v>8.6534338807679472</v>
      </c>
      <c r="JA231" s="244">
        <v>70.684075000000007</v>
      </c>
      <c r="JB231" s="243">
        <f t="shared" ref="JB231:JB273" si="1514">JA231*0.22</f>
        <v>15.550496500000001</v>
      </c>
      <c r="JC231" s="244">
        <v>513.71255833333305</v>
      </c>
      <c r="JD231" s="243">
        <f t="shared" si="1292"/>
        <v>0</v>
      </c>
      <c r="JE231" s="243">
        <f t="shared" si="1293"/>
        <v>68.167169308969761</v>
      </c>
      <c r="JF231" s="243">
        <f t="shared" si="1294"/>
        <v>33.405714957115144</v>
      </c>
      <c r="JG231" s="243">
        <f t="shared" ref="JG231:JG273" si="1515">(JA231+JB231+JC231+JD231+JE231+JF231)*1.2</f>
        <v>841.82401691930147</v>
      </c>
      <c r="JH231" s="244">
        <v>32.768000000000001</v>
      </c>
      <c r="JI231" s="243">
        <f t="shared" ref="JI231:JI273" si="1516">JH231*0.22</f>
        <v>7.2089600000000003</v>
      </c>
      <c r="JJ231" s="244">
        <v>41.311999999999998</v>
      </c>
      <c r="JK231" s="243">
        <f t="shared" si="1295"/>
        <v>0</v>
      </c>
      <c r="JL231" s="243">
        <f t="shared" si="1296"/>
        <v>9.236211032144519</v>
      </c>
      <c r="JM231" s="243">
        <f t="shared" si="1297"/>
        <v>4.5262585516072269</v>
      </c>
      <c r="JN231" s="243">
        <f t="shared" ref="JN231:JN273" si="1517">(JH231+JI231+JJ231+JK231+JL231+JM231)*1.2</f>
        <v>114.0617155005021</v>
      </c>
      <c r="JO231" s="244">
        <v>0</v>
      </c>
      <c r="JP231" s="243">
        <f t="shared" ref="JP231:JP273" si="1518">JO231*0.22</f>
        <v>0</v>
      </c>
      <c r="JQ231" s="244">
        <v>0</v>
      </c>
      <c r="JR231" s="243">
        <f t="shared" si="1298"/>
        <v>0</v>
      </c>
      <c r="JS231" s="243">
        <f t="shared" si="1299"/>
        <v>0</v>
      </c>
      <c r="JT231" s="243">
        <f t="shared" si="1300"/>
        <v>0</v>
      </c>
      <c r="JU231" s="243">
        <f t="shared" ref="JU231:JU273" si="1519">(JO231+JP231+JQ231+JR231+JS231+JT231)*1.2</f>
        <v>0</v>
      </c>
      <c r="JV231" s="244">
        <v>1.79238095238096</v>
      </c>
      <c r="JW231" s="243">
        <f t="shared" ref="JW231:JW273" si="1520">JV231*0.22</f>
        <v>0.39432380952381119</v>
      </c>
      <c r="JX231" s="244">
        <v>3.67733333333334</v>
      </c>
      <c r="JY231" s="243">
        <f t="shared" si="1301"/>
        <v>0</v>
      </c>
      <c r="JZ231" s="243">
        <f t="shared" si="1302"/>
        <v>0.66628350698734462</v>
      </c>
      <c r="KA231" s="243">
        <f t="shared" si="1303"/>
        <v>0.32651608011127281</v>
      </c>
      <c r="KB231" s="243">
        <f t="shared" ref="KB231:KB273" si="1521">(JV231+JW231+JX231+JY231+JZ231+KA231)*1.2</f>
        <v>8.2282052188040744</v>
      </c>
      <c r="KC231" s="244">
        <v>172.44</v>
      </c>
      <c r="KD231" s="243">
        <f t="shared" ref="KD231:KD273" si="1522">KC231*0.22</f>
        <v>37.936799999999998</v>
      </c>
      <c r="KE231" s="244">
        <v>96.98</v>
      </c>
      <c r="KF231" s="243">
        <f t="shared" si="1304"/>
        <v>0</v>
      </c>
      <c r="KG231" s="243">
        <f t="shared" si="1305"/>
        <v>34.922482302204834</v>
      </c>
      <c r="KH231" s="243">
        <f t="shared" si="1306"/>
        <v>17.113964115110246</v>
      </c>
      <c r="KI231" s="243">
        <f t="shared" ref="KI231:KI273" si="1523">(KC231+KD231+KE231+KF231+KG231+KH231)*1.2</f>
        <v>431.27189570077815</v>
      </c>
      <c r="KJ231" s="244">
        <v>108.6435875</v>
      </c>
      <c r="KK231" s="243">
        <f t="shared" ref="KK231:KK273" si="1524">KJ231*0.22</f>
        <v>23.901589250000001</v>
      </c>
      <c r="KL231" s="244">
        <v>105.30835</v>
      </c>
      <c r="KM231" s="243">
        <f t="shared" si="1307"/>
        <v>0</v>
      </c>
      <c r="KN231" s="243">
        <f t="shared" si="1308"/>
        <v>27.025384108774816</v>
      </c>
      <c r="KO231" s="243">
        <f t="shared" si="1309"/>
        <v>13.243945542938741</v>
      </c>
      <c r="KP231" s="243">
        <f t="shared" ref="KP231:KP273" si="1525">(KJ231+KK231+KL231+KM231+KN231+KO231)*1.2</f>
        <v>333.74742768205624</v>
      </c>
      <c r="KQ231" s="243">
        <f t="shared" ref="KQ231:KR273" si="1526">HE231+HM231+HU231+IC231+IK231+IS231+JA231+JH231+JO231+JV231+KC231+KJ231</f>
        <v>861.97804345238092</v>
      </c>
      <c r="KR231" s="243">
        <f t="shared" si="1526"/>
        <v>189.63516955952383</v>
      </c>
      <c r="KS231" s="243">
        <f t="shared" ref="KS231:KS273" si="1527">HH231+HI231++HP231+HQ231++HX231+HY231+IF231+IG231++IN231+IO231+IV231+IW231+JC231+JJ231+JQ231+JX231+KE231+KL231</f>
        <v>1390.315477253293</v>
      </c>
      <c r="KT231" s="243">
        <f t="shared" ref="KT231:KT273" si="1528">HG231+HO231+HW231+IE231+IM231+IU231+JD231+JK231+JR231+JY231+KF231+KM231</f>
        <v>0</v>
      </c>
      <c r="KU231" s="243">
        <f t="shared" ref="KU231:KU273" si="1529">KT231*$KU$32</f>
        <v>0</v>
      </c>
      <c r="KV231" s="243">
        <f t="shared" ref="KV231:KV273" si="1530">KT231*$KV$32</f>
        <v>0</v>
      </c>
      <c r="KW231" s="243">
        <f t="shared" ref="KW231:KW273" si="1531">HJ231+HR231+HZ231+IH231+IP231+IX231+JE231+JL231+JS231+JZ231+KG231+KN231</f>
        <v>277.45672608848287</v>
      </c>
      <c r="KX231" s="243">
        <f t="shared" ref="KX231:KX273" si="1532">KW231*$KX$32</f>
        <v>8.9434424333234439</v>
      </c>
      <c r="KY231" s="243">
        <f t="shared" ref="KY231:KY273" si="1533">KW231*$KY$32</f>
        <v>236.66926887366276</v>
      </c>
      <c r="KZ231" s="243">
        <f t="shared" ref="KZ231:LA273" si="1534">HK231+HS231+IA231+II231+IQ231+IY231+JF231+JM231+JT231+KA231+KH231+KO231</f>
        <v>135.96927081768408</v>
      </c>
      <c r="LA231" s="243">
        <f t="shared" si="1534"/>
        <v>3426.4256246056375</v>
      </c>
      <c r="LB231" s="244">
        <v>175</v>
      </c>
      <c r="LC231" s="243">
        <f t="shared" ref="LC231:LC273" si="1535">LB231*0.22</f>
        <v>38.5</v>
      </c>
      <c r="LD231" s="243">
        <f t="shared" si="1310"/>
        <v>0</v>
      </c>
      <c r="LE231" s="243">
        <f t="shared" ref="LE231:LE273" si="1536">LD231*$LE$32</f>
        <v>0</v>
      </c>
      <c r="LF231" s="243">
        <f t="shared" ref="LF231:LF273" si="1537">LD231*$LF$32</f>
        <v>0</v>
      </c>
      <c r="LG231" s="244">
        <v>15.1981781263333</v>
      </c>
      <c r="LH231" s="243">
        <f t="shared" si="1311"/>
        <v>25.985135445720942</v>
      </c>
      <c r="LI231" s="243">
        <f t="shared" ref="LI231:LI273" si="1538">LH231*$LI$32</f>
        <v>0.83759570819272511</v>
      </c>
      <c r="LJ231" s="243">
        <f t="shared" ref="LJ231:LJ273" si="1539">LH231*$LJ$32</f>
        <v>22.165197053325837</v>
      </c>
      <c r="LK231" s="243">
        <f t="shared" si="1312"/>
        <v>12.734165678602713</v>
      </c>
      <c r="LL231" s="243">
        <f t="shared" ref="LL231:LL273" si="1540">(LB231+LC231+LD231+LG231+LH231+LK231)*1.2</f>
        <v>320.90097510078829</v>
      </c>
      <c r="LM231" s="243">
        <f t="shared" si="1313"/>
        <v>0.54166666784117723</v>
      </c>
      <c r="LN231" s="244">
        <v>6.1545228937110799E-2</v>
      </c>
      <c r="LO231" s="243">
        <f t="shared" ref="LO231:LO273" si="1541">LN231*$LO$32</f>
        <v>1.9838272432769494E-3</v>
      </c>
      <c r="LP231" s="243">
        <f t="shared" ref="LP231:LP273" si="1542">LN231*$LP$32</f>
        <v>5.2497787819218517E-2</v>
      </c>
      <c r="LQ231" s="243">
        <f t="shared" si="1314"/>
        <v>3.0160594838914402E-2</v>
      </c>
      <c r="LR231" s="243">
        <f t="shared" ref="LR231:LR273" si="1543">(LM231+LN231+LQ231)*1.2</f>
        <v>0.7600469899406429</v>
      </c>
      <c r="LS231" s="244">
        <v>1006.93178833333</v>
      </c>
      <c r="LT231" s="243">
        <f t="shared" si="1315"/>
        <v>114.40956425105344</v>
      </c>
      <c r="LU231" s="243">
        <f t="shared" ref="LU231:LU273" si="1544">LT231*$LU$32</f>
        <v>3.6878376175123098</v>
      </c>
      <c r="LV231" s="243">
        <f t="shared" ref="LV231:LV273" si="1545">LT231*$LV$32</f>
        <v>97.590814629651632</v>
      </c>
      <c r="LW231" s="243">
        <f t="shared" si="1316"/>
        <v>56.067067629219174</v>
      </c>
      <c r="LX231" s="243">
        <f t="shared" ref="LX231:LX273" si="1546">(LS231+LT231+LW231)*1.2</f>
        <v>1412.890104256323</v>
      </c>
      <c r="LY231" s="245">
        <f t="shared" si="1317"/>
        <v>0</v>
      </c>
      <c r="LZ231" s="244">
        <v>0</v>
      </c>
      <c r="MA231" s="249">
        <f t="shared" ref="MA231:MA273" si="1547">LZ231*$MA$32</f>
        <v>0</v>
      </c>
      <c r="MB231" s="249">
        <f t="shared" ref="MB231:MB273" si="1548">LZ231*$MB$32</f>
        <v>0</v>
      </c>
      <c r="MC231" s="249">
        <f t="shared" si="1318"/>
        <v>0</v>
      </c>
      <c r="MD231" s="247">
        <f t="shared" ref="MD231:MD273" si="1549">(LY231+LZ231+MC231)*1.2</f>
        <v>0</v>
      </c>
      <c r="ME231" s="250">
        <f t="shared" ref="ME231:ME273" si="1550">AM231+AY231+BL231+BW231+CC231+CU231+FJ231+FP231+FV231+GH231+GZ231+LA231+LL231+LR231+LX231+MD231</f>
        <v>11916.922097187626</v>
      </c>
      <c r="MF231" s="251">
        <f t="shared" si="1180"/>
        <v>4058.8449882329123</v>
      </c>
      <c r="MG231" s="252" t="e">
        <f t="shared" ref="MG231:MG273" si="1551">AH231+AS231-AT231+BD231+BG231+BR231+FE231+GC231+GS231+GT231+KS231+LG231+LM231</f>
        <v>#REF!</v>
      </c>
      <c r="MH231" s="252" t="e">
        <f t="shared" si="1181"/>
        <v>#REF!</v>
      </c>
      <c r="MI231" s="252">
        <f t="shared" ref="MI231:MI273" si="1552">LS231</f>
        <v>1006.93178833333</v>
      </c>
      <c r="MJ231" s="252">
        <f t="shared" ref="MJ231:MJ273" si="1553">LY231</f>
        <v>0</v>
      </c>
      <c r="MK231" s="252">
        <f t="shared" si="1182"/>
        <v>1050.0163333333333</v>
      </c>
      <c r="ML231" s="252">
        <f t="shared" ref="ML231:ML273" si="1554">BX231</f>
        <v>0</v>
      </c>
      <c r="MM231" s="252">
        <f t="shared" ref="MM231:MM273" si="1555">CP231</f>
        <v>0</v>
      </c>
      <c r="MN231" s="252">
        <f t="shared" ref="MN231:MN273" si="1556">EQ231</f>
        <v>518.25783999999999</v>
      </c>
      <c r="MO231" s="252">
        <f t="shared" ref="MO231:MO273" si="1557">FK231</f>
        <v>133.10184028860829</v>
      </c>
      <c r="MP231" s="253">
        <f t="shared" ref="MP231:MP273" si="1558">FQ231</f>
        <v>3.4108800073959018</v>
      </c>
      <c r="MQ231" s="254">
        <f t="shared" si="1183"/>
        <v>0</v>
      </c>
      <c r="MR231" s="255">
        <f t="shared" ref="MR231:MR273" si="1559">MQ231*$MR$32</f>
        <v>0</v>
      </c>
      <c r="MS231" s="255">
        <f t="shared" si="1184"/>
        <v>0</v>
      </c>
      <c r="MT231" s="255">
        <f t="shared" si="1185"/>
        <v>1023.8648856646563</v>
      </c>
      <c r="MU231" s="255">
        <f t="shared" si="1319"/>
        <v>33.002900284792346</v>
      </c>
      <c r="MV231" s="255">
        <f t="shared" ref="MV231:MV273" si="1560">(MT231*$MV$32)*1.22</f>
        <v>1065.489296095999</v>
      </c>
      <c r="MW231" s="255" t="e">
        <f t="shared" si="1320"/>
        <v>#REF!</v>
      </c>
      <c r="MX231" s="255" t="e">
        <f t="shared" si="1321"/>
        <v>#REF!</v>
      </c>
      <c r="MY231" s="256" t="e">
        <f t="shared" ref="MY231:MY273" si="1561">MX231*1.2</f>
        <v>#REF!</v>
      </c>
      <c r="MZ231" s="254">
        <f t="shared" ref="MZ231:MZ273" si="1562">AC231+AD231+(AG231*1.22)+(AK231*1.22)</f>
        <v>526.34273442577421</v>
      </c>
      <c r="NA231" s="255">
        <f t="shared" si="1322"/>
        <v>593.18826169784757</v>
      </c>
      <c r="NB231" s="255">
        <f t="shared" ref="NB231:NB273" si="1563">AF231+AJ231</f>
        <v>1.7692127954492971</v>
      </c>
      <c r="NC231" s="255">
        <f t="shared" si="1323"/>
        <v>2.1938238663571283</v>
      </c>
      <c r="ND231" s="255">
        <f t="shared" ref="ND231:ND273" si="1564">AM231/1.05/1.2</f>
        <v>537.95521246322619</v>
      </c>
      <c r="NE231" s="255">
        <f t="shared" si="1215"/>
        <v>0.97841367130865786</v>
      </c>
      <c r="NF231" s="256">
        <f t="shared" si="1186"/>
        <v>3.2887734042919749E-3</v>
      </c>
      <c r="NG231" s="257">
        <f t="shared" si="1187"/>
        <v>1.1250478418732297</v>
      </c>
      <c r="NH231" s="254">
        <f t="shared" ref="NH231:NH273" si="1565">AN231+AO231+(AR231*1.22)+(AW231*1.22)</f>
        <v>1132.0678053584056</v>
      </c>
      <c r="NI231" s="255">
        <f t="shared" si="1324"/>
        <v>1275.8404166389232</v>
      </c>
      <c r="NJ231" s="255" t="e">
        <f t="shared" ref="NJ231:NJ273" si="1566">AQ231+AV231+AT231</f>
        <v>#REF!</v>
      </c>
      <c r="NK231" s="255" t="e">
        <f t="shared" si="1325"/>
        <v>#REF!</v>
      </c>
      <c r="NL231" s="255">
        <f t="shared" ref="NL231:NL273" si="1567">AY231/1.05/1.2</f>
        <v>1219.9691138450344</v>
      </c>
      <c r="NM231" s="255">
        <f t="shared" si="1188"/>
        <v>0.92794792303422668</v>
      </c>
      <c r="NN231" s="256" t="e">
        <f t="shared" si="1189"/>
        <v>#REF!</v>
      </c>
      <c r="NO231" s="257" t="e">
        <f t="shared" si="1216"/>
        <v>#REF!</v>
      </c>
      <c r="NP231" s="254">
        <f t="shared" ref="NP231:NP273" si="1568">BJ231*1.22</f>
        <v>141.95812415544123</v>
      </c>
      <c r="NQ231" s="255">
        <f t="shared" si="1326"/>
        <v>159.98680592318226</v>
      </c>
      <c r="NR231" s="255">
        <f t="shared" ref="NR231:NR273" si="1569">BC231+BF231+BI231</f>
        <v>124.8489425375454</v>
      </c>
      <c r="NS231" s="255">
        <f t="shared" si="1327"/>
        <v>154.81268874655629</v>
      </c>
      <c r="NT231" s="255">
        <f t="shared" ref="NT231:NT273" si="1570">BL231/1.05/1.2</f>
        <v>1336.9935627490722</v>
      </c>
      <c r="NU231" s="255">
        <f t="shared" ref="NU231:NU273" si="1571">NP231/NT231</f>
        <v>0.10617711865684129</v>
      </c>
      <c r="NV231" s="256">
        <f t="shared" ref="NV231:NV273" si="1572">NR231/NT231</f>
        <v>9.3380361742981047E-2</v>
      </c>
      <c r="NW231" s="257">
        <f t="shared" si="1328"/>
        <v>1.0358957808877343</v>
      </c>
      <c r="NX231" s="254">
        <f t="shared" ref="NX231:NX273" si="1573">BM231+BN231+(BQ231*1.22)+(BU231*1.22)</f>
        <v>61.384829188936834</v>
      </c>
      <c r="NY231" s="255">
        <f t="shared" si="1329"/>
        <v>69.180702495931811</v>
      </c>
      <c r="NZ231" s="255">
        <f t="shared" ref="NZ231:NZ273" si="1574">BP231+BT231</f>
        <v>0.22202546137981025</v>
      </c>
      <c r="OA231" s="255">
        <f t="shared" si="1330"/>
        <v>0.27531157211096469</v>
      </c>
      <c r="OB231" s="255">
        <f t="shared" ref="OB231:OB273" si="1575">BW231/1.05/1.2</f>
        <v>67.510112156118325</v>
      </c>
      <c r="OC231" s="255">
        <f t="shared" si="1190"/>
        <v>0.90926865958959358</v>
      </c>
      <c r="OD231" s="256">
        <f t="shared" si="1191"/>
        <v>3.2887734042919741E-3</v>
      </c>
      <c r="OE231" s="257">
        <f t="shared" si="1192"/>
        <v>1.1162664253849084</v>
      </c>
      <c r="OF231" s="254">
        <f t="shared" ref="OF231:OF273" si="1576">CA231*1.22</f>
        <v>0</v>
      </c>
      <c r="OG231" s="255">
        <f t="shared" si="1331"/>
        <v>0</v>
      </c>
      <c r="OH231" s="255">
        <f t="shared" ref="OH231:OH273" si="1577">BZ231</f>
        <v>0</v>
      </c>
      <c r="OI231" s="255">
        <f t="shared" si="1332"/>
        <v>0</v>
      </c>
      <c r="OJ231" s="255">
        <f t="shared" ref="OJ231:OJ273" si="1578">CC231/1.05/1.2</f>
        <v>0</v>
      </c>
      <c r="OK231" s="255"/>
      <c r="OL231" s="256"/>
      <c r="OM231" s="257"/>
      <c r="ON231" s="258"/>
      <c r="OO231" s="254">
        <f t="shared" ref="OO231:OO273" si="1579">CS231*1.22</f>
        <v>0</v>
      </c>
      <c r="OP231" s="255">
        <f t="shared" si="1333"/>
        <v>0</v>
      </c>
      <c r="OQ231" s="255">
        <f t="shared" ref="OQ231:OQ273" si="1580">CR231</f>
        <v>0</v>
      </c>
      <c r="OR231" s="255">
        <f t="shared" si="1334"/>
        <v>0</v>
      </c>
      <c r="OS231" s="255">
        <f t="shared" ref="OS231:OS273" si="1581">CU231/1.05/1.2</f>
        <v>0</v>
      </c>
      <c r="OT231" s="255"/>
      <c r="OU231" s="256"/>
      <c r="OV231" s="257"/>
      <c r="OW231" s="258"/>
      <c r="OX231" s="254">
        <f t="shared" ref="OX231:OX273" si="1582">EZ231+FA231+(FD231*1.22)+(FH231*1.22)</f>
        <v>948.99496727298265</v>
      </c>
      <c r="OY231" s="255">
        <f t="shared" si="1335"/>
        <v>1069.5173281166515</v>
      </c>
      <c r="OZ231" s="255">
        <f t="shared" ref="OZ231:OZ273" si="1583">FC231+FG231</f>
        <v>4.9399276828015726</v>
      </c>
      <c r="PA231" s="255">
        <f t="shared" si="1336"/>
        <v>6.1255103266739503</v>
      </c>
      <c r="PB231" s="255">
        <f t="shared" ref="PB231:PB273" si="1584">(FJ231)/1.05/1.2</f>
        <v>1502.0577812855024</v>
      </c>
      <c r="PC231" s="255">
        <f t="shared" si="1218"/>
        <v>0.63179657873134987</v>
      </c>
      <c r="PD231" s="259">
        <f t="shared" si="1337"/>
        <v>3.2887734042919749E-3</v>
      </c>
      <c r="PE231" s="257">
        <f t="shared" si="1219"/>
        <v>1.0810274711159116</v>
      </c>
      <c r="PF231" s="254">
        <f t="shared" si="1338"/>
        <v>15.738117468358954</v>
      </c>
      <c r="PG231" s="255">
        <f t="shared" si="1339"/>
        <v>17.736858386840542</v>
      </c>
      <c r="PH231" s="255">
        <f t="shared" ref="PH231:PH273" si="1585">FM231</f>
        <v>0.48747887321038053</v>
      </c>
      <c r="PI231" s="255">
        <f t="shared" si="1340"/>
        <v>0.60447380278087182</v>
      </c>
      <c r="PJ231" s="255">
        <f t="shared" si="1341"/>
        <v>148.22513236363557</v>
      </c>
      <c r="PK231" s="255">
        <f t="shared" si="1193"/>
        <v>0.10617711866668587</v>
      </c>
      <c r="PL231" s="259">
        <f t="shared" si="1194"/>
        <v>3.2887734045969042E-3</v>
      </c>
      <c r="PM231" s="257">
        <f t="shared" si="1195"/>
        <v>1.0142737996877724</v>
      </c>
      <c r="PN231" s="254">
        <f t="shared" si="1342"/>
        <v>0.40330644648095154</v>
      </c>
      <c r="PO231" s="255">
        <f t="shared" si="1343"/>
        <v>0.45452636518403239</v>
      </c>
      <c r="PP231" s="255">
        <f t="shared" ref="PP231:PP273" si="1586">FS231</f>
        <v>1.2492178463166418E-2</v>
      </c>
      <c r="PQ231" s="255">
        <f t="shared" si="1344"/>
        <v>1.5490301294326358E-2</v>
      </c>
      <c r="PR231" s="255">
        <f t="shared" si="1345"/>
        <v>3.7984308817705079</v>
      </c>
      <c r="PS231" s="255">
        <f t="shared" si="1196"/>
        <v>0.10617711866668589</v>
      </c>
      <c r="PT231" s="259">
        <f t="shared" si="1197"/>
        <v>3.2887734045969051E-3</v>
      </c>
      <c r="PU231" s="257">
        <f t="shared" si="1198"/>
        <v>1.0142737996877724</v>
      </c>
      <c r="PV231" s="254">
        <f t="shared" si="1346"/>
        <v>80.822671036967407</v>
      </c>
      <c r="PW231" s="255">
        <f t="shared" si="1347"/>
        <v>91.087150258662263</v>
      </c>
      <c r="PX231" s="255">
        <f t="shared" si="1348"/>
        <v>0.26807408019574397</v>
      </c>
      <c r="PY231" s="255">
        <f t="shared" si="1349"/>
        <v>0.3324118594427225</v>
      </c>
      <c r="PZ231" s="255">
        <f t="shared" si="1350"/>
        <v>81.51187304236197</v>
      </c>
      <c r="QA231" s="255">
        <f t="shared" ref="QA231:QA273" si="1587">PV231/PZ231</f>
        <v>0.99154476544740444</v>
      </c>
      <c r="QB231" s="259">
        <f t="shared" si="1351"/>
        <v>3.2887734042919741E-3</v>
      </c>
      <c r="QC231" s="257">
        <f t="shared" ref="QC231:QC274" si="1588">1+QA231*(PW231-PV231)/PV231+QB231*(PY231-PX231)/PX231</f>
        <v>1.1267154908288504</v>
      </c>
      <c r="QD231" s="254">
        <f t="shared" si="1352"/>
        <v>455.32621246147465</v>
      </c>
      <c r="QE231" s="255">
        <f t="shared" si="1353"/>
        <v>513.15264144408195</v>
      </c>
      <c r="QF231" s="255">
        <f t="shared" si="1354"/>
        <v>1.5254652054469411</v>
      </c>
      <c r="QG231" s="255">
        <f t="shared" si="1355"/>
        <v>1.8915768547542069</v>
      </c>
      <c r="QH231" s="255">
        <f t="shared" si="1356"/>
        <v>463.84016711402211</v>
      </c>
      <c r="QI231" s="255">
        <f t="shared" si="1199"/>
        <v>0.98164463697587767</v>
      </c>
      <c r="QJ231" s="259">
        <f t="shared" si="1200"/>
        <v>3.2887734042919749E-3</v>
      </c>
      <c r="QK231" s="257">
        <f t="shared" si="1201"/>
        <v>1.1254581745129666</v>
      </c>
      <c r="QL231" s="254">
        <f t="shared" si="1357"/>
        <v>1340.3497210377732</v>
      </c>
      <c r="QM231" s="255">
        <f t="shared" si="1358"/>
        <v>1510.5741356095705</v>
      </c>
      <c r="QN231" s="255">
        <f t="shared" si="1359"/>
        <v>8.9434424333234439</v>
      </c>
      <c r="QO231" s="255">
        <f t="shared" si="1360"/>
        <v>11.08986861732107</v>
      </c>
      <c r="QP231" s="255">
        <f t="shared" ref="QP231:QP273" si="1589">LA231/1.05/1.2</f>
        <v>2719.3854163536807</v>
      </c>
      <c r="QQ231" s="255">
        <f t="shared" ref="QQ231:QQ273" si="1590">QL231/QP231</f>
        <v>0.49288700048814577</v>
      </c>
      <c r="QR231" s="259">
        <f t="shared" si="1361"/>
        <v>3.2887734042919749E-3</v>
      </c>
      <c r="QS231" s="257">
        <f t="shared" ref="QS231:QS274" si="1591">1+QQ231*(QM231-QL231)/QL231+QR231*(QO231-QN231)/QN231</f>
        <v>1.0633859546790245</v>
      </c>
      <c r="QT231" s="254">
        <f t="shared" si="1362"/>
        <v>240.54154040505753</v>
      </c>
      <c r="QU231" s="255">
        <f t="shared" si="1363"/>
        <v>271.09031603649981</v>
      </c>
      <c r="QV231" s="255">
        <f t="shared" si="1364"/>
        <v>0.83759570819272511</v>
      </c>
      <c r="QW231" s="255">
        <f t="shared" si="1365"/>
        <v>1.0386186781589792</v>
      </c>
      <c r="QX231" s="255">
        <f t="shared" si="1366"/>
        <v>254.6833135720542</v>
      </c>
      <c r="QY231" s="255">
        <f t="shared" si="1202"/>
        <v>0.94447310674322715</v>
      </c>
      <c r="QZ231" s="259">
        <f t="shared" si="1203"/>
        <v>3.2887734042919745E-3</v>
      </c>
      <c r="RA231" s="257">
        <f t="shared" si="1204"/>
        <v>1.1207373901734199</v>
      </c>
      <c r="RB231" s="254">
        <f t="shared" si="1367"/>
        <v>6.4047301139446594E-2</v>
      </c>
      <c r="RC231" s="255">
        <f t="shared" si="1368"/>
        <v>7.2181308384156317E-2</v>
      </c>
      <c r="RD231" s="255">
        <f t="shared" ref="RD231:RD273" si="1592">LO231</f>
        <v>1.9838272432769494E-3</v>
      </c>
      <c r="RE231" s="255">
        <f t="shared" si="1369"/>
        <v>2.4599457816634174E-3</v>
      </c>
      <c r="RF231" s="255">
        <f t="shared" si="1370"/>
        <v>0.60321189677828801</v>
      </c>
      <c r="RG231" s="255">
        <f t="shared" si="1205"/>
        <v>0.1061771186568413</v>
      </c>
      <c r="RH231" s="259">
        <f t="shared" si="1206"/>
        <v>3.2887734042919745E-3</v>
      </c>
      <c r="RI231" s="257">
        <f t="shared" si="1207"/>
        <v>1.0142737996864488</v>
      </c>
      <c r="RJ231" s="254">
        <f t="shared" si="1371"/>
        <v>119.060793848175</v>
      </c>
      <c r="RK231" s="255">
        <f t="shared" si="1372"/>
        <v>134.18151466689321</v>
      </c>
      <c r="RL231" s="255">
        <f t="shared" ref="RL231:RL273" si="1593">LU231</f>
        <v>3.6878376175123098</v>
      </c>
      <c r="RM231" s="255">
        <f t="shared" si="1373"/>
        <v>4.572918645715264</v>
      </c>
      <c r="RN231" s="255">
        <f t="shared" si="1374"/>
        <v>1121.3413525843835</v>
      </c>
      <c r="RO231" s="255">
        <f t="shared" si="1208"/>
        <v>0.10617711865684129</v>
      </c>
      <c r="RP231" s="259">
        <f t="shared" si="1209"/>
        <v>3.2887734042919741E-3</v>
      </c>
      <c r="RQ231" s="257">
        <f t="shared" si="1210"/>
        <v>1.0142737996864488</v>
      </c>
      <c r="RR231" s="254">
        <f t="shared" si="1375"/>
        <v>0</v>
      </c>
      <c r="RS231" s="255">
        <f t="shared" si="1376"/>
        <v>0</v>
      </c>
      <c r="RT231" s="255">
        <f t="shared" ref="RT231:RT273" si="1594">MA231</f>
        <v>0</v>
      </c>
      <c r="RU231" s="255">
        <f t="shared" si="1377"/>
        <v>0</v>
      </c>
      <c r="RV231" s="255">
        <f t="shared" si="1378"/>
        <v>0</v>
      </c>
      <c r="RW231" s="255"/>
      <c r="RX231" s="259"/>
      <c r="RY231" s="257"/>
      <c r="RZ231" s="260"/>
      <c r="SA231" s="242" t="e">
        <f t="shared" si="1379"/>
        <v>#REF!</v>
      </c>
      <c r="SB231" s="242">
        <f t="shared" si="1380"/>
        <v>0.25403580269497528</v>
      </c>
      <c r="SC231" s="242">
        <f t="shared" si="1381"/>
        <v>0.39053270939467583</v>
      </c>
      <c r="SD231" s="242">
        <f t="shared" si="1382"/>
        <v>3.080895334062347E-2</v>
      </c>
      <c r="SE231" s="242">
        <f t="shared" si="1383"/>
        <v>0</v>
      </c>
      <c r="SF231" s="262">
        <v>0</v>
      </c>
      <c r="SG231" s="242">
        <f t="shared" si="1384"/>
        <v>0</v>
      </c>
      <c r="SH231" s="262">
        <v>0</v>
      </c>
      <c r="SI231" s="242">
        <f t="shared" si="1385"/>
        <v>0.59272736241285429</v>
      </c>
      <c r="SJ231" s="242">
        <f t="shared" si="1386"/>
        <v>4.2396644826948882E-2</v>
      </c>
      <c r="SK231" s="242">
        <f t="shared" si="1387"/>
        <v>1.1157011796565498E-3</v>
      </c>
      <c r="SL231" s="242">
        <f t="shared" si="1388"/>
        <v>3.8759012884512452E-2</v>
      </c>
      <c r="SM231" s="242">
        <f t="shared" si="1389"/>
        <v>0.21935179821257716</v>
      </c>
      <c r="SN231" s="242">
        <f t="shared" si="1390"/>
        <v>0.99213909571552994</v>
      </c>
      <c r="SO231" s="242">
        <f t="shared" si="1391"/>
        <v>0.1182377946632958</v>
      </c>
      <c r="SP231" s="242">
        <f t="shared" si="1392"/>
        <v>1.0142737996864489E-4</v>
      </c>
      <c r="SQ231" s="242">
        <f t="shared" si="1393"/>
        <v>0.3207133754608551</v>
      </c>
      <c r="SR231" s="242">
        <f t="shared" si="1394"/>
        <v>0</v>
      </c>
      <c r="SS231" s="242" t="e">
        <f t="shared" si="1395"/>
        <v>#REF!</v>
      </c>
      <c r="ST231" s="242" t="e">
        <f t="shared" si="1396"/>
        <v>#REF!</v>
      </c>
      <c r="SU231" s="242" t="e">
        <f t="shared" si="1211"/>
        <v>#REF!</v>
      </c>
      <c r="SV231" s="242" t="e">
        <f t="shared" si="1212"/>
        <v>#REF!</v>
      </c>
      <c r="SW231" s="242" t="e">
        <f t="shared" si="1397"/>
        <v>#REF!</v>
      </c>
      <c r="SX231" s="242" t="e">
        <f t="shared" si="1397"/>
        <v>#REF!</v>
      </c>
      <c r="SY231" s="242" t="e">
        <f t="shared" si="1397"/>
        <v>#REF!</v>
      </c>
      <c r="SZ231" s="263" t="e">
        <f t="shared" si="1222"/>
        <v>#REF!</v>
      </c>
      <c r="TA231" s="264">
        <f t="shared" si="1398"/>
        <v>2244.5925759999996</v>
      </c>
      <c r="TB231" s="264">
        <f t="shared" si="1399"/>
        <v>1008.8156919999999</v>
      </c>
      <c r="TC231" s="264">
        <f t="shared" si="1400"/>
        <v>1684.33798</v>
      </c>
      <c r="TD231" s="264">
        <f t="shared" si="1401"/>
        <v>123.30962399999999</v>
      </c>
      <c r="TE231" s="264">
        <f t="shared" si="1402"/>
        <v>0</v>
      </c>
      <c r="TF231" s="264">
        <f t="shared" si="1402"/>
        <v>0</v>
      </c>
      <c r="TG231" s="264">
        <f t="shared" si="1403"/>
        <v>2449.661842</v>
      </c>
      <c r="TH231" s="264">
        <f t="shared" si="1404"/>
        <v>186.75153199999997</v>
      </c>
      <c r="TI231" s="264">
        <f t="shared" si="1405"/>
        <v>4.9145140000000005</v>
      </c>
      <c r="TJ231" s="264">
        <f t="shared" si="1406"/>
        <v>153.69025600000001</v>
      </c>
      <c r="TK231" s="264">
        <f t="shared" si="1407"/>
        <v>870.76252599999987</v>
      </c>
      <c r="TL231" s="264">
        <f t="shared" si="1408"/>
        <v>4168.4014200000001</v>
      </c>
      <c r="TM231" s="264">
        <f t="shared" si="1409"/>
        <v>471.34656999999999</v>
      </c>
      <c r="TN231" s="264">
        <f t="shared" si="1410"/>
        <v>0.446774</v>
      </c>
      <c r="TO231" s="264">
        <f t="shared" si="1411"/>
        <v>1412.6993879999998</v>
      </c>
      <c r="TP231" s="264">
        <f t="shared" si="1411"/>
        <v>0</v>
      </c>
      <c r="TQ231" s="264"/>
      <c r="TR231" s="264"/>
      <c r="TS231" s="264" t="e">
        <f t="shared" si="1412"/>
        <v>#REF!</v>
      </c>
      <c r="TT231" s="264">
        <f t="shared" si="1413"/>
        <v>1134.9659171324488</v>
      </c>
      <c r="TU231" s="264">
        <f t="shared" si="1414"/>
        <v>1744.798607070969</v>
      </c>
      <c r="TV231" s="264">
        <f t="shared" si="1415"/>
        <v>137.64639319803709</v>
      </c>
      <c r="TW231" s="264">
        <f t="shared" si="1415"/>
        <v>0</v>
      </c>
      <c r="TX231" s="264">
        <f t="shared" si="1416"/>
        <v>0</v>
      </c>
      <c r="TY231" s="264">
        <f t="shared" si="1417"/>
        <v>2648.1517461464055</v>
      </c>
      <c r="TZ231" s="264">
        <f t="shared" si="1418"/>
        <v>189.41718595915259</v>
      </c>
      <c r="UA231" s="264">
        <f t="shared" si="1419"/>
        <v>4.9846627883987535</v>
      </c>
      <c r="UB231" s="264">
        <f t="shared" si="1420"/>
        <v>173.16519222465166</v>
      </c>
      <c r="UC231" s="264">
        <f t="shared" si="1421"/>
        <v>980.00680294625943</v>
      </c>
      <c r="UD231" s="264">
        <f t="shared" si="1422"/>
        <v>4432.6195234921015</v>
      </c>
      <c r="UE231" s="264">
        <f t="shared" si="1423"/>
        <v>528.25572472899319</v>
      </c>
      <c r="UF231" s="264">
        <f t="shared" si="1424"/>
        <v>0.45315116258111349</v>
      </c>
      <c r="UG231" s="264">
        <f t="shared" si="1425"/>
        <v>1432.8639760814806</v>
      </c>
      <c r="UH231" s="264">
        <f t="shared" si="1425"/>
        <v>0</v>
      </c>
      <c r="UI231" s="191"/>
      <c r="UJ231" s="191"/>
      <c r="UK231" s="191"/>
      <c r="UL231" s="191"/>
      <c r="UM231" s="189"/>
      <c r="UN231" s="191"/>
      <c r="UO231" s="191"/>
      <c r="UP231" s="191"/>
      <c r="UQ231" s="191"/>
      <c r="UR231" s="191"/>
      <c r="US231" s="191"/>
      <c r="UT231" s="191"/>
      <c r="UU231" s="191"/>
      <c r="UV231" s="192"/>
      <c r="UW231" s="191"/>
      <c r="UX231" s="191"/>
      <c r="UY231" s="191"/>
      <c r="UZ231" s="191"/>
      <c r="VA231" s="191"/>
      <c r="VB231" s="191"/>
      <c r="VC231" s="191"/>
      <c r="VD231" s="191"/>
      <c r="VE231" s="191"/>
      <c r="VF231" s="191"/>
      <c r="VG231" s="191"/>
      <c r="VH231" s="191"/>
      <c r="VI231" s="191"/>
      <c r="VJ231" s="191"/>
      <c r="VK231" s="191"/>
      <c r="VL231" s="191"/>
      <c r="VM231" s="191"/>
      <c r="VN231" s="219"/>
      <c r="VO231" s="191"/>
      <c r="VP231" s="191"/>
      <c r="VQ231" s="191"/>
      <c r="VR231" s="191"/>
      <c r="VS231" s="191"/>
      <c r="VT231" s="191"/>
      <c r="VU231" s="191"/>
      <c r="VV231" s="191"/>
    </row>
    <row r="232" spans="1:594" ht="23.1" hidden="1" customHeight="1" thickBot="1" x14ac:dyDescent="0.35">
      <c r="A232" s="265">
        <v>195</v>
      </c>
      <c r="B232" s="266" t="s">
        <v>201</v>
      </c>
      <c r="C232" s="265">
        <v>5</v>
      </c>
      <c r="D232" s="267">
        <v>4493.1000000000004</v>
      </c>
      <c r="E232" s="239">
        <v>523.20000000000005</v>
      </c>
      <c r="F232" s="240">
        <f t="shared" si="1426"/>
        <v>3969.9000000000005</v>
      </c>
      <c r="G232" s="240"/>
      <c r="H232" s="268">
        <f>587</f>
        <v>587</v>
      </c>
      <c r="I232" s="269">
        <v>2.3132000000000001</v>
      </c>
      <c r="J232" s="269">
        <v>2.3132000000000001</v>
      </c>
      <c r="K232" s="269">
        <f t="shared" si="1220"/>
        <v>1.7884</v>
      </c>
      <c r="L232" s="269">
        <f t="shared" si="1221"/>
        <v>2.0206</v>
      </c>
      <c r="M232" s="269">
        <v>0.35439999999999999</v>
      </c>
      <c r="N232" s="269">
        <v>0.23219999999999999</v>
      </c>
      <c r="O232" s="269">
        <v>0.29260000000000003</v>
      </c>
      <c r="P232" s="269">
        <v>1.8E-3</v>
      </c>
      <c r="Q232" s="269">
        <v>0</v>
      </c>
      <c r="R232" s="269">
        <v>0</v>
      </c>
      <c r="S232" s="269">
        <v>0.3977</v>
      </c>
      <c r="T232" s="269">
        <v>6.4999999999999997E-3</v>
      </c>
      <c r="U232" s="269">
        <v>1E-4</v>
      </c>
      <c r="V232" s="269">
        <v>3.6799999999999999E-2</v>
      </c>
      <c r="W232" s="269">
        <v>8.1199999999999994E-2</v>
      </c>
      <c r="X232" s="269">
        <v>0.55789999999999995</v>
      </c>
      <c r="Y232" s="269">
        <v>0.12520000000000001</v>
      </c>
      <c r="Z232" s="269">
        <v>1E-4</v>
      </c>
      <c r="AA232" s="269">
        <v>0.22670000000000001</v>
      </c>
      <c r="AB232" s="269">
        <v>0</v>
      </c>
      <c r="AC232" s="244">
        <v>351.37</v>
      </c>
      <c r="AD232" s="243">
        <f t="shared" si="1217"/>
        <v>77.301400000000001</v>
      </c>
      <c r="AE232" s="243">
        <f t="shared" si="1223"/>
        <v>0</v>
      </c>
      <c r="AF232" s="243">
        <f t="shared" si="1427"/>
        <v>0</v>
      </c>
      <c r="AG232" s="243">
        <f t="shared" si="1428"/>
        <v>0</v>
      </c>
      <c r="AH232" s="244">
        <v>12.853782839375</v>
      </c>
      <c r="AI232" s="243">
        <f t="shared" si="1224"/>
        <v>50.166957046942926</v>
      </c>
      <c r="AJ232" s="243">
        <f t="shared" si="1429"/>
        <v>1.6170640327575314</v>
      </c>
      <c r="AK232" s="243">
        <f t="shared" si="1430"/>
        <v>42.792175966676872</v>
      </c>
      <c r="AL232" s="243">
        <f t="shared" si="1225"/>
        <v>24.584606994315898</v>
      </c>
      <c r="AM232" s="243">
        <f t="shared" si="1431"/>
        <v>619.53209625676061</v>
      </c>
      <c r="AN232" s="244">
        <v>589.61</v>
      </c>
      <c r="AO232" s="244">
        <v>129.71420000000001</v>
      </c>
      <c r="AP232" s="243">
        <f t="shared" si="1432"/>
        <v>0</v>
      </c>
      <c r="AQ232" s="243">
        <f t="shared" si="1433"/>
        <v>0</v>
      </c>
      <c r="AR232" s="243">
        <f t="shared" si="1434"/>
        <v>0</v>
      </c>
      <c r="AS232" s="244">
        <v>53.798238780766702</v>
      </c>
      <c r="AT232" s="244" t="e">
        <f t="shared" si="1226"/>
        <v>#REF!</v>
      </c>
      <c r="AU232" s="243">
        <f t="shared" si="1227"/>
        <v>87.843687485550234</v>
      </c>
      <c r="AV232" s="243">
        <f t="shared" si="1435"/>
        <v>2.831522498060949</v>
      </c>
      <c r="AW232" s="243">
        <f t="shared" si="1436"/>
        <v>74.930247990245689</v>
      </c>
      <c r="AX232" s="243">
        <f t="shared" si="1228"/>
        <v>43.048306313315855</v>
      </c>
      <c r="AY232" s="243">
        <f t="shared" si="1437"/>
        <v>1084.8173190955595</v>
      </c>
      <c r="AZ232" s="244">
        <v>142</v>
      </c>
      <c r="BA232" s="243">
        <f t="shared" si="1438"/>
        <v>723.79766666666649</v>
      </c>
      <c r="BB232" s="243">
        <f t="shared" si="1439"/>
        <v>75.481756666666655</v>
      </c>
      <c r="BC232" s="243">
        <f t="shared" si="1440"/>
        <v>60.385405333333324</v>
      </c>
      <c r="BD232" s="243">
        <f t="shared" si="1441"/>
        <v>15.096351333333331</v>
      </c>
      <c r="BE232" s="244">
        <v>28.305658749999999</v>
      </c>
      <c r="BF232" s="243">
        <f t="shared" si="1442"/>
        <v>22.644527</v>
      </c>
      <c r="BG232" s="243">
        <f t="shared" si="1443"/>
        <v>5.6611317499999991</v>
      </c>
      <c r="BH232" s="243">
        <f t="shared" si="1229"/>
        <v>94.031839811658429</v>
      </c>
      <c r="BI232" s="243">
        <f t="shared" si="1444"/>
        <v>3.030989221673682</v>
      </c>
      <c r="BJ232" s="243">
        <f t="shared" si="1445"/>
        <v>80.208712518194559</v>
      </c>
      <c r="BK232" s="243">
        <f t="shared" si="1230"/>
        <v>46.080846094749582</v>
      </c>
      <c r="BL232" s="243">
        <f t="shared" si="1446"/>
        <v>1161.2373215876894</v>
      </c>
      <c r="BM232" s="244">
        <v>2.9</v>
      </c>
      <c r="BN232" s="243">
        <f t="shared" si="1447"/>
        <v>0.63800000000000001</v>
      </c>
      <c r="BO232" s="243">
        <f t="shared" si="1231"/>
        <v>0</v>
      </c>
      <c r="BP232" s="243">
        <f t="shared" si="1448"/>
        <v>0</v>
      </c>
      <c r="BQ232" s="243">
        <f t="shared" si="1449"/>
        <v>0</v>
      </c>
      <c r="BR232" s="244">
        <v>0.55156366234999998</v>
      </c>
      <c r="BS232" s="243">
        <f t="shared" si="1232"/>
        <v>0.46466424241193899</v>
      </c>
      <c r="BT232" s="243">
        <f t="shared" si="1450"/>
        <v>1.4977823610265426E-2</v>
      </c>
      <c r="BU232" s="243">
        <f t="shared" si="1451"/>
        <v>0.39635639068377548</v>
      </c>
      <c r="BV232" s="243">
        <f t="shared" si="1233"/>
        <v>0.22771139523809697</v>
      </c>
      <c r="BW232" s="243">
        <f t="shared" si="1452"/>
        <v>5.7383271600000425</v>
      </c>
      <c r="BX232" s="244">
        <v>0</v>
      </c>
      <c r="BY232" s="243">
        <f t="shared" si="1234"/>
        <v>0</v>
      </c>
      <c r="BZ232" s="243">
        <f t="shared" si="1453"/>
        <v>0</v>
      </c>
      <c r="CA232" s="243">
        <f t="shared" si="1454"/>
        <v>0</v>
      </c>
      <c r="CB232" s="243">
        <f t="shared" si="1235"/>
        <v>0</v>
      </c>
      <c r="CC232" s="243">
        <f t="shared" si="1455"/>
        <v>0</v>
      </c>
      <c r="CD232" s="245"/>
      <c r="CE232" s="243">
        <f t="shared" si="1236"/>
        <v>0</v>
      </c>
      <c r="CF232" s="243">
        <f t="shared" si="1456"/>
        <v>0</v>
      </c>
      <c r="CG232" s="243">
        <f t="shared" si="1457"/>
        <v>0</v>
      </c>
      <c r="CH232" s="243">
        <f t="shared" si="1237"/>
        <v>0</v>
      </c>
      <c r="CI232" s="243">
        <f t="shared" si="1458"/>
        <v>0</v>
      </c>
      <c r="CJ232" s="245"/>
      <c r="CK232" s="243">
        <f t="shared" si="1238"/>
        <v>0</v>
      </c>
      <c r="CL232" s="243">
        <f t="shared" si="1459"/>
        <v>0</v>
      </c>
      <c r="CM232" s="243">
        <f t="shared" si="1460"/>
        <v>0</v>
      </c>
      <c r="CN232" s="243">
        <f t="shared" si="1239"/>
        <v>0</v>
      </c>
      <c r="CO232" s="243">
        <f t="shared" si="1461"/>
        <v>0</v>
      </c>
      <c r="CP232" s="243">
        <v>0</v>
      </c>
      <c r="CQ232" s="243">
        <f t="shared" si="1240"/>
        <v>0</v>
      </c>
      <c r="CR232" s="243">
        <f t="shared" ref="CR232:CR273" si="1595">CQ232*$CR$32</f>
        <v>0</v>
      </c>
      <c r="CS232" s="243">
        <f t="shared" si="1462"/>
        <v>0</v>
      </c>
      <c r="CT232" s="243">
        <f t="shared" si="1241"/>
        <v>0</v>
      </c>
      <c r="CU232" s="243">
        <f t="shared" si="1463"/>
        <v>0</v>
      </c>
      <c r="CV232" s="243"/>
      <c r="CW232" s="243">
        <f t="shared" si="1242"/>
        <v>0</v>
      </c>
      <c r="CX232" s="243">
        <f t="shared" ref="CX232:CX273" si="1596">CW232*$CR$32</f>
        <v>0</v>
      </c>
      <c r="CY232" s="243">
        <f t="shared" si="1464"/>
        <v>0</v>
      </c>
      <c r="CZ232" s="243">
        <f t="shared" si="1243"/>
        <v>0</v>
      </c>
      <c r="DA232" s="243">
        <f t="shared" si="1465"/>
        <v>0</v>
      </c>
      <c r="DB232" s="244">
        <v>36.75</v>
      </c>
      <c r="DC232" s="243">
        <f t="shared" si="1466"/>
        <v>8.0850000000000009</v>
      </c>
      <c r="DD232" s="243">
        <f t="shared" si="1244"/>
        <v>0</v>
      </c>
      <c r="DE232" s="244">
        <v>1.5125335530799999</v>
      </c>
      <c r="DF232" s="244">
        <v>1.288329075E-2</v>
      </c>
      <c r="DG232" s="243">
        <f t="shared" si="1245"/>
        <v>5.2675614684675658</v>
      </c>
      <c r="DH232" s="243">
        <f t="shared" si="1246"/>
        <v>2.5813989156148782</v>
      </c>
      <c r="DI232" s="243">
        <f t="shared" si="1467"/>
        <v>65.051252673494915</v>
      </c>
      <c r="DJ232" s="244">
        <v>150.57</v>
      </c>
      <c r="DK232" s="243">
        <f t="shared" si="1468"/>
        <v>33.125399999999999</v>
      </c>
      <c r="DL232" s="243">
        <f t="shared" si="1247"/>
        <v>0</v>
      </c>
      <c r="DM232" s="244">
        <v>6.3251971636449902</v>
      </c>
      <c r="DN232" s="244">
        <v>8.4279876291666707</v>
      </c>
      <c r="DO232" s="243">
        <f t="shared" si="1248"/>
        <v>22.548117335697665</v>
      </c>
      <c r="DP232" s="243">
        <f t="shared" si="1249"/>
        <v>11.049835106425467</v>
      </c>
      <c r="DQ232" s="243">
        <f t="shared" si="1469"/>
        <v>278.45584468192175</v>
      </c>
      <c r="DR232" s="244">
        <v>28.77</v>
      </c>
      <c r="DS232" s="243">
        <f t="shared" si="1470"/>
        <v>6.3293999999999997</v>
      </c>
      <c r="DT232" s="243">
        <f t="shared" si="1250"/>
        <v>0</v>
      </c>
      <c r="DU232" s="244">
        <v>1.2167769232950001</v>
      </c>
      <c r="DV232" s="244">
        <v>0</v>
      </c>
      <c r="DW232" s="243">
        <f t="shared" si="1251"/>
        <v>4.1263152332647568</v>
      </c>
      <c r="DX232" s="243">
        <f t="shared" si="1252"/>
        <v>2.0221246078279882</v>
      </c>
      <c r="DY232" s="243">
        <f t="shared" si="1253"/>
        <v>50.957540117265296</v>
      </c>
      <c r="DZ232" s="244">
        <v>187.9</v>
      </c>
      <c r="EA232" s="243">
        <f t="shared" si="1471"/>
        <v>41.338000000000001</v>
      </c>
      <c r="EB232" s="243">
        <f t="shared" si="1254"/>
        <v>0</v>
      </c>
      <c r="EC232" s="244">
        <v>7.7947325881299996</v>
      </c>
      <c r="ED232" s="244">
        <v>8.5888605E-3</v>
      </c>
      <c r="EE232" s="243">
        <f t="shared" si="1255"/>
        <v>26.933099749805528</v>
      </c>
      <c r="EF232" s="243">
        <f t="shared" si="1256"/>
        <v>13.198721059921775</v>
      </c>
      <c r="EG232" s="243">
        <f t="shared" si="1257"/>
        <v>332.60777071002866</v>
      </c>
      <c r="EH232" s="244">
        <v>25.08</v>
      </c>
      <c r="EI232" s="243">
        <f t="shared" si="1472"/>
        <v>5.5175999999999998</v>
      </c>
      <c r="EJ232" s="243">
        <f t="shared" si="1258"/>
        <v>0</v>
      </c>
      <c r="EK232" s="244">
        <v>1.058011686905</v>
      </c>
      <c r="EL232" s="244">
        <v>0</v>
      </c>
      <c r="EM232" s="243">
        <f t="shared" si="1259"/>
        <v>3.5967726723515092</v>
      </c>
      <c r="EN232" s="243">
        <f t="shared" si="1260"/>
        <v>1.7626192179628255</v>
      </c>
      <c r="EO232" s="243">
        <f t="shared" si="1473"/>
        <v>44.418004292663198</v>
      </c>
      <c r="EP232" s="244">
        <v>0</v>
      </c>
      <c r="EQ232" s="244">
        <v>460.50839999999999</v>
      </c>
      <c r="ER232" s="244">
        <v>0</v>
      </c>
      <c r="ES232" s="244">
        <v>0</v>
      </c>
      <c r="ET232" s="244">
        <v>0</v>
      </c>
      <c r="EU232" s="243">
        <f t="shared" si="1261"/>
        <v>52.323867404321831</v>
      </c>
      <c r="EV232" s="243">
        <f t="shared" si="1474"/>
        <v>1.6865891219020834</v>
      </c>
      <c r="EW232" s="243">
        <f t="shared" si="1475"/>
        <v>44.63201025184069</v>
      </c>
      <c r="EX232" s="243">
        <f t="shared" si="1262"/>
        <v>25.641613370216092</v>
      </c>
      <c r="EY232" s="243">
        <f t="shared" si="1476"/>
        <v>646.16865692944543</v>
      </c>
      <c r="EZ232" s="245">
        <f t="shared" si="1477"/>
        <v>429.07</v>
      </c>
      <c r="FA232" s="245">
        <f t="shared" si="1477"/>
        <v>94.395400000000009</v>
      </c>
      <c r="FB232" s="245">
        <f t="shared" si="1477"/>
        <v>0</v>
      </c>
      <c r="FC232" s="245">
        <f t="shared" si="1478"/>
        <v>0</v>
      </c>
      <c r="FD232" s="245">
        <f t="shared" si="1479"/>
        <v>0</v>
      </c>
      <c r="FE232" s="245">
        <f t="shared" si="1480"/>
        <v>26.356711695471663</v>
      </c>
      <c r="FF232" s="245">
        <f t="shared" si="1481"/>
        <v>114.79573386390885</v>
      </c>
      <c r="FG232" s="245">
        <f t="shared" si="1482"/>
        <v>3.7002852728665712</v>
      </c>
      <c r="FH232" s="245">
        <f t="shared" si="1483"/>
        <v>97.920215474331712</v>
      </c>
      <c r="FI232" s="245">
        <f t="shared" si="1484"/>
        <v>56.25631227796903</v>
      </c>
      <c r="FJ232" s="245">
        <f t="shared" si="1484"/>
        <v>1417.6590694048193</v>
      </c>
      <c r="FK232" s="244">
        <f t="shared" si="1263"/>
        <v>20.775700045048531</v>
      </c>
      <c r="FL232" s="244">
        <v>2.3605757775299701</v>
      </c>
      <c r="FM232" s="243">
        <f t="shared" si="1485"/>
        <v>7.6089968599659594E-2</v>
      </c>
      <c r="FN232" s="243">
        <f t="shared" si="1486"/>
        <v>2.0135599207305952</v>
      </c>
      <c r="FO232" s="244">
        <v>1.1568137888765</v>
      </c>
      <c r="FP232" s="244">
        <f t="shared" si="1487"/>
        <v>29.151707533746002</v>
      </c>
      <c r="FQ232" s="244">
        <f t="shared" si="1264"/>
        <v>0.53240000115441721</v>
      </c>
      <c r="FR232" s="244">
        <v>6.0492332097448198E-2</v>
      </c>
      <c r="FS232" s="243">
        <f t="shared" si="1488"/>
        <v>1.949888537207349E-3</v>
      </c>
      <c r="FT232" s="243">
        <f t="shared" si="1489"/>
        <v>5.1599671818372786E-2</v>
      </c>
      <c r="FU232" s="244">
        <v>2.9644616604872401E-2</v>
      </c>
      <c r="FV232" s="244">
        <f t="shared" si="1490"/>
        <v>0.74704433982808538</v>
      </c>
      <c r="FW232" s="270">
        <v>1.4385E-2</v>
      </c>
      <c r="FX232" s="243">
        <f t="shared" si="1491"/>
        <v>63.671173557831004</v>
      </c>
      <c r="FY232" s="243">
        <f t="shared" si="1492"/>
        <v>14.007658182722821</v>
      </c>
      <c r="FZ232" s="243">
        <f t="shared" si="1265"/>
        <v>0</v>
      </c>
      <c r="GA232" s="243">
        <f t="shared" si="1493"/>
        <v>0</v>
      </c>
      <c r="GB232" s="243">
        <f t="shared" si="1494"/>
        <v>0</v>
      </c>
      <c r="GC232" s="243">
        <f t="shared" si="1495"/>
        <v>1.1201245000166915</v>
      </c>
      <c r="GD232" s="243">
        <f t="shared" si="1266"/>
        <v>8.9532919224287095</v>
      </c>
      <c r="GE232" s="243">
        <f t="shared" si="1496"/>
        <v>0.28859725992530105</v>
      </c>
      <c r="GF232" s="243">
        <f t="shared" si="1497"/>
        <v>7.6371154636125826</v>
      </c>
      <c r="GG232" s="243">
        <f t="shared" si="1267"/>
        <v>4.3876124081499608</v>
      </c>
      <c r="GH232" s="247">
        <f t="shared" si="1498"/>
        <v>110.567832685379</v>
      </c>
      <c r="GI232" s="244">
        <v>100</v>
      </c>
      <c r="GJ232" s="244">
        <v>4037.1</v>
      </c>
      <c r="GK232" s="244">
        <v>888.16200000000003</v>
      </c>
      <c r="GL232" s="244">
        <v>2476.2497861527199</v>
      </c>
      <c r="GM232" s="244">
        <v>71.022008333333304</v>
      </c>
      <c r="GN232" s="271">
        <v>139.5</v>
      </c>
      <c r="GO232" s="243">
        <f t="shared" si="1499"/>
        <v>30.69</v>
      </c>
      <c r="GP232" s="243">
        <f t="shared" si="1268"/>
        <v>0</v>
      </c>
      <c r="GQ232" s="243">
        <f t="shared" si="1500"/>
        <v>0</v>
      </c>
      <c r="GR232" s="243">
        <f t="shared" si="1501"/>
        <v>0</v>
      </c>
      <c r="GS232" s="244">
        <v>2.7760204315833299</v>
      </c>
      <c r="GT232" s="244">
        <v>1.474658029</v>
      </c>
      <c r="GU232" s="245"/>
      <c r="GV232" s="243">
        <f t="shared" si="1269"/>
        <v>19.820291941887493</v>
      </c>
      <c r="GW232" s="243">
        <f t="shared" si="1502"/>
        <v>0.63888031295159653</v>
      </c>
      <c r="GX232" s="243">
        <f t="shared" si="1503"/>
        <v>16.906614840013344</v>
      </c>
      <c r="GY232" s="243">
        <f t="shared" si="1270"/>
        <v>9.713048520123543</v>
      </c>
      <c r="GZ232" s="243">
        <f t="shared" si="1504"/>
        <v>244.76882270711326</v>
      </c>
      <c r="HA232" s="244">
        <v>0</v>
      </c>
      <c r="HB232" s="244">
        <v>44</v>
      </c>
      <c r="HC232" s="244">
        <v>0</v>
      </c>
      <c r="HD232" s="244">
        <v>0</v>
      </c>
      <c r="HE232" s="244">
        <v>121.71</v>
      </c>
      <c r="HF232" s="243">
        <f t="shared" si="1505"/>
        <v>26.776199999999999</v>
      </c>
      <c r="HG232" s="243">
        <f t="shared" si="1271"/>
        <v>0</v>
      </c>
      <c r="HH232" s="244">
        <v>5.2560616770550004</v>
      </c>
      <c r="HI232" s="244">
        <v>126.265911608667</v>
      </c>
      <c r="HJ232" s="243">
        <f t="shared" si="1272"/>
        <v>31.815077707873485</v>
      </c>
      <c r="HK232" s="243">
        <f t="shared" si="1273"/>
        <v>15.591162549679774</v>
      </c>
      <c r="HL232" s="243">
        <f t="shared" si="1274"/>
        <v>392.8972962519303</v>
      </c>
      <c r="HM232" s="244">
        <v>69.64</v>
      </c>
      <c r="HN232" s="243">
        <f t="shared" si="1506"/>
        <v>15.3208</v>
      </c>
      <c r="HO232" s="243">
        <f t="shared" si="1275"/>
        <v>0</v>
      </c>
      <c r="HP232" s="244">
        <v>3.003596467245</v>
      </c>
      <c r="HQ232" s="244">
        <v>65.821000651713305</v>
      </c>
      <c r="HR232" s="243">
        <f t="shared" si="1276"/>
        <v>17.473398373565718</v>
      </c>
      <c r="HS232" s="243">
        <f t="shared" si="1277"/>
        <v>8.5629397746262015</v>
      </c>
      <c r="HT232" s="243">
        <f t="shared" si="1278"/>
        <v>215.78608232058028</v>
      </c>
      <c r="HU232" s="244">
        <v>47.12</v>
      </c>
      <c r="HV232" s="243">
        <f t="shared" si="1507"/>
        <v>10.366399999999999</v>
      </c>
      <c r="HW232" s="243">
        <f t="shared" si="1279"/>
        <v>0</v>
      </c>
      <c r="HX232" s="244">
        <v>1.9247015993300001</v>
      </c>
      <c r="HY232" s="244">
        <v>105.93602355098</v>
      </c>
      <c r="HZ232" s="243">
        <f t="shared" si="1280"/>
        <v>18.787064583513843</v>
      </c>
      <c r="IA232" s="243">
        <f t="shared" si="1281"/>
        <v>9.2067094866911923</v>
      </c>
      <c r="IB232" s="243">
        <f t="shared" si="1282"/>
        <v>232.00907906461799</v>
      </c>
      <c r="IC232" s="244">
        <v>47</v>
      </c>
      <c r="ID232" s="243">
        <f t="shared" si="1508"/>
        <v>10.34</v>
      </c>
      <c r="IE232" s="243">
        <f t="shared" si="1283"/>
        <v>0</v>
      </c>
      <c r="IF232" s="244">
        <v>2.0705048612999999</v>
      </c>
      <c r="IG232" s="244">
        <v>4.7356609909916703</v>
      </c>
      <c r="IH232" s="243">
        <f t="shared" si="1284"/>
        <v>7.2884131463203419</v>
      </c>
      <c r="II232" s="243">
        <f t="shared" si="1285"/>
        <v>3.5717289499306006</v>
      </c>
      <c r="IJ232" s="243">
        <f t="shared" si="1509"/>
        <v>90.007569538251133</v>
      </c>
      <c r="IK232" s="244">
        <v>62.93</v>
      </c>
      <c r="IL232" s="243">
        <f t="shared" si="1510"/>
        <v>13.8446</v>
      </c>
      <c r="IM232" s="243">
        <f t="shared" si="1286"/>
        <v>0</v>
      </c>
      <c r="IN232" s="244">
        <v>2.8909751017800098</v>
      </c>
      <c r="IO232" s="244">
        <v>128.16408092256</v>
      </c>
      <c r="IP232" s="243">
        <f t="shared" si="1287"/>
        <v>23.614013044069083</v>
      </c>
      <c r="IQ232" s="243">
        <f t="shared" si="1288"/>
        <v>11.572183453420456</v>
      </c>
      <c r="IR232" s="243">
        <f t="shared" si="1511"/>
        <v>291.61902302619546</v>
      </c>
      <c r="IS232" s="244">
        <v>3.12</v>
      </c>
      <c r="IT232" s="243">
        <f t="shared" si="1512"/>
        <v>0.68640000000000001</v>
      </c>
      <c r="IU232" s="243">
        <f t="shared" si="1289"/>
        <v>0</v>
      </c>
      <c r="IV232" s="244">
        <v>0.13629023396000001</v>
      </c>
      <c r="IW232" s="244">
        <v>0.32338169936878802</v>
      </c>
      <c r="IX232" s="243">
        <f t="shared" si="1290"/>
        <v>0.4847194582700215</v>
      </c>
      <c r="IY232" s="243">
        <f t="shared" si="1291"/>
        <v>0.23753956957994046</v>
      </c>
      <c r="IZ232" s="243">
        <f t="shared" si="1513"/>
        <v>5.9859971534144991</v>
      </c>
      <c r="JA232" s="244">
        <v>57.151322222222099</v>
      </c>
      <c r="JB232" s="243">
        <f t="shared" si="1514"/>
        <v>12.573290888888861</v>
      </c>
      <c r="JC232" s="244">
        <v>146.58424444444401</v>
      </c>
      <c r="JD232" s="243">
        <f t="shared" si="1292"/>
        <v>0</v>
      </c>
      <c r="JE232" s="243">
        <f t="shared" si="1293"/>
        <v>24.577436548643188</v>
      </c>
      <c r="JF232" s="243">
        <f t="shared" si="1294"/>
        <v>12.044314705209908</v>
      </c>
      <c r="JG232" s="243">
        <f t="shared" si="1515"/>
        <v>303.51673057128966</v>
      </c>
      <c r="JH232" s="244">
        <v>0</v>
      </c>
      <c r="JI232" s="243">
        <f t="shared" si="1516"/>
        <v>0</v>
      </c>
      <c r="JJ232" s="244">
        <v>0</v>
      </c>
      <c r="JK232" s="243">
        <f t="shared" si="1295"/>
        <v>0</v>
      </c>
      <c r="JL232" s="243">
        <f t="shared" si="1296"/>
        <v>0</v>
      </c>
      <c r="JM232" s="243">
        <f t="shared" si="1297"/>
        <v>0</v>
      </c>
      <c r="JN232" s="243">
        <f t="shared" si="1517"/>
        <v>0</v>
      </c>
      <c r="JO232" s="244">
        <v>12.513</v>
      </c>
      <c r="JP232" s="243">
        <f t="shared" si="1518"/>
        <v>2.7528600000000001</v>
      </c>
      <c r="JQ232" s="244">
        <v>15.2449333333333</v>
      </c>
      <c r="JR232" s="243">
        <f t="shared" si="1298"/>
        <v>0</v>
      </c>
      <c r="JS232" s="243">
        <f t="shared" si="1299"/>
        <v>3.4666961661806779</v>
      </c>
      <c r="JT232" s="243">
        <f t="shared" si="1300"/>
        <v>1.698874474975699</v>
      </c>
      <c r="JU232" s="243">
        <f t="shared" si="1519"/>
        <v>42.811636769387611</v>
      </c>
      <c r="JV232" s="244">
        <v>19.268095238095199</v>
      </c>
      <c r="JW232" s="243">
        <f t="shared" si="1520"/>
        <v>4.2389809523809436</v>
      </c>
      <c r="JX232" s="244">
        <v>39.5313333333334</v>
      </c>
      <c r="JY232" s="243">
        <f t="shared" si="1301"/>
        <v>0</v>
      </c>
      <c r="JZ232" s="243">
        <f t="shared" si="1302"/>
        <v>7.1625477001139366</v>
      </c>
      <c r="KA232" s="243">
        <f t="shared" si="1303"/>
        <v>3.5100478611961741</v>
      </c>
      <c r="KB232" s="243">
        <f t="shared" si="1521"/>
        <v>88.453206102143582</v>
      </c>
      <c r="KC232" s="244">
        <v>89.41</v>
      </c>
      <c r="KD232" s="243">
        <f t="shared" si="1522"/>
        <v>19.670199999999998</v>
      </c>
      <c r="KE232" s="244">
        <v>49.91</v>
      </c>
      <c r="KF232" s="243">
        <f t="shared" si="1304"/>
        <v>0</v>
      </c>
      <c r="KG232" s="243">
        <f t="shared" si="1305"/>
        <v>18.064778282842632</v>
      </c>
      <c r="KH232" s="243">
        <f t="shared" si="1306"/>
        <v>8.8527489141421309</v>
      </c>
      <c r="KI232" s="243">
        <f t="shared" si="1523"/>
        <v>223.08927263638171</v>
      </c>
      <c r="KJ232" s="244">
        <v>41.847333333333196</v>
      </c>
      <c r="KK232" s="243">
        <f t="shared" si="1524"/>
        <v>9.2064133333333036</v>
      </c>
      <c r="KL232" s="244">
        <v>40.562666666666601</v>
      </c>
      <c r="KM232" s="243">
        <f t="shared" si="1307"/>
        <v>0</v>
      </c>
      <c r="KN232" s="243">
        <f t="shared" si="1308"/>
        <v>10.409636530653652</v>
      </c>
      <c r="KO232" s="243">
        <f t="shared" si="1309"/>
        <v>5.1013024931993378</v>
      </c>
      <c r="KP232" s="243">
        <f t="shared" si="1525"/>
        <v>128.55282282862331</v>
      </c>
      <c r="KQ232" s="243">
        <f t="shared" si="1526"/>
        <v>571.70975079365053</v>
      </c>
      <c r="KR232" s="243">
        <f t="shared" si="1526"/>
        <v>125.7761451746031</v>
      </c>
      <c r="KS232" s="243">
        <f t="shared" si="1527"/>
        <v>738.36136714272789</v>
      </c>
      <c r="KT232" s="243">
        <f t="shared" si="1528"/>
        <v>0</v>
      </c>
      <c r="KU232" s="243">
        <f t="shared" si="1529"/>
        <v>0</v>
      </c>
      <c r="KV232" s="243">
        <f t="shared" si="1530"/>
        <v>0</v>
      </c>
      <c r="KW232" s="243">
        <f t="shared" si="1531"/>
        <v>163.14378154204658</v>
      </c>
      <c r="KX232" s="243">
        <f t="shared" si="1532"/>
        <v>5.2587192213559195</v>
      </c>
      <c r="KY232" s="243">
        <f t="shared" si="1533"/>
        <v>139.16087039291082</v>
      </c>
      <c r="KZ232" s="243">
        <f t="shared" si="1534"/>
        <v>79.949552232651399</v>
      </c>
      <c r="LA232" s="243">
        <f t="shared" si="1534"/>
        <v>2014.7287162628156</v>
      </c>
      <c r="LB232" s="244">
        <v>208.43</v>
      </c>
      <c r="LC232" s="243">
        <f t="shared" si="1535"/>
        <v>45.854600000000005</v>
      </c>
      <c r="LD232" s="243">
        <f t="shared" si="1310"/>
        <v>0</v>
      </c>
      <c r="LE232" s="243">
        <f t="shared" si="1536"/>
        <v>0</v>
      </c>
      <c r="LF232" s="243">
        <f t="shared" si="1537"/>
        <v>0</v>
      </c>
      <c r="LG232" s="244">
        <v>18.537837274274999</v>
      </c>
      <c r="LH232" s="243">
        <f t="shared" si="1311"/>
        <v>30.998620291970948</v>
      </c>
      <c r="LI232" s="243">
        <f t="shared" si="1538"/>
        <v>0.99919861378773045</v>
      </c>
      <c r="LJ232" s="243">
        <f t="shared" si="1539"/>
        <v>26.44167580299861</v>
      </c>
      <c r="LK232" s="243">
        <f t="shared" si="1312"/>
        <v>15.191052878312298</v>
      </c>
      <c r="LL232" s="243">
        <f t="shared" si="1540"/>
        <v>382.81453253346984</v>
      </c>
      <c r="LM232" s="243">
        <f t="shared" si="1313"/>
        <v>0.54166666784117723</v>
      </c>
      <c r="LN232" s="244">
        <v>6.1545228937110799E-2</v>
      </c>
      <c r="LO232" s="243">
        <f t="shared" si="1541"/>
        <v>1.9838272432769494E-3</v>
      </c>
      <c r="LP232" s="243">
        <f t="shared" si="1542"/>
        <v>5.2497787819218517E-2</v>
      </c>
      <c r="LQ232" s="243">
        <f t="shared" si="1314"/>
        <v>3.0160594838914402E-2</v>
      </c>
      <c r="LR232" s="243">
        <f t="shared" si="1543"/>
        <v>0.7600469899406429</v>
      </c>
      <c r="LS232" s="244">
        <v>725.96187999999995</v>
      </c>
      <c r="LT232" s="243">
        <f t="shared" si="1315"/>
        <v>82.485212321234954</v>
      </c>
      <c r="LU232" s="243">
        <f t="shared" si="1544"/>
        <v>2.6587992960032558</v>
      </c>
      <c r="LV232" s="243">
        <f t="shared" si="1545"/>
        <v>70.359494138664004</v>
      </c>
      <c r="LW232" s="243">
        <f t="shared" si="1316"/>
        <v>40.422354616061746</v>
      </c>
      <c r="LX232" s="243">
        <f t="shared" si="1546"/>
        <v>1018.6433363247559</v>
      </c>
      <c r="LY232" s="245">
        <f t="shared" si="1317"/>
        <v>0</v>
      </c>
      <c r="LZ232" s="244">
        <v>0</v>
      </c>
      <c r="MA232" s="249">
        <f t="shared" si="1547"/>
        <v>0</v>
      </c>
      <c r="MB232" s="249">
        <f t="shared" si="1548"/>
        <v>0</v>
      </c>
      <c r="MC232" s="249">
        <f t="shared" si="1318"/>
        <v>0</v>
      </c>
      <c r="MD232" s="247">
        <f t="shared" si="1549"/>
        <v>0</v>
      </c>
      <c r="ME232" s="250">
        <f t="shared" si="1550"/>
        <v>8091.1661728818763</v>
      </c>
      <c r="MF232" s="251">
        <f t="shared" ref="MF232:MF273" si="1597">AC232+AD232+AN232+AO232+BM232+BN232+EZ232+FA232+FX232+FY232+GN232+GO232+KQ232+KR232+LB232+LC232</f>
        <v>2874.638327708808</v>
      </c>
      <c r="MG232" s="252" t="e">
        <f t="shared" si="1551"/>
        <v>#REF!</v>
      </c>
      <c r="MH232" s="252" t="e">
        <f t="shared" ref="MH232:MH273" si="1598">AT232+BC232+BF232</f>
        <v>#REF!</v>
      </c>
      <c r="MI232" s="252">
        <f t="shared" si="1552"/>
        <v>725.96187999999995</v>
      </c>
      <c r="MJ232" s="252">
        <f t="shared" si="1553"/>
        <v>0</v>
      </c>
      <c r="MK232" s="252">
        <f t="shared" ref="MK232:MK273" si="1599">BA232</f>
        <v>723.79766666666649</v>
      </c>
      <c r="ML232" s="252">
        <f t="shared" si="1554"/>
        <v>0</v>
      </c>
      <c r="MM232" s="252">
        <f t="shared" si="1555"/>
        <v>0</v>
      </c>
      <c r="MN232" s="252">
        <f t="shared" si="1556"/>
        <v>460.50839999999999</v>
      </c>
      <c r="MO232" s="252">
        <f t="shared" si="1557"/>
        <v>20.775700045048531</v>
      </c>
      <c r="MP232" s="253">
        <f t="shared" si="1558"/>
        <v>0.53240000115441721</v>
      </c>
      <c r="MQ232" s="254">
        <f t="shared" ref="MQ232:MQ273" si="1600">AE232+AP232+BO232+FB232+FZ232+GP232+KT232+LD232</f>
        <v>0</v>
      </c>
      <c r="MR232" s="255">
        <f t="shared" si="1559"/>
        <v>0</v>
      </c>
      <c r="MS232" s="255">
        <f t="shared" ref="MS232:MS273" si="1601">(MQ232*$MS$32)*1.22</f>
        <v>0</v>
      </c>
      <c r="MT232" s="255">
        <f t="shared" ref="MT232:MT273" si="1602">AI232+AU232+BH232+BS232+BY232+CQ232+EU232+FF232+FL232+FR232+GD232+GV232+KW232+LH232+LN232+LT232+LZ232</f>
        <v>707.51056121292743</v>
      </c>
      <c r="MU232" s="255">
        <f t="shared" si="1319"/>
        <v>22.80564635927503</v>
      </c>
      <c r="MV232" s="255">
        <f t="shared" si="1560"/>
        <v>736.27383886485984</v>
      </c>
      <c r="MW232" s="255" t="e">
        <f t="shared" si="1320"/>
        <v>#REF!</v>
      </c>
      <c r="MX232" s="255" t="e">
        <f t="shared" si="1321"/>
        <v>#REF!</v>
      </c>
      <c r="MY232" s="256" t="e">
        <f t="shared" si="1561"/>
        <v>#REF!</v>
      </c>
      <c r="MZ232" s="254">
        <f t="shared" si="1562"/>
        <v>480.87785467934577</v>
      </c>
      <c r="NA232" s="255">
        <f t="shared" si="1322"/>
        <v>541.94934222362269</v>
      </c>
      <c r="NB232" s="255">
        <f t="shared" si="1563"/>
        <v>1.6170640327575314</v>
      </c>
      <c r="NC232" s="255">
        <f t="shared" si="1323"/>
        <v>2.0051594006193389</v>
      </c>
      <c r="ND232" s="255">
        <f t="shared" si="1564"/>
        <v>491.69213988631793</v>
      </c>
      <c r="NE232" s="255">
        <f t="shared" si="1215"/>
        <v>0.97800598315549137</v>
      </c>
      <c r="NF232" s="256">
        <f t="shared" si="1186"/>
        <v>3.2887734042919741E-3</v>
      </c>
      <c r="NG232" s="257">
        <f t="shared" si="1187"/>
        <v>1.1249960654777775</v>
      </c>
      <c r="NH232" s="254">
        <f t="shared" si="1565"/>
        <v>810.73910254809971</v>
      </c>
      <c r="NI232" s="255">
        <f t="shared" si="1324"/>
        <v>913.70296857170842</v>
      </c>
      <c r="NJ232" s="255" t="e">
        <f t="shared" si="1566"/>
        <v>#REF!</v>
      </c>
      <c r="NK232" s="255" t="e">
        <f t="shared" si="1325"/>
        <v>#REF!</v>
      </c>
      <c r="NL232" s="255">
        <f t="shared" si="1567"/>
        <v>860.96612626631713</v>
      </c>
      <c r="NM232" s="255">
        <f t="shared" si="1188"/>
        <v>0.94166202108782959</v>
      </c>
      <c r="NN232" s="256" t="e">
        <f t="shared" si="1189"/>
        <v>#REF!</v>
      </c>
      <c r="NO232" s="257" t="e">
        <f t="shared" si="1216"/>
        <v>#REF!</v>
      </c>
      <c r="NP232" s="254">
        <f t="shared" si="1568"/>
        <v>97.854629272197357</v>
      </c>
      <c r="NQ232" s="255">
        <f t="shared" si="1326"/>
        <v>110.28216718976643</v>
      </c>
      <c r="NR232" s="255">
        <f t="shared" si="1569"/>
        <v>86.060921555006999</v>
      </c>
      <c r="NS232" s="255">
        <f t="shared" si="1327"/>
        <v>106.71554272820867</v>
      </c>
      <c r="NT232" s="255">
        <f t="shared" si="1570"/>
        <v>921.61692189499149</v>
      </c>
      <c r="NU232" s="255">
        <f t="shared" si="1571"/>
        <v>0.1061771186568413</v>
      </c>
      <c r="NV232" s="256">
        <f t="shared" si="1572"/>
        <v>9.3380361742981033E-2</v>
      </c>
      <c r="NW232" s="257">
        <f t="shared" si="1328"/>
        <v>1.0358957808877343</v>
      </c>
      <c r="NX232" s="254">
        <f t="shared" si="1573"/>
        <v>4.0215547966342058</v>
      </c>
      <c r="NY232" s="255">
        <f t="shared" si="1329"/>
        <v>4.53229225580675</v>
      </c>
      <c r="NZ232" s="255">
        <f t="shared" si="1574"/>
        <v>1.4977823610265426E-2</v>
      </c>
      <c r="OA232" s="255">
        <f t="shared" si="1330"/>
        <v>1.8572501276729127E-2</v>
      </c>
      <c r="OB232" s="255">
        <f t="shared" si="1575"/>
        <v>4.5542279047619383</v>
      </c>
      <c r="OC232" s="255">
        <f t="shared" si="1190"/>
        <v>0.88303766977257214</v>
      </c>
      <c r="OD232" s="256">
        <f t="shared" si="1191"/>
        <v>3.2887734042919745E-3</v>
      </c>
      <c r="OE232" s="257">
        <f t="shared" si="1192"/>
        <v>1.1129350896781467</v>
      </c>
      <c r="OF232" s="254">
        <f t="shared" si="1576"/>
        <v>0</v>
      </c>
      <c r="OG232" s="255">
        <f t="shared" si="1331"/>
        <v>0</v>
      </c>
      <c r="OH232" s="255">
        <f t="shared" si="1577"/>
        <v>0</v>
      </c>
      <c r="OI232" s="255">
        <f t="shared" si="1332"/>
        <v>0</v>
      </c>
      <c r="OJ232" s="255">
        <f t="shared" si="1578"/>
        <v>0</v>
      </c>
      <c r="OK232" s="255"/>
      <c r="OL232" s="256"/>
      <c r="OM232" s="257"/>
      <c r="ON232" s="258"/>
      <c r="OO232" s="254">
        <f t="shared" si="1579"/>
        <v>0</v>
      </c>
      <c r="OP232" s="255">
        <f t="shared" si="1333"/>
        <v>0</v>
      </c>
      <c r="OQ232" s="255">
        <f t="shared" si="1580"/>
        <v>0</v>
      </c>
      <c r="OR232" s="255">
        <f t="shared" si="1334"/>
        <v>0</v>
      </c>
      <c r="OS232" s="255">
        <f t="shared" si="1581"/>
        <v>0</v>
      </c>
      <c r="OT232" s="255"/>
      <c r="OU232" s="256"/>
      <c r="OV232" s="257"/>
      <c r="OW232" s="258"/>
      <c r="OX232" s="254">
        <f t="shared" si="1582"/>
        <v>642.92806287868473</v>
      </c>
      <c r="OY232" s="255">
        <f t="shared" si="1335"/>
        <v>724.5799268642777</v>
      </c>
      <c r="OZ232" s="255">
        <f t="shared" si="1583"/>
        <v>3.7002852728665712</v>
      </c>
      <c r="PA232" s="255">
        <f t="shared" si="1336"/>
        <v>4.5883537383545479</v>
      </c>
      <c r="PB232" s="255">
        <f t="shared" si="1584"/>
        <v>1125.1262455593803</v>
      </c>
      <c r="PC232" s="255">
        <f t="shared" si="1218"/>
        <v>0.5714274868408562</v>
      </c>
      <c r="PD232" s="259">
        <f t="shared" si="1337"/>
        <v>3.2887734042919745E-3</v>
      </c>
      <c r="PE232" s="257">
        <f t="shared" si="1219"/>
        <v>1.0733605964458188</v>
      </c>
      <c r="PF232" s="254">
        <f t="shared" si="1338"/>
        <v>2.4565431032913261</v>
      </c>
      <c r="PG232" s="255">
        <f t="shared" si="1339"/>
        <v>2.7685240774093245</v>
      </c>
      <c r="PH232" s="255">
        <f t="shared" si="1585"/>
        <v>7.6089968599659594E-2</v>
      </c>
      <c r="PI232" s="255">
        <f t="shared" si="1340"/>
        <v>9.4351561063577893E-2</v>
      </c>
      <c r="PJ232" s="255">
        <f t="shared" si="1341"/>
        <v>23.136275820433333</v>
      </c>
      <c r="PK232" s="255">
        <f t="shared" si="1193"/>
        <v>0.10617711866668592</v>
      </c>
      <c r="PL232" s="259">
        <f t="shared" si="1194"/>
        <v>3.2887734045969055E-3</v>
      </c>
      <c r="PM232" s="257">
        <f t="shared" si="1195"/>
        <v>1.0142737996877724</v>
      </c>
      <c r="PN232" s="254">
        <f t="shared" si="1342"/>
        <v>6.2951599618414802E-2</v>
      </c>
      <c r="PO232" s="255">
        <f t="shared" si="1343"/>
        <v>7.0946452769953483E-2</v>
      </c>
      <c r="PP232" s="255">
        <f t="shared" si="1586"/>
        <v>1.949888537207349E-3</v>
      </c>
      <c r="PQ232" s="255">
        <f t="shared" si="1344"/>
        <v>2.4178617861371128E-3</v>
      </c>
      <c r="PR232" s="255">
        <f t="shared" si="1345"/>
        <v>0.59289233319689316</v>
      </c>
      <c r="PS232" s="255">
        <f t="shared" si="1196"/>
        <v>0.1061771186666859</v>
      </c>
      <c r="PT232" s="259">
        <f t="shared" si="1197"/>
        <v>3.2887734045969051E-3</v>
      </c>
      <c r="PU232" s="257">
        <f t="shared" si="1198"/>
        <v>1.0142737996877724</v>
      </c>
      <c r="PV232" s="254">
        <f t="shared" si="1346"/>
        <v>86.996112606161176</v>
      </c>
      <c r="PW232" s="255">
        <f t="shared" si="1347"/>
        <v>98.044618907143644</v>
      </c>
      <c r="PX232" s="255">
        <f t="shared" si="1348"/>
        <v>0.28859725992530105</v>
      </c>
      <c r="PY232" s="255">
        <f t="shared" si="1349"/>
        <v>0.35786060230737332</v>
      </c>
      <c r="PZ232" s="255">
        <f t="shared" si="1350"/>
        <v>87.752248162999209</v>
      </c>
      <c r="QA232" s="255">
        <f t="shared" si="1587"/>
        <v>0.9913832913382058</v>
      </c>
      <c r="QB232" s="259">
        <f t="shared" si="1351"/>
        <v>3.2887734042919741E-3</v>
      </c>
      <c r="QC232" s="257">
        <f t="shared" si="1588"/>
        <v>1.1266949836169822</v>
      </c>
      <c r="QD232" s="254">
        <f t="shared" si="1352"/>
        <v>190.81607010481628</v>
      </c>
      <c r="QE232" s="255">
        <f t="shared" si="1353"/>
        <v>215.04971100812796</v>
      </c>
      <c r="QF232" s="255">
        <f t="shared" si="1354"/>
        <v>0.63888031295159653</v>
      </c>
      <c r="QG232" s="255">
        <f t="shared" si="1355"/>
        <v>0.79221158805997971</v>
      </c>
      <c r="QH232" s="255">
        <f t="shared" si="1356"/>
        <v>194.26097040247083</v>
      </c>
      <c r="QI232" s="255">
        <f t="shared" si="1199"/>
        <v>0.98226663703719075</v>
      </c>
      <c r="QJ232" s="259">
        <f t="shared" si="1200"/>
        <v>3.2887734042919745E-3</v>
      </c>
      <c r="QK232" s="257">
        <f t="shared" si="1201"/>
        <v>1.1255371685207534</v>
      </c>
      <c r="QL232" s="254">
        <f t="shared" si="1357"/>
        <v>867.26215784760484</v>
      </c>
      <c r="QM232" s="255">
        <f t="shared" si="1358"/>
        <v>977.40445189425066</v>
      </c>
      <c r="QN232" s="255">
        <f t="shared" si="1359"/>
        <v>5.2587192213559195</v>
      </c>
      <c r="QO232" s="255">
        <f t="shared" si="1360"/>
        <v>6.5208118344813402</v>
      </c>
      <c r="QP232" s="255">
        <f t="shared" si="1589"/>
        <v>1598.9910446530282</v>
      </c>
      <c r="QQ232" s="255">
        <f t="shared" si="1590"/>
        <v>0.54238087245560263</v>
      </c>
      <c r="QR232" s="259">
        <f t="shared" si="1361"/>
        <v>3.2887734042919741E-3</v>
      </c>
      <c r="QS232" s="257">
        <f t="shared" si="1591"/>
        <v>1.0696716764188916</v>
      </c>
      <c r="QT232" s="254">
        <f t="shared" si="1362"/>
        <v>286.54344447965832</v>
      </c>
      <c r="QU232" s="255">
        <f t="shared" si="1363"/>
        <v>322.93446192857493</v>
      </c>
      <c r="QV232" s="255">
        <f t="shared" si="1364"/>
        <v>0.99919861378773045</v>
      </c>
      <c r="QW232" s="255">
        <f t="shared" si="1365"/>
        <v>1.2390062810967857</v>
      </c>
      <c r="QX232" s="255">
        <f t="shared" si="1366"/>
        <v>303.82105756624588</v>
      </c>
      <c r="QY232" s="255">
        <f t="shared" si="1202"/>
        <v>0.94313227257850518</v>
      </c>
      <c r="QZ232" s="259">
        <f t="shared" si="1203"/>
        <v>3.2887734042919745E-3</v>
      </c>
      <c r="RA232" s="257">
        <f t="shared" si="1204"/>
        <v>1.1205671042345002</v>
      </c>
      <c r="RB232" s="254">
        <f t="shared" si="1367"/>
        <v>6.4047301139446594E-2</v>
      </c>
      <c r="RC232" s="255">
        <f t="shared" si="1368"/>
        <v>7.2181308384156317E-2</v>
      </c>
      <c r="RD232" s="255">
        <f t="shared" si="1592"/>
        <v>1.9838272432769494E-3</v>
      </c>
      <c r="RE232" s="255">
        <f t="shared" si="1369"/>
        <v>2.4599457816634174E-3</v>
      </c>
      <c r="RF232" s="255">
        <f t="shared" si="1370"/>
        <v>0.60321189677828801</v>
      </c>
      <c r="RG232" s="255">
        <f t="shared" si="1205"/>
        <v>0.1061771186568413</v>
      </c>
      <c r="RH232" s="259">
        <f t="shared" si="1206"/>
        <v>3.2887734042919745E-3</v>
      </c>
      <c r="RI232" s="257">
        <f t="shared" si="1207"/>
        <v>1.0142737996864488</v>
      </c>
      <c r="RJ232" s="254">
        <f t="shared" si="1371"/>
        <v>85.838582849170081</v>
      </c>
      <c r="RK232" s="255">
        <f t="shared" si="1372"/>
        <v>96.740082871014678</v>
      </c>
      <c r="RL232" s="255">
        <f t="shared" si="1593"/>
        <v>2.6587992960032558</v>
      </c>
      <c r="RM232" s="255">
        <f t="shared" si="1373"/>
        <v>3.2969111270440372</v>
      </c>
      <c r="RN232" s="255">
        <f t="shared" si="1374"/>
        <v>808.44709232123478</v>
      </c>
      <c r="RO232" s="255">
        <f t="shared" si="1208"/>
        <v>0.1061771186568413</v>
      </c>
      <c r="RP232" s="259">
        <f t="shared" si="1209"/>
        <v>3.2887734042919749E-3</v>
      </c>
      <c r="RQ232" s="257">
        <f t="shared" si="1210"/>
        <v>1.0142737996864488</v>
      </c>
      <c r="RR232" s="254">
        <f t="shared" si="1375"/>
        <v>0</v>
      </c>
      <c r="RS232" s="255">
        <f t="shared" si="1376"/>
        <v>0</v>
      </c>
      <c r="RT232" s="255">
        <f t="shared" si="1594"/>
        <v>0</v>
      </c>
      <c r="RU232" s="255">
        <f t="shared" si="1377"/>
        <v>0</v>
      </c>
      <c r="RV232" s="255">
        <f t="shared" si="1378"/>
        <v>0</v>
      </c>
      <c r="RW232" s="255"/>
      <c r="RX232" s="259"/>
      <c r="RY232" s="257"/>
      <c r="RZ232" s="260"/>
      <c r="SA232" s="242" t="e">
        <f t="shared" si="1379"/>
        <v>#REF!</v>
      </c>
      <c r="SB232" s="242">
        <f t="shared" si="1380"/>
        <v>0.2612240864039399</v>
      </c>
      <c r="SC232" s="242">
        <f t="shared" si="1381"/>
        <v>0.30310310548775105</v>
      </c>
      <c r="SD232" s="242">
        <f t="shared" si="1382"/>
        <v>2.003283161420664E-3</v>
      </c>
      <c r="SE232" s="242">
        <f t="shared" si="1383"/>
        <v>0</v>
      </c>
      <c r="SF232" s="262">
        <v>0</v>
      </c>
      <c r="SG232" s="242">
        <f t="shared" si="1384"/>
        <v>0</v>
      </c>
      <c r="SH232" s="262">
        <v>0</v>
      </c>
      <c r="SI232" s="242">
        <f t="shared" si="1385"/>
        <v>0.42687550920650214</v>
      </c>
      <c r="SJ232" s="242">
        <f t="shared" si="1386"/>
        <v>6.5927796979705208E-3</v>
      </c>
      <c r="SK232" s="242">
        <f t="shared" si="1387"/>
        <v>1.0142737996877724E-4</v>
      </c>
      <c r="SL232" s="242">
        <f t="shared" si="1388"/>
        <v>4.1462375397104942E-2</v>
      </c>
      <c r="SM232" s="242">
        <f t="shared" si="1389"/>
        <v>9.1393618083885172E-2</v>
      </c>
      <c r="SN232" s="242">
        <f t="shared" si="1390"/>
        <v>0.59676982827409952</v>
      </c>
      <c r="SO232" s="242">
        <f t="shared" si="1391"/>
        <v>0.14029500145015944</v>
      </c>
      <c r="SP232" s="242">
        <f t="shared" si="1392"/>
        <v>1.0142737996864489E-4</v>
      </c>
      <c r="SQ232" s="242">
        <f t="shared" si="1393"/>
        <v>0.22993587038891797</v>
      </c>
      <c r="SR232" s="242">
        <f t="shared" si="1394"/>
        <v>0</v>
      </c>
      <c r="SS232" s="242" t="e">
        <f t="shared" si="1395"/>
        <v>#REF!</v>
      </c>
      <c r="ST232" s="242" t="e">
        <f t="shared" si="1396"/>
        <v>#REF!</v>
      </c>
      <c r="SU232" s="242" t="e">
        <f t="shared" si="1211"/>
        <v>#REF!</v>
      </c>
      <c r="SV232" s="242" t="e">
        <f t="shared" si="1212"/>
        <v>#REF!</v>
      </c>
      <c r="SW232" s="242" t="e">
        <f t="shared" si="1397"/>
        <v>#REF!</v>
      </c>
      <c r="SX232" s="242" t="e">
        <f t="shared" si="1397"/>
        <v>#REF!</v>
      </c>
      <c r="SY232" s="242" t="e">
        <f t="shared" si="1397"/>
        <v>#REF!</v>
      </c>
      <c r="SZ232" s="263" t="e">
        <f t="shared" si="1222"/>
        <v>#REF!</v>
      </c>
      <c r="TA232" s="264">
        <f t="shared" si="1398"/>
        <v>1406.9325600000002</v>
      </c>
      <c r="TB232" s="264">
        <f t="shared" si="1399"/>
        <v>921.81078000000014</v>
      </c>
      <c r="TC232" s="264">
        <f t="shared" si="1400"/>
        <v>1161.5927400000003</v>
      </c>
      <c r="TD232" s="264">
        <f t="shared" si="1401"/>
        <v>7.1458200000000005</v>
      </c>
      <c r="TE232" s="264">
        <f t="shared" si="1402"/>
        <v>0</v>
      </c>
      <c r="TF232" s="264">
        <f t="shared" si="1402"/>
        <v>0</v>
      </c>
      <c r="TG232" s="264">
        <f t="shared" si="1403"/>
        <v>1578.8292300000003</v>
      </c>
      <c r="TH232" s="264">
        <f t="shared" si="1404"/>
        <v>25.804350000000003</v>
      </c>
      <c r="TI232" s="264">
        <f t="shared" si="1405"/>
        <v>0.39699000000000007</v>
      </c>
      <c r="TJ232" s="264">
        <f t="shared" si="1406"/>
        <v>146.09232000000003</v>
      </c>
      <c r="TK232" s="264">
        <f t="shared" si="1407"/>
        <v>322.35588000000001</v>
      </c>
      <c r="TL232" s="264">
        <f t="shared" si="1408"/>
        <v>2214.8072099999999</v>
      </c>
      <c r="TM232" s="264">
        <f t="shared" si="1409"/>
        <v>497.0314800000001</v>
      </c>
      <c r="TN232" s="264">
        <f t="shared" si="1410"/>
        <v>0.39699000000000007</v>
      </c>
      <c r="TO232" s="264">
        <f t="shared" si="1411"/>
        <v>899.97633000000019</v>
      </c>
      <c r="TP232" s="264">
        <f t="shared" si="1411"/>
        <v>0</v>
      </c>
      <c r="TQ232" s="264"/>
      <c r="TR232" s="264"/>
      <c r="TS232" s="264" t="e">
        <f t="shared" si="1412"/>
        <v>#REF!</v>
      </c>
      <c r="TT232" s="264">
        <f t="shared" si="1413"/>
        <v>1037.0335006150012</v>
      </c>
      <c r="TU232" s="264">
        <f t="shared" si="1414"/>
        <v>1203.289018475823</v>
      </c>
      <c r="TV232" s="264">
        <f t="shared" si="1415"/>
        <v>7.9528338225238953</v>
      </c>
      <c r="TW232" s="264">
        <f t="shared" si="1415"/>
        <v>0</v>
      </c>
      <c r="TX232" s="264">
        <f t="shared" si="1416"/>
        <v>0</v>
      </c>
      <c r="TY232" s="264">
        <f t="shared" si="1417"/>
        <v>1694.653083998893</v>
      </c>
      <c r="TZ232" s="264">
        <f t="shared" si="1418"/>
        <v>26.172676122973176</v>
      </c>
      <c r="UA232" s="264">
        <f t="shared" si="1419"/>
        <v>0.40265655573804882</v>
      </c>
      <c r="UB232" s="264">
        <f t="shared" si="1420"/>
        <v>164.60148408896694</v>
      </c>
      <c r="UC232" s="264">
        <f t="shared" si="1421"/>
        <v>362.82352443121579</v>
      </c>
      <c r="UD232" s="264">
        <f t="shared" si="1422"/>
        <v>2369.1165412653481</v>
      </c>
      <c r="UE232" s="264">
        <f t="shared" si="1423"/>
        <v>556.95712625698809</v>
      </c>
      <c r="UF232" s="264">
        <f t="shared" si="1424"/>
        <v>0.4026565557375234</v>
      </c>
      <c r="UG232" s="264">
        <f t="shared" si="1425"/>
        <v>912.82241185696557</v>
      </c>
      <c r="UH232" s="264">
        <f t="shared" si="1425"/>
        <v>0</v>
      </c>
      <c r="UI232" s="191"/>
      <c r="UJ232" s="191"/>
      <c r="UK232" s="191"/>
      <c r="UL232" s="191"/>
      <c r="UM232" s="189"/>
      <c r="UN232" s="191"/>
      <c r="UO232" s="191"/>
      <c r="UP232" s="191"/>
      <c r="UQ232" s="191"/>
      <c r="UR232" s="191"/>
      <c r="US232" s="191"/>
      <c r="UT232" s="191"/>
      <c r="UU232" s="191"/>
      <c r="UV232" s="192"/>
      <c r="UW232" s="191"/>
      <c r="UX232" s="191"/>
      <c r="UY232" s="191"/>
      <c r="UZ232" s="191"/>
      <c r="VA232" s="191"/>
      <c r="VB232" s="191"/>
      <c r="VC232" s="191"/>
      <c r="VD232" s="191"/>
      <c r="VE232" s="191"/>
      <c r="VF232" s="191"/>
      <c r="VG232" s="191"/>
      <c r="VH232" s="191"/>
      <c r="VI232" s="191"/>
      <c r="VJ232" s="191"/>
      <c r="VK232" s="191"/>
      <c r="VL232" s="191"/>
      <c r="VM232" s="191"/>
      <c r="VN232" s="219"/>
      <c r="VO232" s="191"/>
      <c r="VP232" s="191"/>
      <c r="VQ232" s="191"/>
      <c r="VR232" s="191"/>
      <c r="VS232" s="191"/>
      <c r="VT232" s="191"/>
      <c r="VU232" s="191"/>
      <c r="VV232" s="191"/>
    </row>
    <row r="233" spans="1:594" ht="23.1" hidden="1" customHeight="1" thickBot="1" x14ac:dyDescent="0.35">
      <c r="A233" s="265">
        <v>196</v>
      </c>
      <c r="B233" s="266" t="s">
        <v>201</v>
      </c>
      <c r="C233" s="265">
        <v>5</v>
      </c>
      <c r="D233" s="267">
        <v>2598.1</v>
      </c>
      <c r="E233" s="239"/>
      <c r="F233" s="240">
        <f t="shared" si="1426"/>
        <v>2598.1</v>
      </c>
      <c r="G233" s="240"/>
      <c r="H233" s="268">
        <f>1630</f>
        <v>1630</v>
      </c>
      <c r="I233" s="269">
        <v>3.3713000000000002</v>
      </c>
      <c r="J233" s="269">
        <v>3.3713000000000002</v>
      </c>
      <c r="K233" s="269">
        <f t="shared" si="1220"/>
        <v>2.6672000000000002</v>
      </c>
      <c r="L233" s="269">
        <f t="shared" si="1221"/>
        <v>2.9559000000000002</v>
      </c>
      <c r="M233" s="269">
        <v>0.44650000000000001</v>
      </c>
      <c r="N233" s="269">
        <v>0.28870000000000001</v>
      </c>
      <c r="O233" s="269">
        <v>0.41539999999999999</v>
      </c>
      <c r="P233" s="269">
        <v>1.8499999999999999E-2</v>
      </c>
      <c r="Q233" s="269">
        <v>0</v>
      </c>
      <c r="R233" s="269">
        <v>0</v>
      </c>
      <c r="S233" s="269">
        <v>0.5534</v>
      </c>
      <c r="T233" s="269">
        <v>4.6300000000000001E-2</v>
      </c>
      <c r="U233" s="269">
        <v>1.1999999999999999E-3</v>
      </c>
      <c r="V233" s="269">
        <v>5.7000000000000002E-2</v>
      </c>
      <c r="W233" s="269">
        <v>0.17530000000000001</v>
      </c>
      <c r="X233" s="269">
        <v>0.98219999999999996</v>
      </c>
      <c r="Y233" s="269">
        <v>0.11799999999999999</v>
      </c>
      <c r="Z233" s="269">
        <v>2.0000000000000001E-4</v>
      </c>
      <c r="AA233" s="269">
        <v>0.26860000000000001</v>
      </c>
      <c r="AB233" s="269">
        <v>0</v>
      </c>
      <c r="AC233" s="244">
        <v>285.89999999999998</v>
      </c>
      <c r="AD233" s="243">
        <f t="shared" si="1217"/>
        <v>62.897999999999996</v>
      </c>
      <c r="AE233" s="243">
        <f t="shared" si="1223"/>
        <v>0</v>
      </c>
      <c r="AF233" s="243">
        <f t="shared" si="1427"/>
        <v>0</v>
      </c>
      <c r="AG233" s="243">
        <f t="shared" si="1428"/>
        <v>0</v>
      </c>
      <c r="AH233" s="244">
        <v>10.435534698333299</v>
      </c>
      <c r="AI233" s="243">
        <f t="shared" si="1224"/>
        <v>40.81681862207386</v>
      </c>
      <c r="AJ233" s="243">
        <f t="shared" si="1429"/>
        <v>1.3156749623777626</v>
      </c>
      <c r="AK233" s="243">
        <f t="shared" si="1430"/>
        <v>34.816552322305043</v>
      </c>
      <c r="AL233" s="243">
        <f t="shared" si="1225"/>
        <v>20.00251766602036</v>
      </c>
      <c r="AM233" s="243">
        <f t="shared" si="1431"/>
        <v>504.06344518371304</v>
      </c>
      <c r="AN233" s="244">
        <v>422.67</v>
      </c>
      <c r="AO233" s="244">
        <v>92.987399999999994</v>
      </c>
      <c r="AP233" s="243">
        <f t="shared" si="1432"/>
        <v>0</v>
      </c>
      <c r="AQ233" s="243">
        <f t="shared" si="1433"/>
        <v>0</v>
      </c>
      <c r="AR233" s="243">
        <f t="shared" si="1434"/>
        <v>0</v>
      </c>
      <c r="AS233" s="244">
        <v>51.914810651750003</v>
      </c>
      <c r="AT233" s="244" t="e">
        <f t="shared" si="1226"/>
        <v>#REF!</v>
      </c>
      <c r="AU233" s="243">
        <f t="shared" si="1227"/>
        <v>64.488667508605687</v>
      </c>
      <c r="AV233" s="243">
        <f t="shared" si="1435"/>
        <v>2.0787050059872079</v>
      </c>
      <c r="AW233" s="243">
        <f t="shared" si="1436"/>
        <v>55.008526933425742</v>
      </c>
      <c r="AX233" s="243">
        <f t="shared" si="1228"/>
        <v>31.603043908017789</v>
      </c>
      <c r="AY233" s="243">
        <f t="shared" si="1437"/>
        <v>796.39670648204822</v>
      </c>
      <c r="AZ233" s="244">
        <v>132</v>
      </c>
      <c r="BA233" s="243">
        <f t="shared" si="1438"/>
        <v>672.82599999999991</v>
      </c>
      <c r="BB233" s="243">
        <f t="shared" si="1439"/>
        <v>70.166139999999999</v>
      </c>
      <c r="BC233" s="243">
        <f t="shared" si="1440"/>
        <v>56.132912000000005</v>
      </c>
      <c r="BD233" s="243">
        <f t="shared" si="1441"/>
        <v>14.033227999999994</v>
      </c>
      <c r="BE233" s="244">
        <v>26.312302500000001</v>
      </c>
      <c r="BF233" s="243">
        <f t="shared" si="1442"/>
        <v>21.049842000000002</v>
      </c>
      <c r="BG233" s="243">
        <f t="shared" si="1443"/>
        <v>5.2624604999999995</v>
      </c>
      <c r="BH233" s="243">
        <f t="shared" si="1229"/>
        <v>87.409879261541647</v>
      </c>
      <c r="BI233" s="243">
        <f t="shared" si="1444"/>
        <v>2.817539276485395</v>
      </c>
      <c r="BJ233" s="243">
        <f t="shared" si="1445"/>
        <v>74.560211636631564</v>
      </c>
      <c r="BK233" s="243">
        <f t="shared" si="1230"/>
        <v>42.835716088077078</v>
      </c>
      <c r="BL233" s="243">
        <f t="shared" si="1446"/>
        <v>1079.4600454195424</v>
      </c>
      <c r="BM233" s="244">
        <v>17.510000000000002</v>
      </c>
      <c r="BN233" s="243">
        <f t="shared" si="1447"/>
        <v>3.8522000000000003</v>
      </c>
      <c r="BO233" s="243">
        <f t="shared" si="1231"/>
        <v>0</v>
      </c>
      <c r="BP233" s="243">
        <f t="shared" si="1448"/>
        <v>0</v>
      </c>
      <c r="BQ233" s="243">
        <f t="shared" si="1449"/>
        <v>0</v>
      </c>
      <c r="BR233" s="244">
        <v>2.1273013284250002</v>
      </c>
      <c r="BS233" s="243">
        <f t="shared" si="1232"/>
        <v>2.6689232007541039</v>
      </c>
      <c r="BT233" s="243">
        <f t="shared" si="1450"/>
        <v>8.6029130889743038E-2</v>
      </c>
      <c r="BU233" s="243">
        <f t="shared" si="1451"/>
        <v>2.2765788074677684</v>
      </c>
      <c r="BV233" s="243">
        <f t="shared" si="1233"/>
        <v>1.3079212264589553</v>
      </c>
      <c r="BW233" s="243">
        <f t="shared" si="1452"/>
        <v>32.959614906765673</v>
      </c>
      <c r="BX233" s="244">
        <v>0</v>
      </c>
      <c r="BY233" s="243">
        <f t="shared" si="1234"/>
        <v>0</v>
      </c>
      <c r="BZ233" s="243">
        <f t="shared" si="1453"/>
        <v>0</v>
      </c>
      <c r="CA233" s="243">
        <f t="shared" si="1454"/>
        <v>0</v>
      </c>
      <c r="CB233" s="243">
        <f t="shared" si="1235"/>
        <v>0</v>
      </c>
      <c r="CC233" s="243">
        <f t="shared" si="1455"/>
        <v>0</v>
      </c>
      <c r="CD233" s="245"/>
      <c r="CE233" s="243">
        <f t="shared" si="1236"/>
        <v>0</v>
      </c>
      <c r="CF233" s="243">
        <f t="shared" si="1456"/>
        <v>0</v>
      </c>
      <c r="CG233" s="243">
        <f t="shared" si="1457"/>
        <v>0</v>
      </c>
      <c r="CH233" s="243">
        <f t="shared" si="1237"/>
        <v>0</v>
      </c>
      <c r="CI233" s="243">
        <f t="shared" si="1458"/>
        <v>0</v>
      </c>
      <c r="CJ233" s="245"/>
      <c r="CK233" s="243">
        <f t="shared" si="1238"/>
        <v>0</v>
      </c>
      <c r="CL233" s="243">
        <f t="shared" si="1459"/>
        <v>0</v>
      </c>
      <c r="CM233" s="243">
        <f t="shared" si="1460"/>
        <v>0</v>
      </c>
      <c r="CN233" s="243">
        <f t="shared" si="1239"/>
        <v>0</v>
      </c>
      <c r="CO233" s="243">
        <f t="shared" si="1461"/>
        <v>0</v>
      </c>
      <c r="CP233" s="243">
        <v>0</v>
      </c>
      <c r="CQ233" s="243">
        <f t="shared" si="1240"/>
        <v>0</v>
      </c>
      <c r="CR233" s="243">
        <f t="shared" si="1595"/>
        <v>0</v>
      </c>
      <c r="CS233" s="243">
        <f t="shared" si="1462"/>
        <v>0</v>
      </c>
      <c r="CT233" s="243">
        <f t="shared" si="1241"/>
        <v>0</v>
      </c>
      <c r="CU233" s="243">
        <f t="shared" si="1463"/>
        <v>0</v>
      </c>
      <c r="CV233" s="243"/>
      <c r="CW233" s="243">
        <f t="shared" si="1242"/>
        <v>0</v>
      </c>
      <c r="CX233" s="243">
        <f t="shared" si="1596"/>
        <v>0</v>
      </c>
      <c r="CY233" s="243">
        <f t="shared" si="1464"/>
        <v>0</v>
      </c>
      <c r="CZ233" s="243">
        <f t="shared" si="1243"/>
        <v>0</v>
      </c>
      <c r="DA233" s="243">
        <f t="shared" si="1465"/>
        <v>0</v>
      </c>
      <c r="DB233" s="244">
        <v>23.75</v>
      </c>
      <c r="DC233" s="243">
        <f t="shared" si="1466"/>
        <v>5.2249999999999996</v>
      </c>
      <c r="DD233" s="243">
        <f t="shared" si="1244"/>
        <v>0</v>
      </c>
      <c r="DE233" s="244">
        <v>0.97821216310000003</v>
      </c>
      <c r="DF233" s="244">
        <v>1.5746244249999999E-2</v>
      </c>
      <c r="DG233" s="243">
        <f t="shared" si="1245"/>
        <v>3.4051318194235272</v>
      </c>
      <c r="DH233" s="243">
        <f t="shared" si="1246"/>
        <v>1.6687045113386767</v>
      </c>
      <c r="DI233" s="243">
        <f t="shared" si="1467"/>
        <v>42.051353685734647</v>
      </c>
      <c r="DJ233" s="244">
        <v>172.41</v>
      </c>
      <c r="DK233" s="243">
        <f t="shared" si="1468"/>
        <v>37.930199999999999</v>
      </c>
      <c r="DL233" s="243">
        <f t="shared" si="1247"/>
        <v>0</v>
      </c>
      <c r="DM233" s="244">
        <v>7.1796452113399898</v>
      </c>
      <c r="DN233" s="244">
        <v>8.9587716291666695</v>
      </c>
      <c r="DO233" s="243">
        <f t="shared" si="1248"/>
        <v>25.732944540157963</v>
      </c>
      <c r="DP233" s="243">
        <f t="shared" si="1249"/>
        <v>12.610578069033231</v>
      </c>
      <c r="DQ233" s="243">
        <f t="shared" si="1469"/>
        <v>317.78656733963737</v>
      </c>
      <c r="DR233" s="244">
        <v>36.49</v>
      </c>
      <c r="DS233" s="243">
        <f t="shared" si="1470"/>
        <v>8.0278000000000009</v>
      </c>
      <c r="DT233" s="243">
        <f t="shared" si="1250"/>
        <v>0</v>
      </c>
      <c r="DU233" s="244">
        <v>1.543517220005</v>
      </c>
      <c r="DV233" s="244">
        <v>0</v>
      </c>
      <c r="DW233" s="243">
        <f t="shared" si="1251"/>
        <v>5.2335771827136002</v>
      </c>
      <c r="DX233" s="243">
        <f t="shared" si="1252"/>
        <v>2.5647447201359306</v>
      </c>
      <c r="DY233" s="243">
        <f t="shared" si="1253"/>
        <v>64.631566947425441</v>
      </c>
      <c r="DZ233" s="244">
        <v>137.19</v>
      </c>
      <c r="EA233" s="243">
        <f t="shared" si="1471"/>
        <v>30.181799999999999</v>
      </c>
      <c r="EB233" s="243">
        <f t="shared" si="1254"/>
        <v>0</v>
      </c>
      <c r="EC233" s="244">
        <v>5.6859671619849896</v>
      </c>
      <c r="ED233" s="244">
        <v>5.7259069999999997E-3</v>
      </c>
      <c r="EE233" s="243">
        <f t="shared" si="1255"/>
        <v>19.663813437214916</v>
      </c>
      <c r="EF233" s="243">
        <f t="shared" si="1256"/>
        <v>9.6363653253099955</v>
      </c>
      <c r="EG233" s="243">
        <f t="shared" si="1257"/>
        <v>242.8364061978119</v>
      </c>
      <c r="EH233" s="244">
        <v>11.15</v>
      </c>
      <c r="EI233" s="243">
        <f t="shared" si="1472"/>
        <v>2.4530000000000003</v>
      </c>
      <c r="EJ233" s="243">
        <f t="shared" si="1258"/>
        <v>0</v>
      </c>
      <c r="EK233" s="244">
        <v>0.47023162756999898</v>
      </c>
      <c r="EL233" s="244">
        <v>0</v>
      </c>
      <c r="EM233" s="243">
        <f t="shared" si="1259"/>
        <v>1.5990281732782312</v>
      </c>
      <c r="EN233" s="243">
        <f t="shared" si="1260"/>
        <v>0.78361299004241169</v>
      </c>
      <c r="EO233" s="243">
        <f t="shared" si="1473"/>
        <v>19.747047349068772</v>
      </c>
      <c r="EP233" s="244">
        <v>0</v>
      </c>
      <c r="EQ233" s="244">
        <v>301.37959999999998</v>
      </c>
      <c r="ER233" s="244">
        <v>0</v>
      </c>
      <c r="ES233" s="244">
        <v>0</v>
      </c>
      <c r="ET233" s="244">
        <v>0</v>
      </c>
      <c r="EU233" s="243">
        <f t="shared" si="1261"/>
        <v>34.243341117702847</v>
      </c>
      <c r="EV233" s="243">
        <f t="shared" si="1474"/>
        <v>1.1037878026181522</v>
      </c>
      <c r="EW233" s="243">
        <f t="shared" si="1475"/>
        <v>29.209407248370812</v>
      </c>
      <c r="EX233" s="243">
        <f t="shared" si="1262"/>
        <v>16.781147055885143</v>
      </c>
      <c r="EY233" s="243">
        <f t="shared" si="1476"/>
        <v>422.88490580830558</v>
      </c>
      <c r="EZ233" s="245">
        <f t="shared" si="1477"/>
        <v>380.99</v>
      </c>
      <c r="FA233" s="245">
        <f t="shared" si="1477"/>
        <v>83.817800000000005</v>
      </c>
      <c r="FB233" s="245">
        <f t="shared" si="1477"/>
        <v>0</v>
      </c>
      <c r="FC233" s="245">
        <f t="shared" si="1478"/>
        <v>0</v>
      </c>
      <c r="FD233" s="245">
        <f t="shared" si="1479"/>
        <v>0</v>
      </c>
      <c r="FE233" s="245">
        <f t="shared" si="1480"/>
        <v>24.837817164416645</v>
      </c>
      <c r="FF233" s="245">
        <f t="shared" si="1481"/>
        <v>89.877836270491088</v>
      </c>
      <c r="FG233" s="245">
        <f t="shared" si="1482"/>
        <v>2.8970905338963164</v>
      </c>
      <c r="FH233" s="245">
        <f t="shared" si="1483"/>
        <v>76.665367237485242</v>
      </c>
      <c r="FI233" s="245">
        <f t="shared" si="1484"/>
        <v>44.045152671745385</v>
      </c>
      <c r="FJ233" s="245">
        <f t="shared" si="1484"/>
        <v>1109.9378473279837</v>
      </c>
      <c r="FK233" s="244">
        <f t="shared" si="1263"/>
        <v>85.850000186150851</v>
      </c>
      <c r="FL233" s="244">
        <v>9.7544453616940796</v>
      </c>
      <c r="FM233" s="243">
        <f t="shared" si="1485"/>
        <v>0.31442135784983266</v>
      </c>
      <c r="FN233" s="243">
        <f t="shared" si="1486"/>
        <v>8.3204955402090608</v>
      </c>
      <c r="FO233" s="244">
        <v>4.7802222680847004</v>
      </c>
      <c r="FP233" s="244">
        <f t="shared" si="1487"/>
        <v>120.46160137911555</v>
      </c>
      <c r="FQ233" s="244">
        <f t="shared" si="1264"/>
        <v>2.2000000047703163</v>
      </c>
      <c r="FR233" s="244">
        <v>0.249968314452265</v>
      </c>
      <c r="FS233" s="243">
        <f t="shared" si="1488"/>
        <v>8.0573906496171355E-3</v>
      </c>
      <c r="FT233" s="243">
        <f t="shared" si="1489"/>
        <v>0.21322178437344103</v>
      </c>
      <c r="FU233" s="244">
        <v>0.122498415722613</v>
      </c>
      <c r="FV233" s="244">
        <f t="shared" si="1490"/>
        <v>3.0869600819342331</v>
      </c>
      <c r="FW233" s="270">
        <v>1.2859000000000001E-2</v>
      </c>
      <c r="FX233" s="243">
        <f t="shared" si="1491"/>
        <v>57.079175844647885</v>
      </c>
      <c r="FY233" s="243">
        <f t="shared" si="1492"/>
        <v>12.557418685822535</v>
      </c>
      <c r="FZ233" s="243">
        <f t="shared" si="1265"/>
        <v>0</v>
      </c>
      <c r="GA233" s="243">
        <f t="shared" si="1493"/>
        <v>0</v>
      </c>
      <c r="GB233" s="243">
        <f t="shared" si="1494"/>
        <v>0</v>
      </c>
      <c r="GC233" s="243">
        <f t="shared" si="1495"/>
        <v>1.0012986406475242</v>
      </c>
      <c r="GD233" s="243">
        <f t="shared" si="1266"/>
        <v>8.0260159337076704</v>
      </c>
      <c r="GE233" s="243">
        <f t="shared" si="1496"/>
        <v>0.25870777214159174</v>
      </c>
      <c r="GF233" s="243">
        <f t="shared" si="1497"/>
        <v>6.8461534516672513</v>
      </c>
      <c r="GG233" s="243">
        <f t="shared" si="1267"/>
        <v>3.9331954552412807</v>
      </c>
      <c r="GH233" s="247">
        <f t="shared" si="1498"/>
        <v>99.116525472080255</v>
      </c>
      <c r="GI233" s="244">
        <v>100</v>
      </c>
      <c r="GJ233" s="244">
        <v>4048.62</v>
      </c>
      <c r="GK233" s="244">
        <v>890.69640000000004</v>
      </c>
      <c r="GL233" s="244">
        <v>2483.3158478149298</v>
      </c>
      <c r="GM233" s="244">
        <v>71.022008333333304</v>
      </c>
      <c r="GN233" s="271">
        <v>174.2</v>
      </c>
      <c r="GO233" s="243">
        <f t="shared" si="1499"/>
        <v>38.323999999999998</v>
      </c>
      <c r="GP233" s="243">
        <f t="shared" si="1268"/>
        <v>0</v>
      </c>
      <c r="GQ233" s="243">
        <f t="shared" si="1500"/>
        <v>0</v>
      </c>
      <c r="GR233" s="243">
        <f t="shared" si="1501"/>
        <v>0</v>
      </c>
      <c r="GS233" s="244">
        <v>3.4633171735000001</v>
      </c>
      <c r="GT233" s="244">
        <v>1.8477435130645801</v>
      </c>
      <c r="GU233" s="245"/>
      <c r="GV233" s="243">
        <f t="shared" si="1269"/>
        <v>24.750846741071836</v>
      </c>
      <c r="GW233" s="243">
        <f t="shared" si="1502"/>
        <v>0.79781008060404557</v>
      </c>
      <c r="GX233" s="243">
        <f t="shared" si="1503"/>
        <v>21.112354653624319</v>
      </c>
      <c r="GY233" s="243">
        <f t="shared" si="1270"/>
        <v>12.129295371381822</v>
      </c>
      <c r="GZ233" s="243">
        <f t="shared" si="1504"/>
        <v>305.65824335882189</v>
      </c>
      <c r="HA233" s="244">
        <v>0</v>
      </c>
      <c r="HB233" s="244">
        <v>44</v>
      </c>
      <c r="HC233" s="244">
        <v>0</v>
      </c>
      <c r="HD233" s="244">
        <v>0</v>
      </c>
      <c r="HE233" s="244">
        <v>78.73</v>
      </c>
      <c r="HF233" s="243">
        <f t="shared" si="1505"/>
        <v>17.320600000000002</v>
      </c>
      <c r="HG233" s="243">
        <f t="shared" si="1271"/>
        <v>0</v>
      </c>
      <c r="HH233" s="244">
        <v>3.40032005567</v>
      </c>
      <c r="HI233" s="244">
        <v>81.3991683369333</v>
      </c>
      <c r="HJ233" s="243">
        <f t="shared" si="1272"/>
        <v>20.548541666372337</v>
      </c>
      <c r="HK233" s="243">
        <f t="shared" si="1273"/>
        <v>10.069931502948783</v>
      </c>
      <c r="HL233" s="243">
        <f t="shared" si="1274"/>
        <v>253.7622738743093</v>
      </c>
      <c r="HM233" s="244">
        <v>86.21</v>
      </c>
      <c r="HN233" s="243">
        <f t="shared" si="1506"/>
        <v>18.966199999999997</v>
      </c>
      <c r="HO233" s="243">
        <f t="shared" si="1275"/>
        <v>0</v>
      </c>
      <c r="HP233" s="244">
        <v>3.7199729570099902</v>
      </c>
      <c r="HQ233" s="244">
        <v>83.562994152811697</v>
      </c>
      <c r="HR233" s="243">
        <f t="shared" si="1276"/>
        <v>21.867587954097097</v>
      </c>
      <c r="HS233" s="243">
        <f t="shared" si="1277"/>
        <v>10.716337753195941</v>
      </c>
      <c r="HT233" s="243">
        <f t="shared" si="1278"/>
        <v>270.05171138053765</v>
      </c>
      <c r="HU233" s="244">
        <v>59.82</v>
      </c>
      <c r="HV233" s="243">
        <f t="shared" si="1507"/>
        <v>13.160400000000001</v>
      </c>
      <c r="HW233" s="243">
        <f t="shared" si="1279"/>
        <v>0</v>
      </c>
      <c r="HX233" s="244">
        <v>2.4431995263850101</v>
      </c>
      <c r="HY233" s="244">
        <v>134.64469697286</v>
      </c>
      <c r="HZ233" s="243">
        <f t="shared" si="1280"/>
        <v>23.868371764506925</v>
      </c>
      <c r="IA233" s="243">
        <f t="shared" si="1281"/>
        <v>11.696833413187598</v>
      </c>
      <c r="IB233" s="243">
        <f t="shared" si="1282"/>
        <v>294.76020201232745</v>
      </c>
      <c r="IC233" s="244">
        <v>25.4</v>
      </c>
      <c r="ID233" s="243">
        <f t="shared" si="1508"/>
        <v>5.5880000000000001</v>
      </c>
      <c r="IE233" s="243">
        <f t="shared" si="1283"/>
        <v>0</v>
      </c>
      <c r="IF233" s="244">
        <v>1.1247734352700001</v>
      </c>
      <c r="IG233" s="244">
        <v>1.70479232045333</v>
      </c>
      <c r="IH233" s="243">
        <f t="shared" si="1284"/>
        <v>3.8424181329578397</v>
      </c>
      <c r="II233" s="243">
        <f t="shared" si="1285"/>
        <v>1.8829991944340585</v>
      </c>
      <c r="IJ233" s="243">
        <f t="shared" si="1509"/>
        <v>47.451579699738268</v>
      </c>
      <c r="IK233" s="244">
        <v>27.97</v>
      </c>
      <c r="IL233" s="243">
        <f t="shared" si="1510"/>
        <v>6.1533999999999995</v>
      </c>
      <c r="IM233" s="243">
        <f t="shared" si="1286"/>
        <v>0</v>
      </c>
      <c r="IN233" s="244">
        <v>1.2848841397649999</v>
      </c>
      <c r="IO233" s="244">
        <v>56.961813743359997</v>
      </c>
      <c r="IP233" s="243">
        <f t="shared" si="1287"/>
        <v>10.495271647077146</v>
      </c>
      <c r="IQ233" s="243">
        <f t="shared" si="1288"/>
        <v>5.1432684765101078</v>
      </c>
      <c r="IR233" s="243">
        <f t="shared" si="1511"/>
        <v>129.61036560805468</v>
      </c>
      <c r="IS233" s="244">
        <v>7.98</v>
      </c>
      <c r="IT233" s="243">
        <f t="shared" si="1512"/>
        <v>1.7556</v>
      </c>
      <c r="IU233" s="243">
        <f t="shared" si="1289"/>
        <v>0</v>
      </c>
      <c r="IV233" s="244">
        <v>0.34925319964999901</v>
      </c>
      <c r="IW233" s="244">
        <v>0.82866560463252104</v>
      </c>
      <c r="IX233" s="243">
        <f t="shared" si="1290"/>
        <v>1.2400154065156064</v>
      </c>
      <c r="IY233" s="243">
        <f t="shared" si="1291"/>
        <v>0.60767671053990635</v>
      </c>
      <c r="IZ233" s="243">
        <f t="shared" si="1513"/>
        <v>15.313453105605637</v>
      </c>
      <c r="JA233" s="244">
        <v>41.497500000000002</v>
      </c>
      <c r="JB233" s="243">
        <f t="shared" si="1514"/>
        <v>9.1294500000000003</v>
      </c>
      <c r="JC233" s="244">
        <v>301.59249999999997</v>
      </c>
      <c r="JD233" s="243">
        <f t="shared" si="1292"/>
        <v>0</v>
      </c>
      <c r="JE233" s="243">
        <f t="shared" si="1293"/>
        <v>40.019864564952911</v>
      </c>
      <c r="JF233" s="243">
        <f t="shared" si="1294"/>
        <v>19.611965728247647</v>
      </c>
      <c r="JG233" s="243">
        <f t="shared" si="1515"/>
        <v>494.22153635184065</v>
      </c>
      <c r="JH233" s="244">
        <v>0</v>
      </c>
      <c r="JI233" s="243">
        <f t="shared" si="1516"/>
        <v>0</v>
      </c>
      <c r="JJ233" s="244">
        <v>0</v>
      </c>
      <c r="JK233" s="243">
        <f t="shared" si="1295"/>
        <v>0</v>
      </c>
      <c r="JL233" s="243">
        <f t="shared" si="1296"/>
        <v>0</v>
      </c>
      <c r="JM233" s="243">
        <f t="shared" si="1297"/>
        <v>0</v>
      </c>
      <c r="JN233" s="243">
        <f t="shared" si="1517"/>
        <v>0</v>
      </c>
      <c r="JO233" s="244">
        <v>13.614642857142901</v>
      </c>
      <c r="JP233" s="243">
        <f t="shared" si="1518"/>
        <v>2.9952214285714382</v>
      </c>
      <c r="JQ233" s="244">
        <v>16.587095238095198</v>
      </c>
      <c r="JR233" s="243">
        <f t="shared" si="1298"/>
        <v>0</v>
      </c>
      <c r="JS233" s="243">
        <f t="shared" si="1299"/>
        <v>3.7719036359607103</v>
      </c>
      <c r="JT233" s="243">
        <f t="shared" si="1300"/>
        <v>1.8484431579885126</v>
      </c>
      <c r="JU233" s="243">
        <f t="shared" si="1519"/>
        <v>46.580767581310518</v>
      </c>
      <c r="JV233" s="244">
        <v>18.371904761904698</v>
      </c>
      <c r="JW233" s="243">
        <f t="shared" si="1520"/>
        <v>4.0418190476190334</v>
      </c>
      <c r="JX233" s="244">
        <v>37.692666666666703</v>
      </c>
      <c r="JY233" s="243">
        <f t="shared" si="1301"/>
        <v>0</v>
      </c>
      <c r="JZ233" s="243">
        <f t="shared" si="1302"/>
        <v>6.829405946620259</v>
      </c>
      <c r="KA233" s="243">
        <f t="shared" si="1303"/>
        <v>3.3467898211405349</v>
      </c>
      <c r="KB233" s="243">
        <f t="shared" si="1521"/>
        <v>84.339103492741472</v>
      </c>
      <c r="KC233" s="244">
        <v>119.213333333333</v>
      </c>
      <c r="KD233" s="243">
        <f t="shared" si="1522"/>
        <v>26.22693333333326</v>
      </c>
      <c r="KE233" s="244">
        <v>66.546666666666695</v>
      </c>
      <c r="KF233" s="243">
        <f t="shared" si="1304"/>
        <v>0</v>
      </c>
      <c r="KG233" s="243">
        <f t="shared" si="1305"/>
        <v>24.086371043790137</v>
      </c>
      <c r="KH233" s="243">
        <f t="shared" si="1306"/>
        <v>11.803665218856155</v>
      </c>
      <c r="KI233" s="243">
        <f t="shared" si="1523"/>
        <v>297.45236351517508</v>
      </c>
      <c r="KJ233" s="244">
        <v>52.4346236111111</v>
      </c>
      <c r="KK233" s="243">
        <f t="shared" si="1524"/>
        <v>11.535617194444441</v>
      </c>
      <c r="KL233" s="244">
        <v>50.824938888888802</v>
      </c>
      <c r="KM233" s="243">
        <f t="shared" si="1307"/>
        <v>0</v>
      </c>
      <c r="KN233" s="243">
        <f t="shared" si="1308"/>
        <v>13.04325341511122</v>
      </c>
      <c r="KO233" s="243">
        <f t="shared" si="1309"/>
        <v>6.3919216554777787</v>
      </c>
      <c r="KP233" s="243">
        <f t="shared" si="1525"/>
        <v>161.07642571804001</v>
      </c>
      <c r="KQ233" s="243">
        <f t="shared" si="1526"/>
        <v>531.24200456349172</v>
      </c>
      <c r="KR233" s="243">
        <f t="shared" si="1526"/>
        <v>116.87324100396818</v>
      </c>
      <c r="KS233" s="243">
        <f t="shared" si="1527"/>
        <v>844.66840190511834</v>
      </c>
      <c r="KT233" s="243">
        <f t="shared" si="1528"/>
        <v>0</v>
      </c>
      <c r="KU233" s="243">
        <f t="shared" si="1529"/>
        <v>0</v>
      </c>
      <c r="KV233" s="243">
        <f t="shared" si="1530"/>
        <v>0</v>
      </c>
      <c r="KW233" s="243">
        <f t="shared" si="1531"/>
        <v>169.61300517796221</v>
      </c>
      <c r="KX233" s="243">
        <f t="shared" si="1532"/>
        <v>5.4672458986211003</v>
      </c>
      <c r="KY233" s="243">
        <f t="shared" si="1533"/>
        <v>144.67908741246904</v>
      </c>
      <c r="KZ233" s="243">
        <f t="shared" si="1534"/>
        <v>83.119832632527022</v>
      </c>
      <c r="LA233" s="243">
        <f t="shared" si="1534"/>
        <v>2094.6197823396806</v>
      </c>
      <c r="LB233" s="244">
        <v>113.8</v>
      </c>
      <c r="LC233" s="243">
        <f t="shared" si="1535"/>
        <v>25.035999999999998</v>
      </c>
      <c r="LD233" s="243">
        <f t="shared" si="1310"/>
        <v>0</v>
      </c>
      <c r="LE233" s="243">
        <f t="shared" si="1536"/>
        <v>0</v>
      </c>
      <c r="LF233" s="243">
        <f t="shared" si="1537"/>
        <v>0</v>
      </c>
      <c r="LG233" s="244">
        <v>9.8185496270999995</v>
      </c>
      <c r="LH233" s="243">
        <f t="shared" si="1311"/>
        <v>16.890421420624595</v>
      </c>
      <c r="LI233" s="243">
        <f t="shared" si="1538"/>
        <v>0.54443989799604153</v>
      </c>
      <c r="LJ233" s="243">
        <f t="shared" si="1539"/>
        <v>14.407449208178368</v>
      </c>
      <c r="LK233" s="243">
        <f t="shared" si="1312"/>
        <v>8.2772485523862294</v>
      </c>
      <c r="LL233" s="243">
        <f t="shared" si="1540"/>
        <v>208.58666352013296</v>
      </c>
      <c r="LM233" s="243">
        <f t="shared" si="1313"/>
        <v>0.54166666784117723</v>
      </c>
      <c r="LN233" s="244">
        <v>6.1545228937110799E-2</v>
      </c>
      <c r="LO233" s="243">
        <f t="shared" si="1541"/>
        <v>1.9838272432769494E-3</v>
      </c>
      <c r="LP233" s="243">
        <f t="shared" si="1542"/>
        <v>5.2497787819218517E-2</v>
      </c>
      <c r="LQ233" s="243">
        <f t="shared" si="1314"/>
        <v>3.0160594838914402E-2</v>
      </c>
      <c r="LR233" s="243">
        <f t="shared" si="1543"/>
        <v>0.7600469899406429</v>
      </c>
      <c r="LS233" s="244">
        <v>497.277536</v>
      </c>
      <c r="LT233" s="243">
        <f t="shared" si="1315"/>
        <v>56.501648736074905</v>
      </c>
      <c r="LU233" s="243">
        <f t="shared" si="1544"/>
        <v>1.8212542546104953</v>
      </c>
      <c r="LV233" s="243">
        <f t="shared" si="1545"/>
        <v>48.195637874927101</v>
      </c>
      <c r="LW233" s="243">
        <f t="shared" si="1316"/>
        <v>27.688959236803743</v>
      </c>
      <c r="LX233" s="243">
        <f t="shared" si="1546"/>
        <v>697.76177276745432</v>
      </c>
      <c r="LY233" s="245">
        <f t="shared" si="1317"/>
        <v>0</v>
      </c>
      <c r="LZ233" s="244">
        <v>0</v>
      </c>
      <c r="MA233" s="249">
        <f t="shared" si="1547"/>
        <v>0</v>
      </c>
      <c r="MB233" s="249">
        <f t="shared" si="1548"/>
        <v>0</v>
      </c>
      <c r="MC233" s="249">
        <f t="shared" si="1318"/>
        <v>0</v>
      </c>
      <c r="MD233" s="247">
        <f t="shared" si="1549"/>
        <v>0</v>
      </c>
      <c r="ME233" s="250">
        <f t="shared" si="1550"/>
        <v>7052.8692552292132</v>
      </c>
      <c r="MF233" s="251">
        <f t="shared" si="1597"/>
        <v>2419.7372400979311</v>
      </c>
      <c r="MG233" s="252" t="e">
        <f t="shared" si="1551"/>
        <v>#REF!</v>
      </c>
      <c r="MH233" s="252" t="e">
        <f t="shared" si="1598"/>
        <v>#REF!</v>
      </c>
      <c r="MI233" s="252">
        <f t="shared" si="1552"/>
        <v>497.277536</v>
      </c>
      <c r="MJ233" s="252">
        <f t="shared" si="1553"/>
        <v>0</v>
      </c>
      <c r="MK233" s="252">
        <f t="shared" si="1599"/>
        <v>672.82599999999991</v>
      </c>
      <c r="ML233" s="252">
        <f t="shared" si="1554"/>
        <v>0</v>
      </c>
      <c r="MM233" s="252">
        <f t="shared" si="1555"/>
        <v>0</v>
      </c>
      <c r="MN233" s="252">
        <f t="shared" si="1556"/>
        <v>301.37959999999998</v>
      </c>
      <c r="MO233" s="252">
        <f t="shared" si="1557"/>
        <v>85.850000186150851</v>
      </c>
      <c r="MP233" s="253">
        <f t="shared" si="1558"/>
        <v>2.2000000047703163</v>
      </c>
      <c r="MQ233" s="254">
        <f t="shared" si="1600"/>
        <v>0</v>
      </c>
      <c r="MR233" s="255">
        <f t="shared" si="1559"/>
        <v>0</v>
      </c>
      <c r="MS233" s="255">
        <f t="shared" si="1601"/>
        <v>0</v>
      </c>
      <c r="MT233" s="255">
        <f t="shared" si="1602"/>
        <v>605.35336289569398</v>
      </c>
      <c r="MU233" s="255">
        <f t="shared" si="1319"/>
        <v>19.512747191970583</v>
      </c>
      <c r="MV233" s="255">
        <f t="shared" si="1560"/>
        <v>629.96352111672388</v>
      </c>
      <c r="MW233" s="255" t="e">
        <f t="shared" si="1320"/>
        <v>#REF!</v>
      </c>
      <c r="MX233" s="255" t="e">
        <f t="shared" si="1321"/>
        <v>#REF!</v>
      </c>
      <c r="MY233" s="256" t="e">
        <f t="shared" si="1561"/>
        <v>#REF!</v>
      </c>
      <c r="MZ233" s="254">
        <f t="shared" si="1562"/>
        <v>391.27419383321217</v>
      </c>
      <c r="NA233" s="255">
        <f t="shared" si="1322"/>
        <v>440.96601645003011</v>
      </c>
      <c r="NB233" s="255">
        <f t="shared" si="1563"/>
        <v>1.3156749623777626</v>
      </c>
      <c r="NC233" s="255">
        <f t="shared" si="1323"/>
        <v>1.6314369533484256</v>
      </c>
      <c r="ND233" s="255">
        <f t="shared" si="1564"/>
        <v>400.05035332040717</v>
      </c>
      <c r="NE233" s="255">
        <f t="shared" si="1215"/>
        <v>0.97806236286419168</v>
      </c>
      <c r="NF233" s="256">
        <f t="shared" si="1186"/>
        <v>3.2887734042919741E-3</v>
      </c>
      <c r="NG233" s="257">
        <f t="shared" si="1187"/>
        <v>1.1250032257007825</v>
      </c>
      <c r="NH233" s="254">
        <f t="shared" si="1565"/>
        <v>582.76780285877942</v>
      </c>
      <c r="NI233" s="255">
        <f t="shared" si="1324"/>
        <v>656.77931382184443</v>
      </c>
      <c r="NJ233" s="255" t="e">
        <f t="shared" si="1566"/>
        <v>#REF!</v>
      </c>
      <c r="NK233" s="255" t="e">
        <f t="shared" si="1325"/>
        <v>#REF!</v>
      </c>
      <c r="NL233" s="255">
        <f t="shared" si="1567"/>
        <v>632.06087816035574</v>
      </c>
      <c r="NM233" s="255">
        <f t="shared" si="1188"/>
        <v>0.92201213996182418</v>
      </c>
      <c r="NN233" s="256" t="e">
        <f t="shared" si="1189"/>
        <v>#REF!</v>
      </c>
      <c r="NO233" s="257" t="e">
        <f t="shared" si="1216"/>
        <v>#REF!</v>
      </c>
      <c r="NP233" s="254">
        <f t="shared" si="1568"/>
        <v>90.96345819669051</v>
      </c>
      <c r="NQ233" s="255">
        <f t="shared" si="1326"/>
        <v>102.51581738767021</v>
      </c>
      <c r="NR233" s="255">
        <f t="shared" si="1569"/>
        <v>80.000293276485394</v>
      </c>
      <c r="NS233" s="255">
        <f t="shared" si="1327"/>
        <v>99.200363662841895</v>
      </c>
      <c r="NT233" s="255">
        <f t="shared" si="1570"/>
        <v>856.71432176154156</v>
      </c>
      <c r="NU233" s="255">
        <f t="shared" si="1571"/>
        <v>0.10617711865684129</v>
      </c>
      <c r="NV233" s="256">
        <f t="shared" si="1572"/>
        <v>9.3380361742981033E-2</v>
      </c>
      <c r="NW233" s="257">
        <f t="shared" si="1328"/>
        <v>1.0358957808877343</v>
      </c>
      <c r="NX233" s="254">
        <f t="shared" si="1573"/>
        <v>24.139626145110679</v>
      </c>
      <c r="NY233" s="255">
        <f t="shared" si="1329"/>
        <v>27.205358665539734</v>
      </c>
      <c r="NZ233" s="255">
        <f t="shared" si="1574"/>
        <v>8.6029130889743038E-2</v>
      </c>
      <c r="OA233" s="255">
        <f t="shared" si="1330"/>
        <v>0.10667612230328137</v>
      </c>
      <c r="OB233" s="255">
        <f t="shared" si="1575"/>
        <v>26.158424529179104</v>
      </c>
      <c r="OC233" s="255">
        <f t="shared" si="1190"/>
        <v>0.92282416007827595</v>
      </c>
      <c r="OD233" s="256">
        <f t="shared" si="1191"/>
        <v>3.2887734042919741E-3</v>
      </c>
      <c r="OE233" s="257">
        <f t="shared" si="1192"/>
        <v>1.1179879739469711</v>
      </c>
      <c r="OF233" s="254">
        <f t="shared" si="1576"/>
        <v>0</v>
      </c>
      <c r="OG233" s="255">
        <f t="shared" si="1331"/>
        <v>0</v>
      </c>
      <c r="OH233" s="255">
        <f t="shared" si="1577"/>
        <v>0</v>
      </c>
      <c r="OI233" s="255">
        <f t="shared" si="1332"/>
        <v>0</v>
      </c>
      <c r="OJ233" s="255">
        <f t="shared" si="1578"/>
        <v>0</v>
      </c>
      <c r="OK233" s="255"/>
      <c r="OL233" s="256"/>
      <c r="OM233" s="257"/>
      <c r="ON233" s="258"/>
      <c r="OO233" s="254">
        <f t="shared" si="1579"/>
        <v>0</v>
      </c>
      <c r="OP233" s="255">
        <f t="shared" si="1333"/>
        <v>0</v>
      </c>
      <c r="OQ233" s="255">
        <f t="shared" si="1580"/>
        <v>0</v>
      </c>
      <c r="OR233" s="255">
        <f t="shared" si="1334"/>
        <v>0</v>
      </c>
      <c r="OS233" s="255">
        <f t="shared" si="1581"/>
        <v>0</v>
      </c>
      <c r="OT233" s="255"/>
      <c r="OU233" s="256"/>
      <c r="OV233" s="257"/>
      <c r="OW233" s="258"/>
      <c r="OX233" s="254">
        <f t="shared" si="1582"/>
        <v>558.33954802973199</v>
      </c>
      <c r="OY233" s="255">
        <f t="shared" si="1335"/>
        <v>629.24867062950796</v>
      </c>
      <c r="OZ233" s="255">
        <f t="shared" si="1583"/>
        <v>2.8970905338963164</v>
      </c>
      <c r="PA233" s="255">
        <f t="shared" si="1336"/>
        <v>3.5923922620314324</v>
      </c>
      <c r="PB233" s="255">
        <f t="shared" si="1584"/>
        <v>880.90305343490763</v>
      </c>
      <c r="PC233" s="255">
        <f t="shared" si="1218"/>
        <v>0.63382632839402375</v>
      </c>
      <c r="PD233" s="259">
        <f t="shared" si="1337"/>
        <v>3.2887734042919745E-3</v>
      </c>
      <c r="PE233" s="257">
        <f t="shared" si="1219"/>
        <v>1.0812852493230711</v>
      </c>
      <c r="PF233" s="254">
        <f t="shared" si="1338"/>
        <v>10.151004559055053</v>
      </c>
      <c r="PG233" s="255">
        <f t="shared" si="1339"/>
        <v>11.440182138055045</v>
      </c>
      <c r="PH233" s="255">
        <f t="shared" si="1585"/>
        <v>0.31442135784983266</v>
      </c>
      <c r="PI233" s="255">
        <f t="shared" si="1340"/>
        <v>0.38988248373379247</v>
      </c>
      <c r="PJ233" s="255">
        <f t="shared" si="1341"/>
        <v>95.604445538980599</v>
      </c>
      <c r="PK233" s="255">
        <f t="shared" si="1193"/>
        <v>0.1061771186666859</v>
      </c>
      <c r="PL233" s="259">
        <f t="shared" si="1194"/>
        <v>3.2887734045969055E-3</v>
      </c>
      <c r="PM233" s="257">
        <f t="shared" si="1195"/>
        <v>1.0142737996877724</v>
      </c>
      <c r="PN233" s="254">
        <f t="shared" si="1342"/>
        <v>0.26013057693559805</v>
      </c>
      <c r="PO233" s="255">
        <f t="shared" si="1343"/>
        <v>0.29316716020641898</v>
      </c>
      <c r="PP233" s="255">
        <f t="shared" si="1586"/>
        <v>8.0573906496171355E-3</v>
      </c>
      <c r="PQ233" s="255">
        <f t="shared" si="1344"/>
        <v>9.9911644055252474E-3</v>
      </c>
      <c r="PR233" s="255">
        <f t="shared" si="1345"/>
        <v>2.4499683189954231</v>
      </c>
      <c r="PS233" s="255">
        <f t="shared" si="1196"/>
        <v>0.10617711866668592</v>
      </c>
      <c r="PT233" s="259">
        <f t="shared" si="1197"/>
        <v>3.2887734045969055E-3</v>
      </c>
      <c r="PU233" s="257">
        <f t="shared" si="1198"/>
        <v>1.0142737996877724</v>
      </c>
      <c r="PV233" s="254">
        <f t="shared" si="1346"/>
        <v>77.988901741504463</v>
      </c>
      <c r="PW233" s="255">
        <f t="shared" si="1347"/>
        <v>87.893492262675537</v>
      </c>
      <c r="PX233" s="255">
        <f t="shared" si="1348"/>
        <v>0.25870777214159174</v>
      </c>
      <c r="PY233" s="255">
        <f t="shared" si="1349"/>
        <v>0.32079763745557377</v>
      </c>
      <c r="PZ233" s="255">
        <f t="shared" si="1350"/>
        <v>78.663909104825606</v>
      </c>
      <c r="QA233" s="255">
        <f t="shared" si="1587"/>
        <v>0.99141909713104082</v>
      </c>
      <c r="QB233" s="259">
        <f t="shared" si="1351"/>
        <v>3.2887734042919741E-3</v>
      </c>
      <c r="QC233" s="257">
        <f t="shared" si="1588"/>
        <v>1.1266995309526724</v>
      </c>
      <c r="QD233" s="254">
        <f t="shared" si="1352"/>
        <v>238.28107267742166</v>
      </c>
      <c r="QE233" s="255">
        <f t="shared" si="1353"/>
        <v>268.54276890745422</v>
      </c>
      <c r="QF233" s="255">
        <f t="shared" si="1354"/>
        <v>0.79781008060404557</v>
      </c>
      <c r="QG233" s="255">
        <f t="shared" si="1355"/>
        <v>0.98928449994901646</v>
      </c>
      <c r="QH233" s="255">
        <f t="shared" si="1356"/>
        <v>242.58590742763641</v>
      </c>
      <c r="QI233" s="255">
        <f t="shared" si="1199"/>
        <v>0.9822543906368556</v>
      </c>
      <c r="QJ233" s="259">
        <f t="shared" si="1200"/>
        <v>3.2887734042919745E-3</v>
      </c>
      <c r="QK233" s="257">
        <f t="shared" si="1201"/>
        <v>1.1255356132279108</v>
      </c>
      <c r="QL233" s="254">
        <f t="shared" si="1357"/>
        <v>824.62373221067207</v>
      </c>
      <c r="QM233" s="255">
        <f t="shared" si="1358"/>
        <v>929.3509462014274</v>
      </c>
      <c r="QN233" s="255">
        <f t="shared" si="1359"/>
        <v>5.4672458986211003</v>
      </c>
      <c r="QO233" s="255">
        <f t="shared" si="1360"/>
        <v>6.7793849142901648</v>
      </c>
      <c r="QP233" s="255">
        <f t="shared" si="1589"/>
        <v>1662.3966526505401</v>
      </c>
      <c r="QQ233" s="255">
        <f t="shared" si="1590"/>
        <v>0.49604511107254978</v>
      </c>
      <c r="QR233" s="259">
        <f t="shared" si="1361"/>
        <v>3.2887734042919749E-3</v>
      </c>
      <c r="QS233" s="257">
        <f t="shared" si="1591"/>
        <v>1.0637870347232439</v>
      </c>
      <c r="QT233" s="254">
        <f t="shared" si="1362"/>
        <v>156.4130880339776</v>
      </c>
      <c r="QU233" s="255">
        <f t="shared" si="1363"/>
        <v>176.27755021429275</v>
      </c>
      <c r="QV233" s="255">
        <f t="shared" si="1364"/>
        <v>0.54443989799604153</v>
      </c>
      <c r="QW233" s="255">
        <f t="shared" si="1365"/>
        <v>0.67510547351509154</v>
      </c>
      <c r="QX233" s="255">
        <f t="shared" si="1366"/>
        <v>165.54497104772457</v>
      </c>
      <c r="QY233" s="255">
        <f t="shared" si="1202"/>
        <v>0.94483744836250949</v>
      </c>
      <c r="QZ233" s="259">
        <f t="shared" si="1203"/>
        <v>3.2887734042919745E-3</v>
      </c>
      <c r="RA233" s="257">
        <f t="shared" si="1204"/>
        <v>1.1207836615590687</v>
      </c>
      <c r="RB233" s="254">
        <f t="shared" si="1367"/>
        <v>6.4047301139446594E-2</v>
      </c>
      <c r="RC233" s="255">
        <f t="shared" si="1368"/>
        <v>7.2181308384156317E-2</v>
      </c>
      <c r="RD233" s="255">
        <f t="shared" si="1592"/>
        <v>1.9838272432769494E-3</v>
      </c>
      <c r="RE233" s="255">
        <f t="shared" si="1369"/>
        <v>2.4599457816634174E-3</v>
      </c>
      <c r="RF233" s="255">
        <f t="shared" si="1370"/>
        <v>0.60321189677828801</v>
      </c>
      <c r="RG233" s="255">
        <f t="shared" si="1205"/>
        <v>0.1061771186568413</v>
      </c>
      <c r="RH233" s="259">
        <f t="shared" si="1206"/>
        <v>3.2887734042919745E-3</v>
      </c>
      <c r="RI233" s="257">
        <f t="shared" si="1207"/>
        <v>1.0142737996864488</v>
      </c>
      <c r="RJ233" s="254">
        <f t="shared" si="1371"/>
        <v>58.798678207411065</v>
      </c>
      <c r="RK233" s="255">
        <f t="shared" si="1372"/>
        <v>66.266110339752274</v>
      </c>
      <c r="RL233" s="255">
        <f t="shared" si="1593"/>
        <v>1.8212542546104953</v>
      </c>
      <c r="RM233" s="255">
        <f t="shared" si="1373"/>
        <v>2.258355275717014</v>
      </c>
      <c r="RN233" s="255">
        <f t="shared" si="1374"/>
        <v>553.77918473607485</v>
      </c>
      <c r="RO233" s="255">
        <f t="shared" si="1208"/>
        <v>0.10617711865684132</v>
      </c>
      <c r="RP233" s="259">
        <f t="shared" si="1209"/>
        <v>3.2887734042919749E-3</v>
      </c>
      <c r="RQ233" s="257">
        <f t="shared" si="1210"/>
        <v>1.0142737996864488</v>
      </c>
      <c r="RR233" s="254">
        <f t="shared" si="1375"/>
        <v>0</v>
      </c>
      <c r="RS233" s="255">
        <f t="shared" si="1376"/>
        <v>0</v>
      </c>
      <c r="RT233" s="255">
        <f t="shared" si="1594"/>
        <v>0</v>
      </c>
      <c r="RU233" s="255">
        <f t="shared" si="1377"/>
        <v>0</v>
      </c>
      <c r="RV233" s="255">
        <f t="shared" si="1378"/>
        <v>0</v>
      </c>
      <c r="RW233" s="255"/>
      <c r="RX233" s="259"/>
      <c r="RY233" s="257"/>
      <c r="RZ233" s="260"/>
      <c r="SA233" s="242" t="e">
        <f t="shared" si="1379"/>
        <v>#REF!</v>
      </c>
      <c r="SB233" s="242">
        <f t="shared" si="1380"/>
        <v>0.32478843125981594</v>
      </c>
      <c r="SC233" s="242">
        <f t="shared" si="1381"/>
        <v>0.43031110738076478</v>
      </c>
      <c r="SD233" s="242">
        <f t="shared" si="1382"/>
        <v>2.0682777518018964E-2</v>
      </c>
      <c r="SE233" s="242">
        <f t="shared" si="1383"/>
        <v>0</v>
      </c>
      <c r="SF233" s="262">
        <v>0</v>
      </c>
      <c r="SG233" s="242">
        <f t="shared" si="1384"/>
        <v>0</v>
      </c>
      <c r="SH233" s="262">
        <v>0</v>
      </c>
      <c r="SI233" s="242">
        <f t="shared" si="1385"/>
        <v>0.59838325697538752</v>
      </c>
      <c r="SJ233" s="242">
        <f t="shared" si="1386"/>
        <v>4.6960876925543862E-2</v>
      </c>
      <c r="SK233" s="242">
        <f t="shared" si="1387"/>
        <v>1.2171285596253268E-3</v>
      </c>
      <c r="SL233" s="242">
        <f t="shared" si="1388"/>
        <v>6.4221873264302329E-2</v>
      </c>
      <c r="SM233" s="242">
        <f t="shared" si="1389"/>
        <v>0.19730639299885278</v>
      </c>
      <c r="SN233" s="242">
        <f t="shared" si="1390"/>
        <v>1.0448516255051701</v>
      </c>
      <c r="SO233" s="242">
        <f t="shared" si="1391"/>
        <v>0.13225247206397009</v>
      </c>
      <c r="SP233" s="242">
        <f t="shared" si="1392"/>
        <v>2.0285475993728978E-4</v>
      </c>
      <c r="SQ233" s="242">
        <f t="shared" si="1393"/>
        <v>0.27243394259578013</v>
      </c>
      <c r="SR233" s="242">
        <f t="shared" si="1394"/>
        <v>0</v>
      </c>
      <c r="SS233" s="242" t="e">
        <f t="shared" si="1395"/>
        <v>#REF!</v>
      </c>
      <c r="ST233" s="242" t="e">
        <f t="shared" si="1396"/>
        <v>#REF!</v>
      </c>
      <c r="SU233" s="242" t="e">
        <f t="shared" si="1211"/>
        <v>#REF!</v>
      </c>
      <c r="SV233" s="242" t="e">
        <f t="shared" si="1212"/>
        <v>#REF!</v>
      </c>
      <c r="SW233" s="242" t="e">
        <f t="shared" si="1397"/>
        <v>#REF!</v>
      </c>
      <c r="SX233" s="242" t="e">
        <f t="shared" si="1397"/>
        <v>#REF!</v>
      </c>
      <c r="SY233" s="242" t="e">
        <f t="shared" si="1397"/>
        <v>#REF!</v>
      </c>
      <c r="SZ233" s="263" t="e">
        <f t="shared" si="1222"/>
        <v>#REF!</v>
      </c>
      <c r="TA233" s="264">
        <f t="shared" si="1398"/>
        <v>1160.0516499999999</v>
      </c>
      <c r="TB233" s="264">
        <f t="shared" si="1399"/>
        <v>750.07146999999998</v>
      </c>
      <c r="TC233" s="264">
        <f t="shared" si="1400"/>
        <v>1079.25074</v>
      </c>
      <c r="TD233" s="264">
        <f t="shared" si="1401"/>
        <v>48.064849999999993</v>
      </c>
      <c r="TE233" s="264">
        <f t="shared" si="1402"/>
        <v>0</v>
      </c>
      <c r="TF233" s="264">
        <f t="shared" si="1402"/>
        <v>0</v>
      </c>
      <c r="TG233" s="264">
        <f t="shared" si="1403"/>
        <v>1437.78854</v>
      </c>
      <c r="TH233" s="264">
        <f t="shared" si="1404"/>
        <v>120.29203</v>
      </c>
      <c r="TI233" s="264">
        <f t="shared" si="1405"/>
        <v>3.1177199999999998</v>
      </c>
      <c r="TJ233" s="264">
        <f t="shared" si="1406"/>
        <v>148.0917</v>
      </c>
      <c r="TK233" s="264">
        <f t="shared" si="1407"/>
        <v>455.44693000000001</v>
      </c>
      <c r="TL233" s="264">
        <f t="shared" si="1408"/>
        <v>2551.8538199999998</v>
      </c>
      <c r="TM233" s="264">
        <f t="shared" si="1409"/>
        <v>306.57579999999996</v>
      </c>
      <c r="TN233" s="264">
        <f t="shared" si="1410"/>
        <v>0.51961999999999997</v>
      </c>
      <c r="TO233" s="264">
        <f t="shared" si="1411"/>
        <v>697.84965999999997</v>
      </c>
      <c r="TP233" s="264">
        <f t="shared" si="1411"/>
        <v>0</v>
      </c>
      <c r="TQ233" s="264"/>
      <c r="TR233" s="264"/>
      <c r="TS233" s="264" t="e">
        <f t="shared" si="1412"/>
        <v>#REF!</v>
      </c>
      <c r="TT233" s="264">
        <f t="shared" si="1413"/>
        <v>843.83282325612777</v>
      </c>
      <c r="TU233" s="264">
        <f t="shared" si="1414"/>
        <v>1117.9912880859649</v>
      </c>
      <c r="TV233" s="264">
        <f t="shared" si="1415"/>
        <v>53.735924269565068</v>
      </c>
      <c r="TW233" s="264">
        <f t="shared" si="1415"/>
        <v>0</v>
      </c>
      <c r="TX233" s="264">
        <f t="shared" si="1416"/>
        <v>0</v>
      </c>
      <c r="TY233" s="264">
        <f t="shared" si="1417"/>
        <v>1554.6595399477542</v>
      </c>
      <c r="TZ233" s="264">
        <f t="shared" si="1418"/>
        <v>122.0090543402555</v>
      </c>
      <c r="UA233" s="264">
        <f t="shared" si="1419"/>
        <v>3.1622217107625614</v>
      </c>
      <c r="UB233" s="264">
        <f t="shared" si="1420"/>
        <v>166.85484892798388</v>
      </c>
      <c r="UC233" s="264">
        <f t="shared" si="1421"/>
        <v>512.62173965031934</v>
      </c>
      <c r="UD233" s="264">
        <f t="shared" si="1422"/>
        <v>2714.6290082249825</v>
      </c>
      <c r="UE233" s="264">
        <f t="shared" si="1423"/>
        <v>343.60514766940065</v>
      </c>
      <c r="UF233" s="264">
        <f t="shared" si="1424"/>
        <v>0.52703695179307253</v>
      </c>
      <c r="UG233" s="264">
        <f t="shared" si="1425"/>
        <v>707.81062625809636</v>
      </c>
      <c r="UH233" s="264">
        <f t="shared" si="1425"/>
        <v>0</v>
      </c>
      <c r="UI233" s="191"/>
      <c r="UJ233" s="191"/>
      <c r="UK233" s="191"/>
      <c r="UL233" s="191"/>
      <c r="UM233" s="189"/>
      <c r="UN233" s="191"/>
      <c r="UO233" s="191"/>
      <c r="UP233" s="191"/>
      <c r="UQ233" s="191"/>
      <c r="UR233" s="191"/>
      <c r="US233" s="191"/>
      <c r="UT233" s="191"/>
      <c r="UU233" s="191"/>
      <c r="UV233" s="192"/>
      <c r="UW233" s="191"/>
      <c r="UX233" s="191"/>
      <c r="UY233" s="191"/>
      <c r="UZ233" s="191"/>
      <c r="VA233" s="191"/>
      <c r="VB233" s="191"/>
      <c r="VC233" s="191"/>
      <c r="VD233" s="191"/>
      <c r="VE233" s="191"/>
      <c r="VF233" s="191"/>
      <c r="VG233" s="191"/>
      <c r="VH233" s="191"/>
      <c r="VI233" s="191"/>
      <c r="VJ233" s="191"/>
      <c r="VK233" s="191"/>
      <c r="VL233" s="191"/>
      <c r="VM233" s="191"/>
      <c r="VN233" s="219"/>
      <c r="VO233" s="191"/>
      <c r="VP233" s="191"/>
      <c r="VQ233" s="191"/>
      <c r="VR233" s="191"/>
      <c r="VS233" s="191"/>
      <c r="VT233" s="191"/>
      <c r="VU233" s="191"/>
      <c r="VV233" s="191"/>
    </row>
    <row r="234" spans="1:594" ht="23.1" hidden="1" customHeight="1" thickBot="1" x14ac:dyDescent="0.35">
      <c r="A234" s="265">
        <v>197</v>
      </c>
      <c r="B234" s="266" t="s">
        <v>201</v>
      </c>
      <c r="C234" s="265">
        <v>5</v>
      </c>
      <c r="D234" s="267">
        <v>2421.1</v>
      </c>
      <c r="E234" s="239"/>
      <c r="F234" s="240">
        <f t="shared" si="1426"/>
        <v>2421.1</v>
      </c>
      <c r="G234" s="240"/>
      <c r="H234" s="268">
        <f>989</f>
        <v>989</v>
      </c>
      <c r="I234" s="269">
        <v>3.4310999999999998</v>
      </c>
      <c r="J234" s="269">
        <v>3.4310999999999998</v>
      </c>
      <c r="K234" s="269">
        <f t="shared" si="1220"/>
        <v>2.7713000000000001</v>
      </c>
      <c r="L234" s="269">
        <f t="shared" si="1221"/>
        <v>3.073</v>
      </c>
      <c r="M234" s="269">
        <v>0.56510000000000005</v>
      </c>
      <c r="N234" s="269">
        <v>0.30170000000000002</v>
      </c>
      <c r="O234" s="269">
        <v>0.35809999999999997</v>
      </c>
      <c r="P234" s="269">
        <v>1.8499999999999999E-2</v>
      </c>
      <c r="Q234" s="269">
        <v>0</v>
      </c>
      <c r="R234" s="269">
        <v>0</v>
      </c>
      <c r="S234" s="269">
        <v>0.54810000000000003</v>
      </c>
      <c r="T234" s="269">
        <v>4.9799999999999997E-2</v>
      </c>
      <c r="U234" s="269">
        <v>1.2999999999999999E-3</v>
      </c>
      <c r="V234" s="269">
        <v>5.7200000000000001E-2</v>
      </c>
      <c r="W234" s="269">
        <v>0.183</v>
      </c>
      <c r="X234" s="269">
        <v>0.93920000000000003</v>
      </c>
      <c r="Y234" s="269">
        <v>0.13669999999999999</v>
      </c>
      <c r="Z234" s="269">
        <v>4.0000000000000002E-4</v>
      </c>
      <c r="AA234" s="269">
        <v>0.27200000000000002</v>
      </c>
      <c r="AB234" s="269">
        <v>0</v>
      </c>
      <c r="AC234" s="244">
        <v>278.41000000000003</v>
      </c>
      <c r="AD234" s="243">
        <f t="shared" si="1217"/>
        <v>61.250200000000007</v>
      </c>
      <c r="AE234" s="243">
        <f t="shared" si="1223"/>
        <v>0</v>
      </c>
      <c r="AF234" s="243">
        <f t="shared" si="1427"/>
        <v>0</v>
      </c>
      <c r="AG234" s="243">
        <f t="shared" si="1428"/>
        <v>0</v>
      </c>
      <c r="AH234" s="244">
        <v>10.175417069791701</v>
      </c>
      <c r="AI234" s="243">
        <f t="shared" si="1224"/>
        <v>39.749008793040232</v>
      </c>
      <c r="AJ234" s="243">
        <f t="shared" si="1429"/>
        <v>1.2812555562587209</v>
      </c>
      <c r="AK234" s="243">
        <f t="shared" si="1430"/>
        <v>33.905715612392648</v>
      </c>
      <c r="AL234" s="243">
        <f t="shared" si="1225"/>
        <v>19.479231293141599</v>
      </c>
      <c r="AM234" s="243">
        <f t="shared" si="1431"/>
        <v>490.87662858716823</v>
      </c>
      <c r="AN234" s="244">
        <v>503.86</v>
      </c>
      <c r="AO234" s="244">
        <v>110.8492</v>
      </c>
      <c r="AP234" s="243">
        <f t="shared" si="1432"/>
        <v>0</v>
      </c>
      <c r="AQ234" s="243">
        <f t="shared" si="1433"/>
        <v>0</v>
      </c>
      <c r="AR234" s="243">
        <f t="shared" si="1434"/>
        <v>0</v>
      </c>
      <c r="AS234" s="244">
        <v>51.3541786482917</v>
      </c>
      <c r="AT234" s="244" t="e">
        <f t="shared" si="1226"/>
        <v>#REF!</v>
      </c>
      <c r="AU234" s="243">
        <f t="shared" si="1227"/>
        <v>75.679427144581553</v>
      </c>
      <c r="AV234" s="243">
        <f t="shared" si="1435"/>
        <v>2.4394240125165085</v>
      </c>
      <c r="AW234" s="243">
        <f t="shared" si="1436"/>
        <v>64.55419172420352</v>
      </c>
      <c r="AX234" s="243">
        <f t="shared" si="1228"/>
        <v>37.087140289643663</v>
      </c>
      <c r="AY234" s="243">
        <f t="shared" si="1437"/>
        <v>934.59593529902031</v>
      </c>
      <c r="AZ234" s="244">
        <v>106</v>
      </c>
      <c r="BA234" s="243">
        <f t="shared" si="1438"/>
        <v>540.29966666666655</v>
      </c>
      <c r="BB234" s="243">
        <f t="shared" si="1439"/>
        <v>56.345536666666654</v>
      </c>
      <c r="BC234" s="243">
        <f t="shared" si="1440"/>
        <v>45.076429333333323</v>
      </c>
      <c r="BD234" s="243">
        <f t="shared" si="1441"/>
        <v>11.269107333333331</v>
      </c>
      <c r="BE234" s="244">
        <v>21.12957625</v>
      </c>
      <c r="BF234" s="243">
        <f t="shared" si="1442"/>
        <v>16.903661</v>
      </c>
      <c r="BG234" s="243">
        <f t="shared" si="1443"/>
        <v>4.2259152499999999</v>
      </c>
      <c r="BH234" s="243">
        <f t="shared" si="1229"/>
        <v>70.192781831237994</v>
      </c>
      <c r="BI234" s="243">
        <f t="shared" si="1444"/>
        <v>2.2625694189958474</v>
      </c>
      <c r="BJ234" s="243">
        <f t="shared" si="1445"/>
        <v>59.874109344567778</v>
      </c>
      <c r="BK234" s="243">
        <f t="shared" si="1230"/>
        <v>34.398378070728562</v>
      </c>
      <c r="BL234" s="243">
        <f t="shared" si="1446"/>
        <v>866.83912738235972</v>
      </c>
      <c r="BM234" s="244">
        <v>16.3</v>
      </c>
      <c r="BN234" s="243">
        <f t="shared" si="1447"/>
        <v>3.5860000000000003</v>
      </c>
      <c r="BO234" s="243">
        <f t="shared" si="1231"/>
        <v>0</v>
      </c>
      <c r="BP234" s="243">
        <f t="shared" si="1448"/>
        <v>0</v>
      </c>
      <c r="BQ234" s="243">
        <f t="shared" si="1449"/>
        <v>0</v>
      </c>
      <c r="BR234" s="244">
        <v>2.0386092537999998</v>
      </c>
      <c r="BS234" s="243">
        <f t="shared" si="1232"/>
        <v>2.4911170946879553</v>
      </c>
      <c r="BT234" s="243">
        <f t="shared" si="1450"/>
        <v>8.0297791461377999E-2</v>
      </c>
      <c r="BU234" s="243">
        <f t="shared" si="1451"/>
        <v>2.1249110439314527</v>
      </c>
      <c r="BV234" s="243">
        <f t="shared" si="1233"/>
        <v>1.220786317424398</v>
      </c>
      <c r="BW234" s="243">
        <f t="shared" si="1452"/>
        <v>30.763815199094825</v>
      </c>
      <c r="BX234" s="244">
        <v>0</v>
      </c>
      <c r="BY234" s="243">
        <f t="shared" si="1234"/>
        <v>0</v>
      </c>
      <c r="BZ234" s="243">
        <f t="shared" si="1453"/>
        <v>0</v>
      </c>
      <c r="CA234" s="243">
        <f t="shared" si="1454"/>
        <v>0</v>
      </c>
      <c r="CB234" s="243">
        <f t="shared" si="1235"/>
        <v>0</v>
      </c>
      <c r="CC234" s="243">
        <f t="shared" si="1455"/>
        <v>0</v>
      </c>
      <c r="CD234" s="245"/>
      <c r="CE234" s="243">
        <f t="shared" si="1236"/>
        <v>0</v>
      </c>
      <c r="CF234" s="243">
        <f t="shared" si="1456"/>
        <v>0</v>
      </c>
      <c r="CG234" s="243">
        <f t="shared" si="1457"/>
        <v>0</v>
      </c>
      <c r="CH234" s="243">
        <f t="shared" si="1237"/>
        <v>0</v>
      </c>
      <c r="CI234" s="243">
        <f t="shared" si="1458"/>
        <v>0</v>
      </c>
      <c r="CJ234" s="245"/>
      <c r="CK234" s="243">
        <f t="shared" si="1238"/>
        <v>0</v>
      </c>
      <c r="CL234" s="243">
        <f t="shared" si="1459"/>
        <v>0</v>
      </c>
      <c r="CM234" s="243">
        <f t="shared" si="1460"/>
        <v>0</v>
      </c>
      <c r="CN234" s="243">
        <f t="shared" si="1239"/>
        <v>0</v>
      </c>
      <c r="CO234" s="243">
        <f t="shared" si="1461"/>
        <v>0</v>
      </c>
      <c r="CP234" s="243">
        <v>0</v>
      </c>
      <c r="CQ234" s="243">
        <f t="shared" si="1240"/>
        <v>0</v>
      </c>
      <c r="CR234" s="243">
        <f t="shared" si="1595"/>
        <v>0</v>
      </c>
      <c r="CS234" s="243">
        <f t="shared" si="1462"/>
        <v>0</v>
      </c>
      <c r="CT234" s="243">
        <f t="shared" si="1241"/>
        <v>0</v>
      </c>
      <c r="CU234" s="243">
        <f t="shared" si="1463"/>
        <v>0</v>
      </c>
      <c r="CV234" s="243"/>
      <c r="CW234" s="243">
        <f t="shared" si="1242"/>
        <v>0</v>
      </c>
      <c r="CX234" s="243">
        <f t="shared" si="1596"/>
        <v>0</v>
      </c>
      <c r="CY234" s="243">
        <f t="shared" si="1464"/>
        <v>0</v>
      </c>
      <c r="CZ234" s="243">
        <f t="shared" si="1243"/>
        <v>0</v>
      </c>
      <c r="DA234" s="243">
        <f t="shared" si="1465"/>
        <v>0</v>
      </c>
      <c r="DB234" s="244">
        <v>22.06</v>
      </c>
      <c r="DC234" s="243">
        <f t="shared" si="1466"/>
        <v>4.8532000000000002</v>
      </c>
      <c r="DD234" s="243">
        <f t="shared" si="1244"/>
        <v>0</v>
      </c>
      <c r="DE234" s="244">
        <v>0.90915743388000003</v>
      </c>
      <c r="DF234" s="244">
        <v>2.57665815E-2</v>
      </c>
      <c r="DG234" s="243">
        <f t="shared" si="1245"/>
        <v>3.1641584571309744</v>
      </c>
      <c r="DH234" s="243">
        <f t="shared" si="1246"/>
        <v>1.5506141236255488</v>
      </c>
      <c r="DI234" s="243">
        <f t="shared" si="1467"/>
        <v>39.075475915363832</v>
      </c>
      <c r="DJ234" s="244">
        <v>156.85</v>
      </c>
      <c r="DK234" s="243">
        <f t="shared" si="1468"/>
        <v>34.506999999999998</v>
      </c>
      <c r="DL234" s="243">
        <f t="shared" si="1247"/>
        <v>0</v>
      </c>
      <c r="DM234" s="244">
        <v>6.5258045630749901</v>
      </c>
      <c r="DN234" s="244">
        <v>8.3340994710416698</v>
      </c>
      <c r="DO234" s="243">
        <f t="shared" si="1248"/>
        <v>23.430769000545656</v>
      </c>
      <c r="DP234" s="243">
        <f t="shared" si="1249"/>
        <v>11.482383651733116</v>
      </c>
      <c r="DQ234" s="243">
        <f t="shared" si="1469"/>
        <v>289.35606802367454</v>
      </c>
      <c r="DR234" s="244">
        <v>33.92</v>
      </c>
      <c r="DS234" s="243">
        <f t="shared" si="1470"/>
        <v>7.4624000000000006</v>
      </c>
      <c r="DT234" s="243">
        <f t="shared" si="1250"/>
        <v>0</v>
      </c>
      <c r="DU234" s="244">
        <v>1.434629054775</v>
      </c>
      <c r="DV234" s="244">
        <v>0</v>
      </c>
      <c r="DW234" s="243">
        <f t="shared" si="1251"/>
        <v>4.86495479975836</v>
      </c>
      <c r="DX234" s="243">
        <f t="shared" si="1252"/>
        <v>2.3840991927266684</v>
      </c>
      <c r="DY234" s="243">
        <f t="shared" si="1253"/>
        <v>60.079299656712031</v>
      </c>
      <c r="DZ234" s="244">
        <v>126.15</v>
      </c>
      <c r="EA234" s="243">
        <f t="shared" si="1471"/>
        <v>27.753</v>
      </c>
      <c r="EB234" s="243">
        <f t="shared" si="1254"/>
        <v>0</v>
      </c>
      <c r="EC234" s="244">
        <v>5.2282806032250102</v>
      </c>
      <c r="ED234" s="244">
        <v>7.1573837500000003E-3</v>
      </c>
      <c r="EE234" s="243">
        <f t="shared" si="1255"/>
        <v>18.081621373597908</v>
      </c>
      <c r="EF234" s="243">
        <f t="shared" si="1256"/>
        <v>8.8610029680286484</v>
      </c>
      <c r="EG234" s="243">
        <f t="shared" si="1257"/>
        <v>223.29727479432191</v>
      </c>
      <c r="EH234" s="244">
        <v>11.15</v>
      </c>
      <c r="EI234" s="243">
        <f t="shared" si="1472"/>
        <v>2.4530000000000003</v>
      </c>
      <c r="EJ234" s="243">
        <f t="shared" si="1258"/>
        <v>0</v>
      </c>
      <c r="EK234" s="244">
        <v>0.47023162756999898</v>
      </c>
      <c r="EL234" s="244">
        <v>0</v>
      </c>
      <c r="EM234" s="243">
        <f t="shared" si="1259"/>
        <v>1.5990281732782312</v>
      </c>
      <c r="EN234" s="243">
        <f t="shared" si="1260"/>
        <v>0.78361299004241169</v>
      </c>
      <c r="EO234" s="243">
        <f t="shared" si="1473"/>
        <v>19.747047349068772</v>
      </c>
      <c r="EP234" s="244">
        <v>0</v>
      </c>
      <c r="EQ234" s="244">
        <v>280.8476</v>
      </c>
      <c r="ER234" s="244">
        <v>0</v>
      </c>
      <c r="ES234" s="244">
        <v>0</v>
      </c>
      <c r="ET234" s="244">
        <v>0</v>
      </c>
      <c r="EU234" s="243">
        <f t="shared" si="1261"/>
        <v>31.910455017154987</v>
      </c>
      <c r="EV234" s="243">
        <f t="shared" si="1474"/>
        <v>1.0285903733185053</v>
      </c>
      <c r="EW234" s="243">
        <f t="shared" si="1475"/>
        <v>27.219466490524066</v>
      </c>
      <c r="EX234" s="243">
        <f t="shared" si="1262"/>
        <v>15.637902750857751</v>
      </c>
      <c r="EY234" s="243">
        <f t="shared" si="1476"/>
        <v>394.0751493216153</v>
      </c>
      <c r="EZ234" s="245">
        <f t="shared" si="1477"/>
        <v>350.13</v>
      </c>
      <c r="FA234" s="245">
        <f t="shared" si="1477"/>
        <v>77.028600000000012</v>
      </c>
      <c r="FB234" s="245">
        <f t="shared" si="1477"/>
        <v>0</v>
      </c>
      <c r="FC234" s="245">
        <f t="shared" si="1478"/>
        <v>0</v>
      </c>
      <c r="FD234" s="245">
        <f t="shared" si="1479"/>
        <v>0</v>
      </c>
      <c r="FE234" s="245">
        <f t="shared" si="1480"/>
        <v>22.935126718816665</v>
      </c>
      <c r="FF234" s="245">
        <f t="shared" si="1481"/>
        <v>83.050986821466111</v>
      </c>
      <c r="FG234" s="245">
        <f t="shared" si="1482"/>
        <v>2.6770362720693757</v>
      </c>
      <c r="FH234" s="245">
        <f t="shared" si="1483"/>
        <v>70.842097098789637</v>
      </c>
      <c r="FI234" s="245">
        <f t="shared" si="1484"/>
        <v>40.699615677014144</v>
      </c>
      <c r="FJ234" s="245">
        <f t="shared" si="1484"/>
        <v>1025.6303150607564</v>
      </c>
      <c r="FK234" s="244">
        <f t="shared" si="1263"/>
        <v>85.850000186150851</v>
      </c>
      <c r="FL234" s="244">
        <v>9.7544453616940796</v>
      </c>
      <c r="FM234" s="243">
        <f t="shared" si="1485"/>
        <v>0.31442135784983266</v>
      </c>
      <c r="FN234" s="243">
        <f t="shared" si="1486"/>
        <v>8.3204955402090608</v>
      </c>
      <c r="FO234" s="244">
        <v>4.7802222680847004</v>
      </c>
      <c r="FP234" s="244">
        <f t="shared" si="1487"/>
        <v>120.46160137911555</v>
      </c>
      <c r="FQ234" s="244">
        <f t="shared" si="1264"/>
        <v>2.2000000047703163</v>
      </c>
      <c r="FR234" s="244">
        <v>0.249968314452265</v>
      </c>
      <c r="FS234" s="243">
        <f t="shared" si="1488"/>
        <v>8.0573906496171355E-3</v>
      </c>
      <c r="FT234" s="243">
        <f t="shared" si="1489"/>
        <v>0.21322178437344103</v>
      </c>
      <c r="FU234" s="244">
        <v>0.122498415722613</v>
      </c>
      <c r="FV234" s="244">
        <f t="shared" si="1490"/>
        <v>3.0869600819342331</v>
      </c>
      <c r="FW234" s="270">
        <v>1.2015E-2</v>
      </c>
      <c r="FX234" s="243">
        <f t="shared" si="1491"/>
        <v>53.3243554323642</v>
      </c>
      <c r="FY234" s="243">
        <f t="shared" si="1492"/>
        <v>11.731358195120125</v>
      </c>
      <c r="FZ234" s="243">
        <f t="shared" si="1265"/>
        <v>0</v>
      </c>
      <c r="GA234" s="243">
        <f t="shared" si="1493"/>
        <v>0</v>
      </c>
      <c r="GB234" s="243">
        <f t="shared" si="1494"/>
        <v>0</v>
      </c>
      <c r="GC234" s="243">
        <f t="shared" si="1495"/>
        <v>0.93557844057702788</v>
      </c>
      <c r="GD234" s="243">
        <f t="shared" si="1266"/>
        <v>7.4980600050055921</v>
      </c>
      <c r="GE234" s="243">
        <f t="shared" si="1496"/>
        <v>0.24168982659655183</v>
      </c>
      <c r="GF234" s="243">
        <f t="shared" si="1497"/>
        <v>6.3958095533413237</v>
      </c>
      <c r="GG234" s="243">
        <f t="shared" si="1267"/>
        <v>3.6744676036533477</v>
      </c>
      <c r="GH234" s="247">
        <f t="shared" si="1498"/>
        <v>92.59658361206435</v>
      </c>
      <c r="GI234" s="244">
        <v>90</v>
      </c>
      <c r="GJ234" s="244">
        <v>4047.98</v>
      </c>
      <c r="GK234" s="244">
        <v>890.55560000000003</v>
      </c>
      <c r="GL234" s="244">
        <v>2482.9232888336901</v>
      </c>
      <c r="GM234" s="244">
        <v>71.022008333333304</v>
      </c>
      <c r="GN234" s="271">
        <v>169.43</v>
      </c>
      <c r="GO234" s="243">
        <f t="shared" si="1499"/>
        <v>37.2746</v>
      </c>
      <c r="GP234" s="243">
        <f t="shared" si="1268"/>
        <v>0</v>
      </c>
      <c r="GQ234" s="243">
        <f t="shared" si="1500"/>
        <v>0</v>
      </c>
      <c r="GR234" s="243">
        <f t="shared" si="1501"/>
        <v>0</v>
      </c>
      <c r="GS234" s="244">
        <v>3.36961437458333</v>
      </c>
      <c r="GT234" s="244">
        <v>1.7695147029895799</v>
      </c>
      <c r="GU234" s="245"/>
      <c r="GV234" s="243">
        <f t="shared" si="1269"/>
        <v>24.070099895445992</v>
      </c>
      <c r="GW234" s="243">
        <f t="shared" si="1502"/>
        <v>0.77586712643114986</v>
      </c>
      <c r="GX234" s="243">
        <f t="shared" si="1503"/>
        <v>20.531680829227859</v>
      </c>
      <c r="GY234" s="243">
        <f t="shared" si="1270"/>
        <v>11.795691448650945</v>
      </c>
      <c r="GZ234" s="243">
        <f t="shared" si="1504"/>
        <v>297.25142450600379</v>
      </c>
      <c r="HA234" s="244">
        <v>0</v>
      </c>
      <c r="HB234" s="244">
        <v>44</v>
      </c>
      <c r="HC234" s="244">
        <v>0</v>
      </c>
      <c r="HD234" s="244">
        <v>0</v>
      </c>
      <c r="HE234" s="244">
        <v>77.23</v>
      </c>
      <c r="HF234" s="243">
        <f t="shared" si="1505"/>
        <v>16.990600000000001</v>
      </c>
      <c r="HG234" s="243">
        <f t="shared" si="1271"/>
        <v>0</v>
      </c>
      <c r="HH234" s="244">
        <v>3.3175642920850099</v>
      </c>
      <c r="HI234" s="244">
        <v>77.472702307500001</v>
      </c>
      <c r="HJ234" s="243">
        <f t="shared" si="1272"/>
        <v>19.88507783630471</v>
      </c>
      <c r="HK234" s="243">
        <f t="shared" si="1273"/>
        <v>9.7447972217944869</v>
      </c>
      <c r="HL234" s="243">
        <f t="shared" si="1274"/>
        <v>245.56888998922108</v>
      </c>
      <c r="HM234" s="244">
        <v>79.099999999999994</v>
      </c>
      <c r="HN234" s="243">
        <f t="shared" si="1506"/>
        <v>17.401999999999997</v>
      </c>
      <c r="HO234" s="243">
        <f t="shared" si="1275"/>
        <v>0</v>
      </c>
      <c r="HP234" s="244">
        <v>3.4130546270300002</v>
      </c>
      <c r="HQ234" s="244">
        <v>76.469239731093296</v>
      </c>
      <c r="HR234" s="243">
        <f t="shared" si="1276"/>
        <v>20.041129391340775</v>
      </c>
      <c r="HS234" s="243">
        <f t="shared" si="1277"/>
        <v>9.8212711874732044</v>
      </c>
      <c r="HT234" s="243">
        <f t="shared" si="1278"/>
        <v>247.49603392432471</v>
      </c>
      <c r="HU234" s="244">
        <v>55.6</v>
      </c>
      <c r="HV234" s="243">
        <f t="shared" si="1507"/>
        <v>12.232000000000001</v>
      </c>
      <c r="HW234" s="243">
        <f t="shared" si="1279"/>
        <v>0</v>
      </c>
      <c r="HX234" s="244">
        <v>2.2708090566499899</v>
      </c>
      <c r="HY234" s="244">
        <v>125.13850430986</v>
      </c>
      <c r="HZ234" s="243">
        <f t="shared" si="1280"/>
        <v>22.183700867204411</v>
      </c>
      <c r="IA234" s="243">
        <f t="shared" si="1281"/>
        <v>10.87125071168572</v>
      </c>
      <c r="IB234" s="243">
        <f t="shared" si="1282"/>
        <v>273.9555179344801</v>
      </c>
      <c r="IC234" s="244">
        <v>23.22</v>
      </c>
      <c r="ID234" s="243">
        <f t="shared" si="1508"/>
        <v>5.1083999999999996</v>
      </c>
      <c r="IE234" s="243">
        <f t="shared" si="1283"/>
        <v>0</v>
      </c>
      <c r="IF234" s="244">
        <v>1.027539676865</v>
      </c>
      <c r="IG234" s="244">
        <v>1.6549898225066699</v>
      </c>
      <c r="IH234" s="243">
        <f t="shared" si="1284"/>
        <v>3.5235226180671093</v>
      </c>
      <c r="II234" s="243">
        <f t="shared" si="1285"/>
        <v>1.7267226058719392</v>
      </c>
      <c r="IJ234" s="243">
        <f t="shared" si="1509"/>
        <v>43.513409667972866</v>
      </c>
      <c r="IK234" s="244">
        <v>27.97</v>
      </c>
      <c r="IL234" s="243">
        <f t="shared" si="1510"/>
        <v>6.1533999999999995</v>
      </c>
      <c r="IM234" s="243">
        <f t="shared" si="1286"/>
        <v>0</v>
      </c>
      <c r="IN234" s="244">
        <v>1.2848841397649999</v>
      </c>
      <c r="IO234" s="244">
        <v>56.961813743359997</v>
      </c>
      <c r="IP234" s="243">
        <f t="shared" si="1287"/>
        <v>10.495271647077146</v>
      </c>
      <c r="IQ234" s="243">
        <f t="shared" si="1288"/>
        <v>5.1432684765101078</v>
      </c>
      <c r="IR234" s="243">
        <f t="shared" si="1511"/>
        <v>129.61036560805468</v>
      </c>
      <c r="IS234" s="244">
        <v>5.6</v>
      </c>
      <c r="IT234" s="243">
        <f t="shared" si="1512"/>
        <v>1.232</v>
      </c>
      <c r="IU234" s="243">
        <f t="shared" si="1289"/>
        <v>0</v>
      </c>
      <c r="IV234" s="244">
        <v>0.24508364791500001</v>
      </c>
      <c r="IW234" s="244">
        <v>0.581509591543521</v>
      </c>
      <c r="IX234" s="243">
        <f t="shared" si="1290"/>
        <v>0.87018438135995624</v>
      </c>
      <c r="IY234" s="243">
        <f t="shared" si="1291"/>
        <v>0.42643888104092387</v>
      </c>
      <c r="IZ234" s="243">
        <f t="shared" si="1513"/>
        <v>10.746259802231281</v>
      </c>
      <c r="JA234" s="244">
        <v>36.593249999999998</v>
      </c>
      <c r="JB234" s="243">
        <f t="shared" si="1514"/>
        <v>8.050514999999999</v>
      </c>
      <c r="JC234" s="244">
        <v>265.94974999999999</v>
      </c>
      <c r="JD234" s="243">
        <f t="shared" si="1292"/>
        <v>0</v>
      </c>
      <c r="JE234" s="243">
        <f t="shared" si="1293"/>
        <v>35.290244207276658</v>
      </c>
      <c r="JF234" s="243">
        <f t="shared" si="1294"/>
        <v>17.294187960363832</v>
      </c>
      <c r="JG234" s="243">
        <f t="shared" si="1515"/>
        <v>435.81353660116855</v>
      </c>
      <c r="JH234" s="244">
        <v>0</v>
      </c>
      <c r="JI234" s="243">
        <f t="shared" si="1516"/>
        <v>0</v>
      </c>
      <c r="JJ234" s="244">
        <v>0</v>
      </c>
      <c r="JK234" s="243">
        <f t="shared" si="1295"/>
        <v>0</v>
      </c>
      <c r="JL234" s="243">
        <f t="shared" si="1296"/>
        <v>0</v>
      </c>
      <c r="JM234" s="243">
        <f t="shared" si="1297"/>
        <v>0</v>
      </c>
      <c r="JN234" s="243">
        <f t="shared" si="1517"/>
        <v>0</v>
      </c>
      <c r="JO234" s="244">
        <v>4.1571428571428504</v>
      </c>
      <c r="JP234" s="243">
        <f t="shared" si="1518"/>
        <v>0.91457142857142704</v>
      </c>
      <c r="JQ234" s="244">
        <v>5.0647619047618901</v>
      </c>
      <c r="JR234" s="243">
        <f t="shared" si="1298"/>
        <v>0</v>
      </c>
      <c r="JS234" s="243">
        <f t="shared" si="1299"/>
        <v>1.151726301056702</v>
      </c>
      <c r="JT234" s="243">
        <f t="shared" si="1300"/>
        <v>0.56441012457664341</v>
      </c>
      <c r="JU234" s="243">
        <f t="shared" si="1519"/>
        <v>14.223135139331413</v>
      </c>
      <c r="JV234" s="244">
        <v>1.68035714285714</v>
      </c>
      <c r="JW234" s="243">
        <f t="shared" si="1520"/>
        <v>0.3696785714285708</v>
      </c>
      <c r="JX234" s="244">
        <v>3.4474999999999998</v>
      </c>
      <c r="JY234" s="243">
        <f t="shared" si="1301"/>
        <v>0</v>
      </c>
      <c r="JZ234" s="243">
        <f t="shared" si="1302"/>
        <v>0.62464078780063348</v>
      </c>
      <c r="KA234" s="243">
        <f t="shared" si="1303"/>
        <v>0.30610882510431719</v>
      </c>
      <c r="KB234" s="243">
        <f t="shared" si="1521"/>
        <v>7.7139423926287929</v>
      </c>
      <c r="KC234" s="244">
        <v>119.213333333333</v>
      </c>
      <c r="KD234" s="243">
        <f t="shared" si="1522"/>
        <v>26.22693333333326</v>
      </c>
      <c r="KE234" s="244">
        <v>66.546666666666695</v>
      </c>
      <c r="KF234" s="243">
        <f t="shared" si="1304"/>
        <v>0</v>
      </c>
      <c r="KG234" s="243">
        <f t="shared" si="1305"/>
        <v>24.086371043790137</v>
      </c>
      <c r="KH234" s="243">
        <f t="shared" si="1306"/>
        <v>11.803665218856155</v>
      </c>
      <c r="KI234" s="243">
        <f t="shared" si="1523"/>
        <v>297.45236351517508</v>
      </c>
      <c r="KJ234" s="244">
        <v>50.214673611111103</v>
      </c>
      <c r="KK234" s="243">
        <f t="shared" si="1524"/>
        <v>11.047228194444443</v>
      </c>
      <c r="KL234" s="244">
        <v>48.673138888888801</v>
      </c>
      <c r="KM234" s="243">
        <f t="shared" si="1307"/>
        <v>0</v>
      </c>
      <c r="KN234" s="243">
        <f t="shared" si="1308"/>
        <v>12.491034891838739</v>
      </c>
      <c r="KO234" s="243">
        <f t="shared" si="1309"/>
        <v>6.1213037793141547</v>
      </c>
      <c r="KP234" s="243">
        <f t="shared" si="1525"/>
        <v>154.25685523871667</v>
      </c>
      <c r="KQ234" s="243">
        <f t="shared" si="1526"/>
        <v>480.57875694444414</v>
      </c>
      <c r="KR234" s="243">
        <f t="shared" si="1526"/>
        <v>105.72732652777769</v>
      </c>
      <c r="KS234" s="243">
        <f t="shared" si="1527"/>
        <v>739.51951240649089</v>
      </c>
      <c r="KT234" s="243">
        <f t="shared" si="1528"/>
        <v>0</v>
      </c>
      <c r="KU234" s="243">
        <f t="shared" si="1529"/>
        <v>0</v>
      </c>
      <c r="KV234" s="243">
        <f t="shared" si="1530"/>
        <v>0</v>
      </c>
      <c r="KW234" s="243">
        <f t="shared" si="1531"/>
        <v>150.64290397311697</v>
      </c>
      <c r="KX234" s="243">
        <f t="shared" si="1532"/>
        <v>4.8557703345875662</v>
      </c>
      <c r="KY234" s="243">
        <f t="shared" si="1533"/>
        <v>128.49768123102965</v>
      </c>
      <c r="KZ234" s="243">
        <f t="shared" si="1534"/>
        <v>73.823424992591498</v>
      </c>
      <c r="LA234" s="243">
        <f t="shared" si="1534"/>
        <v>1860.3503098133053</v>
      </c>
      <c r="LB234" s="244">
        <v>122.72</v>
      </c>
      <c r="LC234" s="243">
        <f t="shared" si="1535"/>
        <v>26.9984</v>
      </c>
      <c r="LD234" s="243">
        <f t="shared" si="1310"/>
        <v>0</v>
      </c>
      <c r="LE234" s="243">
        <f t="shared" si="1536"/>
        <v>0</v>
      </c>
      <c r="LF234" s="243">
        <f t="shared" si="1537"/>
        <v>0</v>
      </c>
      <c r="LG234" s="244">
        <v>10.7743105912167</v>
      </c>
      <c r="LH234" s="243">
        <f t="shared" si="1311"/>
        <v>18.235496482442059</v>
      </c>
      <c r="LI234" s="243">
        <f t="shared" si="1538"/>
        <v>0.58779657402063767</v>
      </c>
      <c r="LJ234" s="243">
        <f t="shared" si="1539"/>
        <v>15.554791844085546</v>
      </c>
      <c r="LK234" s="243">
        <f t="shared" si="1312"/>
        <v>8.9364103536829393</v>
      </c>
      <c r="LL234" s="243">
        <f t="shared" si="1540"/>
        <v>225.19754091281004</v>
      </c>
      <c r="LM234" s="243">
        <f t="shared" si="1313"/>
        <v>0.54166666784117723</v>
      </c>
      <c r="LN234" s="244">
        <v>6.1545228937110799E-2</v>
      </c>
      <c r="LO234" s="243">
        <f t="shared" si="1541"/>
        <v>1.9838272432769494E-3</v>
      </c>
      <c r="LP234" s="243">
        <f t="shared" si="1542"/>
        <v>5.2497787819218517E-2</v>
      </c>
      <c r="LQ234" s="243">
        <f t="shared" si="1314"/>
        <v>3.0160594838914402E-2</v>
      </c>
      <c r="LR234" s="243">
        <f t="shared" si="1543"/>
        <v>0.7600469899406429</v>
      </c>
      <c r="LS234" s="244">
        <v>469.34915999999998</v>
      </c>
      <c r="LT234" s="243">
        <f t="shared" si="1315"/>
        <v>53.328371891087833</v>
      </c>
      <c r="LU234" s="243">
        <f t="shared" si="1544"/>
        <v>1.7189679659043799</v>
      </c>
      <c r="LV234" s="243">
        <f t="shared" si="1545"/>
        <v>45.488847805627032</v>
      </c>
      <c r="LW234" s="243">
        <f t="shared" si="1316"/>
        <v>26.133876594554394</v>
      </c>
      <c r="LX234" s="243">
        <f t="shared" si="1546"/>
        <v>658.57369018277063</v>
      </c>
      <c r="LY234" s="245">
        <f t="shared" si="1317"/>
        <v>0</v>
      </c>
      <c r="LZ234" s="244">
        <v>0</v>
      </c>
      <c r="MA234" s="249">
        <f t="shared" si="1547"/>
        <v>0</v>
      </c>
      <c r="MB234" s="249">
        <f t="shared" si="1548"/>
        <v>0</v>
      </c>
      <c r="MC234" s="249">
        <f t="shared" si="1318"/>
        <v>0</v>
      </c>
      <c r="MD234" s="247">
        <f t="shared" si="1549"/>
        <v>0</v>
      </c>
      <c r="ME234" s="250">
        <f t="shared" si="1550"/>
        <v>6606.9839790063443</v>
      </c>
      <c r="MF234" s="251">
        <f t="shared" si="1597"/>
        <v>2409.1987970997061</v>
      </c>
      <c r="MG234" s="252" t="e">
        <f t="shared" si="1551"/>
        <v>#REF!</v>
      </c>
      <c r="MH234" s="252" t="e">
        <f t="shared" si="1598"/>
        <v>#REF!</v>
      </c>
      <c r="MI234" s="252">
        <f t="shared" si="1552"/>
        <v>469.34915999999998</v>
      </c>
      <c r="MJ234" s="252">
        <f t="shared" si="1553"/>
        <v>0</v>
      </c>
      <c r="MK234" s="252">
        <f t="shared" si="1599"/>
        <v>540.29966666666655</v>
      </c>
      <c r="ML234" s="252">
        <f t="shared" si="1554"/>
        <v>0</v>
      </c>
      <c r="MM234" s="252">
        <f t="shared" si="1555"/>
        <v>0</v>
      </c>
      <c r="MN234" s="252">
        <f t="shared" si="1556"/>
        <v>280.8476</v>
      </c>
      <c r="MO234" s="252">
        <f t="shared" si="1557"/>
        <v>85.850000186150851</v>
      </c>
      <c r="MP234" s="253">
        <f t="shared" si="1558"/>
        <v>2.2000000047703163</v>
      </c>
      <c r="MQ234" s="254">
        <f t="shared" si="1600"/>
        <v>0</v>
      </c>
      <c r="MR234" s="255">
        <f t="shared" si="1559"/>
        <v>0</v>
      </c>
      <c r="MS234" s="255">
        <f t="shared" si="1601"/>
        <v>0</v>
      </c>
      <c r="MT234" s="255">
        <f t="shared" si="1602"/>
        <v>566.91466785435068</v>
      </c>
      <c r="MU234" s="255">
        <f t="shared" si="1319"/>
        <v>18.273727827903347</v>
      </c>
      <c r="MV234" s="255">
        <f t="shared" si="1560"/>
        <v>589.96213158194905</v>
      </c>
      <c r="MW234" s="255" t="e">
        <f t="shared" si="1320"/>
        <v>#REF!</v>
      </c>
      <c r="MX234" s="255" t="e">
        <f t="shared" si="1321"/>
        <v>#REF!</v>
      </c>
      <c r="MY234" s="256" t="e">
        <f t="shared" si="1561"/>
        <v>#REF!</v>
      </c>
      <c r="MZ234" s="254">
        <f t="shared" si="1562"/>
        <v>381.02517304711904</v>
      </c>
      <c r="NA234" s="255">
        <f t="shared" si="1322"/>
        <v>429.41537002410314</v>
      </c>
      <c r="NB234" s="255">
        <f t="shared" si="1563"/>
        <v>1.2812555562587209</v>
      </c>
      <c r="NC234" s="255">
        <f t="shared" si="1323"/>
        <v>1.588756889760814</v>
      </c>
      <c r="ND234" s="255">
        <f t="shared" si="1564"/>
        <v>389.5846258628319</v>
      </c>
      <c r="NE234" s="255">
        <f t="shared" si="1215"/>
        <v>0.97802928491658048</v>
      </c>
      <c r="NF234" s="256">
        <f t="shared" si="1186"/>
        <v>3.2887734042919745E-3</v>
      </c>
      <c r="NG234" s="257">
        <f t="shared" si="1187"/>
        <v>1.1249990248014357</v>
      </c>
      <c r="NH234" s="254">
        <f t="shared" si="1565"/>
        <v>693.46531390352834</v>
      </c>
      <c r="NI234" s="255">
        <f t="shared" si="1324"/>
        <v>781.53540876927639</v>
      </c>
      <c r="NJ234" s="255" t="e">
        <f t="shared" si="1566"/>
        <v>#REF!</v>
      </c>
      <c r="NK234" s="255" t="e">
        <f t="shared" si="1325"/>
        <v>#REF!</v>
      </c>
      <c r="NL234" s="255">
        <f t="shared" si="1567"/>
        <v>741.74280579287324</v>
      </c>
      <c r="NM234" s="255">
        <f t="shared" si="1188"/>
        <v>0.93491343426278395</v>
      </c>
      <c r="NN234" s="256" t="e">
        <f t="shared" si="1189"/>
        <v>#REF!</v>
      </c>
      <c r="NO234" s="257" t="e">
        <f t="shared" si="1216"/>
        <v>#REF!</v>
      </c>
      <c r="NP234" s="254">
        <f t="shared" si="1568"/>
        <v>73.046413400372685</v>
      </c>
      <c r="NQ234" s="255">
        <f t="shared" si="1326"/>
        <v>82.323307902220023</v>
      </c>
      <c r="NR234" s="255">
        <f t="shared" si="1569"/>
        <v>64.242659752329175</v>
      </c>
      <c r="NS234" s="255">
        <f t="shared" si="1327"/>
        <v>79.660898092888175</v>
      </c>
      <c r="NT234" s="255">
        <f t="shared" si="1570"/>
        <v>687.96756141457126</v>
      </c>
      <c r="NU234" s="255">
        <f t="shared" si="1571"/>
        <v>0.10617711865684129</v>
      </c>
      <c r="NV234" s="256">
        <f t="shared" si="1572"/>
        <v>9.3380361742981019E-2</v>
      </c>
      <c r="NW234" s="257">
        <f t="shared" si="1328"/>
        <v>1.0358957808877343</v>
      </c>
      <c r="NX234" s="254">
        <f t="shared" si="1573"/>
        <v>22.478391473596375</v>
      </c>
      <c r="NY234" s="255">
        <f t="shared" si="1329"/>
        <v>25.333147190743116</v>
      </c>
      <c r="NZ234" s="255">
        <f t="shared" si="1574"/>
        <v>8.0297791461377999E-2</v>
      </c>
      <c r="OA234" s="255">
        <f t="shared" si="1330"/>
        <v>9.9569261412108714E-2</v>
      </c>
      <c r="OB234" s="255">
        <f t="shared" si="1575"/>
        <v>24.415726348487958</v>
      </c>
      <c r="OC234" s="255">
        <f t="shared" si="1190"/>
        <v>0.92065217117689557</v>
      </c>
      <c r="OD234" s="256">
        <f t="shared" si="1191"/>
        <v>3.2887734042919745E-3</v>
      </c>
      <c r="OE234" s="257">
        <f t="shared" si="1192"/>
        <v>1.1177121313564959</v>
      </c>
      <c r="OF234" s="254">
        <f t="shared" si="1576"/>
        <v>0</v>
      </c>
      <c r="OG234" s="255">
        <f t="shared" si="1331"/>
        <v>0</v>
      </c>
      <c r="OH234" s="255">
        <f t="shared" si="1577"/>
        <v>0</v>
      </c>
      <c r="OI234" s="255">
        <f t="shared" si="1332"/>
        <v>0</v>
      </c>
      <c r="OJ234" s="255">
        <f t="shared" si="1578"/>
        <v>0</v>
      </c>
      <c r="OK234" s="255"/>
      <c r="OL234" s="256"/>
      <c r="OM234" s="257"/>
      <c r="ON234" s="258"/>
      <c r="OO234" s="254">
        <f t="shared" si="1579"/>
        <v>0</v>
      </c>
      <c r="OP234" s="255">
        <f t="shared" si="1333"/>
        <v>0</v>
      </c>
      <c r="OQ234" s="255">
        <f t="shared" si="1580"/>
        <v>0</v>
      </c>
      <c r="OR234" s="255">
        <f t="shared" si="1334"/>
        <v>0</v>
      </c>
      <c r="OS234" s="255">
        <f t="shared" si="1581"/>
        <v>0</v>
      </c>
      <c r="OT234" s="255"/>
      <c r="OU234" s="256"/>
      <c r="OV234" s="257"/>
      <c r="OW234" s="258"/>
      <c r="OX234" s="254">
        <f t="shared" si="1582"/>
        <v>513.58595846052333</v>
      </c>
      <c r="OY234" s="255">
        <f t="shared" si="1335"/>
        <v>578.81137518500975</v>
      </c>
      <c r="OZ234" s="255">
        <f t="shared" si="1583"/>
        <v>2.6770362720693757</v>
      </c>
      <c r="PA234" s="255">
        <f t="shared" si="1336"/>
        <v>3.3195249773660258</v>
      </c>
      <c r="PB234" s="255">
        <f t="shared" si="1584"/>
        <v>813.99231354028291</v>
      </c>
      <c r="PC234" s="255">
        <f t="shared" si="1218"/>
        <v>0.63094693883139097</v>
      </c>
      <c r="PD234" s="259">
        <f t="shared" si="1337"/>
        <v>3.2887734042919736E-3</v>
      </c>
      <c r="PE234" s="257">
        <f t="shared" si="1219"/>
        <v>1.0809195668486167</v>
      </c>
      <c r="PF234" s="254">
        <f t="shared" si="1338"/>
        <v>10.151004559055053</v>
      </c>
      <c r="PG234" s="255">
        <f t="shared" si="1339"/>
        <v>11.440182138055045</v>
      </c>
      <c r="PH234" s="255">
        <f t="shared" si="1585"/>
        <v>0.31442135784983266</v>
      </c>
      <c r="PI234" s="255">
        <f t="shared" si="1340"/>
        <v>0.38988248373379247</v>
      </c>
      <c r="PJ234" s="255">
        <f t="shared" si="1341"/>
        <v>95.604445538980599</v>
      </c>
      <c r="PK234" s="255">
        <f t="shared" si="1193"/>
        <v>0.1061771186666859</v>
      </c>
      <c r="PL234" s="259">
        <f t="shared" si="1194"/>
        <v>3.2887734045969055E-3</v>
      </c>
      <c r="PM234" s="257">
        <f t="shared" si="1195"/>
        <v>1.0142737996877724</v>
      </c>
      <c r="PN234" s="254">
        <f t="shared" si="1342"/>
        <v>0.26013057693559805</v>
      </c>
      <c r="PO234" s="255">
        <f t="shared" si="1343"/>
        <v>0.29316716020641898</v>
      </c>
      <c r="PP234" s="255">
        <f t="shared" si="1586"/>
        <v>8.0573906496171355E-3</v>
      </c>
      <c r="PQ234" s="255">
        <f t="shared" si="1344"/>
        <v>9.9911644055252474E-3</v>
      </c>
      <c r="PR234" s="255">
        <f t="shared" si="1345"/>
        <v>2.4499683189954231</v>
      </c>
      <c r="PS234" s="255">
        <f t="shared" si="1196"/>
        <v>0.10617711866668592</v>
      </c>
      <c r="PT234" s="259">
        <f t="shared" si="1197"/>
        <v>3.2887734045969055E-3</v>
      </c>
      <c r="PU234" s="257">
        <f t="shared" si="1198"/>
        <v>1.0142737996877724</v>
      </c>
      <c r="PV234" s="254">
        <f t="shared" si="1346"/>
        <v>72.858601282560741</v>
      </c>
      <c r="PW234" s="255">
        <f t="shared" si="1347"/>
        <v>82.111643645445952</v>
      </c>
      <c r="PX234" s="255">
        <f t="shared" si="1348"/>
        <v>0.24168982659655183</v>
      </c>
      <c r="PY234" s="255">
        <f t="shared" si="1349"/>
        <v>0.29969538497972426</v>
      </c>
      <c r="PZ234" s="255">
        <f t="shared" si="1350"/>
        <v>73.489352073066939</v>
      </c>
      <c r="QA234" s="255">
        <f t="shared" si="1587"/>
        <v>0.99141711319105019</v>
      </c>
      <c r="QB234" s="259">
        <f t="shared" si="1351"/>
        <v>3.2887734042919745E-3</v>
      </c>
      <c r="QC234" s="257">
        <f t="shared" si="1588"/>
        <v>1.1266992789922934</v>
      </c>
      <c r="QD234" s="254">
        <f t="shared" si="1352"/>
        <v>231.75325061165799</v>
      </c>
      <c r="QE234" s="255">
        <f t="shared" si="1353"/>
        <v>261.18591343933855</v>
      </c>
      <c r="QF234" s="255">
        <f t="shared" si="1354"/>
        <v>0.77586712643114986</v>
      </c>
      <c r="QG234" s="255">
        <f t="shared" si="1355"/>
        <v>0.96207523677462581</v>
      </c>
      <c r="QH234" s="255">
        <f t="shared" si="1356"/>
        <v>235.91382897301889</v>
      </c>
      <c r="QI234" s="255">
        <f t="shared" si="1199"/>
        <v>0.98236399121038065</v>
      </c>
      <c r="QJ234" s="259">
        <f t="shared" si="1200"/>
        <v>3.2887734042919741E-3</v>
      </c>
      <c r="QK234" s="257">
        <f t="shared" si="1201"/>
        <v>1.1255495325007483</v>
      </c>
      <c r="QL234" s="254">
        <f t="shared" si="1357"/>
        <v>743.07325457407796</v>
      </c>
      <c r="QM234" s="255">
        <f t="shared" si="1358"/>
        <v>837.44355790498582</v>
      </c>
      <c r="QN234" s="255">
        <f t="shared" si="1359"/>
        <v>4.8557703345875662</v>
      </c>
      <c r="QO234" s="255">
        <f t="shared" si="1360"/>
        <v>6.0211552148885819</v>
      </c>
      <c r="QP234" s="255">
        <f t="shared" si="1589"/>
        <v>1476.4684998518296</v>
      </c>
      <c r="QQ234" s="255">
        <f t="shared" si="1590"/>
        <v>0.5032774181424452</v>
      </c>
      <c r="QR234" s="259">
        <f t="shared" si="1361"/>
        <v>3.2887734042919745E-3</v>
      </c>
      <c r="QS234" s="257">
        <f t="shared" si="1591"/>
        <v>1.0647055377211205</v>
      </c>
      <c r="QT234" s="254">
        <f t="shared" si="1362"/>
        <v>168.69524604978437</v>
      </c>
      <c r="QU234" s="255">
        <f t="shared" si="1363"/>
        <v>190.11954229810698</v>
      </c>
      <c r="QV234" s="255">
        <f t="shared" si="1364"/>
        <v>0.58779657402063767</v>
      </c>
      <c r="QW234" s="255">
        <f t="shared" si="1365"/>
        <v>0.72886775178559071</v>
      </c>
      <c r="QX234" s="255">
        <f t="shared" si="1366"/>
        <v>178.72820707365875</v>
      </c>
      <c r="QY234" s="255">
        <f t="shared" si="1202"/>
        <v>0.94386470279008883</v>
      </c>
      <c r="QZ234" s="259">
        <f t="shared" si="1203"/>
        <v>3.2887734042919745E-3</v>
      </c>
      <c r="RA234" s="257">
        <f t="shared" si="1204"/>
        <v>1.1206601228713713</v>
      </c>
      <c r="RB234" s="254">
        <f t="shared" si="1367"/>
        <v>6.4047301139446594E-2</v>
      </c>
      <c r="RC234" s="255">
        <f t="shared" si="1368"/>
        <v>7.2181308384156317E-2</v>
      </c>
      <c r="RD234" s="255">
        <f t="shared" si="1592"/>
        <v>1.9838272432769494E-3</v>
      </c>
      <c r="RE234" s="255">
        <f t="shared" si="1369"/>
        <v>2.4599457816634174E-3</v>
      </c>
      <c r="RF234" s="255">
        <f t="shared" si="1370"/>
        <v>0.60321189677828801</v>
      </c>
      <c r="RG234" s="255">
        <f t="shared" si="1205"/>
        <v>0.1061771186568413</v>
      </c>
      <c r="RH234" s="259">
        <f t="shared" si="1206"/>
        <v>3.2887734042919745E-3</v>
      </c>
      <c r="RI234" s="257">
        <f t="shared" si="1207"/>
        <v>1.0142737996864488</v>
      </c>
      <c r="RJ234" s="254">
        <f t="shared" si="1371"/>
        <v>55.49639432286498</v>
      </c>
      <c r="RK234" s="255">
        <f t="shared" si="1372"/>
        <v>62.544436401868829</v>
      </c>
      <c r="RL234" s="255">
        <f t="shared" si="1593"/>
        <v>1.7189679659043799</v>
      </c>
      <c r="RM234" s="255">
        <f t="shared" si="1373"/>
        <v>2.1315202777214313</v>
      </c>
      <c r="RN234" s="255">
        <f t="shared" si="1374"/>
        <v>522.67753189108782</v>
      </c>
      <c r="RO234" s="255">
        <f t="shared" si="1208"/>
        <v>0.10617711865684129</v>
      </c>
      <c r="RP234" s="259">
        <f t="shared" si="1209"/>
        <v>3.2887734042919745E-3</v>
      </c>
      <c r="RQ234" s="257">
        <f t="shared" si="1210"/>
        <v>1.0142737996864488</v>
      </c>
      <c r="RR234" s="254">
        <f t="shared" si="1375"/>
        <v>0</v>
      </c>
      <c r="RS234" s="255">
        <f t="shared" si="1376"/>
        <v>0</v>
      </c>
      <c r="RT234" s="255">
        <f t="shared" si="1594"/>
        <v>0</v>
      </c>
      <c r="RU234" s="255">
        <f t="shared" si="1377"/>
        <v>0</v>
      </c>
      <c r="RV234" s="255">
        <f t="shared" si="1378"/>
        <v>0</v>
      </c>
      <c r="RW234" s="255"/>
      <c r="RX234" s="259"/>
      <c r="RY234" s="257"/>
      <c r="RZ234" s="260"/>
      <c r="SA234" s="242" t="e">
        <f t="shared" si="1379"/>
        <v>#REF!</v>
      </c>
      <c r="SB234" s="242">
        <f t="shared" si="1380"/>
        <v>0.33941220578259318</v>
      </c>
      <c r="SC234" s="242">
        <f t="shared" si="1381"/>
        <v>0.37095427913589762</v>
      </c>
      <c r="SD234" s="242">
        <f t="shared" si="1382"/>
        <v>2.0677674430095175E-2</v>
      </c>
      <c r="SE234" s="242">
        <f t="shared" si="1383"/>
        <v>0</v>
      </c>
      <c r="SF234" s="262">
        <v>0</v>
      </c>
      <c r="SG234" s="242">
        <f t="shared" si="1384"/>
        <v>0</v>
      </c>
      <c r="SH234" s="262">
        <v>0</v>
      </c>
      <c r="SI234" s="242">
        <f t="shared" si="1385"/>
        <v>0.59245201458972685</v>
      </c>
      <c r="SJ234" s="242">
        <f t="shared" si="1386"/>
        <v>5.0510835224451066E-2</v>
      </c>
      <c r="SK234" s="242">
        <f t="shared" si="1387"/>
        <v>1.318555939594104E-3</v>
      </c>
      <c r="SL234" s="242">
        <f t="shared" si="1388"/>
        <v>6.4447198758359178E-2</v>
      </c>
      <c r="SM234" s="242">
        <f t="shared" si="1389"/>
        <v>0.20597556444763693</v>
      </c>
      <c r="SN234" s="242">
        <f t="shared" si="1390"/>
        <v>0.99997144102767643</v>
      </c>
      <c r="SO234" s="242">
        <f t="shared" si="1391"/>
        <v>0.15319423879651645</v>
      </c>
      <c r="SP234" s="242">
        <f t="shared" si="1392"/>
        <v>4.0570951987457956E-4</v>
      </c>
      <c r="SQ234" s="242">
        <f t="shared" si="1393"/>
        <v>0.27588247351471412</v>
      </c>
      <c r="SR234" s="242">
        <f t="shared" si="1394"/>
        <v>0</v>
      </c>
      <c r="SS234" s="242" t="e">
        <f t="shared" si="1395"/>
        <v>#REF!</v>
      </c>
      <c r="ST234" s="242" t="e">
        <f t="shared" si="1396"/>
        <v>#REF!</v>
      </c>
      <c r="SU234" s="242" t="e">
        <f t="shared" si="1211"/>
        <v>#REF!</v>
      </c>
      <c r="SV234" s="242" t="e">
        <f t="shared" si="1212"/>
        <v>#REF!</v>
      </c>
      <c r="SW234" s="242" t="e">
        <f t="shared" si="1397"/>
        <v>#REF!</v>
      </c>
      <c r="SX234" s="242" t="e">
        <f t="shared" si="1397"/>
        <v>#REF!</v>
      </c>
      <c r="SY234" s="242" t="e">
        <f t="shared" si="1397"/>
        <v>#REF!</v>
      </c>
      <c r="SZ234" s="263" t="e">
        <f t="shared" si="1222"/>
        <v>#REF!</v>
      </c>
      <c r="TA234" s="264">
        <f t="shared" si="1398"/>
        <v>1368.1636100000001</v>
      </c>
      <c r="TB234" s="264">
        <f t="shared" si="1399"/>
        <v>730.44587000000001</v>
      </c>
      <c r="TC234" s="264">
        <f t="shared" si="1400"/>
        <v>866.99590999999987</v>
      </c>
      <c r="TD234" s="264">
        <f t="shared" si="1401"/>
        <v>44.790349999999997</v>
      </c>
      <c r="TE234" s="264">
        <f t="shared" si="1402"/>
        <v>0</v>
      </c>
      <c r="TF234" s="264">
        <f t="shared" si="1402"/>
        <v>0</v>
      </c>
      <c r="TG234" s="264">
        <f t="shared" si="1403"/>
        <v>1327.0049100000001</v>
      </c>
      <c r="TH234" s="264">
        <f t="shared" si="1404"/>
        <v>120.57077999999998</v>
      </c>
      <c r="TI234" s="264">
        <f t="shared" si="1405"/>
        <v>3.1474299999999999</v>
      </c>
      <c r="TJ234" s="264">
        <f t="shared" si="1406"/>
        <v>138.48692</v>
      </c>
      <c r="TK234" s="264">
        <f t="shared" si="1407"/>
        <v>443.06129999999996</v>
      </c>
      <c r="TL234" s="264">
        <f t="shared" si="1408"/>
        <v>2273.8971200000001</v>
      </c>
      <c r="TM234" s="264">
        <f t="shared" si="1409"/>
        <v>330.96436999999997</v>
      </c>
      <c r="TN234" s="264">
        <f t="shared" si="1410"/>
        <v>0.96843999999999997</v>
      </c>
      <c r="TO234" s="264">
        <f t="shared" si="1411"/>
        <v>658.53920000000005</v>
      </c>
      <c r="TP234" s="264">
        <f t="shared" si="1411"/>
        <v>0</v>
      </c>
      <c r="TQ234" s="264"/>
      <c r="TR234" s="264"/>
      <c r="TS234" s="264" t="e">
        <f t="shared" si="1412"/>
        <v>#REF!</v>
      </c>
      <c r="TT234" s="264">
        <f t="shared" si="1413"/>
        <v>821.75089142023637</v>
      </c>
      <c r="TU234" s="264">
        <f t="shared" si="1414"/>
        <v>898.11740521592174</v>
      </c>
      <c r="TV234" s="264">
        <f t="shared" si="1415"/>
        <v>50.062717562703426</v>
      </c>
      <c r="TW234" s="264">
        <f t="shared" si="1415"/>
        <v>0</v>
      </c>
      <c r="TX234" s="264">
        <f t="shared" si="1416"/>
        <v>0</v>
      </c>
      <c r="TY234" s="264">
        <f t="shared" si="1417"/>
        <v>1434.3855725231876</v>
      </c>
      <c r="TZ234" s="264">
        <f t="shared" si="1418"/>
        <v>122.29178316191847</v>
      </c>
      <c r="UA234" s="264">
        <f t="shared" si="1419"/>
        <v>3.1923557853512849</v>
      </c>
      <c r="UB234" s="264">
        <f t="shared" si="1420"/>
        <v>156.03311291386339</v>
      </c>
      <c r="UC234" s="264">
        <f t="shared" si="1421"/>
        <v>498.68743908417372</v>
      </c>
      <c r="UD234" s="264">
        <f t="shared" si="1422"/>
        <v>2421.0308558721072</v>
      </c>
      <c r="UE234" s="264">
        <f t="shared" si="1423"/>
        <v>370.89857155024595</v>
      </c>
      <c r="UF234" s="264">
        <f t="shared" si="1424"/>
        <v>0.98226331856834448</v>
      </c>
      <c r="UG234" s="264">
        <f t="shared" si="1425"/>
        <v>667.93905662647433</v>
      </c>
      <c r="UH234" s="264">
        <f t="shared" si="1425"/>
        <v>0</v>
      </c>
      <c r="UI234" s="191"/>
      <c r="UJ234" s="191"/>
      <c r="UK234" s="191"/>
      <c r="UL234" s="191"/>
      <c r="UM234" s="189"/>
      <c r="UN234" s="191"/>
      <c r="UO234" s="191"/>
      <c r="UP234" s="191"/>
      <c r="UQ234" s="191"/>
      <c r="UR234" s="191"/>
      <c r="US234" s="191"/>
      <c r="UT234" s="191"/>
      <c r="UU234" s="191"/>
      <c r="UV234" s="192"/>
      <c r="UW234" s="191"/>
      <c r="UX234" s="191"/>
      <c r="UY234" s="191"/>
      <c r="UZ234" s="191"/>
      <c r="VA234" s="191"/>
      <c r="VB234" s="191"/>
      <c r="VC234" s="191"/>
      <c r="VD234" s="191"/>
      <c r="VE234" s="191"/>
      <c r="VF234" s="191"/>
      <c r="VG234" s="191"/>
      <c r="VH234" s="191"/>
      <c r="VI234" s="191"/>
      <c r="VJ234" s="191"/>
      <c r="VK234" s="191"/>
      <c r="VL234" s="191"/>
      <c r="VM234" s="191"/>
      <c r="VN234" s="219"/>
      <c r="VO234" s="191"/>
      <c r="VP234" s="191"/>
      <c r="VQ234" s="191"/>
      <c r="VR234" s="191"/>
      <c r="VS234" s="191"/>
      <c r="VT234" s="191"/>
      <c r="VU234" s="191"/>
      <c r="VV234" s="191"/>
    </row>
    <row r="235" spans="1:594" ht="23.1" hidden="1" customHeight="1" thickBot="1" x14ac:dyDescent="0.35">
      <c r="A235" s="265">
        <v>198</v>
      </c>
      <c r="B235" s="266" t="s">
        <v>186</v>
      </c>
      <c r="C235" s="265">
        <v>5</v>
      </c>
      <c r="D235" s="267">
        <v>1700.2</v>
      </c>
      <c r="E235" s="239"/>
      <c r="F235" s="240">
        <f t="shared" si="1426"/>
        <v>1700.2</v>
      </c>
      <c r="G235" s="240"/>
      <c r="H235" s="268">
        <f>1320+184</f>
        <v>1504</v>
      </c>
      <c r="I235" s="269">
        <v>3.0991</v>
      </c>
      <c r="J235" s="269">
        <v>3.0991</v>
      </c>
      <c r="K235" s="269">
        <f t="shared" si="1220"/>
        <v>2.5656999999999996</v>
      </c>
      <c r="L235" s="269">
        <f t="shared" si="1221"/>
        <v>2.7719999999999998</v>
      </c>
      <c r="M235" s="269">
        <v>0.57299999999999995</v>
      </c>
      <c r="N235" s="269">
        <v>0.20630000000000001</v>
      </c>
      <c r="O235" s="269">
        <v>0.3271</v>
      </c>
      <c r="P235" s="269">
        <v>1.7600000000000001E-2</v>
      </c>
      <c r="Q235" s="269">
        <v>0</v>
      </c>
      <c r="R235" s="269">
        <v>0</v>
      </c>
      <c r="S235" s="269">
        <v>0.55479999999999996</v>
      </c>
      <c r="T235" s="269">
        <v>4.07E-2</v>
      </c>
      <c r="U235" s="269">
        <v>1.1000000000000001E-3</v>
      </c>
      <c r="V235" s="269">
        <v>4.02E-2</v>
      </c>
      <c r="W235" s="269">
        <v>0.10489999999999999</v>
      </c>
      <c r="X235" s="269">
        <v>0.8367</v>
      </c>
      <c r="Y235" s="269">
        <v>9.9400000000000002E-2</v>
      </c>
      <c r="Z235" s="269">
        <v>5.0000000000000001E-4</v>
      </c>
      <c r="AA235" s="269">
        <v>0.29680000000000001</v>
      </c>
      <c r="AB235" s="269">
        <v>0</v>
      </c>
      <c r="AC235" s="244">
        <v>133.66</v>
      </c>
      <c r="AD235" s="243">
        <f t="shared" si="1217"/>
        <v>29.405200000000001</v>
      </c>
      <c r="AE235" s="243">
        <f t="shared" si="1223"/>
        <v>0</v>
      </c>
      <c r="AF235" s="243">
        <f t="shared" si="1427"/>
        <v>0</v>
      </c>
      <c r="AG235" s="243">
        <f t="shared" si="1428"/>
        <v>0</v>
      </c>
      <c r="AH235" s="244">
        <v>4.8708174877083303</v>
      </c>
      <c r="AI235" s="243">
        <f t="shared" si="1224"/>
        <v>19.081219607365952</v>
      </c>
      <c r="AJ235" s="243">
        <f t="shared" si="1429"/>
        <v>0.61505731550244669</v>
      </c>
      <c r="AK235" s="243">
        <f t="shared" si="1430"/>
        <v>16.276189650752723</v>
      </c>
      <c r="AL235" s="243">
        <f t="shared" si="1225"/>
        <v>9.350861854753715</v>
      </c>
      <c r="AM235" s="243">
        <f t="shared" si="1431"/>
        <v>235.64171873979356</v>
      </c>
      <c r="AN235" s="244">
        <v>354.13</v>
      </c>
      <c r="AO235" s="244">
        <v>77.908600000000007</v>
      </c>
      <c r="AP235" s="243">
        <f t="shared" si="1432"/>
        <v>0</v>
      </c>
      <c r="AQ235" s="243">
        <f t="shared" si="1433"/>
        <v>0</v>
      </c>
      <c r="AR235" s="243">
        <f t="shared" si="1434"/>
        <v>0</v>
      </c>
      <c r="AS235" s="244">
        <v>45.022915411258303</v>
      </c>
      <c r="AT235" s="244" t="e">
        <f t="shared" si="1226"/>
        <v>#REF!</v>
      </c>
      <c r="AU235" s="243">
        <f t="shared" si="1227"/>
        <v>54.204664835828211</v>
      </c>
      <c r="AV235" s="243">
        <f t="shared" si="1435"/>
        <v>1.7472140841964041</v>
      </c>
      <c r="AW235" s="243">
        <f t="shared" si="1436"/>
        <v>46.236321523329288</v>
      </c>
      <c r="AX235" s="243">
        <f t="shared" si="1228"/>
        <v>26.563309012354324</v>
      </c>
      <c r="AY235" s="243">
        <f t="shared" si="1437"/>
        <v>669.395387111329</v>
      </c>
      <c r="AZ235" s="244">
        <v>68</v>
      </c>
      <c r="BA235" s="243">
        <f t="shared" si="1438"/>
        <v>346.60733333333332</v>
      </c>
      <c r="BB235" s="243">
        <f t="shared" si="1439"/>
        <v>36.146193333333336</v>
      </c>
      <c r="BC235" s="243">
        <f t="shared" si="1440"/>
        <v>28.916954666666669</v>
      </c>
      <c r="BD235" s="243">
        <f t="shared" si="1441"/>
        <v>7.2292386666666673</v>
      </c>
      <c r="BE235" s="244">
        <v>13.5548225</v>
      </c>
      <c r="BF235" s="243">
        <f t="shared" si="1442"/>
        <v>10.843858000000001</v>
      </c>
      <c r="BG235" s="243">
        <f t="shared" si="1443"/>
        <v>2.7109644999999993</v>
      </c>
      <c r="BH235" s="243">
        <f t="shared" si="1229"/>
        <v>45.029331740794184</v>
      </c>
      <c r="BI235" s="243">
        <f t="shared" si="1444"/>
        <v>1.451459627280355</v>
      </c>
      <c r="BJ235" s="243">
        <f t="shared" si="1445"/>
        <v>38.409805994628385</v>
      </c>
      <c r="BK235" s="243">
        <f t="shared" si="1230"/>
        <v>22.066884045373044</v>
      </c>
      <c r="BL235" s="243">
        <f t="shared" si="1446"/>
        <v>556.08547794340063</v>
      </c>
      <c r="BM235" s="244">
        <v>10.96</v>
      </c>
      <c r="BN235" s="243">
        <f t="shared" si="1447"/>
        <v>2.4112</v>
      </c>
      <c r="BO235" s="243">
        <f t="shared" si="1231"/>
        <v>0</v>
      </c>
      <c r="BP235" s="243">
        <f t="shared" si="1448"/>
        <v>0</v>
      </c>
      <c r="BQ235" s="243">
        <f t="shared" si="1449"/>
        <v>0</v>
      </c>
      <c r="BR235" s="244">
        <v>1.28695594054167</v>
      </c>
      <c r="BS235" s="243">
        <f t="shared" si="1232"/>
        <v>1.6654884206776137</v>
      </c>
      <c r="BT235" s="243">
        <f t="shared" si="1450"/>
        <v>5.3684767436298637E-2</v>
      </c>
      <c r="BU235" s="243">
        <f t="shared" si="1451"/>
        <v>1.42065370840431</v>
      </c>
      <c r="BV235" s="243">
        <f t="shared" si="1233"/>
        <v>0.81618221806096436</v>
      </c>
      <c r="BW235" s="243">
        <f t="shared" si="1452"/>
        <v>20.567791895136303</v>
      </c>
      <c r="BX235" s="244">
        <v>0</v>
      </c>
      <c r="BY235" s="243">
        <f t="shared" si="1234"/>
        <v>0</v>
      </c>
      <c r="BZ235" s="243">
        <f t="shared" si="1453"/>
        <v>0</v>
      </c>
      <c r="CA235" s="243">
        <f t="shared" si="1454"/>
        <v>0</v>
      </c>
      <c r="CB235" s="243">
        <f t="shared" si="1235"/>
        <v>0</v>
      </c>
      <c r="CC235" s="243">
        <f t="shared" si="1455"/>
        <v>0</v>
      </c>
      <c r="CD235" s="245"/>
      <c r="CE235" s="243">
        <f t="shared" si="1236"/>
        <v>0</v>
      </c>
      <c r="CF235" s="243">
        <f t="shared" si="1456"/>
        <v>0</v>
      </c>
      <c r="CG235" s="243">
        <f t="shared" si="1457"/>
        <v>0</v>
      </c>
      <c r="CH235" s="243">
        <f t="shared" si="1237"/>
        <v>0</v>
      </c>
      <c r="CI235" s="243">
        <f t="shared" si="1458"/>
        <v>0</v>
      </c>
      <c r="CJ235" s="245"/>
      <c r="CK235" s="243">
        <f t="shared" si="1238"/>
        <v>0</v>
      </c>
      <c r="CL235" s="243">
        <f t="shared" si="1459"/>
        <v>0</v>
      </c>
      <c r="CM235" s="243">
        <f t="shared" si="1460"/>
        <v>0</v>
      </c>
      <c r="CN235" s="243">
        <f t="shared" si="1239"/>
        <v>0</v>
      </c>
      <c r="CO235" s="243">
        <f t="shared" si="1461"/>
        <v>0</v>
      </c>
      <c r="CP235" s="243">
        <v>0</v>
      </c>
      <c r="CQ235" s="243">
        <f t="shared" si="1240"/>
        <v>0</v>
      </c>
      <c r="CR235" s="243">
        <f t="shared" si="1595"/>
        <v>0</v>
      </c>
      <c r="CS235" s="243">
        <f t="shared" si="1462"/>
        <v>0</v>
      </c>
      <c r="CT235" s="243">
        <f t="shared" si="1241"/>
        <v>0</v>
      </c>
      <c r="CU235" s="243">
        <f t="shared" si="1463"/>
        <v>0</v>
      </c>
      <c r="CV235" s="243"/>
      <c r="CW235" s="243">
        <f t="shared" si="1242"/>
        <v>0</v>
      </c>
      <c r="CX235" s="243">
        <f t="shared" si="1596"/>
        <v>0</v>
      </c>
      <c r="CY235" s="243">
        <f t="shared" si="1464"/>
        <v>0</v>
      </c>
      <c r="CZ235" s="243">
        <f t="shared" si="1243"/>
        <v>0</v>
      </c>
      <c r="DA235" s="243">
        <f t="shared" si="1465"/>
        <v>0</v>
      </c>
      <c r="DB235" s="244">
        <v>16.57</v>
      </c>
      <c r="DC235" s="243">
        <f t="shared" si="1466"/>
        <v>3.6454</v>
      </c>
      <c r="DD235" s="243">
        <f t="shared" si="1244"/>
        <v>0</v>
      </c>
      <c r="DE235" s="244">
        <v>0.68692779349500099</v>
      </c>
      <c r="DF235" s="244">
        <v>7.4534391687500007E-2</v>
      </c>
      <c r="DG235" s="243">
        <f t="shared" si="1245"/>
        <v>2.3834322143444546</v>
      </c>
      <c r="DH235" s="243">
        <f t="shared" si="1246"/>
        <v>1.168014719976348</v>
      </c>
      <c r="DI235" s="243">
        <f t="shared" si="1467"/>
        <v>29.433970943403963</v>
      </c>
      <c r="DJ235" s="244">
        <v>115.08</v>
      </c>
      <c r="DK235" s="243">
        <f t="shared" si="1468"/>
        <v>25.317599999999999</v>
      </c>
      <c r="DL235" s="243">
        <f t="shared" si="1247"/>
        <v>0</v>
      </c>
      <c r="DM235" s="244">
        <v>4.8523833450450198</v>
      </c>
      <c r="DN235" s="244">
        <v>5.10225943666667</v>
      </c>
      <c r="DO235" s="243">
        <f t="shared" si="1248"/>
        <v>17.08331664580426</v>
      </c>
      <c r="DP235" s="243">
        <f t="shared" si="1249"/>
        <v>8.3717779713757974</v>
      </c>
      <c r="DQ235" s="243">
        <f t="shared" si="1469"/>
        <v>210.96880487867008</v>
      </c>
      <c r="DR235" s="244">
        <v>21.45</v>
      </c>
      <c r="DS235" s="243">
        <f t="shared" si="1470"/>
        <v>4.7190000000000003</v>
      </c>
      <c r="DT235" s="243">
        <f t="shared" si="1250"/>
        <v>0</v>
      </c>
      <c r="DU235" s="244">
        <v>0.90726240838000005</v>
      </c>
      <c r="DV235" s="244">
        <v>0</v>
      </c>
      <c r="DW235" s="243">
        <f t="shared" si="1251"/>
        <v>3.07645802782468</v>
      </c>
      <c r="DX235" s="243">
        <f t="shared" si="1252"/>
        <v>1.5076360218102343</v>
      </c>
      <c r="DY235" s="243">
        <f t="shared" si="1253"/>
        <v>37.992427749617896</v>
      </c>
      <c r="DZ235" s="244">
        <v>91.88</v>
      </c>
      <c r="EA235" s="243">
        <f t="shared" si="1471"/>
        <v>20.2136</v>
      </c>
      <c r="EB235" s="243">
        <f t="shared" si="1254"/>
        <v>0</v>
      </c>
      <c r="EC235" s="244">
        <v>3.8075231351100101</v>
      </c>
      <c r="ED235" s="244">
        <v>3.6958127E-2</v>
      </c>
      <c r="EE235" s="243">
        <f t="shared" si="1255"/>
        <v>13.173112132308843</v>
      </c>
      <c r="EF235" s="243">
        <f t="shared" si="1256"/>
        <v>6.4555596697209428</v>
      </c>
      <c r="EG235" s="243">
        <f t="shared" si="1257"/>
        <v>162.68010367696775</v>
      </c>
      <c r="EH235" s="244">
        <v>5.57</v>
      </c>
      <c r="EI235" s="243">
        <f t="shared" si="1472"/>
        <v>1.2254</v>
      </c>
      <c r="EJ235" s="243">
        <f t="shared" si="1258"/>
        <v>0</v>
      </c>
      <c r="EK235" s="244">
        <v>0.23511581378499999</v>
      </c>
      <c r="EL235" s="244">
        <v>0</v>
      </c>
      <c r="EM235" s="243">
        <f t="shared" si="1259"/>
        <v>0.79882099267781903</v>
      </c>
      <c r="EN235" s="243">
        <f t="shared" si="1260"/>
        <v>0.391466840323141</v>
      </c>
      <c r="EO235" s="243">
        <f t="shared" si="1473"/>
        <v>9.8649643761431509</v>
      </c>
      <c r="EP235" s="244">
        <v>0</v>
      </c>
      <c r="EQ235" s="244">
        <v>197.22319999999999</v>
      </c>
      <c r="ER235" s="244">
        <v>0</v>
      </c>
      <c r="ES235" s="244">
        <v>0</v>
      </c>
      <c r="ET235" s="244">
        <v>0</v>
      </c>
      <c r="EU235" s="243">
        <f t="shared" si="1261"/>
        <v>22.408886712720214</v>
      </c>
      <c r="EV235" s="243">
        <f t="shared" si="1474"/>
        <v>0.72232016550994294</v>
      </c>
      <c r="EW235" s="243">
        <f t="shared" si="1475"/>
        <v>19.114673878480449</v>
      </c>
      <c r="EX235" s="243">
        <f t="shared" si="1262"/>
        <v>10.98160433563601</v>
      </c>
      <c r="EY235" s="243">
        <f t="shared" si="1476"/>
        <v>276.73642925802744</v>
      </c>
      <c r="EZ235" s="245">
        <f t="shared" si="1477"/>
        <v>250.54999999999998</v>
      </c>
      <c r="FA235" s="245">
        <f t="shared" si="1477"/>
        <v>55.120999999999995</v>
      </c>
      <c r="FB235" s="245">
        <f t="shared" si="1477"/>
        <v>0</v>
      </c>
      <c r="FC235" s="245">
        <f t="shared" si="1478"/>
        <v>0</v>
      </c>
      <c r="FD235" s="245">
        <f t="shared" si="1479"/>
        <v>0</v>
      </c>
      <c r="FE235" s="245">
        <f t="shared" si="1480"/>
        <v>15.702964451169201</v>
      </c>
      <c r="FF235" s="245">
        <f t="shared" si="1481"/>
        <v>58.924026725680278</v>
      </c>
      <c r="FG235" s="245">
        <f t="shared" si="1482"/>
        <v>1.8993363339574436</v>
      </c>
      <c r="FH235" s="245">
        <f t="shared" si="1483"/>
        <v>50.261914788872687</v>
      </c>
      <c r="FI235" s="245">
        <f t="shared" si="1484"/>
        <v>28.876059558842474</v>
      </c>
      <c r="FJ235" s="245">
        <f t="shared" si="1484"/>
        <v>727.67670088283035</v>
      </c>
      <c r="FK235" s="244">
        <f t="shared" si="1263"/>
        <v>49.277900106850581</v>
      </c>
      <c r="FL235" s="244">
        <v>5.5990516376124004</v>
      </c>
      <c r="FM235" s="243">
        <f t="shared" si="1485"/>
        <v>0.18047785940580391</v>
      </c>
      <c r="FN235" s="243">
        <f t="shared" si="1486"/>
        <v>4.7759644400799992</v>
      </c>
      <c r="FO235" s="244">
        <v>2.7438475818806198</v>
      </c>
      <c r="FP235" s="244">
        <f t="shared" si="1487"/>
        <v>69.144959191612315</v>
      </c>
      <c r="FQ235" s="244">
        <f t="shared" si="1264"/>
        <v>1.2628000027381605</v>
      </c>
      <c r="FR235" s="244">
        <v>0.14348181249559999</v>
      </c>
      <c r="FS235" s="243">
        <f t="shared" si="1488"/>
        <v>4.6249422328802315E-3</v>
      </c>
      <c r="FT235" s="243">
        <f t="shared" si="1489"/>
        <v>0.12238930423035504</v>
      </c>
      <c r="FU235" s="244">
        <v>7.0314090624780001E-2</v>
      </c>
      <c r="FV235" s="244">
        <f t="shared" si="1490"/>
        <v>1.7719150870302482</v>
      </c>
      <c r="FW235" s="270">
        <v>5.8640000000000003E-3</v>
      </c>
      <c r="FX235" s="243">
        <f t="shared" si="1491"/>
        <v>26.292694132133285</v>
      </c>
      <c r="FY235" s="243">
        <f t="shared" si="1492"/>
        <v>5.7843927090693228</v>
      </c>
      <c r="FZ235" s="243">
        <f t="shared" si="1265"/>
        <v>0</v>
      </c>
      <c r="GA235" s="243">
        <f t="shared" si="1493"/>
        <v>0</v>
      </c>
      <c r="GB235" s="243">
        <f t="shared" si="1494"/>
        <v>0</v>
      </c>
      <c r="GC235" s="243">
        <f t="shared" si="1495"/>
        <v>0.45661522892581707</v>
      </c>
      <c r="GD235" s="243">
        <f t="shared" si="1266"/>
        <v>3.6965430235129491</v>
      </c>
      <c r="GE235" s="243">
        <f t="shared" si="1496"/>
        <v>0.11915306649494754</v>
      </c>
      <c r="GF235" s="243">
        <f t="shared" si="1497"/>
        <v>3.1531336330114774</v>
      </c>
      <c r="GG235" s="243">
        <f t="shared" si="1267"/>
        <v>1.811512254682069</v>
      </c>
      <c r="GH235" s="247">
        <f t="shared" si="1498"/>
        <v>45.650108817988141</v>
      </c>
      <c r="GI235" s="244">
        <v>80</v>
      </c>
      <c r="GJ235" s="244">
        <v>4089.57</v>
      </c>
      <c r="GK235" s="244">
        <v>899.70540000000005</v>
      </c>
      <c r="GL235" s="244">
        <v>2508.4334888797898</v>
      </c>
      <c r="GM235" s="244">
        <v>71.022008333333304</v>
      </c>
      <c r="GN235" s="271">
        <v>68.25</v>
      </c>
      <c r="GO235" s="243">
        <f t="shared" si="1499"/>
        <v>15.015000000000001</v>
      </c>
      <c r="GP235" s="243">
        <f t="shared" si="1268"/>
        <v>0</v>
      </c>
      <c r="GQ235" s="243">
        <f t="shared" si="1500"/>
        <v>0</v>
      </c>
      <c r="GR235" s="243">
        <f t="shared" si="1501"/>
        <v>0</v>
      </c>
      <c r="GS235" s="244">
        <v>1.3648202733333299</v>
      </c>
      <c r="GT235" s="244">
        <v>0.57847357641666697</v>
      </c>
      <c r="GU235" s="245"/>
      <c r="GV235" s="243">
        <f t="shared" si="1269"/>
        <v>9.6815334294506048</v>
      </c>
      <c r="GW235" s="243">
        <f t="shared" si="1502"/>
        <v>0.31207114029369404</v>
      </c>
      <c r="GX235" s="243">
        <f t="shared" si="1503"/>
        <v>8.2583020084843106</v>
      </c>
      <c r="GY235" s="243">
        <f t="shared" si="1270"/>
        <v>4.744491363960031</v>
      </c>
      <c r="GZ235" s="243">
        <f t="shared" si="1504"/>
        <v>119.56118237179278</v>
      </c>
      <c r="HA235" s="244">
        <v>0</v>
      </c>
      <c r="HB235" s="244">
        <v>44</v>
      </c>
      <c r="HC235" s="244">
        <v>0</v>
      </c>
      <c r="HD235" s="244">
        <v>0</v>
      </c>
      <c r="HE235" s="244">
        <v>53.8</v>
      </c>
      <c r="HF235" s="243">
        <f t="shared" si="1505"/>
        <v>11.836</v>
      </c>
      <c r="HG235" s="243">
        <f t="shared" si="1271"/>
        <v>0</v>
      </c>
      <c r="HH235" s="244">
        <v>2.31234801561</v>
      </c>
      <c r="HI235" s="244">
        <v>57.1341553526333</v>
      </c>
      <c r="HJ235" s="243">
        <f t="shared" si="1272"/>
        <v>14.212119303015104</v>
      </c>
      <c r="HK235" s="243">
        <f t="shared" si="1273"/>
        <v>6.9647311335629203</v>
      </c>
      <c r="HL235" s="243">
        <f t="shared" si="1274"/>
        <v>175.51122456578557</v>
      </c>
      <c r="HM235" s="244">
        <v>51.48</v>
      </c>
      <c r="HN235" s="243">
        <f t="shared" si="1506"/>
        <v>11.3256</v>
      </c>
      <c r="HO235" s="243">
        <f t="shared" si="1275"/>
        <v>0</v>
      </c>
      <c r="HP235" s="244">
        <v>2.2195107163649901</v>
      </c>
      <c r="HQ235" s="244">
        <v>50.1042548102333</v>
      </c>
      <c r="HR235" s="243">
        <f t="shared" si="1276"/>
        <v>13.081224264654955</v>
      </c>
      <c r="HS235" s="243">
        <f t="shared" si="1277"/>
        <v>6.4105294895626628</v>
      </c>
      <c r="HT235" s="243">
        <f t="shared" si="1278"/>
        <v>161.54534313697908</v>
      </c>
      <c r="HU235" s="244">
        <v>35.17</v>
      </c>
      <c r="HV235" s="243">
        <f t="shared" si="1507"/>
        <v>7.7374000000000001</v>
      </c>
      <c r="HW235" s="243">
        <f t="shared" si="1279"/>
        <v>0</v>
      </c>
      <c r="HX235" s="244">
        <v>1.43650513002</v>
      </c>
      <c r="HY235" s="244">
        <v>79.210670508899995</v>
      </c>
      <c r="HZ235" s="243">
        <f t="shared" si="1280"/>
        <v>14.038513158344347</v>
      </c>
      <c r="IA235" s="243">
        <f t="shared" si="1281"/>
        <v>6.8796544398632182</v>
      </c>
      <c r="IB235" s="243">
        <f t="shared" si="1282"/>
        <v>173.36729188455311</v>
      </c>
      <c r="IC235" s="244">
        <v>15.4</v>
      </c>
      <c r="ID235" s="243">
        <f t="shared" si="1508"/>
        <v>3.3879999999999999</v>
      </c>
      <c r="IE235" s="243">
        <f t="shared" si="1283"/>
        <v>0</v>
      </c>
      <c r="IF235" s="244">
        <v>0.68139431903500003</v>
      </c>
      <c r="IG235" s="244">
        <v>1.0148121155916701</v>
      </c>
      <c r="IH235" s="243">
        <f t="shared" si="1284"/>
        <v>2.3274557019332591</v>
      </c>
      <c r="II235" s="243">
        <f t="shared" si="1285"/>
        <v>1.1405831068279966</v>
      </c>
      <c r="IJ235" s="243">
        <f t="shared" si="1509"/>
        <v>28.742694292065512</v>
      </c>
      <c r="IK235" s="244">
        <v>13.99</v>
      </c>
      <c r="IL235" s="243">
        <f t="shared" si="1510"/>
        <v>3.0777999999999999</v>
      </c>
      <c r="IM235" s="243">
        <f t="shared" si="1286"/>
        <v>0</v>
      </c>
      <c r="IN235" s="244">
        <v>0.64243259475500003</v>
      </c>
      <c r="IO235" s="244">
        <v>28.480906871679998</v>
      </c>
      <c r="IP235" s="243">
        <f t="shared" si="1287"/>
        <v>5.2483278409173035</v>
      </c>
      <c r="IQ235" s="243">
        <f t="shared" si="1288"/>
        <v>2.5719733653676151</v>
      </c>
      <c r="IR235" s="243">
        <f t="shared" si="1511"/>
        <v>64.8137288072639</v>
      </c>
      <c r="IS235" s="244">
        <v>1.56</v>
      </c>
      <c r="IT235" s="243">
        <f t="shared" si="1512"/>
        <v>0.34320000000000001</v>
      </c>
      <c r="IU235" s="243">
        <f t="shared" si="1289"/>
        <v>0</v>
      </c>
      <c r="IV235" s="244">
        <v>6.8145116980000003E-2</v>
      </c>
      <c r="IW235" s="244">
        <v>0.16169084968439501</v>
      </c>
      <c r="IX235" s="243">
        <f t="shared" si="1290"/>
        <v>0.24235972913501092</v>
      </c>
      <c r="IY235" s="243">
        <f t="shared" si="1291"/>
        <v>0.11876978478997031</v>
      </c>
      <c r="IZ235" s="243">
        <f t="shared" si="1513"/>
        <v>2.9929985767072518</v>
      </c>
      <c r="JA235" s="244">
        <v>27.476375000000001</v>
      </c>
      <c r="JB235" s="243">
        <f t="shared" si="1514"/>
        <v>6.0448025000000003</v>
      </c>
      <c r="JC235" s="244">
        <v>199.690791666667</v>
      </c>
      <c r="JD235" s="243">
        <f t="shared" si="1292"/>
        <v>0</v>
      </c>
      <c r="JE235" s="243">
        <f t="shared" si="1293"/>
        <v>26.498001234673406</v>
      </c>
      <c r="JF235" s="243">
        <f t="shared" si="1294"/>
        <v>12.98549852006702</v>
      </c>
      <c r="JG235" s="243">
        <f t="shared" si="1515"/>
        <v>327.23456270568892</v>
      </c>
      <c r="JH235" s="244">
        <v>12.288</v>
      </c>
      <c r="JI235" s="243">
        <f t="shared" si="1516"/>
        <v>2.70336</v>
      </c>
      <c r="JJ235" s="244">
        <v>15.492000000000001</v>
      </c>
      <c r="JK235" s="243">
        <f t="shared" si="1295"/>
        <v>0</v>
      </c>
      <c r="JL235" s="243">
        <f t="shared" si="1296"/>
        <v>3.4635791370541948</v>
      </c>
      <c r="JM235" s="243">
        <f t="shared" si="1297"/>
        <v>1.6973469568527098</v>
      </c>
      <c r="JN235" s="243">
        <f t="shared" si="1517"/>
        <v>42.773143312688283</v>
      </c>
      <c r="JO235" s="244">
        <v>0</v>
      </c>
      <c r="JP235" s="243">
        <f t="shared" si="1518"/>
        <v>0</v>
      </c>
      <c r="JQ235" s="244">
        <v>0</v>
      </c>
      <c r="JR235" s="243">
        <f t="shared" si="1298"/>
        <v>0</v>
      </c>
      <c r="JS235" s="243">
        <f t="shared" si="1299"/>
        <v>0</v>
      </c>
      <c r="JT235" s="243">
        <f t="shared" si="1300"/>
        <v>0</v>
      </c>
      <c r="JU235" s="243">
        <f t="shared" si="1519"/>
        <v>0</v>
      </c>
      <c r="JV235" s="244">
        <v>1.1202380952380999</v>
      </c>
      <c r="JW235" s="243">
        <f t="shared" si="1520"/>
        <v>0.24645238095238198</v>
      </c>
      <c r="JX235" s="244">
        <v>2.2983333333333298</v>
      </c>
      <c r="JY235" s="243">
        <f t="shared" si="1301"/>
        <v>0</v>
      </c>
      <c r="JZ235" s="243">
        <f t="shared" si="1302"/>
        <v>0.41642719186708949</v>
      </c>
      <c r="KA235" s="243">
        <f t="shared" si="1303"/>
        <v>0.20407255006954506</v>
      </c>
      <c r="KB235" s="243">
        <f t="shared" si="1521"/>
        <v>5.1426282617525354</v>
      </c>
      <c r="KC235" s="244">
        <v>57.48</v>
      </c>
      <c r="KD235" s="243">
        <f t="shared" si="1522"/>
        <v>12.6456</v>
      </c>
      <c r="KE235" s="244">
        <v>32.326666666666704</v>
      </c>
      <c r="KF235" s="243">
        <f t="shared" si="1304"/>
        <v>0</v>
      </c>
      <c r="KG235" s="243">
        <f t="shared" si="1305"/>
        <v>11.640827434068282</v>
      </c>
      <c r="KH235" s="243">
        <f t="shared" si="1306"/>
        <v>5.7046547050367495</v>
      </c>
      <c r="KI235" s="243">
        <f t="shared" si="1523"/>
        <v>143.75729856692607</v>
      </c>
      <c r="KJ235" s="244">
        <v>16.4157222222222</v>
      </c>
      <c r="KK235" s="243">
        <f t="shared" si="1524"/>
        <v>3.6114588888888841</v>
      </c>
      <c r="KL235" s="244">
        <v>15.9117777777778</v>
      </c>
      <c r="KM235" s="243">
        <f t="shared" si="1307"/>
        <v>0</v>
      </c>
      <c r="KN235" s="243">
        <f t="shared" si="1308"/>
        <v>4.0834549805206493</v>
      </c>
      <c r="KO235" s="243">
        <f t="shared" si="1309"/>
        <v>2.0011206934704768</v>
      </c>
      <c r="KP235" s="243">
        <f t="shared" si="1525"/>
        <v>50.428241475456012</v>
      </c>
      <c r="KQ235" s="243">
        <f t="shared" si="1526"/>
        <v>286.18033531746033</v>
      </c>
      <c r="KR235" s="243">
        <f t="shared" si="1526"/>
        <v>62.959673769841274</v>
      </c>
      <c r="KS235" s="243">
        <f t="shared" si="1527"/>
        <v>489.18639584593251</v>
      </c>
      <c r="KT235" s="243">
        <f t="shared" si="1528"/>
        <v>0</v>
      </c>
      <c r="KU235" s="243">
        <f t="shared" si="1529"/>
        <v>0</v>
      </c>
      <c r="KV235" s="243">
        <f t="shared" si="1530"/>
        <v>0</v>
      </c>
      <c r="KW235" s="243">
        <f t="shared" si="1531"/>
        <v>95.252289976183619</v>
      </c>
      <c r="KX235" s="243">
        <f t="shared" si="1532"/>
        <v>3.0703287826317043</v>
      </c>
      <c r="KY235" s="243">
        <f t="shared" si="1533"/>
        <v>81.249750708931387</v>
      </c>
      <c r="KZ235" s="243">
        <f t="shared" si="1534"/>
        <v>46.67893474547089</v>
      </c>
      <c r="LA235" s="243">
        <f t="shared" si="1534"/>
        <v>1176.3091555858662</v>
      </c>
      <c r="LB235" s="244">
        <v>62.72</v>
      </c>
      <c r="LC235" s="243">
        <f t="shared" si="1535"/>
        <v>13.798399999999999</v>
      </c>
      <c r="LD235" s="243">
        <f t="shared" si="1310"/>
        <v>0</v>
      </c>
      <c r="LE235" s="243">
        <f t="shared" si="1536"/>
        <v>0</v>
      </c>
      <c r="LF235" s="243">
        <f t="shared" si="1537"/>
        <v>0</v>
      </c>
      <c r="LG235" s="244">
        <v>5.4263884687166701</v>
      </c>
      <c r="LH235" s="243">
        <f t="shared" si="1311"/>
        <v>9.3107275487533592</v>
      </c>
      <c r="LI235" s="243">
        <f t="shared" si="1538"/>
        <v>0.30011871407319568</v>
      </c>
      <c r="LJ235" s="243">
        <f t="shared" si="1539"/>
        <v>7.9420063543263897</v>
      </c>
      <c r="LK235" s="243">
        <f t="shared" si="1312"/>
        <v>4.562775800873502</v>
      </c>
      <c r="LL235" s="243">
        <f t="shared" si="1540"/>
        <v>114.98195018201223</v>
      </c>
      <c r="LM235" s="243">
        <f t="shared" si="1313"/>
        <v>0.54166666784117723</v>
      </c>
      <c r="LN235" s="244">
        <v>6.1545228937110799E-2</v>
      </c>
      <c r="LO235" s="243">
        <f t="shared" si="1541"/>
        <v>1.9838272432769494E-3</v>
      </c>
      <c r="LP235" s="243">
        <f t="shared" si="1542"/>
        <v>5.2497787819218517E-2</v>
      </c>
      <c r="LQ235" s="243">
        <f t="shared" si="1314"/>
        <v>3.0160594838914402E-2</v>
      </c>
      <c r="LR235" s="243">
        <f t="shared" si="1543"/>
        <v>0.7600469899406429</v>
      </c>
      <c r="LS235" s="244">
        <v>359.59331333333398</v>
      </c>
      <c r="LT235" s="243">
        <f t="shared" si="1315"/>
        <v>40.857697376061154</v>
      </c>
      <c r="LU235" s="243">
        <f t="shared" si="1544"/>
        <v>1.3169926337428992</v>
      </c>
      <c r="LV235" s="243">
        <f t="shared" si="1545"/>
        <v>34.851421705199563</v>
      </c>
      <c r="LW235" s="243">
        <f t="shared" si="1316"/>
        <v>20.022550535469758</v>
      </c>
      <c r="LX235" s="243">
        <f t="shared" si="1546"/>
        <v>504.56827349383781</v>
      </c>
      <c r="LY235" s="245">
        <f t="shared" si="1317"/>
        <v>0</v>
      </c>
      <c r="LZ235" s="244">
        <v>0</v>
      </c>
      <c r="MA235" s="249">
        <f t="shared" si="1547"/>
        <v>0</v>
      </c>
      <c r="MB235" s="249">
        <f t="shared" si="1548"/>
        <v>0</v>
      </c>
      <c r="MC235" s="249">
        <f t="shared" si="1318"/>
        <v>0</v>
      </c>
      <c r="MD235" s="247">
        <f t="shared" si="1549"/>
        <v>0</v>
      </c>
      <c r="ME235" s="250">
        <f t="shared" si="1550"/>
        <v>4242.1146682925701</v>
      </c>
      <c r="MF235" s="251">
        <f t="shared" si="1597"/>
        <v>1455.146495928504</v>
      </c>
      <c r="MG235" s="252" t="e">
        <f t="shared" si="1551"/>
        <v>#REF!</v>
      </c>
      <c r="MH235" s="252" t="e">
        <f t="shared" si="1598"/>
        <v>#REF!</v>
      </c>
      <c r="MI235" s="252">
        <f t="shared" si="1552"/>
        <v>359.59331333333398</v>
      </c>
      <c r="MJ235" s="252">
        <f t="shared" si="1553"/>
        <v>0</v>
      </c>
      <c r="MK235" s="252">
        <f t="shared" si="1599"/>
        <v>346.60733333333332</v>
      </c>
      <c r="ML235" s="252">
        <f t="shared" si="1554"/>
        <v>0</v>
      </c>
      <c r="MM235" s="252">
        <f t="shared" si="1555"/>
        <v>0</v>
      </c>
      <c r="MN235" s="252">
        <f t="shared" si="1556"/>
        <v>197.22319999999999</v>
      </c>
      <c r="MO235" s="252">
        <f t="shared" si="1557"/>
        <v>49.277900106850581</v>
      </c>
      <c r="MP235" s="253">
        <f t="shared" si="1558"/>
        <v>1.2628000027381605</v>
      </c>
      <c r="MQ235" s="254">
        <f t="shared" si="1600"/>
        <v>0</v>
      </c>
      <c r="MR235" s="255">
        <f t="shared" si="1559"/>
        <v>0</v>
      </c>
      <c r="MS235" s="255">
        <f t="shared" si="1601"/>
        <v>0</v>
      </c>
      <c r="MT235" s="255">
        <f t="shared" si="1602"/>
        <v>365.91648807607322</v>
      </c>
      <c r="MU235" s="255">
        <f t="shared" si="1319"/>
        <v>11.794823260001293</v>
      </c>
      <c r="MV235" s="255">
        <f t="shared" si="1560"/>
        <v>380.79253109359161</v>
      </c>
      <c r="MW235" s="255" t="e">
        <f t="shared" si="1320"/>
        <v>#REF!</v>
      </c>
      <c r="MX235" s="255" t="e">
        <f t="shared" si="1321"/>
        <v>#REF!</v>
      </c>
      <c r="MY235" s="256" t="e">
        <f t="shared" si="1561"/>
        <v>#REF!</v>
      </c>
      <c r="MZ235" s="254">
        <f t="shared" si="1562"/>
        <v>182.92215137391833</v>
      </c>
      <c r="NA235" s="255">
        <f t="shared" si="1322"/>
        <v>206.15326459840594</v>
      </c>
      <c r="NB235" s="255">
        <f t="shared" si="1563"/>
        <v>0.61505731550244669</v>
      </c>
      <c r="NC235" s="255">
        <f t="shared" si="1323"/>
        <v>0.7626710712230339</v>
      </c>
      <c r="ND235" s="255">
        <f t="shared" si="1564"/>
        <v>187.01723709507425</v>
      </c>
      <c r="NE235" s="255">
        <f t="shared" si="1215"/>
        <v>0.97810316426033983</v>
      </c>
      <c r="NF235" s="256">
        <f t="shared" ref="NF235:NF273" si="1603">NB235/ND235</f>
        <v>3.2887734042919745E-3</v>
      </c>
      <c r="NG235" s="257">
        <f t="shared" ref="NG235:NG274" si="1604">1+NE235*(NA235-MZ235)/MZ235+NF235*(NC235-NB235)/NB235</f>
        <v>1.1250084074780931</v>
      </c>
      <c r="NH235" s="254">
        <f t="shared" si="1565"/>
        <v>488.44691225846168</v>
      </c>
      <c r="NI235" s="255">
        <f t="shared" si="1324"/>
        <v>550.47967011528635</v>
      </c>
      <c r="NJ235" s="255" t="e">
        <f t="shared" si="1566"/>
        <v>#REF!</v>
      </c>
      <c r="NK235" s="255" t="e">
        <f t="shared" si="1325"/>
        <v>#REF!</v>
      </c>
      <c r="NL235" s="255">
        <f t="shared" si="1567"/>
        <v>531.26618024708648</v>
      </c>
      <c r="NM235" s="255">
        <f t="shared" ref="NM235:NM273" si="1605">NH235/NL235</f>
        <v>0.91940147974653685</v>
      </c>
      <c r="NN235" s="256" t="e">
        <f t="shared" ref="NN235:NN273" si="1606">NJ235/NL235</f>
        <v>#REF!</v>
      </c>
      <c r="NO235" s="257" t="e">
        <f t="shared" si="1216"/>
        <v>#REF!</v>
      </c>
      <c r="NP235" s="254">
        <f t="shared" si="1568"/>
        <v>46.859963313446627</v>
      </c>
      <c r="NQ235" s="255">
        <f t="shared" si="1326"/>
        <v>52.811178654254348</v>
      </c>
      <c r="NR235" s="255">
        <f t="shared" si="1569"/>
        <v>41.212272293947024</v>
      </c>
      <c r="NS235" s="255">
        <f t="shared" si="1327"/>
        <v>51.103217644494308</v>
      </c>
      <c r="NT235" s="255">
        <f t="shared" si="1570"/>
        <v>441.33768090746082</v>
      </c>
      <c r="NU235" s="255">
        <f t="shared" si="1571"/>
        <v>0.10617711865684129</v>
      </c>
      <c r="NV235" s="256">
        <f t="shared" si="1572"/>
        <v>9.3380361742981033E-2</v>
      </c>
      <c r="NW235" s="257">
        <f t="shared" si="1328"/>
        <v>1.0358957808877343</v>
      </c>
      <c r="NX235" s="254">
        <f t="shared" si="1573"/>
        <v>15.10439752425326</v>
      </c>
      <c r="NY235" s="255">
        <f t="shared" si="1329"/>
        <v>17.022656009833423</v>
      </c>
      <c r="NZ235" s="255">
        <f t="shared" si="1574"/>
        <v>5.3684767436298637E-2</v>
      </c>
      <c r="OA235" s="255">
        <f t="shared" si="1330"/>
        <v>6.6569111621010313E-2</v>
      </c>
      <c r="OB235" s="255">
        <f t="shared" si="1575"/>
        <v>16.323644361219287</v>
      </c>
      <c r="OC235" s="255">
        <f t="shared" ref="OC235:OC273" si="1607">NX235/OB235</f>
        <v>0.92530792695639463</v>
      </c>
      <c r="OD235" s="256">
        <f t="shared" ref="OD235:OD273" si="1608">NZ235/OB235</f>
        <v>3.2887734042919736E-3</v>
      </c>
      <c r="OE235" s="257">
        <f t="shared" ref="OE235:OE274" si="1609">1+OC235*(NY235-NX235)/NX235+OD235*(OA235-NZ235)/NZ235</f>
        <v>1.118303412340492</v>
      </c>
      <c r="OF235" s="254">
        <f t="shared" si="1576"/>
        <v>0</v>
      </c>
      <c r="OG235" s="255">
        <f t="shared" si="1331"/>
        <v>0</v>
      </c>
      <c r="OH235" s="255">
        <f t="shared" si="1577"/>
        <v>0</v>
      </c>
      <c r="OI235" s="255">
        <f t="shared" si="1332"/>
        <v>0</v>
      </c>
      <c r="OJ235" s="255">
        <f t="shared" si="1578"/>
        <v>0</v>
      </c>
      <c r="OK235" s="255"/>
      <c r="OL235" s="256"/>
      <c r="OM235" s="257"/>
      <c r="ON235" s="258"/>
      <c r="OO235" s="254">
        <f t="shared" si="1579"/>
        <v>0</v>
      </c>
      <c r="OP235" s="255">
        <f t="shared" si="1333"/>
        <v>0</v>
      </c>
      <c r="OQ235" s="255">
        <f t="shared" si="1580"/>
        <v>0</v>
      </c>
      <c r="OR235" s="255">
        <f t="shared" si="1334"/>
        <v>0</v>
      </c>
      <c r="OS235" s="255">
        <f t="shared" si="1581"/>
        <v>0</v>
      </c>
      <c r="OT235" s="255"/>
      <c r="OU235" s="256"/>
      <c r="OV235" s="257"/>
      <c r="OW235" s="258"/>
      <c r="OX235" s="254">
        <f t="shared" si="1582"/>
        <v>366.99053604242465</v>
      </c>
      <c r="OY235" s="255">
        <f t="shared" si="1335"/>
        <v>413.59833411981259</v>
      </c>
      <c r="OZ235" s="255">
        <f t="shared" si="1583"/>
        <v>1.8993363339574436</v>
      </c>
      <c r="PA235" s="255">
        <f t="shared" si="1336"/>
        <v>2.3551770541072301</v>
      </c>
      <c r="PB235" s="255">
        <f t="shared" si="1584"/>
        <v>577.52119117684947</v>
      </c>
      <c r="PC235" s="255">
        <f t="shared" si="1218"/>
        <v>0.63545812976072114</v>
      </c>
      <c r="PD235" s="259">
        <f t="shared" si="1337"/>
        <v>3.2887734042919749E-3</v>
      </c>
      <c r="PE235" s="257">
        <f t="shared" si="1219"/>
        <v>1.0814924880966417</v>
      </c>
      <c r="PF235" s="254">
        <f t="shared" si="1338"/>
        <v>5.8266766168975987</v>
      </c>
      <c r="PG235" s="255">
        <f t="shared" si="1339"/>
        <v>6.5666645472435938</v>
      </c>
      <c r="PH235" s="255">
        <f t="shared" si="1585"/>
        <v>0.18047785940580391</v>
      </c>
      <c r="PI235" s="255">
        <f t="shared" si="1340"/>
        <v>0.22379254566319684</v>
      </c>
      <c r="PJ235" s="255">
        <f t="shared" si="1341"/>
        <v>54.876951739374853</v>
      </c>
      <c r="PK235" s="255">
        <f t="shared" ref="PK235:PK273" si="1610">PF235/PJ235</f>
        <v>0.1061771186666859</v>
      </c>
      <c r="PL235" s="259">
        <f t="shared" ref="PL235:PL273" si="1611">PH235/PJ235</f>
        <v>3.2887734045969055E-3</v>
      </c>
      <c r="PM235" s="257">
        <f t="shared" ref="PM235:PM274" si="1612">1+PK235*(PG235-PF235)/PF235+PL235*(PI235-PH235)/PH235</f>
        <v>1.0142737996877724</v>
      </c>
      <c r="PN235" s="254">
        <f t="shared" si="1342"/>
        <v>0.14931495116103316</v>
      </c>
      <c r="PO235" s="255">
        <f t="shared" si="1343"/>
        <v>0.16827794995848439</v>
      </c>
      <c r="PP235" s="255">
        <f t="shared" si="1586"/>
        <v>4.6249422328802315E-3</v>
      </c>
      <c r="PQ235" s="255">
        <f t="shared" si="1344"/>
        <v>5.7349283687714867E-3</v>
      </c>
      <c r="PR235" s="255">
        <f t="shared" si="1345"/>
        <v>1.4062818151033716</v>
      </c>
      <c r="PS235" s="255">
        <f t="shared" ref="PS235:PS273" si="1613">PN235/PR235</f>
        <v>0.10617711866668593</v>
      </c>
      <c r="PT235" s="259">
        <f t="shared" ref="PT235:PT273" si="1614">PP235/PR235</f>
        <v>3.2887734045969055E-3</v>
      </c>
      <c r="PU235" s="257">
        <f t="shared" ref="PU235:PU274" si="1615">1+PS235*(PO235-PN235)/PN235+PT235*(PQ235-PP235)/PP235</f>
        <v>1.0142737996877724</v>
      </c>
      <c r="PV235" s="254">
        <f t="shared" si="1346"/>
        <v>35.92390987347661</v>
      </c>
      <c r="PW235" s="255">
        <f t="shared" si="1347"/>
        <v>40.48624642740814</v>
      </c>
      <c r="PX235" s="255">
        <f t="shared" si="1348"/>
        <v>0.11915306649494754</v>
      </c>
      <c r="PY235" s="255">
        <f t="shared" si="1349"/>
        <v>0.14774980245373495</v>
      </c>
      <c r="PZ235" s="255">
        <f t="shared" si="1350"/>
        <v>36.230245093641386</v>
      </c>
      <c r="QA235" s="255">
        <f t="shared" si="1587"/>
        <v>0.99154476544740411</v>
      </c>
      <c r="QB235" s="259">
        <f t="shared" si="1351"/>
        <v>3.2887734042919732E-3</v>
      </c>
      <c r="QC235" s="257">
        <f t="shared" si="1588"/>
        <v>1.1267154908288504</v>
      </c>
      <c r="QD235" s="254">
        <f t="shared" si="1352"/>
        <v>93.340128450350861</v>
      </c>
      <c r="QE235" s="255">
        <f t="shared" si="1353"/>
        <v>105.19432476354542</v>
      </c>
      <c r="QF235" s="255">
        <f t="shared" si="1354"/>
        <v>0.31207114029369404</v>
      </c>
      <c r="QG235" s="255">
        <f t="shared" si="1355"/>
        <v>0.38696821396418063</v>
      </c>
      <c r="QH235" s="255">
        <f t="shared" si="1356"/>
        <v>94.889827279200617</v>
      </c>
      <c r="QI235" s="255">
        <f t="shared" ref="QI235:QI273" si="1616">QD235/QH235</f>
        <v>0.98366844082991134</v>
      </c>
      <c r="QJ235" s="259">
        <f t="shared" ref="QJ235:QJ273" si="1617">QF235/QH235</f>
        <v>3.2887734042919741E-3</v>
      </c>
      <c r="QK235" s="257">
        <f t="shared" ref="QK235:QK274" si="1618">1+QI235*(QE235-QD235)/QD235+QJ235*(QG235-QF235)/QF235</f>
        <v>1.1257151976024289</v>
      </c>
      <c r="QL235" s="254">
        <f t="shared" si="1357"/>
        <v>448.26470495219792</v>
      </c>
      <c r="QM235" s="255">
        <f t="shared" si="1358"/>
        <v>505.19432248112707</v>
      </c>
      <c r="QN235" s="255">
        <f t="shared" si="1359"/>
        <v>3.0703287826317043</v>
      </c>
      <c r="QO235" s="255">
        <f t="shared" si="1360"/>
        <v>3.8072076904633132</v>
      </c>
      <c r="QP235" s="255">
        <f t="shared" si="1589"/>
        <v>933.57869490941755</v>
      </c>
      <c r="QQ235" s="255">
        <f t="shared" si="1590"/>
        <v>0.48015738512080308</v>
      </c>
      <c r="QR235" s="259">
        <f t="shared" si="1361"/>
        <v>3.2887734042919749E-3</v>
      </c>
      <c r="QS235" s="257">
        <f t="shared" si="1591"/>
        <v>1.0617692935273721</v>
      </c>
      <c r="QT235" s="254">
        <f t="shared" si="1362"/>
        <v>86.207647752278191</v>
      </c>
      <c r="QU235" s="255">
        <f t="shared" si="1363"/>
        <v>97.156019016817524</v>
      </c>
      <c r="QV235" s="255">
        <f t="shared" si="1364"/>
        <v>0.30011871407319568</v>
      </c>
      <c r="QW235" s="255">
        <f t="shared" si="1365"/>
        <v>0.37214720545076263</v>
      </c>
      <c r="QX235" s="255">
        <f t="shared" si="1366"/>
        <v>91.255516017470029</v>
      </c>
      <c r="QY235" s="255">
        <f t="shared" ref="QY235:QY273" si="1619">QT235/QX235</f>
        <v>0.94468423953434799</v>
      </c>
      <c r="QZ235" s="259">
        <f t="shared" ref="QZ235:QZ273" si="1620">QV235/QX235</f>
        <v>3.2887734042919741E-3</v>
      </c>
      <c r="RA235" s="257">
        <f t="shared" ref="RA235:RA274" si="1621">1+QY235*(QU235-QT235)/QT235+QZ235*(QW235-QV235)/QV235</f>
        <v>1.1207642040378922</v>
      </c>
      <c r="RB235" s="254">
        <f t="shared" si="1367"/>
        <v>6.4047301139446594E-2</v>
      </c>
      <c r="RC235" s="255">
        <f t="shared" si="1368"/>
        <v>7.2181308384156317E-2</v>
      </c>
      <c r="RD235" s="255">
        <f t="shared" si="1592"/>
        <v>1.9838272432769494E-3</v>
      </c>
      <c r="RE235" s="255">
        <f t="shared" si="1369"/>
        <v>2.4599457816634174E-3</v>
      </c>
      <c r="RF235" s="255">
        <f t="shared" si="1370"/>
        <v>0.60321189677828801</v>
      </c>
      <c r="RG235" s="255">
        <f t="shared" ref="RG235:RG273" si="1622">RB235/RF235</f>
        <v>0.1061771186568413</v>
      </c>
      <c r="RH235" s="259">
        <f t="shared" ref="RH235:RH273" si="1623">RD235/RF235</f>
        <v>3.2887734042919745E-3</v>
      </c>
      <c r="RI235" s="257">
        <f t="shared" ref="RI235:RI274" si="1624">1+RG235*(RC235-RB235)/RB235+RH235*(RE235-RD235)/RD235</f>
        <v>1.0142737996864488</v>
      </c>
      <c r="RJ235" s="254">
        <f t="shared" si="1371"/>
        <v>42.518734480343468</v>
      </c>
      <c r="RK235" s="255">
        <f t="shared" si="1372"/>
        <v>47.918613759347089</v>
      </c>
      <c r="RL235" s="255">
        <f t="shared" si="1593"/>
        <v>1.3169926337428992</v>
      </c>
      <c r="RM235" s="255">
        <f t="shared" si="1373"/>
        <v>1.633070865841195</v>
      </c>
      <c r="RN235" s="255">
        <f t="shared" si="1374"/>
        <v>400.45101070939506</v>
      </c>
      <c r="RO235" s="255">
        <f t="shared" ref="RO235:RO273" si="1625">RJ235/RN235</f>
        <v>0.1061771186568413</v>
      </c>
      <c r="RP235" s="259">
        <f t="shared" ref="RP235:RP273" si="1626">RL235/RN235</f>
        <v>3.2887734042919745E-3</v>
      </c>
      <c r="RQ235" s="257">
        <f t="shared" ref="RQ235:RQ274" si="1627">1+RO235*(RK235-RJ235)/RJ235+RP235*(RM235-RL235)/RL235</f>
        <v>1.0142737996864488</v>
      </c>
      <c r="RR235" s="254">
        <f t="shared" si="1375"/>
        <v>0</v>
      </c>
      <c r="RS235" s="255">
        <f t="shared" si="1376"/>
        <v>0</v>
      </c>
      <c r="RT235" s="255">
        <f t="shared" si="1594"/>
        <v>0</v>
      </c>
      <c r="RU235" s="255">
        <f t="shared" si="1377"/>
        <v>0</v>
      </c>
      <c r="RV235" s="255">
        <f t="shared" si="1378"/>
        <v>0</v>
      </c>
      <c r="RW235" s="255"/>
      <c r="RX235" s="259"/>
      <c r="RY235" s="257"/>
      <c r="RZ235" s="260"/>
      <c r="SA235" s="242" t="e">
        <f t="shared" si="1379"/>
        <v>#REF!</v>
      </c>
      <c r="SB235" s="242">
        <f t="shared" si="1380"/>
        <v>0.23208923446273061</v>
      </c>
      <c r="SC235" s="242">
        <f t="shared" si="1381"/>
        <v>0.33884150992837786</v>
      </c>
      <c r="SD235" s="242">
        <f t="shared" si="1382"/>
        <v>1.9682140057192661E-2</v>
      </c>
      <c r="SE235" s="242">
        <f t="shared" si="1383"/>
        <v>0</v>
      </c>
      <c r="SF235" s="262">
        <v>0</v>
      </c>
      <c r="SG235" s="242">
        <f t="shared" si="1384"/>
        <v>0</v>
      </c>
      <c r="SH235" s="262">
        <v>0</v>
      </c>
      <c r="SI235" s="242">
        <f t="shared" si="1385"/>
        <v>0.60001203239601675</v>
      </c>
      <c r="SJ235" s="242">
        <f t="shared" si="1386"/>
        <v>4.1280943647292338E-2</v>
      </c>
      <c r="SK235" s="242">
        <f t="shared" si="1387"/>
        <v>1.1157011796565498E-3</v>
      </c>
      <c r="SL235" s="242">
        <f t="shared" si="1388"/>
        <v>4.5293962731319783E-2</v>
      </c>
      <c r="SM235" s="242">
        <f t="shared" si="1389"/>
        <v>0.11808752422849478</v>
      </c>
      <c r="SN235" s="242">
        <f t="shared" si="1390"/>
        <v>0.88838236789435232</v>
      </c>
      <c r="SO235" s="242">
        <f t="shared" si="1391"/>
        <v>0.11140396188136649</v>
      </c>
      <c r="SP235" s="242">
        <f t="shared" si="1392"/>
        <v>5.0713689984322439E-4</v>
      </c>
      <c r="SQ235" s="242">
        <f t="shared" si="1393"/>
        <v>0.30103646374693804</v>
      </c>
      <c r="SR235" s="242">
        <f t="shared" si="1394"/>
        <v>0</v>
      </c>
      <c r="SS235" s="242" t="e">
        <f t="shared" si="1395"/>
        <v>#REF!</v>
      </c>
      <c r="ST235" s="242" t="e">
        <f t="shared" si="1396"/>
        <v>#REF!</v>
      </c>
      <c r="SU235" s="242" t="e">
        <f t="shared" ref="SU235:SU274" si="1628">SS235-SB235-SC235</f>
        <v>#REF!</v>
      </c>
      <c r="SV235" s="242" t="e">
        <f t="shared" ref="SV235:SV274" si="1629">SU235+SB235</f>
        <v>#REF!</v>
      </c>
      <c r="SW235" s="242" t="e">
        <f t="shared" si="1397"/>
        <v>#REF!</v>
      </c>
      <c r="SX235" s="242" t="e">
        <f t="shared" si="1397"/>
        <v>#REF!</v>
      </c>
      <c r="SY235" s="242" t="e">
        <f t="shared" si="1397"/>
        <v>#REF!</v>
      </c>
      <c r="SZ235" s="263" t="e">
        <f t="shared" si="1222"/>
        <v>#REF!</v>
      </c>
      <c r="TA235" s="264">
        <f t="shared" si="1398"/>
        <v>974.2145999999999</v>
      </c>
      <c r="TB235" s="264">
        <f t="shared" si="1399"/>
        <v>350.75126</v>
      </c>
      <c r="TC235" s="264">
        <f t="shared" si="1400"/>
        <v>556.13542000000007</v>
      </c>
      <c r="TD235" s="264">
        <f t="shared" si="1401"/>
        <v>29.923520000000003</v>
      </c>
      <c r="TE235" s="264">
        <f t="shared" si="1402"/>
        <v>0</v>
      </c>
      <c r="TF235" s="264">
        <f t="shared" si="1402"/>
        <v>0</v>
      </c>
      <c r="TG235" s="264">
        <f t="shared" si="1403"/>
        <v>943.27095999999995</v>
      </c>
      <c r="TH235" s="264">
        <f t="shared" si="1404"/>
        <v>69.198139999999995</v>
      </c>
      <c r="TI235" s="264">
        <f t="shared" si="1405"/>
        <v>1.8702200000000002</v>
      </c>
      <c r="TJ235" s="264">
        <f t="shared" si="1406"/>
        <v>68.348039999999997</v>
      </c>
      <c r="TK235" s="264">
        <f t="shared" si="1407"/>
        <v>178.35097999999999</v>
      </c>
      <c r="TL235" s="264">
        <f t="shared" si="1408"/>
        <v>1422.5573400000001</v>
      </c>
      <c r="TM235" s="264">
        <f t="shared" si="1409"/>
        <v>168.99988000000002</v>
      </c>
      <c r="TN235" s="264">
        <f t="shared" si="1410"/>
        <v>0.85010000000000008</v>
      </c>
      <c r="TO235" s="264">
        <f t="shared" si="1411"/>
        <v>504.61936000000003</v>
      </c>
      <c r="TP235" s="264">
        <f t="shared" si="1411"/>
        <v>0</v>
      </c>
      <c r="TQ235" s="264"/>
      <c r="TR235" s="264"/>
      <c r="TS235" s="264" t="e">
        <f t="shared" si="1412"/>
        <v>#REF!</v>
      </c>
      <c r="TT235" s="264">
        <f t="shared" si="1413"/>
        <v>394.59811643353459</v>
      </c>
      <c r="TU235" s="264">
        <f t="shared" si="1414"/>
        <v>576.0983351802281</v>
      </c>
      <c r="TV235" s="264">
        <f t="shared" si="1415"/>
        <v>33.463574525238961</v>
      </c>
      <c r="TW235" s="264">
        <f t="shared" si="1415"/>
        <v>0</v>
      </c>
      <c r="TX235" s="264">
        <f t="shared" si="1416"/>
        <v>0</v>
      </c>
      <c r="TY235" s="264">
        <f t="shared" si="1417"/>
        <v>1020.1404574797077</v>
      </c>
      <c r="TZ235" s="264">
        <f t="shared" si="1418"/>
        <v>70.185860389126432</v>
      </c>
      <c r="UA235" s="264">
        <f t="shared" si="1419"/>
        <v>1.8969151456520661</v>
      </c>
      <c r="UB235" s="264">
        <f t="shared" si="1420"/>
        <v>77.008795435789892</v>
      </c>
      <c r="UC235" s="264">
        <f t="shared" si="1421"/>
        <v>200.77240869328682</v>
      </c>
      <c r="UD235" s="264">
        <f t="shared" si="1422"/>
        <v>1510.4277018939779</v>
      </c>
      <c r="UE235" s="264">
        <f t="shared" si="1423"/>
        <v>189.40901599069932</v>
      </c>
      <c r="UF235" s="264">
        <f t="shared" si="1424"/>
        <v>0.86223415711345008</v>
      </c>
      <c r="UG235" s="264">
        <f t="shared" si="1425"/>
        <v>511.82219566254406</v>
      </c>
      <c r="UH235" s="264">
        <f t="shared" si="1425"/>
        <v>0</v>
      </c>
      <c r="UI235" s="191"/>
      <c r="UJ235" s="191"/>
      <c r="UK235" s="191"/>
      <c r="UL235" s="191"/>
      <c r="UM235" s="189"/>
      <c r="UN235" s="191"/>
      <c r="UO235" s="191"/>
      <c r="UP235" s="191"/>
      <c r="UQ235" s="191"/>
      <c r="UR235" s="191"/>
      <c r="US235" s="191"/>
      <c r="UT235" s="191"/>
      <c r="UU235" s="191"/>
      <c r="UV235" s="192"/>
      <c r="UW235" s="191"/>
      <c r="UX235" s="191"/>
      <c r="UY235" s="191"/>
      <c r="UZ235" s="191"/>
      <c r="VA235" s="191"/>
      <c r="VB235" s="191"/>
      <c r="VC235" s="191"/>
      <c r="VD235" s="191"/>
      <c r="VE235" s="191"/>
      <c r="VF235" s="191"/>
      <c r="VG235" s="191"/>
      <c r="VH235" s="191"/>
      <c r="VI235" s="191"/>
      <c r="VJ235" s="191"/>
      <c r="VK235" s="191"/>
      <c r="VL235" s="191"/>
      <c r="VM235" s="191"/>
      <c r="VN235" s="219"/>
      <c r="VO235" s="191"/>
      <c r="VP235" s="191"/>
      <c r="VQ235" s="191"/>
      <c r="VR235" s="191"/>
      <c r="VS235" s="191"/>
      <c r="VT235" s="191"/>
      <c r="VU235" s="191"/>
      <c r="VV235" s="191"/>
    </row>
    <row r="236" spans="1:594" ht="23.1" hidden="1" customHeight="1" thickBot="1" x14ac:dyDescent="0.35">
      <c r="A236" s="265">
        <v>199</v>
      </c>
      <c r="B236" s="266" t="s">
        <v>186</v>
      </c>
      <c r="C236" s="265">
        <v>5</v>
      </c>
      <c r="D236" s="267">
        <v>4472.6000000000004</v>
      </c>
      <c r="E236" s="239"/>
      <c r="F236" s="240">
        <f t="shared" si="1426"/>
        <v>4472.6000000000004</v>
      </c>
      <c r="G236" s="240"/>
      <c r="H236" s="268">
        <f>2403</f>
        <v>2403</v>
      </c>
      <c r="I236" s="269">
        <v>3.2170999999999998</v>
      </c>
      <c r="J236" s="269">
        <v>3.2170999999999998</v>
      </c>
      <c r="K236" s="269">
        <f t="shared" si="1220"/>
        <v>2.6120999999999999</v>
      </c>
      <c r="L236" s="269">
        <f t="shared" si="1221"/>
        <v>2.8403999999999998</v>
      </c>
      <c r="M236" s="269">
        <v>0.46650000000000003</v>
      </c>
      <c r="N236" s="269">
        <v>0.2283</v>
      </c>
      <c r="O236" s="269">
        <v>0.37669999999999998</v>
      </c>
      <c r="P236" s="269">
        <v>1.8499999999999999E-2</v>
      </c>
      <c r="Q236" s="269">
        <v>0</v>
      </c>
      <c r="R236" s="269">
        <v>0</v>
      </c>
      <c r="S236" s="269">
        <v>0.51570000000000005</v>
      </c>
      <c r="T236" s="269">
        <v>4.0899999999999999E-2</v>
      </c>
      <c r="U236" s="269">
        <v>1.1000000000000001E-3</v>
      </c>
      <c r="V236" s="269">
        <v>0.12280000000000001</v>
      </c>
      <c r="W236" s="269">
        <v>0.1933</v>
      </c>
      <c r="X236" s="269">
        <v>0.81330000000000002</v>
      </c>
      <c r="Y236" s="269">
        <v>0.13020000000000001</v>
      </c>
      <c r="Z236" s="269">
        <v>1E-4</v>
      </c>
      <c r="AA236" s="269">
        <v>0.30969999999999998</v>
      </c>
      <c r="AB236" s="269">
        <v>0</v>
      </c>
      <c r="AC236" s="244">
        <v>389.28</v>
      </c>
      <c r="AD236" s="243">
        <f t="shared" si="1217"/>
        <v>85.641599999999997</v>
      </c>
      <c r="AE236" s="243">
        <f t="shared" si="1223"/>
        <v>0</v>
      </c>
      <c r="AF236" s="243">
        <f t="shared" si="1427"/>
        <v>0</v>
      </c>
      <c r="AG236" s="243">
        <f t="shared" si="1428"/>
        <v>0</v>
      </c>
      <c r="AH236" s="244">
        <v>14.163518080833301</v>
      </c>
      <c r="AI236" s="243">
        <f t="shared" si="1224"/>
        <v>55.570810147846608</v>
      </c>
      <c r="AJ236" s="243">
        <f t="shared" si="1429"/>
        <v>1.7912499312484407</v>
      </c>
      <c r="AK236" s="243">
        <f t="shared" si="1430"/>
        <v>47.40163698253162</v>
      </c>
      <c r="AL236" s="243">
        <f t="shared" si="1225"/>
        <v>27.232796411433995</v>
      </c>
      <c r="AM236" s="243">
        <f t="shared" si="1431"/>
        <v>686.26646956813659</v>
      </c>
      <c r="AN236" s="244">
        <v>763.21</v>
      </c>
      <c r="AO236" s="244">
        <v>167.90620000000001</v>
      </c>
      <c r="AP236" s="243">
        <f t="shared" si="1432"/>
        <v>0</v>
      </c>
      <c r="AQ236" s="243">
        <f t="shared" si="1433"/>
        <v>0</v>
      </c>
      <c r="AR236" s="243">
        <f t="shared" si="1434"/>
        <v>0</v>
      </c>
      <c r="AS236" s="244">
        <v>87.777914638008298</v>
      </c>
      <c r="AT236" s="244" t="e">
        <f t="shared" si="1226"/>
        <v>#REF!</v>
      </c>
      <c r="AU236" s="243">
        <f t="shared" si="1227"/>
        <v>115.76874722233738</v>
      </c>
      <c r="AV236" s="243">
        <f t="shared" si="1435"/>
        <v>3.7316490429241229</v>
      </c>
      <c r="AW236" s="243">
        <f t="shared" si="1436"/>
        <v>98.750191245292655</v>
      </c>
      <c r="AX236" s="243">
        <f t="shared" si="1228"/>
        <v>56.733143093017283</v>
      </c>
      <c r="AY236" s="243">
        <f t="shared" si="1437"/>
        <v>1429.6752059440355</v>
      </c>
      <c r="AZ236" s="244">
        <v>206</v>
      </c>
      <c r="BA236" s="243">
        <f t="shared" si="1438"/>
        <v>1050.0163333333333</v>
      </c>
      <c r="BB236" s="243">
        <f t="shared" si="1439"/>
        <v>109.50170333333331</v>
      </c>
      <c r="BC236" s="243">
        <f t="shared" si="1440"/>
        <v>87.60136266666666</v>
      </c>
      <c r="BD236" s="243">
        <f t="shared" si="1441"/>
        <v>21.900340666666651</v>
      </c>
      <c r="BE236" s="244">
        <v>41.06313875</v>
      </c>
      <c r="BF236" s="243">
        <f t="shared" si="1442"/>
        <v>32.850511000000004</v>
      </c>
      <c r="BG236" s="243">
        <f t="shared" si="1443"/>
        <v>8.2126277499999958</v>
      </c>
      <c r="BH236" s="243">
        <f t="shared" si="1229"/>
        <v>136.4123873324059</v>
      </c>
      <c r="BI236" s="243">
        <f t="shared" si="1444"/>
        <v>4.397068870878722</v>
      </c>
      <c r="BJ236" s="243">
        <f t="shared" si="1445"/>
        <v>116.35911816019774</v>
      </c>
      <c r="BK236" s="243">
        <f t="shared" si="1230"/>
        <v>66.849678137453623</v>
      </c>
      <c r="BL236" s="243">
        <f t="shared" si="1446"/>
        <v>1684.6118890638311</v>
      </c>
      <c r="BM236" s="244">
        <v>30.26</v>
      </c>
      <c r="BN236" s="243">
        <f t="shared" si="1447"/>
        <v>6.6572000000000005</v>
      </c>
      <c r="BO236" s="243">
        <f t="shared" si="1231"/>
        <v>0</v>
      </c>
      <c r="BP236" s="243">
        <f t="shared" si="1448"/>
        <v>0</v>
      </c>
      <c r="BQ236" s="243">
        <f t="shared" si="1449"/>
        <v>0</v>
      </c>
      <c r="BR236" s="244">
        <v>3.5002609234249999</v>
      </c>
      <c r="BS236" s="243">
        <f t="shared" si="1232"/>
        <v>4.5923111634372988</v>
      </c>
      <c r="BT236" s="243">
        <f t="shared" si="1450"/>
        <v>0.14802694137251601</v>
      </c>
      <c r="BU236" s="243">
        <f t="shared" si="1451"/>
        <v>3.9172195996591492</v>
      </c>
      <c r="BV236" s="243">
        <f t="shared" si="1233"/>
        <v>2.2504886043431154</v>
      </c>
      <c r="BW236" s="243">
        <f t="shared" si="1452"/>
        <v>56.71231282944651</v>
      </c>
      <c r="BX236" s="244">
        <v>0</v>
      </c>
      <c r="BY236" s="243">
        <f t="shared" si="1234"/>
        <v>0</v>
      </c>
      <c r="BZ236" s="243">
        <f t="shared" si="1453"/>
        <v>0</v>
      </c>
      <c r="CA236" s="243">
        <f t="shared" si="1454"/>
        <v>0</v>
      </c>
      <c r="CB236" s="243">
        <f t="shared" si="1235"/>
        <v>0</v>
      </c>
      <c r="CC236" s="243">
        <f t="shared" si="1455"/>
        <v>0</v>
      </c>
      <c r="CD236" s="245"/>
      <c r="CE236" s="243">
        <f t="shared" si="1236"/>
        <v>0</v>
      </c>
      <c r="CF236" s="243">
        <f t="shared" si="1456"/>
        <v>0</v>
      </c>
      <c r="CG236" s="243">
        <f t="shared" si="1457"/>
        <v>0</v>
      </c>
      <c r="CH236" s="243">
        <f t="shared" si="1237"/>
        <v>0</v>
      </c>
      <c r="CI236" s="243">
        <f t="shared" si="1458"/>
        <v>0</v>
      </c>
      <c r="CJ236" s="245"/>
      <c r="CK236" s="243">
        <f t="shared" si="1238"/>
        <v>0</v>
      </c>
      <c r="CL236" s="243">
        <f t="shared" si="1459"/>
        <v>0</v>
      </c>
      <c r="CM236" s="243">
        <f t="shared" si="1460"/>
        <v>0</v>
      </c>
      <c r="CN236" s="243">
        <f t="shared" si="1239"/>
        <v>0</v>
      </c>
      <c r="CO236" s="243">
        <f t="shared" si="1461"/>
        <v>0</v>
      </c>
      <c r="CP236" s="243">
        <v>0</v>
      </c>
      <c r="CQ236" s="243">
        <f t="shared" si="1240"/>
        <v>0</v>
      </c>
      <c r="CR236" s="243">
        <f t="shared" si="1595"/>
        <v>0</v>
      </c>
      <c r="CS236" s="243">
        <f t="shared" si="1462"/>
        <v>0</v>
      </c>
      <c r="CT236" s="243">
        <f t="shared" si="1241"/>
        <v>0</v>
      </c>
      <c r="CU236" s="243">
        <f t="shared" si="1463"/>
        <v>0</v>
      </c>
      <c r="CV236" s="243"/>
      <c r="CW236" s="243">
        <f t="shared" si="1242"/>
        <v>0</v>
      </c>
      <c r="CX236" s="243">
        <f t="shared" si="1596"/>
        <v>0</v>
      </c>
      <c r="CY236" s="243">
        <f t="shared" si="1464"/>
        <v>0</v>
      </c>
      <c r="CZ236" s="243">
        <f t="shared" si="1243"/>
        <v>0</v>
      </c>
      <c r="DA236" s="243">
        <f t="shared" si="1465"/>
        <v>0</v>
      </c>
      <c r="DB236" s="244">
        <v>0</v>
      </c>
      <c r="DC236" s="243">
        <f t="shared" si="1466"/>
        <v>0</v>
      </c>
      <c r="DD236" s="243">
        <f t="shared" si="1244"/>
        <v>0</v>
      </c>
      <c r="DE236" s="244">
        <v>0</v>
      </c>
      <c r="DF236" s="244">
        <v>0</v>
      </c>
      <c r="DG236" s="243">
        <f t="shared" si="1245"/>
        <v>0</v>
      </c>
      <c r="DH236" s="243">
        <f t="shared" si="1246"/>
        <v>0</v>
      </c>
      <c r="DI236" s="243">
        <f t="shared" si="1467"/>
        <v>0</v>
      </c>
      <c r="DJ236" s="244">
        <v>283.13</v>
      </c>
      <c r="DK236" s="243">
        <f t="shared" si="1468"/>
        <v>62.288600000000002</v>
      </c>
      <c r="DL236" s="243">
        <f t="shared" si="1247"/>
        <v>0</v>
      </c>
      <c r="DM236" s="244">
        <v>11.862897530510001</v>
      </c>
      <c r="DN236" s="244">
        <v>13.300372399166701</v>
      </c>
      <c r="DO236" s="243">
        <f t="shared" si="1248"/>
        <v>42.106238723649867</v>
      </c>
      <c r="DP236" s="243">
        <f t="shared" si="1249"/>
        <v>20.634405432666327</v>
      </c>
      <c r="DQ236" s="243">
        <f t="shared" si="1469"/>
        <v>519.98701690319137</v>
      </c>
      <c r="DR236" s="244">
        <v>62.25</v>
      </c>
      <c r="DS236" s="243">
        <f t="shared" si="1470"/>
        <v>13.695</v>
      </c>
      <c r="DT236" s="243">
        <f t="shared" si="1250"/>
        <v>0</v>
      </c>
      <c r="DU236" s="244">
        <v>2.6331379322499999</v>
      </c>
      <c r="DV236" s="244">
        <v>0</v>
      </c>
      <c r="DW236" s="243">
        <f t="shared" si="1251"/>
        <v>8.9282021132417135</v>
      </c>
      <c r="DX236" s="243">
        <f t="shared" si="1252"/>
        <v>4.3753170022745849</v>
      </c>
      <c r="DY236" s="243">
        <f t="shared" si="1253"/>
        <v>110.25798845731954</v>
      </c>
      <c r="DZ236" s="244">
        <v>230.72</v>
      </c>
      <c r="EA236" s="243">
        <f t="shared" si="1471"/>
        <v>50.758400000000002</v>
      </c>
      <c r="EB236" s="243">
        <f t="shared" si="1254"/>
        <v>0</v>
      </c>
      <c r="EC236" s="244">
        <v>9.5509853707649892</v>
      </c>
      <c r="ED236" s="244">
        <v>9.4217197000000003E-2</v>
      </c>
      <c r="EE236" s="243">
        <f t="shared" si="1255"/>
        <v>33.078034578792092</v>
      </c>
      <c r="EF236" s="243">
        <f t="shared" si="1256"/>
        <v>16.210081857327854</v>
      </c>
      <c r="EG236" s="243">
        <f t="shared" si="1257"/>
        <v>408.49406280466189</v>
      </c>
      <c r="EH236" s="244">
        <v>16.72</v>
      </c>
      <c r="EI236" s="243">
        <f t="shared" si="1472"/>
        <v>3.6783999999999999</v>
      </c>
      <c r="EJ236" s="243">
        <f t="shared" si="1258"/>
        <v>0</v>
      </c>
      <c r="EK236" s="244">
        <v>0.70532849110000095</v>
      </c>
      <c r="EL236" s="244">
        <v>0</v>
      </c>
      <c r="EM236" s="243">
        <f t="shared" si="1259"/>
        <v>2.3978470127909182</v>
      </c>
      <c r="EN236" s="243">
        <f t="shared" si="1260"/>
        <v>1.175078775194546</v>
      </c>
      <c r="EO236" s="243">
        <f t="shared" si="1473"/>
        <v>29.611985134902557</v>
      </c>
      <c r="EP236" s="244">
        <v>0</v>
      </c>
      <c r="EQ236" s="244">
        <v>518.82159999999999</v>
      </c>
      <c r="ER236" s="244">
        <v>0</v>
      </c>
      <c r="ES236" s="244">
        <v>0</v>
      </c>
      <c r="ET236" s="244">
        <v>0</v>
      </c>
      <c r="EU236" s="243">
        <f t="shared" si="1261"/>
        <v>58.949527532826977</v>
      </c>
      <c r="EV236" s="243">
        <f t="shared" si="1474"/>
        <v>1.9001583179977477</v>
      </c>
      <c r="EW236" s="243">
        <f t="shared" si="1475"/>
        <v>50.283666856188482</v>
      </c>
      <c r="EX236" s="243">
        <f t="shared" si="1262"/>
        <v>28.88855637664135</v>
      </c>
      <c r="EY236" s="243">
        <f t="shared" si="1476"/>
        <v>727.99162069136196</v>
      </c>
      <c r="EZ236" s="245">
        <f t="shared" si="1477"/>
        <v>592.82000000000005</v>
      </c>
      <c r="FA236" s="245">
        <f t="shared" si="1477"/>
        <v>130.4204</v>
      </c>
      <c r="FB236" s="245">
        <f t="shared" si="1477"/>
        <v>0</v>
      </c>
      <c r="FC236" s="245">
        <f t="shared" si="1478"/>
        <v>0</v>
      </c>
      <c r="FD236" s="245">
        <f t="shared" si="1479"/>
        <v>0</v>
      </c>
      <c r="FE236" s="245">
        <f t="shared" si="1480"/>
        <v>38.14693892079169</v>
      </c>
      <c r="FF236" s="245">
        <f t="shared" si="1481"/>
        <v>145.45984996130156</v>
      </c>
      <c r="FG236" s="245">
        <f t="shared" si="1482"/>
        <v>4.6887015962045773</v>
      </c>
      <c r="FH236" s="245">
        <f t="shared" si="1483"/>
        <v>124.07656078892559</v>
      </c>
      <c r="FI236" s="245">
        <f t="shared" si="1484"/>
        <v>71.283439444104658</v>
      </c>
      <c r="FJ236" s="245">
        <f t="shared" si="1484"/>
        <v>1796.3426739914373</v>
      </c>
      <c r="FK236" s="244">
        <f t="shared" si="1263"/>
        <v>130.59502028317237</v>
      </c>
      <c r="FL236" s="244">
        <v>14.838462284208999</v>
      </c>
      <c r="FM236" s="243">
        <f t="shared" si="1485"/>
        <v>0.47829776956116432</v>
      </c>
      <c r="FN236" s="243">
        <f t="shared" si="1486"/>
        <v>12.657137815765994</v>
      </c>
      <c r="FO236" s="244">
        <v>7.27167411421045</v>
      </c>
      <c r="FP236" s="244">
        <f t="shared" si="1487"/>
        <v>183.24618801791016</v>
      </c>
      <c r="FQ236" s="244">
        <f t="shared" si="1264"/>
        <v>3.3466400072566094</v>
      </c>
      <c r="FR236" s="244">
        <v>0.38025179994478597</v>
      </c>
      <c r="FS236" s="243">
        <f t="shared" si="1488"/>
        <v>1.2256902656197602E-2</v>
      </c>
      <c r="FT236" s="243">
        <f t="shared" si="1489"/>
        <v>0.32435297838887889</v>
      </c>
      <c r="FU236" s="244">
        <v>0.18634458999723899</v>
      </c>
      <c r="FV236" s="244">
        <f t="shared" si="1490"/>
        <v>4.6958836766383607</v>
      </c>
      <c r="FW236" s="270">
        <v>4.7551000000000003E-2</v>
      </c>
      <c r="FX236" s="243">
        <f t="shared" si="1491"/>
        <v>211.46694763255323</v>
      </c>
      <c r="FY236" s="243">
        <f t="shared" si="1492"/>
        <v>46.522728479161714</v>
      </c>
      <c r="FZ236" s="243">
        <f t="shared" si="1265"/>
        <v>0</v>
      </c>
      <c r="GA236" s="243">
        <f t="shared" si="1493"/>
        <v>0</v>
      </c>
      <c r="GB236" s="243">
        <f t="shared" si="1494"/>
        <v>0</v>
      </c>
      <c r="GC236" s="243">
        <f t="shared" si="1495"/>
        <v>3.7026791866731803</v>
      </c>
      <c r="GD236" s="243">
        <f t="shared" si="1266"/>
        <v>29.733998553245804</v>
      </c>
      <c r="GE236" s="243">
        <f t="shared" si="1496"/>
        <v>0.95843524185703577</v>
      </c>
      <c r="GF236" s="243">
        <f t="shared" si="1497"/>
        <v>25.362959469373408</v>
      </c>
      <c r="GG236" s="243">
        <f t="shared" si="1267"/>
        <v>14.571317692581699</v>
      </c>
      <c r="GH236" s="247">
        <f t="shared" si="1498"/>
        <v>367.19720585305879</v>
      </c>
      <c r="GI236" s="244">
        <v>270</v>
      </c>
      <c r="GJ236" s="244">
        <v>4056.2</v>
      </c>
      <c r="GK236" s="244">
        <v>892.36400000000003</v>
      </c>
      <c r="GL236" s="244">
        <v>2487.9652182489099</v>
      </c>
      <c r="GM236" s="244">
        <v>71.022008333333304</v>
      </c>
      <c r="GN236" s="271">
        <v>330.38</v>
      </c>
      <c r="GO236" s="243">
        <f t="shared" si="1499"/>
        <v>72.683599999999998</v>
      </c>
      <c r="GP236" s="243">
        <f t="shared" si="1268"/>
        <v>0</v>
      </c>
      <c r="GQ236" s="243">
        <f t="shared" si="1500"/>
        <v>0</v>
      </c>
      <c r="GR236" s="243">
        <f t="shared" si="1501"/>
        <v>0</v>
      </c>
      <c r="GS236" s="244">
        <v>6.55902446433333</v>
      </c>
      <c r="GT236" s="244">
        <v>3.8102825596874998</v>
      </c>
      <c r="GU236" s="245"/>
      <c r="GV236" s="243">
        <f t="shared" si="1269"/>
        <v>46.975057583549358</v>
      </c>
      <c r="GW236" s="243">
        <f t="shared" si="1502"/>
        <v>1.5141774691255774</v>
      </c>
      <c r="GX236" s="243">
        <f t="shared" si="1503"/>
        <v>40.069500892371117</v>
      </c>
      <c r="GY236" s="243">
        <f t="shared" si="1270"/>
        <v>23.020398230378511</v>
      </c>
      <c r="GZ236" s="243">
        <f t="shared" si="1504"/>
        <v>580.1140354055384</v>
      </c>
      <c r="HA236" s="244">
        <v>0</v>
      </c>
      <c r="HB236" s="244">
        <v>44</v>
      </c>
      <c r="HC236" s="244">
        <v>0</v>
      </c>
      <c r="HD236" s="244">
        <v>0</v>
      </c>
      <c r="HE236" s="244">
        <v>0</v>
      </c>
      <c r="HF236" s="243">
        <f t="shared" si="1505"/>
        <v>0</v>
      </c>
      <c r="HG236" s="243">
        <f t="shared" si="1271"/>
        <v>0</v>
      </c>
      <c r="HH236" s="244">
        <v>0</v>
      </c>
      <c r="HI236" s="244">
        <v>0</v>
      </c>
      <c r="HJ236" s="243">
        <f t="shared" si="1272"/>
        <v>0</v>
      </c>
      <c r="HK236" s="243">
        <f t="shared" si="1273"/>
        <v>0</v>
      </c>
      <c r="HL236" s="243">
        <f t="shared" si="1274"/>
        <v>0</v>
      </c>
      <c r="HM236" s="244">
        <v>133.53</v>
      </c>
      <c r="HN236" s="243">
        <f t="shared" si="1506"/>
        <v>29.3766</v>
      </c>
      <c r="HO236" s="243">
        <f t="shared" si="1275"/>
        <v>0</v>
      </c>
      <c r="HP236" s="244">
        <v>5.7613702266299898</v>
      </c>
      <c r="HQ236" s="244">
        <v>130.55422037261701</v>
      </c>
      <c r="HR236" s="243">
        <f t="shared" si="1276"/>
        <v>33.998212031193603</v>
      </c>
      <c r="HS236" s="243">
        <f t="shared" si="1277"/>
        <v>16.661020131522033</v>
      </c>
      <c r="HT236" s="243">
        <f t="shared" si="1278"/>
        <v>419.8577073143552</v>
      </c>
      <c r="HU236" s="244">
        <v>102.07</v>
      </c>
      <c r="HV236" s="243">
        <f t="shared" si="1507"/>
        <v>22.455399999999997</v>
      </c>
      <c r="HW236" s="243">
        <f t="shared" si="1279"/>
        <v>0</v>
      </c>
      <c r="HX236" s="244">
        <v>4.1689044979599998</v>
      </c>
      <c r="HY236" s="244">
        <v>229.84898852545001</v>
      </c>
      <c r="HZ236" s="243">
        <f t="shared" si="1280"/>
        <v>40.738392009496053</v>
      </c>
      <c r="IA236" s="243">
        <f t="shared" si="1281"/>
        <v>19.964084251645303</v>
      </c>
      <c r="IB236" s="243">
        <f t="shared" si="1282"/>
        <v>503.09492314146166</v>
      </c>
      <c r="IC236" s="244">
        <v>41.22</v>
      </c>
      <c r="ID236" s="243">
        <f t="shared" si="1508"/>
        <v>9.0684000000000005</v>
      </c>
      <c r="IE236" s="243">
        <f t="shared" si="1283"/>
        <v>0</v>
      </c>
      <c r="IF236" s="244">
        <v>1.81763265857999</v>
      </c>
      <c r="IG236" s="244">
        <v>3.1557212509066699</v>
      </c>
      <c r="IH236" s="243">
        <f t="shared" si="1284"/>
        <v>6.2789488402171241</v>
      </c>
      <c r="II236" s="243">
        <f t="shared" si="1285"/>
        <v>3.0770351374851894</v>
      </c>
      <c r="IJ236" s="243">
        <f t="shared" si="1509"/>
        <v>77.541285464626753</v>
      </c>
      <c r="IK236" s="244">
        <v>41.96</v>
      </c>
      <c r="IL236" s="243">
        <f t="shared" si="1510"/>
        <v>9.2311999999999994</v>
      </c>
      <c r="IM236" s="243">
        <f t="shared" si="1286"/>
        <v>0</v>
      </c>
      <c r="IN236" s="244">
        <v>1.92731673451999</v>
      </c>
      <c r="IO236" s="244">
        <v>85.442720615040002</v>
      </c>
      <c r="IP236" s="243">
        <f t="shared" si="1287"/>
        <v>15.74359948799445</v>
      </c>
      <c r="IQ236" s="243">
        <f t="shared" si="1288"/>
        <v>7.7152418418777238</v>
      </c>
      <c r="IR236" s="243">
        <f t="shared" si="1511"/>
        <v>194.42409441531859</v>
      </c>
      <c r="IS236" s="244">
        <v>4.58</v>
      </c>
      <c r="IT236" s="243">
        <f t="shared" si="1512"/>
        <v>1.0076000000000001</v>
      </c>
      <c r="IU236" s="243">
        <f t="shared" si="1289"/>
        <v>0</v>
      </c>
      <c r="IV236" s="244">
        <v>0.200550548664999</v>
      </c>
      <c r="IW236" s="244">
        <v>0.47583307192836199</v>
      </c>
      <c r="IX236" s="243">
        <f t="shared" si="1290"/>
        <v>0.7117261018187091</v>
      </c>
      <c r="IY236" s="243">
        <f t="shared" si="1291"/>
        <v>0.34878548612060351</v>
      </c>
      <c r="IZ236" s="243">
        <f t="shared" si="1513"/>
        <v>8.7893942502392086</v>
      </c>
      <c r="JA236" s="244">
        <v>77.776375000000002</v>
      </c>
      <c r="JB236" s="243">
        <f t="shared" si="1514"/>
        <v>17.110802500000002</v>
      </c>
      <c r="JC236" s="244">
        <v>565.25745833333303</v>
      </c>
      <c r="JD236" s="243">
        <f t="shared" si="1292"/>
        <v>0</v>
      </c>
      <c r="JE236" s="243">
        <f t="shared" si="1293"/>
        <v>75.006927980070813</v>
      </c>
      <c r="JF236" s="243">
        <f t="shared" si="1294"/>
        <v>36.757578190670195</v>
      </c>
      <c r="JG236" s="243">
        <f t="shared" si="1515"/>
        <v>926.29097040488887</v>
      </c>
      <c r="JH236" s="244">
        <v>34.133333333333297</v>
      </c>
      <c r="JI236" s="243">
        <f t="shared" si="1516"/>
        <v>7.5093333333333252</v>
      </c>
      <c r="JJ236" s="244">
        <v>43.033333333333303</v>
      </c>
      <c r="JK236" s="243">
        <f t="shared" si="1295"/>
        <v>0</v>
      </c>
      <c r="JL236" s="243">
        <f t="shared" si="1296"/>
        <v>9.6210531584838659</v>
      </c>
      <c r="JM236" s="243">
        <f t="shared" si="1297"/>
        <v>4.7148526579241894</v>
      </c>
      <c r="JN236" s="243">
        <f t="shared" si="1517"/>
        <v>118.81428697968957</v>
      </c>
      <c r="JO236" s="244">
        <v>0</v>
      </c>
      <c r="JP236" s="243">
        <f t="shared" si="1518"/>
        <v>0</v>
      </c>
      <c r="JQ236" s="244">
        <v>0</v>
      </c>
      <c r="JR236" s="243">
        <f t="shared" si="1298"/>
        <v>0</v>
      </c>
      <c r="JS236" s="243">
        <f t="shared" si="1299"/>
        <v>0</v>
      </c>
      <c r="JT236" s="243">
        <f t="shared" si="1300"/>
        <v>0</v>
      </c>
      <c r="JU236" s="243">
        <f t="shared" si="1519"/>
        <v>0</v>
      </c>
      <c r="JV236" s="244">
        <v>1.68035714285714</v>
      </c>
      <c r="JW236" s="243">
        <f t="shared" si="1520"/>
        <v>0.3696785714285708</v>
      </c>
      <c r="JX236" s="244">
        <v>3.4474999999999998</v>
      </c>
      <c r="JY236" s="243">
        <f t="shared" si="1301"/>
        <v>0</v>
      </c>
      <c r="JZ236" s="243">
        <f t="shared" si="1302"/>
        <v>0.62464078780063348</v>
      </c>
      <c r="KA236" s="243">
        <f t="shared" si="1303"/>
        <v>0.30610882510431719</v>
      </c>
      <c r="KB236" s="243">
        <f t="shared" si="1521"/>
        <v>7.7139423926287929</v>
      </c>
      <c r="KC236" s="244">
        <v>172.44</v>
      </c>
      <c r="KD236" s="243">
        <f t="shared" si="1522"/>
        <v>37.936799999999998</v>
      </c>
      <c r="KE236" s="244">
        <v>96.98</v>
      </c>
      <c r="KF236" s="243">
        <f t="shared" si="1304"/>
        <v>0</v>
      </c>
      <c r="KG236" s="243">
        <f t="shared" si="1305"/>
        <v>34.922482302204834</v>
      </c>
      <c r="KH236" s="243">
        <f t="shared" si="1306"/>
        <v>17.113964115110246</v>
      </c>
      <c r="KI236" s="243">
        <f t="shared" si="1523"/>
        <v>431.27189570077815</v>
      </c>
      <c r="KJ236" s="244">
        <v>108.126875</v>
      </c>
      <c r="KK236" s="243">
        <f t="shared" si="1524"/>
        <v>23.787912500000001</v>
      </c>
      <c r="KL236" s="244">
        <v>104.8075</v>
      </c>
      <c r="KM236" s="243">
        <f t="shared" si="1307"/>
        <v>0</v>
      </c>
      <c r="KN236" s="243">
        <f t="shared" si="1308"/>
        <v>26.896850486978632</v>
      </c>
      <c r="KO236" s="243">
        <f t="shared" si="1309"/>
        <v>13.180956899348931</v>
      </c>
      <c r="KP236" s="243">
        <f t="shared" si="1525"/>
        <v>332.16011386359304</v>
      </c>
      <c r="KQ236" s="243">
        <f t="shared" si="1526"/>
        <v>717.51694047619037</v>
      </c>
      <c r="KR236" s="243">
        <f t="shared" si="1526"/>
        <v>157.85372690476188</v>
      </c>
      <c r="KS236" s="243">
        <f t="shared" si="1527"/>
        <v>1276.8790501689632</v>
      </c>
      <c r="KT236" s="243">
        <f t="shared" si="1528"/>
        <v>0</v>
      </c>
      <c r="KU236" s="243">
        <f t="shared" si="1529"/>
        <v>0</v>
      </c>
      <c r="KV236" s="243">
        <f t="shared" si="1530"/>
        <v>0</v>
      </c>
      <c r="KW236" s="243">
        <f t="shared" si="1531"/>
        <v>244.54283318625872</v>
      </c>
      <c r="KX236" s="243">
        <f t="shared" si="1532"/>
        <v>7.8825075964662528</v>
      </c>
      <c r="KY236" s="243">
        <f t="shared" si="1533"/>
        <v>208.59387463553122</v>
      </c>
      <c r="KZ236" s="243">
        <f t="shared" si="1534"/>
        <v>119.83962753680873</v>
      </c>
      <c r="LA236" s="243">
        <f t="shared" si="1534"/>
        <v>3019.9586139275802</v>
      </c>
      <c r="LB236" s="244">
        <v>215.88</v>
      </c>
      <c r="LC236" s="243">
        <f t="shared" si="1535"/>
        <v>47.493600000000001</v>
      </c>
      <c r="LD236" s="243">
        <f t="shared" si="1310"/>
        <v>0</v>
      </c>
      <c r="LE236" s="243">
        <f t="shared" si="1536"/>
        <v>0</v>
      </c>
      <c r="LF236" s="243">
        <f t="shared" si="1537"/>
        <v>0</v>
      </c>
      <c r="LG236" s="244">
        <v>19.039863263175</v>
      </c>
      <c r="LH236" s="243">
        <f t="shared" si="1311"/>
        <v>32.088371471568564</v>
      </c>
      <c r="LI236" s="243">
        <f t="shared" si="1538"/>
        <v>1.0343252696766545</v>
      </c>
      <c r="LJ236" s="243">
        <f t="shared" si="1539"/>
        <v>27.37122838067636</v>
      </c>
      <c r="LK236" s="243">
        <f t="shared" si="1312"/>
        <v>15.725091736737179</v>
      </c>
      <c r="LL236" s="243">
        <f t="shared" si="1540"/>
        <v>396.27231176577686</v>
      </c>
      <c r="LM236" s="243">
        <f t="shared" si="1313"/>
        <v>0.54166666784117723</v>
      </c>
      <c r="LN236" s="244">
        <v>6.1545228937110799E-2</v>
      </c>
      <c r="LO236" s="243">
        <f t="shared" si="1541"/>
        <v>1.9838272432769494E-3</v>
      </c>
      <c r="LP236" s="243">
        <f t="shared" si="1542"/>
        <v>5.2497787819218517E-2</v>
      </c>
      <c r="LQ236" s="243">
        <f t="shared" si="1314"/>
        <v>3.0160594838914402E-2</v>
      </c>
      <c r="LR236" s="243">
        <f t="shared" si="1543"/>
        <v>0.7600469899406429</v>
      </c>
      <c r="LS236" s="244">
        <v>987.13486666666597</v>
      </c>
      <c r="LT236" s="243">
        <f t="shared" si="1315"/>
        <v>112.160199192131</v>
      </c>
      <c r="LU236" s="243">
        <f t="shared" si="1544"/>
        <v>3.6153323760658056</v>
      </c>
      <c r="LV236" s="243">
        <f t="shared" si="1545"/>
        <v>95.672116923417747</v>
      </c>
      <c r="LW236" s="243">
        <f t="shared" si="1316"/>
        <v>54.964753292939854</v>
      </c>
      <c r="LX236" s="243">
        <f t="shared" si="1546"/>
        <v>1385.1117829820842</v>
      </c>
      <c r="LY236" s="245">
        <f t="shared" si="1317"/>
        <v>0</v>
      </c>
      <c r="LZ236" s="244">
        <v>0</v>
      </c>
      <c r="MA236" s="249">
        <f t="shared" si="1547"/>
        <v>0</v>
      </c>
      <c r="MB236" s="249">
        <f t="shared" si="1548"/>
        <v>0</v>
      </c>
      <c r="MC236" s="249">
        <f t="shared" si="1318"/>
        <v>0</v>
      </c>
      <c r="MD236" s="247">
        <f t="shared" si="1549"/>
        <v>0</v>
      </c>
      <c r="ME236" s="250">
        <f t="shared" si="1550"/>
        <v>11590.964620015413</v>
      </c>
      <c r="MF236" s="251">
        <f t="shared" si="1597"/>
        <v>3965.9929434926671</v>
      </c>
      <c r="MG236" s="252" t="e">
        <f t="shared" si="1551"/>
        <v>#REF!</v>
      </c>
      <c r="MH236" s="252" t="e">
        <f t="shared" si="1598"/>
        <v>#REF!</v>
      </c>
      <c r="MI236" s="252">
        <f t="shared" si="1552"/>
        <v>987.13486666666597</v>
      </c>
      <c r="MJ236" s="252">
        <f t="shared" si="1553"/>
        <v>0</v>
      </c>
      <c r="MK236" s="252">
        <f t="shared" si="1599"/>
        <v>1050.0163333333333</v>
      </c>
      <c r="ML236" s="252">
        <f t="shared" si="1554"/>
        <v>0</v>
      </c>
      <c r="MM236" s="252">
        <f t="shared" si="1555"/>
        <v>0</v>
      </c>
      <c r="MN236" s="252">
        <f t="shared" si="1556"/>
        <v>518.82159999999999</v>
      </c>
      <c r="MO236" s="252">
        <f t="shared" si="1557"/>
        <v>130.59502028317237</v>
      </c>
      <c r="MP236" s="253">
        <f t="shared" si="1558"/>
        <v>3.3466400072566094</v>
      </c>
      <c r="MQ236" s="254">
        <f t="shared" si="1600"/>
        <v>0</v>
      </c>
      <c r="MR236" s="255">
        <f t="shared" si="1559"/>
        <v>0</v>
      </c>
      <c r="MS236" s="255">
        <f t="shared" si="1601"/>
        <v>0</v>
      </c>
      <c r="MT236" s="255">
        <f t="shared" si="1602"/>
        <v>997.53435265999985</v>
      </c>
      <c r="MU236" s="255">
        <f t="shared" si="1319"/>
        <v>32.154171153278085</v>
      </c>
      <c r="MV236" s="255">
        <f t="shared" si="1560"/>
        <v>1038.0883162696896</v>
      </c>
      <c r="MW236" s="255" t="e">
        <f t="shared" si="1320"/>
        <v>#REF!</v>
      </c>
      <c r="MX236" s="255" t="e">
        <f t="shared" si="1321"/>
        <v>#REF!</v>
      </c>
      <c r="MY236" s="256" t="e">
        <f t="shared" si="1561"/>
        <v>#REF!</v>
      </c>
      <c r="MZ236" s="254">
        <f t="shared" si="1562"/>
        <v>532.75159711868855</v>
      </c>
      <c r="NA236" s="255">
        <f t="shared" si="1322"/>
        <v>600.41104995276203</v>
      </c>
      <c r="NB236" s="255">
        <f t="shared" si="1563"/>
        <v>1.7912499312484407</v>
      </c>
      <c r="NC236" s="255">
        <f t="shared" si="1323"/>
        <v>2.2211499147480662</v>
      </c>
      <c r="ND236" s="255">
        <f t="shared" si="1564"/>
        <v>544.65592822867984</v>
      </c>
      <c r="NE236" s="255">
        <f t="shared" ref="NE236:NE273" si="1630">MZ236/ND236</f>
        <v>0.97814339201501699</v>
      </c>
      <c r="NF236" s="256">
        <f t="shared" si="1603"/>
        <v>3.2887734042919745E-3</v>
      </c>
      <c r="NG236" s="257">
        <f t="shared" si="1604"/>
        <v>1.1250135164029373</v>
      </c>
      <c r="NH236" s="254">
        <f t="shared" si="1565"/>
        <v>1051.591433319257</v>
      </c>
      <c r="NI236" s="255">
        <f t="shared" si="1324"/>
        <v>1185.1435453508027</v>
      </c>
      <c r="NJ236" s="255" t="e">
        <f t="shared" si="1566"/>
        <v>#REF!</v>
      </c>
      <c r="NK236" s="255" t="e">
        <f t="shared" si="1325"/>
        <v>#REF!</v>
      </c>
      <c r="NL236" s="255">
        <f t="shared" si="1567"/>
        <v>1134.6628618603456</v>
      </c>
      <c r="NM236" s="255">
        <f t="shared" si="1605"/>
        <v>0.92678756718547373</v>
      </c>
      <c r="NN236" s="256" t="e">
        <f t="shared" si="1606"/>
        <v>#REF!</v>
      </c>
      <c r="NO236" s="257" t="e">
        <f t="shared" ref="NO236:NO274" si="1631">1+NM236*(NI236-NH236)/NH236+NN236*(NK236-NJ236)/NJ236</f>
        <v>#REF!</v>
      </c>
      <c r="NP236" s="254">
        <f t="shared" si="1568"/>
        <v>141.95812415544123</v>
      </c>
      <c r="NQ236" s="255">
        <f t="shared" si="1326"/>
        <v>159.98680592318226</v>
      </c>
      <c r="NR236" s="255">
        <f t="shared" si="1569"/>
        <v>124.8489425375454</v>
      </c>
      <c r="NS236" s="255">
        <f t="shared" si="1327"/>
        <v>154.81268874655629</v>
      </c>
      <c r="NT236" s="255">
        <f t="shared" si="1570"/>
        <v>1336.9935627490722</v>
      </c>
      <c r="NU236" s="255">
        <f t="shared" si="1571"/>
        <v>0.10617711865684129</v>
      </c>
      <c r="NV236" s="256">
        <f t="shared" si="1572"/>
        <v>9.3380361742981047E-2</v>
      </c>
      <c r="NW236" s="257">
        <f t="shared" si="1328"/>
        <v>1.0358957808877343</v>
      </c>
      <c r="NX236" s="254">
        <f t="shared" si="1573"/>
        <v>41.69620791158416</v>
      </c>
      <c r="NY236" s="255">
        <f t="shared" si="1329"/>
        <v>46.991626316355351</v>
      </c>
      <c r="NZ236" s="255">
        <f t="shared" si="1574"/>
        <v>0.14802694137251601</v>
      </c>
      <c r="OA236" s="255">
        <f t="shared" si="1330"/>
        <v>0.18355340730191985</v>
      </c>
      <c r="OB236" s="255">
        <f t="shared" si="1575"/>
        <v>45.009772086862313</v>
      </c>
      <c r="OC236" s="255">
        <f t="shared" si="1607"/>
        <v>0.9263812274169384</v>
      </c>
      <c r="OD236" s="256">
        <f t="shared" si="1608"/>
        <v>3.2887734042919736E-3</v>
      </c>
      <c r="OE236" s="257">
        <f t="shared" si="1609"/>
        <v>1.1184397214989812</v>
      </c>
      <c r="OF236" s="254">
        <f t="shared" si="1576"/>
        <v>0</v>
      </c>
      <c r="OG236" s="255">
        <f t="shared" si="1331"/>
        <v>0</v>
      </c>
      <c r="OH236" s="255">
        <f t="shared" si="1577"/>
        <v>0</v>
      </c>
      <c r="OI236" s="255">
        <f t="shared" si="1332"/>
        <v>0</v>
      </c>
      <c r="OJ236" s="255">
        <f t="shared" si="1578"/>
        <v>0</v>
      </c>
      <c r="OK236" s="255"/>
      <c r="OL236" s="256"/>
      <c r="OM236" s="257"/>
      <c r="ON236" s="258"/>
      <c r="OO236" s="254">
        <f t="shared" si="1579"/>
        <v>0</v>
      </c>
      <c r="OP236" s="255">
        <f t="shared" si="1333"/>
        <v>0</v>
      </c>
      <c r="OQ236" s="255">
        <f t="shared" si="1580"/>
        <v>0</v>
      </c>
      <c r="OR236" s="255">
        <f t="shared" si="1334"/>
        <v>0</v>
      </c>
      <c r="OS236" s="255">
        <f t="shared" si="1581"/>
        <v>0</v>
      </c>
      <c r="OT236" s="255"/>
      <c r="OU236" s="256"/>
      <c r="OV236" s="257"/>
      <c r="OW236" s="258"/>
      <c r="OX236" s="254">
        <f t="shared" si="1582"/>
        <v>874.61380416248926</v>
      </c>
      <c r="OY236" s="255">
        <f t="shared" si="1335"/>
        <v>985.68975729112537</v>
      </c>
      <c r="OZ236" s="255">
        <f t="shared" si="1583"/>
        <v>4.6887015962045773</v>
      </c>
      <c r="PA236" s="255">
        <f t="shared" si="1336"/>
        <v>5.8139899792936758</v>
      </c>
      <c r="PB236" s="255">
        <f t="shared" si="1584"/>
        <v>1425.6687888820929</v>
      </c>
      <c r="PC236" s="255">
        <f t="shared" si="1218"/>
        <v>0.61347615307500603</v>
      </c>
      <c r="PD236" s="259">
        <f t="shared" si="1337"/>
        <v>3.2887734042919745E-3</v>
      </c>
      <c r="PE236" s="257">
        <f t="shared" si="1219"/>
        <v>1.0787007770575558</v>
      </c>
      <c r="PF236" s="254">
        <f t="shared" si="1338"/>
        <v>15.441708135234512</v>
      </c>
      <c r="PG236" s="255">
        <f t="shared" si="1339"/>
        <v>17.402805068409293</v>
      </c>
      <c r="PH236" s="255">
        <f t="shared" si="1585"/>
        <v>0.47829776956116432</v>
      </c>
      <c r="PI236" s="255">
        <f t="shared" si="1340"/>
        <v>0.5930892342558437</v>
      </c>
      <c r="PJ236" s="255">
        <f t="shared" si="1341"/>
        <v>145.43348255389697</v>
      </c>
      <c r="PK236" s="255">
        <f t="shared" si="1610"/>
        <v>0.1061771186666859</v>
      </c>
      <c r="PL236" s="259">
        <f t="shared" si="1611"/>
        <v>3.2887734045969051E-3</v>
      </c>
      <c r="PM236" s="257">
        <f t="shared" si="1612"/>
        <v>1.0142737996877724</v>
      </c>
      <c r="PN236" s="254">
        <f t="shared" si="1342"/>
        <v>0.39571063363443221</v>
      </c>
      <c r="PO236" s="255">
        <f t="shared" si="1343"/>
        <v>0.44596588410600507</v>
      </c>
      <c r="PP236" s="255">
        <f t="shared" si="1586"/>
        <v>1.2256902656197602E-2</v>
      </c>
      <c r="PQ236" s="255">
        <f t="shared" si="1344"/>
        <v>1.5198559293685026E-2</v>
      </c>
      <c r="PR236" s="255">
        <f t="shared" si="1345"/>
        <v>3.7268918068558419</v>
      </c>
      <c r="PS236" s="255">
        <f t="shared" si="1613"/>
        <v>0.10617711866668592</v>
      </c>
      <c r="PT236" s="259">
        <f t="shared" si="1614"/>
        <v>3.2887734045969059E-3</v>
      </c>
      <c r="PU236" s="257">
        <f t="shared" si="1615"/>
        <v>1.0142737996877724</v>
      </c>
      <c r="PV236" s="254">
        <f t="shared" si="1346"/>
        <v>288.93248666435051</v>
      </c>
      <c r="PW236" s="255">
        <f t="shared" si="1347"/>
        <v>325.62691247072303</v>
      </c>
      <c r="PX236" s="255">
        <f t="shared" si="1348"/>
        <v>0.95843524185703577</v>
      </c>
      <c r="PY236" s="255">
        <f t="shared" si="1349"/>
        <v>1.1884596999027244</v>
      </c>
      <c r="PZ236" s="255">
        <f t="shared" si="1350"/>
        <v>291.42635385163396</v>
      </c>
      <c r="QA236" s="255">
        <f t="shared" si="1587"/>
        <v>0.99144254747615213</v>
      </c>
      <c r="QB236" s="259">
        <f t="shared" si="1351"/>
        <v>3.2887734042919745E-3</v>
      </c>
      <c r="QC236" s="257">
        <f t="shared" si="1588"/>
        <v>1.1267025091465013</v>
      </c>
      <c r="QD236" s="254">
        <f t="shared" si="1352"/>
        <v>451.9483910886928</v>
      </c>
      <c r="QE236" s="255">
        <f t="shared" si="1353"/>
        <v>509.34583675695677</v>
      </c>
      <c r="QF236" s="255">
        <f t="shared" si="1354"/>
        <v>1.5141774691255774</v>
      </c>
      <c r="QG236" s="255">
        <f t="shared" si="1355"/>
        <v>1.8775800617157159</v>
      </c>
      <c r="QH236" s="255">
        <f t="shared" si="1356"/>
        <v>460.40796460757019</v>
      </c>
      <c r="QI236" s="255">
        <f t="shared" si="1616"/>
        <v>0.98162591838286739</v>
      </c>
      <c r="QJ236" s="259">
        <f t="shared" si="1617"/>
        <v>3.2887734042919741E-3</v>
      </c>
      <c r="QK236" s="257">
        <f t="shared" si="1618"/>
        <v>1.1254557972516541</v>
      </c>
      <c r="QL236" s="254">
        <f t="shared" si="1357"/>
        <v>1129.8551944363003</v>
      </c>
      <c r="QM236" s="255">
        <f t="shared" si="1358"/>
        <v>1273.3468041297103</v>
      </c>
      <c r="QN236" s="255">
        <f t="shared" si="1359"/>
        <v>7.8825075964662528</v>
      </c>
      <c r="QO236" s="255">
        <f t="shared" si="1360"/>
        <v>9.7743094196181541</v>
      </c>
      <c r="QP236" s="255">
        <f t="shared" si="1589"/>
        <v>2396.7925507361747</v>
      </c>
      <c r="QQ236" s="255">
        <f t="shared" si="1590"/>
        <v>0.47140299818157616</v>
      </c>
      <c r="QR236" s="259">
        <f t="shared" si="1361"/>
        <v>3.2887734042919741E-3</v>
      </c>
      <c r="QS236" s="257">
        <f t="shared" si="1591"/>
        <v>1.0606574863860903</v>
      </c>
      <c r="QT236" s="254">
        <f t="shared" si="1362"/>
        <v>296.76649862442514</v>
      </c>
      <c r="QU236" s="255">
        <f t="shared" si="1363"/>
        <v>334.45584394972713</v>
      </c>
      <c r="QV236" s="255">
        <f t="shared" si="1364"/>
        <v>1.0343252696766545</v>
      </c>
      <c r="QW236" s="255">
        <f t="shared" si="1365"/>
        <v>1.2825633343990517</v>
      </c>
      <c r="QX236" s="255">
        <f t="shared" si="1366"/>
        <v>314.50183473474357</v>
      </c>
      <c r="QY236" s="255">
        <f t="shared" si="1619"/>
        <v>0.94360816328694319</v>
      </c>
      <c r="QZ236" s="259">
        <f t="shared" si="1620"/>
        <v>3.2887734042919745E-3</v>
      </c>
      <c r="RA236" s="257">
        <f t="shared" si="1621"/>
        <v>1.1206275423544718</v>
      </c>
      <c r="RB236" s="254">
        <f t="shared" si="1367"/>
        <v>6.4047301139446594E-2</v>
      </c>
      <c r="RC236" s="255">
        <f t="shared" si="1368"/>
        <v>7.2181308384156317E-2</v>
      </c>
      <c r="RD236" s="255">
        <f t="shared" si="1592"/>
        <v>1.9838272432769494E-3</v>
      </c>
      <c r="RE236" s="255">
        <f t="shared" si="1369"/>
        <v>2.4599457816634174E-3</v>
      </c>
      <c r="RF236" s="255">
        <f t="shared" si="1370"/>
        <v>0.60321189677828801</v>
      </c>
      <c r="RG236" s="255">
        <f t="shared" si="1622"/>
        <v>0.1061771186568413</v>
      </c>
      <c r="RH236" s="259">
        <f t="shared" si="1623"/>
        <v>3.2887734042919745E-3</v>
      </c>
      <c r="RI236" s="257">
        <f t="shared" si="1624"/>
        <v>1.0142737996864488</v>
      </c>
      <c r="RJ236" s="254">
        <f t="shared" si="1371"/>
        <v>116.71998264656965</v>
      </c>
      <c r="RK236" s="255">
        <f t="shared" si="1372"/>
        <v>131.54342044268398</v>
      </c>
      <c r="RL236" s="255">
        <f t="shared" si="1593"/>
        <v>3.6153323760658056</v>
      </c>
      <c r="RM236" s="255">
        <f t="shared" si="1373"/>
        <v>4.4830121463215988</v>
      </c>
      <c r="RN236" s="255">
        <f t="shared" si="1374"/>
        <v>1099.295065858797</v>
      </c>
      <c r="RO236" s="255">
        <f t="shared" si="1625"/>
        <v>0.10617711865684129</v>
      </c>
      <c r="RP236" s="259">
        <f t="shared" si="1626"/>
        <v>3.2887734042919741E-3</v>
      </c>
      <c r="RQ236" s="257">
        <f t="shared" si="1627"/>
        <v>1.0142737996864488</v>
      </c>
      <c r="RR236" s="254">
        <f t="shared" si="1375"/>
        <v>0</v>
      </c>
      <c r="RS236" s="255">
        <f t="shared" si="1376"/>
        <v>0</v>
      </c>
      <c r="RT236" s="255">
        <f t="shared" si="1594"/>
        <v>0</v>
      </c>
      <c r="RU236" s="255">
        <f t="shared" si="1377"/>
        <v>0</v>
      </c>
      <c r="RV236" s="255">
        <f t="shared" si="1378"/>
        <v>0</v>
      </c>
      <c r="RW236" s="255"/>
      <c r="RX236" s="259"/>
      <c r="RY236" s="257"/>
      <c r="RZ236" s="260"/>
      <c r="SA236" s="242" t="e">
        <f t="shared" si="1379"/>
        <v>#REF!</v>
      </c>
      <c r="SB236" s="242">
        <f t="shared" si="1380"/>
        <v>0.25684058579479058</v>
      </c>
      <c r="SC236" s="242">
        <f t="shared" si="1381"/>
        <v>0.39022194066040949</v>
      </c>
      <c r="SD236" s="242">
        <f t="shared" si="1382"/>
        <v>2.0691134847731153E-2</v>
      </c>
      <c r="SE236" s="242">
        <f t="shared" si="1383"/>
        <v>0</v>
      </c>
      <c r="SF236" s="262">
        <v>0</v>
      </c>
      <c r="SG236" s="242">
        <f t="shared" si="1384"/>
        <v>0</v>
      </c>
      <c r="SH236" s="262">
        <v>0</v>
      </c>
      <c r="SI236" s="242">
        <f t="shared" si="1385"/>
        <v>0.55628599072858165</v>
      </c>
      <c r="SJ236" s="242">
        <f t="shared" si="1386"/>
        <v>4.1483798407229891E-2</v>
      </c>
      <c r="SK236" s="242">
        <f t="shared" si="1387"/>
        <v>1.1157011796565498E-3</v>
      </c>
      <c r="SL236" s="242">
        <f t="shared" si="1388"/>
        <v>0.13835906812319038</v>
      </c>
      <c r="SM236" s="242">
        <f t="shared" si="1389"/>
        <v>0.21755060560874473</v>
      </c>
      <c r="SN236" s="242">
        <f t="shared" si="1390"/>
        <v>0.86263273367780724</v>
      </c>
      <c r="SO236" s="242">
        <f t="shared" si="1391"/>
        <v>0.14590570601455224</v>
      </c>
      <c r="SP236" s="242">
        <f t="shared" si="1392"/>
        <v>1.0142737996864489E-4</v>
      </c>
      <c r="SQ236" s="242">
        <f t="shared" si="1393"/>
        <v>0.3141205957628932</v>
      </c>
      <c r="SR236" s="242">
        <f t="shared" si="1394"/>
        <v>0</v>
      </c>
      <c r="SS236" s="242" t="e">
        <f t="shared" si="1395"/>
        <v>#REF!</v>
      </c>
      <c r="ST236" s="242" t="e">
        <f t="shared" si="1396"/>
        <v>#REF!</v>
      </c>
      <c r="SU236" s="242" t="e">
        <f t="shared" si="1628"/>
        <v>#REF!</v>
      </c>
      <c r="SV236" s="242" t="e">
        <f t="shared" si="1629"/>
        <v>#REF!</v>
      </c>
      <c r="SW236" s="242" t="e">
        <f t="shared" si="1397"/>
        <v>#REF!</v>
      </c>
      <c r="SX236" s="242" t="e">
        <f t="shared" si="1397"/>
        <v>#REF!</v>
      </c>
      <c r="SY236" s="242" t="e">
        <f t="shared" si="1397"/>
        <v>#REF!</v>
      </c>
      <c r="SZ236" s="263" t="e">
        <f t="shared" si="1222"/>
        <v>#REF!</v>
      </c>
      <c r="TA236" s="264">
        <f t="shared" si="1398"/>
        <v>2086.4679000000001</v>
      </c>
      <c r="TB236" s="264">
        <f t="shared" si="1399"/>
        <v>1021.0945800000001</v>
      </c>
      <c r="TC236" s="264">
        <f t="shared" si="1400"/>
        <v>1684.8284200000001</v>
      </c>
      <c r="TD236" s="264">
        <f t="shared" si="1401"/>
        <v>82.743099999999998</v>
      </c>
      <c r="TE236" s="264">
        <f t="shared" si="1402"/>
        <v>0</v>
      </c>
      <c r="TF236" s="264">
        <f t="shared" si="1402"/>
        <v>0</v>
      </c>
      <c r="TG236" s="264">
        <f t="shared" si="1403"/>
        <v>2306.5198200000004</v>
      </c>
      <c r="TH236" s="264">
        <f t="shared" si="1404"/>
        <v>182.92934</v>
      </c>
      <c r="TI236" s="264">
        <f t="shared" si="1405"/>
        <v>4.9198600000000008</v>
      </c>
      <c r="TJ236" s="264">
        <f t="shared" si="1406"/>
        <v>549.2352800000001</v>
      </c>
      <c r="TK236" s="264">
        <f t="shared" si="1407"/>
        <v>864.55358000000012</v>
      </c>
      <c r="TL236" s="264">
        <f t="shared" si="1408"/>
        <v>3637.5655800000004</v>
      </c>
      <c r="TM236" s="264">
        <f t="shared" si="1409"/>
        <v>582.33252000000005</v>
      </c>
      <c r="TN236" s="264">
        <f t="shared" si="1410"/>
        <v>0.44726000000000005</v>
      </c>
      <c r="TO236" s="264">
        <f t="shared" si="1411"/>
        <v>1385.1642200000001</v>
      </c>
      <c r="TP236" s="264">
        <f t="shared" si="1411"/>
        <v>0</v>
      </c>
      <c r="TQ236" s="264"/>
      <c r="TR236" s="264"/>
      <c r="TS236" s="264" t="e">
        <f t="shared" si="1412"/>
        <v>#REF!</v>
      </c>
      <c r="TT236" s="264">
        <f t="shared" si="1413"/>
        <v>1148.7452040257804</v>
      </c>
      <c r="TU236" s="264">
        <f t="shared" si="1414"/>
        <v>1745.3066517977477</v>
      </c>
      <c r="TV236" s="264">
        <f t="shared" si="1415"/>
        <v>92.543169719962364</v>
      </c>
      <c r="TW236" s="264">
        <f t="shared" si="1415"/>
        <v>0</v>
      </c>
      <c r="TX236" s="264">
        <f t="shared" si="1416"/>
        <v>0</v>
      </c>
      <c r="TY236" s="264">
        <f t="shared" si="1417"/>
        <v>2488.0447221326544</v>
      </c>
      <c r="TZ236" s="264">
        <f t="shared" si="1418"/>
        <v>185.54043675617643</v>
      </c>
      <c r="UA236" s="264">
        <f t="shared" si="1419"/>
        <v>4.9900850961318852</v>
      </c>
      <c r="UB236" s="264">
        <f t="shared" si="1420"/>
        <v>618.82476808778131</v>
      </c>
      <c r="UC236" s="264">
        <f t="shared" si="1421"/>
        <v>973.01683864567178</v>
      </c>
      <c r="UD236" s="264">
        <f t="shared" si="1422"/>
        <v>3858.2111646473609</v>
      </c>
      <c r="UE236" s="264">
        <f t="shared" si="1423"/>
        <v>652.57786072068643</v>
      </c>
      <c r="UF236" s="264">
        <f t="shared" si="1424"/>
        <v>0.45364409964776115</v>
      </c>
      <c r="UG236" s="264">
        <f t="shared" si="1425"/>
        <v>1404.9357766091161</v>
      </c>
      <c r="UH236" s="264">
        <f t="shared" si="1425"/>
        <v>0</v>
      </c>
      <c r="UI236" s="191"/>
      <c r="UJ236" s="191"/>
      <c r="UK236" s="191"/>
      <c r="UL236" s="191"/>
      <c r="UM236" s="189"/>
      <c r="UN236" s="191"/>
      <c r="UO236" s="191"/>
      <c r="UP236" s="191"/>
      <c r="UQ236" s="191"/>
      <c r="UR236" s="191"/>
      <c r="US236" s="191"/>
      <c r="UT236" s="191"/>
      <c r="UU236" s="191"/>
      <c r="UV236" s="192"/>
      <c r="UW236" s="191"/>
      <c r="UX236" s="191"/>
      <c r="UY236" s="191"/>
      <c r="UZ236" s="191"/>
      <c r="VA236" s="191"/>
      <c r="VB236" s="191"/>
      <c r="VC236" s="191"/>
      <c r="VD236" s="191"/>
      <c r="VE236" s="191"/>
      <c r="VF236" s="191"/>
      <c r="VG236" s="191"/>
      <c r="VH236" s="191"/>
      <c r="VI236" s="191"/>
      <c r="VJ236" s="191"/>
      <c r="VK236" s="191"/>
      <c r="VL236" s="191"/>
      <c r="VM236" s="191"/>
      <c r="VN236" s="219"/>
      <c r="VO236" s="191"/>
      <c r="VP236" s="191"/>
      <c r="VQ236" s="191"/>
      <c r="VR236" s="191"/>
      <c r="VS236" s="191"/>
      <c r="VT236" s="191"/>
      <c r="VU236" s="191"/>
      <c r="VV236" s="191"/>
    </row>
    <row r="237" spans="1:594" ht="23.1" hidden="1" customHeight="1" thickBot="1" x14ac:dyDescent="0.35">
      <c r="A237" s="265">
        <v>200</v>
      </c>
      <c r="B237" s="266" t="s">
        <v>186</v>
      </c>
      <c r="C237" s="265">
        <v>5</v>
      </c>
      <c r="D237" s="267">
        <v>4297.7</v>
      </c>
      <c r="E237" s="239"/>
      <c r="F237" s="240">
        <f t="shared" si="1426"/>
        <v>4297.7</v>
      </c>
      <c r="G237" s="240"/>
      <c r="H237" s="268">
        <f>2578</f>
        <v>2578</v>
      </c>
      <c r="I237" s="269">
        <v>3.3967000000000001</v>
      </c>
      <c r="J237" s="269">
        <v>3.3967000000000001</v>
      </c>
      <c r="K237" s="269">
        <f t="shared" si="1220"/>
        <v>2.7726000000000002</v>
      </c>
      <c r="L237" s="269">
        <f t="shared" si="1221"/>
        <v>2.9990000000000001</v>
      </c>
      <c r="M237" s="269">
        <v>0.5887</v>
      </c>
      <c r="N237" s="269">
        <v>0.22639999999999999</v>
      </c>
      <c r="O237" s="269">
        <v>0.3977</v>
      </c>
      <c r="P237" s="269">
        <v>1.83E-2</v>
      </c>
      <c r="Q237" s="269">
        <v>0</v>
      </c>
      <c r="R237" s="269">
        <v>0</v>
      </c>
      <c r="S237" s="269">
        <v>0.52900000000000003</v>
      </c>
      <c r="T237" s="269">
        <v>4.7300000000000002E-2</v>
      </c>
      <c r="U237" s="269">
        <v>1.1999999999999999E-3</v>
      </c>
      <c r="V237" s="269">
        <v>0.16139999999999999</v>
      </c>
      <c r="W237" s="269">
        <v>0.18970000000000001</v>
      </c>
      <c r="X237" s="269">
        <v>0.82269999999999999</v>
      </c>
      <c r="Y237" s="269">
        <v>0.1201</v>
      </c>
      <c r="Z237" s="269">
        <v>1E-4</v>
      </c>
      <c r="AA237" s="269">
        <v>0.29409999999999997</v>
      </c>
      <c r="AB237" s="269">
        <v>0</v>
      </c>
      <c r="AC237" s="244">
        <v>370.83</v>
      </c>
      <c r="AD237" s="243">
        <f t="shared" si="1217"/>
        <v>81.582599999999999</v>
      </c>
      <c r="AE237" s="243">
        <f t="shared" si="1223"/>
        <v>0</v>
      </c>
      <c r="AF237" s="243">
        <f t="shared" si="1427"/>
        <v>0</v>
      </c>
      <c r="AG237" s="243">
        <f t="shared" si="1428"/>
        <v>0</v>
      </c>
      <c r="AH237" s="244">
        <v>13.5009461047083</v>
      </c>
      <c r="AI237" s="243">
        <f t="shared" si="1224"/>
        <v>52.938010703518422</v>
      </c>
      <c r="AJ237" s="243">
        <f t="shared" si="1429"/>
        <v>1.7063852008063825</v>
      </c>
      <c r="AK237" s="243">
        <f t="shared" si="1430"/>
        <v>45.155871567634357</v>
      </c>
      <c r="AL237" s="243">
        <f t="shared" si="1225"/>
        <v>25.942577840411339</v>
      </c>
      <c r="AM237" s="243">
        <f t="shared" si="1431"/>
        <v>653.75296157836567</v>
      </c>
      <c r="AN237" s="244">
        <v>914.86</v>
      </c>
      <c r="AO237" s="244">
        <v>201.26920000000001</v>
      </c>
      <c r="AP237" s="243">
        <f t="shared" si="1432"/>
        <v>0</v>
      </c>
      <c r="AQ237" s="243">
        <f t="shared" si="1433"/>
        <v>0</v>
      </c>
      <c r="AR237" s="243">
        <f t="shared" si="1434"/>
        <v>0</v>
      </c>
      <c r="AS237" s="244">
        <v>125.96140515560801</v>
      </c>
      <c r="AT237" s="244" t="e">
        <f t="shared" si="1226"/>
        <v>#REF!</v>
      </c>
      <c r="AU237" s="243">
        <f t="shared" si="1227"/>
        <v>141.12877013386921</v>
      </c>
      <c r="AV237" s="243">
        <f t="shared" si="1435"/>
        <v>4.549095093753392</v>
      </c>
      <c r="AW237" s="243">
        <f t="shared" si="1436"/>
        <v>120.38217027750223</v>
      </c>
      <c r="AX237" s="243">
        <f t="shared" si="1228"/>
        <v>69.160968764473864</v>
      </c>
      <c r="AY237" s="243">
        <f t="shared" si="1437"/>
        <v>1742.8564128647413</v>
      </c>
      <c r="AZ237" s="244">
        <v>209</v>
      </c>
      <c r="BA237" s="243">
        <f t="shared" si="1438"/>
        <v>1065.3078333333331</v>
      </c>
      <c r="BB237" s="243">
        <f t="shared" si="1439"/>
        <v>111.09638833333332</v>
      </c>
      <c r="BC237" s="243">
        <f t="shared" si="1440"/>
        <v>88.877110666666667</v>
      </c>
      <c r="BD237" s="243">
        <f t="shared" si="1441"/>
        <v>22.219277666666656</v>
      </c>
      <c r="BE237" s="244">
        <v>41.661145625000003</v>
      </c>
      <c r="BF237" s="243">
        <f t="shared" si="1442"/>
        <v>33.328916500000005</v>
      </c>
      <c r="BG237" s="243">
        <f t="shared" si="1443"/>
        <v>8.3322291249999978</v>
      </c>
      <c r="BH237" s="243">
        <f t="shared" si="1229"/>
        <v>138.39897549744092</v>
      </c>
      <c r="BI237" s="243">
        <f t="shared" si="1444"/>
        <v>4.4611038544352075</v>
      </c>
      <c r="BJ237" s="243">
        <f t="shared" si="1445"/>
        <v>118.05366842466663</v>
      </c>
      <c r="BK237" s="243">
        <f t="shared" si="1230"/>
        <v>67.823217139455366</v>
      </c>
      <c r="BL237" s="243">
        <f t="shared" si="1446"/>
        <v>1709.1450719142754</v>
      </c>
      <c r="BM237" s="244">
        <v>28.67</v>
      </c>
      <c r="BN237" s="243">
        <f t="shared" si="1447"/>
        <v>6.3074000000000003</v>
      </c>
      <c r="BO237" s="243">
        <f t="shared" si="1231"/>
        <v>0</v>
      </c>
      <c r="BP237" s="243">
        <f t="shared" si="1448"/>
        <v>0</v>
      </c>
      <c r="BQ237" s="243">
        <f t="shared" si="1449"/>
        <v>0</v>
      </c>
      <c r="BR237" s="244">
        <v>3.5240920074500002</v>
      </c>
      <c r="BS237" s="243">
        <f t="shared" si="1232"/>
        <v>4.3746150182415144</v>
      </c>
      <c r="BT237" s="243">
        <f t="shared" si="1450"/>
        <v>0.14100980046567052</v>
      </c>
      <c r="BU237" s="243">
        <f t="shared" si="1451"/>
        <v>3.7315258223035039</v>
      </c>
      <c r="BV237" s="243">
        <f t="shared" si="1233"/>
        <v>2.1438053512845761</v>
      </c>
      <c r="BW237" s="243">
        <f t="shared" si="1452"/>
        <v>54.023894852371313</v>
      </c>
      <c r="BX237" s="244">
        <v>0</v>
      </c>
      <c r="BY237" s="243">
        <f t="shared" si="1234"/>
        <v>0</v>
      </c>
      <c r="BZ237" s="243">
        <f t="shared" si="1453"/>
        <v>0</v>
      </c>
      <c r="CA237" s="243">
        <f t="shared" si="1454"/>
        <v>0</v>
      </c>
      <c r="CB237" s="243">
        <f t="shared" si="1235"/>
        <v>0</v>
      </c>
      <c r="CC237" s="243">
        <f t="shared" si="1455"/>
        <v>0</v>
      </c>
      <c r="CD237" s="245"/>
      <c r="CE237" s="243">
        <f t="shared" si="1236"/>
        <v>0</v>
      </c>
      <c r="CF237" s="243">
        <f t="shared" si="1456"/>
        <v>0</v>
      </c>
      <c r="CG237" s="243">
        <f t="shared" si="1457"/>
        <v>0</v>
      </c>
      <c r="CH237" s="243">
        <f t="shared" si="1237"/>
        <v>0</v>
      </c>
      <c r="CI237" s="243">
        <f t="shared" si="1458"/>
        <v>0</v>
      </c>
      <c r="CJ237" s="245"/>
      <c r="CK237" s="243">
        <f t="shared" si="1238"/>
        <v>0</v>
      </c>
      <c r="CL237" s="243">
        <f t="shared" si="1459"/>
        <v>0</v>
      </c>
      <c r="CM237" s="243">
        <f t="shared" si="1460"/>
        <v>0</v>
      </c>
      <c r="CN237" s="243">
        <f t="shared" si="1239"/>
        <v>0</v>
      </c>
      <c r="CO237" s="243">
        <f t="shared" si="1461"/>
        <v>0</v>
      </c>
      <c r="CP237" s="243">
        <v>0</v>
      </c>
      <c r="CQ237" s="243">
        <f t="shared" si="1240"/>
        <v>0</v>
      </c>
      <c r="CR237" s="243">
        <f t="shared" si="1595"/>
        <v>0</v>
      </c>
      <c r="CS237" s="243">
        <f t="shared" si="1462"/>
        <v>0</v>
      </c>
      <c r="CT237" s="243">
        <f t="shared" si="1241"/>
        <v>0</v>
      </c>
      <c r="CU237" s="243">
        <f t="shared" si="1463"/>
        <v>0</v>
      </c>
      <c r="CV237" s="243"/>
      <c r="CW237" s="243">
        <f t="shared" si="1242"/>
        <v>0</v>
      </c>
      <c r="CX237" s="243">
        <f t="shared" si="1596"/>
        <v>0</v>
      </c>
      <c r="CY237" s="243">
        <f t="shared" si="1464"/>
        <v>0</v>
      </c>
      <c r="CZ237" s="243">
        <f t="shared" si="1243"/>
        <v>0</v>
      </c>
      <c r="DA237" s="243">
        <f t="shared" si="1465"/>
        <v>0</v>
      </c>
      <c r="DB237" s="244">
        <v>0</v>
      </c>
      <c r="DC237" s="243">
        <f t="shared" si="1466"/>
        <v>0</v>
      </c>
      <c r="DD237" s="243">
        <f t="shared" si="1244"/>
        <v>0</v>
      </c>
      <c r="DE237" s="244">
        <v>0</v>
      </c>
      <c r="DF237" s="244">
        <v>0</v>
      </c>
      <c r="DG237" s="243">
        <f t="shared" si="1245"/>
        <v>0</v>
      </c>
      <c r="DH237" s="243">
        <f t="shared" si="1246"/>
        <v>0</v>
      </c>
      <c r="DI237" s="243">
        <f t="shared" si="1467"/>
        <v>0</v>
      </c>
      <c r="DJ237" s="244">
        <v>291.64999999999998</v>
      </c>
      <c r="DK237" s="243">
        <f t="shared" si="1468"/>
        <v>64.162999999999997</v>
      </c>
      <c r="DL237" s="243">
        <f t="shared" si="1247"/>
        <v>0</v>
      </c>
      <c r="DM237" s="244">
        <v>12.2312525872</v>
      </c>
      <c r="DN237" s="244">
        <v>13.768187809500001</v>
      </c>
      <c r="DO237" s="243">
        <f t="shared" si="1248"/>
        <v>43.382278161782637</v>
      </c>
      <c r="DP237" s="243">
        <f t="shared" si="1249"/>
        <v>21.25973592792413</v>
      </c>
      <c r="DQ237" s="243">
        <f t="shared" si="1469"/>
        <v>535.745345383688</v>
      </c>
      <c r="DR237" s="244">
        <v>55.54</v>
      </c>
      <c r="DS237" s="243">
        <f t="shared" si="1470"/>
        <v>12.2188</v>
      </c>
      <c r="DT237" s="243">
        <f t="shared" si="1250"/>
        <v>0</v>
      </c>
      <c r="DU237" s="244">
        <v>2.3494336646449998</v>
      </c>
      <c r="DV237" s="244">
        <v>0</v>
      </c>
      <c r="DW237" s="243">
        <f t="shared" si="1251"/>
        <v>7.9658349819896817</v>
      </c>
      <c r="DX237" s="243">
        <f t="shared" si="1252"/>
        <v>3.9037034323317346</v>
      </c>
      <c r="DY237" s="243">
        <f t="shared" si="1253"/>
        <v>98.373326494759709</v>
      </c>
      <c r="DZ237" s="244">
        <v>214.34</v>
      </c>
      <c r="EA237" s="243">
        <f t="shared" si="1471"/>
        <v>47.154800000000002</v>
      </c>
      <c r="EB237" s="243">
        <f t="shared" si="1254"/>
        <v>0</v>
      </c>
      <c r="EC237" s="244">
        <v>8.8716376792699805</v>
      </c>
      <c r="ED237" s="244">
        <v>9.4217197000000003E-2</v>
      </c>
      <c r="EE237" s="243">
        <f t="shared" si="1255"/>
        <v>30.730269944765393</v>
      </c>
      <c r="EF237" s="243">
        <f t="shared" si="1256"/>
        <v>15.05954624105177</v>
      </c>
      <c r="EG237" s="243">
        <f t="shared" si="1257"/>
        <v>379.50056527450454</v>
      </c>
      <c r="EH237" s="244">
        <v>29.26</v>
      </c>
      <c r="EI237" s="243">
        <f t="shared" si="1472"/>
        <v>6.4372000000000007</v>
      </c>
      <c r="EJ237" s="243">
        <f t="shared" si="1258"/>
        <v>0</v>
      </c>
      <c r="EK237" s="244">
        <v>1.2343438096799999</v>
      </c>
      <c r="EL237" s="244">
        <v>0</v>
      </c>
      <c r="EM237" s="243">
        <f t="shared" si="1259"/>
        <v>4.196234425549239</v>
      </c>
      <c r="EN237" s="243">
        <f t="shared" si="1260"/>
        <v>2.0563889117614624</v>
      </c>
      <c r="EO237" s="243">
        <f t="shared" si="1473"/>
        <v>51.82100057638884</v>
      </c>
      <c r="EP237" s="244">
        <v>0</v>
      </c>
      <c r="EQ237" s="244">
        <v>498.53320000000002</v>
      </c>
      <c r="ER237" s="244">
        <v>0</v>
      </c>
      <c r="ES237" s="244">
        <v>0</v>
      </c>
      <c r="ET237" s="244">
        <v>0</v>
      </c>
      <c r="EU237" s="243">
        <f t="shared" si="1261"/>
        <v>56.644319741946632</v>
      </c>
      <c r="EV237" s="243">
        <f t="shared" si="1474"/>
        <v>1.8258530615880966</v>
      </c>
      <c r="EW237" s="243">
        <f t="shared" si="1475"/>
        <v>48.31733556496026</v>
      </c>
      <c r="EX237" s="243">
        <f t="shared" si="1262"/>
        <v>27.758875987097333</v>
      </c>
      <c r="EY237" s="243">
        <f t="shared" si="1476"/>
        <v>699.52367487485276</v>
      </c>
      <c r="EZ237" s="245">
        <f t="shared" si="1477"/>
        <v>590.79</v>
      </c>
      <c r="FA237" s="245">
        <f t="shared" si="1477"/>
        <v>129.97379999999998</v>
      </c>
      <c r="FB237" s="245">
        <f t="shared" si="1477"/>
        <v>0</v>
      </c>
      <c r="FC237" s="245">
        <f t="shared" si="1478"/>
        <v>0</v>
      </c>
      <c r="FD237" s="245">
        <f t="shared" si="1479"/>
        <v>0</v>
      </c>
      <c r="FE237" s="245">
        <f t="shared" si="1480"/>
        <v>38.549072747294979</v>
      </c>
      <c r="FF237" s="245">
        <f t="shared" si="1481"/>
        <v>142.91893725603359</v>
      </c>
      <c r="FG237" s="245">
        <f t="shared" si="1482"/>
        <v>4.6067987105617281</v>
      </c>
      <c r="FH237" s="245">
        <f t="shared" si="1483"/>
        <v>121.9091743257991</v>
      </c>
      <c r="FI237" s="245">
        <f t="shared" si="1484"/>
        <v>70.038250500166427</v>
      </c>
      <c r="FJ237" s="245">
        <f t="shared" si="1484"/>
        <v>1764.9639126041939</v>
      </c>
      <c r="FK237" s="244">
        <f t="shared" si="1263"/>
        <v>144.70876031377551</v>
      </c>
      <c r="FL237" s="244">
        <v>16.4420931016715</v>
      </c>
      <c r="FM237" s="243">
        <f t="shared" si="1485"/>
        <v>0.52998864079167662</v>
      </c>
      <c r="FN237" s="243">
        <f t="shared" si="1486"/>
        <v>14.025027282576357</v>
      </c>
      <c r="FO237" s="244">
        <v>8.0575426550835694</v>
      </c>
      <c r="FP237" s="244">
        <f t="shared" si="1487"/>
        <v>203.0500752846367</v>
      </c>
      <c r="FQ237" s="244">
        <f t="shared" si="1264"/>
        <v>3.7083200080408463</v>
      </c>
      <c r="FR237" s="244">
        <v>0.421346590840738</v>
      </c>
      <c r="FS237" s="243">
        <f t="shared" si="1488"/>
        <v>1.3581537678994646E-2</v>
      </c>
      <c r="FT237" s="243">
        <f t="shared" si="1489"/>
        <v>0.3594066397398723</v>
      </c>
      <c r="FU237" s="244">
        <v>0.20648332954203699</v>
      </c>
      <c r="FV237" s="244">
        <f t="shared" si="1490"/>
        <v>5.2033799141083454</v>
      </c>
      <c r="FW237" s="270">
        <v>6.0103999999999998E-2</v>
      </c>
      <c r="FX237" s="243">
        <f t="shared" si="1491"/>
        <v>267.07469761721762</v>
      </c>
      <c r="FY237" s="243">
        <f t="shared" si="1492"/>
        <v>58.75643347578788</v>
      </c>
      <c r="FZ237" s="243">
        <f t="shared" si="1265"/>
        <v>0</v>
      </c>
      <c r="GA237" s="243">
        <f t="shared" si="1493"/>
        <v>0</v>
      </c>
      <c r="GB237" s="243">
        <f t="shared" si="1494"/>
        <v>0</v>
      </c>
      <c r="GC237" s="243">
        <f t="shared" si="1495"/>
        <v>4.6801503614183666</v>
      </c>
      <c r="GD237" s="243">
        <f t="shared" si="1266"/>
        <v>37.553339887945086</v>
      </c>
      <c r="GE237" s="243">
        <f t="shared" si="1496"/>
        <v>1.2104811377315794</v>
      </c>
      <c r="GF237" s="243">
        <f t="shared" si="1497"/>
        <v>32.032820470208257</v>
      </c>
      <c r="GG237" s="243">
        <f t="shared" si="1267"/>
        <v>18.403231067118451</v>
      </c>
      <c r="GH237" s="247">
        <f t="shared" si="1498"/>
        <v>463.76142289138488</v>
      </c>
      <c r="GI237" s="244">
        <v>282</v>
      </c>
      <c r="GJ237" s="244">
        <v>4052.9</v>
      </c>
      <c r="GK237" s="244">
        <v>891.63800000000003</v>
      </c>
      <c r="GL237" s="244">
        <v>2485.9410860019302</v>
      </c>
      <c r="GM237" s="244">
        <v>71.022008333333304</v>
      </c>
      <c r="GN237" s="271">
        <v>311.63</v>
      </c>
      <c r="GO237" s="243">
        <f t="shared" si="1499"/>
        <v>68.558599999999998</v>
      </c>
      <c r="GP237" s="243">
        <f t="shared" si="1268"/>
        <v>0</v>
      </c>
      <c r="GQ237" s="243">
        <f t="shared" si="1500"/>
        <v>0</v>
      </c>
      <c r="GR237" s="243">
        <f t="shared" si="1501"/>
        <v>0</v>
      </c>
      <c r="GS237" s="244">
        <v>6.2009306024166699</v>
      </c>
      <c r="GT237" s="244">
        <v>3.3959546071695801</v>
      </c>
      <c r="GU237" s="245"/>
      <c r="GV237" s="243">
        <f t="shared" si="1269"/>
        <v>44.288191147513579</v>
      </c>
      <c r="GW237" s="243">
        <f t="shared" si="1502"/>
        <v>1.4275699623064722</v>
      </c>
      <c r="GX237" s="243">
        <f t="shared" si="1503"/>
        <v>37.777616590474686</v>
      </c>
      <c r="GY237" s="243">
        <f t="shared" si="1270"/>
        <v>21.703683817854994</v>
      </c>
      <c r="GZ237" s="243">
        <f t="shared" si="1504"/>
        <v>546.93283220994579</v>
      </c>
      <c r="HA237" s="244">
        <v>0</v>
      </c>
      <c r="HB237" s="244">
        <v>44</v>
      </c>
      <c r="HC237" s="244">
        <v>0</v>
      </c>
      <c r="HD237" s="244">
        <v>0</v>
      </c>
      <c r="HE237" s="244">
        <v>0</v>
      </c>
      <c r="HF237" s="243">
        <f t="shared" si="1505"/>
        <v>0</v>
      </c>
      <c r="HG237" s="243">
        <f t="shared" si="1271"/>
        <v>0</v>
      </c>
      <c r="HH237" s="244">
        <v>0</v>
      </c>
      <c r="HI237" s="244">
        <v>0</v>
      </c>
      <c r="HJ237" s="243">
        <f t="shared" si="1272"/>
        <v>0</v>
      </c>
      <c r="HK237" s="243">
        <f t="shared" si="1273"/>
        <v>0</v>
      </c>
      <c r="HL237" s="243">
        <f t="shared" si="1274"/>
        <v>0</v>
      </c>
      <c r="HM237" s="244">
        <v>136.34</v>
      </c>
      <c r="HN237" s="243">
        <f t="shared" si="1506"/>
        <v>29.994800000000001</v>
      </c>
      <c r="HO237" s="243">
        <f t="shared" si="1275"/>
        <v>0</v>
      </c>
      <c r="HP237" s="244">
        <v>5.8823676048050002</v>
      </c>
      <c r="HQ237" s="244">
        <v>133.05685151085501</v>
      </c>
      <c r="HR237" s="243">
        <f t="shared" si="1276"/>
        <v>34.685832654067127</v>
      </c>
      <c r="HS237" s="243">
        <f t="shared" si="1277"/>
        <v>16.997992588486358</v>
      </c>
      <c r="HT237" s="243">
        <f t="shared" si="1278"/>
        <v>428.34941322985617</v>
      </c>
      <c r="HU237" s="244">
        <v>91.05</v>
      </c>
      <c r="HV237" s="243">
        <f t="shared" si="1507"/>
        <v>20.030999999999999</v>
      </c>
      <c r="HW237" s="243">
        <f t="shared" si="1279"/>
        <v>0</v>
      </c>
      <c r="HX237" s="244">
        <v>3.7187980411999999</v>
      </c>
      <c r="HY237" s="244">
        <v>204.934624989425</v>
      </c>
      <c r="HZ237" s="243">
        <f t="shared" si="1280"/>
        <v>36.328852101833036</v>
      </c>
      <c r="IA237" s="243">
        <f t="shared" si="1281"/>
        <v>17.803163756622904</v>
      </c>
      <c r="IB237" s="243">
        <f t="shared" si="1282"/>
        <v>448.6397266668971</v>
      </c>
      <c r="IC237" s="244">
        <v>38.630000000000003</v>
      </c>
      <c r="ID237" s="243">
        <f t="shared" si="1508"/>
        <v>8.4986000000000015</v>
      </c>
      <c r="IE237" s="243">
        <f t="shared" si="1283"/>
        <v>0</v>
      </c>
      <c r="IF237" s="244">
        <v>1.699856823755</v>
      </c>
      <c r="IG237" s="244">
        <v>3.1474901508349999</v>
      </c>
      <c r="IH237" s="243">
        <f t="shared" si="1284"/>
        <v>5.9056090132395189</v>
      </c>
      <c r="II237" s="243">
        <f t="shared" si="1285"/>
        <v>2.8940777993914764</v>
      </c>
      <c r="IJ237" s="243">
        <f t="shared" si="1509"/>
        <v>72.930760544665191</v>
      </c>
      <c r="IK237" s="244">
        <v>73.42</v>
      </c>
      <c r="IL237" s="243">
        <f t="shared" si="1510"/>
        <v>16.1524</v>
      </c>
      <c r="IM237" s="243">
        <f t="shared" si="1286"/>
        <v>0</v>
      </c>
      <c r="IN237" s="244">
        <v>3.37280428541</v>
      </c>
      <c r="IO237" s="244">
        <v>149.52476107632</v>
      </c>
      <c r="IP237" s="243">
        <f t="shared" si="1287"/>
        <v>27.549912916067694</v>
      </c>
      <c r="IQ237" s="243">
        <f t="shared" si="1288"/>
        <v>13.500993913889886</v>
      </c>
      <c r="IR237" s="243">
        <f t="shared" si="1511"/>
        <v>340.22504663002513</v>
      </c>
      <c r="IS237" s="244">
        <v>9.61</v>
      </c>
      <c r="IT237" s="243">
        <f t="shared" si="1512"/>
        <v>2.1141999999999999</v>
      </c>
      <c r="IU237" s="243">
        <f t="shared" si="1289"/>
        <v>0</v>
      </c>
      <c r="IV237" s="244">
        <v>0.42058195947000099</v>
      </c>
      <c r="IW237" s="244">
        <v>0.99786352948083301</v>
      </c>
      <c r="IX237" s="243">
        <f t="shared" si="1290"/>
        <v>1.4932931514514651</v>
      </c>
      <c r="IY237" s="243">
        <f t="shared" si="1291"/>
        <v>0.73179693202011498</v>
      </c>
      <c r="IZ237" s="243">
        <f t="shared" si="1513"/>
        <v>18.441282686906895</v>
      </c>
      <c r="JA237" s="244">
        <v>66.521749999999997</v>
      </c>
      <c r="JB237" s="243">
        <f t="shared" si="1514"/>
        <v>14.634784999999999</v>
      </c>
      <c r="JC237" s="244">
        <v>483.46191666666698</v>
      </c>
      <c r="JD237" s="243">
        <f t="shared" si="1292"/>
        <v>0</v>
      </c>
      <c r="JE237" s="243">
        <f t="shared" si="1293"/>
        <v>64.153055620788194</v>
      </c>
      <c r="JF237" s="243">
        <f t="shared" si="1294"/>
        <v>31.43857536437276</v>
      </c>
      <c r="JG237" s="243">
        <f t="shared" si="1515"/>
        <v>792.25209918219355</v>
      </c>
      <c r="JH237" s="244">
        <v>25.941333333333301</v>
      </c>
      <c r="JI237" s="243">
        <f t="shared" si="1516"/>
        <v>5.7070933333333258</v>
      </c>
      <c r="JJ237" s="244">
        <v>32.7053333333333</v>
      </c>
      <c r="JK237" s="243">
        <f t="shared" si="1295"/>
        <v>0</v>
      </c>
      <c r="JL237" s="243">
        <f t="shared" si="1296"/>
        <v>7.3120004004477357</v>
      </c>
      <c r="JM237" s="243">
        <f t="shared" si="1297"/>
        <v>3.5832880200223829</v>
      </c>
      <c r="JN237" s="243">
        <f t="shared" si="1517"/>
        <v>90.298858104564033</v>
      </c>
      <c r="JO237" s="244">
        <v>0</v>
      </c>
      <c r="JP237" s="243">
        <f t="shared" si="1518"/>
        <v>0</v>
      </c>
      <c r="JQ237" s="244">
        <v>0</v>
      </c>
      <c r="JR237" s="243">
        <f t="shared" si="1298"/>
        <v>0</v>
      </c>
      <c r="JS237" s="243">
        <f t="shared" si="1299"/>
        <v>0</v>
      </c>
      <c r="JT237" s="243">
        <f t="shared" si="1300"/>
        <v>0</v>
      </c>
      <c r="JU237" s="243">
        <f t="shared" si="1519"/>
        <v>0</v>
      </c>
      <c r="JV237" s="244">
        <v>1.1202380952380999</v>
      </c>
      <c r="JW237" s="243">
        <f t="shared" si="1520"/>
        <v>0.24645238095238198</v>
      </c>
      <c r="JX237" s="244">
        <v>2.2983333333333298</v>
      </c>
      <c r="JY237" s="243">
        <f t="shared" si="1301"/>
        <v>0</v>
      </c>
      <c r="JZ237" s="243">
        <f t="shared" si="1302"/>
        <v>0.41642719186708949</v>
      </c>
      <c r="KA237" s="243">
        <f t="shared" si="1303"/>
        <v>0.20407255006954506</v>
      </c>
      <c r="KB237" s="243">
        <f t="shared" si="1521"/>
        <v>5.1426282617525354</v>
      </c>
      <c r="KC237" s="244">
        <v>172.44</v>
      </c>
      <c r="KD237" s="243">
        <f t="shared" si="1522"/>
        <v>37.936799999999998</v>
      </c>
      <c r="KE237" s="244">
        <v>96.98</v>
      </c>
      <c r="KF237" s="243">
        <f t="shared" si="1304"/>
        <v>0</v>
      </c>
      <c r="KG237" s="243">
        <f t="shared" si="1305"/>
        <v>34.922482302204834</v>
      </c>
      <c r="KH237" s="243">
        <f t="shared" si="1306"/>
        <v>17.113964115110246</v>
      </c>
      <c r="KI237" s="243">
        <f t="shared" si="1523"/>
        <v>431.27189570077815</v>
      </c>
      <c r="KJ237" s="244">
        <v>96.369220277777501</v>
      </c>
      <c r="KK237" s="243">
        <f t="shared" si="1524"/>
        <v>21.20122846111105</v>
      </c>
      <c r="KL237" s="244">
        <v>93.410792222222497</v>
      </c>
      <c r="KM237" s="243">
        <f t="shared" si="1307"/>
        <v>0</v>
      </c>
      <c r="KN237" s="243">
        <f t="shared" si="1308"/>
        <v>23.972102304427992</v>
      </c>
      <c r="KO237" s="243">
        <f t="shared" si="1309"/>
        <v>11.747667163276953</v>
      </c>
      <c r="KP237" s="243">
        <f t="shared" si="1525"/>
        <v>296.04121251457917</v>
      </c>
      <c r="KQ237" s="243">
        <f t="shared" si="1526"/>
        <v>711.44254170634895</v>
      </c>
      <c r="KR237" s="243">
        <f t="shared" si="1526"/>
        <v>156.51735917539676</v>
      </c>
      <c r="KS237" s="243">
        <f t="shared" si="1527"/>
        <v>1215.6123755271119</v>
      </c>
      <c r="KT237" s="243">
        <f t="shared" si="1528"/>
        <v>0</v>
      </c>
      <c r="KU237" s="243">
        <f t="shared" si="1529"/>
        <v>0</v>
      </c>
      <c r="KV237" s="243">
        <f t="shared" si="1530"/>
        <v>0</v>
      </c>
      <c r="KW237" s="243">
        <f t="shared" si="1531"/>
        <v>236.73956765639468</v>
      </c>
      <c r="KX237" s="243">
        <f t="shared" si="1532"/>
        <v>7.6309798824254687</v>
      </c>
      <c r="KY237" s="243">
        <f t="shared" si="1533"/>
        <v>201.93772621982831</v>
      </c>
      <c r="KZ237" s="243">
        <f t="shared" si="1534"/>
        <v>116.01559220326263</v>
      </c>
      <c r="LA237" s="243">
        <f t="shared" si="1534"/>
        <v>2923.5929235222175</v>
      </c>
      <c r="LB237" s="244">
        <v>191.57</v>
      </c>
      <c r="LC237" s="243">
        <f t="shared" si="1535"/>
        <v>42.145400000000002</v>
      </c>
      <c r="LD237" s="243">
        <f t="shared" si="1310"/>
        <v>0</v>
      </c>
      <c r="LE237" s="243">
        <f t="shared" si="1536"/>
        <v>0</v>
      </c>
      <c r="LF237" s="243">
        <f t="shared" si="1537"/>
        <v>0</v>
      </c>
      <c r="LG237" s="244">
        <v>16.723449121424999</v>
      </c>
      <c r="LH237" s="243">
        <f t="shared" si="1311"/>
        <v>28.455353114775761</v>
      </c>
      <c r="LI237" s="243">
        <f t="shared" si="1538"/>
        <v>0.9172198349256443</v>
      </c>
      <c r="LJ237" s="243">
        <f t="shared" si="1539"/>
        <v>24.272280986506704</v>
      </c>
      <c r="LK237" s="243">
        <f t="shared" si="1312"/>
        <v>13.944710111810037</v>
      </c>
      <c r="LL237" s="243">
        <f t="shared" si="1540"/>
        <v>351.4066948176129</v>
      </c>
      <c r="LM237" s="243">
        <f t="shared" si="1313"/>
        <v>0.54166666784117723</v>
      </c>
      <c r="LN237" s="244">
        <v>6.1545228937110799E-2</v>
      </c>
      <c r="LO237" s="243">
        <f t="shared" si="1541"/>
        <v>1.9838272432769494E-3</v>
      </c>
      <c r="LP237" s="243">
        <f t="shared" si="1542"/>
        <v>5.2497787819218517E-2</v>
      </c>
      <c r="LQ237" s="243">
        <f t="shared" si="1314"/>
        <v>3.0160594838914402E-2</v>
      </c>
      <c r="LR237" s="243">
        <f t="shared" si="1543"/>
        <v>0.7600469899406429</v>
      </c>
      <c r="LS237" s="244">
        <v>900.81553333333397</v>
      </c>
      <c r="LT237" s="243">
        <f t="shared" si="1315"/>
        <v>102.35242727795371</v>
      </c>
      <c r="LU237" s="243">
        <f t="shared" si="1544"/>
        <v>3.2991921088962215</v>
      </c>
      <c r="LV237" s="243">
        <f t="shared" si="1545"/>
        <v>87.306134087349321</v>
      </c>
      <c r="LW237" s="243">
        <f t="shared" si="1316"/>
        <v>50.158398030564385</v>
      </c>
      <c r="LX237" s="243">
        <f t="shared" si="1546"/>
        <v>1263.9916303702223</v>
      </c>
      <c r="LY237" s="245">
        <f t="shared" si="1317"/>
        <v>0</v>
      </c>
      <c r="LZ237" s="244">
        <v>0</v>
      </c>
      <c r="MA237" s="249">
        <f t="shared" si="1547"/>
        <v>0</v>
      </c>
      <c r="MB237" s="249">
        <f t="shared" si="1548"/>
        <v>0</v>
      </c>
      <c r="MC237" s="249">
        <f t="shared" si="1318"/>
        <v>0</v>
      </c>
      <c r="MD237" s="247">
        <f t="shared" si="1549"/>
        <v>0</v>
      </c>
      <c r="ME237" s="250">
        <f t="shared" si="1550"/>
        <v>11683.441259814017</v>
      </c>
      <c r="MF237" s="251">
        <f t="shared" si="1597"/>
        <v>4131.9780319747515</v>
      </c>
      <c r="MG237" s="252" t="e">
        <f t="shared" si="1551"/>
        <v>#REF!</v>
      </c>
      <c r="MH237" s="252" t="e">
        <f t="shared" si="1598"/>
        <v>#REF!</v>
      </c>
      <c r="MI237" s="252">
        <f t="shared" si="1552"/>
        <v>900.81553333333397</v>
      </c>
      <c r="MJ237" s="252">
        <f t="shared" si="1553"/>
        <v>0</v>
      </c>
      <c r="MK237" s="252">
        <f t="shared" si="1599"/>
        <v>1065.3078333333331</v>
      </c>
      <c r="ML237" s="252">
        <f t="shared" si="1554"/>
        <v>0</v>
      </c>
      <c r="MM237" s="252">
        <f t="shared" si="1555"/>
        <v>0</v>
      </c>
      <c r="MN237" s="252">
        <f t="shared" si="1556"/>
        <v>498.53320000000002</v>
      </c>
      <c r="MO237" s="252">
        <f t="shared" si="1557"/>
        <v>144.70876031377551</v>
      </c>
      <c r="MP237" s="253">
        <f t="shared" si="1558"/>
        <v>3.7083200080408463</v>
      </c>
      <c r="MQ237" s="254">
        <f t="shared" si="1600"/>
        <v>0</v>
      </c>
      <c r="MR237" s="255">
        <f t="shared" si="1559"/>
        <v>0</v>
      </c>
      <c r="MS237" s="255">
        <f t="shared" si="1601"/>
        <v>0</v>
      </c>
      <c r="MT237" s="255">
        <f t="shared" si="1602"/>
        <v>1002.7174923570823</v>
      </c>
      <c r="MU237" s="255">
        <f t="shared" si="1319"/>
        <v>32.321242653609808</v>
      </c>
      <c r="MV237" s="255">
        <f t="shared" si="1560"/>
        <v>1043.4821723777898</v>
      </c>
      <c r="MW237" s="255" t="e">
        <f t="shared" si="1320"/>
        <v>#REF!</v>
      </c>
      <c r="MX237" s="255" t="e">
        <f t="shared" si="1321"/>
        <v>#REF!</v>
      </c>
      <c r="MY237" s="256" t="e">
        <f t="shared" si="1561"/>
        <v>#REF!</v>
      </c>
      <c r="MZ237" s="254">
        <f t="shared" si="1562"/>
        <v>507.50276331251393</v>
      </c>
      <c r="NA237" s="255">
        <f t="shared" si="1322"/>
        <v>571.95561425320318</v>
      </c>
      <c r="NB237" s="255">
        <f t="shared" si="1563"/>
        <v>1.7063852008063825</v>
      </c>
      <c r="NC237" s="255">
        <f t="shared" si="1323"/>
        <v>2.1159176489999143</v>
      </c>
      <c r="ND237" s="255">
        <f t="shared" si="1564"/>
        <v>518.85155680822675</v>
      </c>
      <c r="NE237" s="255">
        <f t="shared" si="1630"/>
        <v>0.97812708982598762</v>
      </c>
      <c r="NF237" s="256">
        <f t="shared" si="1603"/>
        <v>3.2887734042919741E-3</v>
      </c>
      <c r="NG237" s="257">
        <f t="shared" si="1604"/>
        <v>1.1250114460249305</v>
      </c>
      <c r="NH237" s="254">
        <f t="shared" si="1565"/>
        <v>1262.9954477385527</v>
      </c>
      <c r="NI237" s="255">
        <f t="shared" si="1324"/>
        <v>1423.395869601349</v>
      </c>
      <c r="NJ237" s="255" t="e">
        <f t="shared" si="1566"/>
        <v>#REF!</v>
      </c>
      <c r="NK237" s="255" t="e">
        <f t="shared" si="1325"/>
        <v>#REF!</v>
      </c>
      <c r="NL237" s="255">
        <f t="shared" si="1567"/>
        <v>1383.2193752894771</v>
      </c>
      <c r="NM237" s="255">
        <f t="shared" si="1605"/>
        <v>0.91308397662824514</v>
      </c>
      <c r="NN237" s="256" t="e">
        <f t="shared" si="1606"/>
        <v>#REF!</v>
      </c>
      <c r="NO237" s="257" t="e">
        <f t="shared" si="1631"/>
        <v>#REF!</v>
      </c>
      <c r="NP237" s="254">
        <f t="shared" si="1568"/>
        <v>144.02547547809328</v>
      </c>
      <c r="NQ237" s="255">
        <f t="shared" si="1326"/>
        <v>162.31671086381112</v>
      </c>
      <c r="NR237" s="255">
        <f t="shared" si="1569"/>
        <v>126.66713102110188</v>
      </c>
      <c r="NS237" s="255">
        <f t="shared" si="1327"/>
        <v>157.06724246616633</v>
      </c>
      <c r="NT237" s="255">
        <f t="shared" si="1570"/>
        <v>1356.4643427891074</v>
      </c>
      <c r="NU237" s="255">
        <f t="shared" si="1571"/>
        <v>0.10617711865684129</v>
      </c>
      <c r="NV237" s="256">
        <f t="shared" si="1572"/>
        <v>9.3380361742981033E-2</v>
      </c>
      <c r="NW237" s="257">
        <f t="shared" si="1328"/>
        <v>1.0358957808877343</v>
      </c>
      <c r="NX237" s="254">
        <f t="shared" si="1573"/>
        <v>39.529861503210277</v>
      </c>
      <c r="NY237" s="255">
        <f t="shared" si="1329"/>
        <v>44.550153914117985</v>
      </c>
      <c r="NZ237" s="255">
        <f t="shared" si="1574"/>
        <v>0.14100980046567052</v>
      </c>
      <c r="OA237" s="255">
        <f t="shared" si="1330"/>
        <v>0.17485215257743145</v>
      </c>
      <c r="OB237" s="255">
        <f t="shared" si="1575"/>
        <v>42.876107025691518</v>
      </c>
      <c r="OC237" s="255">
        <f t="shared" si="1607"/>
        <v>0.92195547229891561</v>
      </c>
      <c r="OD237" s="256">
        <f t="shared" si="1608"/>
        <v>3.2887734042919741E-3</v>
      </c>
      <c r="OE237" s="257">
        <f t="shared" si="1609"/>
        <v>1.1178776505989925</v>
      </c>
      <c r="OF237" s="254">
        <f t="shared" si="1576"/>
        <v>0</v>
      </c>
      <c r="OG237" s="255">
        <f t="shared" si="1331"/>
        <v>0</v>
      </c>
      <c r="OH237" s="255">
        <f t="shared" si="1577"/>
        <v>0</v>
      </c>
      <c r="OI237" s="255">
        <f t="shared" si="1332"/>
        <v>0</v>
      </c>
      <c r="OJ237" s="255">
        <f t="shared" si="1578"/>
        <v>0</v>
      </c>
      <c r="OK237" s="255"/>
      <c r="OL237" s="256"/>
      <c r="OM237" s="257"/>
      <c r="ON237" s="258"/>
      <c r="OO237" s="254">
        <f t="shared" si="1579"/>
        <v>0</v>
      </c>
      <c r="OP237" s="255">
        <f t="shared" si="1333"/>
        <v>0</v>
      </c>
      <c r="OQ237" s="255">
        <f t="shared" si="1580"/>
        <v>0</v>
      </c>
      <c r="OR237" s="255">
        <f t="shared" si="1334"/>
        <v>0</v>
      </c>
      <c r="OS237" s="255">
        <f t="shared" si="1581"/>
        <v>0</v>
      </c>
      <c r="OT237" s="255"/>
      <c r="OU237" s="256"/>
      <c r="OV237" s="257"/>
      <c r="OW237" s="258"/>
      <c r="OX237" s="254">
        <f t="shared" si="1582"/>
        <v>869.49299267747483</v>
      </c>
      <c r="OY237" s="255">
        <f t="shared" si="1335"/>
        <v>979.91860274751411</v>
      </c>
      <c r="OZ237" s="255">
        <f t="shared" si="1583"/>
        <v>4.6067987105617281</v>
      </c>
      <c r="PA237" s="255">
        <f t="shared" si="1336"/>
        <v>5.712430401096543</v>
      </c>
      <c r="PB237" s="255">
        <f t="shared" si="1584"/>
        <v>1400.7650100033286</v>
      </c>
      <c r="PC237" s="255">
        <f t="shared" si="1218"/>
        <v>0.62072723580910172</v>
      </c>
      <c r="PD237" s="259">
        <f t="shared" si="1337"/>
        <v>3.2887734042919741E-3</v>
      </c>
      <c r="PE237" s="257">
        <f t="shared" si="1219"/>
        <v>1.079621664564786</v>
      </c>
      <c r="PF237" s="254">
        <f t="shared" si="1338"/>
        <v>17.110533284743155</v>
      </c>
      <c r="PG237" s="255">
        <f t="shared" si="1339"/>
        <v>19.283571011905536</v>
      </c>
      <c r="PH237" s="255">
        <f t="shared" si="1585"/>
        <v>0.52998864079167662</v>
      </c>
      <c r="PI237" s="255">
        <f t="shared" si="1340"/>
        <v>0.65718591458167896</v>
      </c>
      <c r="PJ237" s="255">
        <f t="shared" si="1341"/>
        <v>161.15085340050533</v>
      </c>
      <c r="PK237" s="255">
        <f t="shared" si="1610"/>
        <v>0.10617711866668589</v>
      </c>
      <c r="PL237" s="259">
        <f t="shared" si="1611"/>
        <v>3.2887734045969051E-3</v>
      </c>
      <c r="PM237" s="257">
        <f t="shared" si="1612"/>
        <v>1.0142737996877724</v>
      </c>
      <c r="PN237" s="254">
        <f t="shared" si="1342"/>
        <v>0.43847610048264418</v>
      </c>
      <c r="PO237" s="255">
        <f t="shared" si="1343"/>
        <v>0.49416256524393998</v>
      </c>
      <c r="PP237" s="255">
        <f t="shared" si="1586"/>
        <v>1.3581537678994646E-2</v>
      </c>
      <c r="PQ237" s="255">
        <f t="shared" si="1344"/>
        <v>1.684110672195336E-2</v>
      </c>
      <c r="PR237" s="255">
        <f t="shared" si="1345"/>
        <v>4.1296665984986873</v>
      </c>
      <c r="PS237" s="255">
        <f t="shared" si="1613"/>
        <v>0.10617711866668589</v>
      </c>
      <c r="PT237" s="259">
        <f t="shared" si="1614"/>
        <v>3.2887734045969046E-3</v>
      </c>
      <c r="PU237" s="257">
        <f t="shared" si="1615"/>
        <v>1.0142737996877724</v>
      </c>
      <c r="PV237" s="254">
        <f t="shared" si="1346"/>
        <v>364.91117206665962</v>
      </c>
      <c r="PW237" s="255">
        <f t="shared" si="1347"/>
        <v>411.25489091912539</v>
      </c>
      <c r="PX237" s="255">
        <f t="shared" si="1348"/>
        <v>1.2104811377315794</v>
      </c>
      <c r="PY237" s="255">
        <f t="shared" si="1349"/>
        <v>1.5009966107871584</v>
      </c>
      <c r="PZ237" s="255">
        <f t="shared" si="1350"/>
        <v>368.06462134236898</v>
      </c>
      <c r="QA237" s="255">
        <f t="shared" si="1587"/>
        <v>0.99143234885165432</v>
      </c>
      <c r="QB237" s="259">
        <f t="shared" si="1351"/>
        <v>3.2887734042919745E-3</v>
      </c>
      <c r="QC237" s="257">
        <f t="shared" si="1588"/>
        <v>1.1267012139211903</v>
      </c>
      <c r="QD237" s="254">
        <f t="shared" si="1352"/>
        <v>426.2772922403791</v>
      </c>
      <c r="QE237" s="255">
        <f t="shared" si="1353"/>
        <v>480.41450835490724</v>
      </c>
      <c r="QF237" s="255">
        <f t="shared" si="1354"/>
        <v>1.4275699623064722</v>
      </c>
      <c r="QG237" s="255">
        <f t="shared" si="1355"/>
        <v>1.7701867532600255</v>
      </c>
      <c r="QH237" s="255">
        <f t="shared" si="1356"/>
        <v>434.07367635709983</v>
      </c>
      <c r="QI237" s="255">
        <f t="shared" si="1616"/>
        <v>0.98203903037348228</v>
      </c>
      <c r="QJ237" s="259">
        <f t="shared" si="1617"/>
        <v>3.2887734042919749E-3</v>
      </c>
      <c r="QK237" s="257">
        <f t="shared" si="1618"/>
        <v>1.1255082624744623</v>
      </c>
      <c r="QL237" s="254">
        <f t="shared" si="1357"/>
        <v>1114.3239268699363</v>
      </c>
      <c r="QM237" s="255">
        <f t="shared" si="1358"/>
        <v>1255.8430655824181</v>
      </c>
      <c r="QN237" s="255">
        <f t="shared" si="1359"/>
        <v>7.6309798824254687</v>
      </c>
      <c r="QO237" s="255">
        <f t="shared" si="1360"/>
        <v>9.4624150542075807</v>
      </c>
      <c r="QP237" s="255">
        <f t="shared" si="1589"/>
        <v>2320.311844065252</v>
      </c>
      <c r="QQ237" s="255">
        <f t="shared" si="1590"/>
        <v>0.48024748471636863</v>
      </c>
      <c r="QR237" s="259">
        <f t="shared" si="1361"/>
        <v>3.2887734042919749E-3</v>
      </c>
      <c r="QS237" s="257">
        <f t="shared" si="1591"/>
        <v>1.0617807361760088</v>
      </c>
      <c r="QT237" s="254">
        <f t="shared" si="1362"/>
        <v>263.32758280353818</v>
      </c>
      <c r="QU237" s="255">
        <f t="shared" si="1363"/>
        <v>296.77018581958754</v>
      </c>
      <c r="QV237" s="255">
        <f t="shared" si="1364"/>
        <v>0.9172198349256443</v>
      </c>
      <c r="QW237" s="255">
        <f t="shared" si="1365"/>
        <v>1.137352595307799</v>
      </c>
      <c r="QX237" s="255">
        <f t="shared" si="1366"/>
        <v>278.89420223620073</v>
      </c>
      <c r="QY237" s="255">
        <f t="shared" si="1619"/>
        <v>0.9441844996853721</v>
      </c>
      <c r="QZ237" s="259">
        <f t="shared" si="1620"/>
        <v>3.2887734042919745E-3</v>
      </c>
      <c r="RA237" s="257">
        <f t="shared" si="1621"/>
        <v>1.1207007370770723</v>
      </c>
      <c r="RB237" s="254">
        <f t="shared" si="1367"/>
        <v>6.4047301139446594E-2</v>
      </c>
      <c r="RC237" s="255">
        <f t="shared" si="1368"/>
        <v>7.2181308384156317E-2</v>
      </c>
      <c r="RD237" s="255">
        <f t="shared" si="1592"/>
        <v>1.9838272432769494E-3</v>
      </c>
      <c r="RE237" s="255">
        <f t="shared" si="1369"/>
        <v>2.4599457816634174E-3</v>
      </c>
      <c r="RF237" s="255">
        <f t="shared" si="1370"/>
        <v>0.60321189677828801</v>
      </c>
      <c r="RG237" s="255">
        <f t="shared" si="1622"/>
        <v>0.1061771186568413</v>
      </c>
      <c r="RH237" s="259">
        <f t="shared" si="1623"/>
        <v>3.2887734042919745E-3</v>
      </c>
      <c r="RI237" s="257">
        <f t="shared" si="1624"/>
        <v>1.0142737996864488</v>
      </c>
      <c r="RJ237" s="254">
        <f t="shared" si="1371"/>
        <v>106.51348358656617</v>
      </c>
      <c r="RK237" s="255">
        <f t="shared" si="1372"/>
        <v>120.04069600206007</v>
      </c>
      <c r="RL237" s="255">
        <f t="shared" si="1593"/>
        <v>3.2991921088962215</v>
      </c>
      <c r="RM237" s="255">
        <f t="shared" si="1373"/>
        <v>4.0909982150313144</v>
      </c>
      <c r="RN237" s="255">
        <f t="shared" si="1374"/>
        <v>1003.1679606112874</v>
      </c>
      <c r="RO237" s="255">
        <f t="shared" si="1625"/>
        <v>0.1061771186568413</v>
      </c>
      <c r="RP237" s="259">
        <f t="shared" si="1626"/>
        <v>3.2887734042919749E-3</v>
      </c>
      <c r="RQ237" s="257">
        <f t="shared" si="1627"/>
        <v>1.0142737996864488</v>
      </c>
      <c r="RR237" s="254">
        <f t="shared" si="1375"/>
        <v>0</v>
      </c>
      <c r="RS237" s="255">
        <f t="shared" si="1376"/>
        <v>0</v>
      </c>
      <c r="RT237" s="255">
        <f t="shared" si="1594"/>
        <v>0</v>
      </c>
      <c r="RU237" s="255">
        <f t="shared" si="1377"/>
        <v>0</v>
      </c>
      <c r="RV237" s="255">
        <f t="shared" si="1378"/>
        <v>0</v>
      </c>
      <c r="RW237" s="255"/>
      <c r="RX237" s="259"/>
      <c r="RY237" s="257"/>
      <c r="RZ237" s="260"/>
      <c r="SA237" s="242" t="e">
        <f t="shared" si="1379"/>
        <v>#REF!</v>
      </c>
      <c r="SB237" s="242">
        <f t="shared" si="1380"/>
        <v>0.25470259138004425</v>
      </c>
      <c r="SC237" s="242">
        <f t="shared" si="1381"/>
        <v>0.4119757520590519</v>
      </c>
      <c r="SD237" s="242">
        <f t="shared" si="1382"/>
        <v>2.0457161005961563E-2</v>
      </c>
      <c r="SE237" s="242">
        <f t="shared" si="1383"/>
        <v>0</v>
      </c>
      <c r="SF237" s="262">
        <v>0</v>
      </c>
      <c r="SG237" s="242">
        <f t="shared" si="1384"/>
        <v>0</v>
      </c>
      <c r="SH237" s="262">
        <v>0</v>
      </c>
      <c r="SI237" s="242">
        <f t="shared" si="1385"/>
        <v>0.57111986055477182</v>
      </c>
      <c r="SJ237" s="242">
        <f t="shared" si="1386"/>
        <v>4.797515072523164E-2</v>
      </c>
      <c r="SK237" s="242">
        <f t="shared" si="1387"/>
        <v>1.2171285596253268E-3</v>
      </c>
      <c r="SL237" s="242">
        <f t="shared" si="1388"/>
        <v>0.18184957592688009</v>
      </c>
      <c r="SM237" s="242">
        <f t="shared" si="1389"/>
        <v>0.21350891739140551</v>
      </c>
      <c r="SN237" s="242">
        <f t="shared" si="1390"/>
        <v>0.87352701165200242</v>
      </c>
      <c r="SO237" s="242">
        <f t="shared" si="1391"/>
        <v>0.13459615852295639</v>
      </c>
      <c r="SP237" s="242">
        <f t="shared" si="1392"/>
        <v>1.0142737996864489E-4</v>
      </c>
      <c r="SQ237" s="242">
        <f t="shared" si="1393"/>
        <v>0.29829792448778458</v>
      </c>
      <c r="SR237" s="242">
        <f t="shared" si="1394"/>
        <v>0</v>
      </c>
      <c r="SS237" s="242" t="e">
        <f t="shared" si="1395"/>
        <v>#REF!</v>
      </c>
      <c r="ST237" s="242" t="e">
        <f t="shared" si="1396"/>
        <v>#REF!</v>
      </c>
      <c r="SU237" s="242" t="e">
        <f t="shared" si="1628"/>
        <v>#REF!</v>
      </c>
      <c r="SV237" s="242" t="e">
        <f t="shared" si="1629"/>
        <v>#REF!</v>
      </c>
      <c r="SW237" s="242" t="e">
        <f t="shared" si="1397"/>
        <v>#REF!</v>
      </c>
      <c r="SX237" s="242" t="e">
        <f t="shared" si="1397"/>
        <v>#REF!</v>
      </c>
      <c r="SY237" s="242" t="e">
        <f t="shared" si="1397"/>
        <v>#REF!</v>
      </c>
      <c r="SZ237" s="263" t="e">
        <f t="shared" si="1222"/>
        <v>#REF!</v>
      </c>
      <c r="TA237" s="264">
        <f t="shared" si="1398"/>
        <v>2530.0559899999998</v>
      </c>
      <c r="TB237" s="264">
        <f t="shared" si="1399"/>
        <v>972.99927999999989</v>
      </c>
      <c r="TC237" s="264">
        <f t="shared" si="1400"/>
        <v>1709.1952899999999</v>
      </c>
      <c r="TD237" s="264">
        <f t="shared" si="1401"/>
        <v>78.647909999999996</v>
      </c>
      <c r="TE237" s="264">
        <f t="shared" si="1402"/>
        <v>0</v>
      </c>
      <c r="TF237" s="264">
        <f t="shared" si="1402"/>
        <v>0</v>
      </c>
      <c r="TG237" s="264">
        <f t="shared" si="1403"/>
        <v>2273.4832999999999</v>
      </c>
      <c r="TH237" s="264">
        <f t="shared" si="1404"/>
        <v>203.28120999999999</v>
      </c>
      <c r="TI237" s="264">
        <f t="shared" si="1405"/>
        <v>5.1572399999999989</v>
      </c>
      <c r="TJ237" s="264">
        <f t="shared" si="1406"/>
        <v>693.64877999999987</v>
      </c>
      <c r="TK237" s="264">
        <f t="shared" si="1407"/>
        <v>815.27368999999999</v>
      </c>
      <c r="TL237" s="264">
        <f t="shared" si="1408"/>
        <v>3535.7177899999997</v>
      </c>
      <c r="TM237" s="264">
        <f t="shared" si="1409"/>
        <v>516.15377000000001</v>
      </c>
      <c r="TN237" s="264">
        <f t="shared" si="1410"/>
        <v>0.42976999999999999</v>
      </c>
      <c r="TO237" s="264">
        <f t="shared" si="1411"/>
        <v>1263.9535699999999</v>
      </c>
      <c r="TP237" s="264">
        <f t="shared" si="1411"/>
        <v>0</v>
      </c>
      <c r="TQ237" s="264"/>
      <c r="TR237" s="264"/>
      <c r="TS237" s="264" t="e">
        <f t="shared" si="1412"/>
        <v>#REF!</v>
      </c>
      <c r="TT237" s="264">
        <f t="shared" si="1413"/>
        <v>1094.6353269740162</v>
      </c>
      <c r="TU237" s="264">
        <f t="shared" si="1414"/>
        <v>1770.5481896241872</v>
      </c>
      <c r="TV237" s="264">
        <f t="shared" si="1415"/>
        <v>87.918740855321005</v>
      </c>
      <c r="TW237" s="264">
        <f t="shared" si="1415"/>
        <v>0</v>
      </c>
      <c r="TX237" s="264">
        <f t="shared" si="1416"/>
        <v>0</v>
      </c>
      <c r="TY237" s="264">
        <f t="shared" si="1417"/>
        <v>2454.5018247062426</v>
      </c>
      <c r="TZ237" s="264">
        <f t="shared" si="1418"/>
        <v>206.18280527182802</v>
      </c>
      <c r="UA237" s="264">
        <f t="shared" si="1419"/>
        <v>5.2308534107017666</v>
      </c>
      <c r="UB237" s="264">
        <f t="shared" si="1420"/>
        <v>781.53492246095254</v>
      </c>
      <c r="UC237" s="264">
        <f t="shared" si="1421"/>
        <v>917.59727427304347</v>
      </c>
      <c r="UD237" s="264">
        <f t="shared" si="1422"/>
        <v>3754.1570379768104</v>
      </c>
      <c r="UE237" s="264">
        <f t="shared" si="1423"/>
        <v>578.45391048410966</v>
      </c>
      <c r="UF237" s="264">
        <f t="shared" si="1424"/>
        <v>0.43590445089124513</v>
      </c>
      <c r="UG237" s="264">
        <f t="shared" si="1425"/>
        <v>1281.9949900711517</v>
      </c>
      <c r="UH237" s="264">
        <f t="shared" si="1425"/>
        <v>0</v>
      </c>
      <c r="UI237" s="191"/>
      <c r="UJ237" s="191"/>
      <c r="UK237" s="191"/>
      <c r="UL237" s="191"/>
      <c r="UM237" s="189"/>
      <c r="UN237" s="191"/>
      <c r="UO237" s="191"/>
      <c r="UP237" s="191"/>
      <c r="UQ237" s="191"/>
      <c r="UR237" s="191"/>
      <c r="US237" s="191"/>
      <c r="UT237" s="191"/>
      <c r="UU237" s="191"/>
      <c r="UV237" s="192"/>
      <c r="UW237" s="191"/>
      <c r="UX237" s="191"/>
      <c r="UY237" s="191"/>
      <c r="UZ237" s="191"/>
      <c r="VA237" s="191"/>
      <c r="VB237" s="191"/>
      <c r="VC237" s="191"/>
      <c r="VD237" s="191"/>
      <c r="VE237" s="191"/>
      <c r="VF237" s="191"/>
      <c r="VG237" s="191"/>
      <c r="VH237" s="191"/>
      <c r="VI237" s="191"/>
      <c r="VJ237" s="191"/>
      <c r="VK237" s="191"/>
      <c r="VL237" s="191"/>
      <c r="VM237" s="191"/>
      <c r="VN237" s="219"/>
      <c r="VO237" s="191"/>
      <c r="VP237" s="191"/>
      <c r="VQ237" s="191"/>
      <c r="VR237" s="191"/>
      <c r="VS237" s="191"/>
      <c r="VT237" s="191"/>
      <c r="VU237" s="191"/>
      <c r="VV237" s="191"/>
    </row>
    <row r="238" spans="1:594" ht="23.1" hidden="1" customHeight="1" thickBot="1" x14ac:dyDescent="0.35">
      <c r="A238" s="265">
        <v>201</v>
      </c>
      <c r="B238" s="266" t="s">
        <v>186</v>
      </c>
      <c r="C238" s="265">
        <v>5</v>
      </c>
      <c r="D238" s="267">
        <v>3466.9</v>
      </c>
      <c r="E238" s="239"/>
      <c r="F238" s="240">
        <f t="shared" si="1426"/>
        <v>3466.9</v>
      </c>
      <c r="G238" s="240"/>
      <c r="H238" s="268">
        <f>1031</f>
        <v>1031</v>
      </c>
      <c r="I238" s="269">
        <v>3.2313000000000001</v>
      </c>
      <c r="J238" s="269">
        <v>3.2313000000000001</v>
      </c>
      <c r="K238" s="269">
        <f t="shared" si="1220"/>
        <v>2.5762999999999998</v>
      </c>
      <c r="L238" s="269">
        <f t="shared" si="1221"/>
        <v>2.8633999999999999</v>
      </c>
      <c r="M238" s="269">
        <v>0.50570000000000004</v>
      </c>
      <c r="N238" s="269">
        <v>0.28710000000000002</v>
      </c>
      <c r="O238" s="269">
        <v>0.3679</v>
      </c>
      <c r="P238" s="269">
        <v>2.0400000000000001E-2</v>
      </c>
      <c r="Q238" s="269">
        <v>0</v>
      </c>
      <c r="R238" s="269">
        <v>0</v>
      </c>
      <c r="S238" s="269">
        <v>0.56799999999999995</v>
      </c>
      <c r="T238" s="269">
        <v>5.0500000000000003E-2</v>
      </c>
      <c r="U238" s="269">
        <v>1.2999999999999999E-3</v>
      </c>
      <c r="V238" s="269">
        <v>3.85E-2</v>
      </c>
      <c r="W238" s="269">
        <v>0.11269999999999999</v>
      </c>
      <c r="X238" s="269">
        <v>0.84530000000000005</v>
      </c>
      <c r="Y238" s="269">
        <v>0.17030000000000001</v>
      </c>
      <c r="Z238" s="269">
        <v>2.0000000000000001E-4</v>
      </c>
      <c r="AA238" s="269">
        <v>0.26340000000000002</v>
      </c>
      <c r="AB238" s="269">
        <v>0</v>
      </c>
      <c r="AC238" s="244">
        <v>379.36</v>
      </c>
      <c r="AD238" s="243">
        <f t="shared" si="1217"/>
        <v>83.45920000000001</v>
      </c>
      <c r="AE238" s="243">
        <f t="shared" si="1223"/>
        <v>0</v>
      </c>
      <c r="AF238" s="243">
        <f t="shared" si="1427"/>
        <v>0</v>
      </c>
      <c r="AG238" s="243">
        <f t="shared" si="1428"/>
        <v>0</v>
      </c>
      <c r="AH238" s="244">
        <v>13.7886904127083</v>
      </c>
      <c r="AI238" s="243">
        <f t="shared" si="1224"/>
        <v>54.153123073994095</v>
      </c>
      <c r="AJ238" s="243">
        <f t="shared" si="1429"/>
        <v>1.745552705190121</v>
      </c>
      <c r="AK238" s="243">
        <f t="shared" si="1430"/>
        <v>46.192356645412254</v>
      </c>
      <c r="AL238" s="243">
        <f t="shared" si="1225"/>
        <v>26.538050674335125</v>
      </c>
      <c r="AM238" s="243">
        <f t="shared" si="1431"/>
        <v>668.75887699324517</v>
      </c>
      <c r="AN238" s="244">
        <v>646.98</v>
      </c>
      <c r="AO238" s="244">
        <v>142.3356</v>
      </c>
      <c r="AP238" s="243">
        <f t="shared" si="1432"/>
        <v>0</v>
      </c>
      <c r="AQ238" s="243">
        <f t="shared" si="1433"/>
        <v>0</v>
      </c>
      <c r="AR238" s="243">
        <f t="shared" si="1434"/>
        <v>0</v>
      </c>
      <c r="AS238" s="244">
        <v>63.303614986216701</v>
      </c>
      <c r="AT238" s="244" t="e">
        <f t="shared" si="1226"/>
        <v>#REF!</v>
      </c>
      <c r="AU238" s="243">
        <f t="shared" si="1227"/>
        <v>96.876267080721604</v>
      </c>
      <c r="AV238" s="243">
        <f t="shared" si="1435"/>
        <v>3.122675488917134</v>
      </c>
      <c r="AW238" s="243">
        <f t="shared" si="1436"/>
        <v>82.634995461931183</v>
      </c>
      <c r="AX238" s="243">
        <f t="shared" si="1228"/>
        <v>47.474774103346924</v>
      </c>
      <c r="AY238" s="243">
        <f t="shared" si="1437"/>
        <v>1196.3643074043423</v>
      </c>
      <c r="AZ238" s="244">
        <v>156</v>
      </c>
      <c r="BA238" s="243">
        <f t="shared" si="1438"/>
        <v>795.1579999999999</v>
      </c>
      <c r="BB238" s="243">
        <f t="shared" si="1439"/>
        <v>82.923619999999985</v>
      </c>
      <c r="BC238" s="243">
        <f t="shared" si="1440"/>
        <v>66.338895999999991</v>
      </c>
      <c r="BD238" s="243">
        <f t="shared" si="1441"/>
        <v>16.584723999999994</v>
      </c>
      <c r="BE238" s="244">
        <v>31.0963575</v>
      </c>
      <c r="BF238" s="243">
        <f t="shared" si="1442"/>
        <v>24.877086000000002</v>
      </c>
      <c r="BG238" s="243">
        <f t="shared" si="1443"/>
        <v>6.2192714999999978</v>
      </c>
      <c r="BH238" s="243">
        <f t="shared" si="1229"/>
        <v>103.30258458182195</v>
      </c>
      <c r="BI238" s="243">
        <f t="shared" si="1444"/>
        <v>3.3298191449372849</v>
      </c>
      <c r="BJ238" s="243">
        <f t="shared" si="1445"/>
        <v>88.116613752382762</v>
      </c>
      <c r="BK238" s="243">
        <f t="shared" si="1230"/>
        <v>50.624028104091096</v>
      </c>
      <c r="BL238" s="243">
        <f t="shared" si="1446"/>
        <v>1275.7255082230954</v>
      </c>
      <c r="BM238" s="244">
        <v>25.74</v>
      </c>
      <c r="BN238" s="243">
        <f t="shared" si="1447"/>
        <v>5.6627999999999998</v>
      </c>
      <c r="BO238" s="243">
        <f t="shared" si="1231"/>
        <v>0</v>
      </c>
      <c r="BP238" s="243">
        <f t="shared" si="1448"/>
        <v>0</v>
      </c>
      <c r="BQ238" s="243">
        <f t="shared" si="1449"/>
        <v>0</v>
      </c>
      <c r="BR238" s="244">
        <v>3.1117429322166599</v>
      </c>
      <c r="BS238" s="243">
        <f t="shared" si="1232"/>
        <v>3.9216100464314603</v>
      </c>
      <c r="BT238" s="243">
        <f t="shared" si="1450"/>
        <v>0.12640779767947566</v>
      </c>
      <c r="BU238" s="243">
        <f t="shared" si="1451"/>
        <v>3.3451147340380532</v>
      </c>
      <c r="BV238" s="243">
        <f t="shared" si="1233"/>
        <v>1.9218076489324059</v>
      </c>
      <c r="BW238" s="243">
        <f t="shared" si="1452"/>
        <v>48.42955275309663</v>
      </c>
      <c r="BX238" s="244">
        <v>0</v>
      </c>
      <c r="BY238" s="243">
        <f t="shared" si="1234"/>
        <v>0</v>
      </c>
      <c r="BZ238" s="243">
        <f t="shared" si="1453"/>
        <v>0</v>
      </c>
      <c r="CA238" s="243">
        <f t="shared" si="1454"/>
        <v>0</v>
      </c>
      <c r="CB238" s="243">
        <f t="shared" si="1235"/>
        <v>0</v>
      </c>
      <c r="CC238" s="243">
        <f t="shared" si="1455"/>
        <v>0</v>
      </c>
      <c r="CD238" s="245"/>
      <c r="CE238" s="243">
        <f t="shared" si="1236"/>
        <v>0</v>
      </c>
      <c r="CF238" s="243">
        <f t="shared" si="1456"/>
        <v>0</v>
      </c>
      <c r="CG238" s="243">
        <f t="shared" si="1457"/>
        <v>0</v>
      </c>
      <c r="CH238" s="243">
        <f t="shared" si="1237"/>
        <v>0</v>
      </c>
      <c r="CI238" s="243">
        <f t="shared" si="1458"/>
        <v>0</v>
      </c>
      <c r="CJ238" s="245"/>
      <c r="CK238" s="243">
        <f t="shared" si="1238"/>
        <v>0</v>
      </c>
      <c r="CL238" s="243">
        <f t="shared" si="1459"/>
        <v>0</v>
      </c>
      <c r="CM238" s="243">
        <f t="shared" si="1460"/>
        <v>0</v>
      </c>
      <c r="CN238" s="243">
        <f t="shared" si="1239"/>
        <v>0</v>
      </c>
      <c r="CO238" s="243">
        <f t="shared" si="1461"/>
        <v>0</v>
      </c>
      <c r="CP238" s="243">
        <v>0</v>
      </c>
      <c r="CQ238" s="243">
        <f t="shared" si="1240"/>
        <v>0</v>
      </c>
      <c r="CR238" s="243">
        <f t="shared" si="1595"/>
        <v>0</v>
      </c>
      <c r="CS238" s="243">
        <f t="shared" si="1462"/>
        <v>0</v>
      </c>
      <c r="CT238" s="243">
        <f t="shared" si="1241"/>
        <v>0</v>
      </c>
      <c r="CU238" s="243">
        <f t="shared" si="1463"/>
        <v>0</v>
      </c>
      <c r="CV238" s="243"/>
      <c r="CW238" s="243">
        <f t="shared" si="1242"/>
        <v>0</v>
      </c>
      <c r="CX238" s="243">
        <f t="shared" si="1596"/>
        <v>0</v>
      </c>
      <c r="CY238" s="243">
        <f t="shared" si="1464"/>
        <v>0</v>
      </c>
      <c r="CZ238" s="243">
        <f t="shared" si="1243"/>
        <v>0</v>
      </c>
      <c r="DA238" s="243">
        <f t="shared" si="1465"/>
        <v>0</v>
      </c>
      <c r="DB238" s="244">
        <v>17.21</v>
      </c>
      <c r="DC238" s="243">
        <f t="shared" si="1466"/>
        <v>3.7862</v>
      </c>
      <c r="DD238" s="243">
        <f t="shared" si="1244"/>
        <v>0</v>
      </c>
      <c r="DE238" s="244">
        <v>0.70999025382999903</v>
      </c>
      <c r="DF238" s="244">
        <v>3.1590089187500003E-2</v>
      </c>
      <c r="DG238" s="243">
        <f t="shared" si="1245"/>
        <v>2.4698892274979594</v>
      </c>
      <c r="DH238" s="243">
        <f t="shared" si="1246"/>
        <v>1.210383478525773</v>
      </c>
      <c r="DI238" s="243">
        <f t="shared" si="1467"/>
        <v>30.50166365884948</v>
      </c>
      <c r="DJ238" s="244">
        <v>249.44</v>
      </c>
      <c r="DK238" s="243">
        <f t="shared" si="1468"/>
        <v>54.876800000000003</v>
      </c>
      <c r="DL238" s="243">
        <f t="shared" si="1247"/>
        <v>0</v>
      </c>
      <c r="DM238" s="244">
        <v>10.413487276834999</v>
      </c>
      <c r="DN238" s="244">
        <v>11.9789321104167</v>
      </c>
      <c r="DO238" s="243">
        <f t="shared" si="1248"/>
        <v>37.121342140530004</v>
      </c>
      <c r="DP238" s="243">
        <f t="shared" si="1249"/>
        <v>18.191528076389087</v>
      </c>
      <c r="DQ238" s="243">
        <f t="shared" si="1469"/>
        <v>458.42650752500492</v>
      </c>
      <c r="DR238" s="244">
        <v>62.18</v>
      </c>
      <c r="DS238" s="243">
        <f t="shared" si="1470"/>
        <v>13.679600000000001</v>
      </c>
      <c r="DT238" s="243">
        <f t="shared" si="1250"/>
        <v>0</v>
      </c>
      <c r="DU238" s="244">
        <v>2.6302195929800098</v>
      </c>
      <c r="DV238" s="244">
        <v>0</v>
      </c>
      <c r="DW238" s="243">
        <f t="shared" si="1251"/>
        <v>8.9181672103532268</v>
      </c>
      <c r="DX238" s="243">
        <f t="shared" si="1252"/>
        <v>4.3703993401666628</v>
      </c>
      <c r="DY238" s="243">
        <f t="shared" si="1253"/>
        <v>110.13406337219988</v>
      </c>
      <c r="DZ238" s="244">
        <v>190.3</v>
      </c>
      <c r="EA238" s="243">
        <f t="shared" si="1471"/>
        <v>41.866</v>
      </c>
      <c r="EB238" s="243">
        <f t="shared" si="1254"/>
        <v>0</v>
      </c>
      <c r="EC238" s="244">
        <v>7.8847841998900003</v>
      </c>
      <c r="ED238" s="244">
        <v>5.1272894499999999E-2</v>
      </c>
      <c r="EE238" s="243">
        <f t="shared" si="1255"/>
        <v>27.280866535576269</v>
      </c>
      <c r="EF238" s="243">
        <f t="shared" si="1256"/>
        <v>13.369146181498312</v>
      </c>
      <c r="EG238" s="243">
        <f t="shared" si="1257"/>
        <v>336.90248377375741</v>
      </c>
      <c r="EH238" s="244">
        <v>8.36</v>
      </c>
      <c r="EI238" s="243">
        <f t="shared" si="1472"/>
        <v>1.8391999999999999</v>
      </c>
      <c r="EJ238" s="243">
        <f t="shared" si="1258"/>
        <v>0</v>
      </c>
      <c r="EK238" s="244">
        <v>0.35266424554999898</v>
      </c>
      <c r="EL238" s="244">
        <v>0</v>
      </c>
      <c r="EM238" s="243">
        <f t="shared" si="1259"/>
        <v>1.1989235063954589</v>
      </c>
      <c r="EN238" s="243">
        <f t="shared" si="1260"/>
        <v>0.58753938759727287</v>
      </c>
      <c r="EO238" s="243">
        <f t="shared" si="1473"/>
        <v>14.805992567451277</v>
      </c>
      <c r="EP238" s="244">
        <v>0</v>
      </c>
      <c r="EQ238" s="244">
        <v>402.16039999999998</v>
      </c>
      <c r="ER238" s="244">
        <v>0</v>
      </c>
      <c r="ES238" s="244">
        <v>0</v>
      </c>
      <c r="ET238" s="244">
        <v>0</v>
      </c>
      <c r="EU238" s="243">
        <f t="shared" si="1261"/>
        <v>45.694253231578465</v>
      </c>
      <c r="EV238" s="243">
        <f t="shared" si="1474"/>
        <v>1.4728924725364199</v>
      </c>
      <c r="EW238" s="243">
        <f t="shared" si="1475"/>
        <v>38.976980866547386</v>
      </c>
      <c r="EX238" s="243">
        <f t="shared" si="1262"/>
        <v>22.392732661578922</v>
      </c>
      <c r="EY238" s="243">
        <f t="shared" si="1476"/>
        <v>564.29686307178883</v>
      </c>
      <c r="EZ238" s="245">
        <f t="shared" si="1477"/>
        <v>527.49</v>
      </c>
      <c r="FA238" s="245">
        <f t="shared" si="1477"/>
        <v>116.04780000000001</v>
      </c>
      <c r="FB238" s="245">
        <f t="shared" si="1477"/>
        <v>0</v>
      </c>
      <c r="FC238" s="245">
        <f t="shared" si="1478"/>
        <v>0</v>
      </c>
      <c r="FD238" s="245">
        <f t="shared" si="1479"/>
        <v>0</v>
      </c>
      <c r="FE238" s="245">
        <f t="shared" si="1480"/>
        <v>34.052940663189212</v>
      </c>
      <c r="FF238" s="245">
        <f t="shared" si="1481"/>
        <v>122.68344185193138</v>
      </c>
      <c r="FG238" s="245">
        <f t="shared" si="1482"/>
        <v>3.9545348753766514</v>
      </c>
      <c r="FH238" s="245">
        <f t="shared" si="1483"/>
        <v>104.64839290557161</v>
      </c>
      <c r="FI238" s="245">
        <f t="shared" si="1484"/>
        <v>60.121729125756033</v>
      </c>
      <c r="FJ238" s="245">
        <f t="shared" si="1484"/>
        <v>1515.0675739690519</v>
      </c>
      <c r="FK238" s="244">
        <f t="shared" si="1263"/>
        <v>124.68854027036568</v>
      </c>
      <c r="FL238" s="244">
        <v>14.167356443324501</v>
      </c>
      <c r="FM238" s="243">
        <f t="shared" si="1485"/>
        <v>0.45666558014109759</v>
      </c>
      <c r="FN238" s="243">
        <f t="shared" si="1486"/>
        <v>12.084687722599655</v>
      </c>
      <c r="FO238" s="244">
        <v>6.9427948221662197</v>
      </c>
      <c r="FP238" s="244">
        <f t="shared" si="1487"/>
        <v>174.95842984302766</v>
      </c>
      <c r="FQ238" s="244">
        <f t="shared" si="1264"/>
        <v>3.1952800069284102</v>
      </c>
      <c r="FR238" s="244">
        <v>0.36305397991047</v>
      </c>
      <c r="FS238" s="243">
        <f t="shared" si="1488"/>
        <v>1.1702554179503938E-2</v>
      </c>
      <c r="FT238" s="243">
        <f t="shared" si="1489"/>
        <v>0.30968331962398599</v>
      </c>
      <c r="FU238" s="244">
        <v>0.17791669899552401</v>
      </c>
      <c r="FV238" s="244">
        <f t="shared" si="1490"/>
        <v>4.4835008230012843</v>
      </c>
      <c r="FW238" s="270">
        <v>1.1509999999999999E-2</v>
      </c>
      <c r="FX238" s="243">
        <f t="shared" si="1491"/>
        <v>51.392013371235599</v>
      </c>
      <c r="FY238" s="243">
        <f t="shared" si="1492"/>
        <v>11.306242941671831</v>
      </c>
      <c r="FZ238" s="243">
        <f t="shared" si="1265"/>
        <v>0</v>
      </c>
      <c r="GA238" s="243">
        <f t="shared" si="1493"/>
        <v>0</v>
      </c>
      <c r="GB238" s="243">
        <f t="shared" si="1494"/>
        <v>0</v>
      </c>
      <c r="GC238" s="243">
        <f t="shared" si="1495"/>
        <v>0.89625533508461019</v>
      </c>
      <c r="GD238" s="243">
        <f t="shared" si="1266"/>
        <v>7.2257331139065775</v>
      </c>
      <c r="GE238" s="243">
        <f t="shared" si="1496"/>
        <v>0.23291173745838017</v>
      </c>
      <c r="GF238" s="243">
        <f t="shared" si="1497"/>
        <v>6.1635160093366004</v>
      </c>
      <c r="GG238" s="243">
        <f t="shared" si="1267"/>
        <v>3.5410122380949312</v>
      </c>
      <c r="GH238" s="247">
        <f t="shared" si="1498"/>
        <v>89.23350839999226</v>
      </c>
      <c r="GI238" s="244">
        <v>150</v>
      </c>
      <c r="GJ238" s="244">
        <v>4072.46</v>
      </c>
      <c r="GK238" s="244">
        <v>895.94119999999998</v>
      </c>
      <c r="GL238" s="244">
        <v>2497.93866986587</v>
      </c>
      <c r="GM238" s="244">
        <v>71.022008333333304</v>
      </c>
      <c r="GN238" s="271">
        <v>149.34</v>
      </c>
      <c r="GO238" s="243">
        <f t="shared" si="1499"/>
        <v>32.854800000000004</v>
      </c>
      <c r="GP238" s="243">
        <f t="shared" si="1268"/>
        <v>0</v>
      </c>
      <c r="GQ238" s="243">
        <f t="shared" si="1500"/>
        <v>0</v>
      </c>
      <c r="GR238" s="243">
        <f t="shared" si="1501"/>
        <v>0</v>
      </c>
      <c r="GS238" s="244">
        <v>2.9710559920000001</v>
      </c>
      <c r="GT238" s="244">
        <v>1.62179413193417</v>
      </c>
      <c r="GU238" s="245"/>
      <c r="GV238" s="243">
        <f t="shared" si="1269"/>
        <v>21.223179073062706</v>
      </c>
      <c r="GW238" s="243">
        <f t="shared" si="1502"/>
        <v>0.68410048286780378</v>
      </c>
      <c r="GX238" s="243">
        <f t="shared" si="1503"/>
        <v>18.103270896358595</v>
      </c>
      <c r="GY238" s="243">
        <f t="shared" si="1270"/>
        <v>10.400541459849846</v>
      </c>
      <c r="GZ238" s="243">
        <f t="shared" si="1504"/>
        <v>262.09364478821607</v>
      </c>
      <c r="HA238" s="244">
        <v>0</v>
      </c>
      <c r="HB238" s="244">
        <v>44</v>
      </c>
      <c r="HC238" s="244">
        <v>0</v>
      </c>
      <c r="HD238" s="244">
        <v>0</v>
      </c>
      <c r="HE238" s="244">
        <v>58.78</v>
      </c>
      <c r="HF238" s="243">
        <f t="shared" si="1505"/>
        <v>12.9316</v>
      </c>
      <c r="HG238" s="243">
        <f t="shared" si="1271"/>
        <v>0</v>
      </c>
      <c r="HH238" s="244">
        <v>2.5219567861650098</v>
      </c>
      <c r="HI238" s="244">
        <v>60.771446468199997</v>
      </c>
      <c r="HJ238" s="243">
        <f t="shared" si="1272"/>
        <v>15.339533196791704</v>
      </c>
      <c r="HK238" s="243">
        <f t="shared" si="1273"/>
        <v>7.5172268225578369</v>
      </c>
      <c r="HL238" s="243">
        <f t="shared" si="1274"/>
        <v>189.43411592845746</v>
      </c>
      <c r="HM238" s="244">
        <v>121.8</v>
      </c>
      <c r="HN238" s="243">
        <f t="shared" si="1506"/>
        <v>26.795999999999999</v>
      </c>
      <c r="HO238" s="243">
        <f t="shared" si="1275"/>
        <v>0</v>
      </c>
      <c r="HP238" s="244">
        <v>5.25562582118999</v>
      </c>
      <c r="HQ238" s="244">
        <v>119.24154266536701</v>
      </c>
      <c r="HR238" s="243">
        <f t="shared" si="1276"/>
        <v>31.029381303178685</v>
      </c>
      <c r="HS238" s="243">
        <f t="shared" si="1277"/>
        <v>15.206127489486787</v>
      </c>
      <c r="HT238" s="243">
        <f t="shared" si="1278"/>
        <v>383.19441273506703</v>
      </c>
      <c r="HU238" s="244">
        <v>101.96</v>
      </c>
      <c r="HV238" s="243">
        <f t="shared" si="1507"/>
        <v>22.4312</v>
      </c>
      <c r="HW238" s="243">
        <f t="shared" si="1279"/>
        <v>0</v>
      </c>
      <c r="HX238" s="244">
        <v>4.1642995859949901</v>
      </c>
      <c r="HY238" s="244">
        <v>229.59749262958999</v>
      </c>
      <c r="HZ238" s="243">
        <f t="shared" si="1280"/>
        <v>40.694045266382496</v>
      </c>
      <c r="IA238" s="243">
        <f t="shared" si="1281"/>
        <v>19.942351874098375</v>
      </c>
      <c r="IB238" s="243">
        <f t="shared" si="1282"/>
        <v>502.54726722727901</v>
      </c>
      <c r="IC238" s="244">
        <v>37.89</v>
      </c>
      <c r="ID238" s="243">
        <f t="shared" si="1508"/>
        <v>8.3358000000000008</v>
      </c>
      <c r="IE238" s="243">
        <f t="shared" si="1283"/>
        <v>0</v>
      </c>
      <c r="IF238" s="244">
        <v>1.6710334859</v>
      </c>
      <c r="IG238" s="244">
        <v>2.73724985271833</v>
      </c>
      <c r="IH238" s="243">
        <f t="shared" si="1284"/>
        <v>5.7531438357025548</v>
      </c>
      <c r="II238" s="243">
        <f t="shared" si="1285"/>
        <v>2.8193613587160442</v>
      </c>
      <c r="IJ238" s="243">
        <f t="shared" si="1509"/>
        <v>71.047906239644306</v>
      </c>
      <c r="IK238" s="244">
        <v>20.98</v>
      </c>
      <c r="IL238" s="243">
        <f t="shared" si="1510"/>
        <v>4.6155999999999997</v>
      </c>
      <c r="IM238" s="243">
        <f t="shared" si="1286"/>
        <v>0</v>
      </c>
      <c r="IN238" s="244">
        <v>0.96365836726000098</v>
      </c>
      <c r="IO238" s="244">
        <v>42.721360307520001</v>
      </c>
      <c r="IP238" s="243">
        <f t="shared" si="1287"/>
        <v>7.8717997439972249</v>
      </c>
      <c r="IQ238" s="243">
        <f t="shared" si="1288"/>
        <v>3.8576209209388619</v>
      </c>
      <c r="IR238" s="243">
        <f t="shared" si="1511"/>
        <v>97.212047207659296</v>
      </c>
      <c r="IS238" s="244">
        <v>6.7</v>
      </c>
      <c r="IT238" s="243">
        <f t="shared" si="1512"/>
        <v>1.474</v>
      </c>
      <c r="IU238" s="243">
        <f t="shared" si="1289"/>
        <v>0</v>
      </c>
      <c r="IV238" s="244">
        <v>0.29304674332000102</v>
      </c>
      <c r="IW238" s="244">
        <v>0.69527065364289797</v>
      </c>
      <c r="IX238" s="243">
        <f t="shared" si="1290"/>
        <v>1.0410404687406307</v>
      </c>
      <c r="IY238" s="243">
        <f t="shared" si="1291"/>
        <v>0.51016789328517653</v>
      </c>
      <c r="IZ238" s="243">
        <f t="shared" si="1513"/>
        <v>12.856230910786449</v>
      </c>
      <c r="JA238" s="244">
        <v>61.491750000000003</v>
      </c>
      <c r="JB238" s="243">
        <f t="shared" si="1514"/>
        <v>13.528185000000001</v>
      </c>
      <c r="JC238" s="244">
        <v>446.90525000000002</v>
      </c>
      <c r="JD238" s="243">
        <f t="shared" si="1292"/>
        <v>0</v>
      </c>
      <c r="JE238" s="243">
        <f t="shared" si="1293"/>
        <v>59.302162946248416</v>
      </c>
      <c r="JF238" s="243">
        <f t="shared" si="1294"/>
        <v>29.061367397312427</v>
      </c>
      <c r="JG238" s="243">
        <f t="shared" si="1515"/>
        <v>732.34645841227314</v>
      </c>
      <c r="JH238" s="244">
        <v>25.941333333333301</v>
      </c>
      <c r="JI238" s="243">
        <f t="shared" si="1516"/>
        <v>5.7070933333333258</v>
      </c>
      <c r="JJ238" s="244">
        <v>32.7053333333333</v>
      </c>
      <c r="JK238" s="243">
        <f t="shared" si="1295"/>
        <v>0</v>
      </c>
      <c r="JL238" s="243">
        <f t="shared" si="1296"/>
        <v>7.3120004004477357</v>
      </c>
      <c r="JM238" s="243">
        <f t="shared" si="1297"/>
        <v>3.5832880200223829</v>
      </c>
      <c r="JN238" s="243">
        <f t="shared" si="1517"/>
        <v>90.298858104564033</v>
      </c>
      <c r="JO238" s="244">
        <v>0</v>
      </c>
      <c r="JP238" s="243">
        <f t="shared" si="1518"/>
        <v>0</v>
      </c>
      <c r="JQ238" s="244">
        <v>0</v>
      </c>
      <c r="JR238" s="243">
        <f t="shared" si="1298"/>
        <v>0</v>
      </c>
      <c r="JS238" s="243">
        <f t="shared" si="1299"/>
        <v>0</v>
      </c>
      <c r="JT238" s="243">
        <f t="shared" si="1300"/>
        <v>0</v>
      </c>
      <c r="JU238" s="243">
        <f t="shared" si="1519"/>
        <v>0</v>
      </c>
      <c r="JV238" s="244">
        <v>1.1202380952380999</v>
      </c>
      <c r="JW238" s="243">
        <f t="shared" si="1520"/>
        <v>0.24645238095238198</v>
      </c>
      <c r="JX238" s="244">
        <v>2.2983333333333298</v>
      </c>
      <c r="JY238" s="243">
        <f t="shared" si="1301"/>
        <v>0</v>
      </c>
      <c r="JZ238" s="243">
        <f t="shared" si="1302"/>
        <v>0.41642719186708949</v>
      </c>
      <c r="KA238" s="243">
        <f t="shared" si="1303"/>
        <v>0.20407255006954506</v>
      </c>
      <c r="KB238" s="243">
        <f t="shared" si="1521"/>
        <v>5.1426282617525354</v>
      </c>
      <c r="KC238" s="244">
        <v>86.22</v>
      </c>
      <c r="KD238" s="243">
        <f t="shared" si="1522"/>
        <v>18.968399999999999</v>
      </c>
      <c r="KE238" s="244">
        <v>48.49</v>
      </c>
      <c r="KF238" s="243">
        <f t="shared" si="1304"/>
        <v>0</v>
      </c>
      <c r="KG238" s="243">
        <f t="shared" si="1305"/>
        <v>17.461241151102417</v>
      </c>
      <c r="KH238" s="243">
        <f t="shared" si="1306"/>
        <v>8.556982057555123</v>
      </c>
      <c r="KI238" s="243">
        <f t="shared" si="1523"/>
        <v>215.63594785038907</v>
      </c>
      <c r="KJ238" s="244">
        <v>46.022710555555499</v>
      </c>
      <c r="KK238" s="243">
        <f t="shared" si="1524"/>
        <v>10.124996322222209</v>
      </c>
      <c r="KL238" s="244">
        <v>44.609864444444398</v>
      </c>
      <c r="KM238" s="243">
        <f t="shared" si="1307"/>
        <v>0</v>
      </c>
      <c r="KN238" s="243">
        <f t="shared" si="1308"/>
        <v>11.448272825958114</v>
      </c>
      <c r="KO238" s="243">
        <f t="shared" si="1309"/>
        <v>5.6102922074090111</v>
      </c>
      <c r="KP238" s="243">
        <f t="shared" si="1525"/>
        <v>141.37936362670709</v>
      </c>
      <c r="KQ238" s="243">
        <f t="shared" si="1526"/>
        <v>568.90603198412691</v>
      </c>
      <c r="KR238" s="243">
        <f t="shared" si="1526"/>
        <v>125.15932703650793</v>
      </c>
      <c r="KS238" s="243">
        <f t="shared" si="1527"/>
        <v>1045.6427644779794</v>
      </c>
      <c r="KT238" s="243">
        <f t="shared" si="1528"/>
        <v>0</v>
      </c>
      <c r="KU238" s="243">
        <f t="shared" si="1529"/>
        <v>0</v>
      </c>
      <c r="KV238" s="243">
        <f t="shared" si="1530"/>
        <v>0</v>
      </c>
      <c r="KW238" s="243">
        <f t="shared" si="1531"/>
        <v>197.66904833041707</v>
      </c>
      <c r="KX238" s="243">
        <f t="shared" si="1532"/>
        <v>6.3715945167937198</v>
      </c>
      <c r="KY238" s="243">
        <f t="shared" si="1533"/>
        <v>168.6107588986448</v>
      </c>
      <c r="KZ238" s="243">
        <f t="shared" si="1534"/>
        <v>96.86885859145157</v>
      </c>
      <c r="LA238" s="243">
        <f t="shared" si="1534"/>
        <v>2441.0952365045796</v>
      </c>
      <c r="LB238" s="244">
        <v>218.79</v>
      </c>
      <c r="LC238" s="243">
        <f t="shared" si="1535"/>
        <v>48.133800000000001</v>
      </c>
      <c r="LD238" s="243">
        <f t="shared" si="1310"/>
        <v>0</v>
      </c>
      <c r="LE238" s="243">
        <f t="shared" si="1536"/>
        <v>0</v>
      </c>
      <c r="LF238" s="243">
        <f t="shared" si="1537"/>
        <v>0</v>
      </c>
      <c r="LG238" s="244">
        <v>19.6093202786167</v>
      </c>
      <c r="LH238" s="243">
        <f t="shared" si="1311"/>
        <v>32.556454979767878</v>
      </c>
      <c r="LI238" s="243">
        <f t="shared" si="1538"/>
        <v>1.0494133086965975</v>
      </c>
      <c r="LJ238" s="243">
        <f t="shared" si="1539"/>
        <v>27.77050138882835</v>
      </c>
      <c r="LK238" s="243">
        <f t="shared" si="1312"/>
        <v>15.954478762919226</v>
      </c>
      <c r="LL238" s="243">
        <f t="shared" si="1540"/>
        <v>402.05286482556448</v>
      </c>
      <c r="LM238" s="243">
        <f t="shared" si="1313"/>
        <v>0.54166666784117723</v>
      </c>
      <c r="LN238" s="244">
        <v>6.1545228937110799E-2</v>
      </c>
      <c r="LO238" s="243">
        <f t="shared" si="1541"/>
        <v>1.9838272432769494E-3</v>
      </c>
      <c r="LP238" s="243">
        <f t="shared" si="1542"/>
        <v>5.2497787819218517E-2</v>
      </c>
      <c r="LQ238" s="243">
        <f t="shared" si="1314"/>
        <v>3.0160594838914402E-2</v>
      </c>
      <c r="LR238" s="243">
        <f t="shared" si="1543"/>
        <v>0.7600469899406429</v>
      </c>
      <c r="LS238" s="244">
        <v>650.8152</v>
      </c>
      <c r="LT238" s="243">
        <f t="shared" si="1315"/>
        <v>73.946899186892566</v>
      </c>
      <c r="LU238" s="243">
        <f t="shared" si="1544"/>
        <v>2.3835783162446744</v>
      </c>
      <c r="LV238" s="243">
        <f t="shared" si="1545"/>
        <v>63.076353609301698</v>
      </c>
      <c r="LW238" s="243">
        <f t="shared" si="1316"/>
        <v>36.238104959344632</v>
      </c>
      <c r="LX238" s="243">
        <f t="shared" si="1546"/>
        <v>913.20024497548457</v>
      </c>
      <c r="LY238" s="245">
        <f t="shared" si="1317"/>
        <v>0</v>
      </c>
      <c r="LZ238" s="244">
        <v>0</v>
      </c>
      <c r="MA238" s="249">
        <f t="shared" si="1547"/>
        <v>0</v>
      </c>
      <c r="MB238" s="249">
        <f t="shared" si="1548"/>
        <v>0</v>
      </c>
      <c r="MC238" s="249">
        <f t="shared" si="1318"/>
        <v>0</v>
      </c>
      <c r="MD238" s="247">
        <f t="shared" si="1549"/>
        <v>0</v>
      </c>
      <c r="ME238" s="250">
        <f t="shared" si="1550"/>
        <v>8992.223296492637</v>
      </c>
      <c r="MF238" s="251">
        <f t="shared" si="1597"/>
        <v>3132.9576153335424</v>
      </c>
      <c r="MG238" s="252" t="e">
        <f t="shared" si="1551"/>
        <v>#REF!</v>
      </c>
      <c r="MH238" s="252" t="e">
        <f t="shared" si="1598"/>
        <v>#REF!</v>
      </c>
      <c r="MI238" s="252">
        <f t="shared" si="1552"/>
        <v>650.8152</v>
      </c>
      <c r="MJ238" s="252">
        <f t="shared" si="1553"/>
        <v>0</v>
      </c>
      <c r="MK238" s="252">
        <f t="shared" si="1599"/>
        <v>795.1579999999999</v>
      </c>
      <c r="ML238" s="252">
        <f t="shared" si="1554"/>
        <v>0</v>
      </c>
      <c r="MM238" s="252">
        <f t="shared" si="1555"/>
        <v>0</v>
      </c>
      <c r="MN238" s="252">
        <f t="shared" si="1556"/>
        <v>402.16039999999998</v>
      </c>
      <c r="MO238" s="252">
        <f t="shared" si="1557"/>
        <v>124.68854027036568</v>
      </c>
      <c r="MP238" s="253">
        <f t="shared" si="1558"/>
        <v>3.1952800069284102</v>
      </c>
      <c r="MQ238" s="254">
        <f t="shared" si="1600"/>
        <v>0</v>
      </c>
      <c r="MR238" s="255">
        <f t="shared" si="1559"/>
        <v>0</v>
      </c>
      <c r="MS238" s="255">
        <f t="shared" si="1601"/>
        <v>0</v>
      </c>
      <c r="MT238" s="255">
        <f t="shared" si="1602"/>
        <v>773.84455020269786</v>
      </c>
      <c r="MU238" s="255">
        <f t="shared" si="1319"/>
        <v>24.943832808262144</v>
      </c>
      <c r="MV238" s="255">
        <f t="shared" si="1560"/>
        <v>805.30458327804331</v>
      </c>
      <c r="MW238" s="255" t="e">
        <f t="shared" si="1320"/>
        <v>#REF!</v>
      </c>
      <c r="MX238" s="255" t="e">
        <f t="shared" si="1321"/>
        <v>#REF!</v>
      </c>
      <c r="MY238" s="256" t="e">
        <f t="shared" si="1561"/>
        <v>#REF!</v>
      </c>
      <c r="MZ238" s="254">
        <f t="shared" si="1562"/>
        <v>519.17387510740298</v>
      </c>
      <c r="NA238" s="255">
        <f t="shared" si="1322"/>
        <v>585.10895724604313</v>
      </c>
      <c r="NB238" s="255">
        <f t="shared" si="1563"/>
        <v>1.745552705190121</v>
      </c>
      <c r="NC238" s="255">
        <f t="shared" si="1323"/>
        <v>2.1644853544357501</v>
      </c>
      <c r="ND238" s="255">
        <f t="shared" si="1564"/>
        <v>530.7610134867025</v>
      </c>
      <c r="NE238" s="255">
        <f t="shared" si="1630"/>
        <v>0.97816882158849483</v>
      </c>
      <c r="NF238" s="256">
        <f t="shared" si="1603"/>
        <v>3.2887734042919741E-3</v>
      </c>
      <c r="NG238" s="257">
        <f t="shared" si="1604"/>
        <v>1.1250167459587688</v>
      </c>
      <c r="NH238" s="254">
        <f t="shared" si="1565"/>
        <v>890.13029446355608</v>
      </c>
      <c r="NI238" s="255">
        <f t="shared" si="1324"/>
        <v>1003.1768418604277</v>
      </c>
      <c r="NJ238" s="255" t="e">
        <f t="shared" si="1566"/>
        <v>#REF!</v>
      </c>
      <c r="NK238" s="255" t="e">
        <f t="shared" si="1325"/>
        <v>#REF!</v>
      </c>
      <c r="NL238" s="255">
        <f t="shared" si="1567"/>
        <v>949.49548206693828</v>
      </c>
      <c r="NM238" s="255">
        <f t="shared" si="1605"/>
        <v>0.93747712472085565</v>
      </c>
      <c r="NN238" s="256" t="e">
        <f t="shared" si="1606"/>
        <v>#REF!</v>
      </c>
      <c r="NO238" s="257" t="e">
        <f t="shared" si="1631"/>
        <v>#REF!</v>
      </c>
      <c r="NP238" s="254">
        <f t="shared" si="1568"/>
        <v>107.50226877790696</v>
      </c>
      <c r="NQ238" s="255">
        <f t="shared" si="1326"/>
        <v>121.15505691270114</v>
      </c>
      <c r="NR238" s="255">
        <f t="shared" si="1569"/>
        <v>94.545801144937286</v>
      </c>
      <c r="NS238" s="255">
        <f t="shared" si="1327"/>
        <v>117.23679341972223</v>
      </c>
      <c r="NT238" s="255">
        <f t="shared" si="1570"/>
        <v>1012.4805620818216</v>
      </c>
      <c r="NU238" s="255">
        <f t="shared" si="1571"/>
        <v>0.10617711865684132</v>
      </c>
      <c r="NV238" s="256">
        <f t="shared" si="1572"/>
        <v>9.3380361742981047E-2</v>
      </c>
      <c r="NW238" s="257">
        <f t="shared" si="1328"/>
        <v>1.0358957808877343</v>
      </c>
      <c r="NX238" s="254">
        <f t="shared" si="1573"/>
        <v>35.483839975526422</v>
      </c>
      <c r="NY238" s="255">
        <f t="shared" si="1329"/>
        <v>39.990287652418274</v>
      </c>
      <c r="NZ238" s="255">
        <f t="shared" si="1574"/>
        <v>0.12640779767947566</v>
      </c>
      <c r="OA238" s="255">
        <f t="shared" si="1330"/>
        <v>0.15674566912254981</v>
      </c>
      <c r="OB238" s="255">
        <f t="shared" si="1575"/>
        <v>38.436152978648117</v>
      </c>
      <c r="OC238" s="255">
        <f t="shared" si="1607"/>
        <v>0.92318916503527937</v>
      </c>
      <c r="OD238" s="256">
        <f t="shared" si="1608"/>
        <v>3.2887734042919736E-3</v>
      </c>
      <c r="OE238" s="257">
        <f t="shared" si="1609"/>
        <v>1.1180343295765105</v>
      </c>
      <c r="OF238" s="254">
        <f t="shared" si="1576"/>
        <v>0</v>
      </c>
      <c r="OG238" s="255">
        <f t="shared" si="1331"/>
        <v>0</v>
      </c>
      <c r="OH238" s="255">
        <f t="shared" si="1577"/>
        <v>0</v>
      </c>
      <c r="OI238" s="255">
        <f t="shared" si="1332"/>
        <v>0</v>
      </c>
      <c r="OJ238" s="255">
        <f t="shared" si="1578"/>
        <v>0</v>
      </c>
      <c r="OK238" s="255"/>
      <c r="OL238" s="256"/>
      <c r="OM238" s="257"/>
      <c r="ON238" s="258"/>
      <c r="OO238" s="254">
        <f t="shared" si="1579"/>
        <v>0</v>
      </c>
      <c r="OP238" s="255">
        <f t="shared" si="1333"/>
        <v>0</v>
      </c>
      <c r="OQ238" s="255">
        <f t="shared" si="1580"/>
        <v>0</v>
      </c>
      <c r="OR238" s="255">
        <f t="shared" si="1334"/>
        <v>0</v>
      </c>
      <c r="OS238" s="255">
        <f t="shared" si="1581"/>
        <v>0</v>
      </c>
      <c r="OT238" s="255"/>
      <c r="OU238" s="256"/>
      <c r="OV238" s="257"/>
      <c r="OW238" s="258"/>
      <c r="OX238" s="254">
        <f t="shared" si="1582"/>
        <v>771.20883934479741</v>
      </c>
      <c r="OY238" s="255">
        <f t="shared" si="1335"/>
        <v>869.15236194158672</v>
      </c>
      <c r="OZ238" s="255">
        <f t="shared" si="1583"/>
        <v>3.9545348753766514</v>
      </c>
      <c r="PA238" s="255">
        <f t="shared" si="1336"/>
        <v>4.9036232454670481</v>
      </c>
      <c r="PB238" s="255">
        <f t="shared" si="1584"/>
        <v>1202.4345825151204</v>
      </c>
      <c r="PC238" s="255">
        <f t="shared" si="1218"/>
        <v>0.64137280360954652</v>
      </c>
      <c r="PD238" s="259">
        <f t="shared" si="1337"/>
        <v>3.2887734042919745E-3</v>
      </c>
      <c r="PE238" s="257">
        <f t="shared" si="1219"/>
        <v>1.0822436516754426</v>
      </c>
      <c r="PF238" s="254">
        <f t="shared" si="1338"/>
        <v>14.74331902157158</v>
      </c>
      <c r="PG238" s="255">
        <f t="shared" si="1339"/>
        <v>16.615720537311169</v>
      </c>
      <c r="PH238" s="255">
        <f t="shared" si="1585"/>
        <v>0.45666558014109759</v>
      </c>
      <c r="PI238" s="255">
        <f t="shared" si="1340"/>
        <v>0.56626531937496105</v>
      </c>
      <c r="PJ238" s="255">
        <f t="shared" si="1341"/>
        <v>138.85589670081561</v>
      </c>
      <c r="PK238" s="255">
        <f t="shared" si="1610"/>
        <v>0.10617711866668592</v>
      </c>
      <c r="PL238" s="259">
        <f t="shared" si="1611"/>
        <v>3.2887734045969059E-3</v>
      </c>
      <c r="PM238" s="257">
        <f t="shared" si="1612"/>
        <v>1.0142737996877724</v>
      </c>
      <c r="PN238" s="254">
        <f t="shared" si="1342"/>
        <v>0.37781364994126287</v>
      </c>
      <c r="PO238" s="255">
        <f t="shared" si="1343"/>
        <v>0.42579598348380326</v>
      </c>
      <c r="PP238" s="255">
        <f t="shared" si="1586"/>
        <v>1.1702554179503938E-2</v>
      </c>
      <c r="PQ238" s="255">
        <f t="shared" si="1344"/>
        <v>1.4511167182584883E-2</v>
      </c>
      <c r="PR238" s="255">
        <f t="shared" si="1345"/>
        <v>3.5583339865089556</v>
      </c>
      <c r="PS238" s="255">
        <f t="shared" si="1613"/>
        <v>0.1061771186666859</v>
      </c>
      <c r="PT238" s="259">
        <f t="shared" si="1614"/>
        <v>3.2887734045969059E-3</v>
      </c>
      <c r="PU238" s="257">
        <f t="shared" si="1615"/>
        <v>1.0142737996877724</v>
      </c>
      <c r="PV238" s="254">
        <f t="shared" si="1346"/>
        <v>70.217745844298079</v>
      </c>
      <c r="PW238" s="255">
        <f t="shared" si="1347"/>
        <v>79.13539956652393</v>
      </c>
      <c r="PX238" s="255">
        <f t="shared" si="1348"/>
        <v>0.23291173745838017</v>
      </c>
      <c r="PY238" s="255">
        <f t="shared" si="1349"/>
        <v>0.28881055444839143</v>
      </c>
      <c r="PZ238" s="255">
        <f t="shared" si="1350"/>
        <v>70.820244761898621</v>
      </c>
      <c r="QA238" s="255">
        <f t="shared" si="1587"/>
        <v>0.99149256092482907</v>
      </c>
      <c r="QB238" s="259">
        <f t="shared" si="1351"/>
        <v>3.2887734042919741E-3</v>
      </c>
      <c r="QC238" s="257">
        <f t="shared" si="1588"/>
        <v>1.1267088608544833</v>
      </c>
      <c r="QD238" s="254">
        <f t="shared" si="1352"/>
        <v>204.2807904935575</v>
      </c>
      <c r="QE238" s="255">
        <f t="shared" si="1353"/>
        <v>230.22445088623931</v>
      </c>
      <c r="QF238" s="255">
        <f t="shared" si="1354"/>
        <v>0.68410048286780378</v>
      </c>
      <c r="QG238" s="255">
        <f t="shared" si="1355"/>
        <v>0.84828459875607665</v>
      </c>
      <c r="QH238" s="255">
        <f t="shared" si="1356"/>
        <v>208.01082919699689</v>
      </c>
      <c r="QI238" s="255">
        <f t="shared" si="1616"/>
        <v>0.98206805521693852</v>
      </c>
      <c r="QJ238" s="259">
        <f t="shared" si="1617"/>
        <v>3.2887734042919736E-3</v>
      </c>
      <c r="QK238" s="257">
        <f t="shared" si="1618"/>
        <v>1.1255119486295813</v>
      </c>
      <c r="QL238" s="254">
        <f t="shared" si="1357"/>
        <v>899.77048487698141</v>
      </c>
      <c r="QM238" s="255">
        <f t="shared" si="1358"/>
        <v>1014.0413364563581</v>
      </c>
      <c r="QN238" s="255">
        <f t="shared" si="1359"/>
        <v>6.3715945167937198</v>
      </c>
      <c r="QO238" s="255">
        <f t="shared" si="1360"/>
        <v>7.9007772008242121</v>
      </c>
      <c r="QP238" s="255">
        <f t="shared" si="1589"/>
        <v>1937.3771718290316</v>
      </c>
      <c r="QQ238" s="255">
        <f t="shared" si="1590"/>
        <v>0.46442711205662113</v>
      </c>
      <c r="QR238" s="259">
        <f t="shared" si="1361"/>
        <v>3.2887734042919736E-3</v>
      </c>
      <c r="QS238" s="257">
        <f t="shared" si="1591"/>
        <v>1.0597715488482209</v>
      </c>
      <c r="QT238" s="254">
        <f t="shared" si="1362"/>
        <v>300.80381169437055</v>
      </c>
      <c r="QU238" s="255">
        <f t="shared" si="1363"/>
        <v>339.0058957795556</v>
      </c>
      <c r="QV238" s="255">
        <f t="shared" si="1364"/>
        <v>1.0494133086965975</v>
      </c>
      <c r="QW238" s="255">
        <f t="shared" si="1365"/>
        <v>1.301272502783781</v>
      </c>
      <c r="QX238" s="255">
        <f t="shared" si="1366"/>
        <v>319.08957525838451</v>
      </c>
      <c r="QY238" s="255">
        <f t="shared" si="1619"/>
        <v>0.94269394871578938</v>
      </c>
      <c r="QZ238" s="259">
        <f t="shared" si="1620"/>
        <v>3.2887734042919749E-3</v>
      </c>
      <c r="RA238" s="257">
        <f t="shared" si="1621"/>
        <v>1.1205114371039353</v>
      </c>
      <c r="RB238" s="254">
        <f t="shared" si="1367"/>
        <v>6.4047301139446594E-2</v>
      </c>
      <c r="RC238" s="255">
        <f t="shared" si="1368"/>
        <v>7.2181308384156317E-2</v>
      </c>
      <c r="RD238" s="255">
        <f t="shared" si="1592"/>
        <v>1.9838272432769494E-3</v>
      </c>
      <c r="RE238" s="255">
        <f t="shared" si="1369"/>
        <v>2.4599457816634174E-3</v>
      </c>
      <c r="RF238" s="255">
        <f t="shared" si="1370"/>
        <v>0.60321189677828801</v>
      </c>
      <c r="RG238" s="255">
        <f t="shared" si="1622"/>
        <v>0.1061771186568413</v>
      </c>
      <c r="RH238" s="259">
        <f t="shared" si="1623"/>
        <v>3.2887734042919745E-3</v>
      </c>
      <c r="RI238" s="257">
        <f t="shared" si="1624"/>
        <v>1.0142737996864488</v>
      </c>
      <c r="RJ238" s="254">
        <f t="shared" si="1371"/>
        <v>76.953151403348073</v>
      </c>
      <c r="RK238" s="255">
        <f t="shared" si="1372"/>
        <v>86.726201631573275</v>
      </c>
      <c r="RL238" s="255">
        <f t="shared" si="1593"/>
        <v>2.3835783162446744</v>
      </c>
      <c r="RM238" s="255">
        <f t="shared" si="1373"/>
        <v>2.9556371121433962</v>
      </c>
      <c r="RN238" s="255">
        <f t="shared" si="1374"/>
        <v>724.76209918689256</v>
      </c>
      <c r="RO238" s="255">
        <f t="shared" si="1625"/>
        <v>0.1061771186568413</v>
      </c>
      <c r="RP238" s="259">
        <f t="shared" si="1626"/>
        <v>3.2887734042919745E-3</v>
      </c>
      <c r="RQ238" s="257">
        <f t="shared" si="1627"/>
        <v>1.0142737996864488</v>
      </c>
      <c r="RR238" s="254">
        <f t="shared" si="1375"/>
        <v>0</v>
      </c>
      <c r="RS238" s="255">
        <f t="shared" si="1376"/>
        <v>0</v>
      </c>
      <c r="RT238" s="255">
        <f t="shared" si="1594"/>
        <v>0</v>
      </c>
      <c r="RU238" s="255">
        <f t="shared" si="1377"/>
        <v>0</v>
      </c>
      <c r="RV238" s="255">
        <f t="shared" si="1378"/>
        <v>0</v>
      </c>
      <c r="RW238" s="255"/>
      <c r="RX238" s="259"/>
      <c r="RY238" s="257"/>
      <c r="RZ238" s="260"/>
      <c r="SA238" s="242" t="e">
        <f t="shared" si="1379"/>
        <v>#REF!</v>
      </c>
      <c r="SB238" s="242">
        <f t="shared" si="1380"/>
        <v>0.32299230776476257</v>
      </c>
      <c r="SC238" s="242">
        <f t="shared" si="1381"/>
        <v>0.38110605778859746</v>
      </c>
      <c r="SD238" s="242">
        <f t="shared" si="1382"/>
        <v>2.2807900323360816E-2</v>
      </c>
      <c r="SE238" s="242">
        <f t="shared" si="1383"/>
        <v>0</v>
      </c>
      <c r="SF238" s="262">
        <v>0</v>
      </c>
      <c r="SG238" s="242">
        <f t="shared" si="1384"/>
        <v>0</v>
      </c>
      <c r="SH238" s="262">
        <v>0</v>
      </c>
      <c r="SI238" s="242">
        <f t="shared" si="1385"/>
        <v>0.6147143941516513</v>
      </c>
      <c r="SJ238" s="242">
        <f t="shared" si="1386"/>
        <v>5.1220826884232511E-2</v>
      </c>
      <c r="SK238" s="242">
        <f t="shared" si="1387"/>
        <v>1.318555939594104E-3</v>
      </c>
      <c r="SL238" s="242">
        <f t="shared" si="1388"/>
        <v>4.337829114289761E-2</v>
      </c>
      <c r="SM238" s="242">
        <f t="shared" si="1389"/>
        <v>0.1268451966105538</v>
      </c>
      <c r="SN238" s="242">
        <f t="shared" si="1390"/>
        <v>0.89582489024140122</v>
      </c>
      <c r="SO238" s="242">
        <f t="shared" si="1391"/>
        <v>0.19082309773880018</v>
      </c>
      <c r="SP238" s="242">
        <f t="shared" si="1392"/>
        <v>2.0285475993728978E-4</v>
      </c>
      <c r="SQ238" s="242">
        <f t="shared" si="1393"/>
        <v>0.26715971883741063</v>
      </c>
      <c r="SR238" s="242">
        <f t="shared" si="1394"/>
        <v>0</v>
      </c>
      <c r="SS238" s="242" t="e">
        <f t="shared" si="1395"/>
        <v>#REF!</v>
      </c>
      <c r="ST238" s="242" t="e">
        <f t="shared" si="1396"/>
        <v>#REF!</v>
      </c>
      <c r="SU238" s="242" t="e">
        <f t="shared" si="1628"/>
        <v>#REF!</v>
      </c>
      <c r="SV238" s="242" t="e">
        <f t="shared" si="1629"/>
        <v>#REF!</v>
      </c>
      <c r="SW238" s="242" t="e">
        <f t="shared" si="1397"/>
        <v>#REF!</v>
      </c>
      <c r="SX238" s="242" t="e">
        <f t="shared" si="1397"/>
        <v>#REF!</v>
      </c>
      <c r="SY238" s="242" t="e">
        <f t="shared" si="1397"/>
        <v>#REF!</v>
      </c>
      <c r="SZ238" s="263" t="e">
        <f t="shared" si="1222"/>
        <v>#REF!</v>
      </c>
      <c r="TA238" s="264">
        <f t="shared" si="1398"/>
        <v>1753.2113300000001</v>
      </c>
      <c r="TB238" s="264">
        <f t="shared" si="1399"/>
        <v>995.34699000000012</v>
      </c>
      <c r="TC238" s="264">
        <f t="shared" si="1400"/>
        <v>1275.4725100000001</v>
      </c>
      <c r="TD238" s="264">
        <f t="shared" si="1401"/>
        <v>70.724760000000003</v>
      </c>
      <c r="TE238" s="264">
        <f t="shared" si="1402"/>
        <v>0</v>
      </c>
      <c r="TF238" s="264">
        <f t="shared" si="1402"/>
        <v>0</v>
      </c>
      <c r="TG238" s="264">
        <f t="shared" si="1403"/>
        <v>1969.1991999999998</v>
      </c>
      <c r="TH238" s="264">
        <f t="shared" si="1404"/>
        <v>175.07845</v>
      </c>
      <c r="TI238" s="264">
        <f t="shared" si="1405"/>
        <v>4.5069699999999999</v>
      </c>
      <c r="TJ238" s="264">
        <f t="shared" si="1406"/>
        <v>133.47565</v>
      </c>
      <c r="TK238" s="264">
        <f t="shared" si="1407"/>
        <v>390.71963</v>
      </c>
      <c r="TL238" s="264">
        <f t="shared" si="1408"/>
        <v>2930.5705700000003</v>
      </c>
      <c r="TM238" s="264">
        <f t="shared" si="1409"/>
        <v>590.41307000000006</v>
      </c>
      <c r="TN238" s="264">
        <f t="shared" si="1410"/>
        <v>0.69338</v>
      </c>
      <c r="TO238" s="264">
        <f t="shared" si="1411"/>
        <v>913.18146000000013</v>
      </c>
      <c r="TP238" s="264">
        <f t="shared" si="1411"/>
        <v>0</v>
      </c>
      <c r="TQ238" s="264"/>
      <c r="TR238" s="264"/>
      <c r="TS238" s="264" t="e">
        <f t="shared" si="1412"/>
        <v>#REF!</v>
      </c>
      <c r="TT238" s="264">
        <f t="shared" si="1413"/>
        <v>1119.7820317896553</v>
      </c>
      <c r="TU238" s="264">
        <f t="shared" si="1414"/>
        <v>1321.2565917472887</v>
      </c>
      <c r="TV238" s="264">
        <f t="shared" si="1415"/>
        <v>79.07270963105961</v>
      </c>
      <c r="TW238" s="264">
        <f t="shared" si="1415"/>
        <v>0</v>
      </c>
      <c r="TX238" s="264">
        <f t="shared" si="1416"/>
        <v>0</v>
      </c>
      <c r="TY238" s="264">
        <f t="shared" si="1417"/>
        <v>2131.1533330843599</v>
      </c>
      <c r="TZ238" s="264">
        <f t="shared" si="1418"/>
        <v>177.57748472494569</v>
      </c>
      <c r="UA238" s="264">
        <f t="shared" si="1419"/>
        <v>4.571301586978799</v>
      </c>
      <c r="UB238" s="264">
        <f t="shared" si="1420"/>
        <v>150.38819756331173</v>
      </c>
      <c r="UC238" s="264">
        <f t="shared" si="1421"/>
        <v>439.75961212912898</v>
      </c>
      <c r="UD238" s="264">
        <f t="shared" si="1422"/>
        <v>3105.7353119779141</v>
      </c>
      <c r="UE238" s="264">
        <f t="shared" si="1423"/>
        <v>661.56459755064634</v>
      </c>
      <c r="UF238" s="264">
        <f t="shared" si="1424"/>
        <v>0.70327716722658995</v>
      </c>
      <c r="UG238" s="264">
        <f t="shared" si="1425"/>
        <v>926.21602923741898</v>
      </c>
      <c r="UH238" s="264">
        <f t="shared" si="1425"/>
        <v>0</v>
      </c>
      <c r="UI238" s="191"/>
      <c r="UJ238" s="191"/>
      <c r="UK238" s="191"/>
      <c r="UL238" s="191"/>
      <c r="UM238" s="189"/>
      <c r="UN238" s="191"/>
      <c r="UO238" s="191"/>
      <c r="UP238" s="191"/>
      <c r="UQ238" s="191"/>
      <c r="UR238" s="191"/>
      <c r="US238" s="191"/>
      <c r="UT238" s="191"/>
      <c r="UU238" s="191"/>
      <c r="UV238" s="192"/>
      <c r="UW238" s="191"/>
      <c r="UX238" s="191"/>
      <c r="UY238" s="191"/>
      <c r="UZ238" s="191"/>
      <c r="VA238" s="191"/>
      <c r="VB238" s="191"/>
      <c r="VC238" s="191"/>
      <c r="VD238" s="191"/>
      <c r="VE238" s="191"/>
      <c r="VF238" s="191"/>
      <c r="VG238" s="191"/>
      <c r="VH238" s="191"/>
      <c r="VI238" s="191"/>
      <c r="VJ238" s="191"/>
      <c r="VK238" s="191"/>
      <c r="VL238" s="191"/>
      <c r="VM238" s="191"/>
      <c r="VN238" s="219"/>
      <c r="VO238" s="191"/>
      <c r="VP238" s="191"/>
      <c r="VQ238" s="191"/>
      <c r="VR238" s="191"/>
      <c r="VS238" s="191"/>
      <c r="VT238" s="191"/>
      <c r="VU238" s="191"/>
      <c r="VV238" s="191"/>
    </row>
    <row r="239" spans="1:594" ht="23.1" hidden="1" customHeight="1" thickBot="1" x14ac:dyDescent="0.35">
      <c r="A239" s="265">
        <v>202</v>
      </c>
      <c r="B239" s="266" t="s">
        <v>186</v>
      </c>
      <c r="C239" s="265">
        <v>5</v>
      </c>
      <c r="D239" s="267">
        <v>4445.2299999999996</v>
      </c>
      <c r="E239" s="239">
        <v>49.9</v>
      </c>
      <c r="F239" s="240">
        <f t="shared" si="1426"/>
        <v>4395.33</v>
      </c>
      <c r="G239" s="240"/>
      <c r="H239" s="268">
        <f>1129.6</f>
        <v>1129.5999999999999</v>
      </c>
      <c r="I239" s="269">
        <v>3.0264000000000002</v>
      </c>
      <c r="J239" s="269">
        <v>3.0264000000000002</v>
      </c>
      <c r="K239" s="269">
        <f t="shared" si="1220"/>
        <v>2.4333</v>
      </c>
      <c r="L239" s="269">
        <f t="shared" si="1221"/>
        <v>2.6692</v>
      </c>
      <c r="M239" s="269">
        <v>0.31979999999999997</v>
      </c>
      <c r="N239" s="269">
        <v>0.2359</v>
      </c>
      <c r="O239" s="269">
        <v>0.35720000000000002</v>
      </c>
      <c r="P239" s="269">
        <v>1.77E-2</v>
      </c>
      <c r="Q239" s="269">
        <v>0</v>
      </c>
      <c r="R239" s="269">
        <v>0</v>
      </c>
      <c r="S239" s="269">
        <v>0.51770000000000005</v>
      </c>
      <c r="T239" s="269">
        <v>4.07E-2</v>
      </c>
      <c r="U239" s="269">
        <v>1.1000000000000001E-3</v>
      </c>
      <c r="V239" s="269">
        <v>0.1234</v>
      </c>
      <c r="W239" s="269">
        <v>0.19370000000000001</v>
      </c>
      <c r="X239" s="269">
        <v>0.81159999999999999</v>
      </c>
      <c r="Y239" s="269">
        <v>9.8900000000000002E-2</v>
      </c>
      <c r="Z239" s="269">
        <v>1E-4</v>
      </c>
      <c r="AA239" s="269">
        <v>0.30859999999999999</v>
      </c>
      <c r="AB239" s="269">
        <v>0</v>
      </c>
      <c r="AC239" s="244">
        <v>399.63</v>
      </c>
      <c r="AD239" s="243">
        <f t="shared" si="1217"/>
        <v>87.918599999999998</v>
      </c>
      <c r="AE239" s="243">
        <f t="shared" si="1223"/>
        <v>0</v>
      </c>
      <c r="AF239" s="243">
        <f t="shared" si="1427"/>
        <v>0</v>
      </c>
      <c r="AG239" s="243">
        <f t="shared" si="1428"/>
        <v>0</v>
      </c>
      <c r="AH239" s="244">
        <v>14.5357000747917</v>
      </c>
      <c r="AI239" s="243">
        <f t="shared" si="1224"/>
        <v>57.047802695684013</v>
      </c>
      <c r="AJ239" s="243">
        <f t="shared" si="1429"/>
        <v>1.8388587890773871</v>
      </c>
      <c r="AK239" s="243">
        <f t="shared" si="1430"/>
        <v>48.661504607139321</v>
      </c>
      <c r="AL239" s="243">
        <f t="shared" si="1225"/>
        <v>27.956605138523784</v>
      </c>
      <c r="AM239" s="243">
        <f t="shared" si="1431"/>
        <v>704.50644949079924</v>
      </c>
      <c r="AN239" s="244">
        <v>522.87</v>
      </c>
      <c r="AO239" s="244">
        <v>115.0314</v>
      </c>
      <c r="AP239" s="243">
        <f t="shared" si="1432"/>
        <v>0</v>
      </c>
      <c r="AQ239" s="243">
        <f t="shared" si="1433"/>
        <v>0</v>
      </c>
      <c r="AR239" s="243">
        <f t="shared" si="1434"/>
        <v>0</v>
      </c>
      <c r="AS239" s="244">
        <v>54.432268016324997</v>
      </c>
      <c r="AT239" s="244" t="e">
        <f t="shared" si="1226"/>
        <v>#REF!</v>
      </c>
      <c r="AU239" s="243">
        <f t="shared" si="1227"/>
        <v>78.664308935155049</v>
      </c>
      <c r="AV239" s="243">
        <f t="shared" si="1435"/>
        <v>2.5356376413609438</v>
      </c>
      <c r="AW239" s="243">
        <f t="shared" si="1436"/>
        <v>67.1002817073458</v>
      </c>
      <c r="AX239" s="243">
        <f t="shared" si="1228"/>
        <v>38.549898847574006</v>
      </c>
      <c r="AY239" s="243">
        <f t="shared" si="1437"/>
        <v>971.4574509588648</v>
      </c>
      <c r="AZ239" s="244">
        <v>192</v>
      </c>
      <c r="BA239" s="243">
        <f t="shared" si="1438"/>
        <v>978.65599999999995</v>
      </c>
      <c r="BB239" s="243">
        <f t="shared" si="1439"/>
        <v>102.05983999999999</v>
      </c>
      <c r="BC239" s="243">
        <f t="shared" si="1440"/>
        <v>81.647872000000007</v>
      </c>
      <c r="BD239" s="243">
        <f t="shared" si="1441"/>
        <v>20.411967999999987</v>
      </c>
      <c r="BE239" s="244">
        <v>38.272440000000003</v>
      </c>
      <c r="BF239" s="243">
        <f t="shared" si="1442"/>
        <v>30.617952000000002</v>
      </c>
      <c r="BG239" s="243">
        <f t="shared" si="1443"/>
        <v>7.6544880000000006</v>
      </c>
      <c r="BH239" s="243">
        <f t="shared" si="1229"/>
        <v>127.14164256224238</v>
      </c>
      <c r="BI239" s="243">
        <f t="shared" si="1444"/>
        <v>4.0982389476151191</v>
      </c>
      <c r="BJ239" s="243">
        <f t="shared" si="1445"/>
        <v>108.45121692600954</v>
      </c>
      <c r="BK239" s="243">
        <f t="shared" si="1230"/>
        <v>62.306496128112116</v>
      </c>
      <c r="BL239" s="243">
        <f t="shared" si="1446"/>
        <v>1570.1237024284251</v>
      </c>
      <c r="BM239" s="244">
        <v>28.78</v>
      </c>
      <c r="BN239" s="243">
        <f t="shared" si="1447"/>
        <v>6.3315999999999999</v>
      </c>
      <c r="BO239" s="243">
        <f t="shared" si="1231"/>
        <v>0</v>
      </c>
      <c r="BP239" s="243">
        <f t="shared" si="1448"/>
        <v>0</v>
      </c>
      <c r="BQ239" s="243">
        <f t="shared" si="1449"/>
        <v>0</v>
      </c>
      <c r="BR239" s="244">
        <v>3.3736296757916699</v>
      </c>
      <c r="BS239" s="243">
        <f t="shared" si="1232"/>
        <v>4.3727672602302041</v>
      </c>
      <c r="BT239" s="243">
        <f t="shared" si="1450"/>
        <v>0.14095024048441565</v>
      </c>
      <c r="BU239" s="243">
        <f t="shared" si="1451"/>
        <v>3.7299496935004384</v>
      </c>
      <c r="BV239" s="243">
        <f t="shared" si="1233"/>
        <v>2.142899846801094</v>
      </c>
      <c r="BW239" s="243">
        <f t="shared" si="1452"/>
        <v>54.001076139387564</v>
      </c>
      <c r="BX239" s="244">
        <v>0</v>
      </c>
      <c r="BY239" s="243">
        <f t="shared" si="1234"/>
        <v>0</v>
      </c>
      <c r="BZ239" s="243">
        <f t="shared" si="1453"/>
        <v>0</v>
      </c>
      <c r="CA239" s="243">
        <f t="shared" si="1454"/>
        <v>0</v>
      </c>
      <c r="CB239" s="243">
        <f t="shared" si="1235"/>
        <v>0</v>
      </c>
      <c r="CC239" s="243">
        <f t="shared" si="1455"/>
        <v>0</v>
      </c>
      <c r="CD239" s="245"/>
      <c r="CE239" s="243">
        <f t="shared" si="1236"/>
        <v>0</v>
      </c>
      <c r="CF239" s="243">
        <f t="shared" si="1456"/>
        <v>0</v>
      </c>
      <c r="CG239" s="243">
        <f t="shared" si="1457"/>
        <v>0</v>
      </c>
      <c r="CH239" s="243">
        <f t="shared" si="1237"/>
        <v>0</v>
      </c>
      <c r="CI239" s="243">
        <f t="shared" si="1458"/>
        <v>0</v>
      </c>
      <c r="CJ239" s="245"/>
      <c r="CK239" s="243">
        <f t="shared" si="1238"/>
        <v>0</v>
      </c>
      <c r="CL239" s="243">
        <f t="shared" si="1459"/>
        <v>0</v>
      </c>
      <c r="CM239" s="243">
        <f t="shared" si="1460"/>
        <v>0</v>
      </c>
      <c r="CN239" s="243">
        <f t="shared" si="1239"/>
        <v>0</v>
      </c>
      <c r="CO239" s="243">
        <f t="shared" si="1461"/>
        <v>0</v>
      </c>
      <c r="CP239" s="243">
        <v>0</v>
      </c>
      <c r="CQ239" s="243">
        <f t="shared" si="1240"/>
        <v>0</v>
      </c>
      <c r="CR239" s="243">
        <f t="shared" si="1595"/>
        <v>0</v>
      </c>
      <c r="CS239" s="243">
        <f t="shared" si="1462"/>
        <v>0</v>
      </c>
      <c r="CT239" s="243">
        <f t="shared" si="1241"/>
        <v>0</v>
      </c>
      <c r="CU239" s="243">
        <f t="shared" si="1463"/>
        <v>0</v>
      </c>
      <c r="CV239" s="243"/>
      <c r="CW239" s="243">
        <f t="shared" si="1242"/>
        <v>0</v>
      </c>
      <c r="CX239" s="243">
        <f t="shared" si="1596"/>
        <v>0</v>
      </c>
      <c r="CY239" s="243">
        <f t="shared" si="1464"/>
        <v>0</v>
      </c>
      <c r="CZ239" s="243">
        <f t="shared" si="1243"/>
        <v>0</v>
      </c>
      <c r="DA239" s="243">
        <f t="shared" si="1465"/>
        <v>0</v>
      </c>
      <c r="DB239" s="244">
        <v>0</v>
      </c>
      <c r="DC239" s="243">
        <f t="shared" si="1466"/>
        <v>0</v>
      </c>
      <c r="DD239" s="243">
        <f t="shared" si="1244"/>
        <v>0</v>
      </c>
      <c r="DE239" s="244">
        <v>0</v>
      </c>
      <c r="DF239" s="244">
        <v>0</v>
      </c>
      <c r="DG239" s="243">
        <f t="shared" si="1245"/>
        <v>0</v>
      </c>
      <c r="DH239" s="243">
        <f t="shared" si="1246"/>
        <v>0</v>
      </c>
      <c r="DI239" s="243">
        <f t="shared" si="1467"/>
        <v>0</v>
      </c>
      <c r="DJ239" s="244">
        <v>294.35000000000002</v>
      </c>
      <c r="DK239" s="243">
        <f t="shared" si="1468"/>
        <v>64.757000000000005</v>
      </c>
      <c r="DL239" s="243">
        <f t="shared" si="1247"/>
        <v>0</v>
      </c>
      <c r="DM239" s="244">
        <v>12.292405060085001</v>
      </c>
      <c r="DN239" s="244">
        <v>13.8220395799167</v>
      </c>
      <c r="DO239" s="243">
        <f t="shared" si="1248"/>
        <v>43.769615908514922</v>
      </c>
      <c r="DP239" s="243">
        <f t="shared" si="1249"/>
        <v>21.449553027425836</v>
      </c>
      <c r="DQ239" s="243">
        <f t="shared" si="1469"/>
        <v>540.52873629113094</v>
      </c>
      <c r="DR239" s="244">
        <v>62.18</v>
      </c>
      <c r="DS239" s="243">
        <f t="shared" si="1470"/>
        <v>13.679600000000001</v>
      </c>
      <c r="DT239" s="243">
        <f t="shared" si="1250"/>
        <v>0</v>
      </c>
      <c r="DU239" s="244">
        <v>2.6302195929800098</v>
      </c>
      <c r="DV239" s="244">
        <v>0</v>
      </c>
      <c r="DW239" s="243">
        <f t="shared" si="1251"/>
        <v>8.9181672103532268</v>
      </c>
      <c r="DX239" s="243">
        <f t="shared" si="1252"/>
        <v>4.3703993401666628</v>
      </c>
      <c r="DY239" s="243">
        <f t="shared" si="1253"/>
        <v>110.13406337219988</v>
      </c>
      <c r="DZ239" s="244">
        <v>222.07</v>
      </c>
      <c r="EA239" s="243">
        <f t="shared" si="1471"/>
        <v>48.855399999999996</v>
      </c>
      <c r="EB239" s="243">
        <f t="shared" si="1254"/>
        <v>0</v>
      </c>
      <c r="EC239" s="244">
        <v>9.2010878624450108</v>
      </c>
      <c r="ED239" s="244">
        <v>5.1272894499999999E-2</v>
      </c>
      <c r="EE239" s="243">
        <f t="shared" si="1255"/>
        <v>31.834346568892546</v>
      </c>
      <c r="EF239" s="243">
        <f t="shared" si="1256"/>
        <v>15.60060536629188</v>
      </c>
      <c r="EG239" s="243">
        <f t="shared" si="1257"/>
        <v>393.13525523055529</v>
      </c>
      <c r="EH239" s="244">
        <v>16.72</v>
      </c>
      <c r="EI239" s="243">
        <f t="shared" si="1472"/>
        <v>3.6783999999999999</v>
      </c>
      <c r="EJ239" s="243">
        <f t="shared" si="1258"/>
        <v>0</v>
      </c>
      <c r="EK239" s="244">
        <v>0.70532849110000095</v>
      </c>
      <c r="EL239" s="244">
        <v>0</v>
      </c>
      <c r="EM239" s="243">
        <f t="shared" si="1259"/>
        <v>2.3978470127909182</v>
      </c>
      <c r="EN239" s="243">
        <f t="shared" si="1260"/>
        <v>1.175078775194546</v>
      </c>
      <c r="EO239" s="243">
        <f t="shared" si="1473"/>
        <v>29.611985134902557</v>
      </c>
      <c r="EP239" s="244">
        <v>0</v>
      </c>
      <c r="EQ239" s="244">
        <v>509.85827999999998</v>
      </c>
      <c r="ER239" s="244">
        <v>0</v>
      </c>
      <c r="ES239" s="244">
        <v>0</v>
      </c>
      <c r="ET239" s="244">
        <v>0</v>
      </c>
      <c r="EU239" s="243">
        <f t="shared" si="1261"/>
        <v>57.93109753853696</v>
      </c>
      <c r="EV239" s="243">
        <f t="shared" si="1474"/>
        <v>1.8673306040882351</v>
      </c>
      <c r="EW239" s="243">
        <f t="shared" si="1475"/>
        <v>49.41495091065844</v>
      </c>
      <c r="EX239" s="243">
        <f t="shared" si="1262"/>
        <v>28.389468876926845</v>
      </c>
      <c r="EY239" s="243">
        <f t="shared" si="1476"/>
        <v>715.41461569855642</v>
      </c>
      <c r="EZ239" s="245">
        <f t="shared" si="1477"/>
        <v>595.32000000000005</v>
      </c>
      <c r="FA239" s="245">
        <f t="shared" si="1477"/>
        <v>130.97040000000001</v>
      </c>
      <c r="FB239" s="245">
        <f t="shared" si="1477"/>
        <v>0</v>
      </c>
      <c r="FC239" s="245">
        <f t="shared" si="1478"/>
        <v>0</v>
      </c>
      <c r="FD239" s="245">
        <f t="shared" si="1479"/>
        <v>0</v>
      </c>
      <c r="FE239" s="245">
        <f t="shared" si="1480"/>
        <v>38.702353481026719</v>
      </c>
      <c r="FF239" s="245">
        <f t="shared" si="1481"/>
        <v>144.85107423908858</v>
      </c>
      <c r="FG239" s="245">
        <f t="shared" si="1482"/>
        <v>4.6690785338871752</v>
      </c>
      <c r="FH239" s="245">
        <f t="shared" si="1483"/>
        <v>123.5572779907921</v>
      </c>
      <c r="FI239" s="245">
        <f t="shared" si="1484"/>
        <v>70.98510538600577</v>
      </c>
      <c r="FJ239" s="245">
        <f t="shared" si="1484"/>
        <v>1788.8246557273451</v>
      </c>
      <c r="FK239" s="244">
        <f t="shared" si="1263"/>
        <v>128.72349027911457</v>
      </c>
      <c r="FL239" s="244">
        <v>14.6258153753241</v>
      </c>
      <c r="FM239" s="243">
        <f t="shared" si="1485"/>
        <v>0.47144338396003899</v>
      </c>
      <c r="FN239" s="243">
        <f t="shared" si="1486"/>
        <v>12.475751012989463</v>
      </c>
      <c r="FO239" s="244">
        <v>7.1674652687662004</v>
      </c>
      <c r="FP239" s="244">
        <f t="shared" si="1487"/>
        <v>180.62012510784584</v>
      </c>
      <c r="FQ239" s="244">
        <f t="shared" si="1264"/>
        <v>3.298680007152611</v>
      </c>
      <c r="FR239" s="244">
        <v>0.37480249068972599</v>
      </c>
      <c r="FS239" s="243">
        <f t="shared" si="1488"/>
        <v>1.2081251540035927E-2</v>
      </c>
      <c r="FT239" s="243">
        <f t="shared" si="1489"/>
        <v>0.31970474348953731</v>
      </c>
      <c r="FU239" s="244">
        <v>0.18367412453448601</v>
      </c>
      <c r="FV239" s="244">
        <f t="shared" si="1490"/>
        <v>4.6285879468521873</v>
      </c>
      <c r="FW239" s="270">
        <v>4.7490999999999998E-2</v>
      </c>
      <c r="FX239" s="243">
        <f t="shared" si="1491"/>
        <v>211.19230770883232</v>
      </c>
      <c r="FY239" s="243">
        <f t="shared" si="1492"/>
        <v>46.46230769594311</v>
      </c>
      <c r="FZ239" s="243">
        <f t="shared" si="1265"/>
        <v>0</v>
      </c>
      <c r="GA239" s="243">
        <f t="shared" si="1493"/>
        <v>0</v>
      </c>
      <c r="GB239" s="243">
        <f t="shared" si="1494"/>
        <v>0</v>
      </c>
      <c r="GC239" s="243">
        <f t="shared" si="1495"/>
        <v>3.6980071345354668</v>
      </c>
      <c r="GD239" s="243">
        <f t="shared" si="1266"/>
        <v>29.695397450988249</v>
      </c>
      <c r="GE239" s="243">
        <f t="shared" si="1496"/>
        <v>0.95719098751593468</v>
      </c>
      <c r="GF239" s="243">
        <f t="shared" si="1497"/>
        <v>25.330032912580908</v>
      </c>
      <c r="GG239" s="243">
        <f t="shared" si="1267"/>
        <v>14.552400999514958</v>
      </c>
      <c r="GH239" s="247">
        <f t="shared" si="1498"/>
        <v>366.72050518777689</v>
      </c>
      <c r="GI239" s="244">
        <v>269</v>
      </c>
      <c r="GJ239" s="244">
        <v>4056.05</v>
      </c>
      <c r="GK239" s="244">
        <v>892.33100000000002</v>
      </c>
      <c r="GL239" s="244">
        <v>2487.87321223768</v>
      </c>
      <c r="GM239" s="244">
        <v>71.022008333333304</v>
      </c>
      <c r="GN239" s="271">
        <v>329.11</v>
      </c>
      <c r="GO239" s="243">
        <f t="shared" si="1499"/>
        <v>72.404200000000003</v>
      </c>
      <c r="GP239" s="243">
        <f t="shared" si="1268"/>
        <v>0</v>
      </c>
      <c r="GQ239" s="243">
        <f t="shared" si="1500"/>
        <v>0</v>
      </c>
      <c r="GR239" s="243">
        <f t="shared" si="1501"/>
        <v>0</v>
      </c>
      <c r="GS239" s="244">
        <v>6.5340770585833301</v>
      </c>
      <c r="GT239" s="244">
        <v>3.7900509708749999</v>
      </c>
      <c r="GU239" s="245"/>
      <c r="GV239" s="243">
        <f t="shared" si="1269"/>
        <v>46.793878391427768</v>
      </c>
      <c r="GW239" s="243">
        <f t="shared" si="1502"/>
        <v>1.5083374028287568</v>
      </c>
      <c r="GX239" s="243">
        <f t="shared" si="1503"/>
        <v>39.91495590245848</v>
      </c>
      <c r="GY239" s="243">
        <f t="shared" si="1270"/>
        <v>22.931610321044303</v>
      </c>
      <c r="GZ239" s="243">
        <f t="shared" si="1504"/>
        <v>577.87658009031645</v>
      </c>
      <c r="HA239" s="244">
        <v>0</v>
      </c>
      <c r="HB239" s="244">
        <v>44</v>
      </c>
      <c r="HC239" s="244">
        <v>0</v>
      </c>
      <c r="HD239" s="244">
        <v>0</v>
      </c>
      <c r="HE239" s="244">
        <v>0</v>
      </c>
      <c r="HF239" s="243">
        <f t="shared" si="1505"/>
        <v>0</v>
      </c>
      <c r="HG239" s="243">
        <f t="shared" si="1271"/>
        <v>0</v>
      </c>
      <c r="HH239" s="244">
        <v>0</v>
      </c>
      <c r="HI239" s="244">
        <v>0</v>
      </c>
      <c r="HJ239" s="243">
        <f t="shared" si="1272"/>
        <v>0</v>
      </c>
      <c r="HK239" s="243">
        <f t="shared" si="1273"/>
        <v>0</v>
      </c>
      <c r="HL239" s="243">
        <f t="shared" si="1274"/>
        <v>0</v>
      </c>
      <c r="HM239" s="244">
        <v>143.01</v>
      </c>
      <c r="HN239" s="243">
        <f t="shared" si="1506"/>
        <v>31.462199999999999</v>
      </c>
      <c r="HO239" s="243">
        <f t="shared" si="1275"/>
        <v>0</v>
      </c>
      <c r="HP239" s="244">
        <v>6.1712452920249996</v>
      </c>
      <c r="HQ239" s="244">
        <v>140.39052693029899</v>
      </c>
      <c r="HR239" s="243">
        <f t="shared" si="1276"/>
        <v>36.476509429238682</v>
      </c>
      <c r="HS239" s="243">
        <f t="shared" si="1277"/>
        <v>17.875524082578135</v>
      </c>
      <c r="HT239" s="243">
        <f t="shared" si="1278"/>
        <v>450.46320688096893</v>
      </c>
      <c r="HU239" s="244">
        <v>101.96</v>
      </c>
      <c r="HV239" s="243">
        <f t="shared" si="1507"/>
        <v>22.4312</v>
      </c>
      <c r="HW239" s="243">
        <f t="shared" si="1279"/>
        <v>0</v>
      </c>
      <c r="HX239" s="244">
        <v>4.1642995859949901</v>
      </c>
      <c r="HY239" s="244">
        <v>229.59749262958999</v>
      </c>
      <c r="HZ239" s="243">
        <f t="shared" si="1280"/>
        <v>40.694045266382496</v>
      </c>
      <c r="IA239" s="243">
        <f t="shared" si="1281"/>
        <v>19.942351874098375</v>
      </c>
      <c r="IB239" s="243">
        <f t="shared" si="1282"/>
        <v>502.54726722727901</v>
      </c>
      <c r="IC239" s="244">
        <v>45.51</v>
      </c>
      <c r="ID239" s="243">
        <f t="shared" si="1508"/>
        <v>10.0122</v>
      </c>
      <c r="IE239" s="243">
        <f t="shared" si="1283"/>
        <v>0</v>
      </c>
      <c r="IF239" s="244">
        <v>2.0055623374149998</v>
      </c>
      <c r="IG239" s="244">
        <v>2.8536921101833301</v>
      </c>
      <c r="IH239" s="243">
        <f t="shared" si="1284"/>
        <v>6.8606592544158449</v>
      </c>
      <c r="II239" s="243">
        <f t="shared" si="1285"/>
        <v>3.3621056851007092</v>
      </c>
      <c r="IJ239" s="243">
        <f t="shared" si="1509"/>
        <v>84.725063264537866</v>
      </c>
      <c r="IK239" s="244">
        <v>41.96</v>
      </c>
      <c r="IL239" s="243">
        <f t="shared" si="1510"/>
        <v>9.2311999999999994</v>
      </c>
      <c r="IM239" s="243">
        <f t="shared" si="1286"/>
        <v>0</v>
      </c>
      <c r="IN239" s="244">
        <v>1.92731673451999</v>
      </c>
      <c r="IO239" s="244">
        <v>85.442720615040002</v>
      </c>
      <c r="IP239" s="243">
        <f t="shared" si="1287"/>
        <v>15.74359948799445</v>
      </c>
      <c r="IQ239" s="243">
        <f t="shared" si="1288"/>
        <v>7.7152418418777238</v>
      </c>
      <c r="IR239" s="243">
        <f t="shared" si="1511"/>
        <v>194.42409441531859</v>
      </c>
      <c r="IS239" s="244">
        <v>3.79</v>
      </c>
      <c r="IT239" s="243">
        <f t="shared" si="1512"/>
        <v>0.83379999999999999</v>
      </c>
      <c r="IU239" s="243">
        <f t="shared" si="1289"/>
        <v>0</v>
      </c>
      <c r="IV239" s="244">
        <v>0.165985283545</v>
      </c>
      <c r="IW239" s="244">
        <v>0.39383271244555901</v>
      </c>
      <c r="IX239" s="243">
        <f t="shared" si="1290"/>
        <v>0.58897284109663683</v>
      </c>
      <c r="IY239" s="243">
        <f t="shared" si="1291"/>
        <v>0.28862954185435979</v>
      </c>
      <c r="IZ239" s="243">
        <f t="shared" si="1513"/>
        <v>7.2734644547298668</v>
      </c>
      <c r="JA239" s="244">
        <v>72.432000000000002</v>
      </c>
      <c r="JB239" s="243">
        <f t="shared" si="1514"/>
        <v>15.935040000000001</v>
      </c>
      <c r="JC239" s="244">
        <v>526.41600000000005</v>
      </c>
      <c r="JD239" s="243">
        <f t="shared" si="1292"/>
        <v>0</v>
      </c>
      <c r="JE239" s="243">
        <f t="shared" si="1293"/>
        <v>69.852854513372364</v>
      </c>
      <c r="JF239" s="243">
        <f t="shared" si="1294"/>
        <v>34.231794725668621</v>
      </c>
      <c r="JG239" s="243">
        <f t="shared" si="1515"/>
        <v>862.64122708684909</v>
      </c>
      <c r="JH239" s="244">
        <v>32.768000000000001</v>
      </c>
      <c r="JI239" s="243">
        <f t="shared" si="1516"/>
        <v>7.2089600000000003</v>
      </c>
      <c r="JJ239" s="244">
        <v>41.311999999999998</v>
      </c>
      <c r="JK239" s="243">
        <f t="shared" si="1295"/>
        <v>0</v>
      </c>
      <c r="JL239" s="243">
        <f t="shared" si="1296"/>
        <v>9.236211032144519</v>
      </c>
      <c r="JM239" s="243">
        <f t="shared" si="1297"/>
        <v>4.5262585516072269</v>
      </c>
      <c r="JN239" s="243">
        <f t="shared" si="1517"/>
        <v>114.0617155005021</v>
      </c>
      <c r="JO239" s="244">
        <v>0</v>
      </c>
      <c r="JP239" s="243">
        <f t="shared" si="1518"/>
        <v>0</v>
      </c>
      <c r="JQ239" s="244">
        <v>0</v>
      </c>
      <c r="JR239" s="243">
        <f t="shared" si="1298"/>
        <v>0</v>
      </c>
      <c r="JS239" s="243">
        <f t="shared" si="1299"/>
        <v>0</v>
      </c>
      <c r="JT239" s="243">
        <f t="shared" si="1300"/>
        <v>0</v>
      </c>
      <c r="JU239" s="243">
        <f t="shared" si="1519"/>
        <v>0</v>
      </c>
      <c r="JV239" s="244">
        <v>1.68035714285714</v>
      </c>
      <c r="JW239" s="243">
        <f t="shared" si="1520"/>
        <v>0.3696785714285708</v>
      </c>
      <c r="JX239" s="244">
        <v>3.4474999999999998</v>
      </c>
      <c r="JY239" s="243">
        <f t="shared" si="1301"/>
        <v>0</v>
      </c>
      <c r="JZ239" s="243">
        <f t="shared" si="1302"/>
        <v>0.62464078780063348</v>
      </c>
      <c r="KA239" s="243">
        <f t="shared" si="1303"/>
        <v>0.30610882510431719</v>
      </c>
      <c r="KB239" s="243">
        <f t="shared" si="1521"/>
        <v>7.7139423926287929</v>
      </c>
      <c r="KC239" s="244">
        <v>172.44</v>
      </c>
      <c r="KD239" s="243">
        <f t="shared" si="1522"/>
        <v>37.936799999999998</v>
      </c>
      <c r="KE239" s="244">
        <v>96.98</v>
      </c>
      <c r="KF239" s="243">
        <f t="shared" si="1304"/>
        <v>0</v>
      </c>
      <c r="KG239" s="243">
        <f t="shared" si="1305"/>
        <v>34.922482302204834</v>
      </c>
      <c r="KH239" s="243">
        <f t="shared" si="1306"/>
        <v>17.113964115110246</v>
      </c>
      <c r="KI239" s="243">
        <f t="shared" si="1523"/>
        <v>431.27189570077815</v>
      </c>
      <c r="KJ239" s="244">
        <v>107.55275</v>
      </c>
      <c r="KK239" s="243">
        <f t="shared" si="1524"/>
        <v>23.661605000000002</v>
      </c>
      <c r="KL239" s="244">
        <v>104.251</v>
      </c>
      <c r="KM239" s="243">
        <f t="shared" si="1307"/>
        <v>0</v>
      </c>
      <c r="KN239" s="243">
        <f t="shared" si="1308"/>
        <v>26.754035351649545</v>
      </c>
      <c r="KO239" s="243">
        <f t="shared" si="1309"/>
        <v>13.110969517582479</v>
      </c>
      <c r="KP239" s="243">
        <f t="shared" si="1525"/>
        <v>330.39643184307846</v>
      </c>
      <c r="KQ239" s="243">
        <f t="shared" si="1526"/>
        <v>723.1031071428572</v>
      </c>
      <c r="KR239" s="243">
        <f t="shared" si="1526"/>
        <v>159.08268357142856</v>
      </c>
      <c r="KS239" s="243">
        <f t="shared" si="1527"/>
        <v>1245.5191742310578</v>
      </c>
      <c r="KT239" s="243">
        <f t="shared" si="1528"/>
        <v>0</v>
      </c>
      <c r="KU239" s="243">
        <f t="shared" si="1529"/>
        <v>0</v>
      </c>
      <c r="KV239" s="243">
        <f t="shared" si="1530"/>
        <v>0</v>
      </c>
      <c r="KW239" s="243">
        <f t="shared" si="1531"/>
        <v>241.75401026630001</v>
      </c>
      <c r="KX239" s="243">
        <f t="shared" si="1532"/>
        <v>7.7926136602369702</v>
      </c>
      <c r="KY239" s="243">
        <f t="shared" si="1533"/>
        <v>206.21502193734776</v>
      </c>
      <c r="KZ239" s="243">
        <f t="shared" si="1534"/>
        <v>118.4729487605822</v>
      </c>
      <c r="LA239" s="243">
        <f t="shared" si="1534"/>
        <v>2985.518308766671</v>
      </c>
      <c r="LB239" s="244">
        <v>163.1</v>
      </c>
      <c r="LC239" s="243">
        <f t="shared" si="1535"/>
        <v>35.881999999999998</v>
      </c>
      <c r="LD239" s="243">
        <f t="shared" si="1310"/>
        <v>0</v>
      </c>
      <c r="LE239" s="243">
        <f t="shared" si="1536"/>
        <v>0</v>
      </c>
      <c r="LF239" s="243">
        <f t="shared" si="1537"/>
        <v>0</v>
      </c>
      <c r="LG239" s="244">
        <v>14.191402779658301</v>
      </c>
      <c r="LH239" s="243">
        <f t="shared" si="1311"/>
        <v>24.221180028791942</v>
      </c>
      <c r="LI239" s="243">
        <f t="shared" si="1538"/>
        <v>0.78073699026341981</v>
      </c>
      <c r="LJ239" s="243">
        <f t="shared" si="1539"/>
        <v>20.660551465036193</v>
      </c>
      <c r="LK239" s="243">
        <f t="shared" si="1312"/>
        <v>11.869729140422512</v>
      </c>
      <c r="LL239" s="243">
        <f t="shared" si="1540"/>
        <v>299.11717433864726</v>
      </c>
      <c r="LM239" s="243">
        <f t="shared" si="1313"/>
        <v>0.54166666784117723</v>
      </c>
      <c r="LN239" s="244">
        <v>6.1545228937110799E-2</v>
      </c>
      <c r="LO239" s="243">
        <f t="shared" si="1541"/>
        <v>1.9838272432769494E-3</v>
      </c>
      <c r="LP239" s="243">
        <f t="shared" si="1542"/>
        <v>5.2497787819218517E-2</v>
      </c>
      <c r="LQ239" s="243">
        <f t="shared" si="1314"/>
        <v>3.0160594838914402E-2</v>
      </c>
      <c r="LR239" s="243">
        <f t="shared" si="1543"/>
        <v>0.7600469899406429</v>
      </c>
      <c r="LS239" s="244">
        <v>977.558306666666</v>
      </c>
      <c r="LT239" s="243">
        <f t="shared" si="1315"/>
        <v>111.07209166655811</v>
      </c>
      <c r="LU239" s="243">
        <f t="shared" si="1544"/>
        <v>3.5802587011420854</v>
      </c>
      <c r="LV239" s="243">
        <f t="shared" si="1545"/>
        <v>94.743966374812402</v>
      </c>
      <c r="LW239" s="243">
        <f t="shared" si="1316"/>
        <v>54.431519916661209</v>
      </c>
      <c r="LX239" s="243">
        <f t="shared" si="1546"/>
        <v>1371.6743018998625</v>
      </c>
      <c r="LY239" s="245">
        <f t="shared" si="1317"/>
        <v>0</v>
      </c>
      <c r="LZ239" s="244">
        <v>0</v>
      </c>
      <c r="MA239" s="249">
        <f t="shared" si="1547"/>
        <v>0</v>
      </c>
      <c r="MB239" s="249">
        <f t="shared" si="1548"/>
        <v>0</v>
      </c>
      <c r="MC239" s="249">
        <f t="shared" si="1318"/>
        <v>0</v>
      </c>
      <c r="MD239" s="247">
        <f t="shared" si="1549"/>
        <v>0</v>
      </c>
      <c r="ME239" s="250">
        <f t="shared" si="1550"/>
        <v>10875.828965072735</v>
      </c>
      <c r="MF239" s="251">
        <f t="shared" si="1597"/>
        <v>3627.1886061190617</v>
      </c>
      <c r="MG239" s="252" t="e">
        <f t="shared" si="1551"/>
        <v>#REF!</v>
      </c>
      <c r="MH239" s="252" t="e">
        <f t="shared" si="1598"/>
        <v>#REF!</v>
      </c>
      <c r="MI239" s="252">
        <f t="shared" si="1552"/>
        <v>977.558306666666</v>
      </c>
      <c r="MJ239" s="252">
        <f t="shared" si="1553"/>
        <v>0</v>
      </c>
      <c r="MK239" s="252">
        <f t="shared" si="1599"/>
        <v>978.65599999999995</v>
      </c>
      <c r="ML239" s="252">
        <f t="shared" si="1554"/>
        <v>0</v>
      </c>
      <c r="MM239" s="252">
        <f t="shared" si="1555"/>
        <v>0</v>
      </c>
      <c r="MN239" s="252">
        <f t="shared" si="1556"/>
        <v>509.85827999999998</v>
      </c>
      <c r="MO239" s="252">
        <f t="shared" si="1557"/>
        <v>128.72349027911457</v>
      </c>
      <c r="MP239" s="253">
        <f t="shared" si="1558"/>
        <v>3.298680007152611</v>
      </c>
      <c r="MQ239" s="254">
        <f t="shared" si="1600"/>
        <v>0</v>
      </c>
      <c r="MR239" s="255">
        <f t="shared" si="1559"/>
        <v>0</v>
      </c>
      <c r="MS239" s="255">
        <f t="shared" si="1601"/>
        <v>0</v>
      </c>
      <c r="MT239" s="255">
        <f t="shared" si="1602"/>
        <v>938.60741412995424</v>
      </c>
      <c r="MU239" s="255">
        <f t="shared" si="1319"/>
        <v>30.254740961243797</v>
      </c>
      <c r="MV239" s="255">
        <f t="shared" si="1560"/>
        <v>976.76575004581503</v>
      </c>
      <c r="MW239" s="255" t="e">
        <f t="shared" si="1320"/>
        <v>#REF!</v>
      </c>
      <c r="MX239" s="255" t="e">
        <f t="shared" si="1321"/>
        <v>#REF!</v>
      </c>
      <c r="MY239" s="256" t="e">
        <f t="shared" si="1561"/>
        <v>#REF!</v>
      </c>
      <c r="MZ239" s="254">
        <f t="shared" si="1562"/>
        <v>546.91563562070996</v>
      </c>
      <c r="NA239" s="255">
        <f t="shared" si="1322"/>
        <v>616.37392134454012</v>
      </c>
      <c r="NB239" s="255">
        <f t="shared" si="1563"/>
        <v>1.8388587890773871</v>
      </c>
      <c r="NC239" s="255">
        <f t="shared" si="1323"/>
        <v>2.2801848984559601</v>
      </c>
      <c r="ND239" s="255">
        <f t="shared" si="1564"/>
        <v>559.13210277047563</v>
      </c>
      <c r="NE239" s="255">
        <f t="shared" si="1630"/>
        <v>0.97815101817757633</v>
      </c>
      <c r="NF239" s="256">
        <f t="shared" si="1603"/>
        <v>3.2887734042919741E-3</v>
      </c>
      <c r="NG239" s="257">
        <f t="shared" si="1604"/>
        <v>1.1250144849255823</v>
      </c>
      <c r="NH239" s="254">
        <f t="shared" si="1565"/>
        <v>719.76374368296183</v>
      </c>
      <c r="NI239" s="255">
        <f t="shared" si="1324"/>
        <v>811.17373913069798</v>
      </c>
      <c r="NJ239" s="255" t="e">
        <f t="shared" si="1566"/>
        <v>#REF!</v>
      </c>
      <c r="NK239" s="255" t="e">
        <f t="shared" si="1325"/>
        <v>#REF!</v>
      </c>
      <c r="NL239" s="255">
        <f t="shared" si="1567"/>
        <v>770.99797695148004</v>
      </c>
      <c r="NM239" s="255">
        <f t="shared" si="1605"/>
        <v>0.93354816121425122</v>
      </c>
      <c r="NN239" s="256" t="e">
        <f t="shared" si="1606"/>
        <v>#REF!</v>
      </c>
      <c r="NO239" s="257" t="e">
        <f t="shared" si="1631"/>
        <v>#REF!</v>
      </c>
      <c r="NP239" s="254">
        <f t="shared" si="1568"/>
        <v>132.31048464973162</v>
      </c>
      <c r="NQ239" s="255">
        <f t="shared" si="1326"/>
        <v>149.11391620024753</v>
      </c>
      <c r="NR239" s="255">
        <f t="shared" si="1569"/>
        <v>116.36406294761512</v>
      </c>
      <c r="NS239" s="255">
        <f t="shared" si="1327"/>
        <v>144.29143805504276</v>
      </c>
      <c r="NT239" s="255">
        <f t="shared" si="1570"/>
        <v>1246.1299225622422</v>
      </c>
      <c r="NU239" s="255">
        <f t="shared" si="1571"/>
        <v>0.10617711865684128</v>
      </c>
      <c r="NV239" s="256">
        <f t="shared" si="1572"/>
        <v>9.3380361742981033E-2</v>
      </c>
      <c r="NW239" s="257">
        <f t="shared" si="1328"/>
        <v>1.0358957808877343</v>
      </c>
      <c r="NX239" s="254">
        <f t="shared" si="1573"/>
        <v>39.662138626070536</v>
      </c>
      <c r="NY239" s="255">
        <f t="shared" si="1329"/>
        <v>44.699230231581495</v>
      </c>
      <c r="NZ239" s="255">
        <f t="shared" si="1574"/>
        <v>0.14095024048441565</v>
      </c>
      <c r="OA239" s="255">
        <f t="shared" si="1330"/>
        <v>0.17477829820067542</v>
      </c>
      <c r="OB239" s="255">
        <f t="shared" si="1575"/>
        <v>42.857996936021877</v>
      </c>
      <c r="OC239" s="255">
        <f t="shared" si="1607"/>
        <v>0.92543145880751043</v>
      </c>
      <c r="OD239" s="256">
        <f t="shared" si="1608"/>
        <v>3.2887734042919736E-3</v>
      </c>
      <c r="OE239" s="257">
        <f t="shared" si="1609"/>
        <v>1.1183191008855839</v>
      </c>
      <c r="OF239" s="254">
        <f t="shared" si="1576"/>
        <v>0</v>
      </c>
      <c r="OG239" s="255">
        <f t="shared" si="1331"/>
        <v>0</v>
      </c>
      <c r="OH239" s="255">
        <f t="shared" si="1577"/>
        <v>0</v>
      </c>
      <c r="OI239" s="255">
        <f t="shared" si="1332"/>
        <v>0</v>
      </c>
      <c r="OJ239" s="255">
        <f t="shared" si="1578"/>
        <v>0</v>
      </c>
      <c r="OK239" s="255"/>
      <c r="OL239" s="256"/>
      <c r="OM239" s="257"/>
      <c r="ON239" s="258"/>
      <c r="OO239" s="254">
        <f t="shared" si="1579"/>
        <v>0</v>
      </c>
      <c r="OP239" s="255">
        <f t="shared" si="1333"/>
        <v>0</v>
      </c>
      <c r="OQ239" s="255">
        <f t="shared" si="1580"/>
        <v>0</v>
      </c>
      <c r="OR239" s="255">
        <f t="shared" si="1334"/>
        <v>0</v>
      </c>
      <c r="OS239" s="255">
        <f t="shared" si="1581"/>
        <v>0</v>
      </c>
      <c r="OT239" s="255"/>
      <c r="OU239" s="256"/>
      <c r="OV239" s="257"/>
      <c r="OW239" s="258"/>
      <c r="OX239" s="254">
        <f t="shared" si="1582"/>
        <v>877.03027914876645</v>
      </c>
      <c r="OY239" s="255">
        <f t="shared" si="1335"/>
        <v>988.41312460065978</v>
      </c>
      <c r="OZ239" s="255">
        <f t="shared" si="1583"/>
        <v>4.6690785338871752</v>
      </c>
      <c r="PA239" s="255">
        <f t="shared" si="1336"/>
        <v>5.7896573820200974</v>
      </c>
      <c r="PB239" s="255">
        <f t="shared" si="1584"/>
        <v>1419.7021077201152</v>
      </c>
      <c r="PC239" s="255">
        <f t="shared" si="1218"/>
        <v>0.61775655215246539</v>
      </c>
      <c r="PD239" s="259">
        <f t="shared" si="1337"/>
        <v>3.2887734042919745E-3</v>
      </c>
      <c r="PE239" s="257">
        <f t="shared" si="1219"/>
        <v>1.0792443877403932</v>
      </c>
      <c r="PF239" s="254">
        <f t="shared" si="1338"/>
        <v>15.220416235847145</v>
      </c>
      <c r="PG239" s="255">
        <f t="shared" si="1339"/>
        <v>17.153409097799731</v>
      </c>
      <c r="PH239" s="255">
        <f t="shared" si="1585"/>
        <v>0.47144338396003899</v>
      </c>
      <c r="PI239" s="255">
        <f t="shared" si="1340"/>
        <v>0.58458979611044837</v>
      </c>
      <c r="PJ239" s="255">
        <f t="shared" si="1341"/>
        <v>143.34930564114751</v>
      </c>
      <c r="PK239" s="255">
        <f t="shared" si="1610"/>
        <v>0.10617711866668589</v>
      </c>
      <c r="PL239" s="259">
        <f t="shared" si="1611"/>
        <v>3.2887734045969046E-3</v>
      </c>
      <c r="PM239" s="257">
        <f t="shared" si="1612"/>
        <v>1.0142737996877724</v>
      </c>
      <c r="PN239" s="254">
        <f t="shared" si="1342"/>
        <v>0.39003978705723552</v>
      </c>
      <c r="PO239" s="255">
        <f t="shared" si="1343"/>
        <v>0.43957484001350444</v>
      </c>
      <c r="PP239" s="255">
        <f t="shared" si="1586"/>
        <v>1.2081251540035927E-2</v>
      </c>
      <c r="PQ239" s="255">
        <f t="shared" si="1344"/>
        <v>1.4980751909644549E-2</v>
      </c>
      <c r="PR239" s="255">
        <f t="shared" si="1345"/>
        <v>3.6734824975017362</v>
      </c>
      <c r="PS239" s="255">
        <f t="shared" si="1613"/>
        <v>0.1061771186666859</v>
      </c>
      <c r="PT239" s="259">
        <f t="shared" si="1614"/>
        <v>3.2887734045969051E-3</v>
      </c>
      <c r="PU239" s="257">
        <f t="shared" si="1615"/>
        <v>1.0142737996877724</v>
      </c>
      <c r="PV239" s="254">
        <f t="shared" si="1346"/>
        <v>288.55725555812415</v>
      </c>
      <c r="PW239" s="255">
        <f t="shared" si="1347"/>
        <v>325.20402701400593</v>
      </c>
      <c r="PX239" s="255">
        <f t="shared" si="1348"/>
        <v>0.95719098751593468</v>
      </c>
      <c r="PY239" s="255">
        <f t="shared" si="1349"/>
        <v>1.186916824519759</v>
      </c>
      <c r="PZ239" s="255">
        <f t="shared" si="1350"/>
        <v>291.04801999029911</v>
      </c>
      <c r="QA239" s="255">
        <f t="shared" si="1587"/>
        <v>0.99144208425723712</v>
      </c>
      <c r="QB239" s="259">
        <f t="shared" si="1351"/>
        <v>3.2887734042919745E-3</v>
      </c>
      <c r="QC239" s="257">
        <f t="shared" si="1588"/>
        <v>1.1267024503176992</v>
      </c>
      <c r="QD239" s="254">
        <f t="shared" si="1352"/>
        <v>450.21044620099934</v>
      </c>
      <c r="QE239" s="255">
        <f t="shared" si="1353"/>
        <v>507.38717286852625</v>
      </c>
      <c r="QF239" s="255">
        <f t="shared" si="1354"/>
        <v>1.5083374028287568</v>
      </c>
      <c r="QG239" s="255">
        <f t="shared" si="1355"/>
        <v>1.8703383795076585</v>
      </c>
      <c r="QH239" s="255">
        <f t="shared" si="1356"/>
        <v>458.63220642088606</v>
      </c>
      <c r="QI239" s="255">
        <f t="shared" si="1616"/>
        <v>0.98163722455165292</v>
      </c>
      <c r="QJ239" s="259">
        <f t="shared" si="1617"/>
        <v>3.2887734042919741E-3</v>
      </c>
      <c r="QK239" s="257">
        <f t="shared" si="1618"/>
        <v>1.1254572331350901</v>
      </c>
      <c r="QL239" s="254">
        <f t="shared" si="1357"/>
        <v>1133.76811747785</v>
      </c>
      <c r="QM239" s="255">
        <f t="shared" si="1358"/>
        <v>1277.7566683975369</v>
      </c>
      <c r="QN239" s="255">
        <f t="shared" si="1359"/>
        <v>7.7926136602369702</v>
      </c>
      <c r="QO239" s="255">
        <f t="shared" si="1360"/>
        <v>9.6628409386938436</v>
      </c>
      <c r="QP239" s="255">
        <f t="shared" si="1589"/>
        <v>2369.4589752116435</v>
      </c>
      <c r="QQ239" s="255">
        <f t="shared" si="1590"/>
        <v>0.47849240241712993</v>
      </c>
      <c r="QR239" s="259">
        <f t="shared" si="1361"/>
        <v>3.2887734042919745E-3</v>
      </c>
      <c r="QS239" s="257">
        <f t="shared" si="1591"/>
        <v>1.0615578407240056</v>
      </c>
      <c r="QT239" s="254">
        <f t="shared" si="1362"/>
        <v>224.18787278734416</v>
      </c>
      <c r="QU239" s="255">
        <f t="shared" si="1363"/>
        <v>252.65973263133688</v>
      </c>
      <c r="QV239" s="255">
        <f t="shared" si="1364"/>
        <v>0.78073699026341981</v>
      </c>
      <c r="QW239" s="255">
        <f t="shared" si="1365"/>
        <v>0.96811386792664056</v>
      </c>
      <c r="QX239" s="255">
        <f t="shared" si="1366"/>
        <v>237.3945828084502</v>
      </c>
      <c r="QY239" s="255">
        <f t="shared" si="1619"/>
        <v>0.94436810703569296</v>
      </c>
      <c r="QZ239" s="259">
        <f t="shared" si="1620"/>
        <v>3.2887734042919745E-3</v>
      </c>
      <c r="RA239" s="257">
        <f t="shared" si="1621"/>
        <v>1.1207240552105631</v>
      </c>
      <c r="RB239" s="254">
        <f t="shared" si="1367"/>
        <v>6.4047301139446594E-2</v>
      </c>
      <c r="RC239" s="255">
        <f t="shared" si="1368"/>
        <v>7.2181308384156317E-2</v>
      </c>
      <c r="RD239" s="255">
        <f t="shared" si="1592"/>
        <v>1.9838272432769494E-3</v>
      </c>
      <c r="RE239" s="255">
        <f t="shared" si="1369"/>
        <v>2.4599457816634174E-3</v>
      </c>
      <c r="RF239" s="255">
        <f t="shared" si="1370"/>
        <v>0.60321189677828801</v>
      </c>
      <c r="RG239" s="255">
        <f t="shared" si="1622"/>
        <v>0.1061771186568413</v>
      </c>
      <c r="RH239" s="259">
        <f t="shared" si="1623"/>
        <v>3.2887734042919745E-3</v>
      </c>
      <c r="RI239" s="257">
        <f t="shared" si="1624"/>
        <v>1.0142737996864488</v>
      </c>
      <c r="RJ239" s="254">
        <f t="shared" si="1371"/>
        <v>115.58763897727113</v>
      </c>
      <c r="RK239" s="255">
        <f t="shared" si="1372"/>
        <v>130.26726912738457</v>
      </c>
      <c r="RL239" s="255">
        <f t="shared" si="1593"/>
        <v>3.5802587011420854</v>
      </c>
      <c r="RM239" s="255">
        <f t="shared" si="1373"/>
        <v>4.4395207894161857</v>
      </c>
      <c r="RN239" s="255">
        <f t="shared" si="1374"/>
        <v>1088.6303983332241</v>
      </c>
      <c r="RO239" s="255">
        <f t="shared" si="1625"/>
        <v>0.10617711865684129</v>
      </c>
      <c r="RP239" s="259">
        <f t="shared" si="1626"/>
        <v>3.2887734042919745E-3</v>
      </c>
      <c r="RQ239" s="257">
        <f t="shared" si="1627"/>
        <v>1.0142737996864488</v>
      </c>
      <c r="RR239" s="254">
        <f t="shared" si="1375"/>
        <v>0</v>
      </c>
      <c r="RS239" s="255">
        <f t="shared" si="1376"/>
        <v>0</v>
      </c>
      <c r="RT239" s="255">
        <f t="shared" si="1594"/>
        <v>0</v>
      </c>
      <c r="RU239" s="255">
        <f t="shared" si="1377"/>
        <v>0</v>
      </c>
      <c r="RV239" s="255">
        <f t="shared" si="1378"/>
        <v>0</v>
      </c>
      <c r="RW239" s="255"/>
      <c r="RX239" s="259"/>
      <c r="RY239" s="257"/>
      <c r="RZ239" s="260"/>
      <c r="SA239" s="242" t="e">
        <f t="shared" si="1379"/>
        <v>#REF!</v>
      </c>
      <c r="SB239" s="242">
        <f t="shared" si="1380"/>
        <v>0.26539091699394485</v>
      </c>
      <c r="SC239" s="242">
        <f t="shared" si="1381"/>
        <v>0.37002197293309869</v>
      </c>
      <c r="SD239" s="242">
        <f t="shared" si="1382"/>
        <v>1.9794248085674836E-2</v>
      </c>
      <c r="SE239" s="242">
        <f t="shared" si="1383"/>
        <v>0</v>
      </c>
      <c r="SF239" s="262">
        <v>0</v>
      </c>
      <c r="SG239" s="242">
        <f t="shared" si="1384"/>
        <v>0</v>
      </c>
      <c r="SH239" s="262">
        <v>0</v>
      </c>
      <c r="SI239" s="242">
        <f t="shared" si="1385"/>
        <v>0.55872481953320163</v>
      </c>
      <c r="SJ239" s="242">
        <f t="shared" si="1386"/>
        <v>4.1280943647292338E-2</v>
      </c>
      <c r="SK239" s="242">
        <f t="shared" si="1387"/>
        <v>1.1157011796565498E-3</v>
      </c>
      <c r="SL239" s="242">
        <f t="shared" si="1388"/>
        <v>0.13903508236920409</v>
      </c>
      <c r="SM239" s="242">
        <f t="shared" si="1389"/>
        <v>0.21800106605826697</v>
      </c>
      <c r="SN239" s="242">
        <f t="shared" si="1390"/>
        <v>0.86156034353160293</v>
      </c>
      <c r="SO239" s="242">
        <f t="shared" si="1391"/>
        <v>0.1108396090603247</v>
      </c>
      <c r="SP239" s="242">
        <f t="shared" si="1392"/>
        <v>1.0142737996864489E-4</v>
      </c>
      <c r="SQ239" s="242">
        <f t="shared" si="1393"/>
        <v>0.3130048945832381</v>
      </c>
      <c r="SR239" s="242">
        <f t="shared" si="1394"/>
        <v>0</v>
      </c>
      <c r="SS239" s="242" t="e">
        <f t="shared" si="1395"/>
        <v>#REF!</v>
      </c>
      <c r="ST239" s="242" t="e">
        <f t="shared" si="1396"/>
        <v>#REF!</v>
      </c>
      <c r="SU239" s="242" t="e">
        <f t="shared" si="1628"/>
        <v>#REF!</v>
      </c>
      <c r="SV239" s="242" t="e">
        <f t="shared" si="1629"/>
        <v>#REF!</v>
      </c>
      <c r="SW239" s="242" t="e">
        <f t="shared" si="1397"/>
        <v>#REF!</v>
      </c>
      <c r="SX239" s="242" t="e">
        <f t="shared" si="1397"/>
        <v>#REF!</v>
      </c>
      <c r="SY239" s="242" t="e">
        <f t="shared" si="1397"/>
        <v>#REF!</v>
      </c>
      <c r="SZ239" s="263" t="e">
        <f t="shared" si="1222"/>
        <v>#REF!</v>
      </c>
      <c r="TA239" s="264">
        <f t="shared" si="1398"/>
        <v>1405.6265339999998</v>
      </c>
      <c r="TB239" s="264">
        <f t="shared" si="1399"/>
        <v>1036.8583469999999</v>
      </c>
      <c r="TC239" s="264">
        <f t="shared" si="1400"/>
        <v>1570.011876</v>
      </c>
      <c r="TD239" s="264">
        <f t="shared" si="1401"/>
        <v>77.797341000000003</v>
      </c>
      <c r="TE239" s="264">
        <f t="shared" si="1402"/>
        <v>0</v>
      </c>
      <c r="TF239" s="264">
        <f t="shared" si="1402"/>
        <v>0</v>
      </c>
      <c r="TG239" s="264">
        <f t="shared" si="1403"/>
        <v>2275.4623410000004</v>
      </c>
      <c r="TH239" s="264">
        <f t="shared" si="1404"/>
        <v>178.88993099999999</v>
      </c>
      <c r="TI239" s="264">
        <f t="shared" si="1405"/>
        <v>4.8348630000000004</v>
      </c>
      <c r="TJ239" s="264">
        <f t="shared" si="1406"/>
        <v>542.38372199999992</v>
      </c>
      <c r="TK239" s="264">
        <f t="shared" si="1407"/>
        <v>851.37542100000007</v>
      </c>
      <c r="TL239" s="264">
        <f t="shared" si="1408"/>
        <v>3567.249828</v>
      </c>
      <c r="TM239" s="264">
        <f t="shared" si="1409"/>
        <v>434.69813699999997</v>
      </c>
      <c r="TN239" s="264">
        <f t="shared" si="1410"/>
        <v>0.43953300000000001</v>
      </c>
      <c r="TO239" s="264">
        <f t="shared" si="1411"/>
        <v>1356.3988379999998</v>
      </c>
      <c r="TP239" s="264">
        <f t="shared" si="1411"/>
        <v>0</v>
      </c>
      <c r="TQ239" s="264"/>
      <c r="TR239" s="264"/>
      <c r="TS239" s="264" t="e">
        <f t="shared" si="1412"/>
        <v>#REF!</v>
      </c>
      <c r="TT239" s="264">
        <f t="shared" si="1413"/>
        <v>1166.4806591909955</v>
      </c>
      <c r="TU239" s="264">
        <f t="shared" si="1414"/>
        <v>1626.3686782920365</v>
      </c>
      <c r="TV239" s="264">
        <f t="shared" si="1415"/>
        <v>87.002252438409172</v>
      </c>
      <c r="TW239" s="264">
        <f t="shared" si="1415"/>
        <v>0</v>
      </c>
      <c r="TX239" s="264">
        <f t="shared" si="1416"/>
        <v>0</v>
      </c>
      <c r="TY239" s="264">
        <f t="shared" si="1417"/>
        <v>2455.779961038867</v>
      </c>
      <c r="TZ239" s="264">
        <f t="shared" si="1418"/>
        <v>181.44337004125342</v>
      </c>
      <c r="UA239" s="264">
        <f t="shared" si="1419"/>
        <v>4.903874865979823</v>
      </c>
      <c r="UB239" s="264">
        <f t="shared" si="1420"/>
        <v>611.10506858983376</v>
      </c>
      <c r="UC239" s="264">
        <f t="shared" si="1421"/>
        <v>958.18662567788249</v>
      </c>
      <c r="UD239" s="264">
        <f t="shared" si="1422"/>
        <v>3786.8420247347603</v>
      </c>
      <c r="UE239" s="264">
        <f t="shared" si="1423"/>
        <v>487.17665889111692</v>
      </c>
      <c r="UF239" s="264">
        <f t="shared" si="1424"/>
        <v>0.44580680599758393</v>
      </c>
      <c r="UG239" s="264">
        <f t="shared" si="1425"/>
        <v>1375.759803308544</v>
      </c>
      <c r="UH239" s="264">
        <f t="shared" si="1425"/>
        <v>0</v>
      </c>
      <c r="UI239" s="191"/>
      <c r="UJ239" s="191"/>
      <c r="UK239" s="191"/>
      <c r="UL239" s="191"/>
      <c r="UM239" s="189"/>
      <c r="UN239" s="191"/>
      <c r="UO239" s="191"/>
      <c r="UP239" s="191"/>
      <c r="UQ239" s="191"/>
      <c r="UR239" s="191"/>
      <c r="US239" s="191"/>
      <c r="UT239" s="191"/>
      <c r="UU239" s="191"/>
      <c r="UV239" s="192"/>
      <c r="UW239" s="191"/>
      <c r="UX239" s="191"/>
      <c r="UY239" s="191"/>
      <c r="UZ239" s="191"/>
      <c r="VA239" s="191"/>
      <c r="VB239" s="191"/>
      <c r="VC239" s="191"/>
      <c r="VD239" s="191"/>
      <c r="VE239" s="191"/>
      <c r="VF239" s="191"/>
      <c r="VG239" s="191"/>
      <c r="VH239" s="191"/>
      <c r="VI239" s="191"/>
      <c r="VJ239" s="191"/>
      <c r="VK239" s="191"/>
      <c r="VL239" s="191"/>
      <c r="VM239" s="191"/>
      <c r="VN239" s="219"/>
      <c r="VO239" s="191"/>
      <c r="VP239" s="191"/>
      <c r="VQ239" s="191"/>
      <c r="VR239" s="191"/>
      <c r="VS239" s="191"/>
      <c r="VT239" s="191"/>
      <c r="VU239" s="191"/>
      <c r="VV239" s="191"/>
    </row>
    <row r="240" spans="1:594" ht="23.1" hidden="1" customHeight="1" thickBot="1" x14ac:dyDescent="0.35">
      <c r="A240" s="265">
        <v>203</v>
      </c>
      <c r="B240" s="266" t="s">
        <v>186</v>
      </c>
      <c r="C240" s="265">
        <v>5</v>
      </c>
      <c r="D240" s="267">
        <v>4476.1000000000004</v>
      </c>
      <c r="E240" s="239">
        <v>35.4</v>
      </c>
      <c r="F240" s="240">
        <f t="shared" si="1426"/>
        <v>4440.7000000000007</v>
      </c>
      <c r="G240" s="240"/>
      <c r="H240" s="268">
        <f>2069</f>
        <v>2069</v>
      </c>
      <c r="I240" s="269">
        <v>3.2387000000000001</v>
      </c>
      <c r="J240" s="269">
        <v>3.2387000000000001</v>
      </c>
      <c r="K240" s="269">
        <f t="shared" si="1220"/>
        <v>2.6280999999999999</v>
      </c>
      <c r="L240" s="269">
        <f t="shared" si="1221"/>
        <v>2.8483000000000001</v>
      </c>
      <c r="M240" s="269">
        <v>0.44119999999999998</v>
      </c>
      <c r="N240" s="269">
        <v>0.22020000000000001</v>
      </c>
      <c r="O240" s="269">
        <v>0.39040000000000002</v>
      </c>
      <c r="P240" s="269">
        <v>5.7000000000000002E-3</v>
      </c>
      <c r="Q240" s="269">
        <v>0</v>
      </c>
      <c r="R240" s="269">
        <v>0</v>
      </c>
      <c r="S240" s="269">
        <v>0.52229999999999999</v>
      </c>
      <c r="T240" s="269">
        <v>3.3399999999999999E-2</v>
      </c>
      <c r="U240" s="269">
        <v>8.0000000000000004E-4</v>
      </c>
      <c r="V240" s="269">
        <v>0.16500000000000001</v>
      </c>
      <c r="W240" s="269">
        <v>0.20030000000000001</v>
      </c>
      <c r="X240" s="269">
        <v>0.85050000000000003</v>
      </c>
      <c r="Y240" s="269">
        <v>0.1032</v>
      </c>
      <c r="Z240" s="269">
        <v>1E-4</v>
      </c>
      <c r="AA240" s="269">
        <v>0.30559999999999998</v>
      </c>
      <c r="AB240" s="269">
        <v>0</v>
      </c>
      <c r="AC240" s="244">
        <v>372.68</v>
      </c>
      <c r="AD240" s="243">
        <f t="shared" si="1217"/>
        <v>81.989599999999996</v>
      </c>
      <c r="AE240" s="243">
        <f t="shared" si="1223"/>
        <v>0</v>
      </c>
      <c r="AF240" s="243">
        <f t="shared" si="1427"/>
        <v>0</v>
      </c>
      <c r="AG240" s="243">
        <f t="shared" si="1428"/>
        <v>0</v>
      </c>
      <c r="AH240" s="244">
        <v>13.548004928333301</v>
      </c>
      <c r="AI240" s="243">
        <f t="shared" si="1224"/>
        <v>53.199802385014593</v>
      </c>
      <c r="AJ240" s="243">
        <f t="shared" si="1429"/>
        <v>1.714823701707014</v>
      </c>
      <c r="AK240" s="243">
        <f t="shared" si="1430"/>
        <v>45.379178627911379</v>
      </c>
      <c r="AL240" s="243">
        <f t="shared" si="1225"/>
        <v>26.070870365667396</v>
      </c>
      <c r="AM240" s="243">
        <f t="shared" si="1431"/>
        <v>656.98593321481826</v>
      </c>
      <c r="AN240" s="244">
        <v>723.46</v>
      </c>
      <c r="AO240" s="244">
        <v>159.16120000000001</v>
      </c>
      <c r="AP240" s="243">
        <f t="shared" si="1432"/>
        <v>0</v>
      </c>
      <c r="AQ240" s="243">
        <f t="shared" si="1433"/>
        <v>0</v>
      </c>
      <c r="AR240" s="243">
        <f t="shared" si="1434"/>
        <v>0</v>
      </c>
      <c r="AS240" s="244">
        <v>80.900627305308305</v>
      </c>
      <c r="AT240" s="244" t="e">
        <f t="shared" si="1226"/>
        <v>#REF!</v>
      </c>
      <c r="AU240" s="243">
        <f t="shared" si="1227"/>
        <v>109.47723935783328</v>
      </c>
      <c r="AV240" s="243">
        <f t="shared" si="1435"/>
        <v>3.5288507932718511</v>
      </c>
      <c r="AW240" s="243">
        <f t="shared" si="1436"/>
        <v>93.383564934239629</v>
      </c>
      <c r="AX240" s="243">
        <f t="shared" si="1228"/>
        <v>53.649953333157079</v>
      </c>
      <c r="AY240" s="243">
        <f t="shared" si="1437"/>
        <v>1351.9788239955583</v>
      </c>
      <c r="AZ240" s="244">
        <v>212</v>
      </c>
      <c r="BA240" s="243">
        <f t="shared" si="1438"/>
        <v>1080.5993333333331</v>
      </c>
      <c r="BB240" s="243">
        <f t="shared" si="1439"/>
        <v>112.69107333333331</v>
      </c>
      <c r="BC240" s="243">
        <f t="shared" si="1440"/>
        <v>90.152858666666646</v>
      </c>
      <c r="BD240" s="243">
        <f t="shared" si="1441"/>
        <v>22.538214666666661</v>
      </c>
      <c r="BE240" s="244">
        <v>42.259152499999999</v>
      </c>
      <c r="BF240" s="243">
        <f t="shared" si="1442"/>
        <v>33.807321999999999</v>
      </c>
      <c r="BG240" s="243">
        <f t="shared" si="1443"/>
        <v>8.4518304999999998</v>
      </c>
      <c r="BH240" s="243">
        <f t="shared" si="1229"/>
        <v>140.38556366247599</v>
      </c>
      <c r="BI240" s="243">
        <f t="shared" si="1444"/>
        <v>4.5251388379916948</v>
      </c>
      <c r="BJ240" s="243">
        <f t="shared" si="1445"/>
        <v>119.74821868913556</v>
      </c>
      <c r="BK240" s="243">
        <f t="shared" si="1230"/>
        <v>68.796756141457124</v>
      </c>
      <c r="BL240" s="243">
        <f t="shared" si="1446"/>
        <v>1733.6782547647194</v>
      </c>
      <c r="BM240" s="244">
        <v>8.98</v>
      </c>
      <c r="BN240" s="243">
        <f t="shared" si="1447"/>
        <v>1.9756</v>
      </c>
      <c r="BO240" s="243">
        <f t="shared" si="1231"/>
        <v>0</v>
      </c>
      <c r="BP240" s="243">
        <f t="shared" si="1448"/>
        <v>0</v>
      </c>
      <c r="BQ240" s="243">
        <f t="shared" si="1449"/>
        <v>0</v>
      </c>
      <c r="BR240" s="244">
        <v>1.709678416</v>
      </c>
      <c r="BS240" s="243">
        <f t="shared" si="1232"/>
        <v>1.4390537685688323</v>
      </c>
      <c r="BT240" s="243">
        <f t="shared" si="1450"/>
        <v>4.6385952573909296E-2</v>
      </c>
      <c r="BU240" s="243">
        <f t="shared" si="1451"/>
        <v>1.2275060261774349</v>
      </c>
      <c r="BV240" s="243">
        <f t="shared" si="1233"/>
        <v>0.70521660922844165</v>
      </c>
      <c r="BW240" s="243">
        <f t="shared" si="1452"/>
        <v>17.77145855255673</v>
      </c>
      <c r="BX240" s="244">
        <v>0</v>
      </c>
      <c r="BY240" s="243">
        <f t="shared" si="1234"/>
        <v>0</v>
      </c>
      <c r="BZ240" s="243">
        <f t="shared" si="1453"/>
        <v>0</v>
      </c>
      <c r="CA240" s="243">
        <f t="shared" si="1454"/>
        <v>0</v>
      </c>
      <c r="CB240" s="243">
        <f t="shared" si="1235"/>
        <v>0</v>
      </c>
      <c r="CC240" s="243">
        <f t="shared" si="1455"/>
        <v>0</v>
      </c>
      <c r="CD240" s="245"/>
      <c r="CE240" s="243">
        <f t="shared" si="1236"/>
        <v>0</v>
      </c>
      <c r="CF240" s="243">
        <f t="shared" si="1456"/>
        <v>0</v>
      </c>
      <c r="CG240" s="243">
        <f t="shared" si="1457"/>
        <v>0</v>
      </c>
      <c r="CH240" s="243">
        <f t="shared" si="1237"/>
        <v>0</v>
      </c>
      <c r="CI240" s="243">
        <f t="shared" si="1458"/>
        <v>0</v>
      </c>
      <c r="CJ240" s="245"/>
      <c r="CK240" s="243">
        <f t="shared" si="1238"/>
        <v>0</v>
      </c>
      <c r="CL240" s="243">
        <f t="shared" si="1459"/>
        <v>0</v>
      </c>
      <c r="CM240" s="243">
        <f t="shared" si="1460"/>
        <v>0</v>
      </c>
      <c r="CN240" s="243">
        <f t="shared" si="1239"/>
        <v>0</v>
      </c>
      <c r="CO240" s="243">
        <f t="shared" si="1461"/>
        <v>0</v>
      </c>
      <c r="CP240" s="243">
        <v>0</v>
      </c>
      <c r="CQ240" s="243">
        <f t="shared" si="1240"/>
        <v>0</v>
      </c>
      <c r="CR240" s="243">
        <f t="shared" si="1595"/>
        <v>0</v>
      </c>
      <c r="CS240" s="243">
        <f t="shared" si="1462"/>
        <v>0</v>
      </c>
      <c r="CT240" s="243">
        <f t="shared" si="1241"/>
        <v>0</v>
      </c>
      <c r="CU240" s="243">
        <f t="shared" si="1463"/>
        <v>0</v>
      </c>
      <c r="CV240" s="243"/>
      <c r="CW240" s="243">
        <f t="shared" si="1242"/>
        <v>0</v>
      </c>
      <c r="CX240" s="243">
        <f t="shared" si="1596"/>
        <v>0</v>
      </c>
      <c r="CY240" s="243">
        <f t="shared" si="1464"/>
        <v>0</v>
      </c>
      <c r="CZ240" s="243">
        <f t="shared" si="1243"/>
        <v>0</v>
      </c>
      <c r="DA240" s="243">
        <f t="shared" si="1465"/>
        <v>0</v>
      </c>
      <c r="DB240" s="244">
        <v>0</v>
      </c>
      <c r="DC240" s="243">
        <f t="shared" si="1466"/>
        <v>0</v>
      </c>
      <c r="DD240" s="243">
        <f t="shared" si="1244"/>
        <v>0</v>
      </c>
      <c r="DE240" s="244">
        <v>0</v>
      </c>
      <c r="DF240" s="244">
        <v>0</v>
      </c>
      <c r="DG240" s="243">
        <f t="shared" si="1245"/>
        <v>0</v>
      </c>
      <c r="DH240" s="243">
        <f t="shared" si="1246"/>
        <v>0</v>
      </c>
      <c r="DI240" s="243">
        <f t="shared" si="1467"/>
        <v>0</v>
      </c>
      <c r="DJ240" s="244">
        <v>289.58</v>
      </c>
      <c r="DK240" s="243">
        <f t="shared" si="1468"/>
        <v>63.707599999999999</v>
      </c>
      <c r="DL240" s="243">
        <f t="shared" si="1247"/>
        <v>0</v>
      </c>
      <c r="DM240" s="244">
        <v>12.176903255859999</v>
      </c>
      <c r="DN240" s="244">
        <v>13.52749386725</v>
      </c>
      <c r="DO240" s="243">
        <f t="shared" si="1248"/>
        <v>43.061813866519543</v>
      </c>
      <c r="DP240" s="243">
        <f t="shared" si="1249"/>
        <v>21.102690549481476</v>
      </c>
      <c r="DQ240" s="243">
        <f t="shared" si="1469"/>
        <v>531.78780184693312</v>
      </c>
      <c r="DR240" s="244">
        <v>62.91</v>
      </c>
      <c r="DS240" s="243">
        <f t="shared" si="1470"/>
        <v>13.840199999999999</v>
      </c>
      <c r="DT240" s="243">
        <f t="shared" si="1250"/>
        <v>0</v>
      </c>
      <c r="DU240" s="244">
        <v>2.6612411604149999</v>
      </c>
      <c r="DV240" s="244">
        <v>0</v>
      </c>
      <c r="DW240" s="243">
        <f t="shared" si="1251"/>
        <v>9.0228836600237017</v>
      </c>
      <c r="DX240" s="243">
        <f t="shared" si="1252"/>
        <v>4.4217162410219348</v>
      </c>
      <c r="DY240" s="243">
        <f t="shared" si="1253"/>
        <v>111.42724927375275</v>
      </c>
      <c r="DZ240" s="244">
        <v>224.86</v>
      </c>
      <c r="EA240" s="243">
        <f t="shared" si="1471"/>
        <v>49.469200000000001</v>
      </c>
      <c r="EB240" s="243">
        <f t="shared" si="1254"/>
        <v>0</v>
      </c>
      <c r="EC240" s="244">
        <v>9.3082136539599993</v>
      </c>
      <c r="ED240" s="244">
        <v>9.4217197000000003E-2</v>
      </c>
      <c r="EE240" s="243">
        <f t="shared" si="1255"/>
        <v>32.238144257645729</v>
      </c>
      <c r="EF240" s="243">
        <f t="shared" si="1256"/>
        <v>15.798488755430288</v>
      </c>
      <c r="EG240" s="243">
        <f t="shared" si="1257"/>
        <v>398.12191663684325</v>
      </c>
      <c r="EH240" s="244">
        <v>29.26</v>
      </c>
      <c r="EI240" s="243">
        <f t="shared" si="1472"/>
        <v>6.4372000000000007</v>
      </c>
      <c r="EJ240" s="243">
        <f t="shared" si="1258"/>
        <v>0</v>
      </c>
      <c r="EK240" s="244">
        <v>1.2343438096799999</v>
      </c>
      <c r="EL240" s="244">
        <v>0</v>
      </c>
      <c r="EM240" s="243">
        <f t="shared" si="1259"/>
        <v>4.196234425549239</v>
      </c>
      <c r="EN240" s="243">
        <f t="shared" si="1260"/>
        <v>2.0563889117614624</v>
      </c>
      <c r="EO240" s="243">
        <f t="shared" si="1473"/>
        <v>51.82100057638884</v>
      </c>
      <c r="EP240" s="244">
        <v>0</v>
      </c>
      <c r="EQ240" s="244">
        <v>515.12120000000004</v>
      </c>
      <c r="ER240" s="244">
        <v>0</v>
      </c>
      <c r="ES240" s="244">
        <v>0</v>
      </c>
      <c r="ET240" s="244">
        <v>0</v>
      </c>
      <c r="EU240" s="243">
        <f t="shared" si="1261"/>
        <v>58.52908082882994</v>
      </c>
      <c r="EV240" s="243">
        <f t="shared" si="1474"/>
        <v>1.8866057869544783</v>
      </c>
      <c r="EW240" s="243">
        <f t="shared" si="1475"/>
        <v>49.925027815650012</v>
      </c>
      <c r="EX240" s="243">
        <f t="shared" si="1262"/>
        <v>28.6825140414415</v>
      </c>
      <c r="EY240" s="243">
        <f t="shared" si="1476"/>
        <v>722.79935384432576</v>
      </c>
      <c r="EZ240" s="245">
        <f t="shared" si="1477"/>
        <v>606.61</v>
      </c>
      <c r="FA240" s="245">
        <f t="shared" si="1477"/>
        <v>133.45419999999999</v>
      </c>
      <c r="FB240" s="245">
        <f t="shared" si="1477"/>
        <v>0</v>
      </c>
      <c r="FC240" s="245">
        <f t="shared" si="1478"/>
        <v>0</v>
      </c>
      <c r="FD240" s="245">
        <f t="shared" si="1479"/>
        <v>0</v>
      </c>
      <c r="FE240" s="245">
        <f t="shared" si="1480"/>
        <v>39.002412944164995</v>
      </c>
      <c r="FF240" s="245">
        <f t="shared" si="1481"/>
        <v>147.04815703856815</v>
      </c>
      <c r="FG240" s="245">
        <f t="shared" si="1482"/>
        <v>4.7398985273881591</v>
      </c>
      <c r="FH240" s="245">
        <f t="shared" si="1483"/>
        <v>125.43137917816756</v>
      </c>
      <c r="FI240" s="245">
        <f t="shared" si="1484"/>
        <v>72.061798499136671</v>
      </c>
      <c r="FJ240" s="245">
        <f t="shared" si="1484"/>
        <v>1815.9573221782439</v>
      </c>
      <c r="FK240" s="244">
        <f t="shared" si="1263"/>
        <v>106.45400023082743</v>
      </c>
      <c r="FL240" s="244">
        <v>12.0955122485007</v>
      </c>
      <c r="FM240" s="243">
        <f t="shared" si="1485"/>
        <v>0.38988248373379386</v>
      </c>
      <c r="FN240" s="243">
        <f t="shared" si="1486"/>
        <v>10.317414469859271</v>
      </c>
      <c r="FO240" s="244">
        <v>5.9274756124250301</v>
      </c>
      <c r="FP240" s="244">
        <f t="shared" si="1487"/>
        <v>149.37238571010377</v>
      </c>
      <c r="FQ240" s="244">
        <f t="shared" si="1264"/>
        <v>2.7280000059151956</v>
      </c>
      <c r="FR240" s="244">
        <v>0.30996070992080899</v>
      </c>
      <c r="FS240" s="243">
        <f t="shared" si="1488"/>
        <v>9.9911644055252595E-3</v>
      </c>
      <c r="FT240" s="243">
        <f t="shared" si="1489"/>
        <v>0.26439501262306719</v>
      </c>
      <c r="FU240" s="244">
        <v>0.15189803549604</v>
      </c>
      <c r="FV240" s="244">
        <f t="shared" si="1490"/>
        <v>3.8278305015984535</v>
      </c>
      <c r="FW240" s="270">
        <v>6.4030000000000004E-2</v>
      </c>
      <c r="FX240" s="243">
        <f t="shared" si="1491"/>
        <v>284.39649191796121</v>
      </c>
      <c r="FY240" s="243">
        <f t="shared" si="1492"/>
        <v>62.567228221951467</v>
      </c>
      <c r="FZ240" s="243">
        <f t="shared" si="1265"/>
        <v>0</v>
      </c>
      <c r="GA240" s="243">
        <f t="shared" si="1493"/>
        <v>0</v>
      </c>
      <c r="GB240" s="243">
        <f t="shared" si="1494"/>
        <v>0</v>
      </c>
      <c r="GC240" s="243">
        <f t="shared" si="1495"/>
        <v>4.9858583062960555</v>
      </c>
      <c r="GD240" s="243">
        <f t="shared" si="1266"/>
        <v>39.989201229828574</v>
      </c>
      <c r="GE240" s="243">
        <f t="shared" si="1496"/>
        <v>1.288997834709203</v>
      </c>
      <c r="GF240" s="243">
        <f t="shared" si="1497"/>
        <v>34.110598619573921</v>
      </c>
      <c r="GG240" s="243">
        <f t="shared" si="1267"/>
        <v>19.596938983801863</v>
      </c>
      <c r="GH240" s="247">
        <f t="shared" si="1498"/>
        <v>493.84286239180693</v>
      </c>
      <c r="GI240" s="244">
        <v>291</v>
      </c>
      <c r="GJ240" s="244">
        <v>4051.14</v>
      </c>
      <c r="GK240" s="244">
        <v>891.25080000000003</v>
      </c>
      <c r="GL240" s="244">
        <v>2484.8615488035298</v>
      </c>
      <c r="GM240" s="244">
        <v>71.022008333333304</v>
      </c>
      <c r="GN240" s="271">
        <v>342.59</v>
      </c>
      <c r="GO240" s="243">
        <f t="shared" si="1499"/>
        <v>75.369799999999998</v>
      </c>
      <c r="GP240" s="243">
        <f t="shared" si="1268"/>
        <v>0</v>
      </c>
      <c r="GQ240" s="243">
        <f t="shared" si="1500"/>
        <v>0</v>
      </c>
      <c r="GR240" s="243">
        <f t="shared" si="1501"/>
        <v>0</v>
      </c>
      <c r="GS240" s="244">
        <v>6.7991539609166702</v>
      </c>
      <c r="GT240" s="244">
        <v>4.0048504986154203</v>
      </c>
      <c r="GU240" s="245"/>
      <c r="GV240" s="243">
        <f t="shared" si="1269"/>
        <v>48.716984212042888</v>
      </c>
      <c r="GW240" s="243">
        <f t="shared" si="1502"/>
        <v>1.5703261188434323</v>
      </c>
      <c r="GX240" s="243">
        <f t="shared" si="1503"/>
        <v>41.555356028806543</v>
      </c>
      <c r="GY240" s="243">
        <f t="shared" si="1270"/>
        <v>23.874039433578748</v>
      </c>
      <c r="GZ240" s="243">
        <f t="shared" si="1504"/>
        <v>601.62579372618438</v>
      </c>
      <c r="HA240" s="244">
        <v>0</v>
      </c>
      <c r="HB240" s="244">
        <v>44</v>
      </c>
      <c r="HC240" s="244">
        <v>0</v>
      </c>
      <c r="HD240" s="244">
        <v>0</v>
      </c>
      <c r="HE240" s="244">
        <v>0</v>
      </c>
      <c r="HF240" s="243">
        <f t="shared" si="1505"/>
        <v>0</v>
      </c>
      <c r="HG240" s="243">
        <f t="shared" si="1271"/>
        <v>0</v>
      </c>
      <c r="HH240" s="244">
        <v>0</v>
      </c>
      <c r="HI240" s="244">
        <v>0</v>
      </c>
      <c r="HJ240" s="243">
        <f t="shared" si="1272"/>
        <v>0</v>
      </c>
      <c r="HK240" s="243">
        <f t="shared" si="1273"/>
        <v>0</v>
      </c>
      <c r="HL240" s="243">
        <f t="shared" si="1274"/>
        <v>0</v>
      </c>
      <c r="HM240" s="244">
        <v>131.94999999999999</v>
      </c>
      <c r="HN240" s="243">
        <f t="shared" si="1506"/>
        <v>29.028999999999996</v>
      </c>
      <c r="HO240" s="243">
        <f t="shared" si="1275"/>
        <v>0</v>
      </c>
      <c r="HP240" s="244">
        <v>5.6921449451150101</v>
      </c>
      <c r="HQ240" s="244">
        <v>128.505866984107</v>
      </c>
      <c r="HR240" s="243">
        <f t="shared" si="1276"/>
        <v>33.538590898642745</v>
      </c>
      <c r="HS240" s="243">
        <f t="shared" si="1277"/>
        <v>16.435780141393234</v>
      </c>
      <c r="HT240" s="243">
        <f t="shared" si="1278"/>
        <v>414.18165956310952</v>
      </c>
      <c r="HU240" s="244">
        <v>103.15</v>
      </c>
      <c r="HV240" s="243">
        <f t="shared" si="1507"/>
        <v>22.693000000000001</v>
      </c>
      <c r="HW240" s="243">
        <f t="shared" si="1279"/>
        <v>0</v>
      </c>
      <c r="HX240" s="244">
        <v>4.2131154428749902</v>
      </c>
      <c r="HY240" s="244">
        <v>232.255750111125</v>
      </c>
      <c r="HZ240" s="243">
        <f t="shared" si="1280"/>
        <v>41.166584610096088</v>
      </c>
      <c r="IA240" s="243">
        <f t="shared" si="1281"/>
        <v>20.173922508204804</v>
      </c>
      <c r="IB240" s="243">
        <f t="shared" si="1282"/>
        <v>508.38284720676097</v>
      </c>
      <c r="IC240" s="244">
        <v>40.01</v>
      </c>
      <c r="ID240" s="243">
        <f t="shared" si="1508"/>
        <v>8.8021999999999991</v>
      </c>
      <c r="IE240" s="243">
        <f t="shared" si="1283"/>
        <v>0</v>
      </c>
      <c r="IF240" s="244">
        <v>1.763264376985</v>
      </c>
      <c r="IG240" s="244">
        <v>2.9925683460433299</v>
      </c>
      <c r="IH240" s="243">
        <f t="shared" si="1284"/>
        <v>6.0865049178475505</v>
      </c>
      <c r="II240" s="243">
        <f t="shared" si="1285"/>
        <v>2.982726882043794</v>
      </c>
      <c r="IJ240" s="243">
        <f t="shared" si="1509"/>
        <v>75.164717427503589</v>
      </c>
      <c r="IK240" s="244">
        <v>73.42</v>
      </c>
      <c r="IL240" s="243">
        <f t="shared" si="1510"/>
        <v>16.1524</v>
      </c>
      <c r="IM240" s="243">
        <f t="shared" si="1286"/>
        <v>0</v>
      </c>
      <c r="IN240" s="244">
        <v>3.37280428541</v>
      </c>
      <c r="IO240" s="244">
        <v>149.52476107632</v>
      </c>
      <c r="IP240" s="243">
        <f t="shared" si="1287"/>
        <v>27.549912916067694</v>
      </c>
      <c r="IQ240" s="243">
        <f t="shared" si="1288"/>
        <v>13.500993913889886</v>
      </c>
      <c r="IR240" s="243">
        <f t="shared" si="1511"/>
        <v>340.22504663002513</v>
      </c>
      <c r="IS240" s="244">
        <v>5.01</v>
      </c>
      <c r="IT240" s="243">
        <f t="shared" si="1512"/>
        <v>1.1022000000000001</v>
      </c>
      <c r="IU240" s="243">
        <f t="shared" si="1289"/>
        <v>0</v>
      </c>
      <c r="IV240" s="244">
        <v>0.21904599754500001</v>
      </c>
      <c r="IW240" s="244">
        <v>0.51972058827126799</v>
      </c>
      <c r="IX240" s="243">
        <f t="shared" si="1290"/>
        <v>0.77842025732362274</v>
      </c>
      <c r="IY240" s="243">
        <f t="shared" si="1291"/>
        <v>0.38146934215699452</v>
      </c>
      <c r="IZ240" s="243">
        <f t="shared" si="1513"/>
        <v>9.6130274223562608</v>
      </c>
      <c r="JA240" s="244">
        <v>76.456000000000003</v>
      </c>
      <c r="JB240" s="243">
        <f t="shared" si="1514"/>
        <v>16.820320000000002</v>
      </c>
      <c r="JC240" s="244">
        <v>555.661333333333</v>
      </c>
      <c r="JD240" s="243">
        <f t="shared" si="1292"/>
        <v>0</v>
      </c>
      <c r="JE240" s="243">
        <f t="shared" si="1293"/>
        <v>73.733568653004113</v>
      </c>
      <c r="JF240" s="243">
        <f t="shared" si="1294"/>
        <v>36.133561099316857</v>
      </c>
      <c r="JG240" s="243">
        <f t="shared" si="1515"/>
        <v>910.56573970278464</v>
      </c>
      <c r="JH240" s="244">
        <v>32.768000000000001</v>
      </c>
      <c r="JI240" s="243">
        <f t="shared" si="1516"/>
        <v>7.2089600000000003</v>
      </c>
      <c r="JJ240" s="244">
        <v>41.311999999999998</v>
      </c>
      <c r="JK240" s="243">
        <f t="shared" si="1295"/>
        <v>0</v>
      </c>
      <c r="JL240" s="243">
        <f t="shared" si="1296"/>
        <v>9.236211032144519</v>
      </c>
      <c r="JM240" s="243">
        <f t="shared" si="1297"/>
        <v>4.5262585516072269</v>
      </c>
      <c r="JN240" s="243">
        <f t="shared" si="1517"/>
        <v>114.0617155005021</v>
      </c>
      <c r="JO240" s="244">
        <v>0</v>
      </c>
      <c r="JP240" s="243">
        <f t="shared" si="1518"/>
        <v>0</v>
      </c>
      <c r="JQ240" s="244">
        <v>0</v>
      </c>
      <c r="JR240" s="243">
        <f t="shared" si="1298"/>
        <v>0</v>
      </c>
      <c r="JS240" s="243">
        <f t="shared" si="1299"/>
        <v>0</v>
      </c>
      <c r="JT240" s="243">
        <f t="shared" si="1300"/>
        <v>0</v>
      </c>
      <c r="JU240" s="243">
        <f t="shared" si="1519"/>
        <v>0</v>
      </c>
      <c r="JV240" s="244">
        <v>1.79238095238096</v>
      </c>
      <c r="JW240" s="243">
        <f t="shared" si="1520"/>
        <v>0.39432380952381119</v>
      </c>
      <c r="JX240" s="244">
        <v>3.67733333333334</v>
      </c>
      <c r="JY240" s="243">
        <f t="shared" si="1301"/>
        <v>0</v>
      </c>
      <c r="JZ240" s="243">
        <f t="shared" si="1302"/>
        <v>0.66628350698734462</v>
      </c>
      <c r="KA240" s="243">
        <f t="shared" si="1303"/>
        <v>0.32651608011127281</v>
      </c>
      <c r="KB240" s="243">
        <f t="shared" si="1521"/>
        <v>8.2282052188040744</v>
      </c>
      <c r="KC240" s="244">
        <v>172.44</v>
      </c>
      <c r="KD240" s="243">
        <f t="shared" si="1522"/>
        <v>37.936799999999998</v>
      </c>
      <c r="KE240" s="244">
        <v>96.98</v>
      </c>
      <c r="KF240" s="243">
        <f t="shared" si="1304"/>
        <v>0</v>
      </c>
      <c r="KG240" s="243">
        <f t="shared" si="1305"/>
        <v>34.922482302204834</v>
      </c>
      <c r="KH240" s="243">
        <f t="shared" si="1306"/>
        <v>17.113964115110246</v>
      </c>
      <c r="KI240" s="243">
        <f t="shared" si="1523"/>
        <v>431.27189570077815</v>
      </c>
      <c r="KJ240" s="244">
        <v>113.648256388889</v>
      </c>
      <c r="KK240" s="243">
        <f t="shared" si="1524"/>
        <v>25.002616405555578</v>
      </c>
      <c r="KL240" s="244">
        <v>110.159381111111</v>
      </c>
      <c r="KM240" s="243">
        <f t="shared" si="1307"/>
        <v>0</v>
      </c>
      <c r="KN240" s="243">
        <f t="shared" si="1308"/>
        <v>28.270308932887954</v>
      </c>
      <c r="KO240" s="243">
        <f t="shared" si="1309"/>
        <v>13.854028141922178</v>
      </c>
      <c r="KP240" s="243">
        <f t="shared" si="1525"/>
        <v>349.12150917643885</v>
      </c>
      <c r="KQ240" s="243">
        <f t="shared" si="1526"/>
        <v>750.64463734126991</v>
      </c>
      <c r="KR240" s="243">
        <f t="shared" si="1526"/>
        <v>165.14182021507941</v>
      </c>
      <c r="KS240" s="243">
        <f t="shared" si="1527"/>
        <v>1336.8490899315741</v>
      </c>
      <c r="KT240" s="243">
        <f t="shared" si="1528"/>
        <v>0</v>
      </c>
      <c r="KU240" s="243">
        <f t="shared" si="1529"/>
        <v>0</v>
      </c>
      <c r="KV240" s="243">
        <f t="shared" si="1530"/>
        <v>0</v>
      </c>
      <c r="KW240" s="243">
        <f t="shared" si="1531"/>
        <v>255.94886802720649</v>
      </c>
      <c r="KX240" s="243">
        <f t="shared" si="1532"/>
        <v>8.2501657081674864</v>
      </c>
      <c r="KY240" s="243">
        <f t="shared" si="1533"/>
        <v>218.32316815315804</v>
      </c>
      <c r="KZ240" s="243">
        <f t="shared" si="1534"/>
        <v>125.42922077575651</v>
      </c>
      <c r="LA240" s="243">
        <f t="shared" si="1534"/>
        <v>3160.8163635490628</v>
      </c>
      <c r="LB240" s="244">
        <v>171.48</v>
      </c>
      <c r="LC240" s="243">
        <f t="shared" si="1535"/>
        <v>37.7256</v>
      </c>
      <c r="LD240" s="243">
        <f t="shared" si="1310"/>
        <v>0</v>
      </c>
      <c r="LE240" s="243">
        <f t="shared" si="1536"/>
        <v>0</v>
      </c>
      <c r="LF240" s="243">
        <f t="shared" si="1537"/>
        <v>0</v>
      </c>
      <c r="LG240" s="244">
        <v>14.828331798241701</v>
      </c>
      <c r="LH240" s="243">
        <f t="shared" si="1311"/>
        <v>25.455174631950424</v>
      </c>
      <c r="LI240" s="243">
        <f t="shared" si="1538"/>
        <v>0.82051313788818558</v>
      </c>
      <c r="LJ240" s="243">
        <f t="shared" si="1539"/>
        <v>21.713142997563782</v>
      </c>
      <c r="LK240" s="243">
        <f t="shared" si="1312"/>
        <v>12.474455321509607</v>
      </c>
      <c r="LL240" s="243">
        <f t="shared" si="1540"/>
        <v>314.35627410204205</v>
      </c>
      <c r="LM240" s="243">
        <f t="shared" si="1313"/>
        <v>0.54166666784117723</v>
      </c>
      <c r="LN240" s="244">
        <v>6.1545228937110799E-2</v>
      </c>
      <c r="LO240" s="243">
        <f t="shared" si="1541"/>
        <v>1.9838272432769494E-3</v>
      </c>
      <c r="LP240" s="243">
        <f t="shared" si="1542"/>
        <v>5.2497787819218517E-2</v>
      </c>
      <c r="LQ240" s="243">
        <f t="shared" si="1314"/>
        <v>3.0160594838914402E-2</v>
      </c>
      <c r="LR240" s="243">
        <f t="shared" si="1543"/>
        <v>0.7600469899406429</v>
      </c>
      <c r="LS240" s="244">
        <v>974.72442666666598</v>
      </c>
      <c r="LT240" s="243">
        <f t="shared" si="1315"/>
        <v>110.75010066409266</v>
      </c>
      <c r="LU240" s="243">
        <f t="shared" si="1544"/>
        <v>3.5698797565218006</v>
      </c>
      <c r="LV240" s="243">
        <f t="shared" si="1545"/>
        <v>94.469309579816937</v>
      </c>
      <c r="LW240" s="243">
        <f t="shared" si="1316"/>
        <v>54.273726366537929</v>
      </c>
      <c r="LX240" s="243">
        <f t="shared" si="1546"/>
        <v>1367.6979044367556</v>
      </c>
      <c r="LY240" s="245">
        <f t="shared" si="1317"/>
        <v>0</v>
      </c>
      <c r="LZ240" s="244">
        <v>0</v>
      </c>
      <c r="MA240" s="249">
        <f t="shared" si="1547"/>
        <v>0</v>
      </c>
      <c r="MB240" s="249">
        <f t="shared" si="1548"/>
        <v>0</v>
      </c>
      <c r="MC240" s="249">
        <f t="shared" si="1318"/>
        <v>0</v>
      </c>
      <c r="MD240" s="247">
        <f t="shared" si="1549"/>
        <v>0</v>
      </c>
      <c r="ME240" s="250">
        <f t="shared" si="1550"/>
        <v>11668.671254113393</v>
      </c>
      <c r="MF240" s="251">
        <f t="shared" si="1597"/>
        <v>3978.2261776962628</v>
      </c>
      <c r="MG240" s="252" t="e">
        <f t="shared" si="1551"/>
        <v>#REF!</v>
      </c>
      <c r="MH240" s="252" t="e">
        <f t="shared" si="1598"/>
        <v>#REF!</v>
      </c>
      <c r="MI240" s="252">
        <f t="shared" si="1552"/>
        <v>974.72442666666598</v>
      </c>
      <c r="MJ240" s="252">
        <f t="shared" si="1553"/>
        <v>0</v>
      </c>
      <c r="MK240" s="252">
        <f t="shared" si="1599"/>
        <v>1080.5993333333331</v>
      </c>
      <c r="ML240" s="252">
        <f t="shared" si="1554"/>
        <v>0</v>
      </c>
      <c r="MM240" s="252">
        <f t="shared" si="1555"/>
        <v>0</v>
      </c>
      <c r="MN240" s="252">
        <f t="shared" si="1556"/>
        <v>515.12120000000004</v>
      </c>
      <c r="MO240" s="252">
        <f t="shared" si="1557"/>
        <v>106.45400023082743</v>
      </c>
      <c r="MP240" s="253">
        <f t="shared" si="1558"/>
        <v>2.7280000059151956</v>
      </c>
      <c r="MQ240" s="254">
        <f t="shared" si="1600"/>
        <v>0</v>
      </c>
      <c r="MR240" s="255">
        <f t="shared" si="1559"/>
        <v>0</v>
      </c>
      <c r="MS240" s="255">
        <f t="shared" si="1601"/>
        <v>0</v>
      </c>
      <c r="MT240" s="255">
        <f t="shared" si="1602"/>
        <v>1003.4062439937704</v>
      </c>
      <c r="MU240" s="255">
        <f t="shared" si="1319"/>
        <v>32.343443631399808</v>
      </c>
      <c r="MV240" s="255">
        <f t="shared" si="1560"/>
        <v>1044.1989246630128</v>
      </c>
      <c r="MW240" s="255" t="e">
        <f t="shared" si="1320"/>
        <v>#REF!</v>
      </c>
      <c r="MX240" s="255" t="e">
        <f t="shared" si="1321"/>
        <v>#REF!</v>
      </c>
      <c r="MY240" s="256" t="e">
        <f t="shared" si="1561"/>
        <v>#REF!</v>
      </c>
      <c r="MZ240" s="254">
        <f t="shared" si="1562"/>
        <v>510.03219792605188</v>
      </c>
      <c r="NA240" s="255">
        <f t="shared" si="1322"/>
        <v>574.80628706266043</v>
      </c>
      <c r="NB240" s="255">
        <f t="shared" si="1563"/>
        <v>1.714823701707014</v>
      </c>
      <c r="NC240" s="255">
        <f t="shared" si="1323"/>
        <v>2.1263813901166975</v>
      </c>
      <c r="ND240" s="255">
        <f t="shared" si="1564"/>
        <v>521.41740731334778</v>
      </c>
      <c r="NE240" s="255">
        <f t="shared" si="1630"/>
        <v>0.97816488435635618</v>
      </c>
      <c r="NF240" s="256">
        <f t="shared" si="1603"/>
        <v>3.2887734042919749E-3</v>
      </c>
      <c r="NG240" s="257">
        <f t="shared" si="1604"/>
        <v>1.1250162459302873</v>
      </c>
      <c r="NH240" s="254">
        <f t="shared" si="1565"/>
        <v>996.5491492197724</v>
      </c>
      <c r="NI240" s="255">
        <f t="shared" si="1324"/>
        <v>1123.1108911706835</v>
      </c>
      <c r="NJ240" s="255" t="e">
        <f t="shared" si="1566"/>
        <v>#REF!</v>
      </c>
      <c r="NK240" s="255" t="e">
        <f t="shared" si="1325"/>
        <v>#REF!</v>
      </c>
      <c r="NL240" s="255">
        <f t="shared" si="1567"/>
        <v>1072.9990666631415</v>
      </c>
      <c r="NM240" s="255">
        <f t="shared" si="1605"/>
        <v>0.92875117992309497</v>
      </c>
      <c r="NN240" s="256" t="e">
        <f t="shared" si="1606"/>
        <v>#REF!</v>
      </c>
      <c r="NO240" s="257" t="e">
        <f t="shared" si="1631"/>
        <v>#REF!</v>
      </c>
      <c r="NP240" s="254">
        <f t="shared" si="1568"/>
        <v>146.09282680074537</v>
      </c>
      <c r="NQ240" s="255">
        <f t="shared" si="1326"/>
        <v>164.64661580444005</v>
      </c>
      <c r="NR240" s="255">
        <f t="shared" si="1569"/>
        <v>128.48531950465835</v>
      </c>
      <c r="NS240" s="255">
        <f t="shared" si="1327"/>
        <v>159.32179618577635</v>
      </c>
      <c r="NT240" s="255">
        <f t="shared" si="1570"/>
        <v>1375.9351228291425</v>
      </c>
      <c r="NU240" s="255">
        <f t="shared" si="1571"/>
        <v>0.10617711865684129</v>
      </c>
      <c r="NV240" s="256">
        <f t="shared" si="1572"/>
        <v>9.3380361742981019E-2</v>
      </c>
      <c r="NW240" s="257">
        <f t="shared" si="1328"/>
        <v>1.0358957808877343</v>
      </c>
      <c r="NX240" s="254">
        <f t="shared" si="1573"/>
        <v>12.45315735193647</v>
      </c>
      <c r="NY240" s="255">
        <f t="shared" si="1329"/>
        <v>14.034708335632402</v>
      </c>
      <c r="NZ240" s="255">
        <f t="shared" si="1574"/>
        <v>4.6385952573909296E-2</v>
      </c>
      <c r="OA240" s="255">
        <f t="shared" si="1330"/>
        <v>5.751858119164753E-2</v>
      </c>
      <c r="OB240" s="255">
        <f t="shared" si="1575"/>
        <v>14.104332184568834</v>
      </c>
      <c r="OC240" s="255">
        <f t="shared" si="1607"/>
        <v>0.88293137094155583</v>
      </c>
      <c r="OD240" s="256">
        <f t="shared" si="1608"/>
        <v>3.2887734042919736E-3</v>
      </c>
      <c r="OE240" s="257">
        <f t="shared" si="1609"/>
        <v>1.1129215897266076</v>
      </c>
      <c r="OF240" s="254">
        <f t="shared" si="1576"/>
        <v>0</v>
      </c>
      <c r="OG240" s="255">
        <f t="shared" si="1331"/>
        <v>0</v>
      </c>
      <c r="OH240" s="255">
        <f t="shared" si="1577"/>
        <v>0</v>
      </c>
      <c r="OI240" s="255">
        <f t="shared" si="1332"/>
        <v>0</v>
      </c>
      <c r="OJ240" s="255">
        <f t="shared" si="1578"/>
        <v>0</v>
      </c>
      <c r="OK240" s="255"/>
      <c r="OL240" s="256"/>
      <c r="OM240" s="257"/>
      <c r="ON240" s="258"/>
      <c r="OO240" s="254">
        <f t="shared" si="1579"/>
        <v>0</v>
      </c>
      <c r="OP240" s="255">
        <f t="shared" si="1333"/>
        <v>0</v>
      </c>
      <c r="OQ240" s="255">
        <f t="shared" si="1580"/>
        <v>0</v>
      </c>
      <c r="OR240" s="255">
        <f t="shared" si="1334"/>
        <v>0</v>
      </c>
      <c r="OS240" s="255">
        <f t="shared" si="1581"/>
        <v>0</v>
      </c>
      <c r="OT240" s="255"/>
      <c r="OU240" s="256"/>
      <c r="OV240" s="257"/>
      <c r="OW240" s="258"/>
      <c r="OX240" s="254">
        <f t="shared" si="1582"/>
        <v>893.09048259736448</v>
      </c>
      <c r="OY240" s="255">
        <f t="shared" si="1335"/>
        <v>1006.5129738872298</v>
      </c>
      <c r="OZ240" s="255">
        <f t="shared" si="1583"/>
        <v>4.7398985273881591</v>
      </c>
      <c r="PA240" s="255">
        <f t="shared" si="1336"/>
        <v>5.8774741739613177</v>
      </c>
      <c r="PB240" s="255">
        <f t="shared" si="1584"/>
        <v>1441.2359699827332</v>
      </c>
      <c r="PC240" s="255">
        <f t="shared" si="1218"/>
        <v>0.61966985365211513</v>
      </c>
      <c r="PD240" s="259">
        <f t="shared" si="1337"/>
        <v>3.2887734042919741E-3</v>
      </c>
      <c r="PE240" s="257">
        <f t="shared" si="1219"/>
        <v>1.0794873770308486</v>
      </c>
      <c r="PF240" s="254">
        <f t="shared" si="1338"/>
        <v>12.58724565322831</v>
      </c>
      <c r="PG240" s="255">
        <f t="shared" si="1339"/>
        <v>14.185825851188305</v>
      </c>
      <c r="PH240" s="255">
        <f t="shared" si="1585"/>
        <v>0.38988248373379386</v>
      </c>
      <c r="PI240" s="255">
        <f t="shared" si="1340"/>
        <v>0.48345427982990441</v>
      </c>
      <c r="PJ240" s="255">
        <f t="shared" si="1341"/>
        <v>118.54951246833632</v>
      </c>
      <c r="PK240" s="255">
        <f t="shared" si="1610"/>
        <v>0.10617711866668594</v>
      </c>
      <c r="PL240" s="259">
        <f t="shared" si="1611"/>
        <v>3.2887734045969068E-3</v>
      </c>
      <c r="PM240" s="257">
        <f t="shared" si="1612"/>
        <v>1.0142737996877724</v>
      </c>
      <c r="PN240" s="254">
        <f t="shared" si="1342"/>
        <v>0.32256191540014195</v>
      </c>
      <c r="PO240" s="255">
        <f t="shared" si="1343"/>
        <v>0.36352727865595996</v>
      </c>
      <c r="PP240" s="255">
        <f t="shared" si="1586"/>
        <v>9.9911644055252595E-3</v>
      </c>
      <c r="PQ240" s="255">
        <f t="shared" si="1344"/>
        <v>1.2389043862851322E-2</v>
      </c>
      <c r="PR240" s="255">
        <f t="shared" si="1345"/>
        <v>3.0379607155543282</v>
      </c>
      <c r="PS240" s="255">
        <f t="shared" si="1613"/>
        <v>0.10617711866668592</v>
      </c>
      <c r="PT240" s="259">
        <f t="shared" si="1614"/>
        <v>3.2887734045969055E-3</v>
      </c>
      <c r="PU240" s="257">
        <f t="shared" si="1615"/>
        <v>1.0142737996877724</v>
      </c>
      <c r="PV240" s="254">
        <f t="shared" si="1346"/>
        <v>388.57865045579285</v>
      </c>
      <c r="PW240" s="255">
        <f t="shared" si="1347"/>
        <v>437.92813906367854</v>
      </c>
      <c r="PX240" s="255">
        <f t="shared" si="1348"/>
        <v>1.288997834709203</v>
      </c>
      <c r="PY240" s="255">
        <f t="shared" si="1349"/>
        <v>1.5983573150394117</v>
      </c>
      <c r="PZ240" s="255">
        <f t="shared" si="1350"/>
        <v>391.9387796760372</v>
      </c>
      <c r="QA240" s="255">
        <f t="shared" si="1587"/>
        <v>0.99142690288768642</v>
      </c>
      <c r="QB240" s="259">
        <f t="shared" si="1351"/>
        <v>3.2887734042919745E-3</v>
      </c>
      <c r="QC240" s="257">
        <f t="shared" si="1588"/>
        <v>1.1267005222837663</v>
      </c>
      <c r="QD240" s="254">
        <f t="shared" si="1352"/>
        <v>468.65733435514397</v>
      </c>
      <c r="QE240" s="255">
        <f t="shared" si="1353"/>
        <v>528.17681581824729</v>
      </c>
      <c r="QF240" s="255">
        <f t="shared" si="1354"/>
        <v>1.5703261188434323</v>
      </c>
      <c r="QG240" s="255">
        <f t="shared" si="1355"/>
        <v>1.947204387365856</v>
      </c>
      <c r="QH240" s="255">
        <f t="shared" si="1356"/>
        <v>477.48078867157489</v>
      </c>
      <c r="QI240" s="255">
        <f t="shared" si="1616"/>
        <v>0.98152081816531489</v>
      </c>
      <c r="QJ240" s="259">
        <f t="shared" si="1617"/>
        <v>3.2887734042919749E-3</v>
      </c>
      <c r="QK240" s="257">
        <f t="shared" si="1618"/>
        <v>1.1254424495240252</v>
      </c>
      <c r="QL240" s="254">
        <f t="shared" si="1357"/>
        <v>1182.1407227032021</v>
      </c>
      <c r="QM240" s="255">
        <f t="shared" si="1358"/>
        <v>1332.2725944865088</v>
      </c>
      <c r="QN240" s="255">
        <f t="shared" si="1359"/>
        <v>8.2501657081674864</v>
      </c>
      <c r="QO240" s="255">
        <f t="shared" si="1360"/>
        <v>10.230205478127683</v>
      </c>
      <c r="QP240" s="255">
        <f t="shared" si="1589"/>
        <v>2508.584415515129</v>
      </c>
      <c r="QQ240" s="255">
        <f t="shared" si="1590"/>
        <v>0.47123816738710533</v>
      </c>
      <c r="QR240" s="259">
        <f t="shared" si="1361"/>
        <v>3.2887734042919754E-3</v>
      </c>
      <c r="QS240" s="257">
        <f t="shared" si="1591"/>
        <v>1.0606365528751924</v>
      </c>
      <c r="QT240" s="254">
        <f t="shared" si="1362"/>
        <v>235.69563445702781</v>
      </c>
      <c r="QU240" s="255">
        <f t="shared" si="1363"/>
        <v>265.62898003307032</v>
      </c>
      <c r="QV240" s="255">
        <f t="shared" si="1364"/>
        <v>0.82051313788818558</v>
      </c>
      <c r="QW240" s="255">
        <f t="shared" si="1365"/>
        <v>1.0174362909813501</v>
      </c>
      <c r="QX240" s="255">
        <f t="shared" si="1366"/>
        <v>249.48910643019209</v>
      </c>
      <c r="QY240" s="255">
        <f t="shared" si="1619"/>
        <v>0.944713129280361</v>
      </c>
      <c r="QZ240" s="259">
        <f t="shared" si="1620"/>
        <v>3.2887734042919745E-3</v>
      </c>
      <c r="RA240" s="257">
        <f t="shared" si="1621"/>
        <v>1.1207678730356359</v>
      </c>
      <c r="RB240" s="254">
        <f t="shared" si="1367"/>
        <v>6.4047301139446594E-2</v>
      </c>
      <c r="RC240" s="255">
        <f t="shared" si="1368"/>
        <v>7.2181308384156317E-2</v>
      </c>
      <c r="RD240" s="255">
        <f t="shared" si="1592"/>
        <v>1.9838272432769494E-3</v>
      </c>
      <c r="RE240" s="255">
        <f t="shared" si="1369"/>
        <v>2.4599457816634174E-3</v>
      </c>
      <c r="RF240" s="255">
        <f t="shared" si="1370"/>
        <v>0.60321189677828801</v>
      </c>
      <c r="RG240" s="255">
        <f t="shared" si="1622"/>
        <v>0.1061771186568413</v>
      </c>
      <c r="RH240" s="259">
        <f t="shared" si="1623"/>
        <v>3.2887734042919745E-3</v>
      </c>
      <c r="RI240" s="257">
        <f t="shared" si="1624"/>
        <v>1.0142737996864488</v>
      </c>
      <c r="RJ240" s="254">
        <f t="shared" si="1371"/>
        <v>115.25255768737667</v>
      </c>
      <c r="RK240" s="255">
        <f t="shared" si="1372"/>
        <v>129.88963251367349</v>
      </c>
      <c r="RL240" s="255">
        <f t="shared" si="1593"/>
        <v>3.5698797565218006</v>
      </c>
      <c r="RM240" s="255">
        <f t="shared" si="1373"/>
        <v>4.4266508980870327</v>
      </c>
      <c r="RN240" s="255">
        <f t="shared" si="1374"/>
        <v>1085.4745273307583</v>
      </c>
      <c r="RO240" s="255">
        <f t="shared" si="1625"/>
        <v>0.10617711865684132</v>
      </c>
      <c r="RP240" s="259">
        <f t="shared" si="1626"/>
        <v>3.2887734042919749E-3</v>
      </c>
      <c r="RQ240" s="257">
        <f t="shared" si="1627"/>
        <v>1.0142737996864488</v>
      </c>
      <c r="RR240" s="254">
        <f t="shared" si="1375"/>
        <v>0</v>
      </c>
      <c r="RS240" s="255">
        <f t="shared" si="1376"/>
        <v>0</v>
      </c>
      <c r="RT240" s="255">
        <f t="shared" si="1594"/>
        <v>0</v>
      </c>
      <c r="RU240" s="255">
        <f t="shared" si="1377"/>
        <v>0</v>
      </c>
      <c r="RV240" s="255">
        <f t="shared" si="1378"/>
        <v>0</v>
      </c>
      <c r="RW240" s="255"/>
      <c r="RX240" s="259"/>
      <c r="RY240" s="257"/>
      <c r="RZ240" s="260"/>
      <c r="SA240" s="242" t="e">
        <f t="shared" si="1379"/>
        <v>#REF!</v>
      </c>
      <c r="SB240" s="242">
        <f t="shared" si="1380"/>
        <v>0.24772857735384926</v>
      </c>
      <c r="SC240" s="242">
        <f t="shared" si="1381"/>
        <v>0.40441371285857147</v>
      </c>
      <c r="SD240" s="242">
        <f t="shared" si="1382"/>
        <v>6.3436530614416637E-3</v>
      </c>
      <c r="SE240" s="242">
        <f t="shared" si="1383"/>
        <v>0</v>
      </c>
      <c r="SF240" s="262">
        <v>0</v>
      </c>
      <c r="SG240" s="242">
        <f t="shared" si="1384"/>
        <v>0</v>
      </c>
      <c r="SH240" s="262">
        <v>0</v>
      </c>
      <c r="SI240" s="242">
        <f t="shared" si="1385"/>
        <v>0.56381625702321225</v>
      </c>
      <c r="SJ240" s="242">
        <f t="shared" si="1386"/>
        <v>3.3876744909571599E-2</v>
      </c>
      <c r="SK240" s="242">
        <f t="shared" si="1387"/>
        <v>8.1141903975021795E-4</v>
      </c>
      <c r="SL240" s="242">
        <f t="shared" si="1388"/>
        <v>0.18590558617682143</v>
      </c>
      <c r="SM240" s="242">
        <f t="shared" si="1389"/>
        <v>0.22542612263966225</v>
      </c>
      <c r="SN240" s="242">
        <f t="shared" si="1390"/>
        <v>0.90207138822035116</v>
      </c>
      <c r="SO240" s="242">
        <f t="shared" si="1391"/>
        <v>0.11566324449727762</v>
      </c>
      <c r="SP240" s="242">
        <f t="shared" si="1392"/>
        <v>1.0142737996864489E-4</v>
      </c>
      <c r="SQ240" s="242">
        <f t="shared" si="1393"/>
        <v>0.30996207318417873</v>
      </c>
      <c r="SR240" s="242">
        <f t="shared" si="1394"/>
        <v>0</v>
      </c>
      <c r="SS240" s="242" t="e">
        <f t="shared" si="1395"/>
        <v>#REF!</v>
      </c>
      <c r="ST240" s="242" t="e">
        <f t="shared" si="1396"/>
        <v>#REF!</v>
      </c>
      <c r="SU240" s="242" t="e">
        <f t="shared" si="1628"/>
        <v>#REF!</v>
      </c>
      <c r="SV240" s="242" t="e">
        <f t="shared" si="1629"/>
        <v>#REF!</v>
      </c>
      <c r="SW240" s="242" t="e">
        <f t="shared" si="1397"/>
        <v>#REF!</v>
      </c>
      <c r="SX240" s="242" t="e">
        <f t="shared" si="1397"/>
        <v>#REF!</v>
      </c>
      <c r="SY240" s="242" t="e">
        <f t="shared" si="1397"/>
        <v>#REF!</v>
      </c>
      <c r="SZ240" s="263" t="e">
        <f t="shared" si="1222"/>
        <v>#REF!</v>
      </c>
      <c r="TA240" s="264">
        <f t="shared" si="1398"/>
        <v>1959.2368400000003</v>
      </c>
      <c r="TB240" s="264">
        <f t="shared" si="1399"/>
        <v>977.8421400000002</v>
      </c>
      <c r="TC240" s="264">
        <f t="shared" si="1400"/>
        <v>1733.6492800000003</v>
      </c>
      <c r="TD240" s="264">
        <f t="shared" si="1401"/>
        <v>25.311990000000005</v>
      </c>
      <c r="TE240" s="264">
        <f t="shared" si="1402"/>
        <v>0</v>
      </c>
      <c r="TF240" s="264">
        <f t="shared" si="1402"/>
        <v>0</v>
      </c>
      <c r="TG240" s="264">
        <f t="shared" si="1403"/>
        <v>2319.3776100000005</v>
      </c>
      <c r="TH240" s="264">
        <f t="shared" si="1404"/>
        <v>148.31938000000002</v>
      </c>
      <c r="TI240" s="264">
        <f t="shared" si="1405"/>
        <v>3.5525600000000006</v>
      </c>
      <c r="TJ240" s="264">
        <f t="shared" si="1406"/>
        <v>732.71550000000013</v>
      </c>
      <c r="TK240" s="264">
        <f t="shared" si="1407"/>
        <v>889.47221000000013</v>
      </c>
      <c r="TL240" s="264">
        <f t="shared" si="1408"/>
        <v>3776.8153500000008</v>
      </c>
      <c r="TM240" s="264">
        <f t="shared" si="1409"/>
        <v>458.28024000000005</v>
      </c>
      <c r="TN240" s="264">
        <f t="shared" si="1410"/>
        <v>0.44407000000000008</v>
      </c>
      <c r="TO240" s="264">
        <f t="shared" si="1411"/>
        <v>1357.0779200000002</v>
      </c>
      <c r="TP240" s="264">
        <f t="shared" si="1411"/>
        <v>0</v>
      </c>
      <c r="TQ240" s="264"/>
      <c r="TR240" s="264"/>
      <c r="TS240" s="264" t="e">
        <f t="shared" si="1412"/>
        <v>#REF!</v>
      </c>
      <c r="TT240" s="264">
        <f t="shared" si="1413"/>
        <v>1100.0882934552385</v>
      </c>
      <c r="TU240" s="264">
        <f t="shared" si="1414"/>
        <v>1795.8799746910586</v>
      </c>
      <c r="TV240" s="264">
        <f t="shared" si="1415"/>
        <v>28.170260149943999</v>
      </c>
      <c r="TW240" s="264">
        <f t="shared" si="1415"/>
        <v>0</v>
      </c>
      <c r="TX240" s="264">
        <f t="shared" si="1416"/>
        <v>0</v>
      </c>
      <c r="TY240" s="264">
        <f t="shared" si="1417"/>
        <v>2503.738852562979</v>
      </c>
      <c r="TZ240" s="264">
        <f t="shared" si="1418"/>
        <v>150.43646111993462</v>
      </c>
      <c r="UA240" s="264">
        <f t="shared" si="1419"/>
        <v>3.6032685298187936</v>
      </c>
      <c r="UB240" s="264">
        <f t="shared" si="1420"/>
        <v>825.5509365354111</v>
      </c>
      <c r="UC240" s="264">
        <f t="shared" si="1421"/>
        <v>1001.0497828059483</v>
      </c>
      <c r="UD240" s="264">
        <f t="shared" si="1422"/>
        <v>4005.8284136701141</v>
      </c>
      <c r="UE240" s="264">
        <f t="shared" si="1423"/>
        <v>513.62576983906081</v>
      </c>
      <c r="UF240" s="264">
        <f t="shared" si="1424"/>
        <v>0.45040856622676145</v>
      </c>
      <c r="UG240" s="264">
        <f t="shared" si="1425"/>
        <v>1376.4485783889827</v>
      </c>
      <c r="UH240" s="264">
        <f t="shared" si="1425"/>
        <v>0</v>
      </c>
      <c r="UI240" s="191"/>
      <c r="UJ240" s="191"/>
      <c r="UK240" s="191"/>
      <c r="UL240" s="191"/>
      <c r="UM240" s="189"/>
      <c r="UN240" s="191"/>
      <c r="UO240" s="191"/>
      <c r="UP240" s="191"/>
      <c r="UQ240" s="191"/>
      <c r="UR240" s="191"/>
      <c r="US240" s="191"/>
      <c r="UT240" s="191"/>
      <c r="UU240" s="191"/>
      <c r="UV240" s="192"/>
      <c r="UW240" s="191"/>
      <c r="UX240" s="191"/>
      <c r="UY240" s="191"/>
      <c r="UZ240" s="191"/>
      <c r="VA240" s="191"/>
      <c r="VB240" s="191"/>
      <c r="VC240" s="191"/>
      <c r="VD240" s="191"/>
      <c r="VE240" s="191"/>
      <c r="VF240" s="191"/>
      <c r="VG240" s="191"/>
      <c r="VH240" s="191"/>
      <c r="VI240" s="191"/>
      <c r="VJ240" s="191"/>
      <c r="VK240" s="191"/>
      <c r="VL240" s="191"/>
      <c r="VM240" s="191"/>
      <c r="VN240" s="219"/>
      <c r="VO240" s="191"/>
      <c r="VP240" s="191"/>
      <c r="VQ240" s="191"/>
      <c r="VR240" s="191"/>
      <c r="VS240" s="191"/>
      <c r="VT240" s="191"/>
      <c r="VU240" s="191"/>
      <c r="VV240" s="191"/>
    </row>
    <row r="241" spans="1:594" ht="23.1" hidden="1" customHeight="1" thickBot="1" x14ac:dyDescent="0.35">
      <c r="A241" s="265">
        <v>204</v>
      </c>
      <c r="B241" s="266" t="s">
        <v>186</v>
      </c>
      <c r="C241" s="265">
        <v>5</v>
      </c>
      <c r="D241" s="267">
        <v>4372.18</v>
      </c>
      <c r="E241" s="239"/>
      <c r="F241" s="240">
        <f t="shared" si="1426"/>
        <v>4372.18</v>
      </c>
      <c r="G241" s="240"/>
      <c r="H241" s="268">
        <f>1479.6</f>
        <v>1479.6</v>
      </c>
      <c r="I241" s="269">
        <v>3.1837</v>
      </c>
      <c r="J241" s="269">
        <v>3.1837</v>
      </c>
      <c r="K241" s="269">
        <f t="shared" si="1220"/>
        <v>2.5021999999999998</v>
      </c>
      <c r="L241" s="269">
        <f t="shared" si="1221"/>
        <v>2.7347999999999999</v>
      </c>
      <c r="M241" s="269">
        <v>0.32940000000000003</v>
      </c>
      <c r="N241" s="269">
        <v>0.2326</v>
      </c>
      <c r="O241" s="269">
        <v>0.44890000000000002</v>
      </c>
      <c r="P241" s="269">
        <v>1.8700000000000001E-2</v>
      </c>
      <c r="Q241" s="269">
        <v>0</v>
      </c>
      <c r="R241" s="269">
        <v>0</v>
      </c>
      <c r="S241" s="269">
        <v>0.55120000000000002</v>
      </c>
      <c r="T241" s="269">
        <v>4.5699999999999998E-2</v>
      </c>
      <c r="U241" s="269">
        <v>1.1999999999999999E-3</v>
      </c>
      <c r="V241" s="269">
        <v>3.5200000000000002E-2</v>
      </c>
      <c r="W241" s="269">
        <v>0.20480000000000001</v>
      </c>
      <c r="X241" s="269">
        <v>0.93959999999999999</v>
      </c>
      <c r="Y241" s="269">
        <v>0.1048</v>
      </c>
      <c r="Z241" s="269">
        <v>1E-4</v>
      </c>
      <c r="AA241" s="269">
        <v>0.27150000000000002</v>
      </c>
      <c r="AB241" s="269">
        <v>0</v>
      </c>
      <c r="AC241" s="244">
        <v>387.55</v>
      </c>
      <c r="AD241" s="243">
        <f t="shared" si="1217"/>
        <v>85.26100000000001</v>
      </c>
      <c r="AE241" s="243">
        <f t="shared" si="1223"/>
        <v>0</v>
      </c>
      <c r="AF241" s="243">
        <f t="shared" si="1427"/>
        <v>0</v>
      </c>
      <c r="AG241" s="243">
        <f t="shared" si="1428"/>
        <v>0</v>
      </c>
      <c r="AH241" s="244">
        <v>14.10042349325</v>
      </c>
      <c r="AI241" s="243">
        <f t="shared" si="1224"/>
        <v>55.323830706476599</v>
      </c>
      <c r="AJ241" s="243">
        <f t="shared" si="1429"/>
        <v>1.783288882881559</v>
      </c>
      <c r="AK241" s="243">
        <f t="shared" si="1430"/>
        <v>47.190964692694159</v>
      </c>
      <c r="AL241" s="243">
        <f t="shared" si="1225"/>
        <v>27.11176270998633</v>
      </c>
      <c r="AM241" s="243">
        <f t="shared" si="1431"/>
        <v>683.21642029165548</v>
      </c>
      <c r="AN241" s="244">
        <v>527.82000000000005</v>
      </c>
      <c r="AO241" s="244">
        <v>116.1204</v>
      </c>
      <c r="AP241" s="243">
        <f t="shared" si="1432"/>
        <v>0</v>
      </c>
      <c r="AQ241" s="243">
        <f t="shared" si="1433"/>
        <v>0</v>
      </c>
      <c r="AR241" s="243">
        <f t="shared" si="1434"/>
        <v>0</v>
      </c>
      <c r="AS241" s="244">
        <v>58.693390785141702</v>
      </c>
      <c r="AT241" s="244" t="e">
        <f t="shared" si="1226"/>
        <v>#REF!</v>
      </c>
      <c r="AU241" s="243">
        <f t="shared" si="1227"/>
        <v>79.83462908133221</v>
      </c>
      <c r="AV241" s="243">
        <f t="shared" si="1435"/>
        <v>2.5733613289552255</v>
      </c>
      <c r="AW241" s="243">
        <f t="shared" si="1436"/>
        <v>68.098559230650594</v>
      </c>
      <c r="AX241" s="243">
        <f t="shared" si="1228"/>
        <v>39.123420993323698</v>
      </c>
      <c r="AY241" s="243">
        <f t="shared" si="1437"/>
        <v>985.91020903175718</v>
      </c>
      <c r="AZ241" s="244">
        <v>240</v>
      </c>
      <c r="BA241" s="243">
        <f t="shared" si="1438"/>
        <v>1223.3199999999997</v>
      </c>
      <c r="BB241" s="243">
        <f t="shared" si="1439"/>
        <v>127.57479999999998</v>
      </c>
      <c r="BC241" s="243">
        <f t="shared" si="1440"/>
        <v>102.05983999999999</v>
      </c>
      <c r="BD241" s="243">
        <f t="shared" si="1441"/>
        <v>25.514959999999988</v>
      </c>
      <c r="BE241" s="244">
        <v>47.84055</v>
      </c>
      <c r="BF241" s="243">
        <f t="shared" si="1442"/>
        <v>38.272440000000003</v>
      </c>
      <c r="BG241" s="243">
        <f t="shared" si="1443"/>
        <v>9.5681099999999972</v>
      </c>
      <c r="BH241" s="243">
        <f t="shared" si="1229"/>
        <v>158.92705320280294</v>
      </c>
      <c r="BI241" s="243">
        <f t="shared" si="1444"/>
        <v>5.122798684518898</v>
      </c>
      <c r="BJ241" s="243">
        <f t="shared" si="1445"/>
        <v>135.56402115751189</v>
      </c>
      <c r="BK241" s="243">
        <f t="shared" si="1230"/>
        <v>77.883120160140123</v>
      </c>
      <c r="BL241" s="243">
        <f t="shared" si="1446"/>
        <v>1962.654628035531</v>
      </c>
      <c r="BM241" s="244">
        <v>29.76</v>
      </c>
      <c r="BN241" s="243">
        <f t="shared" si="1447"/>
        <v>6.5472000000000001</v>
      </c>
      <c r="BO241" s="243">
        <f t="shared" si="1231"/>
        <v>0</v>
      </c>
      <c r="BP241" s="243">
        <f t="shared" si="1448"/>
        <v>0</v>
      </c>
      <c r="BQ241" s="243">
        <f t="shared" si="1449"/>
        <v>0</v>
      </c>
      <c r="BR241" s="244">
        <v>3.5816691473583302</v>
      </c>
      <c r="BS241" s="243">
        <f t="shared" si="1232"/>
        <v>4.5322515293417487</v>
      </c>
      <c r="BT241" s="243">
        <f t="shared" si="1450"/>
        <v>0.14609100027037555</v>
      </c>
      <c r="BU241" s="243">
        <f t="shared" si="1451"/>
        <v>3.865989017180206</v>
      </c>
      <c r="BV241" s="243">
        <f t="shared" si="1233"/>
        <v>2.2210560338350045</v>
      </c>
      <c r="BW241" s="243">
        <f t="shared" si="1452"/>
        <v>55.970612052642103</v>
      </c>
      <c r="BX241" s="244">
        <v>0</v>
      </c>
      <c r="BY241" s="243">
        <f t="shared" si="1234"/>
        <v>0</v>
      </c>
      <c r="BZ241" s="243">
        <f t="shared" si="1453"/>
        <v>0</v>
      </c>
      <c r="CA241" s="243">
        <f t="shared" si="1454"/>
        <v>0</v>
      </c>
      <c r="CB241" s="243">
        <f t="shared" si="1235"/>
        <v>0</v>
      </c>
      <c r="CC241" s="243">
        <f t="shared" si="1455"/>
        <v>0</v>
      </c>
      <c r="CD241" s="245"/>
      <c r="CE241" s="243">
        <f t="shared" si="1236"/>
        <v>0</v>
      </c>
      <c r="CF241" s="243">
        <f t="shared" si="1456"/>
        <v>0</v>
      </c>
      <c r="CG241" s="243">
        <f t="shared" si="1457"/>
        <v>0</v>
      </c>
      <c r="CH241" s="243">
        <f t="shared" si="1237"/>
        <v>0</v>
      </c>
      <c r="CI241" s="243">
        <f t="shared" si="1458"/>
        <v>0</v>
      </c>
      <c r="CJ241" s="245"/>
      <c r="CK241" s="243">
        <f t="shared" si="1238"/>
        <v>0</v>
      </c>
      <c r="CL241" s="243">
        <f t="shared" si="1459"/>
        <v>0</v>
      </c>
      <c r="CM241" s="243">
        <f t="shared" si="1460"/>
        <v>0</v>
      </c>
      <c r="CN241" s="243">
        <f t="shared" si="1239"/>
        <v>0</v>
      </c>
      <c r="CO241" s="243">
        <f t="shared" si="1461"/>
        <v>0</v>
      </c>
      <c r="CP241" s="243">
        <v>0</v>
      </c>
      <c r="CQ241" s="243">
        <f t="shared" si="1240"/>
        <v>0</v>
      </c>
      <c r="CR241" s="243">
        <f t="shared" si="1595"/>
        <v>0</v>
      </c>
      <c r="CS241" s="243">
        <f t="shared" si="1462"/>
        <v>0</v>
      </c>
      <c r="CT241" s="243">
        <f t="shared" si="1241"/>
        <v>0</v>
      </c>
      <c r="CU241" s="243">
        <f t="shared" si="1463"/>
        <v>0</v>
      </c>
      <c r="CV241" s="243"/>
      <c r="CW241" s="243">
        <f t="shared" si="1242"/>
        <v>0</v>
      </c>
      <c r="CX241" s="243">
        <f t="shared" si="1596"/>
        <v>0</v>
      </c>
      <c r="CY241" s="243">
        <f t="shared" si="1464"/>
        <v>0</v>
      </c>
      <c r="CZ241" s="243">
        <f t="shared" si="1243"/>
        <v>0</v>
      </c>
      <c r="DA241" s="243">
        <f t="shared" si="1465"/>
        <v>0</v>
      </c>
      <c r="DB241" s="244">
        <v>41.85</v>
      </c>
      <c r="DC241" s="243">
        <f t="shared" si="1466"/>
        <v>9.2070000000000007</v>
      </c>
      <c r="DD241" s="243">
        <f t="shared" si="1244"/>
        <v>0</v>
      </c>
      <c r="DE241" s="244">
        <v>1.7254396680049999</v>
      </c>
      <c r="DF241" s="244">
        <v>5.7063868625E-2</v>
      </c>
      <c r="DG241" s="243">
        <f t="shared" si="1245"/>
        <v>6.0037280031391891</v>
      </c>
      <c r="DH241" s="243">
        <f t="shared" si="1246"/>
        <v>2.9421615769884597</v>
      </c>
      <c r="DI241" s="243">
        <f t="shared" si="1467"/>
        <v>74.142471740109187</v>
      </c>
      <c r="DJ241" s="244">
        <v>291.79000000000002</v>
      </c>
      <c r="DK241" s="243">
        <f t="shared" si="1468"/>
        <v>64.19380000000001</v>
      </c>
      <c r="DL241" s="243">
        <f t="shared" si="1247"/>
        <v>0</v>
      </c>
      <c r="DM241" s="244">
        <v>12.209781948285</v>
      </c>
      <c r="DN241" s="244">
        <v>13.946110818416701</v>
      </c>
      <c r="DO241" s="243">
        <f t="shared" si="1248"/>
        <v>43.419461217761032</v>
      </c>
      <c r="DP241" s="243">
        <f t="shared" si="1249"/>
        <v>21.277957699223137</v>
      </c>
      <c r="DQ241" s="243">
        <f t="shared" si="1469"/>
        <v>536.20453402042301</v>
      </c>
      <c r="DR241" s="244">
        <v>55.56</v>
      </c>
      <c r="DS241" s="243">
        <f t="shared" si="1470"/>
        <v>12.2232</v>
      </c>
      <c r="DT241" s="243">
        <f t="shared" si="1250"/>
        <v>0</v>
      </c>
      <c r="DU241" s="244">
        <v>2.3501727245900099</v>
      </c>
      <c r="DV241" s="244">
        <v>0</v>
      </c>
      <c r="DW241" s="243">
        <f t="shared" si="1251"/>
        <v>7.9686913312750196</v>
      </c>
      <c r="DX241" s="243">
        <f t="shared" si="1252"/>
        <v>3.9051032027932524</v>
      </c>
      <c r="DY241" s="243">
        <f t="shared" si="1253"/>
        <v>98.408600710389962</v>
      </c>
      <c r="DZ241" s="244">
        <v>231.97</v>
      </c>
      <c r="EA241" s="243">
        <f t="shared" si="1471"/>
        <v>51.0334</v>
      </c>
      <c r="EB241" s="243">
        <f t="shared" si="1254"/>
        <v>0</v>
      </c>
      <c r="EC241" s="244">
        <v>9.6037618309399999</v>
      </c>
      <c r="ED241" s="244">
        <v>9.4217197000000003E-2</v>
      </c>
      <c r="EE241" s="243">
        <f t="shared" si="1255"/>
        <v>33.257304634009017</v>
      </c>
      <c r="EF241" s="243">
        <f t="shared" si="1256"/>
        <v>16.29793418309745</v>
      </c>
      <c r="EG241" s="243">
        <f t="shared" si="1257"/>
        <v>410.70794141405571</v>
      </c>
      <c r="EH241" s="244">
        <v>16.72</v>
      </c>
      <c r="EI241" s="243">
        <f t="shared" si="1472"/>
        <v>3.6783999999999999</v>
      </c>
      <c r="EJ241" s="243">
        <f t="shared" si="1258"/>
        <v>0</v>
      </c>
      <c r="EK241" s="244">
        <v>0.70532849110000095</v>
      </c>
      <c r="EL241" s="244">
        <v>0</v>
      </c>
      <c r="EM241" s="243">
        <f t="shared" si="1259"/>
        <v>2.3978470127909182</v>
      </c>
      <c r="EN241" s="243">
        <f t="shared" si="1260"/>
        <v>1.175078775194546</v>
      </c>
      <c r="EO241" s="243">
        <f t="shared" si="1473"/>
        <v>29.611985134902557</v>
      </c>
      <c r="EP241" s="244">
        <v>0</v>
      </c>
      <c r="EQ241" s="244">
        <v>507.17288000000002</v>
      </c>
      <c r="ER241" s="244">
        <v>0</v>
      </c>
      <c r="ES241" s="244">
        <v>0</v>
      </c>
      <c r="ET241" s="244">
        <v>0</v>
      </c>
      <c r="EU241" s="243">
        <f t="shared" si="1261"/>
        <v>57.62597712482124</v>
      </c>
      <c r="EV241" s="243">
        <f t="shared" si="1474"/>
        <v>1.8574954600866149</v>
      </c>
      <c r="EW241" s="243">
        <f t="shared" si="1475"/>
        <v>49.154684647697131</v>
      </c>
      <c r="EX241" s="243">
        <f t="shared" si="1262"/>
        <v>28.239942856241061</v>
      </c>
      <c r="EY241" s="243">
        <f t="shared" si="1476"/>
        <v>711.64655997727471</v>
      </c>
      <c r="EZ241" s="245">
        <f t="shared" si="1477"/>
        <v>637.8900000000001</v>
      </c>
      <c r="FA241" s="245">
        <f t="shared" si="1477"/>
        <v>140.33580000000001</v>
      </c>
      <c r="FB241" s="245">
        <f t="shared" si="1477"/>
        <v>0</v>
      </c>
      <c r="FC241" s="245">
        <f t="shared" si="1478"/>
        <v>0</v>
      </c>
      <c r="FD241" s="245">
        <f t="shared" si="1479"/>
        <v>0</v>
      </c>
      <c r="FE241" s="245">
        <f t="shared" si="1480"/>
        <v>40.691876546961709</v>
      </c>
      <c r="FF241" s="245">
        <f t="shared" si="1481"/>
        <v>150.67300932379641</v>
      </c>
      <c r="FG241" s="245">
        <f t="shared" si="1482"/>
        <v>4.8567407398631284</v>
      </c>
      <c r="FH241" s="245">
        <f t="shared" si="1483"/>
        <v>128.52336095209799</v>
      </c>
      <c r="FI241" s="245">
        <f t="shared" si="1484"/>
        <v>73.838178293537908</v>
      </c>
      <c r="FJ241" s="245">
        <f t="shared" si="1484"/>
        <v>1860.722092997155</v>
      </c>
      <c r="FK241" s="244">
        <f t="shared" si="1263"/>
        <v>142.51100030901065</v>
      </c>
      <c r="FL241" s="244">
        <v>16.192379300412199</v>
      </c>
      <c r="FM241" s="243">
        <f t="shared" si="1485"/>
        <v>0.52193945403072306</v>
      </c>
      <c r="FN241" s="243">
        <f t="shared" si="1486"/>
        <v>13.812022596747063</v>
      </c>
      <c r="FO241" s="244">
        <v>7.9351689650206101</v>
      </c>
      <c r="FP241" s="244">
        <f t="shared" si="1487"/>
        <v>199.96625828933216</v>
      </c>
      <c r="FQ241" s="244">
        <f t="shared" si="1264"/>
        <v>3.6520000079187263</v>
      </c>
      <c r="FR241" s="244">
        <v>0.41494740199076002</v>
      </c>
      <c r="FS241" s="243">
        <f t="shared" si="1488"/>
        <v>1.3375268478364448E-2</v>
      </c>
      <c r="FT241" s="243">
        <f t="shared" si="1489"/>
        <v>0.3539481620599122</v>
      </c>
      <c r="FU241" s="244">
        <v>0.20334737009953799</v>
      </c>
      <c r="FV241" s="244">
        <f t="shared" si="1490"/>
        <v>5.1243537360108293</v>
      </c>
      <c r="FW241" s="270">
        <v>1.3193E-2</v>
      </c>
      <c r="FX241" s="243">
        <f t="shared" si="1491"/>
        <v>59.154078050005864</v>
      </c>
      <c r="FY241" s="243">
        <f t="shared" si="1492"/>
        <v>13.01389717100129</v>
      </c>
      <c r="FZ241" s="243">
        <f t="shared" si="1265"/>
        <v>0</v>
      </c>
      <c r="GA241" s="243">
        <f t="shared" si="1493"/>
        <v>0</v>
      </c>
      <c r="GB241" s="243">
        <f t="shared" si="1494"/>
        <v>0</v>
      </c>
      <c r="GC241" s="243">
        <f t="shared" si="1495"/>
        <v>1.0273063975474597</v>
      </c>
      <c r="GD241" s="243">
        <f t="shared" si="1266"/>
        <v>8.3165914238073544</v>
      </c>
      <c r="GE241" s="243">
        <f t="shared" si="1496"/>
        <v>0.26807408019574397</v>
      </c>
      <c r="GF241" s="243">
        <f t="shared" si="1497"/>
        <v>7.0940129639018439</v>
      </c>
      <c r="GG241" s="243">
        <f t="shared" si="1267"/>
        <v>4.0755936521180987</v>
      </c>
      <c r="GH241" s="247">
        <f t="shared" si="1498"/>
        <v>102.70496003337608</v>
      </c>
      <c r="GI241" s="244">
        <v>180</v>
      </c>
      <c r="GJ241" s="244">
        <v>4089.57</v>
      </c>
      <c r="GK241" s="244">
        <v>899.70540000000005</v>
      </c>
      <c r="GL241" s="244">
        <v>2508.4334888797898</v>
      </c>
      <c r="GM241" s="244">
        <v>71.022008333333304</v>
      </c>
      <c r="GN241" s="271">
        <v>342.27</v>
      </c>
      <c r="GO241" s="243">
        <f t="shared" si="1499"/>
        <v>75.299399999999991</v>
      </c>
      <c r="GP241" s="243">
        <f t="shared" si="1268"/>
        <v>0</v>
      </c>
      <c r="GQ241" s="243">
        <f t="shared" si="1500"/>
        <v>0</v>
      </c>
      <c r="GR241" s="243">
        <f t="shared" si="1501"/>
        <v>0</v>
      </c>
      <c r="GS241" s="244">
        <v>6.7928956769999997</v>
      </c>
      <c r="GT241" s="244">
        <v>4.0001297945591698</v>
      </c>
      <c r="GU241" s="245"/>
      <c r="GV241" s="243">
        <f t="shared" si="1269"/>
        <v>48.671378744378067</v>
      </c>
      <c r="GW241" s="243">
        <f t="shared" si="1502"/>
        <v>1.5688560882535989</v>
      </c>
      <c r="GX241" s="243">
        <f t="shared" si="1503"/>
        <v>41.516454781606527</v>
      </c>
      <c r="GY241" s="243">
        <f t="shared" si="1270"/>
        <v>23.85169021079686</v>
      </c>
      <c r="GZ241" s="243">
        <f t="shared" si="1504"/>
        <v>601.06259331208082</v>
      </c>
      <c r="HA241" s="244">
        <v>0</v>
      </c>
      <c r="HB241" s="244">
        <v>44</v>
      </c>
      <c r="HC241" s="244">
        <v>0</v>
      </c>
      <c r="HD241" s="244">
        <v>0</v>
      </c>
      <c r="HE241" s="244">
        <v>141.66999999999999</v>
      </c>
      <c r="HF241" s="243">
        <f t="shared" si="1505"/>
        <v>31.167399999999997</v>
      </c>
      <c r="HG241" s="243">
        <f t="shared" si="1271"/>
        <v>0</v>
      </c>
      <c r="HH241" s="244">
        <v>6.08843267767499</v>
      </c>
      <c r="HI241" s="244">
        <v>146.7096291112</v>
      </c>
      <c r="HJ241" s="243">
        <f t="shared" si="1272"/>
        <v>36.999339696705213</v>
      </c>
      <c r="HK241" s="243">
        <f t="shared" si="1273"/>
        <v>18.131740074279008</v>
      </c>
      <c r="HL241" s="243">
        <f t="shared" si="1274"/>
        <v>456.91984987183105</v>
      </c>
      <c r="HM241" s="244">
        <v>139.26</v>
      </c>
      <c r="HN241" s="243">
        <f t="shared" si="1506"/>
        <v>30.637199999999996</v>
      </c>
      <c r="HO241" s="243">
        <f t="shared" si="1275"/>
        <v>0</v>
      </c>
      <c r="HP241" s="244">
        <v>6.0089174076949998</v>
      </c>
      <c r="HQ241" s="244">
        <v>136.05453950374701</v>
      </c>
      <c r="HR241" s="243">
        <f t="shared" si="1276"/>
        <v>35.445581552039933</v>
      </c>
      <c r="HS241" s="243">
        <f t="shared" si="1277"/>
        <v>17.370311923174096</v>
      </c>
      <c r="HT241" s="243">
        <f t="shared" si="1278"/>
        <v>437.73186046398723</v>
      </c>
      <c r="HU241" s="244">
        <v>91.08</v>
      </c>
      <c r="HV241" s="243">
        <f t="shared" si="1507"/>
        <v>20.037600000000001</v>
      </c>
      <c r="HW241" s="243">
        <f t="shared" si="1279"/>
        <v>0</v>
      </c>
      <c r="HX241" s="244">
        <v>3.7199350564999998</v>
      </c>
      <c r="HY241" s="244">
        <v>204.99635871097499</v>
      </c>
      <c r="HZ241" s="243">
        <f t="shared" si="1280"/>
        <v>36.340154162002939</v>
      </c>
      <c r="IA241" s="243">
        <f t="shared" si="1281"/>
        <v>17.808702396473898</v>
      </c>
      <c r="IB241" s="243">
        <f t="shared" si="1282"/>
        <v>448.77930039114216</v>
      </c>
      <c r="IC241" s="244">
        <v>37.950000000000003</v>
      </c>
      <c r="ID241" s="243">
        <f t="shared" si="1508"/>
        <v>8.3490000000000002</v>
      </c>
      <c r="IE241" s="243">
        <f t="shared" si="1283"/>
        <v>0</v>
      </c>
      <c r="IF241" s="244">
        <v>1.68103922054</v>
      </c>
      <c r="IG241" s="244">
        <v>2.30180837004667</v>
      </c>
      <c r="IH241" s="243">
        <f t="shared" si="1284"/>
        <v>5.7131221193232884</v>
      </c>
      <c r="II241" s="243">
        <f t="shared" si="1285"/>
        <v>2.7997484854954986</v>
      </c>
      <c r="IJ241" s="243">
        <f t="shared" si="1509"/>
        <v>70.553661834486562</v>
      </c>
      <c r="IK241" s="244">
        <v>41.96</v>
      </c>
      <c r="IL241" s="243">
        <f t="shared" si="1510"/>
        <v>9.2311999999999994</v>
      </c>
      <c r="IM241" s="243">
        <f t="shared" si="1286"/>
        <v>0</v>
      </c>
      <c r="IN241" s="244">
        <v>1.92731673451999</v>
      </c>
      <c r="IO241" s="244">
        <v>85.442720615040002</v>
      </c>
      <c r="IP241" s="243">
        <f t="shared" si="1287"/>
        <v>15.74359948799445</v>
      </c>
      <c r="IQ241" s="243">
        <f t="shared" si="1288"/>
        <v>7.7152418418777238</v>
      </c>
      <c r="IR241" s="243">
        <f t="shared" si="1511"/>
        <v>194.42409441531859</v>
      </c>
      <c r="IS241" s="244">
        <v>8.31</v>
      </c>
      <c r="IT241" s="243">
        <f t="shared" si="1512"/>
        <v>1.8282</v>
      </c>
      <c r="IU241" s="243">
        <f t="shared" si="1289"/>
        <v>0</v>
      </c>
      <c r="IV241" s="244">
        <v>0.36361749294000001</v>
      </c>
      <c r="IW241" s="244">
        <v>0.86273617653029999</v>
      </c>
      <c r="IX241" s="243">
        <f t="shared" si="1290"/>
        <v>1.2912628723182098</v>
      </c>
      <c r="IY241" s="243">
        <f t="shared" si="1291"/>
        <v>0.63279082708942558</v>
      </c>
      <c r="IZ241" s="243">
        <f t="shared" si="1513"/>
        <v>15.946328842653523</v>
      </c>
      <c r="JA241" s="244">
        <v>71.677499999999995</v>
      </c>
      <c r="JB241" s="243">
        <f t="shared" si="1514"/>
        <v>15.769049999999998</v>
      </c>
      <c r="JC241" s="244">
        <v>520.9325</v>
      </c>
      <c r="JD241" s="243">
        <f t="shared" si="1292"/>
        <v>0</v>
      </c>
      <c r="JE241" s="243">
        <f t="shared" si="1293"/>
        <v>69.125220612191399</v>
      </c>
      <c r="JF241" s="243">
        <f t="shared" si="1294"/>
        <v>33.875213530609571</v>
      </c>
      <c r="JG241" s="243">
        <f t="shared" si="1515"/>
        <v>853.65538097136107</v>
      </c>
      <c r="JH241" s="244">
        <v>31.4026666666667</v>
      </c>
      <c r="JI241" s="243">
        <f t="shared" si="1516"/>
        <v>6.9085866666666744</v>
      </c>
      <c r="JJ241" s="244">
        <v>39.590666666666699</v>
      </c>
      <c r="JK241" s="243">
        <f t="shared" si="1295"/>
        <v>0</v>
      </c>
      <c r="JL241" s="243">
        <f t="shared" si="1296"/>
        <v>8.8513689058051721</v>
      </c>
      <c r="JM241" s="243">
        <f t="shared" si="1297"/>
        <v>4.3376644452902626</v>
      </c>
      <c r="JN241" s="243">
        <f t="shared" si="1517"/>
        <v>109.30914402131461</v>
      </c>
      <c r="JO241" s="244">
        <v>0</v>
      </c>
      <c r="JP241" s="243">
        <f t="shared" si="1518"/>
        <v>0</v>
      </c>
      <c r="JQ241" s="244">
        <v>0</v>
      </c>
      <c r="JR241" s="243">
        <f t="shared" si="1298"/>
        <v>0</v>
      </c>
      <c r="JS241" s="243">
        <f t="shared" si="1299"/>
        <v>0</v>
      </c>
      <c r="JT241" s="243">
        <f t="shared" si="1300"/>
        <v>0</v>
      </c>
      <c r="JU241" s="243">
        <f t="shared" si="1519"/>
        <v>0</v>
      </c>
      <c r="JV241" s="244">
        <v>1.79238095238096</v>
      </c>
      <c r="JW241" s="243">
        <f t="shared" si="1520"/>
        <v>0.39432380952381119</v>
      </c>
      <c r="JX241" s="244">
        <v>3.67733333333334</v>
      </c>
      <c r="JY241" s="243">
        <f t="shared" si="1301"/>
        <v>0</v>
      </c>
      <c r="JZ241" s="243">
        <f t="shared" si="1302"/>
        <v>0.66628350698734462</v>
      </c>
      <c r="KA241" s="243">
        <f t="shared" si="1303"/>
        <v>0.32651608011127281</v>
      </c>
      <c r="KB241" s="243">
        <f t="shared" si="1521"/>
        <v>8.2282052188040744</v>
      </c>
      <c r="KC241" s="244">
        <v>172.44</v>
      </c>
      <c r="KD241" s="243">
        <f t="shared" si="1522"/>
        <v>37.936799999999998</v>
      </c>
      <c r="KE241" s="244">
        <v>96.98</v>
      </c>
      <c r="KF241" s="243">
        <f t="shared" si="1304"/>
        <v>0</v>
      </c>
      <c r="KG241" s="243">
        <f t="shared" si="1305"/>
        <v>34.922482302204834</v>
      </c>
      <c r="KH241" s="243">
        <f t="shared" si="1306"/>
        <v>17.113964115110246</v>
      </c>
      <c r="KI241" s="243">
        <f t="shared" si="1523"/>
        <v>431.27189570077815</v>
      </c>
      <c r="KJ241" s="244">
        <v>113.514293888889</v>
      </c>
      <c r="KK241" s="243">
        <f t="shared" si="1524"/>
        <v>24.973144655555579</v>
      </c>
      <c r="KL241" s="244">
        <v>110.029531111111</v>
      </c>
      <c r="KM241" s="243">
        <f t="shared" si="1307"/>
        <v>0</v>
      </c>
      <c r="KN241" s="243">
        <f t="shared" si="1308"/>
        <v>28.236985401311166</v>
      </c>
      <c r="KO241" s="243">
        <f t="shared" si="1309"/>
        <v>13.837697752843338</v>
      </c>
      <c r="KP241" s="243">
        <f t="shared" si="1525"/>
        <v>348.70998337165207</v>
      </c>
      <c r="KQ241" s="243">
        <f t="shared" si="1526"/>
        <v>851.05684150793661</v>
      </c>
      <c r="KR241" s="243">
        <f t="shared" si="1526"/>
        <v>187.23250513174605</v>
      </c>
      <c r="KS241" s="243">
        <f t="shared" si="1527"/>
        <v>1367.36708218852</v>
      </c>
      <c r="KT241" s="243">
        <f t="shared" si="1528"/>
        <v>0</v>
      </c>
      <c r="KU241" s="243">
        <f t="shared" si="1529"/>
        <v>0</v>
      </c>
      <c r="KV241" s="243">
        <f t="shared" si="1530"/>
        <v>0</v>
      </c>
      <c r="KW241" s="243">
        <f t="shared" si="1531"/>
        <v>273.33540061888397</v>
      </c>
      <c r="KX241" s="243">
        <f t="shared" si="1532"/>
        <v>8.810597079001079</v>
      </c>
      <c r="KY241" s="243">
        <f t="shared" si="1533"/>
        <v>233.15379783271447</v>
      </c>
      <c r="KZ241" s="243">
        <f t="shared" si="1534"/>
        <v>133.94959147235434</v>
      </c>
      <c r="LA241" s="243">
        <f t="shared" si="1534"/>
        <v>3375.529705103329</v>
      </c>
      <c r="LB241" s="244">
        <v>170.14</v>
      </c>
      <c r="LC241" s="243">
        <f t="shared" si="1535"/>
        <v>37.430799999999998</v>
      </c>
      <c r="LD241" s="243">
        <f t="shared" si="1310"/>
        <v>0</v>
      </c>
      <c r="LE241" s="243">
        <f t="shared" si="1536"/>
        <v>0</v>
      </c>
      <c r="LF241" s="243">
        <f t="shared" si="1537"/>
        <v>0</v>
      </c>
      <c r="LG241" s="244">
        <v>14.617341935841701</v>
      </c>
      <c r="LH241" s="243">
        <f t="shared" si="1311"/>
        <v>25.24545236843371</v>
      </c>
      <c r="LI241" s="243">
        <f t="shared" si="1538"/>
        <v>0.81375302427627094</v>
      </c>
      <c r="LJ241" s="243">
        <f t="shared" si="1539"/>
        <v>21.53425090338834</v>
      </c>
      <c r="LK241" s="243">
        <f t="shared" si="1312"/>
        <v>12.371679715213771</v>
      </c>
      <c r="LL241" s="243">
        <f t="shared" si="1540"/>
        <v>311.76632882338697</v>
      </c>
      <c r="LM241" s="243">
        <f t="shared" si="1313"/>
        <v>0.54166666784117723</v>
      </c>
      <c r="LN241" s="244">
        <v>6.1545228937110799E-2</v>
      </c>
      <c r="LO241" s="243">
        <f t="shared" si="1541"/>
        <v>1.9838272432769494E-3</v>
      </c>
      <c r="LP241" s="243">
        <f t="shared" si="1542"/>
        <v>5.2497787819218517E-2</v>
      </c>
      <c r="LQ241" s="243">
        <f t="shared" si="1314"/>
        <v>3.0160594838914402E-2</v>
      </c>
      <c r="LR241" s="243">
        <f t="shared" si="1543"/>
        <v>0.7600469899406429</v>
      </c>
      <c r="LS241" s="244">
        <v>846.09233333333395</v>
      </c>
      <c r="LT241" s="243">
        <f t="shared" si="1315"/>
        <v>96.134669988965754</v>
      </c>
      <c r="LU241" s="243">
        <f t="shared" si="1544"/>
        <v>3.0987711093321053</v>
      </c>
      <c r="LV241" s="243">
        <f t="shared" si="1545"/>
        <v>82.002416666747393</v>
      </c>
      <c r="LW241" s="243">
        <f t="shared" si="1316"/>
        <v>47.111350166114988</v>
      </c>
      <c r="LX241" s="243">
        <f t="shared" si="1546"/>
        <v>1187.2060241860975</v>
      </c>
      <c r="LY241" s="245">
        <f t="shared" si="1317"/>
        <v>0</v>
      </c>
      <c r="LZ241" s="244">
        <v>0</v>
      </c>
      <c r="MA241" s="249">
        <f t="shared" si="1547"/>
        <v>0</v>
      </c>
      <c r="MB241" s="249">
        <f t="shared" si="1548"/>
        <v>0</v>
      </c>
      <c r="MC241" s="249">
        <f t="shared" si="1318"/>
        <v>0</v>
      </c>
      <c r="MD241" s="247">
        <f t="shared" si="1549"/>
        <v>0</v>
      </c>
      <c r="ME241" s="250">
        <f t="shared" si="1550"/>
        <v>11332.594232882295</v>
      </c>
      <c r="MF241" s="251">
        <f t="shared" si="1597"/>
        <v>3666.88192186069</v>
      </c>
      <c r="MG241" s="252" t="e">
        <f t="shared" si="1551"/>
        <v>#REF!</v>
      </c>
      <c r="MH241" s="252" t="e">
        <f t="shared" si="1598"/>
        <v>#REF!</v>
      </c>
      <c r="MI241" s="252">
        <f t="shared" si="1552"/>
        <v>846.09233333333395</v>
      </c>
      <c r="MJ241" s="252">
        <f t="shared" si="1553"/>
        <v>0</v>
      </c>
      <c r="MK241" s="252">
        <f t="shared" si="1599"/>
        <v>1223.3199999999997</v>
      </c>
      <c r="ML241" s="252">
        <f t="shared" si="1554"/>
        <v>0</v>
      </c>
      <c r="MM241" s="252">
        <f t="shared" si="1555"/>
        <v>0</v>
      </c>
      <c r="MN241" s="252">
        <f t="shared" si="1556"/>
        <v>507.17288000000002</v>
      </c>
      <c r="MO241" s="252">
        <f t="shared" si="1557"/>
        <v>142.51100030901065</v>
      </c>
      <c r="MP241" s="253">
        <f t="shared" si="1558"/>
        <v>3.6520000079187263</v>
      </c>
      <c r="MQ241" s="254">
        <f t="shared" si="1600"/>
        <v>0</v>
      </c>
      <c r="MR241" s="255">
        <f t="shared" si="1559"/>
        <v>0</v>
      </c>
      <c r="MS241" s="255">
        <f t="shared" si="1601"/>
        <v>0</v>
      </c>
      <c r="MT241" s="255">
        <f t="shared" si="1602"/>
        <v>975.28911604438008</v>
      </c>
      <c r="MU241" s="255">
        <f t="shared" si="1319"/>
        <v>31.437126027386963</v>
      </c>
      <c r="MV241" s="255">
        <f t="shared" si="1560"/>
        <v>1014.9387172992364</v>
      </c>
      <c r="MW241" s="255" t="e">
        <f t="shared" si="1320"/>
        <v>#REF!</v>
      </c>
      <c r="MX241" s="255" t="e">
        <f t="shared" si="1321"/>
        <v>#REF!</v>
      </c>
      <c r="MY241" s="256" t="e">
        <f t="shared" si="1561"/>
        <v>#REF!</v>
      </c>
      <c r="MZ241" s="254">
        <f t="shared" si="1562"/>
        <v>530.38397692508693</v>
      </c>
      <c r="NA241" s="255">
        <f t="shared" si="1322"/>
        <v>597.74274199457295</v>
      </c>
      <c r="NB241" s="255">
        <f t="shared" si="1563"/>
        <v>1.783288882881559</v>
      </c>
      <c r="NC241" s="255">
        <f t="shared" si="1323"/>
        <v>2.2112782147731331</v>
      </c>
      <c r="ND241" s="255">
        <f t="shared" si="1564"/>
        <v>542.23525419972657</v>
      </c>
      <c r="NE241" s="255">
        <f t="shared" si="1630"/>
        <v>0.97814366147746945</v>
      </c>
      <c r="NF241" s="256">
        <f t="shared" si="1603"/>
        <v>3.2887734042919745E-3</v>
      </c>
      <c r="NG241" s="257">
        <f t="shared" si="1604"/>
        <v>1.1250135506246686</v>
      </c>
      <c r="NH241" s="254">
        <f t="shared" si="1565"/>
        <v>727.02064226139373</v>
      </c>
      <c r="NI241" s="255">
        <f t="shared" si="1324"/>
        <v>819.35226382859071</v>
      </c>
      <c r="NJ241" s="255" t="e">
        <f t="shared" si="1566"/>
        <v>#REF!</v>
      </c>
      <c r="NK241" s="255" t="e">
        <f t="shared" si="1325"/>
        <v>#REF!</v>
      </c>
      <c r="NL241" s="255">
        <f t="shared" si="1567"/>
        <v>782.46841986647394</v>
      </c>
      <c r="NM241" s="255">
        <f t="shared" si="1605"/>
        <v>0.92913736043872264</v>
      </c>
      <c r="NN241" s="256" t="e">
        <f t="shared" si="1606"/>
        <v>#REF!</v>
      </c>
      <c r="NO241" s="257" t="e">
        <f t="shared" si="1631"/>
        <v>#REF!</v>
      </c>
      <c r="NP241" s="254">
        <f t="shared" si="1568"/>
        <v>165.3881058121645</v>
      </c>
      <c r="NQ241" s="255">
        <f t="shared" si="1326"/>
        <v>186.39239525030939</v>
      </c>
      <c r="NR241" s="255">
        <f t="shared" si="1569"/>
        <v>145.4550786845189</v>
      </c>
      <c r="NS241" s="255">
        <f t="shared" si="1327"/>
        <v>180.36429756880344</v>
      </c>
      <c r="NT241" s="255">
        <f t="shared" si="1570"/>
        <v>1557.6624032028024</v>
      </c>
      <c r="NU241" s="255">
        <f t="shared" si="1571"/>
        <v>0.10617711865684129</v>
      </c>
      <c r="NV241" s="256">
        <f t="shared" si="1572"/>
        <v>9.3380361742981061E-2</v>
      </c>
      <c r="NW241" s="257">
        <f t="shared" si="1328"/>
        <v>1.0358957808877343</v>
      </c>
      <c r="NX241" s="254">
        <f t="shared" si="1573"/>
        <v>41.023706600959855</v>
      </c>
      <c r="NY241" s="255">
        <f t="shared" si="1329"/>
        <v>46.233717339281753</v>
      </c>
      <c r="NZ241" s="255">
        <f t="shared" si="1574"/>
        <v>0.14609100027037555</v>
      </c>
      <c r="OA241" s="255">
        <f t="shared" si="1330"/>
        <v>0.18115284033526569</v>
      </c>
      <c r="OB241" s="255">
        <f t="shared" si="1575"/>
        <v>44.421120676700085</v>
      </c>
      <c r="OC241" s="255">
        <f t="shared" si="1607"/>
        <v>0.9235180467312647</v>
      </c>
      <c r="OD241" s="256">
        <f t="shared" si="1608"/>
        <v>3.2887734042919745E-3</v>
      </c>
      <c r="OE241" s="257">
        <f t="shared" si="1609"/>
        <v>1.1180760975519006</v>
      </c>
      <c r="OF241" s="254">
        <f t="shared" si="1576"/>
        <v>0</v>
      </c>
      <c r="OG241" s="255">
        <f t="shared" si="1331"/>
        <v>0</v>
      </c>
      <c r="OH241" s="255">
        <f t="shared" si="1577"/>
        <v>0</v>
      </c>
      <c r="OI241" s="255">
        <f t="shared" si="1332"/>
        <v>0</v>
      </c>
      <c r="OJ241" s="255">
        <f t="shared" si="1578"/>
        <v>0</v>
      </c>
      <c r="OK241" s="255"/>
      <c r="OL241" s="256"/>
      <c r="OM241" s="257"/>
      <c r="ON241" s="258"/>
      <c r="OO241" s="254">
        <f t="shared" si="1579"/>
        <v>0</v>
      </c>
      <c r="OP241" s="255">
        <f t="shared" si="1333"/>
        <v>0</v>
      </c>
      <c r="OQ241" s="255">
        <f t="shared" si="1580"/>
        <v>0</v>
      </c>
      <c r="OR241" s="255">
        <f t="shared" si="1334"/>
        <v>0</v>
      </c>
      <c r="OS241" s="255">
        <f t="shared" si="1581"/>
        <v>0</v>
      </c>
      <c r="OT241" s="255"/>
      <c r="OU241" s="256"/>
      <c r="OV241" s="257"/>
      <c r="OW241" s="258"/>
      <c r="OX241" s="254">
        <f t="shared" si="1582"/>
        <v>935.02430036155965</v>
      </c>
      <c r="OY241" s="255">
        <f t="shared" si="1335"/>
        <v>1053.7723865074777</v>
      </c>
      <c r="OZ241" s="255">
        <f t="shared" si="1583"/>
        <v>4.8567407398631284</v>
      </c>
      <c r="PA241" s="255">
        <f t="shared" si="1336"/>
        <v>6.0223585174302787</v>
      </c>
      <c r="PB241" s="255">
        <f t="shared" si="1584"/>
        <v>1476.7635658707579</v>
      </c>
      <c r="PC241" s="255">
        <f t="shared" si="1218"/>
        <v>0.63315775251418294</v>
      </c>
      <c r="PD241" s="259">
        <f t="shared" si="1337"/>
        <v>3.2887734042919745E-3</v>
      </c>
      <c r="PE241" s="257">
        <f t="shared" si="1219"/>
        <v>1.0812003401863313</v>
      </c>
      <c r="PF241" s="254">
        <f t="shared" si="1338"/>
        <v>16.850667568031415</v>
      </c>
      <c r="PG241" s="255">
        <f t="shared" si="1339"/>
        <v>18.990702349171404</v>
      </c>
      <c r="PH241" s="255">
        <f t="shared" si="1585"/>
        <v>0.52193945403072306</v>
      </c>
      <c r="PI241" s="255">
        <f t="shared" si="1340"/>
        <v>0.64720492299809662</v>
      </c>
      <c r="PJ241" s="255">
        <f t="shared" si="1341"/>
        <v>158.70337959470805</v>
      </c>
      <c r="PK241" s="255">
        <f t="shared" si="1610"/>
        <v>0.1061771186666859</v>
      </c>
      <c r="PL241" s="259">
        <f t="shared" si="1611"/>
        <v>3.2887734045969055E-3</v>
      </c>
      <c r="PM241" s="257">
        <f t="shared" si="1612"/>
        <v>1.0142737996877724</v>
      </c>
      <c r="PN241" s="254">
        <f t="shared" si="1342"/>
        <v>0.43181675771309286</v>
      </c>
      <c r="PO241" s="255">
        <f t="shared" si="1343"/>
        <v>0.48665748594265568</v>
      </c>
      <c r="PP241" s="255">
        <f t="shared" si="1586"/>
        <v>1.3375268478364448E-2</v>
      </c>
      <c r="PQ241" s="255">
        <f t="shared" si="1344"/>
        <v>1.6585332913171914E-2</v>
      </c>
      <c r="PR241" s="255">
        <f t="shared" si="1345"/>
        <v>4.0669474095324043</v>
      </c>
      <c r="PS241" s="255">
        <f t="shared" si="1613"/>
        <v>0.10617711866668589</v>
      </c>
      <c r="PT241" s="259">
        <f t="shared" si="1614"/>
        <v>3.2887734045969046E-3</v>
      </c>
      <c r="PU241" s="257">
        <f t="shared" si="1615"/>
        <v>1.0142737996877724</v>
      </c>
      <c r="PV241" s="254">
        <f t="shared" si="1346"/>
        <v>80.822671036967407</v>
      </c>
      <c r="PW241" s="255">
        <f t="shared" si="1347"/>
        <v>91.087150258662263</v>
      </c>
      <c r="PX241" s="255">
        <f t="shared" si="1348"/>
        <v>0.26807408019574397</v>
      </c>
      <c r="PY241" s="255">
        <f t="shared" si="1349"/>
        <v>0.3324118594427225</v>
      </c>
      <c r="PZ241" s="255">
        <f t="shared" si="1350"/>
        <v>81.51187304236197</v>
      </c>
      <c r="QA241" s="255">
        <f t="shared" si="1587"/>
        <v>0.99154476544740444</v>
      </c>
      <c r="QB241" s="259">
        <f t="shared" si="1351"/>
        <v>3.2887734042919741E-3</v>
      </c>
      <c r="QC241" s="257">
        <f t="shared" si="1588"/>
        <v>1.1267154908288504</v>
      </c>
      <c r="QD241" s="254">
        <f t="shared" si="1352"/>
        <v>468.21947483355996</v>
      </c>
      <c r="QE241" s="255">
        <f t="shared" si="1353"/>
        <v>527.68334813742206</v>
      </c>
      <c r="QF241" s="255">
        <f t="shared" si="1354"/>
        <v>1.5688560882535989</v>
      </c>
      <c r="QG241" s="255">
        <f t="shared" si="1355"/>
        <v>1.9453815494344626</v>
      </c>
      <c r="QH241" s="255">
        <f t="shared" si="1356"/>
        <v>477.03380421593715</v>
      </c>
      <c r="QI241" s="255">
        <f t="shared" si="1616"/>
        <v>0.98152263151064401</v>
      </c>
      <c r="QJ241" s="259">
        <f t="shared" si="1617"/>
        <v>3.2887734042919745E-3</v>
      </c>
      <c r="QK241" s="257">
        <f t="shared" si="1618"/>
        <v>1.1254426798188819</v>
      </c>
      <c r="QL241" s="254">
        <f t="shared" si="1357"/>
        <v>1322.7369799955943</v>
      </c>
      <c r="QM241" s="255">
        <f t="shared" si="1358"/>
        <v>1490.7245764550348</v>
      </c>
      <c r="QN241" s="255">
        <f t="shared" si="1359"/>
        <v>8.810597079001079</v>
      </c>
      <c r="QO241" s="255">
        <f t="shared" si="1360"/>
        <v>10.925140377961338</v>
      </c>
      <c r="QP241" s="255">
        <f t="shared" si="1589"/>
        <v>2678.9918294470863</v>
      </c>
      <c r="QQ241" s="255">
        <f t="shared" si="1590"/>
        <v>0.49374431286286991</v>
      </c>
      <c r="QR241" s="259">
        <f t="shared" si="1361"/>
        <v>3.2887734042919745E-3</v>
      </c>
      <c r="QS241" s="257">
        <f t="shared" si="1591"/>
        <v>1.0634948333506145</v>
      </c>
      <c r="QT241" s="254">
        <f t="shared" si="1362"/>
        <v>233.84258610213377</v>
      </c>
      <c r="QU241" s="255">
        <f t="shared" si="1363"/>
        <v>263.54059453710477</v>
      </c>
      <c r="QV241" s="255">
        <f t="shared" si="1364"/>
        <v>0.81375302427627094</v>
      </c>
      <c r="QW241" s="255">
        <f t="shared" si="1365"/>
        <v>1.009053750102576</v>
      </c>
      <c r="QX241" s="255">
        <f t="shared" si="1366"/>
        <v>247.43359430427537</v>
      </c>
      <c r="QY241" s="255">
        <f t="shared" si="1619"/>
        <v>0.94507209806996373</v>
      </c>
      <c r="QZ241" s="259">
        <f t="shared" si="1620"/>
        <v>3.2887734042919741E-3</v>
      </c>
      <c r="RA241" s="257">
        <f t="shared" si="1621"/>
        <v>1.1208134620719155</v>
      </c>
      <c r="RB241" s="254">
        <f t="shared" si="1367"/>
        <v>6.4047301139446594E-2</v>
      </c>
      <c r="RC241" s="255">
        <f t="shared" si="1368"/>
        <v>7.2181308384156317E-2</v>
      </c>
      <c r="RD241" s="255">
        <f t="shared" si="1592"/>
        <v>1.9838272432769494E-3</v>
      </c>
      <c r="RE241" s="255">
        <f t="shared" si="1369"/>
        <v>2.4599457816634174E-3</v>
      </c>
      <c r="RF241" s="255">
        <f t="shared" si="1370"/>
        <v>0.60321189677828801</v>
      </c>
      <c r="RG241" s="255">
        <f t="shared" si="1622"/>
        <v>0.1061771186568413</v>
      </c>
      <c r="RH241" s="259">
        <f t="shared" si="1623"/>
        <v>3.2887734042919745E-3</v>
      </c>
      <c r="RI241" s="257">
        <f t="shared" si="1624"/>
        <v>1.0142737996864488</v>
      </c>
      <c r="RJ241" s="254">
        <f t="shared" si="1371"/>
        <v>100.04294833343182</v>
      </c>
      <c r="RK241" s="255">
        <f t="shared" si="1372"/>
        <v>112.74840277177766</v>
      </c>
      <c r="RL241" s="255">
        <f t="shared" si="1593"/>
        <v>3.0987711093321053</v>
      </c>
      <c r="RM241" s="255">
        <f t="shared" si="1373"/>
        <v>3.8424761755718104</v>
      </c>
      <c r="RN241" s="255">
        <f t="shared" si="1374"/>
        <v>942.22700332229965</v>
      </c>
      <c r="RO241" s="255">
        <f t="shared" si="1625"/>
        <v>0.10617711865684132</v>
      </c>
      <c r="RP241" s="259">
        <f t="shared" si="1626"/>
        <v>3.2887734042919749E-3</v>
      </c>
      <c r="RQ241" s="257">
        <f t="shared" si="1627"/>
        <v>1.0142737996864488</v>
      </c>
      <c r="RR241" s="254">
        <f t="shared" si="1375"/>
        <v>0</v>
      </c>
      <c r="RS241" s="255">
        <f t="shared" si="1376"/>
        <v>0</v>
      </c>
      <c r="RT241" s="255">
        <f t="shared" si="1594"/>
        <v>0</v>
      </c>
      <c r="RU241" s="255">
        <f t="shared" si="1377"/>
        <v>0</v>
      </c>
      <c r="RV241" s="255">
        <f t="shared" si="1378"/>
        <v>0</v>
      </c>
      <c r="RW241" s="255"/>
      <c r="RX241" s="259"/>
      <c r="RY241" s="257"/>
      <c r="RZ241" s="260"/>
      <c r="SA241" s="242" t="e">
        <f t="shared" si="1379"/>
        <v>#REF!</v>
      </c>
      <c r="SB241" s="242">
        <f t="shared" si="1380"/>
        <v>0.26167815187529792</v>
      </c>
      <c r="SC241" s="242">
        <f t="shared" si="1381"/>
        <v>0.46501361604050395</v>
      </c>
      <c r="SD241" s="242">
        <f t="shared" si="1382"/>
        <v>2.0908023024220544E-2</v>
      </c>
      <c r="SE241" s="242">
        <f t="shared" si="1383"/>
        <v>0</v>
      </c>
      <c r="SF241" s="262">
        <v>0</v>
      </c>
      <c r="SG241" s="242">
        <f t="shared" si="1384"/>
        <v>0</v>
      </c>
      <c r="SH241" s="262">
        <v>0</v>
      </c>
      <c r="SI241" s="242">
        <f t="shared" si="1385"/>
        <v>0.5959576275107058</v>
      </c>
      <c r="SJ241" s="242">
        <f t="shared" si="1386"/>
        <v>4.6352312645731197E-2</v>
      </c>
      <c r="SK241" s="242">
        <f t="shared" si="1387"/>
        <v>1.2171285596253268E-3</v>
      </c>
      <c r="SL241" s="242">
        <f t="shared" si="1388"/>
        <v>3.9660385277175532E-2</v>
      </c>
      <c r="SM241" s="242">
        <f t="shared" si="1389"/>
        <v>0.23049066082690703</v>
      </c>
      <c r="SN241" s="242">
        <f t="shared" si="1390"/>
        <v>0.9992597454162373</v>
      </c>
      <c r="SO241" s="242">
        <f t="shared" si="1391"/>
        <v>0.11746125082513674</v>
      </c>
      <c r="SP241" s="242">
        <f t="shared" si="1392"/>
        <v>1.0142737996864489E-4</v>
      </c>
      <c r="SQ241" s="242">
        <f t="shared" si="1393"/>
        <v>0.27537533661487085</v>
      </c>
      <c r="SR241" s="242">
        <f t="shared" si="1394"/>
        <v>0</v>
      </c>
      <c r="SS241" s="242" t="e">
        <f t="shared" si="1395"/>
        <v>#REF!</v>
      </c>
      <c r="ST241" s="242" t="e">
        <f t="shared" si="1396"/>
        <v>#REF!</v>
      </c>
      <c r="SU241" s="242" t="e">
        <f t="shared" si="1628"/>
        <v>#REF!</v>
      </c>
      <c r="SV241" s="242" t="e">
        <f t="shared" si="1629"/>
        <v>#REF!</v>
      </c>
      <c r="SW241" s="242" t="e">
        <f t="shared" si="1397"/>
        <v>#REF!</v>
      </c>
      <c r="SX241" s="242" t="e">
        <f t="shared" si="1397"/>
        <v>#REF!</v>
      </c>
      <c r="SY241" s="242" t="e">
        <f t="shared" si="1397"/>
        <v>#REF!</v>
      </c>
      <c r="SZ241" s="263" t="e">
        <f t="shared" si="1222"/>
        <v>#REF!</v>
      </c>
      <c r="TA241" s="264">
        <f t="shared" si="1398"/>
        <v>1440.1960920000001</v>
      </c>
      <c r="TB241" s="264">
        <f t="shared" si="1399"/>
        <v>1016.9690680000001</v>
      </c>
      <c r="TC241" s="264">
        <f t="shared" si="1400"/>
        <v>1962.6716020000001</v>
      </c>
      <c r="TD241" s="264">
        <f t="shared" si="1401"/>
        <v>81.759766000000013</v>
      </c>
      <c r="TE241" s="264">
        <f t="shared" si="1402"/>
        <v>0</v>
      </c>
      <c r="TF241" s="264">
        <f t="shared" si="1402"/>
        <v>0</v>
      </c>
      <c r="TG241" s="264">
        <f t="shared" si="1403"/>
        <v>2409.9456160000004</v>
      </c>
      <c r="TH241" s="264">
        <f t="shared" si="1404"/>
        <v>199.808626</v>
      </c>
      <c r="TI241" s="264">
        <f t="shared" si="1405"/>
        <v>5.2466159999999995</v>
      </c>
      <c r="TJ241" s="264">
        <f t="shared" si="1406"/>
        <v>153.90073600000002</v>
      </c>
      <c r="TK241" s="264">
        <f t="shared" si="1407"/>
        <v>895.4224640000001</v>
      </c>
      <c r="TL241" s="264">
        <f t="shared" si="1408"/>
        <v>4108.1003280000004</v>
      </c>
      <c r="TM241" s="264">
        <f t="shared" si="1409"/>
        <v>458.20446400000003</v>
      </c>
      <c r="TN241" s="264">
        <f t="shared" si="1410"/>
        <v>0.43721800000000005</v>
      </c>
      <c r="TO241" s="264">
        <f t="shared" si="1411"/>
        <v>1187.0468700000001</v>
      </c>
      <c r="TP241" s="264">
        <f t="shared" si="1411"/>
        <v>0</v>
      </c>
      <c r="TQ241" s="264"/>
      <c r="TR241" s="264"/>
      <c r="TS241" s="264" t="e">
        <f t="shared" si="1412"/>
        <v>#REF!</v>
      </c>
      <c r="TT241" s="264">
        <f t="shared" si="1413"/>
        <v>1144.1039820661401</v>
      </c>
      <c r="TU241" s="264">
        <f t="shared" si="1414"/>
        <v>2033.1232317799706</v>
      </c>
      <c r="TV241" s="264">
        <f t="shared" si="1415"/>
        <v>91.413640106036581</v>
      </c>
      <c r="TW241" s="264">
        <f t="shared" si="1415"/>
        <v>0</v>
      </c>
      <c r="TX241" s="264">
        <f t="shared" si="1416"/>
        <v>0</v>
      </c>
      <c r="TY241" s="264">
        <f t="shared" si="1417"/>
        <v>2605.6340198497578</v>
      </c>
      <c r="TZ241" s="264">
        <f t="shared" si="1418"/>
        <v>202.66065430341305</v>
      </c>
      <c r="UA241" s="264">
        <f t="shared" si="1419"/>
        <v>5.3215051458226617</v>
      </c>
      <c r="UB241" s="264">
        <f t="shared" si="1420"/>
        <v>173.40234330116132</v>
      </c>
      <c r="UC241" s="264">
        <f t="shared" si="1421"/>
        <v>1007.7466574541864</v>
      </c>
      <c r="UD241" s="264">
        <f t="shared" si="1422"/>
        <v>4368.9434737139645</v>
      </c>
      <c r="UE241" s="264">
        <f t="shared" si="1423"/>
        <v>513.56173163264634</v>
      </c>
      <c r="UF241" s="264">
        <f t="shared" si="1424"/>
        <v>0.44345876215130986</v>
      </c>
      <c r="UG241" s="264">
        <f t="shared" si="1425"/>
        <v>1203.9905392408061</v>
      </c>
      <c r="UH241" s="264">
        <f t="shared" si="1425"/>
        <v>0</v>
      </c>
      <c r="UI241" s="191"/>
      <c r="UJ241" s="191"/>
      <c r="UK241" s="191"/>
      <c r="UL241" s="191"/>
      <c r="UM241" s="189"/>
      <c r="UN241" s="191"/>
      <c r="UO241" s="191"/>
      <c r="UP241" s="191"/>
      <c r="UQ241" s="191"/>
      <c r="UR241" s="191"/>
      <c r="US241" s="191"/>
      <c r="UT241" s="191"/>
      <c r="UU241" s="191"/>
      <c r="UV241" s="192"/>
      <c r="UW241" s="191"/>
      <c r="UX241" s="191"/>
      <c r="UY241" s="191"/>
      <c r="UZ241" s="191"/>
      <c r="VA241" s="191"/>
      <c r="VB241" s="191"/>
      <c r="VC241" s="191"/>
      <c r="VD241" s="191"/>
      <c r="VE241" s="191"/>
      <c r="VF241" s="191"/>
      <c r="VG241" s="191"/>
      <c r="VH241" s="191"/>
      <c r="VI241" s="191"/>
      <c r="VJ241" s="191"/>
      <c r="VK241" s="191"/>
      <c r="VL241" s="191"/>
      <c r="VM241" s="191"/>
      <c r="VN241" s="219"/>
      <c r="VO241" s="191"/>
      <c r="VP241" s="191"/>
      <c r="VQ241" s="191"/>
      <c r="VR241" s="191"/>
      <c r="VS241" s="191"/>
      <c r="VT241" s="191"/>
      <c r="VU241" s="191"/>
      <c r="VV241" s="191"/>
    </row>
    <row r="242" spans="1:594" ht="23.1" hidden="1" customHeight="1" thickBot="1" x14ac:dyDescent="0.35">
      <c r="A242" s="265">
        <v>205</v>
      </c>
      <c r="B242" s="266" t="s">
        <v>206</v>
      </c>
      <c r="C242" s="265">
        <v>5</v>
      </c>
      <c r="D242" s="267">
        <v>2749.45</v>
      </c>
      <c r="E242" s="239"/>
      <c r="F242" s="240">
        <f t="shared" si="1426"/>
        <v>2749.45</v>
      </c>
      <c r="G242" s="240"/>
      <c r="H242" s="268">
        <f>1995</f>
        <v>1995</v>
      </c>
      <c r="I242" s="269">
        <v>3.3487</v>
      </c>
      <c r="J242" s="269">
        <v>3.3487</v>
      </c>
      <c r="K242" s="269">
        <f t="shared" si="1220"/>
        <v>2.7166999999999999</v>
      </c>
      <c r="L242" s="269">
        <f t="shared" si="1221"/>
        <v>2.9590999999999998</v>
      </c>
      <c r="M242" s="269">
        <v>0.51100000000000001</v>
      </c>
      <c r="N242" s="269">
        <v>0.2424</v>
      </c>
      <c r="O242" s="269">
        <v>0.3896</v>
      </c>
      <c r="P242" s="269">
        <v>1.7600000000000001E-2</v>
      </c>
      <c r="Q242" s="269">
        <v>0</v>
      </c>
      <c r="R242" s="269">
        <v>0</v>
      </c>
      <c r="S242" s="269">
        <v>0.57250000000000001</v>
      </c>
      <c r="T242" s="269">
        <v>4.3400000000000001E-2</v>
      </c>
      <c r="U242" s="269">
        <v>1.1000000000000001E-3</v>
      </c>
      <c r="V242" s="269">
        <v>3.7199999999999997E-2</v>
      </c>
      <c r="W242" s="269">
        <v>0.16420000000000001</v>
      </c>
      <c r="X242" s="269">
        <v>0.94140000000000001</v>
      </c>
      <c r="Y242" s="269">
        <v>0.1265</v>
      </c>
      <c r="Z242" s="269">
        <v>2.0000000000000001E-4</v>
      </c>
      <c r="AA242" s="269">
        <v>0.30159999999999998</v>
      </c>
      <c r="AB242" s="269">
        <v>0</v>
      </c>
      <c r="AC242" s="244">
        <v>254.08</v>
      </c>
      <c r="AD242" s="243">
        <f t="shared" si="1217"/>
        <v>55.897600000000004</v>
      </c>
      <c r="AE242" s="243">
        <f t="shared" si="1223"/>
        <v>0</v>
      </c>
      <c r="AF242" s="243">
        <f t="shared" si="1427"/>
        <v>0</v>
      </c>
      <c r="AG242" s="243">
        <f t="shared" si="1428"/>
        <v>0</v>
      </c>
      <c r="AH242" s="244">
        <v>9.1581032258333295</v>
      </c>
      <c r="AI242" s="243">
        <f t="shared" si="1224"/>
        <v>36.260824383601914</v>
      </c>
      <c r="AJ242" s="243">
        <f t="shared" si="1429"/>
        <v>1.1688186479796288</v>
      </c>
      <c r="AK242" s="243">
        <f t="shared" si="1430"/>
        <v>30.9303108870626</v>
      </c>
      <c r="AL242" s="243">
        <f t="shared" si="1225"/>
        <v>17.769826380471763</v>
      </c>
      <c r="AM242" s="243">
        <f t="shared" si="1431"/>
        <v>447.79962478788838</v>
      </c>
      <c r="AN242" s="244">
        <v>511.75</v>
      </c>
      <c r="AO242" s="244">
        <v>112.58499999999999</v>
      </c>
      <c r="AP242" s="243">
        <f t="shared" si="1432"/>
        <v>0</v>
      </c>
      <c r="AQ242" s="243">
        <f t="shared" si="1433"/>
        <v>0</v>
      </c>
      <c r="AR242" s="243">
        <f t="shared" si="1434"/>
        <v>0</v>
      </c>
      <c r="AS242" s="244">
        <v>63.093068897041697</v>
      </c>
      <c r="AT242" s="244" t="e">
        <f t="shared" si="1226"/>
        <v>#REF!</v>
      </c>
      <c r="AU242" s="243">
        <f t="shared" si="1227"/>
        <v>78.106925143988306</v>
      </c>
      <c r="AV242" s="243">
        <f t="shared" si="1435"/>
        <v>2.5176711284569544</v>
      </c>
      <c r="AW242" s="243">
        <f t="shared" si="1436"/>
        <v>66.624835982179292</v>
      </c>
      <c r="AX242" s="243">
        <f t="shared" si="1228"/>
        <v>38.276749702051504</v>
      </c>
      <c r="AY242" s="243">
        <f t="shared" si="1437"/>
        <v>964.57409249169768</v>
      </c>
      <c r="AZ242" s="244">
        <v>131</v>
      </c>
      <c r="BA242" s="243">
        <f t="shared" si="1438"/>
        <v>667.72883333333323</v>
      </c>
      <c r="BB242" s="243">
        <f t="shared" si="1439"/>
        <v>69.634578333333323</v>
      </c>
      <c r="BC242" s="243">
        <f t="shared" si="1440"/>
        <v>55.707662666666664</v>
      </c>
      <c r="BD242" s="243">
        <f t="shared" si="1441"/>
        <v>13.926915666666659</v>
      </c>
      <c r="BE242" s="244">
        <v>26.112966875000001</v>
      </c>
      <c r="BF242" s="243">
        <f t="shared" si="1442"/>
        <v>20.890373500000003</v>
      </c>
      <c r="BG242" s="243">
        <f t="shared" si="1443"/>
        <v>5.2225933749999989</v>
      </c>
      <c r="BH242" s="243">
        <f t="shared" si="1229"/>
        <v>86.74768320652997</v>
      </c>
      <c r="BI242" s="243">
        <f t="shared" si="1444"/>
        <v>2.7961942819665664</v>
      </c>
      <c r="BJ242" s="243">
        <f t="shared" si="1445"/>
        <v>73.995361548475273</v>
      </c>
      <c r="BK242" s="243">
        <f t="shared" si="1230"/>
        <v>42.511203087409825</v>
      </c>
      <c r="BL242" s="243">
        <f t="shared" si="1446"/>
        <v>1071.2823178027277</v>
      </c>
      <c r="BM242" s="244">
        <v>17.670000000000002</v>
      </c>
      <c r="BN242" s="243">
        <f t="shared" si="1447"/>
        <v>3.8874000000000004</v>
      </c>
      <c r="BO242" s="243">
        <f t="shared" si="1231"/>
        <v>0</v>
      </c>
      <c r="BP242" s="243">
        <f t="shared" si="1448"/>
        <v>0</v>
      </c>
      <c r="BQ242" s="243">
        <f t="shared" si="1449"/>
        <v>0</v>
      </c>
      <c r="BR242" s="244">
        <v>2.13158339195</v>
      </c>
      <c r="BS242" s="243">
        <f t="shared" si="1232"/>
        <v>2.6915887439698687</v>
      </c>
      <c r="BT242" s="243">
        <f t="shared" si="1450"/>
        <v>8.6759724030619184E-2</v>
      </c>
      <c r="BU242" s="243">
        <f t="shared" si="1451"/>
        <v>2.295912408123709</v>
      </c>
      <c r="BV242" s="243">
        <f t="shared" si="1233"/>
        <v>1.3190286067959935</v>
      </c>
      <c r="BW242" s="243">
        <f t="shared" si="1452"/>
        <v>33.239520891259033</v>
      </c>
      <c r="BX242" s="244">
        <v>0</v>
      </c>
      <c r="BY242" s="243">
        <f t="shared" si="1234"/>
        <v>0</v>
      </c>
      <c r="BZ242" s="243">
        <f t="shared" si="1453"/>
        <v>0</v>
      </c>
      <c r="CA242" s="243">
        <f t="shared" si="1454"/>
        <v>0</v>
      </c>
      <c r="CB242" s="243">
        <f t="shared" si="1235"/>
        <v>0</v>
      </c>
      <c r="CC242" s="243">
        <f t="shared" si="1455"/>
        <v>0</v>
      </c>
      <c r="CD242" s="245"/>
      <c r="CE242" s="243">
        <f t="shared" si="1236"/>
        <v>0</v>
      </c>
      <c r="CF242" s="243">
        <f t="shared" si="1456"/>
        <v>0</v>
      </c>
      <c r="CG242" s="243">
        <f t="shared" si="1457"/>
        <v>0</v>
      </c>
      <c r="CH242" s="243">
        <f t="shared" si="1237"/>
        <v>0</v>
      </c>
      <c r="CI242" s="243">
        <f t="shared" si="1458"/>
        <v>0</v>
      </c>
      <c r="CJ242" s="245"/>
      <c r="CK242" s="243">
        <f t="shared" si="1238"/>
        <v>0</v>
      </c>
      <c r="CL242" s="243">
        <f t="shared" si="1459"/>
        <v>0</v>
      </c>
      <c r="CM242" s="243">
        <f t="shared" si="1460"/>
        <v>0</v>
      </c>
      <c r="CN242" s="243">
        <f t="shared" si="1239"/>
        <v>0</v>
      </c>
      <c r="CO242" s="243">
        <f t="shared" si="1461"/>
        <v>0</v>
      </c>
      <c r="CP242" s="243">
        <v>0</v>
      </c>
      <c r="CQ242" s="243">
        <f t="shared" si="1240"/>
        <v>0</v>
      </c>
      <c r="CR242" s="243">
        <f t="shared" si="1595"/>
        <v>0</v>
      </c>
      <c r="CS242" s="243">
        <f t="shared" si="1462"/>
        <v>0</v>
      </c>
      <c r="CT242" s="243">
        <f t="shared" si="1241"/>
        <v>0</v>
      </c>
      <c r="CU242" s="243">
        <f t="shared" si="1463"/>
        <v>0</v>
      </c>
      <c r="CV242" s="243"/>
      <c r="CW242" s="243">
        <f t="shared" si="1242"/>
        <v>0</v>
      </c>
      <c r="CX242" s="243">
        <f t="shared" si="1596"/>
        <v>0</v>
      </c>
      <c r="CY242" s="243">
        <f t="shared" si="1464"/>
        <v>0</v>
      </c>
      <c r="CZ242" s="243">
        <f t="shared" si="1243"/>
        <v>0</v>
      </c>
      <c r="DA242" s="243">
        <f t="shared" si="1465"/>
        <v>0</v>
      </c>
      <c r="DB242" s="244">
        <v>26.59</v>
      </c>
      <c r="DC242" s="243">
        <f t="shared" si="1466"/>
        <v>5.8498000000000001</v>
      </c>
      <c r="DD242" s="243">
        <f t="shared" si="1244"/>
        <v>0</v>
      </c>
      <c r="DE242" s="244">
        <v>1.1016351739150001</v>
      </c>
      <c r="DF242" s="244">
        <v>0.11562428112500001</v>
      </c>
      <c r="DG242" s="243">
        <f t="shared" si="1245"/>
        <v>3.8241810923424833</v>
      </c>
      <c r="DH242" s="243">
        <f t="shared" si="1246"/>
        <v>1.8740620273691242</v>
      </c>
      <c r="DI242" s="243">
        <f t="shared" si="1467"/>
        <v>47.226363089701927</v>
      </c>
      <c r="DJ242" s="244">
        <v>197.68</v>
      </c>
      <c r="DK242" s="243">
        <f t="shared" si="1468"/>
        <v>43.489600000000003</v>
      </c>
      <c r="DL242" s="243">
        <f t="shared" si="1247"/>
        <v>0</v>
      </c>
      <c r="DM242" s="244">
        <v>8.2574599147200001</v>
      </c>
      <c r="DN242" s="244">
        <v>9.3241199550000005</v>
      </c>
      <c r="DO242" s="243">
        <f t="shared" si="1248"/>
        <v>29.39981643378287</v>
      </c>
      <c r="DP242" s="243">
        <f t="shared" si="1249"/>
        <v>14.407549815175143</v>
      </c>
      <c r="DQ242" s="243">
        <f t="shared" si="1469"/>
        <v>363.07025534241353</v>
      </c>
      <c r="DR242" s="244">
        <v>41.67</v>
      </c>
      <c r="DS242" s="243">
        <f t="shared" si="1470"/>
        <v>9.1674000000000007</v>
      </c>
      <c r="DT242" s="243">
        <f t="shared" si="1250"/>
        <v>0</v>
      </c>
      <c r="DU242" s="244">
        <v>1.76258216780501</v>
      </c>
      <c r="DV242" s="244">
        <v>0</v>
      </c>
      <c r="DW242" s="243">
        <f t="shared" si="1251"/>
        <v>5.9765131155434341</v>
      </c>
      <c r="DX242" s="243">
        <f t="shared" si="1252"/>
        <v>2.9288247641674223</v>
      </c>
      <c r="DY242" s="243">
        <f t="shared" si="1253"/>
        <v>73.806384057019031</v>
      </c>
      <c r="DZ242" s="244">
        <v>146</v>
      </c>
      <c r="EA242" s="243">
        <f t="shared" si="1471"/>
        <v>32.119999999999997</v>
      </c>
      <c r="EB242" s="243">
        <f t="shared" si="1254"/>
        <v>0</v>
      </c>
      <c r="EC242" s="244">
        <v>6.0447144393900096</v>
      </c>
      <c r="ED242" s="244">
        <v>6.4936990750000007E-2</v>
      </c>
      <c r="EE242" s="243">
        <f t="shared" si="1255"/>
        <v>20.932534245575273</v>
      </c>
      <c r="EF242" s="243">
        <f t="shared" si="1256"/>
        <v>10.258109283785766</v>
      </c>
      <c r="EG242" s="243">
        <f t="shared" si="1257"/>
        <v>258.50435395140124</v>
      </c>
      <c r="EH242" s="244">
        <v>11.15</v>
      </c>
      <c r="EI242" s="243">
        <f t="shared" si="1472"/>
        <v>2.4530000000000003</v>
      </c>
      <c r="EJ242" s="243">
        <f t="shared" si="1258"/>
        <v>0</v>
      </c>
      <c r="EK242" s="244">
        <v>0.47023162756999898</v>
      </c>
      <c r="EL242" s="244">
        <v>0</v>
      </c>
      <c r="EM242" s="243">
        <f t="shared" si="1259"/>
        <v>1.5990281732782312</v>
      </c>
      <c r="EN242" s="243">
        <f t="shared" si="1260"/>
        <v>0.78361299004241169</v>
      </c>
      <c r="EO242" s="243">
        <f t="shared" si="1473"/>
        <v>19.747047349068772</v>
      </c>
      <c r="EP242" s="244">
        <v>0</v>
      </c>
      <c r="EQ242" s="244">
        <v>318.93619999999999</v>
      </c>
      <c r="ER242" s="244">
        <v>0</v>
      </c>
      <c r="ES242" s="244">
        <v>0</v>
      </c>
      <c r="ET242" s="244">
        <v>0</v>
      </c>
      <c r="EU242" s="243">
        <f t="shared" si="1261"/>
        <v>36.238156435883184</v>
      </c>
      <c r="EV242" s="243">
        <f t="shared" si="1474"/>
        <v>1.1680879773328505</v>
      </c>
      <c r="EW242" s="243">
        <f t="shared" si="1475"/>
        <v>30.910975235377055</v>
      </c>
      <c r="EX242" s="243">
        <f t="shared" si="1262"/>
        <v>17.758717821794161</v>
      </c>
      <c r="EY242" s="243">
        <f t="shared" si="1476"/>
        <v>447.51968910921278</v>
      </c>
      <c r="EZ242" s="245">
        <f t="shared" si="1477"/>
        <v>423.09</v>
      </c>
      <c r="FA242" s="245">
        <f t="shared" si="1477"/>
        <v>93.079800000000006</v>
      </c>
      <c r="FB242" s="245">
        <f t="shared" si="1477"/>
        <v>0</v>
      </c>
      <c r="FC242" s="245">
        <f t="shared" si="1478"/>
        <v>0</v>
      </c>
      <c r="FD242" s="245">
        <f t="shared" si="1479"/>
        <v>0</v>
      </c>
      <c r="FE242" s="245">
        <f t="shared" si="1480"/>
        <v>27.14130455027502</v>
      </c>
      <c r="FF242" s="245">
        <f t="shared" si="1481"/>
        <v>97.970229496405466</v>
      </c>
      <c r="FG242" s="245">
        <f t="shared" si="1482"/>
        <v>3.1579378883075457</v>
      </c>
      <c r="FH242" s="245">
        <f t="shared" si="1483"/>
        <v>83.568140203978629</v>
      </c>
      <c r="FI242" s="245">
        <f t="shared" si="1484"/>
        <v>48.010876702334023</v>
      </c>
      <c r="FJ242" s="245">
        <f t="shared" si="1484"/>
        <v>1209.8740928988173</v>
      </c>
      <c r="FK242" s="244">
        <f t="shared" si="1263"/>
        <v>85.128860184587182</v>
      </c>
      <c r="FL242" s="244">
        <v>9.6725080206558491</v>
      </c>
      <c r="FM242" s="243">
        <f t="shared" si="1485"/>
        <v>0.31178021844389409</v>
      </c>
      <c r="FN242" s="243">
        <f t="shared" si="1486"/>
        <v>8.2506033776713039</v>
      </c>
      <c r="FO242" s="244">
        <v>4.74006840103279</v>
      </c>
      <c r="FP242" s="244">
        <f t="shared" si="1487"/>
        <v>119.44972392753098</v>
      </c>
      <c r="FQ242" s="244">
        <f t="shared" si="1264"/>
        <v>2.1815200047302459</v>
      </c>
      <c r="FR242" s="244">
        <v>0.247868580610866</v>
      </c>
      <c r="FS242" s="243">
        <f t="shared" si="1488"/>
        <v>7.989708568160352E-3</v>
      </c>
      <c r="FT242" s="243">
        <f t="shared" si="1489"/>
        <v>0.21143072138470415</v>
      </c>
      <c r="FU242" s="244">
        <v>0.121469429030543</v>
      </c>
      <c r="FV242" s="244">
        <f t="shared" si="1490"/>
        <v>3.0610296172459859</v>
      </c>
      <c r="FW242" s="270">
        <v>8.7950000000000007E-3</v>
      </c>
      <c r="FX242" s="243">
        <f t="shared" si="1491"/>
        <v>39.434557450905906</v>
      </c>
      <c r="FY242" s="243">
        <f t="shared" si="1492"/>
        <v>8.6756026391992993</v>
      </c>
      <c r="FZ242" s="243">
        <f t="shared" si="1265"/>
        <v>0</v>
      </c>
      <c r="GA242" s="243">
        <f t="shared" si="1493"/>
        <v>0</v>
      </c>
      <c r="GB242" s="243">
        <f t="shared" si="1494"/>
        <v>0</v>
      </c>
      <c r="GC242" s="243">
        <f t="shared" si="1495"/>
        <v>0.68484497585309712</v>
      </c>
      <c r="GD242" s="243">
        <f t="shared" si="1266"/>
        <v>5.5441841561726433</v>
      </c>
      <c r="GE242" s="243">
        <f t="shared" si="1496"/>
        <v>0.17870928032453334</v>
      </c>
      <c r="GF242" s="243">
        <f t="shared" si="1497"/>
        <v>4.729162739143236</v>
      </c>
      <c r="GG242" s="243">
        <f t="shared" si="1267"/>
        <v>2.7169594611065473</v>
      </c>
      <c r="GH242" s="247">
        <f t="shared" si="1498"/>
        <v>68.46737841988498</v>
      </c>
      <c r="GI242" s="244">
        <v>120</v>
      </c>
      <c r="GJ242" s="244">
        <v>4089.57</v>
      </c>
      <c r="GK242" s="244">
        <v>899.70540000000005</v>
      </c>
      <c r="GL242" s="244">
        <v>2508.4334888797898</v>
      </c>
      <c r="GM242" s="244">
        <v>71.022008333333304</v>
      </c>
      <c r="GN242" s="271">
        <v>172.64</v>
      </c>
      <c r="GO242" s="243">
        <f t="shared" si="1499"/>
        <v>37.980799999999995</v>
      </c>
      <c r="GP242" s="243">
        <f t="shared" si="1268"/>
        <v>0</v>
      </c>
      <c r="GQ242" s="243">
        <f t="shared" si="1500"/>
        <v>0</v>
      </c>
      <c r="GR242" s="243">
        <f t="shared" si="1501"/>
        <v>0</v>
      </c>
      <c r="GS242" s="244">
        <v>3.43768392841667</v>
      </c>
      <c r="GT242" s="244">
        <v>1.76603786698625</v>
      </c>
      <c r="GU242" s="245"/>
      <c r="GV242" s="243">
        <f t="shared" si="1269"/>
        <v>24.52240536985607</v>
      </c>
      <c r="GW242" s="243">
        <f t="shared" si="1502"/>
        <v>0.79044658186440386</v>
      </c>
      <c r="GX242" s="243">
        <f t="shared" si="1503"/>
        <v>20.917495249535158</v>
      </c>
      <c r="GY242" s="243">
        <f t="shared" si="1270"/>
        <v>12.017346358262948</v>
      </c>
      <c r="GZ242" s="243">
        <f t="shared" si="1504"/>
        <v>302.83712822822628</v>
      </c>
      <c r="HA242" s="244">
        <v>0</v>
      </c>
      <c r="HB242" s="244">
        <v>44</v>
      </c>
      <c r="HC242" s="244">
        <v>0</v>
      </c>
      <c r="HD242" s="244">
        <v>0</v>
      </c>
      <c r="HE242" s="244">
        <v>89.14</v>
      </c>
      <c r="HF242" s="243">
        <f t="shared" si="1505"/>
        <v>19.610800000000001</v>
      </c>
      <c r="HG242" s="243">
        <f t="shared" si="1271"/>
        <v>0</v>
      </c>
      <c r="HH242" s="244">
        <v>3.8247868174150002</v>
      </c>
      <c r="HI242" s="244">
        <v>92.5336949514667</v>
      </c>
      <c r="HJ242" s="243">
        <f t="shared" si="1272"/>
        <v>23.304918786868278</v>
      </c>
      <c r="HK242" s="243">
        <f t="shared" si="1273"/>
        <v>11.4207100277875</v>
      </c>
      <c r="HL242" s="243">
        <f t="shared" si="1274"/>
        <v>287.80189270024499</v>
      </c>
      <c r="HM242" s="244">
        <v>96.09</v>
      </c>
      <c r="HN242" s="243">
        <f t="shared" si="1506"/>
        <v>21.139800000000001</v>
      </c>
      <c r="HO242" s="243">
        <f t="shared" si="1275"/>
        <v>0</v>
      </c>
      <c r="HP242" s="244">
        <v>4.1460125899200104</v>
      </c>
      <c r="HQ242" s="244">
        <v>94.137056936824195</v>
      </c>
      <c r="HR242" s="243">
        <f t="shared" si="1276"/>
        <v>24.48699482798202</v>
      </c>
      <c r="HS242" s="243">
        <f t="shared" si="1277"/>
        <v>11.999993217736312</v>
      </c>
      <c r="HT242" s="243">
        <f t="shared" si="1278"/>
        <v>302.39982908695504</v>
      </c>
      <c r="HU242" s="244">
        <v>68.33</v>
      </c>
      <c r="HV242" s="243">
        <f t="shared" si="1507"/>
        <v>15.0326</v>
      </c>
      <c r="HW242" s="243">
        <f t="shared" si="1279"/>
        <v>0</v>
      </c>
      <c r="HX242" s="244">
        <v>2.7907282528299899</v>
      </c>
      <c r="HY242" s="244">
        <v>153.877837940445</v>
      </c>
      <c r="HZ242" s="243">
        <f t="shared" si="1280"/>
        <v>27.272811772383864</v>
      </c>
      <c r="IA242" s="243">
        <f t="shared" si="1281"/>
        <v>13.365198898282944</v>
      </c>
      <c r="IB242" s="243">
        <f t="shared" si="1282"/>
        <v>336.80301223673013</v>
      </c>
      <c r="IC242" s="244">
        <v>24.96</v>
      </c>
      <c r="ID242" s="243">
        <f t="shared" si="1508"/>
        <v>5.4912000000000001</v>
      </c>
      <c r="IE242" s="243">
        <f t="shared" si="1283"/>
        <v>0</v>
      </c>
      <c r="IF242" s="244">
        <v>1.10040340734</v>
      </c>
      <c r="IG242" s="244">
        <v>1.83722528324667</v>
      </c>
      <c r="IH242" s="243">
        <f t="shared" si="1284"/>
        <v>3.793704186920094</v>
      </c>
      <c r="II242" s="243">
        <f t="shared" si="1285"/>
        <v>1.8591266438753384</v>
      </c>
      <c r="IJ242" s="243">
        <f t="shared" si="1509"/>
        <v>46.849991425658523</v>
      </c>
      <c r="IK242" s="244">
        <v>27.97</v>
      </c>
      <c r="IL242" s="243">
        <f t="shared" si="1510"/>
        <v>6.1533999999999995</v>
      </c>
      <c r="IM242" s="243">
        <f t="shared" si="1286"/>
        <v>0</v>
      </c>
      <c r="IN242" s="244">
        <v>1.2848841397649999</v>
      </c>
      <c r="IO242" s="244">
        <v>56.961813743359997</v>
      </c>
      <c r="IP242" s="243">
        <f t="shared" si="1287"/>
        <v>10.495271647077146</v>
      </c>
      <c r="IQ242" s="243">
        <f t="shared" si="1288"/>
        <v>5.1432684765101078</v>
      </c>
      <c r="IR242" s="243">
        <f t="shared" si="1511"/>
        <v>129.61036560805468</v>
      </c>
      <c r="IS242" s="244">
        <v>0</v>
      </c>
      <c r="IT242" s="243">
        <f t="shared" si="1512"/>
        <v>0</v>
      </c>
      <c r="IU242" s="243">
        <f t="shared" si="1289"/>
        <v>0</v>
      </c>
      <c r="IV242" s="244">
        <v>0</v>
      </c>
      <c r="IW242" s="244">
        <v>0</v>
      </c>
      <c r="IX242" s="243">
        <f t="shared" si="1290"/>
        <v>0</v>
      </c>
      <c r="IY242" s="243">
        <f t="shared" si="1291"/>
        <v>0</v>
      </c>
      <c r="IZ242" s="243">
        <f t="shared" si="1513"/>
        <v>0</v>
      </c>
      <c r="JA242" s="244">
        <v>42.377749999999999</v>
      </c>
      <c r="JB242" s="243">
        <f t="shared" si="1514"/>
        <v>9.323105</v>
      </c>
      <c r="JC242" s="244">
        <v>307.989916666667</v>
      </c>
      <c r="JD242" s="243">
        <f t="shared" si="1292"/>
        <v>0</v>
      </c>
      <c r="JE242" s="243">
        <f t="shared" si="1293"/>
        <v>40.868770782997409</v>
      </c>
      <c r="JF242" s="243">
        <f t="shared" si="1294"/>
        <v>20.027977122483222</v>
      </c>
      <c r="JG242" s="243">
        <f t="shared" si="1515"/>
        <v>504.70502348657709</v>
      </c>
      <c r="JH242" s="244">
        <v>20.48</v>
      </c>
      <c r="JI242" s="243">
        <f t="shared" si="1516"/>
        <v>4.5056000000000003</v>
      </c>
      <c r="JJ242" s="244">
        <v>25.82</v>
      </c>
      <c r="JK242" s="243">
        <f t="shared" si="1295"/>
        <v>0</v>
      </c>
      <c r="JL242" s="243">
        <f t="shared" si="1296"/>
        <v>5.7726318950903242</v>
      </c>
      <c r="JM242" s="243">
        <f t="shared" si="1297"/>
        <v>2.8289115947545165</v>
      </c>
      <c r="JN242" s="243">
        <f t="shared" si="1517"/>
        <v>71.288572187813813</v>
      </c>
      <c r="JO242" s="244">
        <v>0</v>
      </c>
      <c r="JP242" s="243">
        <f t="shared" si="1518"/>
        <v>0</v>
      </c>
      <c r="JQ242" s="244">
        <v>0</v>
      </c>
      <c r="JR242" s="243">
        <f t="shared" si="1298"/>
        <v>0</v>
      </c>
      <c r="JS242" s="243">
        <f t="shared" si="1299"/>
        <v>0</v>
      </c>
      <c r="JT242" s="243">
        <f t="shared" si="1300"/>
        <v>0</v>
      </c>
      <c r="JU242" s="243">
        <f t="shared" si="1519"/>
        <v>0</v>
      </c>
      <c r="JV242" s="244">
        <v>1.3442857142857201</v>
      </c>
      <c r="JW242" s="243">
        <f t="shared" si="1520"/>
        <v>0.29574285714285842</v>
      </c>
      <c r="JX242" s="244">
        <v>2.758</v>
      </c>
      <c r="JY242" s="243">
        <f t="shared" si="1301"/>
        <v>0</v>
      </c>
      <c r="JZ242" s="243">
        <f t="shared" si="1302"/>
        <v>0.49971263024050788</v>
      </c>
      <c r="KA242" s="243">
        <f t="shared" si="1303"/>
        <v>0.24488706008345429</v>
      </c>
      <c r="KB242" s="243">
        <f t="shared" si="1521"/>
        <v>6.1711539141030478</v>
      </c>
      <c r="KC242" s="244">
        <v>114.96</v>
      </c>
      <c r="KD242" s="243">
        <f t="shared" si="1522"/>
        <v>25.2912</v>
      </c>
      <c r="KE242" s="244">
        <v>64.653333333333293</v>
      </c>
      <c r="KF242" s="243">
        <f t="shared" si="1304"/>
        <v>0</v>
      </c>
      <c r="KG242" s="243">
        <f t="shared" si="1305"/>
        <v>23.281654868136549</v>
      </c>
      <c r="KH242" s="243">
        <f t="shared" si="1306"/>
        <v>11.409309410073492</v>
      </c>
      <c r="KI242" s="243">
        <f t="shared" si="1523"/>
        <v>287.51459713385196</v>
      </c>
      <c r="KJ242" s="244">
        <v>50.116009166666601</v>
      </c>
      <c r="KK242" s="243">
        <f t="shared" si="1524"/>
        <v>11.025522016666653</v>
      </c>
      <c r="KL242" s="244">
        <v>48.577503333333297</v>
      </c>
      <c r="KM242" s="243">
        <f t="shared" si="1307"/>
        <v>0</v>
      </c>
      <c r="KN242" s="243">
        <f t="shared" si="1308"/>
        <v>12.466491846359959</v>
      </c>
      <c r="KO242" s="243">
        <f t="shared" si="1309"/>
        <v>6.1092763181513261</v>
      </c>
      <c r="KP242" s="243">
        <f t="shared" si="1525"/>
        <v>153.95376321741338</v>
      </c>
      <c r="KQ242" s="243">
        <f t="shared" si="1526"/>
        <v>535.76804488095229</v>
      </c>
      <c r="KR242" s="243">
        <f t="shared" si="1526"/>
        <v>117.86896987380952</v>
      </c>
      <c r="KS242" s="243">
        <f t="shared" si="1527"/>
        <v>862.29319739594632</v>
      </c>
      <c r="KT242" s="243">
        <f t="shared" si="1528"/>
        <v>0</v>
      </c>
      <c r="KU242" s="243">
        <f t="shared" si="1529"/>
        <v>0</v>
      </c>
      <c r="KV242" s="243">
        <f t="shared" si="1530"/>
        <v>0</v>
      </c>
      <c r="KW242" s="243">
        <f t="shared" si="1531"/>
        <v>172.24296324405614</v>
      </c>
      <c r="KX242" s="243">
        <f t="shared" si="1532"/>
        <v>5.5520190410774299</v>
      </c>
      <c r="KY242" s="243">
        <f t="shared" si="1533"/>
        <v>146.92242914523476</v>
      </c>
      <c r="KZ242" s="243">
        <f t="shared" si="1534"/>
        <v>84.40865876973821</v>
      </c>
      <c r="LA242" s="243">
        <f t="shared" si="1534"/>
        <v>2127.0982009974032</v>
      </c>
      <c r="LB242" s="244">
        <v>129.03</v>
      </c>
      <c r="LC242" s="243">
        <f t="shared" si="1535"/>
        <v>28.386600000000001</v>
      </c>
      <c r="LD242" s="243">
        <f t="shared" si="1310"/>
        <v>0</v>
      </c>
      <c r="LE242" s="243">
        <f t="shared" si="1536"/>
        <v>0</v>
      </c>
      <c r="LF242" s="243">
        <f t="shared" si="1537"/>
        <v>0</v>
      </c>
      <c r="LG242" s="244">
        <v>11.2314019462167</v>
      </c>
      <c r="LH242" s="243">
        <f t="shared" si="1311"/>
        <v>19.162116677649426</v>
      </c>
      <c r="LI242" s="243">
        <f t="shared" si="1538"/>
        <v>0.61766492318709165</v>
      </c>
      <c r="LJ242" s="243">
        <f t="shared" si="1539"/>
        <v>16.345194467280059</v>
      </c>
      <c r="LK242" s="243">
        <f t="shared" si="1312"/>
        <v>9.3905059311933083</v>
      </c>
      <c r="LL242" s="243">
        <f t="shared" si="1540"/>
        <v>236.64074946607133</v>
      </c>
      <c r="LM242" s="243">
        <f t="shared" si="1313"/>
        <v>0.54166666784117723</v>
      </c>
      <c r="LN242" s="244">
        <v>6.1545228937110799E-2</v>
      </c>
      <c r="LO242" s="243">
        <f t="shared" si="1541"/>
        <v>1.9838272432769494E-3</v>
      </c>
      <c r="LP242" s="243">
        <f t="shared" si="1542"/>
        <v>5.2497787819218517E-2</v>
      </c>
      <c r="LQ242" s="243">
        <f t="shared" si="1314"/>
        <v>3.0160594838914402E-2</v>
      </c>
      <c r="LR242" s="243">
        <f t="shared" si="1543"/>
        <v>0.7600469899406429</v>
      </c>
      <c r="LS242" s="244">
        <v>591.07570666666595</v>
      </c>
      <c r="LT242" s="243">
        <f t="shared" si="1315"/>
        <v>67.159180813080624</v>
      </c>
      <c r="LU242" s="243">
        <f t="shared" si="1544"/>
        <v>2.1647853917205109</v>
      </c>
      <c r="LV242" s="243">
        <f t="shared" si="1545"/>
        <v>57.286462091811174</v>
      </c>
      <c r="LW242" s="243">
        <f t="shared" si="1316"/>
        <v>32.911744373987332</v>
      </c>
      <c r="LX242" s="243">
        <f t="shared" si="1546"/>
        <v>829.37595822448066</v>
      </c>
      <c r="LY242" s="245">
        <f t="shared" si="1317"/>
        <v>0</v>
      </c>
      <c r="LZ242" s="244">
        <v>0</v>
      </c>
      <c r="MA242" s="249">
        <f t="shared" si="1547"/>
        <v>0</v>
      </c>
      <c r="MB242" s="249">
        <f t="shared" si="1548"/>
        <v>0</v>
      </c>
      <c r="MC242" s="249">
        <f t="shared" si="1318"/>
        <v>0</v>
      </c>
      <c r="MD242" s="247">
        <f t="shared" si="1549"/>
        <v>0</v>
      </c>
      <c r="ME242" s="250">
        <f t="shared" si="1550"/>
        <v>7414.459864743174</v>
      </c>
      <c r="MF242" s="251">
        <f t="shared" si="1597"/>
        <v>2541.8243748448667</v>
      </c>
      <c r="MG242" s="252" t="e">
        <f t="shared" si="1551"/>
        <v>#REF!</v>
      </c>
      <c r="MH242" s="252" t="e">
        <f t="shared" si="1598"/>
        <v>#REF!</v>
      </c>
      <c r="MI242" s="252">
        <f t="shared" si="1552"/>
        <v>591.07570666666595</v>
      </c>
      <c r="MJ242" s="252">
        <f t="shared" si="1553"/>
        <v>0</v>
      </c>
      <c r="MK242" s="252">
        <f t="shared" si="1599"/>
        <v>667.72883333333323</v>
      </c>
      <c r="ML242" s="252">
        <f t="shared" si="1554"/>
        <v>0</v>
      </c>
      <c r="MM242" s="252">
        <f t="shared" si="1555"/>
        <v>0</v>
      </c>
      <c r="MN242" s="252">
        <f t="shared" si="1556"/>
        <v>318.93619999999999</v>
      </c>
      <c r="MO242" s="252">
        <f t="shared" si="1557"/>
        <v>85.128860184587182</v>
      </c>
      <c r="MP242" s="253">
        <f t="shared" si="1558"/>
        <v>2.1815200047302459</v>
      </c>
      <c r="MQ242" s="254">
        <f t="shared" si="1600"/>
        <v>0</v>
      </c>
      <c r="MR242" s="255">
        <f t="shared" si="1559"/>
        <v>0</v>
      </c>
      <c r="MS242" s="255">
        <f t="shared" si="1601"/>
        <v>0</v>
      </c>
      <c r="MT242" s="255">
        <f t="shared" si="1602"/>
        <v>636.62817950139754</v>
      </c>
      <c r="MU242" s="255">
        <f t="shared" si="1319"/>
        <v>20.520848620503468</v>
      </c>
      <c r="MV242" s="255">
        <f t="shared" si="1560"/>
        <v>662.50979045099302</v>
      </c>
      <c r="MW242" s="255" t="e">
        <f t="shared" si="1320"/>
        <v>#REF!</v>
      </c>
      <c r="MX242" s="255" t="e">
        <f t="shared" si="1321"/>
        <v>#REF!</v>
      </c>
      <c r="MY242" s="256" t="e">
        <f t="shared" si="1561"/>
        <v>#REF!</v>
      </c>
      <c r="MZ242" s="254">
        <f t="shared" si="1562"/>
        <v>347.71257928221638</v>
      </c>
      <c r="NA242" s="255">
        <f t="shared" si="1322"/>
        <v>391.87207685105784</v>
      </c>
      <c r="NB242" s="255">
        <f t="shared" si="1563"/>
        <v>1.1688186479796288</v>
      </c>
      <c r="NC242" s="255">
        <f t="shared" si="1323"/>
        <v>1.4493351234947396</v>
      </c>
      <c r="ND242" s="255">
        <f t="shared" si="1564"/>
        <v>355.39652760943522</v>
      </c>
      <c r="NE242" s="255">
        <f t="shared" si="1630"/>
        <v>0.97837922509005726</v>
      </c>
      <c r="NF242" s="256">
        <f t="shared" si="1603"/>
        <v>3.2887734042919736E-3</v>
      </c>
      <c r="NG242" s="257">
        <f t="shared" si="1604"/>
        <v>1.1250434672034673</v>
      </c>
      <c r="NH242" s="254">
        <f t="shared" si="1565"/>
        <v>705.61729989825881</v>
      </c>
      <c r="NI242" s="255">
        <f t="shared" si="1324"/>
        <v>795.23069698533766</v>
      </c>
      <c r="NJ242" s="255" t="e">
        <f t="shared" si="1566"/>
        <v>#REF!</v>
      </c>
      <c r="NK242" s="255" t="e">
        <f t="shared" si="1325"/>
        <v>#REF!</v>
      </c>
      <c r="NL242" s="255">
        <f t="shared" si="1567"/>
        <v>765.5349940410299</v>
      </c>
      <c r="NM242" s="255">
        <f t="shared" si="1605"/>
        <v>0.92173095337355704</v>
      </c>
      <c r="NN242" s="256" t="e">
        <f t="shared" si="1606"/>
        <v>#REF!</v>
      </c>
      <c r="NO242" s="257" t="e">
        <f t="shared" si="1631"/>
        <v>#REF!</v>
      </c>
      <c r="NP242" s="254">
        <f t="shared" si="1568"/>
        <v>90.274341089139838</v>
      </c>
      <c r="NQ242" s="255">
        <f t="shared" si="1326"/>
        <v>101.7391824074606</v>
      </c>
      <c r="NR242" s="255">
        <f t="shared" si="1569"/>
        <v>79.394230448633238</v>
      </c>
      <c r="NS242" s="255">
        <f t="shared" si="1327"/>
        <v>98.448845756305218</v>
      </c>
      <c r="NT242" s="255">
        <f t="shared" si="1570"/>
        <v>850.2240617481965</v>
      </c>
      <c r="NU242" s="255">
        <f t="shared" si="1571"/>
        <v>0.10617711865684132</v>
      </c>
      <c r="NV242" s="256">
        <f t="shared" si="1572"/>
        <v>9.3380361742981033E-2</v>
      </c>
      <c r="NW242" s="257">
        <f t="shared" si="1328"/>
        <v>1.0358957808877343</v>
      </c>
      <c r="NX242" s="254">
        <f t="shared" si="1573"/>
        <v>24.358413137910926</v>
      </c>
      <c r="NY242" s="255">
        <f t="shared" si="1329"/>
        <v>27.451931606425614</v>
      </c>
      <c r="NZ242" s="255">
        <f t="shared" si="1574"/>
        <v>8.6759724030619184E-2</v>
      </c>
      <c r="OA242" s="255">
        <f t="shared" si="1330"/>
        <v>0.10758205779796778</v>
      </c>
      <c r="OB242" s="255">
        <f t="shared" si="1575"/>
        <v>26.380572135919866</v>
      </c>
      <c r="OC242" s="255">
        <f t="shared" si="1607"/>
        <v>0.92334665876121913</v>
      </c>
      <c r="OD242" s="256">
        <f t="shared" si="1608"/>
        <v>3.2887734042919745E-3</v>
      </c>
      <c r="OE242" s="257">
        <f t="shared" si="1609"/>
        <v>1.1180543312797049</v>
      </c>
      <c r="OF242" s="254">
        <f t="shared" si="1576"/>
        <v>0</v>
      </c>
      <c r="OG242" s="255">
        <f t="shared" si="1331"/>
        <v>0</v>
      </c>
      <c r="OH242" s="255">
        <f t="shared" si="1577"/>
        <v>0</v>
      </c>
      <c r="OI242" s="255">
        <f t="shared" si="1332"/>
        <v>0</v>
      </c>
      <c r="OJ242" s="255">
        <f t="shared" si="1578"/>
        <v>0</v>
      </c>
      <c r="OK242" s="255"/>
      <c r="OL242" s="256"/>
      <c r="OM242" s="257"/>
      <c r="ON242" s="258"/>
      <c r="OO242" s="254">
        <f t="shared" si="1579"/>
        <v>0</v>
      </c>
      <c r="OP242" s="255">
        <f t="shared" si="1333"/>
        <v>0</v>
      </c>
      <c r="OQ242" s="255">
        <f t="shared" si="1580"/>
        <v>0</v>
      </c>
      <c r="OR242" s="255">
        <f t="shared" si="1334"/>
        <v>0</v>
      </c>
      <c r="OS242" s="255">
        <f t="shared" si="1581"/>
        <v>0</v>
      </c>
      <c r="OT242" s="255"/>
      <c r="OU242" s="256"/>
      <c r="OV242" s="257"/>
      <c r="OW242" s="258"/>
      <c r="OX242" s="254">
        <f t="shared" si="1582"/>
        <v>618.12293104885396</v>
      </c>
      <c r="OY242" s="255">
        <f t="shared" si="1335"/>
        <v>696.62454329205843</v>
      </c>
      <c r="OZ242" s="255">
        <f t="shared" si="1583"/>
        <v>3.1579378883075457</v>
      </c>
      <c r="PA242" s="255">
        <f t="shared" si="1336"/>
        <v>3.9158429815013567</v>
      </c>
      <c r="PB242" s="255">
        <f t="shared" si="1584"/>
        <v>960.21753404668027</v>
      </c>
      <c r="PC242" s="255">
        <f t="shared" si="1218"/>
        <v>0.64373218477262717</v>
      </c>
      <c r="PD242" s="259">
        <f t="shared" si="1337"/>
        <v>3.2887734042919745E-3</v>
      </c>
      <c r="PE242" s="257">
        <f t="shared" si="1219"/>
        <v>1.0825432930831538</v>
      </c>
      <c r="PF242" s="254">
        <f t="shared" si="1338"/>
        <v>10.06573612075899</v>
      </c>
      <c r="PG242" s="255">
        <f t="shared" si="1339"/>
        <v>11.344084608095381</v>
      </c>
      <c r="PH242" s="255">
        <f t="shared" si="1585"/>
        <v>0.31178021844389409</v>
      </c>
      <c r="PI242" s="255">
        <f t="shared" si="1340"/>
        <v>0.38660747087042868</v>
      </c>
      <c r="PJ242" s="255">
        <f t="shared" si="1341"/>
        <v>94.801368196453154</v>
      </c>
      <c r="PK242" s="255">
        <f t="shared" si="1610"/>
        <v>0.1061771186666859</v>
      </c>
      <c r="PL242" s="259">
        <f t="shared" si="1611"/>
        <v>3.2887734045969059E-3</v>
      </c>
      <c r="PM242" s="257">
        <f t="shared" si="1612"/>
        <v>1.0142737996877724</v>
      </c>
      <c r="PN242" s="254">
        <f t="shared" si="1342"/>
        <v>0.25794548008933904</v>
      </c>
      <c r="PO242" s="255">
        <f t="shared" si="1343"/>
        <v>0.29070455606068513</v>
      </c>
      <c r="PP242" s="255">
        <f t="shared" si="1586"/>
        <v>7.989708568160352E-3</v>
      </c>
      <c r="PQ242" s="255">
        <f t="shared" si="1344"/>
        <v>9.9072386245188365E-3</v>
      </c>
      <c r="PR242" s="255">
        <f t="shared" si="1345"/>
        <v>2.4293885851158619</v>
      </c>
      <c r="PS242" s="255">
        <f t="shared" si="1613"/>
        <v>0.1061771186666859</v>
      </c>
      <c r="PT242" s="259">
        <f t="shared" si="1614"/>
        <v>3.2887734045969055E-3</v>
      </c>
      <c r="PU242" s="257">
        <f t="shared" si="1615"/>
        <v>1.0142737996877724</v>
      </c>
      <c r="PV242" s="254">
        <f t="shared" si="1346"/>
        <v>53.879738631859951</v>
      </c>
      <c r="PW242" s="255">
        <f t="shared" si="1347"/>
        <v>60.722465438106163</v>
      </c>
      <c r="PX242" s="255">
        <f t="shared" si="1348"/>
        <v>0.17870928032453334</v>
      </c>
      <c r="PY242" s="255">
        <f t="shared" si="1349"/>
        <v>0.22159950760242134</v>
      </c>
      <c r="PZ242" s="255">
        <f t="shared" si="1350"/>
        <v>54.339189222130933</v>
      </c>
      <c r="QA242" s="255">
        <f t="shared" si="1587"/>
        <v>0.99154476544740455</v>
      </c>
      <c r="QB242" s="259">
        <f t="shared" si="1351"/>
        <v>3.2887734042919749E-3</v>
      </c>
      <c r="QC242" s="257">
        <f t="shared" si="1588"/>
        <v>1.1267154908288504</v>
      </c>
      <c r="QD242" s="254">
        <f t="shared" si="1352"/>
        <v>236.14014420443286</v>
      </c>
      <c r="QE242" s="255">
        <f t="shared" si="1353"/>
        <v>266.12994251839581</v>
      </c>
      <c r="QF242" s="255">
        <f t="shared" si="1354"/>
        <v>0.79044658186440386</v>
      </c>
      <c r="QG242" s="255">
        <f t="shared" si="1355"/>
        <v>0.98015376151186073</v>
      </c>
      <c r="QH242" s="255">
        <f t="shared" si="1356"/>
        <v>240.34692716525896</v>
      </c>
      <c r="QI242" s="255">
        <f t="shared" si="1616"/>
        <v>0.98249703871631533</v>
      </c>
      <c r="QJ242" s="259">
        <f t="shared" si="1617"/>
        <v>3.2887734042919741E-3</v>
      </c>
      <c r="QK242" s="257">
        <f t="shared" si="1618"/>
        <v>1.125566429534002</v>
      </c>
      <c r="QL242" s="254">
        <f t="shared" si="1357"/>
        <v>832.88237831194829</v>
      </c>
      <c r="QM242" s="255">
        <f t="shared" si="1358"/>
        <v>938.65844035756572</v>
      </c>
      <c r="QN242" s="255">
        <f t="shared" si="1359"/>
        <v>5.5520190410774299</v>
      </c>
      <c r="QO242" s="255">
        <f t="shared" si="1360"/>
        <v>6.8845036109360134</v>
      </c>
      <c r="QP242" s="255">
        <f t="shared" si="1589"/>
        <v>1688.1731753947643</v>
      </c>
      <c r="QQ242" s="255">
        <f t="shared" si="1590"/>
        <v>0.49336311608978511</v>
      </c>
      <c r="QR242" s="259">
        <f t="shared" si="1361"/>
        <v>3.2887734042919736E-3</v>
      </c>
      <c r="QS242" s="257">
        <f t="shared" si="1591"/>
        <v>1.0634464213604327</v>
      </c>
      <c r="QT242" s="254">
        <f t="shared" si="1362"/>
        <v>177.3577372500817</v>
      </c>
      <c r="QU242" s="255">
        <f t="shared" si="1363"/>
        <v>199.88216988084207</v>
      </c>
      <c r="QV242" s="255">
        <f t="shared" si="1364"/>
        <v>0.61766492318709165</v>
      </c>
      <c r="QW242" s="255">
        <f t="shared" si="1365"/>
        <v>0.76590450475199368</v>
      </c>
      <c r="QX242" s="255">
        <f t="shared" si="1366"/>
        <v>187.81011862386615</v>
      </c>
      <c r="QY242" s="255">
        <f t="shared" si="1619"/>
        <v>0.94434601580377153</v>
      </c>
      <c r="QZ242" s="259">
        <f t="shared" si="1620"/>
        <v>3.2887734042919736E-3</v>
      </c>
      <c r="RA242" s="257">
        <f t="shared" si="1621"/>
        <v>1.120721249624109</v>
      </c>
      <c r="RB242" s="254">
        <f t="shared" si="1367"/>
        <v>6.4047301139446594E-2</v>
      </c>
      <c r="RC242" s="255">
        <f t="shared" si="1368"/>
        <v>7.2181308384156317E-2</v>
      </c>
      <c r="RD242" s="255">
        <f t="shared" si="1592"/>
        <v>1.9838272432769494E-3</v>
      </c>
      <c r="RE242" s="255">
        <f t="shared" si="1369"/>
        <v>2.4599457816634174E-3</v>
      </c>
      <c r="RF242" s="255">
        <f t="shared" si="1370"/>
        <v>0.60321189677828801</v>
      </c>
      <c r="RG242" s="255">
        <f t="shared" si="1622"/>
        <v>0.1061771186568413</v>
      </c>
      <c r="RH242" s="259">
        <f t="shared" si="1623"/>
        <v>3.2887734042919745E-3</v>
      </c>
      <c r="RI242" s="257">
        <f t="shared" si="1624"/>
        <v>1.0142737996864488</v>
      </c>
      <c r="RJ242" s="254">
        <f t="shared" si="1371"/>
        <v>69.889483752009625</v>
      </c>
      <c r="RK242" s="255">
        <f t="shared" si="1372"/>
        <v>78.765448188514853</v>
      </c>
      <c r="RL242" s="255">
        <f t="shared" si="1593"/>
        <v>2.1647853917205109</v>
      </c>
      <c r="RM242" s="255">
        <f t="shared" si="1373"/>
        <v>2.6843338857334333</v>
      </c>
      <c r="RN242" s="255">
        <f t="shared" si="1374"/>
        <v>658.23488747974659</v>
      </c>
      <c r="RO242" s="255">
        <f t="shared" si="1625"/>
        <v>0.10617711865684128</v>
      </c>
      <c r="RP242" s="259">
        <f t="shared" si="1626"/>
        <v>3.2887734042919745E-3</v>
      </c>
      <c r="RQ242" s="257">
        <f t="shared" si="1627"/>
        <v>1.0142737996864488</v>
      </c>
      <c r="RR242" s="254">
        <f t="shared" si="1375"/>
        <v>0</v>
      </c>
      <c r="RS242" s="255">
        <f t="shared" si="1376"/>
        <v>0</v>
      </c>
      <c r="RT242" s="255">
        <f t="shared" si="1594"/>
        <v>0</v>
      </c>
      <c r="RU242" s="255">
        <f t="shared" si="1377"/>
        <v>0</v>
      </c>
      <c r="RV242" s="255">
        <f t="shared" si="1378"/>
        <v>0</v>
      </c>
      <c r="RW242" s="255"/>
      <c r="RX242" s="259"/>
      <c r="RY242" s="257"/>
      <c r="RZ242" s="260"/>
      <c r="SA242" s="242" t="e">
        <f t="shared" si="1379"/>
        <v>#REF!</v>
      </c>
      <c r="SB242" s="242">
        <f t="shared" si="1380"/>
        <v>0.27271053645012044</v>
      </c>
      <c r="SC242" s="242">
        <f t="shared" si="1381"/>
        <v>0.40358499623386129</v>
      </c>
      <c r="SD242" s="242">
        <f t="shared" si="1382"/>
        <v>1.9677756230522807E-2</v>
      </c>
      <c r="SE242" s="242">
        <f t="shared" si="1383"/>
        <v>0</v>
      </c>
      <c r="SF242" s="262">
        <v>0</v>
      </c>
      <c r="SG242" s="242">
        <f t="shared" si="1384"/>
        <v>0</v>
      </c>
      <c r="SH242" s="262">
        <v>0</v>
      </c>
      <c r="SI242" s="242">
        <f t="shared" si="1385"/>
        <v>0.61975603529010559</v>
      </c>
      <c r="SJ242" s="242">
        <f t="shared" si="1386"/>
        <v>4.4019482906449324E-2</v>
      </c>
      <c r="SK242" s="242">
        <f t="shared" si="1387"/>
        <v>1.1157011796565498E-3</v>
      </c>
      <c r="SL242" s="242">
        <f t="shared" si="1388"/>
        <v>4.1913816258833232E-2</v>
      </c>
      <c r="SM242" s="242">
        <f t="shared" si="1389"/>
        <v>0.18481800772948315</v>
      </c>
      <c r="SN242" s="242">
        <f t="shared" si="1390"/>
        <v>1.0011284610687112</v>
      </c>
      <c r="SO242" s="242">
        <f t="shared" si="1391"/>
        <v>0.14177123807744979</v>
      </c>
      <c r="SP242" s="242">
        <f t="shared" si="1392"/>
        <v>2.0285475993728978E-4</v>
      </c>
      <c r="SQ242" s="242">
        <f t="shared" si="1393"/>
        <v>0.30590497798543292</v>
      </c>
      <c r="SR242" s="242">
        <f t="shared" si="1394"/>
        <v>0</v>
      </c>
      <c r="SS242" s="242" t="e">
        <f t="shared" si="1395"/>
        <v>#REF!</v>
      </c>
      <c r="ST242" s="242" t="e">
        <f t="shared" si="1396"/>
        <v>#REF!</v>
      </c>
      <c r="SU242" s="242" t="e">
        <f t="shared" si="1628"/>
        <v>#REF!</v>
      </c>
      <c r="SV242" s="242" t="e">
        <f t="shared" si="1629"/>
        <v>#REF!</v>
      </c>
      <c r="SW242" s="242" t="e">
        <f t="shared" si="1397"/>
        <v>#REF!</v>
      </c>
      <c r="SX242" s="242" t="e">
        <f t="shared" si="1397"/>
        <v>#REF!</v>
      </c>
      <c r="SY242" s="242" t="e">
        <f t="shared" si="1397"/>
        <v>#REF!</v>
      </c>
      <c r="SZ242" s="263" t="e">
        <f t="shared" si="1222"/>
        <v>#REF!</v>
      </c>
      <c r="TA242" s="264">
        <f t="shared" si="1398"/>
        <v>1404.9689499999999</v>
      </c>
      <c r="TB242" s="264">
        <f t="shared" si="1399"/>
        <v>666.46668</v>
      </c>
      <c r="TC242" s="264">
        <f t="shared" si="1400"/>
        <v>1071.1857199999999</v>
      </c>
      <c r="TD242" s="264">
        <f t="shared" si="1401"/>
        <v>48.390320000000003</v>
      </c>
      <c r="TE242" s="264">
        <f t="shared" si="1402"/>
        <v>0</v>
      </c>
      <c r="TF242" s="264">
        <f t="shared" si="1402"/>
        <v>0</v>
      </c>
      <c r="TG242" s="264">
        <f t="shared" si="1403"/>
        <v>1574.060125</v>
      </c>
      <c r="TH242" s="264">
        <f t="shared" si="1404"/>
        <v>119.32612999999999</v>
      </c>
      <c r="TI242" s="264">
        <f t="shared" si="1405"/>
        <v>3.0243950000000002</v>
      </c>
      <c r="TJ242" s="264">
        <f t="shared" si="1406"/>
        <v>102.27953999999998</v>
      </c>
      <c r="TK242" s="264">
        <f t="shared" si="1407"/>
        <v>451.45969000000002</v>
      </c>
      <c r="TL242" s="264">
        <f t="shared" si="1408"/>
        <v>2588.33223</v>
      </c>
      <c r="TM242" s="264">
        <f t="shared" si="1409"/>
        <v>347.80542499999996</v>
      </c>
      <c r="TN242" s="264">
        <f t="shared" si="1410"/>
        <v>0.54988999999999999</v>
      </c>
      <c r="TO242" s="264">
        <f t="shared" si="1411"/>
        <v>829.23411999999985</v>
      </c>
      <c r="TP242" s="264">
        <f t="shared" si="1411"/>
        <v>0</v>
      </c>
      <c r="TQ242" s="264"/>
      <c r="TR242" s="264"/>
      <c r="TS242" s="264" t="e">
        <f t="shared" si="1412"/>
        <v>#REF!</v>
      </c>
      <c r="TT242" s="264">
        <f t="shared" si="1413"/>
        <v>749.80398444278364</v>
      </c>
      <c r="TU242" s="264">
        <f t="shared" si="1414"/>
        <v>1109.6367678951899</v>
      </c>
      <c r="TV242" s="264">
        <f t="shared" si="1415"/>
        <v>54.10300686801093</v>
      </c>
      <c r="TW242" s="264">
        <f t="shared" si="1415"/>
        <v>0</v>
      </c>
      <c r="TX242" s="264">
        <f t="shared" si="1416"/>
        <v>0</v>
      </c>
      <c r="TY242" s="264">
        <f t="shared" si="1417"/>
        <v>1703.9882312283808</v>
      </c>
      <c r="TZ242" s="264">
        <f t="shared" si="1418"/>
        <v>121.02936727713708</v>
      </c>
      <c r="UA242" s="264">
        <f t="shared" si="1419"/>
        <v>3.0675646084067005</v>
      </c>
      <c r="UB242" s="264">
        <f t="shared" si="1420"/>
        <v>115.23994211284902</v>
      </c>
      <c r="UC242" s="264">
        <f t="shared" si="1421"/>
        <v>508.1478713518274</v>
      </c>
      <c r="UD242" s="264">
        <f t="shared" si="1422"/>
        <v>2752.552647285368</v>
      </c>
      <c r="UE242" s="264">
        <f t="shared" si="1423"/>
        <v>389.79293053204429</v>
      </c>
      <c r="UF242" s="264">
        <f t="shared" si="1424"/>
        <v>0.5577390197095814</v>
      </c>
      <c r="UG242" s="264">
        <f t="shared" si="1425"/>
        <v>841.07044172204849</v>
      </c>
      <c r="UH242" s="264">
        <f t="shared" si="1425"/>
        <v>0</v>
      </c>
      <c r="UI242" s="191"/>
      <c r="UJ242" s="191"/>
      <c r="UK242" s="191"/>
      <c r="UL242" s="191"/>
      <c r="UM242" s="189"/>
      <c r="UN242" s="191"/>
      <c r="UO242" s="191"/>
      <c r="UP242" s="191"/>
      <c r="UQ242" s="191"/>
      <c r="UR242" s="191"/>
      <c r="US242" s="191"/>
      <c r="UT242" s="191"/>
      <c r="UU242" s="191"/>
      <c r="UV242" s="192"/>
      <c r="UW242" s="191"/>
      <c r="UX242" s="191"/>
      <c r="UY242" s="191"/>
      <c r="UZ242" s="191"/>
      <c r="VA242" s="191"/>
      <c r="VB242" s="191"/>
      <c r="VC242" s="191"/>
      <c r="VD242" s="191"/>
      <c r="VE242" s="191"/>
      <c r="VF242" s="191"/>
      <c r="VG242" s="191"/>
      <c r="VH242" s="191"/>
      <c r="VI242" s="191"/>
      <c r="VJ242" s="191"/>
      <c r="VK242" s="191"/>
      <c r="VL242" s="191"/>
      <c r="VM242" s="191"/>
      <c r="VN242" s="219"/>
      <c r="VO242" s="191"/>
      <c r="VP242" s="191"/>
      <c r="VQ242" s="191"/>
      <c r="VR242" s="191"/>
      <c r="VS242" s="191"/>
      <c r="VT242" s="191"/>
      <c r="VU242" s="191"/>
      <c r="VV242" s="191"/>
    </row>
    <row r="243" spans="1:594" ht="23.1" hidden="1" customHeight="1" thickBot="1" x14ac:dyDescent="0.35">
      <c r="A243" s="265">
        <v>206</v>
      </c>
      <c r="B243" s="266" t="s">
        <v>206</v>
      </c>
      <c r="C243" s="265">
        <v>5</v>
      </c>
      <c r="D243" s="267">
        <v>2789.23</v>
      </c>
      <c r="E243" s="239"/>
      <c r="F243" s="240">
        <f t="shared" si="1426"/>
        <v>2789.23</v>
      </c>
      <c r="G243" s="240"/>
      <c r="H243" s="268">
        <f>1244</f>
        <v>1244</v>
      </c>
      <c r="I243" s="269">
        <v>3.2705000000000002</v>
      </c>
      <c r="J243" s="269">
        <v>3.2705000000000002</v>
      </c>
      <c r="K243" s="269">
        <f t="shared" si="1220"/>
        <v>2.6659000000000002</v>
      </c>
      <c r="L243" s="269">
        <f t="shared" si="1221"/>
        <v>2.9069000000000003</v>
      </c>
      <c r="M243" s="269">
        <v>0.50490000000000002</v>
      </c>
      <c r="N243" s="269">
        <v>0.24099999999999999</v>
      </c>
      <c r="O243" s="269">
        <v>0.36359999999999998</v>
      </c>
      <c r="P243" s="269">
        <v>1.7399999999999999E-2</v>
      </c>
      <c r="Q243" s="269">
        <v>0</v>
      </c>
      <c r="R243" s="269">
        <v>0</v>
      </c>
      <c r="S243" s="269">
        <v>0.56530000000000002</v>
      </c>
      <c r="T243" s="269">
        <v>4.2799999999999998E-2</v>
      </c>
      <c r="U243" s="269">
        <v>1.1000000000000001E-3</v>
      </c>
      <c r="V243" s="269">
        <v>3.6700000000000003E-2</v>
      </c>
      <c r="W243" s="269">
        <v>0.1588</v>
      </c>
      <c r="X243" s="269">
        <v>0.92989999999999995</v>
      </c>
      <c r="Y243" s="269">
        <v>0.1118</v>
      </c>
      <c r="Z243" s="269">
        <v>2.0000000000000001E-4</v>
      </c>
      <c r="AA243" s="269">
        <v>0.29699999999999999</v>
      </c>
      <c r="AB243" s="269">
        <v>0</v>
      </c>
      <c r="AC243" s="244">
        <v>256.22000000000003</v>
      </c>
      <c r="AD243" s="243">
        <f t="shared" si="1217"/>
        <v>56.368400000000008</v>
      </c>
      <c r="AE243" s="243">
        <f t="shared" si="1223"/>
        <v>0</v>
      </c>
      <c r="AF243" s="243">
        <f t="shared" si="1427"/>
        <v>0</v>
      </c>
      <c r="AG243" s="243">
        <f t="shared" si="1428"/>
        <v>0</v>
      </c>
      <c r="AH243" s="244">
        <v>9.2351464939166608</v>
      </c>
      <c r="AI243" s="243">
        <f t="shared" si="1224"/>
        <v>36.566222406228199</v>
      </c>
      <c r="AJ243" s="243">
        <f t="shared" si="1429"/>
        <v>1.1786627403291434</v>
      </c>
      <c r="AK243" s="243">
        <f t="shared" si="1430"/>
        <v>31.190813949105419</v>
      </c>
      <c r="AL243" s="243">
        <f t="shared" si="1225"/>
        <v>17.919488445007243</v>
      </c>
      <c r="AM243" s="243">
        <f t="shared" si="1431"/>
        <v>451.57110881418254</v>
      </c>
      <c r="AN243" s="244">
        <v>517.30999999999995</v>
      </c>
      <c r="AO243" s="244">
        <v>113.8082</v>
      </c>
      <c r="AP243" s="243">
        <f t="shared" si="1432"/>
        <v>0</v>
      </c>
      <c r="AQ243" s="243">
        <f t="shared" si="1433"/>
        <v>0</v>
      </c>
      <c r="AR243" s="243">
        <f t="shared" si="1434"/>
        <v>0</v>
      </c>
      <c r="AS243" s="244">
        <v>55.248718008375</v>
      </c>
      <c r="AT243" s="244" t="e">
        <f t="shared" si="1226"/>
        <v>#REF!</v>
      </c>
      <c r="AU243" s="243">
        <f t="shared" si="1227"/>
        <v>77.986355099240839</v>
      </c>
      <c r="AV243" s="243">
        <f t="shared" si="1435"/>
        <v>2.5137847160798463</v>
      </c>
      <c r="AW243" s="243">
        <f t="shared" si="1436"/>
        <v>66.52199030696093</v>
      </c>
      <c r="AX243" s="243">
        <f t="shared" si="1228"/>
        <v>38.21766365538079</v>
      </c>
      <c r="AY243" s="243">
        <f t="shared" si="1437"/>
        <v>963.08512411559582</v>
      </c>
      <c r="AZ243" s="244">
        <v>124</v>
      </c>
      <c r="BA243" s="243">
        <f t="shared" si="1438"/>
        <v>632.04866666666658</v>
      </c>
      <c r="BB243" s="243">
        <f t="shared" si="1439"/>
        <v>65.913646666666651</v>
      </c>
      <c r="BC243" s="243">
        <f t="shared" si="1440"/>
        <v>52.730917333333323</v>
      </c>
      <c r="BD243" s="243">
        <f t="shared" si="1441"/>
        <v>13.182729333333327</v>
      </c>
      <c r="BE243" s="244">
        <v>24.717617499999999</v>
      </c>
      <c r="BF243" s="243">
        <f t="shared" si="1442"/>
        <v>19.774094000000002</v>
      </c>
      <c r="BG243" s="243">
        <f t="shared" si="1443"/>
        <v>4.9435234999999977</v>
      </c>
      <c r="BH243" s="243">
        <f t="shared" si="1229"/>
        <v>82.112310821448204</v>
      </c>
      <c r="BI243" s="243">
        <f t="shared" si="1444"/>
        <v>2.6467793203347645</v>
      </c>
      <c r="BJ243" s="243">
        <f t="shared" si="1445"/>
        <v>70.041410931381165</v>
      </c>
      <c r="BK243" s="243">
        <f t="shared" si="1230"/>
        <v>40.239612082739072</v>
      </c>
      <c r="BL243" s="243">
        <f t="shared" si="1446"/>
        <v>1014.0382244850246</v>
      </c>
      <c r="BM243" s="244">
        <v>17.66</v>
      </c>
      <c r="BN243" s="243">
        <f t="shared" si="1447"/>
        <v>3.8852000000000002</v>
      </c>
      <c r="BO243" s="243">
        <f t="shared" si="1231"/>
        <v>0</v>
      </c>
      <c r="BP243" s="243">
        <f t="shared" si="1448"/>
        <v>0</v>
      </c>
      <c r="BQ243" s="243">
        <f t="shared" si="1449"/>
        <v>0</v>
      </c>
      <c r="BR243" s="244">
        <v>2.1310202676666701</v>
      </c>
      <c r="BS243" s="243">
        <f t="shared" si="1232"/>
        <v>2.6901385727619909</v>
      </c>
      <c r="BT243" s="243">
        <f t="shared" si="1450"/>
        <v>8.6712979722420355E-2</v>
      </c>
      <c r="BU243" s="243">
        <f t="shared" si="1451"/>
        <v>2.2946754189746312</v>
      </c>
      <c r="BV243" s="243">
        <f t="shared" si="1233"/>
        <v>1.3183179420214333</v>
      </c>
      <c r="BW243" s="243">
        <f t="shared" si="1452"/>
        <v>33.221612138940117</v>
      </c>
      <c r="BX243" s="244">
        <v>0</v>
      </c>
      <c r="BY243" s="243">
        <f t="shared" si="1234"/>
        <v>0</v>
      </c>
      <c r="BZ243" s="243">
        <f t="shared" si="1453"/>
        <v>0</v>
      </c>
      <c r="CA243" s="243">
        <f t="shared" si="1454"/>
        <v>0</v>
      </c>
      <c r="CB243" s="243">
        <f t="shared" si="1235"/>
        <v>0</v>
      </c>
      <c r="CC243" s="243">
        <f t="shared" si="1455"/>
        <v>0</v>
      </c>
      <c r="CD243" s="245"/>
      <c r="CE243" s="243">
        <f t="shared" si="1236"/>
        <v>0</v>
      </c>
      <c r="CF243" s="243">
        <f t="shared" si="1456"/>
        <v>0</v>
      </c>
      <c r="CG243" s="243">
        <f t="shared" si="1457"/>
        <v>0</v>
      </c>
      <c r="CH243" s="243">
        <f t="shared" si="1237"/>
        <v>0</v>
      </c>
      <c r="CI243" s="243">
        <f t="shared" si="1458"/>
        <v>0</v>
      </c>
      <c r="CJ243" s="245"/>
      <c r="CK243" s="243">
        <f t="shared" si="1238"/>
        <v>0</v>
      </c>
      <c r="CL243" s="243">
        <f t="shared" si="1459"/>
        <v>0</v>
      </c>
      <c r="CM243" s="243">
        <f t="shared" si="1460"/>
        <v>0</v>
      </c>
      <c r="CN243" s="243">
        <f t="shared" si="1239"/>
        <v>0</v>
      </c>
      <c r="CO243" s="243">
        <f t="shared" si="1461"/>
        <v>0</v>
      </c>
      <c r="CP243" s="243">
        <v>0</v>
      </c>
      <c r="CQ243" s="243">
        <f t="shared" si="1240"/>
        <v>0</v>
      </c>
      <c r="CR243" s="243">
        <f t="shared" si="1595"/>
        <v>0</v>
      </c>
      <c r="CS243" s="243">
        <f t="shared" si="1462"/>
        <v>0</v>
      </c>
      <c r="CT243" s="243">
        <f t="shared" si="1241"/>
        <v>0</v>
      </c>
      <c r="CU243" s="243">
        <f t="shared" si="1463"/>
        <v>0</v>
      </c>
      <c r="CV243" s="243"/>
      <c r="CW243" s="243">
        <f t="shared" si="1242"/>
        <v>0</v>
      </c>
      <c r="CX243" s="243">
        <f t="shared" si="1596"/>
        <v>0</v>
      </c>
      <c r="CY243" s="243">
        <f t="shared" si="1464"/>
        <v>0</v>
      </c>
      <c r="CZ243" s="243">
        <f t="shared" si="1243"/>
        <v>0</v>
      </c>
      <c r="DA243" s="243">
        <f t="shared" si="1465"/>
        <v>0</v>
      </c>
      <c r="DB243" s="244">
        <v>26.87</v>
      </c>
      <c r="DC243" s="243">
        <f t="shared" si="1466"/>
        <v>5.9114000000000004</v>
      </c>
      <c r="DD243" s="243">
        <f t="shared" si="1244"/>
        <v>0</v>
      </c>
      <c r="DE243" s="244">
        <v>1.11332748125</v>
      </c>
      <c r="DF243" s="244">
        <v>0.11562428112500001</v>
      </c>
      <c r="DG243" s="243">
        <f t="shared" si="1245"/>
        <v>3.864322857061572</v>
      </c>
      <c r="DH243" s="243">
        <f t="shared" si="1246"/>
        <v>1.8937337309718292</v>
      </c>
      <c r="DI243" s="243">
        <f t="shared" si="1467"/>
        <v>47.722090020490093</v>
      </c>
      <c r="DJ243" s="244">
        <v>196.41</v>
      </c>
      <c r="DK243" s="243">
        <f t="shared" si="1468"/>
        <v>43.2102</v>
      </c>
      <c r="DL243" s="243">
        <f t="shared" si="1247"/>
        <v>0</v>
      </c>
      <c r="DM243" s="244">
        <v>8.2078860476400095</v>
      </c>
      <c r="DN243" s="244">
        <v>9.1304719550000009</v>
      </c>
      <c r="DO243" s="243">
        <f t="shared" si="1248"/>
        <v>29.196135222149859</v>
      </c>
      <c r="DP243" s="243">
        <f t="shared" si="1249"/>
        <v>14.307734661239493</v>
      </c>
      <c r="DQ243" s="243">
        <f t="shared" si="1469"/>
        <v>360.55491346323521</v>
      </c>
      <c r="DR243" s="244">
        <v>41.39</v>
      </c>
      <c r="DS243" s="243">
        <f t="shared" si="1470"/>
        <v>9.1058000000000003</v>
      </c>
      <c r="DT243" s="243">
        <f t="shared" si="1250"/>
        <v>0</v>
      </c>
      <c r="DU243" s="244">
        <v>1.75070035792</v>
      </c>
      <c r="DV243" s="244">
        <v>0</v>
      </c>
      <c r="DW243" s="243">
        <f t="shared" si="1251"/>
        <v>5.9363498191730262</v>
      </c>
      <c r="DX243" s="243">
        <f t="shared" si="1252"/>
        <v>2.9091425088546519</v>
      </c>
      <c r="DY243" s="243">
        <f t="shared" si="1253"/>
        <v>73.310391223137216</v>
      </c>
      <c r="DZ243" s="244">
        <v>145.94</v>
      </c>
      <c r="EA243" s="243">
        <f t="shared" si="1471"/>
        <v>32.1068</v>
      </c>
      <c r="EB243" s="243">
        <f t="shared" si="1254"/>
        <v>0</v>
      </c>
      <c r="EC243" s="244">
        <v>6.0436342748549903</v>
      </c>
      <c r="ED243" s="244">
        <v>6.4936990750000007E-2</v>
      </c>
      <c r="EE243" s="243">
        <f t="shared" si="1255"/>
        <v>20.924094387627182</v>
      </c>
      <c r="EF243" s="243">
        <f t="shared" si="1256"/>
        <v>10.253973282661608</v>
      </c>
      <c r="EG243" s="243">
        <f t="shared" si="1257"/>
        <v>258.4001267230725</v>
      </c>
      <c r="EH243" s="244">
        <v>11.15</v>
      </c>
      <c r="EI243" s="243">
        <f t="shared" si="1472"/>
        <v>2.4530000000000003</v>
      </c>
      <c r="EJ243" s="243">
        <f t="shared" si="1258"/>
        <v>0</v>
      </c>
      <c r="EK243" s="244">
        <v>0.47023162756999898</v>
      </c>
      <c r="EL243" s="244">
        <v>0</v>
      </c>
      <c r="EM243" s="243">
        <f t="shared" si="1259"/>
        <v>1.5990281732782312</v>
      </c>
      <c r="EN243" s="243">
        <f t="shared" si="1260"/>
        <v>0.78361299004241169</v>
      </c>
      <c r="EO243" s="243">
        <f t="shared" si="1473"/>
        <v>19.747047349068772</v>
      </c>
      <c r="EP243" s="244">
        <v>0</v>
      </c>
      <c r="EQ243" s="244">
        <v>323.55068</v>
      </c>
      <c r="ER243" s="244">
        <v>0</v>
      </c>
      <c r="ES243" s="244">
        <v>0</v>
      </c>
      <c r="ET243" s="244">
        <v>0</v>
      </c>
      <c r="EU243" s="243">
        <f t="shared" si="1261"/>
        <v>36.762462701870724</v>
      </c>
      <c r="EV243" s="243">
        <f t="shared" si="1474"/>
        <v>1.1849882809347714</v>
      </c>
      <c r="EW243" s="243">
        <f t="shared" si="1475"/>
        <v>31.358205988750754</v>
      </c>
      <c r="EX243" s="243">
        <f t="shared" si="1262"/>
        <v>18.015657135093537</v>
      </c>
      <c r="EY243" s="243">
        <f t="shared" si="1476"/>
        <v>453.9945598043571</v>
      </c>
      <c r="EZ243" s="245">
        <f t="shared" si="1477"/>
        <v>421.76</v>
      </c>
      <c r="FA243" s="245">
        <f t="shared" si="1477"/>
        <v>92.787200000000013</v>
      </c>
      <c r="FB243" s="245">
        <f t="shared" si="1477"/>
        <v>0</v>
      </c>
      <c r="FC243" s="245">
        <f t="shared" si="1478"/>
        <v>0</v>
      </c>
      <c r="FD243" s="245">
        <f t="shared" si="1479"/>
        <v>0</v>
      </c>
      <c r="FE243" s="245">
        <f t="shared" si="1480"/>
        <v>26.896813016109999</v>
      </c>
      <c r="FF243" s="245">
        <f t="shared" si="1481"/>
        <v>98.282393161160599</v>
      </c>
      <c r="FG243" s="245">
        <f t="shared" si="1482"/>
        <v>3.1680000619836757</v>
      </c>
      <c r="FH243" s="245">
        <f t="shared" si="1483"/>
        <v>83.83441432660689</v>
      </c>
      <c r="FI243" s="245">
        <f t="shared" si="1484"/>
        <v>48.163854308863534</v>
      </c>
      <c r="FJ243" s="245">
        <f t="shared" si="1484"/>
        <v>1213.7291285833608</v>
      </c>
      <c r="FK243" s="244">
        <f t="shared" si="1263"/>
        <v>85.128860184587182</v>
      </c>
      <c r="FL243" s="244">
        <v>9.6725080206558491</v>
      </c>
      <c r="FM243" s="243">
        <f t="shared" si="1485"/>
        <v>0.31178021844389409</v>
      </c>
      <c r="FN243" s="243">
        <f t="shared" si="1486"/>
        <v>8.2506033776713039</v>
      </c>
      <c r="FO243" s="244">
        <v>4.74006840103279</v>
      </c>
      <c r="FP243" s="244">
        <f t="shared" si="1487"/>
        <v>119.44972392753098</v>
      </c>
      <c r="FQ243" s="244">
        <f t="shared" si="1264"/>
        <v>2.1815200047302459</v>
      </c>
      <c r="FR243" s="244">
        <v>0.247868580610866</v>
      </c>
      <c r="FS243" s="243">
        <f t="shared" si="1488"/>
        <v>7.989708568160352E-3</v>
      </c>
      <c r="FT243" s="243">
        <f t="shared" si="1489"/>
        <v>0.21143072138470415</v>
      </c>
      <c r="FU243" s="244">
        <v>0.121469429030543</v>
      </c>
      <c r="FV243" s="244">
        <f t="shared" si="1490"/>
        <v>3.0610296172459859</v>
      </c>
      <c r="FW243" s="270">
        <v>8.7950000000000007E-3</v>
      </c>
      <c r="FX243" s="243">
        <f t="shared" si="1491"/>
        <v>39.434557450905906</v>
      </c>
      <c r="FY243" s="243">
        <f t="shared" si="1492"/>
        <v>8.6756026391992993</v>
      </c>
      <c r="FZ243" s="243">
        <f t="shared" si="1265"/>
        <v>0</v>
      </c>
      <c r="GA243" s="243">
        <f t="shared" si="1493"/>
        <v>0</v>
      </c>
      <c r="GB243" s="243">
        <f t="shared" si="1494"/>
        <v>0</v>
      </c>
      <c r="GC243" s="243">
        <f t="shared" si="1495"/>
        <v>0.68484497585309712</v>
      </c>
      <c r="GD243" s="243">
        <f t="shared" si="1266"/>
        <v>5.5441841561726433</v>
      </c>
      <c r="GE243" s="243">
        <f t="shared" si="1496"/>
        <v>0.17870928032453334</v>
      </c>
      <c r="GF243" s="243">
        <f t="shared" si="1497"/>
        <v>4.729162739143236</v>
      </c>
      <c r="GG243" s="243">
        <f t="shared" si="1267"/>
        <v>2.7169594611065473</v>
      </c>
      <c r="GH243" s="247">
        <f t="shared" si="1498"/>
        <v>68.46737841988498</v>
      </c>
      <c r="GI243" s="244">
        <v>120</v>
      </c>
      <c r="GJ243" s="244">
        <v>4089.57</v>
      </c>
      <c r="GK243" s="244">
        <v>899.70540000000005</v>
      </c>
      <c r="GL243" s="244">
        <v>2508.4334888797898</v>
      </c>
      <c r="GM243" s="244">
        <v>71.022008333333304</v>
      </c>
      <c r="GN243" s="271">
        <v>169.38</v>
      </c>
      <c r="GO243" s="243">
        <f t="shared" si="1499"/>
        <v>37.263599999999997</v>
      </c>
      <c r="GP243" s="243">
        <f t="shared" si="1268"/>
        <v>0</v>
      </c>
      <c r="GQ243" s="243">
        <f t="shared" si="1500"/>
        <v>0</v>
      </c>
      <c r="GR243" s="243">
        <f t="shared" si="1501"/>
        <v>0</v>
      </c>
      <c r="GS243" s="244">
        <v>3.3736436806666701</v>
      </c>
      <c r="GT243" s="244">
        <v>1.71280630886625</v>
      </c>
      <c r="GU243" s="245"/>
      <c r="GV243" s="243">
        <f t="shared" si="1269"/>
        <v>24.057183454553169</v>
      </c>
      <c r="GW243" s="243">
        <f t="shared" si="1502"/>
        <v>0.77545078242249332</v>
      </c>
      <c r="GX243" s="243">
        <f t="shared" si="1503"/>
        <v>20.520663166525463</v>
      </c>
      <c r="GY243" s="243">
        <f t="shared" si="1270"/>
        <v>11.789361672204306</v>
      </c>
      <c r="GZ243" s="243">
        <f t="shared" si="1504"/>
        <v>297.09191413954846</v>
      </c>
      <c r="HA243" s="244">
        <v>0</v>
      </c>
      <c r="HB243" s="244">
        <v>44</v>
      </c>
      <c r="HC243" s="244">
        <v>0</v>
      </c>
      <c r="HD243" s="244">
        <v>0</v>
      </c>
      <c r="HE243" s="244">
        <v>89.99</v>
      </c>
      <c r="HF243" s="243">
        <f t="shared" si="1505"/>
        <v>19.797799999999999</v>
      </c>
      <c r="HG243" s="243">
        <f t="shared" si="1271"/>
        <v>0</v>
      </c>
      <c r="HH243" s="244">
        <v>3.862459924355</v>
      </c>
      <c r="HI243" s="244">
        <v>93.405918404600001</v>
      </c>
      <c r="HJ243" s="243">
        <f t="shared" si="1272"/>
        <v>23.526128991631545</v>
      </c>
      <c r="HK243" s="243">
        <f t="shared" si="1273"/>
        <v>11.529115366029327</v>
      </c>
      <c r="HL243" s="243">
        <f t="shared" si="1274"/>
        <v>290.53370722393902</v>
      </c>
      <c r="HM243" s="244">
        <v>95.09</v>
      </c>
      <c r="HN243" s="243">
        <f t="shared" si="1506"/>
        <v>20.919800000000002</v>
      </c>
      <c r="HO243" s="243">
        <f t="shared" si="1275"/>
        <v>0</v>
      </c>
      <c r="HP243" s="244">
        <v>4.10276810801001</v>
      </c>
      <c r="HQ243" s="244">
        <v>93.287293278843293</v>
      </c>
      <c r="HR243" s="243">
        <f t="shared" si="1276"/>
        <v>24.246910699796945</v>
      </c>
      <c r="HS243" s="243">
        <f t="shared" si="1277"/>
        <v>11.882338604332515</v>
      </c>
      <c r="HT243" s="243">
        <f t="shared" si="1278"/>
        <v>299.43493282917933</v>
      </c>
      <c r="HU243" s="244">
        <v>67.87</v>
      </c>
      <c r="HV243" s="243">
        <f t="shared" si="1507"/>
        <v>14.931400000000002</v>
      </c>
      <c r="HW243" s="243">
        <f t="shared" si="1279"/>
        <v>0</v>
      </c>
      <c r="HX243" s="244">
        <v>2.7720243511449998</v>
      </c>
      <c r="HY243" s="244">
        <v>152.85813130523999</v>
      </c>
      <c r="HZ243" s="243">
        <f t="shared" si="1280"/>
        <v>27.091060886556836</v>
      </c>
      <c r="IA243" s="243">
        <f t="shared" si="1281"/>
        <v>13.276130827147092</v>
      </c>
      <c r="IB243" s="243">
        <f t="shared" si="1282"/>
        <v>334.55849684410668</v>
      </c>
      <c r="IC243" s="244">
        <v>26.3</v>
      </c>
      <c r="ID243" s="243">
        <f t="shared" si="1508"/>
        <v>5.7860000000000005</v>
      </c>
      <c r="IE243" s="243">
        <f t="shared" si="1283"/>
        <v>0</v>
      </c>
      <c r="IF243" s="244">
        <v>1.1589217947799999</v>
      </c>
      <c r="IG243" s="244">
        <v>1.8937087216316699</v>
      </c>
      <c r="IH243" s="243">
        <f t="shared" si="1284"/>
        <v>3.9925201015012557</v>
      </c>
      <c r="II243" s="243">
        <f t="shared" si="1285"/>
        <v>1.9565575308956462</v>
      </c>
      <c r="IJ243" s="243">
        <f t="shared" si="1509"/>
        <v>49.305249778570278</v>
      </c>
      <c r="IK243" s="244">
        <v>27.97</v>
      </c>
      <c r="IL243" s="243">
        <f t="shared" si="1510"/>
        <v>6.1533999999999995</v>
      </c>
      <c r="IM243" s="243">
        <f t="shared" si="1286"/>
        <v>0</v>
      </c>
      <c r="IN243" s="244">
        <v>1.2848841397649999</v>
      </c>
      <c r="IO243" s="244">
        <v>56.961813743359997</v>
      </c>
      <c r="IP243" s="243">
        <f t="shared" si="1287"/>
        <v>10.495271647077146</v>
      </c>
      <c r="IQ243" s="243">
        <f t="shared" si="1288"/>
        <v>5.1432684765101078</v>
      </c>
      <c r="IR243" s="243">
        <f t="shared" si="1511"/>
        <v>129.61036560805468</v>
      </c>
      <c r="IS243" s="244">
        <v>3.34</v>
      </c>
      <c r="IT243" s="243">
        <f t="shared" si="1512"/>
        <v>0.73480000000000001</v>
      </c>
      <c r="IU243" s="243">
        <f t="shared" si="1289"/>
        <v>0</v>
      </c>
      <c r="IV243" s="244">
        <v>0.14603066503000001</v>
      </c>
      <c r="IW243" s="244">
        <v>0.34648039218084697</v>
      </c>
      <c r="IX243" s="243">
        <f t="shared" si="1290"/>
        <v>0.51894683821574861</v>
      </c>
      <c r="IY243" s="243">
        <f t="shared" si="1291"/>
        <v>0.25431289477132973</v>
      </c>
      <c r="IZ243" s="243">
        <f t="shared" si="1513"/>
        <v>6.408684948237509</v>
      </c>
      <c r="JA243" s="244">
        <v>42.352600000000002</v>
      </c>
      <c r="JB243" s="243">
        <f t="shared" si="1514"/>
        <v>9.3175720000000002</v>
      </c>
      <c r="JC243" s="244">
        <v>307.80713333333301</v>
      </c>
      <c r="JD243" s="243">
        <f t="shared" si="1292"/>
        <v>0</v>
      </c>
      <c r="JE243" s="243">
        <f t="shared" si="1293"/>
        <v>40.844516319624631</v>
      </c>
      <c r="JF243" s="243">
        <f t="shared" si="1294"/>
        <v>20.016091082647883</v>
      </c>
      <c r="JG243" s="243">
        <f t="shared" si="1515"/>
        <v>504.40549528272663</v>
      </c>
      <c r="JH243" s="244">
        <v>20.48</v>
      </c>
      <c r="JI243" s="243">
        <f t="shared" si="1516"/>
        <v>4.5056000000000003</v>
      </c>
      <c r="JJ243" s="244">
        <v>25.82</v>
      </c>
      <c r="JK243" s="243">
        <f t="shared" si="1295"/>
        <v>0</v>
      </c>
      <c r="JL243" s="243">
        <f t="shared" si="1296"/>
        <v>5.7726318950903242</v>
      </c>
      <c r="JM243" s="243">
        <f t="shared" si="1297"/>
        <v>2.8289115947545165</v>
      </c>
      <c r="JN243" s="243">
        <f t="shared" si="1517"/>
        <v>71.288572187813813</v>
      </c>
      <c r="JO243" s="244">
        <v>0</v>
      </c>
      <c r="JP243" s="243">
        <f t="shared" si="1518"/>
        <v>0</v>
      </c>
      <c r="JQ243" s="244">
        <v>0</v>
      </c>
      <c r="JR243" s="243">
        <f t="shared" si="1298"/>
        <v>0</v>
      </c>
      <c r="JS243" s="243">
        <f t="shared" si="1299"/>
        <v>0</v>
      </c>
      <c r="JT243" s="243">
        <f t="shared" si="1300"/>
        <v>0</v>
      </c>
      <c r="JU243" s="243">
        <f t="shared" si="1519"/>
        <v>0</v>
      </c>
      <c r="JV243" s="244">
        <v>1.68035714285714</v>
      </c>
      <c r="JW243" s="243">
        <f t="shared" si="1520"/>
        <v>0.3696785714285708</v>
      </c>
      <c r="JX243" s="244">
        <v>3.4474999999999998</v>
      </c>
      <c r="JY243" s="243">
        <f t="shared" si="1301"/>
        <v>0</v>
      </c>
      <c r="JZ243" s="243">
        <f t="shared" si="1302"/>
        <v>0.62464078780063348</v>
      </c>
      <c r="KA243" s="243">
        <f t="shared" si="1303"/>
        <v>0.30610882510431719</v>
      </c>
      <c r="KB243" s="243">
        <f t="shared" si="1521"/>
        <v>7.7139423926287929</v>
      </c>
      <c r="KC243" s="244">
        <v>114.96</v>
      </c>
      <c r="KD243" s="243">
        <f t="shared" si="1522"/>
        <v>25.2912</v>
      </c>
      <c r="KE243" s="244">
        <v>64.653333333333293</v>
      </c>
      <c r="KF243" s="243">
        <f t="shared" si="1304"/>
        <v>0</v>
      </c>
      <c r="KG243" s="243">
        <f t="shared" si="1305"/>
        <v>23.281654868136549</v>
      </c>
      <c r="KH243" s="243">
        <f t="shared" si="1306"/>
        <v>11.409309410073492</v>
      </c>
      <c r="KI243" s="243">
        <f t="shared" si="1523"/>
        <v>287.51459713385196</v>
      </c>
      <c r="KJ243" s="244">
        <v>48.605422499999897</v>
      </c>
      <c r="KK243" s="243">
        <f t="shared" si="1524"/>
        <v>10.693192949999977</v>
      </c>
      <c r="KL243" s="244">
        <v>47.113289999999999</v>
      </c>
      <c r="KM243" s="243">
        <f t="shared" si="1307"/>
        <v>0</v>
      </c>
      <c r="KN243" s="243">
        <f t="shared" si="1308"/>
        <v>12.090729356960752</v>
      </c>
      <c r="KO243" s="243">
        <f t="shared" si="1309"/>
        <v>5.9251317403480313</v>
      </c>
      <c r="KP243" s="243">
        <f t="shared" si="1525"/>
        <v>149.31331985677036</v>
      </c>
      <c r="KQ243" s="243">
        <f t="shared" si="1526"/>
        <v>538.63837964285699</v>
      </c>
      <c r="KR243" s="243">
        <f t="shared" si="1526"/>
        <v>118.50044352142856</v>
      </c>
      <c r="KS243" s="243">
        <f t="shared" si="1527"/>
        <v>860.92169149560721</v>
      </c>
      <c r="KT243" s="243">
        <f t="shared" si="1528"/>
        <v>0</v>
      </c>
      <c r="KU243" s="243">
        <f t="shared" si="1529"/>
        <v>0</v>
      </c>
      <c r="KV243" s="243">
        <f t="shared" si="1530"/>
        <v>0</v>
      </c>
      <c r="KW243" s="243">
        <f t="shared" si="1531"/>
        <v>172.48501239239238</v>
      </c>
      <c r="KX243" s="243">
        <f t="shared" si="1532"/>
        <v>5.5598211681143139</v>
      </c>
      <c r="KY243" s="243">
        <f t="shared" si="1533"/>
        <v>147.12889591854326</v>
      </c>
      <c r="KZ243" s="243">
        <f t="shared" si="1534"/>
        <v>84.527276352614265</v>
      </c>
      <c r="LA243" s="243">
        <f t="shared" si="1534"/>
        <v>2130.087364085879</v>
      </c>
      <c r="LB243" s="244">
        <v>115.73</v>
      </c>
      <c r="LC243" s="243">
        <f t="shared" si="1535"/>
        <v>25.460599999999999</v>
      </c>
      <c r="LD243" s="243">
        <f t="shared" si="1310"/>
        <v>0</v>
      </c>
      <c r="LE243" s="243">
        <f t="shared" si="1536"/>
        <v>0</v>
      </c>
      <c r="LF243" s="243">
        <f t="shared" si="1537"/>
        <v>0</v>
      </c>
      <c r="LG243" s="244">
        <v>10.066273367158299</v>
      </c>
      <c r="LH243" s="243">
        <f t="shared" si="1311"/>
        <v>17.186102546784142</v>
      </c>
      <c r="LI243" s="243">
        <f t="shared" si="1538"/>
        <v>0.5539707793255676</v>
      </c>
      <c r="LJ243" s="243">
        <f t="shared" si="1539"/>
        <v>14.659663803709941</v>
      </c>
      <c r="LK243" s="243">
        <f t="shared" si="1312"/>
        <v>8.4221487956971242</v>
      </c>
      <c r="LL243" s="243">
        <f t="shared" si="1540"/>
        <v>212.23814965156751</v>
      </c>
      <c r="LM243" s="243">
        <f t="shared" si="1313"/>
        <v>0.54166666784117723</v>
      </c>
      <c r="LN243" s="244">
        <v>6.1545228937110799E-2</v>
      </c>
      <c r="LO243" s="243">
        <f t="shared" si="1541"/>
        <v>1.9838272432769494E-3</v>
      </c>
      <c r="LP243" s="243">
        <f t="shared" si="1542"/>
        <v>5.2497787819218517E-2</v>
      </c>
      <c r="LQ243" s="243">
        <f t="shared" si="1314"/>
        <v>3.0160594838914402E-2</v>
      </c>
      <c r="LR243" s="243">
        <f t="shared" si="1543"/>
        <v>0.7600469899406429</v>
      </c>
      <c r="LS243" s="244">
        <v>590.29394666666599</v>
      </c>
      <c r="LT243" s="243">
        <f t="shared" si="1315"/>
        <v>67.070355708952221</v>
      </c>
      <c r="LU243" s="243">
        <f t="shared" si="1544"/>
        <v>2.1619222345838804</v>
      </c>
      <c r="LV243" s="243">
        <f t="shared" si="1545"/>
        <v>57.21069470008829</v>
      </c>
      <c r="LW243" s="243">
        <f t="shared" si="1316"/>
        <v>32.86821511878091</v>
      </c>
      <c r="LX243" s="243">
        <f t="shared" si="1546"/>
        <v>828.27902099327889</v>
      </c>
      <c r="LY243" s="245">
        <f t="shared" si="1317"/>
        <v>0</v>
      </c>
      <c r="LZ243" s="244">
        <v>0</v>
      </c>
      <c r="MA243" s="249">
        <f t="shared" si="1547"/>
        <v>0</v>
      </c>
      <c r="MB243" s="249">
        <f t="shared" si="1548"/>
        <v>0</v>
      </c>
      <c r="MC243" s="249">
        <f t="shared" si="1318"/>
        <v>0</v>
      </c>
      <c r="MD243" s="247">
        <f t="shared" si="1549"/>
        <v>0</v>
      </c>
      <c r="ME243" s="250">
        <f t="shared" si="1550"/>
        <v>7335.0798259619805</v>
      </c>
      <c r="MF243" s="251">
        <f t="shared" si="1597"/>
        <v>2532.8821832543908</v>
      </c>
      <c r="MG243" s="252" t="e">
        <f t="shared" si="1551"/>
        <v>#REF!</v>
      </c>
      <c r="MH243" s="252" t="e">
        <f t="shared" si="1598"/>
        <v>#REF!</v>
      </c>
      <c r="MI243" s="252">
        <f t="shared" si="1552"/>
        <v>590.29394666666599</v>
      </c>
      <c r="MJ243" s="252">
        <f t="shared" si="1553"/>
        <v>0</v>
      </c>
      <c r="MK243" s="252">
        <f t="shared" si="1599"/>
        <v>632.04866666666658</v>
      </c>
      <c r="ML243" s="252">
        <f t="shared" si="1554"/>
        <v>0</v>
      </c>
      <c r="MM243" s="252">
        <f t="shared" si="1555"/>
        <v>0</v>
      </c>
      <c r="MN243" s="252">
        <f t="shared" si="1556"/>
        <v>323.55068</v>
      </c>
      <c r="MO243" s="252">
        <f t="shared" si="1557"/>
        <v>85.128860184587182</v>
      </c>
      <c r="MP243" s="253">
        <f t="shared" si="1558"/>
        <v>2.1815200047302459</v>
      </c>
      <c r="MQ243" s="254">
        <f t="shared" si="1600"/>
        <v>0</v>
      </c>
      <c r="MR243" s="255">
        <f t="shared" si="1559"/>
        <v>0</v>
      </c>
      <c r="MS243" s="255">
        <f t="shared" si="1601"/>
        <v>0</v>
      </c>
      <c r="MT243" s="255">
        <f t="shared" si="1602"/>
        <v>630.72464285176898</v>
      </c>
      <c r="MU243" s="255">
        <f t="shared" si="1319"/>
        <v>20.330556098410742</v>
      </c>
      <c r="MV243" s="255">
        <f t="shared" si="1560"/>
        <v>656.36625022673161</v>
      </c>
      <c r="MW243" s="255" t="e">
        <f t="shared" si="1320"/>
        <v>#REF!</v>
      </c>
      <c r="MX243" s="255" t="e">
        <f t="shared" si="1321"/>
        <v>#REF!</v>
      </c>
      <c r="MY243" s="256" t="e">
        <f t="shared" si="1561"/>
        <v>#REF!</v>
      </c>
      <c r="MZ243" s="254">
        <f t="shared" si="1562"/>
        <v>350.64119301790868</v>
      </c>
      <c r="NA243" s="255">
        <f t="shared" si="1322"/>
        <v>395.17262453118309</v>
      </c>
      <c r="NB243" s="255">
        <f t="shared" si="1563"/>
        <v>1.1786627403291434</v>
      </c>
      <c r="NC243" s="255">
        <f t="shared" si="1323"/>
        <v>1.4615417980081378</v>
      </c>
      <c r="ND243" s="255">
        <f t="shared" si="1564"/>
        <v>358.38976890014487</v>
      </c>
      <c r="NE243" s="255">
        <f t="shared" si="1630"/>
        <v>0.97837947242183942</v>
      </c>
      <c r="NF243" s="256">
        <f t="shared" si="1603"/>
        <v>3.2887734042919745E-3</v>
      </c>
      <c r="NG243" s="257">
        <f t="shared" si="1604"/>
        <v>1.1250434986146036</v>
      </c>
      <c r="NH243" s="254">
        <f t="shared" si="1565"/>
        <v>712.27502817449226</v>
      </c>
      <c r="NI243" s="255">
        <f t="shared" si="1324"/>
        <v>802.73395675265283</v>
      </c>
      <c r="NJ243" s="255" t="e">
        <f t="shared" si="1566"/>
        <v>#REF!</v>
      </c>
      <c r="NK243" s="255" t="e">
        <f t="shared" si="1325"/>
        <v>#REF!</v>
      </c>
      <c r="NL243" s="255">
        <f t="shared" si="1567"/>
        <v>764.35327310761568</v>
      </c>
      <c r="NM243" s="255">
        <f t="shared" si="1605"/>
        <v>0.93186626293704489</v>
      </c>
      <c r="NN243" s="256" t="e">
        <f t="shared" si="1606"/>
        <v>#REF!</v>
      </c>
      <c r="NO243" s="257" t="e">
        <f t="shared" si="1631"/>
        <v>#REF!</v>
      </c>
      <c r="NP243" s="254">
        <f t="shared" si="1568"/>
        <v>85.450521336285021</v>
      </c>
      <c r="NQ243" s="255">
        <f t="shared" si="1326"/>
        <v>96.302737545993224</v>
      </c>
      <c r="NR243" s="255">
        <f t="shared" si="1569"/>
        <v>75.151790653668087</v>
      </c>
      <c r="NS243" s="255">
        <f t="shared" si="1327"/>
        <v>93.188220410548425</v>
      </c>
      <c r="NT243" s="255">
        <f t="shared" si="1570"/>
        <v>804.79224165478138</v>
      </c>
      <c r="NU243" s="255">
        <f t="shared" si="1571"/>
        <v>0.1061771186568413</v>
      </c>
      <c r="NV243" s="256">
        <f t="shared" si="1572"/>
        <v>9.3380361742981019E-2</v>
      </c>
      <c r="NW243" s="257">
        <f t="shared" si="1328"/>
        <v>1.0358957808877343</v>
      </c>
      <c r="NX243" s="254">
        <f t="shared" si="1573"/>
        <v>24.344704011149052</v>
      </c>
      <c r="NY243" s="255">
        <f t="shared" si="1329"/>
        <v>27.436481420564981</v>
      </c>
      <c r="NZ243" s="255">
        <f t="shared" si="1574"/>
        <v>8.6712979722420355E-2</v>
      </c>
      <c r="OA243" s="255">
        <f t="shared" si="1330"/>
        <v>0.10752409485580124</v>
      </c>
      <c r="OB243" s="255">
        <f t="shared" si="1575"/>
        <v>26.366358840428664</v>
      </c>
      <c r="OC243" s="255">
        <f t="shared" si="1607"/>
        <v>0.92332445896246684</v>
      </c>
      <c r="OD243" s="256">
        <f t="shared" si="1608"/>
        <v>3.2887734042919736E-3</v>
      </c>
      <c r="OE243" s="257">
        <f t="shared" si="1609"/>
        <v>1.1180515119052634</v>
      </c>
      <c r="OF243" s="254">
        <f t="shared" si="1576"/>
        <v>0</v>
      </c>
      <c r="OG243" s="255">
        <f t="shared" si="1331"/>
        <v>0</v>
      </c>
      <c r="OH243" s="255">
        <f t="shared" si="1577"/>
        <v>0</v>
      </c>
      <c r="OI243" s="255">
        <f t="shared" si="1332"/>
        <v>0</v>
      </c>
      <c r="OJ243" s="255">
        <f t="shared" si="1578"/>
        <v>0</v>
      </c>
      <c r="OK243" s="255"/>
      <c r="OL243" s="256"/>
      <c r="OM243" s="257"/>
      <c r="ON243" s="258"/>
      <c r="OO243" s="254">
        <f t="shared" si="1579"/>
        <v>0</v>
      </c>
      <c r="OP243" s="255">
        <f t="shared" si="1333"/>
        <v>0</v>
      </c>
      <c r="OQ243" s="255">
        <f t="shared" si="1580"/>
        <v>0</v>
      </c>
      <c r="OR243" s="255">
        <f t="shared" si="1334"/>
        <v>0</v>
      </c>
      <c r="OS243" s="255">
        <f t="shared" si="1581"/>
        <v>0</v>
      </c>
      <c r="OT243" s="255"/>
      <c r="OU243" s="256"/>
      <c r="OV243" s="257"/>
      <c r="OW243" s="258"/>
      <c r="OX243" s="254">
        <f t="shared" si="1582"/>
        <v>616.82518547846041</v>
      </c>
      <c r="OY243" s="255">
        <f t="shared" si="1335"/>
        <v>695.16198403422493</v>
      </c>
      <c r="OZ243" s="255">
        <f t="shared" si="1583"/>
        <v>3.1680000619836757</v>
      </c>
      <c r="PA243" s="255">
        <f t="shared" si="1336"/>
        <v>3.9283200768597579</v>
      </c>
      <c r="PB243" s="255">
        <f t="shared" si="1584"/>
        <v>963.27708617727035</v>
      </c>
      <c r="PC243" s="255">
        <f t="shared" si="1218"/>
        <v>0.64034034892941183</v>
      </c>
      <c r="PD243" s="259">
        <f t="shared" si="1337"/>
        <v>3.2887734042919749E-3</v>
      </c>
      <c r="PE243" s="257">
        <f t="shared" si="1219"/>
        <v>1.0821125299310654</v>
      </c>
      <c r="PF243" s="254">
        <f t="shared" si="1338"/>
        <v>10.06573612075899</v>
      </c>
      <c r="PG243" s="255">
        <f t="shared" si="1339"/>
        <v>11.344084608095381</v>
      </c>
      <c r="PH243" s="255">
        <f t="shared" si="1585"/>
        <v>0.31178021844389409</v>
      </c>
      <c r="PI243" s="255">
        <f t="shared" si="1340"/>
        <v>0.38660747087042868</v>
      </c>
      <c r="PJ243" s="255">
        <f t="shared" si="1341"/>
        <v>94.801368196453154</v>
      </c>
      <c r="PK243" s="255">
        <f t="shared" si="1610"/>
        <v>0.1061771186666859</v>
      </c>
      <c r="PL243" s="259">
        <f t="shared" si="1611"/>
        <v>3.2887734045969059E-3</v>
      </c>
      <c r="PM243" s="257">
        <f t="shared" si="1612"/>
        <v>1.0142737996877724</v>
      </c>
      <c r="PN243" s="254">
        <f t="shared" si="1342"/>
        <v>0.25794548008933904</v>
      </c>
      <c r="PO243" s="255">
        <f t="shared" si="1343"/>
        <v>0.29070455606068513</v>
      </c>
      <c r="PP243" s="255">
        <f t="shared" si="1586"/>
        <v>7.989708568160352E-3</v>
      </c>
      <c r="PQ243" s="255">
        <f t="shared" si="1344"/>
        <v>9.9072386245188365E-3</v>
      </c>
      <c r="PR243" s="255">
        <f t="shared" si="1345"/>
        <v>2.4293885851158619</v>
      </c>
      <c r="PS243" s="255">
        <f t="shared" si="1613"/>
        <v>0.1061771186666859</v>
      </c>
      <c r="PT243" s="259">
        <f t="shared" si="1614"/>
        <v>3.2887734045969055E-3</v>
      </c>
      <c r="PU243" s="257">
        <f t="shared" si="1615"/>
        <v>1.0142737996877724</v>
      </c>
      <c r="PV243" s="254">
        <f t="shared" si="1346"/>
        <v>53.879738631859951</v>
      </c>
      <c r="PW243" s="255">
        <f t="shared" si="1347"/>
        <v>60.722465438106163</v>
      </c>
      <c r="PX243" s="255">
        <f t="shared" si="1348"/>
        <v>0.17870928032453334</v>
      </c>
      <c r="PY243" s="255">
        <f t="shared" si="1349"/>
        <v>0.22159950760242134</v>
      </c>
      <c r="PZ243" s="255">
        <f t="shared" si="1350"/>
        <v>54.339189222130933</v>
      </c>
      <c r="QA243" s="255">
        <f t="shared" si="1587"/>
        <v>0.99154476544740455</v>
      </c>
      <c r="QB243" s="259">
        <f t="shared" si="1351"/>
        <v>3.2887734042919749E-3</v>
      </c>
      <c r="QC243" s="257">
        <f t="shared" si="1588"/>
        <v>1.1267154908288504</v>
      </c>
      <c r="QD243" s="254">
        <f t="shared" si="1352"/>
        <v>231.67880906316105</v>
      </c>
      <c r="QE243" s="255">
        <f t="shared" si="1353"/>
        <v>261.10201781418249</v>
      </c>
      <c r="QF243" s="255">
        <f t="shared" si="1354"/>
        <v>0.77545078242249332</v>
      </c>
      <c r="QG243" s="255">
        <f t="shared" si="1355"/>
        <v>0.96155897020389169</v>
      </c>
      <c r="QH243" s="255">
        <f t="shared" si="1356"/>
        <v>235.78723344408607</v>
      </c>
      <c r="QI243" s="255">
        <f t="shared" si="1616"/>
        <v>0.98257571319314341</v>
      </c>
      <c r="QJ243" s="259">
        <f t="shared" si="1617"/>
        <v>3.2887734042919741E-3</v>
      </c>
      <c r="QK243" s="257">
        <f t="shared" si="1618"/>
        <v>1.1255764211925592</v>
      </c>
      <c r="QL243" s="254">
        <f t="shared" si="1357"/>
        <v>836.63607618490835</v>
      </c>
      <c r="QM243" s="255">
        <f t="shared" si="1358"/>
        <v>942.88885786039168</v>
      </c>
      <c r="QN243" s="255">
        <f t="shared" si="1359"/>
        <v>5.5598211681143139</v>
      </c>
      <c r="QO243" s="255">
        <f t="shared" si="1360"/>
        <v>6.8941782484617491</v>
      </c>
      <c r="QP243" s="255">
        <f t="shared" si="1589"/>
        <v>1690.5455270522848</v>
      </c>
      <c r="QQ243" s="255">
        <f t="shared" si="1590"/>
        <v>0.49489118322870995</v>
      </c>
      <c r="QR243" s="259">
        <f t="shared" si="1361"/>
        <v>3.2887734042919749E-3</v>
      </c>
      <c r="QS243" s="257">
        <f t="shared" si="1591"/>
        <v>1.0636404858870763</v>
      </c>
      <c r="QT243" s="254">
        <f t="shared" si="1362"/>
        <v>159.07538984052616</v>
      </c>
      <c r="QU243" s="255">
        <f t="shared" si="1363"/>
        <v>179.27796435027298</v>
      </c>
      <c r="QV243" s="255">
        <f t="shared" si="1364"/>
        <v>0.5539707793255676</v>
      </c>
      <c r="QW243" s="255">
        <f t="shared" si="1365"/>
        <v>0.68692376636370378</v>
      </c>
      <c r="QX243" s="255">
        <f t="shared" si="1366"/>
        <v>168.44297591394249</v>
      </c>
      <c r="QY243" s="255">
        <f t="shared" si="1619"/>
        <v>0.94438719677926952</v>
      </c>
      <c r="QZ243" s="259">
        <f t="shared" si="1620"/>
        <v>3.2887734042919736E-3</v>
      </c>
      <c r="RA243" s="257">
        <f t="shared" si="1621"/>
        <v>1.1207264796079972</v>
      </c>
      <c r="RB243" s="254">
        <f t="shared" si="1367"/>
        <v>6.4047301139446594E-2</v>
      </c>
      <c r="RC243" s="255">
        <f t="shared" si="1368"/>
        <v>7.2181308384156317E-2</v>
      </c>
      <c r="RD243" s="255">
        <f t="shared" si="1592"/>
        <v>1.9838272432769494E-3</v>
      </c>
      <c r="RE243" s="255">
        <f t="shared" si="1369"/>
        <v>2.4599457816634174E-3</v>
      </c>
      <c r="RF243" s="255">
        <f t="shared" si="1370"/>
        <v>0.60321189677828801</v>
      </c>
      <c r="RG243" s="255">
        <f t="shared" si="1622"/>
        <v>0.1061771186568413</v>
      </c>
      <c r="RH243" s="259">
        <f t="shared" si="1623"/>
        <v>3.2887734042919745E-3</v>
      </c>
      <c r="RI243" s="257">
        <f t="shared" si="1624"/>
        <v>1.0142737996864488</v>
      </c>
      <c r="RJ243" s="254">
        <f t="shared" si="1371"/>
        <v>69.797047534107719</v>
      </c>
      <c r="RK243" s="255">
        <f t="shared" si="1372"/>
        <v>78.661272570939403</v>
      </c>
      <c r="RL243" s="255">
        <f t="shared" si="1593"/>
        <v>2.1619222345838804</v>
      </c>
      <c r="RM243" s="255">
        <f t="shared" si="1373"/>
        <v>2.6807835708840115</v>
      </c>
      <c r="RN243" s="255">
        <f t="shared" si="1374"/>
        <v>657.36430237561808</v>
      </c>
      <c r="RO243" s="255">
        <f t="shared" si="1625"/>
        <v>0.10617711865684132</v>
      </c>
      <c r="RP243" s="259">
        <f t="shared" si="1626"/>
        <v>3.2887734042919745E-3</v>
      </c>
      <c r="RQ243" s="257">
        <f t="shared" si="1627"/>
        <v>1.0142737996864488</v>
      </c>
      <c r="RR243" s="254">
        <f t="shared" si="1375"/>
        <v>0</v>
      </c>
      <c r="RS243" s="255">
        <f t="shared" si="1376"/>
        <v>0</v>
      </c>
      <c r="RT243" s="255">
        <f t="shared" si="1594"/>
        <v>0</v>
      </c>
      <c r="RU243" s="255">
        <f t="shared" si="1377"/>
        <v>0</v>
      </c>
      <c r="RV243" s="255">
        <f t="shared" si="1378"/>
        <v>0</v>
      </c>
      <c r="RW243" s="255"/>
      <c r="RX243" s="259"/>
      <c r="RY243" s="257"/>
      <c r="RZ243" s="260"/>
      <c r="SA243" s="242" t="e">
        <f t="shared" si="1379"/>
        <v>#REF!</v>
      </c>
      <c r="SB243" s="242">
        <f t="shared" si="1380"/>
        <v>0.27113548316611946</v>
      </c>
      <c r="SC243" s="242">
        <f t="shared" si="1381"/>
        <v>0.37665170593078018</v>
      </c>
      <c r="SD243" s="242">
        <f t="shared" si="1382"/>
        <v>1.9454096307151583E-2</v>
      </c>
      <c r="SE243" s="242">
        <f t="shared" si="1383"/>
        <v>0</v>
      </c>
      <c r="SF243" s="262">
        <v>0</v>
      </c>
      <c r="SG243" s="242">
        <f t="shared" si="1384"/>
        <v>0</v>
      </c>
      <c r="SH243" s="262">
        <v>0</v>
      </c>
      <c r="SI243" s="242">
        <f t="shared" si="1385"/>
        <v>0.61171821317003128</v>
      </c>
      <c r="SJ243" s="242">
        <f t="shared" si="1386"/>
        <v>4.3410918626636659E-2</v>
      </c>
      <c r="SK243" s="242">
        <f t="shared" si="1387"/>
        <v>1.1157011796565498E-3</v>
      </c>
      <c r="SL243" s="242">
        <f t="shared" si="1388"/>
        <v>4.1350458513418814E-2</v>
      </c>
      <c r="SM243" s="242">
        <f t="shared" si="1389"/>
        <v>0.1787415356853784</v>
      </c>
      <c r="SN243" s="242">
        <f t="shared" si="1390"/>
        <v>0.98907928782639221</v>
      </c>
      <c r="SO243" s="242">
        <f t="shared" si="1391"/>
        <v>0.12529722042017408</v>
      </c>
      <c r="SP243" s="242">
        <f t="shared" si="1392"/>
        <v>2.0285475993728978E-4</v>
      </c>
      <c r="SQ243" s="242">
        <f t="shared" si="1393"/>
        <v>0.3012393185068753</v>
      </c>
      <c r="SR243" s="242">
        <f t="shared" si="1394"/>
        <v>0</v>
      </c>
      <c r="SS243" s="242" t="e">
        <f t="shared" si="1395"/>
        <v>#REF!</v>
      </c>
      <c r="ST243" s="242" t="e">
        <f t="shared" si="1396"/>
        <v>#REF!</v>
      </c>
      <c r="SU243" s="242" t="e">
        <f t="shared" si="1628"/>
        <v>#REF!</v>
      </c>
      <c r="SV243" s="242" t="e">
        <f t="shared" si="1629"/>
        <v>#REF!</v>
      </c>
      <c r="SW243" s="242" t="e">
        <f t="shared" si="1397"/>
        <v>#REF!</v>
      </c>
      <c r="SX243" s="242" t="e">
        <f t="shared" si="1397"/>
        <v>#REF!</v>
      </c>
      <c r="SY243" s="242" t="e">
        <f t="shared" si="1397"/>
        <v>#REF!</v>
      </c>
      <c r="SZ243" s="263" t="e">
        <f t="shared" si="1222"/>
        <v>#REF!</v>
      </c>
      <c r="TA243" s="264">
        <f t="shared" si="1398"/>
        <v>1408.2822270000001</v>
      </c>
      <c r="TB243" s="264">
        <f t="shared" si="1399"/>
        <v>672.20443</v>
      </c>
      <c r="TC243" s="264">
        <f t="shared" si="1400"/>
        <v>1014.1640279999999</v>
      </c>
      <c r="TD243" s="264">
        <f t="shared" si="1401"/>
        <v>48.532601999999997</v>
      </c>
      <c r="TE243" s="264">
        <f t="shared" si="1402"/>
        <v>0</v>
      </c>
      <c r="TF243" s="264">
        <f t="shared" si="1402"/>
        <v>0</v>
      </c>
      <c r="TG243" s="264">
        <f t="shared" si="1403"/>
        <v>1576.7517190000001</v>
      </c>
      <c r="TH243" s="264">
        <f t="shared" si="1404"/>
        <v>119.37904399999999</v>
      </c>
      <c r="TI243" s="264">
        <f t="shared" si="1405"/>
        <v>3.0681530000000001</v>
      </c>
      <c r="TJ243" s="264">
        <f t="shared" si="1406"/>
        <v>102.36474100000001</v>
      </c>
      <c r="TK243" s="264">
        <f t="shared" si="1407"/>
        <v>442.92972400000002</v>
      </c>
      <c r="TL243" s="264">
        <f t="shared" si="1408"/>
        <v>2593.7049769999999</v>
      </c>
      <c r="TM243" s="264">
        <f t="shared" si="1409"/>
        <v>311.835914</v>
      </c>
      <c r="TN243" s="264">
        <f t="shared" si="1410"/>
        <v>0.55784600000000006</v>
      </c>
      <c r="TO243" s="264">
        <f t="shared" si="1411"/>
        <v>828.40130999999997</v>
      </c>
      <c r="TP243" s="264">
        <f t="shared" si="1411"/>
        <v>0</v>
      </c>
      <c r="TQ243" s="264"/>
      <c r="TR243" s="264"/>
      <c r="TS243" s="264" t="e">
        <f t="shared" si="1412"/>
        <v>#REF!</v>
      </c>
      <c r="TT243" s="264">
        <f t="shared" si="1413"/>
        <v>756.25922371143542</v>
      </c>
      <c r="TU243" s="264">
        <f t="shared" si="1414"/>
        <v>1050.5682377333101</v>
      </c>
      <c r="TV243" s="264">
        <f t="shared" si="1415"/>
        <v>54.26194904279641</v>
      </c>
      <c r="TW243" s="264">
        <f t="shared" si="1415"/>
        <v>0</v>
      </c>
      <c r="TX243" s="264">
        <f t="shared" si="1416"/>
        <v>0</v>
      </c>
      <c r="TY243" s="264">
        <f t="shared" si="1417"/>
        <v>1706.2227917202463</v>
      </c>
      <c r="TZ243" s="264">
        <f t="shared" si="1418"/>
        <v>121.08303656097377</v>
      </c>
      <c r="UA243" s="264">
        <f t="shared" si="1419"/>
        <v>3.1119472013334386</v>
      </c>
      <c r="UB243" s="264">
        <f t="shared" si="1420"/>
        <v>115.33593939938316</v>
      </c>
      <c r="UC243" s="264">
        <f t="shared" si="1421"/>
        <v>498.55125357972798</v>
      </c>
      <c r="UD243" s="264">
        <f t="shared" si="1422"/>
        <v>2758.7696219840082</v>
      </c>
      <c r="UE243" s="264">
        <f t="shared" si="1423"/>
        <v>349.48276611256216</v>
      </c>
      <c r="UF243" s="264">
        <f t="shared" si="1424"/>
        <v>0.56580858205988682</v>
      </c>
      <c r="UG243" s="264">
        <f t="shared" si="1425"/>
        <v>840.22574435893182</v>
      </c>
      <c r="UH243" s="264">
        <f t="shared" si="1425"/>
        <v>0</v>
      </c>
      <c r="UI243" s="191"/>
      <c r="UJ243" s="191"/>
      <c r="UK243" s="191"/>
      <c r="UL243" s="191"/>
      <c r="UM243" s="189"/>
      <c r="UN243" s="191"/>
      <c r="UO243" s="191"/>
      <c r="UP243" s="191"/>
      <c r="UQ243" s="191"/>
      <c r="UR243" s="191"/>
      <c r="US243" s="191"/>
      <c r="UT243" s="191"/>
      <c r="UU243" s="191"/>
      <c r="UV243" s="192"/>
      <c r="UW243" s="191"/>
      <c r="UX243" s="191"/>
      <c r="UY243" s="191"/>
      <c r="UZ243" s="191"/>
      <c r="VA243" s="191"/>
      <c r="VB243" s="191"/>
      <c r="VC243" s="191"/>
      <c r="VD243" s="191"/>
      <c r="VE243" s="191"/>
      <c r="VF243" s="191"/>
      <c r="VG243" s="191"/>
      <c r="VH243" s="191"/>
      <c r="VI243" s="191"/>
      <c r="VJ243" s="191"/>
      <c r="VK243" s="191"/>
      <c r="VL243" s="191"/>
      <c r="VM243" s="191"/>
      <c r="VN243" s="219"/>
      <c r="VO243" s="191"/>
      <c r="VP243" s="191"/>
      <c r="VQ243" s="191"/>
      <c r="VR243" s="191"/>
      <c r="VS243" s="191"/>
      <c r="VT243" s="191"/>
      <c r="VU243" s="191"/>
      <c r="VV243" s="191"/>
    </row>
    <row r="244" spans="1:594" ht="23.1" hidden="1" customHeight="1" thickBot="1" x14ac:dyDescent="0.35">
      <c r="A244" s="265">
        <v>207</v>
      </c>
      <c r="B244" s="266" t="s">
        <v>207</v>
      </c>
      <c r="C244" s="265">
        <v>5</v>
      </c>
      <c r="D244" s="267">
        <v>3645.1</v>
      </c>
      <c r="E244" s="239"/>
      <c r="F244" s="240">
        <f t="shared" si="1426"/>
        <v>3645.1</v>
      </c>
      <c r="G244" s="240"/>
      <c r="H244" s="268">
        <f>912</f>
        <v>912</v>
      </c>
      <c r="I244" s="269">
        <v>2.4436</v>
      </c>
      <c r="J244" s="269">
        <v>2.4436</v>
      </c>
      <c r="K244" s="269">
        <f t="shared" si="1220"/>
        <v>1.9714000000000003</v>
      </c>
      <c r="L244" s="269">
        <f t="shared" si="1221"/>
        <v>2.2013000000000003</v>
      </c>
      <c r="M244" s="269">
        <v>0.56410000000000005</v>
      </c>
      <c r="N244" s="269">
        <v>0.22989999999999999</v>
      </c>
      <c r="O244" s="269">
        <v>0.24229999999999999</v>
      </c>
      <c r="P244" s="269">
        <v>3.4700000000000002E-2</v>
      </c>
      <c r="Q244" s="269">
        <v>0</v>
      </c>
      <c r="R244" s="269">
        <v>0</v>
      </c>
      <c r="S244" s="269">
        <v>0.29299999999999998</v>
      </c>
      <c r="T244" s="269">
        <v>4.9399999999999999E-2</v>
      </c>
      <c r="U244" s="269">
        <v>1.2999999999999999E-3</v>
      </c>
      <c r="V244" s="269">
        <v>8.5599999999999996E-2</v>
      </c>
      <c r="W244" s="269">
        <v>5.4399999999999997E-2</v>
      </c>
      <c r="X244" s="269">
        <v>0.60489999999999999</v>
      </c>
      <c r="Y244" s="269">
        <v>6.3E-2</v>
      </c>
      <c r="Z244" s="269">
        <v>2.0000000000000001E-4</v>
      </c>
      <c r="AA244" s="269">
        <v>0.2208</v>
      </c>
      <c r="AB244" s="269">
        <v>0</v>
      </c>
      <c r="AC244" s="244">
        <v>319.44</v>
      </c>
      <c r="AD244" s="243">
        <f t="shared" si="1217"/>
        <v>70.276799999999994</v>
      </c>
      <c r="AE244" s="243">
        <f t="shared" si="1223"/>
        <v>0</v>
      </c>
      <c r="AF244" s="243">
        <f t="shared" si="1427"/>
        <v>0</v>
      </c>
      <c r="AG244" s="243">
        <f t="shared" si="1428"/>
        <v>0</v>
      </c>
      <c r="AH244" s="244">
        <v>11.535550017666701</v>
      </c>
      <c r="AI244" s="243">
        <f t="shared" si="1224"/>
        <v>45.591078812019333</v>
      </c>
      <c r="AJ244" s="243">
        <f t="shared" si="1429"/>
        <v>1.469566784617705</v>
      </c>
      <c r="AK244" s="243">
        <f t="shared" si="1430"/>
        <v>38.88897357695032</v>
      </c>
      <c r="AL244" s="243">
        <f t="shared" si="1225"/>
        <v>22.3421714414843</v>
      </c>
      <c r="AM244" s="243">
        <f t="shared" si="1431"/>
        <v>563.02272032540429</v>
      </c>
      <c r="AN244" s="244">
        <v>760.57</v>
      </c>
      <c r="AO244" s="244">
        <v>167.3254</v>
      </c>
      <c r="AP244" s="243">
        <f t="shared" si="1432"/>
        <v>0</v>
      </c>
      <c r="AQ244" s="243">
        <f t="shared" si="1433"/>
        <v>0</v>
      </c>
      <c r="AR244" s="243">
        <f t="shared" si="1434"/>
        <v>0</v>
      </c>
      <c r="AS244" s="244">
        <v>71.106390833216693</v>
      </c>
      <c r="AT244" s="244" t="e">
        <f t="shared" si="1226"/>
        <v>#REF!</v>
      </c>
      <c r="AU244" s="243">
        <f t="shared" si="1227"/>
        <v>113.50854238540988</v>
      </c>
      <c r="AV244" s="243">
        <f t="shared" si="1435"/>
        <v>3.6587943958894216</v>
      </c>
      <c r="AW244" s="243">
        <f t="shared" si="1436"/>
        <v>96.822247259931288</v>
      </c>
      <c r="AX244" s="243">
        <f t="shared" si="1228"/>
        <v>55.625516660931332</v>
      </c>
      <c r="AY244" s="243">
        <f t="shared" si="1437"/>
        <v>1401.7630198554693</v>
      </c>
      <c r="AZ244" s="244">
        <v>108</v>
      </c>
      <c r="BA244" s="243">
        <f t="shared" si="1438"/>
        <v>550.49399999999991</v>
      </c>
      <c r="BB244" s="243">
        <f t="shared" si="1439"/>
        <v>57.40865999999999</v>
      </c>
      <c r="BC244" s="243">
        <f t="shared" si="1440"/>
        <v>45.926927999999997</v>
      </c>
      <c r="BD244" s="243">
        <f t="shared" si="1441"/>
        <v>11.481731999999994</v>
      </c>
      <c r="BE244" s="244">
        <v>21.528247499999999</v>
      </c>
      <c r="BF244" s="243">
        <f t="shared" si="1442"/>
        <v>17.222598000000001</v>
      </c>
      <c r="BG244" s="243">
        <f t="shared" si="1443"/>
        <v>4.3056494999999977</v>
      </c>
      <c r="BH244" s="243">
        <f t="shared" si="1229"/>
        <v>71.517173941261333</v>
      </c>
      <c r="BI244" s="243">
        <f t="shared" si="1444"/>
        <v>2.3052594080335043</v>
      </c>
      <c r="BJ244" s="243">
        <f t="shared" si="1445"/>
        <v>61.00380952088036</v>
      </c>
      <c r="BK244" s="243">
        <f t="shared" si="1230"/>
        <v>35.047404072063067</v>
      </c>
      <c r="BL244" s="243">
        <f t="shared" si="1446"/>
        <v>883.19458261598913</v>
      </c>
      <c r="BM244" s="244">
        <v>45.71</v>
      </c>
      <c r="BN244" s="243">
        <f t="shared" si="1447"/>
        <v>10.0562</v>
      </c>
      <c r="BO244" s="243">
        <f t="shared" si="1231"/>
        <v>0</v>
      </c>
      <c r="BP244" s="243">
        <f t="shared" si="1448"/>
        <v>0</v>
      </c>
      <c r="BQ244" s="243">
        <f t="shared" si="1449"/>
        <v>0</v>
      </c>
      <c r="BR244" s="244">
        <v>6.2523035698999996</v>
      </c>
      <c r="BS244" s="243">
        <f t="shared" si="1232"/>
        <v>7.0466639857294844</v>
      </c>
      <c r="BT244" s="243">
        <f t="shared" si="1450"/>
        <v>0.22713968621992317</v>
      </c>
      <c r="BU244" s="243">
        <f t="shared" si="1451"/>
        <v>6.0107708939415554</v>
      </c>
      <c r="BV244" s="243">
        <f t="shared" si="1233"/>
        <v>3.4532583777814745</v>
      </c>
      <c r="BW244" s="243">
        <f t="shared" si="1452"/>
        <v>87.022111120093157</v>
      </c>
      <c r="BX244" s="244">
        <v>0</v>
      </c>
      <c r="BY244" s="243">
        <f t="shared" si="1234"/>
        <v>0</v>
      </c>
      <c r="BZ244" s="243">
        <f t="shared" si="1453"/>
        <v>0</v>
      </c>
      <c r="CA244" s="243">
        <f t="shared" si="1454"/>
        <v>0</v>
      </c>
      <c r="CB244" s="243">
        <f t="shared" si="1235"/>
        <v>0</v>
      </c>
      <c r="CC244" s="243">
        <f t="shared" si="1455"/>
        <v>0</v>
      </c>
      <c r="CD244" s="245"/>
      <c r="CE244" s="243">
        <f t="shared" si="1236"/>
        <v>0</v>
      </c>
      <c r="CF244" s="243">
        <f t="shared" si="1456"/>
        <v>0</v>
      </c>
      <c r="CG244" s="243">
        <f t="shared" si="1457"/>
        <v>0</v>
      </c>
      <c r="CH244" s="243">
        <f t="shared" si="1237"/>
        <v>0</v>
      </c>
      <c r="CI244" s="243">
        <f t="shared" si="1458"/>
        <v>0</v>
      </c>
      <c r="CJ244" s="245"/>
      <c r="CK244" s="243">
        <f t="shared" si="1238"/>
        <v>0</v>
      </c>
      <c r="CL244" s="243">
        <f t="shared" si="1459"/>
        <v>0</v>
      </c>
      <c r="CM244" s="243">
        <f t="shared" si="1460"/>
        <v>0</v>
      </c>
      <c r="CN244" s="243">
        <f t="shared" si="1239"/>
        <v>0</v>
      </c>
      <c r="CO244" s="243">
        <f t="shared" si="1461"/>
        <v>0</v>
      </c>
      <c r="CP244" s="243">
        <v>0</v>
      </c>
      <c r="CQ244" s="243">
        <f t="shared" si="1240"/>
        <v>0</v>
      </c>
      <c r="CR244" s="243">
        <f t="shared" si="1595"/>
        <v>0</v>
      </c>
      <c r="CS244" s="243">
        <f t="shared" si="1462"/>
        <v>0</v>
      </c>
      <c r="CT244" s="243">
        <f t="shared" si="1241"/>
        <v>0</v>
      </c>
      <c r="CU244" s="243">
        <f t="shared" si="1463"/>
        <v>0</v>
      </c>
      <c r="CV244" s="243"/>
      <c r="CW244" s="243">
        <f t="shared" si="1242"/>
        <v>0</v>
      </c>
      <c r="CX244" s="243">
        <f t="shared" si="1596"/>
        <v>0</v>
      </c>
      <c r="CY244" s="243">
        <f t="shared" si="1464"/>
        <v>0</v>
      </c>
      <c r="CZ244" s="243">
        <f t="shared" si="1243"/>
        <v>0</v>
      </c>
      <c r="DA244" s="243">
        <f t="shared" si="1465"/>
        <v>0</v>
      </c>
      <c r="DB244" s="244">
        <v>0</v>
      </c>
      <c r="DC244" s="243">
        <f t="shared" si="1466"/>
        <v>0</v>
      </c>
      <c r="DD244" s="243">
        <f t="shared" si="1244"/>
        <v>0</v>
      </c>
      <c r="DE244" s="244">
        <v>0</v>
      </c>
      <c r="DF244" s="244">
        <v>0</v>
      </c>
      <c r="DG244" s="243">
        <f t="shared" si="1245"/>
        <v>0</v>
      </c>
      <c r="DH244" s="243">
        <f t="shared" si="1246"/>
        <v>0</v>
      </c>
      <c r="DI244" s="243">
        <f t="shared" si="1467"/>
        <v>0</v>
      </c>
      <c r="DJ244" s="244">
        <v>131.61000000000001</v>
      </c>
      <c r="DK244" s="243">
        <f t="shared" si="1468"/>
        <v>28.954200000000004</v>
      </c>
      <c r="DL244" s="243">
        <f t="shared" si="1247"/>
        <v>0</v>
      </c>
      <c r="DM244" s="244">
        <v>5.4974121247349998</v>
      </c>
      <c r="DN244" s="244">
        <v>7.02045383666667</v>
      </c>
      <c r="DO244" s="243">
        <f t="shared" si="1248"/>
        <v>19.665923725670297</v>
      </c>
      <c r="DP244" s="243">
        <f t="shared" si="1249"/>
        <v>9.6373994843536011</v>
      </c>
      <c r="DQ244" s="243">
        <f t="shared" si="1469"/>
        <v>242.8624670057107</v>
      </c>
      <c r="DR244" s="244">
        <v>39.44</v>
      </c>
      <c r="DS244" s="243">
        <f t="shared" si="1470"/>
        <v>8.6768000000000001</v>
      </c>
      <c r="DT244" s="243">
        <f t="shared" si="1250"/>
        <v>0</v>
      </c>
      <c r="DU244" s="244">
        <v>1.6682477984149999</v>
      </c>
      <c r="DV244" s="244">
        <v>0</v>
      </c>
      <c r="DW244" s="243">
        <f t="shared" si="1251"/>
        <v>5.6566747527777803</v>
      </c>
      <c r="DX244" s="243">
        <f t="shared" si="1252"/>
        <v>2.7720861275596391</v>
      </c>
      <c r="DY244" s="243">
        <f t="shared" si="1253"/>
        <v>69.856570414502897</v>
      </c>
      <c r="DZ244" s="244">
        <v>0</v>
      </c>
      <c r="EA244" s="243">
        <f t="shared" si="1471"/>
        <v>0</v>
      </c>
      <c r="EB244" s="243">
        <f t="shared" si="1254"/>
        <v>0</v>
      </c>
      <c r="EC244" s="244">
        <v>0</v>
      </c>
      <c r="ED244" s="244">
        <v>0</v>
      </c>
      <c r="EE244" s="243">
        <f t="shared" si="1255"/>
        <v>0</v>
      </c>
      <c r="EF244" s="243">
        <f t="shared" si="1256"/>
        <v>0</v>
      </c>
      <c r="EG244" s="243">
        <f t="shared" si="1257"/>
        <v>0</v>
      </c>
      <c r="EH244" s="244">
        <v>5.57</v>
      </c>
      <c r="EI244" s="243">
        <f t="shared" si="1472"/>
        <v>1.2254</v>
      </c>
      <c r="EJ244" s="243">
        <f t="shared" si="1258"/>
        <v>0</v>
      </c>
      <c r="EK244" s="244">
        <v>0.23511581378499999</v>
      </c>
      <c r="EL244" s="244">
        <v>0</v>
      </c>
      <c r="EM244" s="243">
        <f t="shared" si="1259"/>
        <v>0.79882099267781903</v>
      </c>
      <c r="EN244" s="243">
        <f t="shared" si="1260"/>
        <v>0.391466840323141</v>
      </c>
      <c r="EO244" s="243">
        <f t="shared" si="1473"/>
        <v>9.8649643761431509</v>
      </c>
      <c r="EP244" s="244">
        <v>0</v>
      </c>
      <c r="EQ244" s="244">
        <v>422.83159999999998</v>
      </c>
      <c r="ER244" s="244">
        <v>0</v>
      </c>
      <c r="ES244" s="244">
        <v>0</v>
      </c>
      <c r="ET244" s="244">
        <v>0</v>
      </c>
      <c r="EU244" s="243">
        <f t="shared" si="1261"/>
        <v>48.042955509079192</v>
      </c>
      <c r="EV244" s="243">
        <f t="shared" si="1474"/>
        <v>1.5485997149160644</v>
      </c>
      <c r="EW244" s="243">
        <f t="shared" si="1475"/>
        <v>40.980412748176143</v>
      </c>
      <c r="EX244" s="243">
        <f t="shared" si="1262"/>
        <v>23.543727775453959</v>
      </c>
      <c r="EY244" s="243">
        <f t="shared" si="1476"/>
        <v>593.30193994143974</v>
      </c>
      <c r="EZ244" s="245">
        <f t="shared" si="1477"/>
        <v>176.62</v>
      </c>
      <c r="FA244" s="245">
        <f t="shared" si="1477"/>
        <v>38.856400000000001</v>
      </c>
      <c r="FB244" s="245">
        <f t="shared" si="1477"/>
        <v>0</v>
      </c>
      <c r="FC244" s="245">
        <f t="shared" si="1478"/>
        <v>0</v>
      </c>
      <c r="FD244" s="245">
        <f t="shared" si="1479"/>
        <v>0</v>
      </c>
      <c r="FE244" s="245">
        <f t="shared" si="1480"/>
        <v>14.421229573601671</v>
      </c>
      <c r="FF244" s="245">
        <f t="shared" si="1481"/>
        <v>74.164374980205082</v>
      </c>
      <c r="FG244" s="245">
        <f t="shared" si="1482"/>
        <v>2.390588354406487</v>
      </c>
      <c r="FH244" s="245">
        <f t="shared" si="1483"/>
        <v>63.261859427548032</v>
      </c>
      <c r="FI244" s="245">
        <f t="shared" si="1484"/>
        <v>36.34468022769034</v>
      </c>
      <c r="FJ244" s="245">
        <f t="shared" si="1484"/>
        <v>915.88594173779643</v>
      </c>
      <c r="FK244" s="244">
        <f t="shared" si="1263"/>
        <v>128.29424027818354</v>
      </c>
      <c r="FL244" s="244">
        <v>14.5770431485156</v>
      </c>
      <c r="FM244" s="243">
        <f t="shared" si="1485"/>
        <v>0.46987127717078886</v>
      </c>
      <c r="FN244" s="243">
        <f t="shared" si="1486"/>
        <v>12.434148535288392</v>
      </c>
      <c r="FO244" s="244">
        <v>7.1435641574257804</v>
      </c>
      <c r="FP244" s="244">
        <f t="shared" si="1487"/>
        <v>180.01781710094988</v>
      </c>
      <c r="FQ244" s="244">
        <f t="shared" si="1264"/>
        <v>3.2876800071287624</v>
      </c>
      <c r="FR244" s="244">
        <v>0.373552649117465</v>
      </c>
      <c r="FS244" s="243">
        <f t="shared" si="1488"/>
        <v>1.2040964586787852E-2</v>
      </c>
      <c r="FT244" s="243">
        <f t="shared" si="1489"/>
        <v>0.31863863456767044</v>
      </c>
      <c r="FU244" s="244">
        <v>0.18306163245587301</v>
      </c>
      <c r="FV244" s="244">
        <f t="shared" si="1490"/>
        <v>4.6131531464425199</v>
      </c>
      <c r="FW244" s="270">
        <v>2.7156E-2</v>
      </c>
      <c r="FX244" s="243">
        <f t="shared" si="1491"/>
        <v>120.0578974410341</v>
      </c>
      <c r="FY244" s="243">
        <f t="shared" si="1492"/>
        <v>26.412737437027502</v>
      </c>
      <c r="FZ244" s="243">
        <f t="shared" si="1265"/>
        <v>0</v>
      </c>
      <c r="GA244" s="243">
        <f t="shared" si="1493"/>
        <v>0</v>
      </c>
      <c r="GB244" s="243">
        <f t="shared" si="1494"/>
        <v>0</v>
      </c>
      <c r="GC244" s="243">
        <f t="shared" si="1495"/>
        <v>2.114570797528903</v>
      </c>
      <c r="GD244" s="243">
        <f t="shared" si="1266"/>
        <v>16.882542424879734</v>
      </c>
      <c r="GE244" s="243">
        <f t="shared" si="1496"/>
        <v>0.54418592922091047</v>
      </c>
      <c r="GF244" s="243">
        <f t="shared" si="1497"/>
        <v>14.400728462249145</v>
      </c>
      <c r="GG244" s="243">
        <f t="shared" si="1267"/>
        <v>8.273387405023513</v>
      </c>
      <c r="GH244" s="247">
        <f t="shared" si="1498"/>
        <v>208.48936260659255</v>
      </c>
      <c r="GI244" s="244">
        <v>80</v>
      </c>
      <c r="GJ244" s="244">
        <v>4032.38</v>
      </c>
      <c r="GK244" s="244">
        <v>887.12360000000001</v>
      </c>
      <c r="GL244" s="244">
        <v>2473.3546636661299</v>
      </c>
      <c r="GM244" s="244">
        <v>71.022008333333304</v>
      </c>
      <c r="GN244" s="271">
        <v>75.83</v>
      </c>
      <c r="GO244" s="243">
        <f t="shared" si="1499"/>
        <v>16.682600000000001</v>
      </c>
      <c r="GP244" s="243">
        <f t="shared" si="1268"/>
        <v>0</v>
      </c>
      <c r="GQ244" s="243">
        <f t="shared" si="1500"/>
        <v>0</v>
      </c>
      <c r="GR244" s="243">
        <f t="shared" si="1501"/>
        <v>0</v>
      </c>
      <c r="GS244" s="244">
        <v>1.5103039419166699</v>
      </c>
      <c r="GT244" s="244">
        <v>0.73722410996541698</v>
      </c>
      <c r="GU244" s="245"/>
      <c r="GV244" s="243">
        <f t="shared" si="1269"/>
        <v>10.766831561385711</v>
      </c>
      <c r="GW244" s="243">
        <f t="shared" si="1502"/>
        <v>0.34705425821190838</v>
      </c>
      <c r="GX244" s="243">
        <f t="shared" si="1503"/>
        <v>9.1840561576669124</v>
      </c>
      <c r="GY244" s="243">
        <f t="shared" si="1270"/>
        <v>5.2763479806633899</v>
      </c>
      <c r="GZ244" s="243">
        <f t="shared" si="1504"/>
        <v>132.96396911271742</v>
      </c>
      <c r="HA244" s="244">
        <v>0</v>
      </c>
      <c r="HB244" s="244">
        <v>44</v>
      </c>
      <c r="HC244" s="244">
        <v>0</v>
      </c>
      <c r="HD244" s="244">
        <v>0</v>
      </c>
      <c r="HE244" s="244">
        <v>0</v>
      </c>
      <c r="HF244" s="243">
        <f t="shared" si="1505"/>
        <v>0</v>
      </c>
      <c r="HG244" s="243">
        <f t="shared" si="1271"/>
        <v>0</v>
      </c>
      <c r="HH244" s="244">
        <v>0</v>
      </c>
      <c r="HI244" s="244">
        <v>0</v>
      </c>
      <c r="HJ244" s="243">
        <f t="shared" si="1272"/>
        <v>0</v>
      </c>
      <c r="HK244" s="243">
        <f t="shared" si="1273"/>
        <v>0</v>
      </c>
      <c r="HL244" s="243">
        <f t="shared" si="1274"/>
        <v>0</v>
      </c>
      <c r="HM244" s="244">
        <v>64.39</v>
      </c>
      <c r="HN244" s="243">
        <f t="shared" si="1506"/>
        <v>14.165800000000001</v>
      </c>
      <c r="HO244" s="243">
        <f t="shared" si="1275"/>
        <v>0</v>
      </c>
      <c r="HP244" s="244">
        <v>2.7775957261150199</v>
      </c>
      <c r="HQ244" s="244">
        <v>61.899760850297298</v>
      </c>
      <c r="HR244" s="243">
        <f t="shared" si="1276"/>
        <v>16.274432111567709</v>
      </c>
      <c r="HS244" s="243">
        <f t="shared" si="1277"/>
        <v>7.9753794343990023</v>
      </c>
      <c r="HT244" s="243">
        <f t="shared" si="1278"/>
        <v>200.97956174685484</v>
      </c>
      <c r="HU244" s="244">
        <v>64.680000000000007</v>
      </c>
      <c r="HV244" s="243">
        <f t="shared" si="1507"/>
        <v>14.229600000000001</v>
      </c>
      <c r="HW244" s="243">
        <f t="shared" si="1279"/>
        <v>0</v>
      </c>
      <c r="HX244" s="244">
        <v>2.6416276464899999</v>
      </c>
      <c r="HY244" s="244">
        <v>145.68764437312001</v>
      </c>
      <c r="HZ244" s="243">
        <f t="shared" si="1280"/>
        <v>25.819326224367966</v>
      </c>
      <c r="IA244" s="243">
        <f t="shared" si="1281"/>
        <v>12.652909912198901</v>
      </c>
      <c r="IB244" s="243">
        <f t="shared" si="1282"/>
        <v>318.85332978741224</v>
      </c>
      <c r="IC244" s="244">
        <v>0</v>
      </c>
      <c r="ID244" s="243">
        <f t="shared" si="1508"/>
        <v>0</v>
      </c>
      <c r="IE244" s="243">
        <f t="shared" si="1283"/>
        <v>0</v>
      </c>
      <c r="IF244" s="244">
        <v>0</v>
      </c>
      <c r="IG244" s="244">
        <v>0</v>
      </c>
      <c r="IH244" s="243">
        <f t="shared" si="1284"/>
        <v>0</v>
      </c>
      <c r="II244" s="243">
        <f t="shared" si="1285"/>
        <v>0</v>
      </c>
      <c r="IJ244" s="243">
        <f t="shared" si="1509"/>
        <v>0</v>
      </c>
      <c r="IK244" s="244">
        <v>13.99</v>
      </c>
      <c r="IL244" s="243">
        <f t="shared" si="1510"/>
        <v>3.0777999999999999</v>
      </c>
      <c r="IM244" s="243">
        <f t="shared" si="1286"/>
        <v>0</v>
      </c>
      <c r="IN244" s="244">
        <v>0.64243259475500003</v>
      </c>
      <c r="IO244" s="244">
        <v>28.480906871679998</v>
      </c>
      <c r="IP244" s="243">
        <f t="shared" si="1287"/>
        <v>5.2483278409173035</v>
      </c>
      <c r="IQ244" s="243">
        <f t="shared" si="1288"/>
        <v>2.5719733653676151</v>
      </c>
      <c r="IR244" s="243">
        <f t="shared" si="1511"/>
        <v>64.8137288072639</v>
      </c>
      <c r="IS244" s="244">
        <v>2.89</v>
      </c>
      <c r="IT244" s="243">
        <f t="shared" si="1512"/>
        <v>0.63580000000000003</v>
      </c>
      <c r="IU244" s="243">
        <f t="shared" si="1289"/>
        <v>0</v>
      </c>
      <c r="IV244" s="244">
        <v>0.12656875314499999</v>
      </c>
      <c r="IW244" s="244">
        <v>0.30028300655673301</v>
      </c>
      <c r="IX244" s="243">
        <f t="shared" si="1290"/>
        <v>0.44910804356683359</v>
      </c>
      <c r="IY244" s="243">
        <f t="shared" si="1291"/>
        <v>0.22008799016342834</v>
      </c>
      <c r="IZ244" s="243">
        <f t="shared" si="1513"/>
        <v>5.5462173521183935</v>
      </c>
      <c r="JA244" s="244">
        <v>84.252499999999998</v>
      </c>
      <c r="JB244" s="243">
        <f t="shared" si="1514"/>
        <v>18.535550000000001</v>
      </c>
      <c r="JC244" s="244">
        <v>612.324166666667</v>
      </c>
      <c r="JD244" s="243">
        <f t="shared" si="1292"/>
        <v>0</v>
      </c>
      <c r="JE244" s="243">
        <f t="shared" si="1293"/>
        <v>81.252452298540803</v>
      </c>
      <c r="JF244" s="243">
        <f t="shared" si="1294"/>
        <v>39.818233448260393</v>
      </c>
      <c r="JG244" s="243">
        <f t="shared" si="1515"/>
        <v>1003.4194828961618</v>
      </c>
      <c r="JH244" s="244">
        <v>0</v>
      </c>
      <c r="JI244" s="243">
        <f t="shared" si="1516"/>
        <v>0</v>
      </c>
      <c r="JJ244" s="244">
        <v>0</v>
      </c>
      <c r="JK244" s="243">
        <f t="shared" si="1295"/>
        <v>0</v>
      </c>
      <c r="JL244" s="243">
        <f t="shared" si="1296"/>
        <v>0</v>
      </c>
      <c r="JM244" s="243">
        <f t="shared" si="1297"/>
        <v>0</v>
      </c>
      <c r="JN244" s="243">
        <f t="shared" si="1517"/>
        <v>0</v>
      </c>
      <c r="JO244" s="244">
        <v>11.64</v>
      </c>
      <c r="JP244" s="243">
        <f t="shared" si="1518"/>
        <v>2.5608</v>
      </c>
      <c r="JQ244" s="244">
        <v>14.181333333333299</v>
      </c>
      <c r="JR244" s="243">
        <f t="shared" si="1298"/>
        <v>0</v>
      </c>
      <c r="JS244" s="243">
        <f t="shared" si="1299"/>
        <v>3.2248336429587701</v>
      </c>
      <c r="JT244" s="243">
        <f t="shared" si="1300"/>
        <v>1.5803483488146037</v>
      </c>
      <c r="JU244" s="243">
        <f t="shared" si="1519"/>
        <v>39.82477839012801</v>
      </c>
      <c r="JV244" s="244">
        <v>14.8991666666667</v>
      </c>
      <c r="JW244" s="243">
        <f t="shared" si="1520"/>
        <v>3.2778166666666739</v>
      </c>
      <c r="JX244" s="244">
        <v>30.567833333333301</v>
      </c>
      <c r="JY244" s="243">
        <f t="shared" si="1301"/>
        <v>0</v>
      </c>
      <c r="JZ244" s="243">
        <f t="shared" si="1302"/>
        <v>5.5384816518322886</v>
      </c>
      <c r="KA244" s="243">
        <f t="shared" si="1303"/>
        <v>2.7141649159249486</v>
      </c>
      <c r="KB244" s="243">
        <f t="shared" si="1521"/>
        <v>68.396955881308685</v>
      </c>
      <c r="KC244" s="244">
        <v>59.606666666666698</v>
      </c>
      <c r="KD244" s="243">
        <f t="shared" si="1522"/>
        <v>13.113466666666673</v>
      </c>
      <c r="KE244" s="244">
        <v>33.273333333333298</v>
      </c>
      <c r="KF244" s="243">
        <f t="shared" si="1304"/>
        <v>0</v>
      </c>
      <c r="KG244" s="243">
        <f t="shared" si="1305"/>
        <v>12.043185521895088</v>
      </c>
      <c r="KH244" s="243">
        <f t="shared" si="1306"/>
        <v>5.9018326094280873</v>
      </c>
      <c r="KI244" s="243">
        <f t="shared" si="1523"/>
        <v>148.7261817575878</v>
      </c>
      <c r="KJ244" s="244">
        <v>20.9206897222222</v>
      </c>
      <c r="KK244" s="243">
        <f t="shared" si="1524"/>
        <v>4.6025517388888844</v>
      </c>
      <c r="KL244" s="244">
        <v>20.2784477777777</v>
      </c>
      <c r="KM244" s="243">
        <f t="shared" si="1307"/>
        <v>0</v>
      </c>
      <c r="KN244" s="243">
        <f t="shared" si="1308"/>
        <v>5.2040777424028981</v>
      </c>
      <c r="KO244" s="243">
        <f t="shared" si="1309"/>
        <v>2.5502883490645845</v>
      </c>
      <c r="KP244" s="243">
        <f t="shared" si="1525"/>
        <v>64.26726639642753</v>
      </c>
      <c r="KQ244" s="243">
        <f t="shared" si="1526"/>
        <v>337.26902305555558</v>
      </c>
      <c r="KR244" s="243">
        <f t="shared" si="1526"/>
        <v>74.199185072222235</v>
      </c>
      <c r="KS244" s="243">
        <f t="shared" si="1527"/>
        <v>953.18193426660366</v>
      </c>
      <c r="KT244" s="243">
        <f t="shared" si="1528"/>
        <v>0</v>
      </c>
      <c r="KU244" s="243">
        <f t="shared" si="1529"/>
        <v>0</v>
      </c>
      <c r="KV244" s="243">
        <f t="shared" si="1530"/>
        <v>0</v>
      </c>
      <c r="KW244" s="243">
        <f t="shared" si="1531"/>
        <v>155.05422507804963</v>
      </c>
      <c r="KX244" s="243">
        <f t="shared" si="1532"/>
        <v>4.9979633061296873</v>
      </c>
      <c r="KY244" s="243">
        <f t="shared" si="1533"/>
        <v>132.26051717085264</v>
      </c>
      <c r="KZ244" s="243">
        <f t="shared" si="1534"/>
        <v>75.985218373621578</v>
      </c>
      <c r="LA244" s="243">
        <f t="shared" si="1534"/>
        <v>1914.8275030152629</v>
      </c>
      <c r="LB244" s="244">
        <v>85.29</v>
      </c>
      <c r="LC244" s="243">
        <f t="shared" si="1535"/>
        <v>18.7638</v>
      </c>
      <c r="LD244" s="243">
        <f t="shared" si="1310"/>
        <v>0</v>
      </c>
      <c r="LE244" s="243">
        <f t="shared" si="1536"/>
        <v>0</v>
      </c>
      <c r="LF244" s="243">
        <f t="shared" si="1537"/>
        <v>0</v>
      </c>
      <c r="LG244" s="244">
        <v>7.2559741017750001</v>
      </c>
      <c r="LH244" s="243">
        <f t="shared" si="1311"/>
        <v>12.647234797250803</v>
      </c>
      <c r="LI244" s="243">
        <f t="shared" si="1538"/>
        <v>0.40766651414269967</v>
      </c>
      <c r="LJ244" s="243">
        <f t="shared" si="1539"/>
        <v>10.788031182146717</v>
      </c>
      <c r="LK244" s="243">
        <f t="shared" si="1312"/>
        <v>6.1978504449512908</v>
      </c>
      <c r="LL244" s="243">
        <f t="shared" si="1540"/>
        <v>156.18583121277251</v>
      </c>
      <c r="LM244" s="243">
        <f t="shared" si="1313"/>
        <v>0.54166666784117723</v>
      </c>
      <c r="LN244" s="244">
        <v>6.1545228937110799E-2</v>
      </c>
      <c r="LO244" s="243">
        <f t="shared" si="1541"/>
        <v>1.9838272432769494E-3</v>
      </c>
      <c r="LP244" s="243">
        <f t="shared" si="1542"/>
        <v>5.2497787819218517E-2</v>
      </c>
      <c r="LQ244" s="243">
        <f t="shared" si="1314"/>
        <v>3.0160594838914402E-2</v>
      </c>
      <c r="LR244" s="243">
        <f t="shared" si="1543"/>
        <v>0.7600469899406429</v>
      </c>
      <c r="LS244" s="244">
        <v>573.50165833333403</v>
      </c>
      <c r="LT244" s="243">
        <f t="shared" si="1315"/>
        <v>65.162382981053227</v>
      </c>
      <c r="LU244" s="243">
        <f t="shared" si="1544"/>
        <v>2.1004213133523875</v>
      </c>
      <c r="LV244" s="243">
        <f t="shared" si="1545"/>
        <v>55.58320302991433</v>
      </c>
      <c r="LW244" s="243">
        <f t="shared" si="1316"/>
        <v>31.933202065719367</v>
      </c>
      <c r="LX244" s="243">
        <f t="shared" si="1546"/>
        <v>804.71669205612795</v>
      </c>
      <c r="LY244" s="245">
        <f t="shared" si="1317"/>
        <v>0</v>
      </c>
      <c r="LZ244" s="244">
        <v>0</v>
      </c>
      <c r="MA244" s="249">
        <f t="shared" si="1547"/>
        <v>0</v>
      </c>
      <c r="MB244" s="249">
        <f t="shared" si="1548"/>
        <v>0</v>
      </c>
      <c r="MC244" s="249">
        <f t="shared" si="1318"/>
        <v>0</v>
      </c>
      <c r="MD244" s="247">
        <f t="shared" si="1549"/>
        <v>0</v>
      </c>
      <c r="ME244" s="250">
        <f t="shared" si="1550"/>
        <v>7253.4627508955582</v>
      </c>
      <c r="MF244" s="251">
        <f t="shared" si="1597"/>
        <v>2343.3600430058391</v>
      </c>
      <c r="MG244" s="252" t="e">
        <f t="shared" si="1551"/>
        <v>#REF!</v>
      </c>
      <c r="MH244" s="252" t="e">
        <f t="shared" si="1598"/>
        <v>#REF!</v>
      </c>
      <c r="MI244" s="252">
        <f t="shared" si="1552"/>
        <v>573.50165833333403</v>
      </c>
      <c r="MJ244" s="252">
        <f t="shared" si="1553"/>
        <v>0</v>
      </c>
      <c r="MK244" s="252">
        <f t="shared" si="1599"/>
        <v>550.49399999999991</v>
      </c>
      <c r="ML244" s="252">
        <f t="shared" si="1554"/>
        <v>0</v>
      </c>
      <c r="MM244" s="252">
        <f t="shared" si="1555"/>
        <v>0</v>
      </c>
      <c r="MN244" s="252">
        <f t="shared" si="1556"/>
        <v>422.83159999999998</v>
      </c>
      <c r="MO244" s="252">
        <f t="shared" si="1557"/>
        <v>128.29424027818354</v>
      </c>
      <c r="MP244" s="253">
        <f t="shared" si="1558"/>
        <v>3.2876800071287624</v>
      </c>
      <c r="MQ244" s="254">
        <f t="shared" si="1600"/>
        <v>0</v>
      </c>
      <c r="MR244" s="255">
        <f t="shared" si="1559"/>
        <v>0</v>
      </c>
      <c r="MS244" s="255">
        <f t="shared" si="1601"/>
        <v>0</v>
      </c>
      <c r="MT244" s="255">
        <f t="shared" si="1602"/>
        <v>635.39614748289364</v>
      </c>
      <c r="MU244" s="255">
        <f t="shared" si="1319"/>
        <v>20.481135734141553</v>
      </c>
      <c r="MV244" s="255">
        <f t="shared" si="1560"/>
        <v>661.22767115327792</v>
      </c>
      <c r="MW244" s="255" t="e">
        <f t="shared" si="1320"/>
        <v>#REF!</v>
      </c>
      <c r="MX244" s="255" t="e">
        <f t="shared" si="1321"/>
        <v>#REF!</v>
      </c>
      <c r="MY244" s="256" t="e">
        <f t="shared" si="1561"/>
        <v>#REF!</v>
      </c>
      <c r="MZ244" s="254">
        <f t="shared" si="1562"/>
        <v>437.16134776387935</v>
      </c>
      <c r="NA244" s="255">
        <f t="shared" si="1322"/>
        <v>492.68083892989205</v>
      </c>
      <c r="NB244" s="255">
        <f t="shared" si="1563"/>
        <v>1.469566784617705</v>
      </c>
      <c r="NC244" s="255">
        <f t="shared" si="1323"/>
        <v>1.8222628129259542</v>
      </c>
      <c r="ND244" s="255">
        <f t="shared" si="1564"/>
        <v>446.84342882968593</v>
      </c>
      <c r="NE244" s="255">
        <f t="shared" si="1630"/>
        <v>0.9783322738097221</v>
      </c>
      <c r="NF244" s="256">
        <f t="shared" si="1603"/>
        <v>3.2887734042919749E-3</v>
      </c>
      <c r="NG244" s="257">
        <f t="shared" si="1604"/>
        <v>1.1250375043908649</v>
      </c>
      <c r="NH244" s="254">
        <f t="shared" si="1565"/>
        <v>1046.0185416571162</v>
      </c>
      <c r="NI244" s="255">
        <f t="shared" si="1324"/>
        <v>1178.8628964475699</v>
      </c>
      <c r="NJ244" s="255" t="e">
        <f t="shared" si="1566"/>
        <v>#REF!</v>
      </c>
      <c r="NK244" s="255" t="e">
        <f t="shared" si="1325"/>
        <v>#REF!</v>
      </c>
      <c r="NL244" s="255">
        <f t="shared" si="1567"/>
        <v>1112.5103332186266</v>
      </c>
      <c r="NM244" s="255">
        <f t="shared" si="1605"/>
        <v>0.94023265260903999</v>
      </c>
      <c r="NN244" s="256" t="e">
        <f t="shared" si="1606"/>
        <v>#REF!</v>
      </c>
      <c r="NO244" s="257" t="e">
        <f t="shared" si="1631"/>
        <v>#REF!</v>
      </c>
      <c r="NP244" s="254">
        <f t="shared" si="1568"/>
        <v>74.424647615474044</v>
      </c>
      <c r="NQ244" s="255">
        <f t="shared" si="1326"/>
        <v>83.876577862639252</v>
      </c>
      <c r="NR244" s="255">
        <f t="shared" si="1569"/>
        <v>65.454785408033501</v>
      </c>
      <c r="NS244" s="255">
        <f t="shared" si="1327"/>
        <v>81.163933905961542</v>
      </c>
      <c r="NT244" s="255">
        <f t="shared" si="1570"/>
        <v>700.94808144126125</v>
      </c>
      <c r="NU244" s="255">
        <f t="shared" si="1571"/>
        <v>0.10617711865684128</v>
      </c>
      <c r="NV244" s="256">
        <f t="shared" si="1572"/>
        <v>9.3380361742981033E-2</v>
      </c>
      <c r="NW244" s="257">
        <f t="shared" si="1328"/>
        <v>1.0358957808877343</v>
      </c>
      <c r="NX244" s="254">
        <f t="shared" si="1573"/>
        <v>63.099340490608697</v>
      </c>
      <c r="NY244" s="255">
        <f t="shared" si="1329"/>
        <v>71.112956732916004</v>
      </c>
      <c r="NZ244" s="255">
        <f t="shared" si="1574"/>
        <v>0.22713968621992317</v>
      </c>
      <c r="OA244" s="255">
        <f t="shared" si="1330"/>
        <v>0.28165321091270473</v>
      </c>
      <c r="OB244" s="255">
        <f t="shared" si="1575"/>
        <v>69.065167555629486</v>
      </c>
      <c r="OC244" s="255">
        <f t="shared" si="1607"/>
        <v>0.91362032010976402</v>
      </c>
      <c r="OD244" s="256">
        <f t="shared" si="1608"/>
        <v>3.2887734042919741E-3</v>
      </c>
      <c r="OE244" s="257">
        <f t="shared" si="1609"/>
        <v>1.1168190862709702</v>
      </c>
      <c r="OF244" s="254">
        <f t="shared" si="1576"/>
        <v>0</v>
      </c>
      <c r="OG244" s="255">
        <f t="shared" si="1331"/>
        <v>0</v>
      </c>
      <c r="OH244" s="255">
        <f t="shared" si="1577"/>
        <v>0</v>
      </c>
      <c r="OI244" s="255">
        <f t="shared" si="1332"/>
        <v>0</v>
      </c>
      <c r="OJ244" s="255">
        <f t="shared" si="1578"/>
        <v>0</v>
      </c>
      <c r="OK244" s="255"/>
      <c r="OL244" s="256"/>
      <c r="OM244" s="257"/>
      <c r="ON244" s="258"/>
      <c r="OO244" s="254">
        <f t="shared" si="1579"/>
        <v>0</v>
      </c>
      <c r="OP244" s="255">
        <f t="shared" si="1333"/>
        <v>0</v>
      </c>
      <c r="OQ244" s="255">
        <f t="shared" si="1580"/>
        <v>0</v>
      </c>
      <c r="OR244" s="255">
        <f t="shared" si="1334"/>
        <v>0</v>
      </c>
      <c r="OS244" s="255">
        <f t="shared" si="1581"/>
        <v>0</v>
      </c>
      <c r="OT244" s="255"/>
      <c r="OU244" s="256"/>
      <c r="OV244" s="257"/>
      <c r="OW244" s="258"/>
      <c r="OX244" s="254">
        <f t="shared" si="1582"/>
        <v>292.65586850160861</v>
      </c>
      <c r="OY244" s="255">
        <f t="shared" si="1335"/>
        <v>329.82316380131289</v>
      </c>
      <c r="OZ244" s="255">
        <f t="shared" si="1583"/>
        <v>2.390588354406487</v>
      </c>
      <c r="PA244" s="255">
        <f t="shared" si="1336"/>
        <v>2.9643295594640438</v>
      </c>
      <c r="PB244" s="255">
        <f t="shared" si="1584"/>
        <v>726.89360455380665</v>
      </c>
      <c r="PC244" s="255">
        <f t="shared" si="1218"/>
        <v>0.40261169814700909</v>
      </c>
      <c r="PD244" s="259">
        <f t="shared" si="1337"/>
        <v>3.2887734042919745E-3</v>
      </c>
      <c r="PE244" s="257">
        <f t="shared" si="1219"/>
        <v>1.0519209912817002</v>
      </c>
      <c r="PF244" s="254">
        <f t="shared" si="1338"/>
        <v>15.169661213051837</v>
      </c>
      <c r="PG244" s="255">
        <f t="shared" si="1339"/>
        <v>17.096208187109422</v>
      </c>
      <c r="PH244" s="255">
        <f t="shared" si="1585"/>
        <v>0.46987127717078886</v>
      </c>
      <c r="PI244" s="255">
        <f t="shared" si="1340"/>
        <v>0.58264038369177817</v>
      </c>
      <c r="PJ244" s="255">
        <f t="shared" si="1341"/>
        <v>142.87128341345229</v>
      </c>
      <c r="PK244" s="255">
        <f t="shared" si="1610"/>
        <v>0.1061771186666859</v>
      </c>
      <c r="PL244" s="259">
        <f t="shared" si="1611"/>
        <v>3.2887734045969055E-3</v>
      </c>
      <c r="PM244" s="257">
        <f t="shared" si="1612"/>
        <v>1.0142737996877724</v>
      </c>
      <c r="PN244" s="254">
        <f t="shared" si="1342"/>
        <v>0.38873913417255795</v>
      </c>
      <c r="PO244" s="255">
        <f t="shared" si="1343"/>
        <v>0.43810900421247284</v>
      </c>
      <c r="PP244" s="255">
        <f t="shared" si="1586"/>
        <v>1.2040964586787852E-2</v>
      </c>
      <c r="PQ244" s="255">
        <f t="shared" si="1344"/>
        <v>1.4930796087616936E-2</v>
      </c>
      <c r="PR244" s="255">
        <f t="shared" si="1345"/>
        <v>3.6612326559067618</v>
      </c>
      <c r="PS244" s="255">
        <f t="shared" si="1613"/>
        <v>0.10617711866668593</v>
      </c>
      <c r="PT244" s="259">
        <f t="shared" si="1614"/>
        <v>3.2887734045969055E-3</v>
      </c>
      <c r="PU244" s="257">
        <f t="shared" si="1615"/>
        <v>1.0142737996877724</v>
      </c>
      <c r="PV244" s="254">
        <f t="shared" si="1346"/>
        <v>164.03952360200557</v>
      </c>
      <c r="PW244" s="255">
        <f t="shared" si="1347"/>
        <v>184.87254309946027</v>
      </c>
      <c r="PX244" s="255">
        <f t="shared" si="1348"/>
        <v>0.54418592922091047</v>
      </c>
      <c r="PY244" s="255">
        <f t="shared" si="1349"/>
        <v>0.67479055223392903</v>
      </c>
      <c r="PZ244" s="255">
        <f t="shared" si="1350"/>
        <v>165.46774810047026</v>
      </c>
      <c r="QA244" s="255">
        <f t="shared" si="1587"/>
        <v>0.99136856266637841</v>
      </c>
      <c r="QB244" s="259">
        <f t="shared" si="1351"/>
        <v>3.2887734042919745E-3</v>
      </c>
      <c r="QC244" s="257">
        <f t="shared" si="1588"/>
        <v>1.1266931130756601</v>
      </c>
      <c r="QD244" s="254">
        <f t="shared" si="1352"/>
        <v>103.71714851235362</v>
      </c>
      <c r="QE244" s="255">
        <f t="shared" si="1353"/>
        <v>116.88922637342253</v>
      </c>
      <c r="QF244" s="255">
        <f t="shared" si="1354"/>
        <v>0.34705425821190838</v>
      </c>
      <c r="QG244" s="255">
        <f t="shared" si="1355"/>
        <v>0.43034728018276641</v>
      </c>
      <c r="QH244" s="255">
        <f t="shared" si="1356"/>
        <v>105.52695961326779</v>
      </c>
      <c r="QI244" s="255">
        <f t="shared" si="1616"/>
        <v>0.98284977500018267</v>
      </c>
      <c r="QJ244" s="259">
        <f t="shared" si="1617"/>
        <v>3.2887734042919741E-3</v>
      </c>
      <c r="QK244" s="257">
        <f t="shared" si="1618"/>
        <v>1.1256112270420533</v>
      </c>
      <c r="QL244" s="254">
        <f t="shared" si="1357"/>
        <v>572.82603907621797</v>
      </c>
      <c r="QM244" s="255">
        <f t="shared" si="1358"/>
        <v>645.57494603889768</v>
      </c>
      <c r="QN244" s="255">
        <f t="shared" si="1359"/>
        <v>4.9979633061296873</v>
      </c>
      <c r="QO244" s="255">
        <f t="shared" si="1360"/>
        <v>6.197474499600812</v>
      </c>
      <c r="QP244" s="255">
        <f t="shared" si="1589"/>
        <v>1519.7043674724309</v>
      </c>
      <c r="QQ244" s="255">
        <f t="shared" si="1590"/>
        <v>0.37693254776186569</v>
      </c>
      <c r="QR244" s="259">
        <f t="shared" si="1361"/>
        <v>3.2887734042919736E-3</v>
      </c>
      <c r="QS244" s="257">
        <f t="shared" si="1591"/>
        <v>1.048659739182787</v>
      </c>
      <c r="QT244" s="254">
        <f t="shared" si="1362"/>
        <v>117.215198042219</v>
      </c>
      <c r="QU244" s="255">
        <f t="shared" si="1363"/>
        <v>132.1015281935808</v>
      </c>
      <c r="QV244" s="255">
        <f t="shared" si="1364"/>
        <v>0.40766651414269967</v>
      </c>
      <c r="QW244" s="255">
        <f t="shared" si="1365"/>
        <v>0.50550647753694755</v>
      </c>
      <c r="QX244" s="255">
        <f t="shared" si="1366"/>
        <v>123.95700889902581</v>
      </c>
      <c r="QY244" s="255">
        <f t="shared" si="1619"/>
        <v>0.94561170105113923</v>
      </c>
      <c r="QZ244" s="259">
        <f t="shared" si="1620"/>
        <v>3.2887734042919745E-3</v>
      </c>
      <c r="RA244" s="257">
        <f t="shared" si="1621"/>
        <v>1.1208819916505246</v>
      </c>
      <c r="RB244" s="254">
        <f t="shared" si="1367"/>
        <v>6.4047301139446594E-2</v>
      </c>
      <c r="RC244" s="255">
        <f t="shared" si="1368"/>
        <v>7.2181308384156317E-2</v>
      </c>
      <c r="RD244" s="255">
        <f t="shared" si="1592"/>
        <v>1.9838272432769494E-3</v>
      </c>
      <c r="RE244" s="255">
        <f t="shared" si="1369"/>
        <v>2.4599457816634174E-3</v>
      </c>
      <c r="RF244" s="255">
        <f t="shared" si="1370"/>
        <v>0.60321189677828801</v>
      </c>
      <c r="RG244" s="255">
        <f t="shared" si="1622"/>
        <v>0.1061771186568413</v>
      </c>
      <c r="RH244" s="259">
        <f t="shared" si="1623"/>
        <v>3.2887734042919745E-3</v>
      </c>
      <c r="RI244" s="257">
        <f t="shared" si="1624"/>
        <v>1.0142737996864488</v>
      </c>
      <c r="RJ244" s="254">
        <f t="shared" si="1371"/>
        <v>67.811507696495482</v>
      </c>
      <c r="RK244" s="255">
        <f t="shared" si="1372"/>
        <v>76.423569173950412</v>
      </c>
      <c r="RL244" s="255">
        <f t="shared" si="1593"/>
        <v>2.1004213133523875</v>
      </c>
      <c r="RM244" s="255">
        <f t="shared" si="1373"/>
        <v>2.6045224285569604</v>
      </c>
      <c r="RN244" s="255">
        <f t="shared" si="1374"/>
        <v>638.6640413143873</v>
      </c>
      <c r="RO244" s="255">
        <f t="shared" si="1625"/>
        <v>0.10617711865684128</v>
      </c>
      <c r="RP244" s="259">
        <f t="shared" si="1626"/>
        <v>3.2887734042919741E-3</v>
      </c>
      <c r="RQ244" s="257">
        <f t="shared" si="1627"/>
        <v>1.0142737996864488</v>
      </c>
      <c r="RR244" s="254">
        <f t="shared" si="1375"/>
        <v>0</v>
      </c>
      <c r="RS244" s="255">
        <f t="shared" si="1376"/>
        <v>0</v>
      </c>
      <c r="RT244" s="255">
        <f t="shared" si="1594"/>
        <v>0</v>
      </c>
      <c r="RU244" s="255">
        <f t="shared" si="1377"/>
        <v>0</v>
      </c>
      <c r="RV244" s="255">
        <f t="shared" si="1378"/>
        <v>0</v>
      </c>
      <c r="RW244" s="255"/>
      <c r="RX244" s="259"/>
      <c r="RY244" s="257"/>
      <c r="RZ244" s="260"/>
      <c r="SA244" s="242" t="e">
        <f t="shared" si="1379"/>
        <v>#REF!</v>
      </c>
      <c r="SB244" s="242">
        <f t="shared" si="1380"/>
        <v>0.25864612225945982</v>
      </c>
      <c r="SC244" s="242">
        <f t="shared" si="1381"/>
        <v>0.25099754770909799</v>
      </c>
      <c r="SD244" s="242">
        <f t="shared" si="1382"/>
        <v>3.8753622293602664E-2</v>
      </c>
      <c r="SE244" s="242">
        <f t="shared" si="1383"/>
        <v>0</v>
      </c>
      <c r="SF244" s="262">
        <v>0</v>
      </c>
      <c r="SG244" s="242">
        <f t="shared" si="1384"/>
        <v>0</v>
      </c>
      <c r="SH244" s="262">
        <v>0</v>
      </c>
      <c r="SI244" s="242">
        <f t="shared" si="1385"/>
        <v>0.30821285044553814</v>
      </c>
      <c r="SJ244" s="242">
        <f t="shared" si="1386"/>
        <v>5.010512570457596E-2</v>
      </c>
      <c r="SK244" s="242">
        <f t="shared" si="1387"/>
        <v>1.318555939594104E-3</v>
      </c>
      <c r="SL244" s="242">
        <f t="shared" si="1388"/>
        <v>9.6444930479276506E-2</v>
      </c>
      <c r="SM244" s="242">
        <f t="shared" si="1389"/>
        <v>6.1233250751087695E-2</v>
      </c>
      <c r="SN244" s="242">
        <f t="shared" si="1390"/>
        <v>0.63433427623166783</v>
      </c>
      <c r="SO244" s="242">
        <f t="shared" si="1391"/>
        <v>7.0615565473983052E-2</v>
      </c>
      <c r="SP244" s="242">
        <f t="shared" si="1392"/>
        <v>2.0285475993728978E-4</v>
      </c>
      <c r="SQ244" s="242">
        <f t="shared" si="1393"/>
        <v>0.22395165497076788</v>
      </c>
      <c r="SR244" s="242">
        <f t="shared" si="1394"/>
        <v>0</v>
      </c>
      <c r="SS244" s="242" t="e">
        <f t="shared" si="1395"/>
        <v>#REF!</v>
      </c>
      <c r="ST244" s="242" t="e">
        <f t="shared" si="1396"/>
        <v>#REF!</v>
      </c>
      <c r="SU244" s="242" t="e">
        <f t="shared" si="1628"/>
        <v>#REF!</v>
      </c>
      <c r="SV244" s="242" t="e">
        <f t="shared" si="1629"/>
        <v>#REF!</v>
      </c>
      <c r="SW244" s="242" t="e">
        <f t="shared" si="1397"/>
        <v>#REF!</v>
      </c>
      <c r="SX244" s="242" t="e">
        <f t="shared" si="1397"/>
        <v>#REF!</v>
      </c>
      <c r="SY244" s="242" t="e">
        <f t="shared" si="1397"/>
        <v>#REF!</v>
      </c>
      <c r="SZ244" s="263" t="e">
        <f t="shared" si="1222"/>
        <v>#REF!</v>
      </c>
      <c r="TA244" s="264">
        <f t="shared" si="1398"/>
        <v>2056.20091</v>
      </c>
      <c r="TB244" s="264">
        <f t="shared" si="1399"/>
        <v>838.00848999999994</v>
      </c>
      <c r="TC244" s="264">
        <f t="shared" si="1400"/>
        <v>883.20772999999997</v>
      </c>
      <c r="TD244" s="264">
        <f t="shared" si="1401"/>
        <v>126.48497</v>
      </c>
      <c r="TE244" s="264">
        <f t="shared" si="1402"/>
        <v>0</v>
      </c>
      <c r="TF244" s="264">
        <f t="shared" si="1402"/>
        <v>0</v>
      </c>
      <c r="TG244" s="264">
        <f t="shared" si="1403"/>
        <v>1068.0142999999998</v>
      </c>
      <c r="TH244" s="264">
        <f t="shared" si="1404"/>
        <v>180.06793999999999</v>
      </c>
      <c r="TI244" s="264">
        <f t="shared" si="1405"/>
        <v>4.7386299999999997</v>
      </c>
      <c r="TJ244" s="264">
        <f t="shared" si="1406"/>
        <v>312.02055999999999</v>
      </c>
      <c r="TK244" s="264">
        <f t="shared" si="1407"/>
        <v>198.29343999999998</v>
      </c>
      <c r="TL244" s="264">
        <f t="shared" si="1408"/>
        <v>2204.9209900000001</v>
      </c>
      <c r="TM244" s="264">
        <f t="shared" si="1409"/>
        <v>229.6413</v>
      </c>
      <c r="TN244" s="264">
        <f t="shared" si="1410"/>
        <v>0.72902</v>
      </c>
      <c r="TO244" s="264">
        <f t="shared" si="1411"/>
        <v>804.83807999999999</v>
      </c>
      <c r="TP244" s="264">
        <f t="shared" si="1411"/>
        <v>0</v>
      </c>
      <c r="TQ244" s="264"/>
      <c r="TR244" s="264"/>
      <c r="TS244" s="264" t="e">
        <f t="shared" si="1412"/>
        <v>#REF!</v>
      </c>
      <c r="TT244" s="264">
        <f t="shared" si="1413"/>
        <v>942.79098024795701</v>
      </c>
      <c r="TU244" s="264">
        <f t="shared" si="1414"/>
        <v>914.9111611544331</v>
      </c>
      <c r="TV244" s="264">
        <f t="shared" si="1415"/>
        <v>141.26082862241108</v>
      </c>
      <c r="TW244" s="264">
        <f t="shared" si="1415"/>
        <v>0</v>
      </c>
      <c r="TX244" s="264">
        <f t="shared" si="1416"/>
        <v>0</v>
      </c>
      <c r="TY244" s="264">
        <f t="shared" si="1417"/>
        <v>1123.466661159031</v>
      </c>
      <c r="TZ244" s="264">
        <f t="shared" si="1418"/>
        <v>182.63819370574984</v>
      </c>
      <c r="UA244" s="264">
        <f t="shared" si="1419"/>
        <v>4.8062682554144684</v>
      </c>
      <c r="UB244" s="264">
        <f t="shared" si="1420"/>
        <v>351.55141609001078</v>
      </c>
      <c r="UC244" s="264">
        <f t="shared" si="1421"/>
        <v>223.20132231278976</v>
      </c>
      <c r="UD244" s="264">
        <f t="shared" si="1422"/>
        <v>2312.2118702920525</v>
      </c>
      <c r="UE244" s="264">
        <f t="shared" si="1423"/>
        <v>257.40079770921562</v>
      </c>
      <c r="UF244" s="264">
        <f t="shared" si="1424"/>
        <v>0.73942588544741494</v>
      </c>
      <c r="UG244" s="264">
        <f t="shared" si="1425"/>
        <v>816.32617753394595</v>
      </c>
      <c r="UH244" s="264">
        <f t="shared" si="1425"/>
        <v>0</v>
      </c>
      <c r="UI244" s="191"/>
      <c r="UJ244" s="191"/>
      <c r="UK244" s="191"/>
      <c r="UL244" s="191"/>
      <c r="UM244" s="189"/>
      <c r="UN244" s="191"/>
      <c r="UO244" s="191"/>
      <c r="UP244" s="191"/>
      <c r="UQ244" s="191"/>
      <c r="UR244" s="191"/>
      <c r="US244" s="191"/>
      <c r="UT244" s="191"/>
      <c r="UU244" s="191"/>
      <c r="UV244" s="192"/>
      <c r="UW244" s="191"/>
      <c r="UX244" s="191"/>
      <c r="UY244" s="191"/>
      <c r="UZ244" s="191"/>
      <c r="VA244" s="191"/>
      <c r="VB244" s="191"/>
      <c r="VC244" s="191"/>
      <c r="VD244" s="191"/>
      <c r="VE244" s="191"/>
      <c r="VF244" s="191"/>
      <c r="VG244" s="191"/>
      <c r="VH244" s="191"/>
      <c r="VI244" s="191"/>
      <c r="VJ244" s="191"/>
      <c r="VK244" s="191"/>
      <c r="VL244" s="191"/>
      <c r="VM244" s="191"/>
      <c r="VN244" s="219"/>
      <c r="VO244" s="191"/>
      <c r="VP244" s="191"/>
      <c r="VQ244" s="191"/>
      <c r="VR244" s="191"/>
      <c r="VS244" s="191"/>
      <c r="VT244" s="191"/>
      <c r="VU244" s="191"/>
      <c r="VV244" s="191"/>
    </row>
    <row r="245" spans="1:594" ht="23.1" customHeight="1" thickBot="1" x14ac:dyDescent="0.35">
      <c r="A245" s="275">
        <v>1</v>
      </c>
      <c r="B245" s="276" t="s">
        <v>208</v>
      </c>
      <c r="C245" s="277" t="s">
        <v>209</v>
      </c>
      <c r="D245" s="267">
        <v>2703.6</v>
      </c>
      <c r="E245" s="239"/>
      <c r="F245" s="240">
        <f t="shared" si="1426"/>
        <v>2703.6</v>
      </c>
      <c r="G245" s="278">
        <v>2343.3000000000002</v>
      </c>
      <c r="H245" s="268">
        <f>1503</f>
        <v>1503</v>
      </c>
      <c r="I245" s="269">
        <v>3.3094999999999999</v>
      </c>
      <c r="J245" s="269">
        <v>3.8346</v>
      </c>
      <c r="K245" s="269">
        <f>J245-N245-O245-Q245-R245-AB245</f>
        <v>2.7032999999999996</v>
      </c>
      <c r="L245" s="269">
        <f t="shared" si="1221"/>
        <v>2.9766999999999997</v>
      </c>
      <c r="M245" s="269">
        <v>0.77729999999999999</v>
      </c>
      <c r="N245" s="269">
        <v>0.27339999999999998</v>
      </c>
      <c r="O245" s="269">
        <v>0.33279999999999998</v>
      </c>
      <c r="P245" s="269">
        <v>2.18E-2</v>
      </c>
      <c r="Q245" s="269">
        <v>0.1993</v>
      </c>
      <c r="R245" s="269">
        <v>0</v>
      </c>
      <c r="S245" s="269">
        <v>0.50190000000000001</v>
      </c>
      <c r="T245" s="269">
        <v>3.5900000000000001E-2</v>
      </c>
      <c r="U245" s="269">
        <v>1E-3</v>
      </c>
      <c r="V245" s="269">
        <v>3.73E-2</v>
      </c>
      <c r="W245" s="269">
        <v>6.7000000000000004E-2</v>
      </c>
      <c r="X245" s="269">
        <v>0.89180000000000004</v>
      </c>
      <c r="Y245" s="269">
        <v>0.18099999999999999</v>
      </c>
      <c r="Z245" s="269">
        <v>5.9999999999999995E-4</v>
      </c>
      <c r="AA245" s="269">
        <v>0.18770000000000001</v>
      </c>
      <c r="AB245" s="269">
        <v>0.32579999999999998</v>
      </c>
      <c r="AC245" s="244">
        <v>283.02999999999997</v>
      </c>
      <c r="AD245" s="243">
        <f t="shared" si="1217"/>
        <v>62.266599999999997</v>
      </c>
      <c r="AE245" s="243">
        <f t="shared" si="1223"/>
        <v>0</v>
      </c>
      <c r="AF245" s="243">
        <f t="shared" si="1427"/>
        <v>0</v>
      </c>
      <c r="AG245" s="243">
        <f t="shared" si="1428"/>
        <v>0</v>
      </c>
      <c r="AH245" s="244">
        <v>7.8034590991249999</v>
      </c>
      <c r="AI245" s="243">
        <f t="shared" si="1224"/>
        <v>40.119921097553956</v>
      </c>
      <c r="AJ245" s="243">
        <f t="shared" si="1429"/>
        <v>1.2932114129070544</v>
      </c>
      <c r="AK245" s="243">
        <f t="shared" si="1430"/>
        <v>34.222102045560291</v>
      </c>
      <c r="AL245" s="243">
        <f t="shared" si="1225"/>
        <v>19.660999009833947</v>
      </c>
      <c r="AM245" s="243">
        <f t="shared" si="1431"/>
        <v>495.45717504781544</v>
      </c>
      <c r="AN245" s="244">
        <v>770.96</v>
      </c>
      <c r="AO245" s="244">
        <v>169.6112</v>
      </c>
      <c r="AP245" s="243">
        <f t="shared" si="1432"/>
        <v>0</v>
      </c>
      <c r="AQ245" s="243">
        <f t="shared" si="1433"/>
        <v>0</v>
      </c>
      <c r="AR245" s="243">
        <f t="shared" si="1434"/>
        <v>0</v>
      </c>
      <c r="AS245" s="244">
        <v>84.328917491483296</v>
      </c>
      <c r="AT245" s="244" t="e">
        <f t="shared" si="1226"/>
        <v>#REF!</v>
      </c>
      <c r="AU245" s="243">
        <f t="shared" si="1227"/>
        <v>116.45116104352981</v>
      </c>
      <c r="AV245" s="243">
        <f t="shared" si="1435"/>
        <v>3.7536457298005925</v>
      </c>
      <c r="AW245" s="243">
        <f t="shared" si="1436"/>
        <v>99.332286991925912</v>
      </c>
      <c r="AX245" s="243">
        <f t="shared" si="1228"/>
        <v>57.067563926750658</v>
      </c>
      <c r="AY245" s="243">
        <f t="shared" si="1437"/>
        <v>1438.1026109541165</v>
      </c>
      <c r="AZ245" s="244">
        <v>110</v>
      </c>
      <c r="BA245" s="243">
        <f t="shared" si="1438"/>
        <v>560.68833333333328</v>
      </c>
      <c r="BB245" s="243">
        <f t="shared" si="1439"/>
        <v>58.471783333333327</v>
      </c>
      <c r="BC245" s="243">
        <f t="shared" si="1440"/>
        <v>46.777426666666663</v>
      </c>
      <c r="BD245" s="243">
        <f t="shared" si="1441"/>
        <v>11.694356666666664</v>
      </c>
      <c r="BE245" s="244">
        <v>21.926918749999999</v>
      </c>
      <c r="BF245" s="243">
        <f t="shared" si="1442"/>
        <v>17.541535</v>
      </c>
      <c r="BG245" s="243">
        <f t="shared" si="1443"/>
        <v>4.385383749999999</v>
      </c>
      <c r="BH245" s="243">
        <f t="shared" si="1229"/>
        <v>72.841566051284701</v>
      </c>
      <c r="BI245" s="243">
        <f t="shared" si="1444"/>
        <v>2.3479493970711625</v>
      </c>
      <c r="BJ245" s="243">
        <f t="shared" si="1445"/>
        <v>62.13350969719297</v>
      </c>
      <c r="BK245" s="243">
        <f t="shared" si="1230"/>
        <v>35.696430073397565</v>
      </c>
      <c r="BL245" s="243">
        <f t="shared" si="1446"/>
        <v>899.55003784961855</v>
      </c>
      <c r="BM245" s="244">
        <v>21.22</v>
      </c>
      <c r="BN245" s="243">
        <f t="shared" si="1447"/>
        <v>4.6684000000000001</v>
      </c>
      <c r="BO245" s="243">
        <f t="shared" si="1231"/>
        <v>0</v>
      </c>
      <c r="BP245" s="243">
        <f t="shared" si="1448"/>
        <v>0</v>
      </c>
      <c r="BQ245" s="243">
        <f t="shared" si="1449"/>
        <v>0</v>
      </c>
      <c r="BR245" s="244">
        <v>3.05748126139166</v>
      </c>
      <c r="BS245" s="243">
        <f t="shared" si="1232"/>
        <v>3.2888877879802001</v>
      </c>
      <c r="BT245" s="243">
        <f t="shared" si="1450"/>
        <v>0.10601285114306826</v>
      </c>
      <c r="BU245" s="243">
        <f t="shared" si="1451"/>
        <v>2.8054056542877306</v>
      </c>
      <c r="BV245" s="243">
        <f t="shared" si="1233"/>
        <v>1.6117384524685929</v>
      </c>
      <c r="BW245" s="243">
        <f t="shared" si="1452"/>
        <v>40.615809002208536</v>
      </c>
      <c r="BX245" s="244">
        <v>332.89</v>
      </c>
      <c r="BY245" s="243">
        <f t="shared" si="1234"/>
        <v>37.823614553447221</v>
      </c>
      <c r="BZ245" s="243">
        <f t="shared" si="1453"/>
        <v>1.2191930761523233</v>
      </c>
      <c r="CA245" s="243">
        <f t="shared" si="1454"/>
        <v>32.263363475531058</v>
      </c>
      <c r="CB245" s="243">
        <f t="shared" si="1235"/>
        <v>18.535680727672361</v>
      </c>
      <c r="CC245" s="243">
        <f>(BX245+BY245+CB245)*1.2</f>
        <v>467.09915433734341</v>
      </c>
      <c r="CD245" s="245">
        <v>247.09</v>
      </c>
      <c r="CE245" s="243">
        <f t="shared" si="1236"/>
        <v>43.109254999999997</v>
      </c>
      <c r="CF245" s="243">
        <f t="shared" si="1456"/>
        <v>1.3895685495582752</v>
      </c>
      <c r="CG245" s="243">
        <f t="shared" si="1457"/>
        <v>36.771989658973339</v>
      </c>
      <c r="CH245" s="243">
        <f t="shared" si="1237"/>
        <v>14.50996275</v>
      </c>
      <c r="CI245" s="243">
        <f>(CD245+CE245+CH245)*1.2</f>
        <v>365.65106129999998</v>
      </c>
      <c r="CJ245" s="245">
        <f>829.3</f>
        <v>829.3</v>
      </c>
      <c r="CK245" s="243">
        <f t="shared" si="1238"/>
        <v>43.109254999999997</v>
      </c>
      <c r="CL245" s="243">
        <f t="shared" si="1459"/>
        <v>1.3895685495582752</v>
      </c>
      <c r="CM245" s="243">
        <f t="shared" si="1460"/>
        <v>36.771989658973339</v>
      </c>
      <c r="CN245" s="243">
        <f t="shared" si="1239"/>
        <v>43.620462750000002</v>
      </c>
      <c r="CO245" s="243">
        <f>(CJ245+CK245+CN245)*1.2</f>
        <v>1099.2356612999999</v>
      </c>
      <c r="CP245" s="279">
        <v>0</v>
      </c>
      <c r="CQ245" s="279">
        <f t="shared" si="1240"/>
        <v>0</v>
      </c>
      <c r="CR245" s="279">
        <f t="shared" si="1595"/>
        <v>0</v>
      </c>
      <c r="CS245" s="279">
        <f t="shared" si="1462"/>
        <v>0</v>
      </c>
      <c r="CT245" s="279">
        <f t="shared" si="1241"/>
        <v>0</v>
      </c>
      <c r="CU245" s="279">
        <f t="shared" si="1463"/>
        <v>0</v>
      </c>
      <c r="CV245" s="279"/>
      <c r="CW245" s="243">
        <f t="shared" si="1242"/>
        <v>0</v>
      </c>
      <c r="CX245" s="243">
        <f t="shared" si="1596"/>
        <v>0</v>
      </c>
      <c r="CY245" s="243">
        <f t="shared" si="1464"/>
        <v>0</v>
      </c>
      <c r="CZ245" s="243">
        <f t="shared" si="1243"/>
        <v>0</v>
      </c>
      <c r="DA245" s="243">
        <f t="shared" si="1465"/>
        <v>0</v>
      </c>
      <c r="DB245" s="244">
        <v>25.64</v>
      </c>
      <c r="DC245" s="243">
        <f t="shared" si="1466"/>
        <v>5.6408000000000005</v>
      </c>
      <c r="DD245" s="243">
        <f t="shared" si="1244"/>
        <v>0</v>
      </c>
      <c r="DE245" s="244">
        <v>1.060816324645</v>
      </c>
      <c r="DF245" s="244">
        <v>8.70272796875E-2</v>
      </c>
      <c r="DG245" s="243">
        <f t="shared" si="1245"/>
        <v>3.6846060746234008</v>
      </c>
      <c r="DH245" s="243">
        <f t="shared" si="1246"/>
        <v>1.8056624839477953</v>
      </c>
      <c r="DI245" s="243">
        <f t="shared" si="1467"/>
        <v>45.502694595484435</v>
      </c>
      <c r="DJ245" s="244">
        <v>149.11000000000001</v>
      </c>
      <c r="DK245" s="243">
        <f t="shared" si="1468"/>
        <v>32.804200000000002</v>
      </c>
      <c r="DL245" s="243">
        <f t="shared" si="1247"/>
        <v>0</v>
      </c>
      <c r="DM245" s="244">
        <v>6.2259736284649998</v>
      </c>
      <c r="DN245" s="244">
        <v>6.7527101995833299</v>
      </c>
      <c r="DO245" s="243">
        <f t="shared" si="1248"/>
        <v>22.144111619819967</v>
      </c>
      <c r="DP245" s="243">
        <f t="shared" si="1249"/>
        <v>10.851849772393416</v>
      </c>
      <c r="DQ245" s="243">
        <f t="shared" si="1469"/>
        <v>273.4666142643141</v>
      </c>
      <c r="DR245" s="244">
        <v>25.39</v>
      </c>
      <c r="DS245" s="243">
        <f t="shared" si="1470"/>
        <v>5.5857999999999999</v>
      </c>
      <c r="DT245" s="243">
        <f t="shared" si="1250"/>
        <v>0</v>
      </c>
      <c r="DU245" s="244">
        <v>1.0741004534</v>
      </c>
      <c r="DV245" s="244">
        <v>0</v>
      </c>
      <c r="DW245" s="243">
        <f t="shared" si="1251"/>
        <v>3.6415725351490131</v>
      </c>
      <c r="DX245" s="243">
        <f t="shared" si="1252"/>
        <v>1.7845736494274504</v>
      </c>
      <c r="DY245" s="243">
        <f t="shared" si="1253"/>
        <v>44.97125596557175</v>
      </c>
      <c r="DZ245" s="244">
        <v>126.59</v>
      </c>
      <c r="EA245" s="243">
        <f t="shared" si="1471"/>
        <v>27.849800000000002</v>
      </c>
      <c r="EB245" s="243">
        <f t="shared" si="1254"/>
        <v>0</v>
      </c>
      <c r="EC245" s="244">
        <v>5.2394612536749898</v>
      </c>
      <c r="ED245" s="244">
        <v>8.0162698000000004E-2</v>
      </c>
      <c r="EE245" s="243">
        <f t="shared" si="1255"/>
        <v>18.152179016578806</v>
      </c>
      <c r="EF245" s="243">
        <f t="shared" si="1256"/>
        <v>8.8955801484126891</v>
      </c>
      <c r="EG245" s="243">
        <f t="shared" si="1257"/>
        <v>224.16861973999974</v>
      </c>
      <c r="EH245" s="244">
        <v>18.12</v>
      </c>
      <c r="EI245" s="243">
        <f t="shared" si="1472"/>
        <v>3.9864000000000002</v>
      </c>
      <c r="EJ245" s="243">
        <f t="shared" si="1258"/>
        <v>0</v>
      </c>
      <c r="EK245" s="244">
        <v>0.76413113236499897</v>
      </c>
      <c r="EL245" s="244">
        <v>0</v>
      </c>
      <c r="EM245" s="243">
        <f t="shared" si="1259"/>
        <v>2.5985945933587327</v>
      </c>
      <c r="EN245" s="243">
        <f t="shared" si="1260"/>
        <v>1.2734562862861867</v>
      </c>
      <c r="EO245" s="243">
        <f t="shared" si="1473"/>
        <v>32.091098414411903</v>
      </c>
      <c r="EP245" s="244">
        <v>0</v>
      </c>
      <c r="EQ245" s="244">
        <v>313.61759999999998</v>
      </c>
      <c r="ER245" s="244">
        <v>0</v>
      </c>
      <c r="ES245" s="244">
        <v>0</v>
      </c>
      <c r="ET245" s="244">
        <v>0</v>
      </c>
      <c r="EU245" s="243">
        <f t="shared" si="1261"/>
        <v>35.633846674809064</v>
      </c>
      <c r="EV245" s="243">
        <f t="shared" si="1474"/>
        <v>1.1486088692346088</v>
      </c>
      <c r="EW245" s="243">
        <f t="shared" si="1475"/>
        <v>30.39550188087269</v>
      </c>
      <c r="EX245" s="243">
        <f t="shared" si="1262"/>
        <v>17.46257233374045</v>
      </c>
      <c r="EY245" s="243">
        <f t="shared" si="1476"/>
        <v>440.05682281025935</v>
      </c>
      <c r="EZ245" s="245">
        <f t="shared" si="1477"/>
        <v>344.85</v>
      </c>
      <c r="FA245" s="245">
        <f t="shared" si="1477"/>
        <v>75.867000000000004</v>
      </c>
      <c r="FB245" s="245">
        <f t="shared" si="1477"/>
        <v>0</v>
      </c>
      <c r="FC245" s="245">
        <f t="shared" si="1478"/>
        <v>0</v>
      </c>
      <c r="FD245" s="245">
        <f t="shared" si="1479"/>
        <v>0</v>
      </c>
      <c r="FE245" s="245">
        <f t="shared" si="1480"/>
        <v>21.284382969820815</v>
      </c>
      <c r="FF245" s="245">
        <f t="shared" si="1481"/>
        <v>85.854910514338982</v>
      </c>
      <c r="FG245" s="245">
        <f t="shared" si="1482"/>
        <v>2.7674169612967225</v>
      </c>
      <c r="FH245" s="245">
        <f t="shared" si="1483"/>
        <v>73.233830684509726</v>
      </c>
      <c r="FI245" s="245">
        <f t="shared" si="1484"/>
        <v>42.073694674207985</v>
      </c>
      <c r="FJ245" s="245">
        <f t="shared" si="1484"/>
        <v>1060.2571057900414</v>
      </c>
      <c r="FK245" s="244">
        <f t="shared" si="1263"/>
        <v>69.126300149888422</v>
      </c>
      <c r="FL245" s="244">
        <v>7.8542657706007404</v>
      </c>
      <c r="FM245" s="243">
        <f t="shared" si="1485"/>
        <v>0.25317163784664987</v>
      </c>
      <c r="FN245" s="243">
        <f t="shared" si="1486"/>
        <v>6.6996513786971885</v>
      </c>
      <c r="FO245" s="244">
        <v>3.84902828853004</v>
      </c>
      <c r="FP245" s="244">
        <f t="shared" si="1487"/>
        <v>96.99551305082305</v>
      </c>
      <c r="FQ245" s="244">
        <f t="shared" si="1264"/>
        <v>1.7600000038162531</v>
      </c>
      <c r="FR245" s="244">
        <v>0.19997465156181199</v>
      </c>
      <c r="FS245" s="243">
        <f t="shared" si="1488"/>
        <v>6.445912519693708E-3</v>
      </c>
      <c r="FT245" s="243">
        <f t="shared" si="1489"/>
        <v>0.17057742749875282</v>
      </c>
      <c r="FU245" s="244">
        <v>9.7998732578090594E-2</v>
      </c>
      <c r="FV245" s="244">
        <f t="shared" si="1490"/>
        <v>2.4695680655473868</v>
      </c>
      <c r="FW245" s="270">
        <v>8.8780000000000005E-3</v>
      </c>
      <c r="FX245" s="243">
        <f t="shared" si="1491"/>
        <v>38.853193763921887</v>
      </c>
      <c r="FY245" s="243">
        <f t="shared" si="1492"/>
        <v>8.5477026280628152</v>
      </c>
      <c r="FZ245" s="243">
        <f t="shared" si="1265"/>
        <v>0</v>
      </c>
      <c r="GA245" s="243">
        <f t="shared" si="1493"/>
        <v>0</v>
      </c>
      <c r="GB245" s="243">
        <f t="shared" si="1494"/>
        <v>0</v>
      </c>
      <c r="GC245" s="243">
        <f t="shared" si="1495"/>
        <v>0.69130798131026672</v>
      </c>
      <c r="GD245" s="243">
        <f t="shared" si="1266"/>
        <v>5.4643305633726387</v>
      </c>
      <c r="GE245" s="243">
        <f t="shared" si="1496"/>
        <v>0.17613530772574637</v>
      </c>
      <c r="GF245" s="243">
        <f t="shared" si="1497"/>
        <v>4.6610480039506745</v>
      </c>
      <c r="GG245" s="243">
        <f t="shared" si="1267"/>
        <v>2.6778267468333805</v>
      </c>
      <c r="GH245" s="247">
        <f t="shared" si="1498"/>
        <v>67.481234020201185</v>
      </c>
      <c r="GI245" s="244">
        <v>90</v>
      </c>
      <c r="GJ245" s="244">
        <v>3991.61</v>
      </c>
      <c r="GK245" s="244">
        <v>878.15419999999995</v>
      </c>
      <c r="GL245" s="244">
        <v>2448.3474298147398</v>
      </c>
      <c r="GM245" s="244">
        <v>71.022008333333304</v>
      </c>
      <c r="GN245" s="271">
        <v>69.36</v>
      </c>
      <c r="GO245" s="243">
        <f t="shared" si="1499"/>
        <v>15.2592</v>
      </c>
      <c r="GP245" s="243">
        <f t="shared" si="1268"/>
        <v>0</v>
      </c>
      <c r="GQ245" s="243">
        <f t="shared" si="1500"/>
        <v>0</v>
      </c>
      <c r="GR245" s="243">
        <f t="shared" si="1501"/>
        <v>0</v>
      </c>
      <c r="GS245" s="244">
        <v>1.38839600041667</v>
      </c>
      <c r="GT245" s="244">
        <v>0.42846009196250001</v>
      </c>
      <c r="GU245" s="245"/>
      <c r="GV245" s="243">
        <f t="shared" si="1269"/>
        <v>9.82103418293819</v>
      </c>
      <c r="GW245" s="243">
        <f t="shared" si="1502"/>
        <v>0.31656775847199542</v>
      </c>
      <c r="GX245" s="243">
        <f t="shared" si="1503"/>
        <v>8.3772954882989001</v>
      </c>
      <c r="GY245" s="243">
        <f t="shared" si="1270"/>
        <v>4.8128545137658696</v>
      </c>
      <c r="GZ245" s="243">
        <f t="shared" si="1504"/>
        <v>121.28393374689989</v>
      </c>
      <c r="HA245" s="244">
        <v>0</v>
      </c>
      <c r="HB245" s="244">
        <v>44</v>
      </c>
      <c r="HC245" s="244">
        <v>0</v>
      </c>
      <c r="HD245" s="244">
        <v>0</v>
      </c>
      <c r="HE245" s="244">
        <v>95.71</v>
      </c>
      <c r="HF245" s="243">
        <f t="shared" si="1505"/>
        <v>21.0562</v>
      </c>
      <c r="HG245" s="243">
        <f t="shared" si="1271"/>
        <v>0</v>
      </c>
      <c r="HH245" s="244">
        <v>4.0767115073850002</v>
      </c>
      <c r="HI245" s="244">
        <v>93.555534092276702</v>
      </c>
      <c r="HJ245" s="243">
        <f t="shared" si="1272"/>
        <v>24.360371796148357</v>
      </c>
      <c r="HK245" s="243">
        <f t="shared" si="1273"/>
        <v>11.937940869790504</v>
      </c>
      <c r="HL245" s="243">
        <f t="shared" si="1274"/>
        <v>300.83610991872069</v>
      </c>
      <c r="HM245" s="244">
        <v>72.790000000000006</v>
      </c>
      <c r="HN245" s="243">
        <f t="shared" si="1506"/>
        <v>16.0138</v>
      </c>
      <c r="HO245" s="243">
        <f t="shared" si="1275"/>
        <v>0</v>
      </c>
      <c r="HP245" s="244">
        <v>3.1403415073250001</v>
      </c>
      <c r="HQ245" s="244">
        <v>71.5842855487967</v>
      </c>
      <c r="HR245" s="243">
        <f t="shared" si="1276"/>
        <v>18.58042053982474</v>
      </c>
      <c r="HS245" s="243">
        <f t="shared" si="1277"/>
        <v>9.1054423797973225</v>
      </c>
      <c r="HT245" s="243">
        <f t="shared" si="1278"/>
        <v>229.45714797089249</v>
      </c>
      <c r="HU245" s="244">
        <v>41.78</v>
      </c>
      <c r="HV245" s="243">
        <f t="shared" si="1507"/>
        <v>9.1916000000000011</v>
      </c>
      <c r="HW245" s="243">
        <f t="shared" si="1279"/>
        <v>0</v>
      </c>
      <c r="HX245" s="244">
        <v>1.7064325622400101</v>
      </c>
      <c r="HY245" s="244">
        <v>96.920056295763303</v>
      </c>
      <c r="HZ245" s="243">
        <f t="shared" si="1280"/>
        <v>16.997628198195994</v>
      </c>
      <c r="IA245" s="243">
        <f t="shared" si="1281"/>
        <v>8.329785852809966</v>
      </c>
      <c r="IB245" s="243">
        <f t="shared" si="1282"/>
        <v>209.91060349081113</v>
      </c>
      <c r="IC245" s="244">
        <v>22.77</v>
      </c>
      <c r="ID245" s="243">
        <f t="shared" si="1508"/>
        <v>5.0094000000000003</v>
      </c>
      <c r="IE245" s="243">
        <f t="shared" si="1283"/>
        <v>0</v>
      </c>
      <c r="IF245" s="244">
        <v>1.00318859919</v>
      </c>
      <c r="IG245" s="244">
        <v>1.9463553635466699</v>
      </c>
      <c r="IH245" s="243">
        <f t="shared" si="1284"/>
        <v>3.4914828684581418</v>
      </c>
      <c r="II245" s="243">
        <f t="shared" si="1285"/>
        <v>1.7110213415597404</v>
      </c>
      <c r="IJ245" s="243">
        <f t="shared" si="1509"/>
        <v>43.11773780730546</v>
      </c>
      <c r="IK245" s="244">
        <v>45.45</v>
      </c>
      <c r="IL245" s="243">
        <f t="shared" si="1510"/>
        <v>9.9990000000000006</v>
      </c>
      <c r="IM245" s="243">
        <f t="shared" si="1286"/>
        <v>0</v>
      </c>
      <c r="IN245" s="244">
        <v>2.0879201456450001</v>
      </c>
      <c r="IO245" s="244">
        <v>92.562947332959993</v>
      </c>
      <c r="IP245" s="243">
        <f t="shared" si="1287"/>
        <v>17.054641268990547</v>
      </c>
      <c r="IQ245" s="243">
        <f t="shared" si="1288"/>
        <v>8.3577254373797771</v>
      </c>
      <c r="IR245" s="243">
        <f t="shared" si="1511"/>
        <v>210.61468102197037</v>
      </c>
      <c r="IS245" s="244">
        <v>1.77</v>
      </c>
      <c r="IT245" s="243">
        <f t="shared" si="1512"/>
        <v>0.38940000000000002</v>
      </c>
      <c r="IU245" s="243">
        <f t="shared" si="1289"/>
        <v>0</v>
      </c>
      <c r="IV245" s="244">
        <v>7.7430741929999894E-2</v>
      </c>
      <c r="IW245" s="244">
        <v>0.18373085240923101</v>
      </c>
      <c r="IX245" s="243">
        <f t="shared" si="1290"/>
        <v>0.2750289547513135</v>
      </c>
      <c r="IY245" s="243">
        <f t="shared" si="1291"/>
        <v>0.13477952745452723</v>
      </c>
      <c r="IZ245" s="243">
        <f t="shared" si="1513"/>
        <v>3.3964440918540855</v>
      </c>
      <c r="JA245" s="244">
        <v>47.465600000000002</v>
      </c>
      <c r="JB245" s="243">
        <f t="shared" si="1514"/>
        <v>10.442432</v>
      </c>
      <c r="JC245" s="244">
        <v>315.1232</v>
      </c>
      <c r="JD245" s="243">
        <f t="shared" si="1292"/>
        <v>0</v>
      </c>
      <c r="JE245" s="243">
        <f t="shared" si="1293"/>
        <v>42.384540044956431</v>
      </c>
      <c r="JF245" s="243">
        <f t="shared" si="1294"/>
        <v>20.770788602247823</v>
      </c>
      <c r="JG245" s="243">
        <f t="shared" si="1515"/>
        <v>523.42387277664511</v>
      </c>
      <c r="JH245" s="244">
        <v>54.613333333333301</v>
      </c>
      <c r="JI245" s="243">
        <f t="shared" si="1516"/>
        <v>12.014933333333326</v>
      </c>
      <c r="JJ245" s="244">
        <v>68.853333333333296</v>
      </c>
      <c r="JK245" s="243">
        <f t="shared" si="1295"/>
        <v>0</v>
      </c>
      <c r="JL245" s="243">
        <f t="shared" si="1296"/>
        <v>15.39368505357419</v>
      </c>
      <c r="JM245" s="243">
        <f t="shared" si="1297"/>
        <v>7.5437642526787059</v>
      </c>
      <c r="JN245" s="243">
        <f t="shared" si="1517"/>
        <v>190.10285916750337</v>
      </c>
      <c r="JO245" s="244">
        <v>0</v>
      </c>
      <c r="JP245" s="243">
        <f t="shared" si="1518"/>
        <v>0</v>
      </c>
      <c r="JQ245" s="244">
        <v>0</v>
      </c>
      <c r="JR245" s="243">
        <f t="shared" si="1298"/>
        <v>0</v>
      </c>
      <c r="JS245" s="243">
        <f t="shared" si="1299"/>
        <v>0</v>
      </c>
      <c r="JT245" s="243">
        <f t="shared" si="1300"/>
        <v>0</v>
      </c>
      <c r="JU245" s="243">
        <f t="shared" si="1519"/>
        <v>0</v>
      </c>
      <c r="JV245" s="244">
        <v>1.1202380952380999</v>
      </c>
      <c r="JW245" s="243">
        <f t="shared" si="1520"/>
        <v>0.24645238095238198</v>
      </c>
      <c r="JX245" s="244">
        <v>2.2983333333333298</v>
      </c>
      <c r="JY245" s="243">
        <f t="shared" si="1301"/>
        <v>0</v>
      </c>
      <c r="JZ245" s="243">
        <f t="shared" si="1302"/>
        <v>0.41642719186708949</v>
      </c>
      <c r="KA245" s="243">
        <f t="shared" si="1303"/>
        <v>0.20407255006954506</v>
      </c>
      <c r="KB245" s="243">
        <f t="shared" si="1521"/>
        <v>5.1426282617525354</v>
      </c>
      <c r="KC245" s="244">
        <v>97.33</v>
      </c>
      <c r="KD245" s="243">
        <f t="shared" si="1522"/>
        <v>21.412600000000001</v>
      </c>
      <c r="KE245" s="244">
        <v>47.61</v>
      </c>
      <c r="KF245" s="243">
        <f t="shared" si="1304"/>
        <v>0</v>
      </c>
      <c r="KG245" s="243">
        <f t="shared" si="1305"/>
        <v>18.901308607539381</v>
      </c>
      <c r="KH245" s="243">
        <f t="shared" si="1306"/>
        <v>9.2626954303769704</v>
      </c>
      <c r="KI245" s="243">
        <f t="shared" si="1523"/>
        <v>233.41992484549962</v>
      </c>
      <c r="KJ245" s="244">
        <v>12.1586916666667</v>
      </c>
      <c r="KK245" s="243">
        <f t="shared" si="1524"/>
        <v>2.6749121666666738</v>
      </c>
      <c r="KL245" s="244">
        <v>11.7854333333333</v>
      </c>
      <c r="KM245" s="243">
        <f t="shared" si="1307"/>
        <v>0</v>
      </c>
      <c r="KN245" s="243">
        <f t="shared" si="1308"/>
        <v>3.0245071993027306</v>
      </c>
      <c r="KO245" s="243">
        <f t="shared" si="1309"/>
        <v>1.4821772182984703</v>
      </c>
      <c r="KP245" s="243">
        <f t="shared" si="1525"/>
        <v>37.350865901121452</v>
      </c>
      <c r="KQ245" s="243">
        <f t="shared" si="1526"/>
        <v>492.95786309523805</v>
      </c>
      <c r="KR245" s="243">
        <f t="shared" si="1526"/>
        <v>108.45072988095238</v>
      </c>
      <c r="KS245" s="243">
        <f t="shared" si="1527"/>
        <v>814.51523454946744</v>
      </c>
      <c r="KT245" s="243">
        <f t="shared" si="1528"/>
        <v>0</v>
      </c>
      <c r="KU245" s="243">
        <f t="shared" si="1529"/>
        <v>0</v>
      </c>
      <c r="KV245" s="243">
        <f t="shared" si="1530"/>
        <v>0</v>
      </c>
      <c r="KW245" s="243">
        <f t="shared" si="1531"/>
        <v>160.88004172360891</v>
      </c>
      <c r="KX245" s="243">
        <f t="shared" si="1532"/>
        <v>5.1857506289716682</v>
      </c>
      <c r="KY245" s="243">
        <f t="shared" si="1533"/>
        <v>137.22991108511957</v>
      </c>
      <c r="KZ245" s="243">
        <f t="shared" si="1534"/>
        <v>78.840193462463333</v>
      </c>
      <c r="LA245" s="243">
        <f t="shared" si="1534"/>
        <v>1986.7728752540763</v>
      </c>
      <c r="LB245" s="244">
        <v>181.04</v>
      </c>
      <c r="LC245" s="243">
        <f t="shared" si="1535"/>
        <v>39.828800000000001</v>
      </c>
      <c r="LD245" s="243">
        <f t="shared" si="1310"/>
        <v>0</v>
      </c>
      <c r="LE245" s="243">
        <f t="shared" si="1536"/>
        <v>0</v>
      </c>
      <c r="LF245" s="243">
        <f t="shared" si="1537"/>
        <v>0</v>
      </c>
      <c r="LG245" s="244">
        <v>16.7234480721417</v>
      </c>
      <c r="LH245" s="243">
        <f t="shared" si="1311"/>
        <v>26.995697113063478</v>
      </c>
      <c r="LI245" s="243">
        <f t="shared" si="1538"/>
        <v>0.87016979722136545</v>
      </c>
      <c r="LJ245" s="243">
        <f t="shared" si="1539"/>
        <v>23.027201353360123</v>
      </c>
      <c r="LK245" s="243">
        <f t="shared" si="1312"/>
        <v>13.22939725926026</v>
      </c>
      <c r="LL245" s="243">
        <f t="shared" si="1540"/>
        <v>333.38081093335853</v>
      </c>
      <c r="LM245" s="243">
        <f t="shared" si="1313"/>
        <v>1.0833333356823494</v>
      </c>
      <c r="LN245" s="244">
        <v>0.123090457874221</v>
      </c>
      <c r="LO245" s="243">
        <f t="shared" si="1541"/>
        <v>3.9676544865538798E-3</v>
      </c>
      <c r="LP245" s="243">
        <f t="shared" si="1542"/>
        <v>0.10499557563843652</v>
      </c>
      <c r="LQ245" s="243">
        <f t="shared" si="1314"/>
        <v>6.0321189677828513E-2</v>
      </c>
      <c r="LR245" s="243">
        <f t="shared" si="1543"/>
        <v>1.5200939798812787</v>
      </c>
      <c r="LS245" s="244">
        <v>361.73878999999999</v>
      </c>
      <c r="LT245" s="243">
        <f t="shared" si="1315"/>
        <v>41.101470641924926</v>
      </c>
      <c r="LU245" s="243">
        <f t="shared" si="1544"/>
        <v>1.3248503353772096</v>
      </c>
      <c r="LV245" s="243">
        <f t="shared" si="1545"/>
        <v>35.059359142566016</v>
      </c>
      <c r="LW245" s="243">
        <f t="shared" si="1316"/>
        <v>20.142013032096248</v>
      </c>
      <c r="LX245" s="243">
        <f t="shared" si="1546"/>
        <v>507.57872840882544</v>
      </c>
      <c r="LY245" s="245">
        <f t="shared" si="1317"/>
        <v>544.12960117985097</v>
      </c>
      <c r="LZ245" s="244">
        <v>61.825072252538803</v>
      </c>
      <c r="MA245" s="249">
        <f t="shared" si="1547"/>
        <v>1.992847614190872</v>
      </c>
      <c r="MB245" s="249">
        <f t="shared" si="1548"/>
        <v>52.736492837457675</v>
      </c>
      <c r="MC245" s="249">
        <f t="shared" si="1318"/>
        <v>30.29773367161949</v>
      </c>
      <c r="MD245" s="247">
        <f t="shared" si="1549"/>
        <v>763.50288852481117</v>
      </c>
      <c r="ME245" s="250">
        <f t="shared" si="1550"/>
        <v>8282.0675389655698</v>
      </c>
      <c r="MF245" s="251">
        <f t="shared" si="1597"/>
        <v>2686.7706893681752</v>
      </c>
      <c r="MG245" s="252" t="e">
        <f t="shared" si="1551"/>
        <v>#REF!</v>
      </c>
      <c r="MH245" s="252" t="e">
        <f t="shared" si="1598"/>
        <v>#REF!</v>
      </c>
      <c r="MI245" s="252">
        <f t="shared" si="1552"/>
        <v>361.73878999999999</v>
      </c>
      <c r="MJ245" s="252">
        <f t="shared" si="1553"/>
        <v>544.12960117985097</v>
      </c>
      <c r="MK245" s="252">
        <f t="shared" si="1599"/>
        <v>560.68833333333328</v>
      </c>
      <c r="ML245" s="252">
        <f t="shared" si="1554"/>
        <v>332.89</v>
      </c>
      <c r="MM245" s="252">
        <f t="shared" si="1555"/>
        <v>0</v>
      </c>
      <c r="MN245" s="252">
        <f t="shared" si="1556"/>
        <v>313.61759999999998</v>
      </c>
      <c r="MO245" s="252">
        <f t="shared" si="1557"/>
        <v>69.126300149888422</v>
      </c>
      <c r="MP245" s="253">
        <f t="shared" si="1558"/>
        <v>1.7600000038162531</v>
      </c>
      <c r="MQ245" s="254">
        <f t="shared" si="1600"/>
        <v>0</v>
      </c>
      <c r="MR245" s="255">
        <f t="shared" si="1559"/>
        <v>0</v>
      </c>
      <c r="MS245" s="255">
        <f t="shared" si="1601"/>
        <v>0</v>
      </c>
      <c r="MT245" s="255">
        <f t="shared" si="1602"/>
        <v>706.27888508042781</v>
      </c>
      <c r="MU245" s="255">
        <f t="shared" si="1319"/>
        <v>22.765944944417292</v>
      </c>
      <c r="MV245" s="255">
        <f t="shared" si="1560"/>
        <v>734.99208992141075</v>
      </c>
      <c r="MW245" s="255" t="e">
        <f t="shared" si="1320"/>
        <v>#REF!</v>
      </c>
      <c r="MX245" s="255" t="e">
        <f t="shared" si="1321"/>
        <v>#REF!</v>
      </c>
      <c r="MY245" s="256" t="e">
        <f t="shared" si="1561"/>
        <v>#REF!</v>
      </c>
      <c r="MZ245" s="254">
        <f t="shared" si="1562"/>
        <v>387.04756449558352</v>
      </c>
      <c r="NA245" s="255">
        <f t="shared" si="1322"/>
        <v>436.20260518652265</v>
      </c>
      <c r="NB245" s="255">
        <f t="shared" si="1563"/>
        <v>1.2932114129070544</v>
      </c>
      <c r="NC245" s="255">
        <f t="shared" si="1323"/>
        <v>1.6035821520047475</v>
      </c>
      <c r="ND245" s="255">
        <f t="shared" si="1564"/>
        <v>393.21998019667893</v>
      </c>
      <c r="NE245" s="255">
        <f t="shared" si="1630"/>
        <v>0.98430289402382831</v>
      </c>
      <c r="NF245" s="256">
        <f t="shared" si="1603"/>
        <v>3.2887734042919741E-3</v>
      </c>
      <c r="NG245" s="257">
        <f t="shared" si="1604"/>
        <v>1.1257957731580563</v>
      </c>
      <c r="NH245" s="254">
        <f t="shared" si="1565"/>
        <v>1061.7565901301498</v>
      </c>
      <c r="NI245" s="255">
        <f t="shared" si="1324"/>
        <v>1196.5996770766787</v>
      </c>
      <c r="NJ245" s="255" t="e">
        <f t="shared" si="1566"/>
        <v>#REF!</v>
      </c>
      <c r="NK245" s="255" t="e">
        <f t="shared" si="1325"/>
        <v>#REF!</v>
      </c>
      <c r="NL245" s="255">
        <f t="shared" si="1567"/>
        <v>1141.3512785350131</v>
      </c>
      <c r="NM245" s="255">
        <f t="shared" si="1605"/>
        <v>0.93026275967638339</v>
      </c>
      <c r="NN245" s="256" t="e">
        <f t="shared" si="1606"/>
        <v>#REF!</v>
      </c>
      <c r="NO245" s="257" t="e">
        <f t="shared" si="1631"/>
        <v>#REF!</v>
      </c>
      <c r="NP245" s="254">
        <f t="shared" si="1568"/>
        <v>75.802881830575416</v>
      </c>
      <c r="NQ245" s="255">
        <f t="shared" si="1326"/>
        <v>85.429847823058495</v>
      </c>
      <c r="NR245" s="255">
        <f t="shared" si="1569"/>
        <v>66.666911063737828</v>
      </c>
      <c r="NS245" s="255">
        <f t="shared" si="1327"/>
        <v>82.66696971903491</v>
      </c>
      <c r="NT245" s="255">
        <f t="shared" si="1570"/>
        <v>713.92860146795124</v>
      </c>
      <c r="NU245" s="255">
        <f t="shared" si="1571"/>
        <v>0.10617711865684129</v>
      </c>
      <c r="NV245" s="256">
        <f t="shared" si="1572"/>
        <v>9.3380361742981033E-2</v>
      </c>
      <c r="NW245" s="257">
        <f t="shared" si="1328"/>
        <v>1.0358957808877343</v>
      </c>
      <c r="NX245" s="254">
        <f t="shared" si="1573"/>
        <v>29.31099489823103</v>
      </c>
      <c r="NY245" s="255">
        <f t="shared" si="1329"/>
        <v>33.033491250306369</v>
      </c>
      <c r="NZ245" s="255">
        <f t="shared" si="1574"/>
        <v>0.10601285114306826</v>
      </c>
      <c r="OA245" s="255">
        <f t="shared" si="1330"/>
        <v>0.13145593541740463</v>
      </c>
      <c r="OB245" s="255">
        <f t="shared" si="1575"/>
        <v>32.234769049371856</v>
      </c>
      <c r="OC245" s="255">
        <f t="shared" si="1607"/>
        <v>0.90929749964509832</v>
      </c>
      <c r="OD245" s="256">
        <f t="shared" si="1608"/>
        <v>3.2887734042919745E-3</v>
      </c>
      <c r="OE245" s="257">
        <f t="shared" si="1609"/>
        <v>1.1162700880719574</v>
      </c>
      <c r="OF245" s="254">
        <f t="shared" si="1576"/>
        <v>39.361303440147893</v>
      </c>
      <c r="OG245" s="255">
        <f t="shared" si="1331"/>
        <v>44.360188977046676</v>
      </c>
      <c r="OH245" s="255">
        <f t="shared" si="1577"/>
        <v>1.2191930761523233</v>
      </c>
      <c r="OI245" s="255">
        <f t="shared" si="1332"/>
        <v>1.5117994144288809</v>
      </c>
      <c r="OJ245" s="255">
        <f t="shared" si="1578"/>
        <v>370.71361455344714</v>
      </c>
      <c r="OK245" s="255">
        <f t="shared" ref="OK245:OK273" si="1632">OF245/OJ245</f>
        <v>0.10617711865684132</v>
      </c>
      <c r="OL245" s="256">
        <f>OH245/OJ245</f>
        <v>3.2887734042919745E-3</v>
      </c>
      <c r="OM245" s="257">
        <f>1+OK245*(OG245-OF245)/OF245+OL245*(OI245-OH245)/OH245</f>
        <v>1.0142737996864488</v>
      </c>
      <c r="ON245" s="280">
        <f>CC245*OM245</f>
        <v>473.76643410006426</v>
      </c>
      <c r="OO245" s="254">
        <f t="shared" si="1579"/>
        <v>0</v>
      </c>
      <c r="OP245" s="255">
        <f t="shared" si="1333"/>
        <v>0</v>
      </c>
      <c r="OQ245" s="255">
        <f t="shared" si="1580"/>
        <v>0</v>
      </c>
      <c r="OR245" s="255">
        <f t="shared" si="1334"/>
        <v>0</v>
      </c>
      <c r="OS245" s="255">
        <f t="shared" si="1581"/>
        <v>0</v>
      </c>
      <c r="OT245" s="255"/>
      <c r="OU245" s="256"/>
      <c r="OV245" s="257"/>
      <c r="OW245" s="258"/>
      <c r="OX245" s="254">
        <f t="shared" si="1582"/>
        <v>510.06227343510193</v>
      </c>
      <c r="OY245" s="255">
        <f t="shared" si="1335"/>
        <v>574.84018216135985</v>
      </c>
      <c r="OZ245" s="255">
        <f t="shared" si="1583"/>
        <v>2.7674169612967225</v>
      </c>
      <c r="PA245" s="255">
        <f t="shared" si="1336"/>
        <v>3.4315970320079359</v>
      </c>
      <c r="PB245" s="255">
        <f t="shared" si="1584"/>
        <v>841.47389348415982</v>
      </c>
      <c r="PC245" s="255">
        <f t="shared" si="1218"/>
        <v>0.60615341412811585</v>
      </c>
      <c r="PD245" s="259">
        <f t="shared" si="1337"/>
        <v>3.2887734042919745E-3</v>
      </c>
      <c r="PE245" s="257">
        <f t="shared" si="1219"/>
        <v>1.0777707892113007</v>
      </c>
      <c r="PF245" s="254">
        <f t="shared" si="1338"/>
        <v>8.1735746820105692</v>
      </c>
      <c r="PG245" s="255">
        <f t="shared" si="1339"/>
        <v>9.2116186666259114</v>
      </c>
      <c r="PH245" s="255">
        <f t="shared" si="1585"/>
        <v>0.25317163784664987</v>
      </c>
      <c r="PI245" s="255">
        <f t="shared" si="1340"/>
        <v>0.31393283092984581</v>
      </c>
      <c r="PJ245" s="255">
        <f t="shared" si="1341"/>
        <v>76.980565913351626</v>
      </c>
      <c r="PK245" s="255">
        <f t="shared" si="1610"/>
        <v>0.10617711866668587</v>
      </c>
      <c r="PL245" s="259">
        <f t="shared" si="1611"/>
        <v>3.2887734045969046E-3</v>
      </c>
      <c r="PM245" s="257">
        <f t="shared" si="1612"/>
        <v>1.0142737996877724</v>
      </c>
      <c r="PN245" s="254">
        <f t="shared" si="1342"/>
        <v>0.20810446154847845</v>
      </c>
      <c r="PO245" s="255">
        <f t="shared" si="1343"/>
        <v>0.23453372816513521</v>
      </c>
      <c r="PP245" s="255">
        <f t="shared" si="1586"/>
        <v>6.445912519693708E-3</v>
      </c>
      <c r="PQ245" s="255">
        <f t="shared" si="1344"/>
        <v>7.9929315244201982E-3</v>
      </c>
      <c r="PR245" s="255">
        <f t="shared" si="1345"/>
        <v>1.9599746551963386</v>
      </c>
      <c r="PS245" s="255">
        <f t="shared" si="1613"/>
        <v>0.10617711866668592</v>
      </c>
      <c r="PT245" s="259">
        <f t="shared" si="1614"/>
        <v>3.2887734045969051E-3</v>
      </c>
      <c r="PU245" s="257">
        <f t="shared" si="1615"/>
        <v>1.0142737996877724</v>
      </c>
      <c r="PV245" s="254">
        <f t="shared" si="1346"/>
        <v>53.087374956804524</v>
      </c>
      <c r="PW245" s="255">
        <f t="shared" si="1347"/>
        <v>59.829471576318696</v>
      </c>
      <c r="PX245" s="255">
        <f t="shared" si="1348"/>
        <v>0.17613530772574637</v>
      </c>
      <c r="PY245" s="255">
        <f t="shared" si="1349"/>
        <v>0.21840778157992549</v>
      </c>
      <c r="PZ245" s="255">
        <f t="shared" si="1350"/>
        <v>53.55653493666761</v>
      </c>
      <c r="QA245" s="255">
        <f t="shared" si="1587"/>
        <v>0.99123991161082614</v>
      </c>
      <c r="QB245" s="259">
        <f t="shared" si="1351"/>
        <v>3.2887734042919741E-3</v>
      </c>
      <c r="QC245" s="257">
        <f t="shared" si="1588"/>
        <v>1.1266767743916049</v>
      </c>
      <c r="QD245" s="254">
        <f t="shared" si="1352"/>
        <v>94.839500495724664</v>
      </c>
      <c r="QE245" s="255">
        <f t="shared" si="1353"/>
        <v>106.8841170586817</v>
      </c>
      <c r="QF245" s="255">
        <f t="shared" si="1354"/>
        <v>0.31656775847199542</v>
      </c>
      <c r="QG245" s="255">
        <f t="shared" si="1355"/>
        <v>0.39254402050527432</v>
      </c>
      <c r="QH245" s="255">
        <f t="shared" si="1356"/>
        <v>96.257090275317381</v>
      </c>
      <c r="QI245" s="255">
        <f t="shared" si="1616"/>
        <v>0.98527287937399644</v>
      </c>
      <c r="QJ245" s="259">
        <f t="shared" si="1617"/>
        <v>3.2887734042919741E-3</v>
      </c>
      <c r="QK245" s="257">
        <f t="shared" si="1618"/>
        <v>1.1259189612975276</v>
      </c>
      <c r="QL245" s="254">
        <f t="shared" si="1357"/>
        <v>768.82908450003629</v>
      </c>
      <c r="QM245" s="255">
        <f t="shared" si="1358"/>
        <v>866.47037823154085</v>
      </c>
      <c r="QN245" s="255">
        <f t="shared" si="1359"/>
        <v>5.1857506289716682</v>
      </c>
      <c r="QO245" s="255">
        <f t="shared" si="1360"/>
        <v>6.4303307799248683</v>
      </c>
      <c r="QP245" s="255">
        <f t="shared" si="1589"/>
        <v>1576.8038692492669</v>
      </c>
      <c r="QQ245" s="255">
        <f t="shared" si="1590"/>
        <v>0.48758701034015345</v>
      </c>
      <c r="QR245" s="259">
        <f t="shared" si="1361"/>
        <v>3.2887734042919741E-3</v>
      </c>
      <c r="QS245" s="257">
        <f t="shared" si="1591"/>
        <v>1.0627128559302295</v>
      </c>
      <c r="QT245" s="254">
        <f t="shared" si="1362"/>
        <v>248.96198565109935</v>
      </c>
      <c r="QU245" s="255">
        <f t="shared" si="1363"/>
        <v>280.58015782878897</v>
      </c>
      <c r="QV245" s="255">
        <f t="shared" si="1364"/>
        <v>0.87016979722136545</v>
      </c>
      <c r="QW245" s="255">
        <f t="shared" si="1365"/>
        <v>1.0790105485544932</v>
      </c>
      <c r="QX245" s="255">
        <f t="shared" si="1366"/>
        <v>264.58794518520517</v>
      </c>
      <c r="QY245" s="255">
        <f t="shared" si="1619"/>
        <v>0.94094228471683383</v>
      </c>
      <c r="QZ245" s="259">
        <f t="shared" si="1620"/>
        <v>3.2887734042919741E-3</v>
      </c>
      <c r="RA245" s="257">
        <f t="shared" si="1621"/>
        <v>1.1202889757760679</v>
      </c>
      <c r="RB245" s="254">
        <f t="shared" si="1367"/>
        <v>0.12809460227889255</v>
      </c>
      <c r="RC245" s="255">
        <f t="shared" si="1368"/>
        <v>0.14436261676831191</v>
      </c>
      <c r="RD245" s="255">
        <f t="shared" si="1592"/>
        <v>3.9676544865538798E-3</v>
      </c>
      <c r="RE245" s="255">
        <f t="shared" si="1369"/>
        <v>4.9198915633268106E-3</v>
      </c>
      <c r="RF245" s="255">
        <f t="shared" si="1370"/>
        <v>1.2064237935565703</v>
      </c>
      <c r="RG245" s="255">
        <f t="shared" si="1622"/>
        <v>0.10617711865684128</v>
      </c>
      <c r="RH245" s="259">
        <f t="shared" si="1623"/>
        <v>3.2887734042919745E-3</v>
      </c>
      <c r="RI245" s="257">
        <f t="shared" si="1624"/>
        <v>1.0142737996864488</v>
      </c>
      <c r="RJ245" s="254">
        <f t="shared" si="1371"/>
        <v>42.772418153930538</v>
      </c>
      <c r="RK245" s="255">
        <f t="shared" si="1372"/>
        <v>48.204515259479713</v>
      </c>
      <c r="RL245" s="255">
        <f t="shared" si="1593"/>
        <v>1.3248503353772096</v>
      </c>
      <c r="RM245" s="255">
        <f t="shared" si="1373"/>
        <v>1.64281441586774</v>
      </c>
      <c r="RN245" s="255">
        <f t="shared" si="1374"/>
        <v>402.84026064192494</v>
      </c>
      <c r="RO245" s="255">
        <f t="shared" si="1625"/>
        <v>0.10617711865684129</v>
      </c>
      <c r="RP245" s="259">
        <f t="shared" si="1626"/>
        <v>3.2887734042919741E-3</v>
      </c>
      <c r="RQ245" s="257">
        <f t="shared" si="1627"/>
        <v>1.0142737996864488</v>
      </c>
      <c r="RR245" s="254">
        <f t="shared" si="1375"/>
        <v>64.338521261698361</v>
      </c>
      <c r="RS245" s="255">
        <f t="shared" si="1376"/>
        <v>72.509513461934048</v>
      </c>
      <c r="RT245" s="255">
        <f t="shared" si="1594"/>
        <v>1.992847614190872</v>
      </c>
      <c r="RU245" s="255">
        <f t="shared" si="1377"/>
        <v>2.4711310415966814</v>
      </c>
      <c r="RV245" s="255">
        <f t="shared" si="1378"/>
        <v>605.95467343238977</v>
      </c>
      <c r="RW245" s="255">
        <f t="shared" ref="RW245:RW273" si="1633">RR245/RV245</f>
        <v>0.10617711865684129</v>
      </c>
      <c r="RX245" s="259">
        <f t="shared" ref="RX245:RX273" si="1634">RT245/RV245</f>
        <v>3.2887734042919741E-3</v>
      </c>
      <c r="RY245" s="257">
        <f t="shared" ref="RY245:RY274" si="1635">1+RW245*(RS245-RR245)/RR245+RX245*(RU245-RT245)/RT245</f>
        <v>1.0142737996864488</v>
      </c>
      <c r="RZ245" s="281">
        <f>MD245*RY245</f>
        <v>774.40097581563941</v>
      </c>
      <c r="SA245" s="242" t="e">
        <f t="shared" si="1379"/>
        <v>#REF!</v>
      </c>
      <c r="SB245" s="242">
        <f t="shared" si="1380"/>
        <v>0.30779256438141256</v>
      </c>
      <c r="SC245" s="242">
        <f t="shared" si="1381"/>
        <v>0.34474611587943793</v>
      </c>
      <c r="SD245" s="242">
        <f t="shared" si="1382"/>
        <v>2.4334687919968671E-2</v>
      </c>
      <c r="SE245" s="242">
        <f t="shared" si="1383"/>
        <v>0.20214476827750927</v>
      </c>
      <c r="SF245" s="262">
        <f>CO245/G245</f>
        <v>0.46909728216617586</v>
      </c>
      <c r="SG245" s="242">
        <f t="shared" si="1384"/>
        <v>0</v>
      </c>
      <c r="SH245" s="262">
        <f t="shared" ref="SH245:SH273" si="1636">CV245/G245</f>
        <v>0</v>
      </c>
      <c r="SI245" s="242">
        <f t="shared" si="1385"/>
        <v>0.54093315910515183</v>
      </c>
      <c r="SJ245" s="242">
        <f t="shared" si="1386"/>
        <v>3.6412429408791032E-2</v>
      </c>
      <c r="SK245" s="242">
        <f t="shared" si="1387"/>
        <v>1.0142737996877724E-3</v>
      </c>
      <c r="SL245" s="242">
        <f t="shared" si="1388"/>
        <v>4.2025043684806862E-2</v>
      </c>
      <c r="SM245" s="242">
        <f t="shared" si="1389"/>
        <v>7.5436570406934356E-2</v>
      </c>
      <c r="SN245" s="242">
        <f t="shared" si="1390"/>
        <v>0.9477273249185787</v>
      </c>
      <c r="SO245" s="242">
        <f t="shared" si="1391"/>
        <v>0.20277230461546827</v>
      </c>
      <c r="SP245" s="242">
        <f t="shared" si="1392"/>
        <v>6.0856427981186923E-4</v>
      </c>
      <c r="SQ245" s="242">
        <f t="shared" si="1393"/>
        <v>0.19037919220114644</v>
      </c>
      <c r="SR245" s="242">
        <f t="shared" si="1394"/>
        <v>0.33045040393784503</v>
      </c>
      <c r="SS245" s="242" t="e">
        <f t="shared" si="1395"/>
        <v>#REF!</v>
      </c>
      <c r="ST245" s="242" t="e">
        <f t="shared" si="1396"/>
        <v>#REF!</v>
      </c>
      <c r="SU245" s="242" t="e">
        <f t="shared" si="1628"/>
        <v>#REF!</v>
      </c>
      <c r="SV245" s="242" t="e">
        <f t="shared" si="1629"/>
        <v>#REF!</v>
      </c>
      <c r="SW245" s="242" t="e">
        <f t="shared" si="1397"/>
        <v>#REF!</v>
      </c>
      <c r="SX245" s="242" t="e">
        <f t="shared" si="1397"/>
        <v>#REF!</v>
      </c>
      <c r="SY245" s="242" t="e">
        <f t="shared" si="1397"/>
        <v>#REF!</v>
      </c>
      <c r="SZ245" s="263" t="e">
        <f t="shared" si="1222"/>
        <v>#REF!</v>
      </c>
      <c r="TA245" s="264">
        <f t="shared" si="1398"/>
        <v>2101.50828</v>
      </c>
      <c r="TB245" s="264">
        <f t="shared" si="1399"/>
        <v>739.16423999999995</v>
      </c>
      <c r="TC245" s="264">
        <f t="shared" si="1400"/>
        <v>899.75807999999995</v>
      </c>
      <c r="TD245" s="264">
        <f t="shared" si="1401"/>
        <v>58.938479999999998</v>
      </c>
      <c r="TE245" s="264">
        <f t="shared" si="1401"/>
        <v>467.01969000000003</v>
      </c>
      <c r="TF245" s="264">
        <f t="shared" si="1402"/>
        <v>0</v>
      </c>
      <c r="TG245" s="264">
        <f t="shared" si="1403"/>
        <v>1356.9368400000001</v>
      </c>
      <c r="TH245" s="264">
        <f t="shared" si="1404"/>
        <v>97.059240000000003</v>
      </c>
      <c r="TI245" s="264">
        <f t="shared" si="1405"/>
        <v>2.7035999999999998</v>
      </c>
      <c r="TJ245" s="264">
        <f t="shared" si="1406"/>
        <v>100.84428</v>
      </c>
      <c r="TK245" s="264">
        <f t="shared" si="1407"/>
        <v>181.1412</v>
      </c>
      <c r="TL245" s="264">
        <f t="shared" si="1408"/>
        <v>2411.0704799999999</v>
      </c>
      <c r="TM245" s="264">
        <f t="shared" si="1409"/>
        <v>489.35159999999996</v>
      </c>
      <c r="TN245" s="264">
        <f t="shared" si="1410"/>
        <v>1.6221599999999998</v>
      </c>
      <c r="TO245" s="264">
        <f t="shared" si="1411"/>
        <v>507.46571999999998</v>
      </c>
      <c r="TP245" s="264">
        <f t="shared" si="1411"/>
        <v>763.44713999999999</v>
      </c>
      <c r="TQ245" s="264"/>
      <c r="TR245" s="264"/>
      <c r="TS245" s="264" t="e">
        <f t="shared" si="1412"/>
        <v>#REF!</v>
      </c>
      <c r="TT245" s="264">
        <f t="shared" si="1413"/>
        <v>832.14797706158697</v>
      </c>
      <c r="TU245" s="264">
        <f t="shared" si="1414"/>
        <v>932.0555988916484</v>
      </c>
      <c r="TV245" s="264">
        <f t="shared" si="1415"/>
        <v>65.791262260427303</v>
      </c>
      <c r="TW245" s="264">
        <f t="shared" si="1415"/>
        <v>473.68583550468753</v>
      </c>
      <c r="TX245" s="264">
        <f t="shared" si="1416"/>
        <v>0</v>
      </c>
      <c r="TY245" s="264">
        <f t="shared" si="1417"/>
        <v>1462.4668889566885</v>
      </c>
      <c r="TZ245" s="264">
        <f t="shared" si="1418"/>
        <v>98.444644149607427</v>
      </c>
      <c r="UA245" s="264">
        <f t="shared" si="1419"/>
        <v>2.7421906448358615</v>
      </c>
      <c r="UB245" s="264">
        <f t="shared" si="1420"/>
        <v>113.61890810624382</v>
      </c>
      <c r="UC245" s="264">
        <f t="shared" si="1421"/>
        <v>203.95031175218773</v>
      </c>
      <c r="UD245" s="264">
        <f t="shared" si="1422"/>
        <v>2562.2755956498695</v>
      </c>
      <c r="UE245" s="264">
        <f t="shared" si="1423"/>
        <v>548.21520275837997</v>
      </c>
      <c r="UF245" s="264">
        <f t="shared" si="1424"/>
        <v>1.6453143868993696</v>
      </c>
      <c r="UG245" s="264">
        <f t="shared" si="1425"/>
        <v>514.70918403501946</v>
      </c>
      <c r="UH245" s="264">
        <f t="shared" si="1425"/>
        <v>774.34443154755229</v>
      </c>
      <c r="UI245" s="191"/>
      <c r="UJ245" s="282" t="e">
        <f>ST245*G245</f>
        <v>#REF!</v>
      </c>
      <c r="UK245" s="282">
        <f>BX245*1.05*1.2</f>
        <v>419.44139999999999</v>
      </c>
      <c r="UL245" s="283" t="e">
        <f>UK245/UJ245</f>
        <v>#REF!</v>
      </c>
      <c r="UM245" s="284">
        <f>827.36</f>
        <v>827.36</v>
      </c>
      <c r="UN245" s="282">
        <f>UM245*1.05</f>
        <v>868.72800000000007</v>
      </c>
      <c r="UO245" s="283">
        <f>UN245/UK245</f>
        <v>2.0711546356654353</v>
      </c>
      <c r="UP245" s="283" t="e">
        <f>UL245*(UN245-UK245)/UK245</f>
        <v>#REF!</v>
      </c>
      <c r="UQ245" s="283" t="e">
        <f>(1+UP245)*ST245-ST245</f>
        <v>#REF!</v>
      </c>
      <c r="UR245" s="285" t="e">
        <f>UQ245+SE245</f>
        <v>#REF!</v>
      </c>
      <c r="US245" s="219"/>
      <c r="UT245" s="219"/>
      <c r="UU245" s="219"/>
      <c r="UV245" s="286"/>
      <c r="UW245" s="219"/>
      <c r="UX245" s="219"/>
      <c r="UY245" s="219"/>
      <c r="UZ245" s="219"/>
      <c r="VA245" s="219"/>
      <c r="VB245" s="128">
        <v>4.6719999999999997</v>
      </c>
      <c r="VC245" s="129">
        <v>1.0460285047999238</v>
      </c>
      <c r="VD245" s="130">
        <f t="shared" ref="VD245:VD256" si="1637">VB245*VC245</f>
        <v>4.8870451744252437</v>
      </c>
      <c r="VE245" s="128">
        <f>'[1]17% Управителю (Форма)'!AA9</f>
        <v>0.51</v>
      </c>
      <c r="VF245" s="128">
        <f>'[1]17% Управителю (Форма)'!AA10</f>
        <v>0.25600000000000001</v>
      </c>
      <c r="VG245" s="128">
        <f>'[1]17% Управителю (Форма)'!AA11</f>
        <v>0.33500000000000002</v>
      </c>
      <c r="VH245" s="128">
        <f>'[1]17% Управителю (Форма)'!AA12</f>
        <v>1.4999999999999999E-2</v>
      </c>
      <c r="VI245" s="128">
        <f>'[1]17% Управителю (Форма)'!AA13</f>
        <v>0.247</v>
      </c>
      <c r="VJ245" s="128">
        <f>VI245*VC245</f>
        <v>0.2583690406855812</v>
      </c>
      <c r="VK245" s="128">
        <f t="shared" ref="VK245:VK262" si="1638">VA245</f>
        <v>0</v>
      </c>
      <c r="VL245" s="128">
        <v>0.437</v>
      </c>
      <c r="VM245" s="131">
        <v>1.2E-2</v>
      </c>
      <c r="VN245" s="128">
        <v>2E-3</v>
      </c>
      <c r="VO245" s="132">
        <v>2.7E-2</v>
      </c>
      <c r="VP245" s="128">
        <v>4.2999999999999997E-2</v>
      </c>
      <c r="VQ245" s="128">
        <v>0.98099999999999998</v>
      </c>
      <c r="VR245" s="128">
        <v>4.7E-2</v>
      </c>
      <c r="VS245" s="128">
        <f t="shared" ref="VS245" si="1639">SP245</f>
        <v>6.0856427981186923E-4</v>
      </c>
      <c r="VT245" s="128">
        <v>0.19700000000000001</v>
      </c>
      <c r="VU245" s="128">
        <v>0.218</v>
      </c>
      <c r="VV245" s="128">
        <v>0.56599999999999995</v>
      </c>
    </row>
    <row r="246" spans="1:594" ht="23.1" customHeight="1" thickBot="1" x14ac:dyDescent="0.35">
      <c r="A246" s="275">
        <v>2</v>
      </c>
      <c r="B246" s="276" t="s">
        <v>210</v>
      </c>
      <c r="C246" s="277" t="s">
        <v>209</v>
      </c>
      <c r="D246" s="267">
        <v>5674.6</v>
      </c>
      <c r="E246" s="239"/>
      <c r="F246" s="240">
        <f t="shared" si="1426"/>
        <v>5674.6</v>
      </c>
      <c r="G246" s="287">
        <v>4966.5</v>
      </c>
      <c r="H246" s="268">
        <f>2616.5</f>
        <v>2616.5</v>
      </c>
      <c r="I246" s="269">
        <v>2.9672999999999998</v>
      </c>
      <c r="J246" s="269">
        <v>3.4885000000000002</v>
      </c>
      <c r="K246" s="269">
        <f t="shared" ref="K246:K273" si="1640">J246-N246-O246-Q246-R246-AB246</f>
        <v>2.3193999999999999</v>
      </c>
      <c r="L246" s="269">
        <f t="shared" si="1221"/>
        <v>2.5998999999999999</v>
      </c>
      <c r="M246" s="269">
        <v>0.56869999999999998</v>
      </c>
      <c r="N246" s="269">
        <v>0.28050000000000003</v>
      </c>
      <c r="O246" s="269">
        <v>0.3674</v>
      </c>
      <c r="P246" s="269">
        <v>2.07E-2</v>
      </c>
      <c r="Q246" s="269">
        <v>0.188</v>
      </c>
      <c r="R246" s="269">
        <v>0</v>
      </c>
      <c r="S246" s="269">
        <v>0.4803</v>
      </c>
      <c r="T246" s="269">
        <v>3.4099999999999998E-2</v>
      </c>
      <c r="U246" s="269">
        <v>8.0000000000000004E-4</v>
      </c>
      <c r="V246" s="269">
        <v>3.3799999999999997E-2</v>
      </c>
      <c r="W246" s="269">
        <v>7.1999999999999995E-2</v>
      </c>
      <c r="X246" s="269">
        <v>0.80759999999999998</v>
      </c>
      <c r="Y246" s="269">
        <v>0.10730000000000001</v>
      </c>
      <c r="Z246" s="269">
        <v>2.0000000000000001E-4</v>
      </c>
      <c r="AA246" s="269">
        <v>0.19389999999999999</v>
      </c>
      <c r="AB246" s="269">
        <v>0.3332</v>
      </c>
      <c r="AC246" s="244">
        <v>609.66999999999996</v>
      </c>
      <c r="AD246" s="243">
        <f t="shared" si="1217"/>
        <v>134.12739999999999</v>
      </c>
      <c r="AE246" s="243">
        <f t="shared" si="1223"/>
        <v>0</v>
      </c>
      <c r="AF246" s="243">
        <f t="shared" si="1427"/>
        <v>0</v>
      </c>
      <c r="AG246" s="243">
        <f t="shared" si="1428"/>
        <v>0</v>
      </c>
      <c r="AH246" s="244">
        <v>16.686044321708302</v>
      </c>
      <c r="AI246" s="243">
        <f t="shared" si="1224"/>
        <v>86.407620151708471</v>
      </c>
      <c r="AJ246" s="243">
        <f t="shared" si="1429"/>
        <v>2.7852328091726926</v>
      </c>
      <c r="AK246" s="243">
        <f t="shared" si="1430"/>
        <v>73.705289378698851</v>
      </c>
      <c r="AL246" s="243">
        <f t="shared" si="1225"/>
        <v>42.344553223670836</v>
      </c>
      <c r="AM246" s="243">
        <f t="shared" si="1431"/>
        <v>1067.0827412365049</v>
      </c>
      <c r="AN246" s="244">
        <v>1180.68</v>
      </c>
      <c r="AO246" s="244">
        <v>259.74959999999999</v>
      </c>
      <c r="AP246" s="243">
        <f t="shared" si="1432"/>
        <v>0</v>
      </c>
      <c r="AQ246" s="243">
        <f t="shared" si="1433"/>
        <v>0</v>
      </c>
      <c r="AR246" s="243">
        <f t="shared" si="1434"/>
        <v>0</v>
      </c>
      <c r="AS246" s="244">
        <v>135.36687139999199</v>
      </c>
      <c r="AT246" s="244" t="e">
        <f t="shared" si="1226"/>
        <v>#REF!</v>
      </c>
      <c r="AU246" s="243">
        <f t="shared" si="1227"/>
        <v>179.04508500980958</v>
      </c>
      <c r="AV246" s="243">
        <f t="shared" si="1435"/>
        <v>5.7712762394668893</v>
      </c>
      <c r="AW246" s="243">
        <f t="shared" si="1436"/>
        <v>152.72460668760618</v>
      </c>
      <c r="AX246" s="243">
        <f t="shared" si="1228"/>
        <v>87.742077820490081</v>
      </c>
      <c r="AY246" s="243">
        <f t="shared" si="1437"/>
        <v>2211.1003610763501</v>
      </c>
      <c r="AZ246" s="244">
        <v>255</v>
      </c>
      <c r="BA246" s="243">
        <f t="shared" si="1438"/>
        <v>1299.7774999999999</v>
      </c>
      <c r="BB246" s="243">
        <f t="shared" si="1439"/>
        <v>135.54822499999997</v>
      </c>
      <c r="BC246" s="243">
        <f t="shared" si="1440"/>
        <v>108.43857999999999</v>
      </c>
      <c r="BD246" s="243">
        <f t="shared" si="1441"/>
        <v>27.109644999999986</v>
      </c>
      <c r="BE246" s="244">
        <v>50.830584375000001</v>
      </c>
      <c r="BF246" s="243">
        <f t="shared" si="1442"/>
        <v>40.664467500000001</v>
      </c>
      <c r="BG246" s="243">
        <f t="shared" si="1443"/>
        <v>10.166116875</v>
      </c>
      <c r="BH246" s="243">
        <f t="shared" si="1229"/>
        <v>168.85999402797819</v>
      </c>
      <c r="BI246" s="243">
        <f t="shared" si="1444"/>
        <v>5.4429736023013309</v>
      </c>
      <c r="BJ246" s="243">
        <f t="shared" si="1445"/>
        <v>144.03677247985644</v>
      </c>
      <c r="BK246" s="243">
        <f t="shared" si="1230"/>
        <v>82.750815170148911</v>
      </c>
      <c r="BL246" s="243">
        <f t="shared" si="1446"/>
        <v>2085.3205422877522</v>
      </c>
      <c r="BM246" s="244">
        <v>42.4</v>
      </c>
      <c r="BN246" s="243">
        <f t="shared" si="1447"/>
        <v>9.3279999999999994</v>
      </c>
      <c r="BO246" s="243">
        <f t="shared" si="1231"/>
        <v>0</v>
      </c>
      <c r="BP246" s="243">
        <f t="shared" si="1448"/>
        <v>0</v>
      </c>
      <c r="BQ246" s="243">
        <f t="shared" si="1449"/>
        <v>0</v>
      </c>
      <c r="BR246" s="244">
        <v>6.1084312749416698</v>
      </c>
      <c r="BS246" s="243">
        <f t="shared" si="1232"/>
        <v>6.5714887310833419</v>
      </c>
      <c r="BT246" s="243">
        <f t="shared" si="1450"/>
        <v>0.21182305434158002</v>
      </c>
      <c r="BU246" s="243">
        <f t="shared" si="1451"/>
        <v>5.6054486597705404</v>
      </c>
      <c r="BV246" s="243">
        <f t="shared" si="1233"/>
        <v>3.2203960003012506</v>
      </c>
      <c r="BW246" s="243">
        <f t="shared" si="1452"/>
        <v>81.153979207591505</v>
      </c>
      <c r="BX246" s="244">
        <v>665.78</v>
      </c>
      <c r="BY246" s="243">
        <f t="shared" si="1234"/>
        <v>75.647229106894443</v>
      </c>
      <c r="BZ246" s="243">
        <f t="shared" si="1453"/>
        <v>2.4383861523046466</v>
      </c>
      <c r="CA246" s="243">
        <f t="shared" si="1454"/>
        <v>64.526726951062116</v>
      </c>
      <c r="CB246" s="243">
        <f t="shared" si="1235"/>
        <v>37.071361455344721</v>
      </c>
      <c r="CC246" s="243">
        <f t="shared" si="1455"/>
        <v>934.19830867468681</v>
      </c>
      <c r="CD246" s="245">
        <f>271.8+247.09</f>
        <v>518.89</v>
      </c>
      <c r="CE246" s="243">
        <f t="shared" si="1236"/>
        <v>86.218509999999995</v>
      </c>
      <c r="CF246" s="243">
        <f t="shared" si="1456"/>
        <v>2.7791370991165505</v>
      </c>
      <c r="CG246" s="243">
        <f t="shared" si="1457"/>
        <v>73.543979317946679</v>
      </c>
      <c r="CH246" s="243">
        <f t="shared" si="1237"/>
        <v>30.255425500000001</v>
      </c>
      <c r="CI246" s="243">
        <f t="shared" ref="CI246:CI273" si="1641">(CD246+CE246+CH246)*1.2</f>
        <v>762.43672260000005</v>
      </c>
      <c r="CJ246" s="245">
        <f>829.3+829.3</f>
        <v>1658.6</v>
      </c>
      <c r="CK246" s="243">
        <f t="shared" si="1238"/>
        <v>86.218509999999995</v>
      </c>
      <c r="CL246" s="243">
        <f t="shared" si="1459"/>
        <v>2.7791370991165505</v>
      </c>
      <c r="CM246" s="243">
        <f t="shared" si="1460"/>
        <v>73.543979317946679</v>
      </c>
      <c r="CN246" s="243">
        <f t="shared" si="1239"/>
        <v>87.240925500000003</v>
      </c>
      <c r="CO246" s="243">
        <f t="shared" ref="CO246:CO273" si="1642">(CJ246+CK246+CN246)*1.2</f>
        <v>2198.4713225999999</v>
      </c>
      <c r="CP246" s="244">
        <v>0</v>
      </c>
      <c r="CQ246" s="244">
        <f t="shared" si="1240"/>
        <v>0</v>
      </c>
      <c r="CR246" s="244">
        <f t="shared" si="1595"/>
        <v>0</v>
      </c>
      <c r="CS246" s="244">
        <f t="shared" si="1462"/>
        <v>0</v>
      </c>
      <c r="CT246" s="244">
        <f t="shared" si="1241"/>
        <v>0</v>
      </c>
      <c r="CU246" s="244">
        <f t="shared" si="1463"/>
        <v>0</v>
      </c>
      <c r="CV246" s="244"/>
      <c r="CW246" s="243">
        <f t="shared" si="1242"/>
        <v>0</v>
      </c>
      <c r="CX246" s="243">
        <f t="shared" si="1596"/>
        <v>0</v>
      </c>
      <c r="CY246" s="243">
        <f t="shared" si="1464"/>
        <v>0</v>
      </c>
      <c r="CZ246" s="243">
        <f t="shared" si="1243"/>
        <v>0</v>
      </c>
      <c r="DA246" s="243">
        <f t="shared" si="1465"/>
        <v>0</v>
      </c>
      <c r="DB246" s="244">
        <v>55.57</v>
      </c>
      <c r="DC246" s="243">
        <f t="shared" si="1466"/>
        <v>12.2254</v>
      </c>
      <c r="DD246" s="243">
        <f t="shared" si="1244"/>
        <v>0</v>
      </c>
      <c r="DE246" s="244">
        <v>2.2975289162000001</v>
      </c>
      <c r="DF246" s="244">
        <v>0.168198518125</v>
      </c>
      <c r="DG246" s="243">
        <f t="shared" si="1245"/>
        <v>7.9832070719052677</v>
      </c>
      <c r="DH246" s="243">
        <f t="shared" si="1246"/>
        <v>3.912216725311513</v>
      </c>
      <c r="DI246" s="243">
        <f t="shared" si="1467"/>
        <v>98.587861477850126</v>
      </c>
      <c r="DJ246" s="244">
        <v>278.61</v>
      </c>
      <c r="DK246" s="243">
        <f t="shared" si="1468"/>
        <v>61.294200000000004</v>
      </c>
      <c r="DL246" s="243">
        <f t="shared" si="1247"/>
        <v>0</v>
      </c>
      <c r="DM246" s="244">
        <v>11.668903770075</v>
      </c>
      <c r="DN246" s="244">
        <v>11.958269427333301</v>
      </c>
      <c r="DO246" s="243">
        <f t="shared" si="1248"/>
        <v>41.305147459834018</v>
      </c>
      <c r="DP246" s="243">
        <f t="shared" si="1249"/>
        <v>20.241826032862118</v>
      </c>
      <c r="DQ246" s="243">
        <f t="shared" si="1469"/>
        <v>510.09401602812528</v>
      </c>
      <c r="DR246" s="244">
        <v>49.1</v>
      </c>
      <c r="DS246" s="243">
        <f t="shared" si="1470"/>
        <v>10.802</v>
      </c>
      <c r="DT246" s="243">
        <f t="shared" si="1250"/>
        <v>0</v>
      </c>
      <c r="DU246" s="244">
        <v>2.07713745055</v>
      </c>
      <c r="DV246" s="244">
        <v>0</v>
      </c>
      <c r="DW246" s="243">
        <f t="shared" si="1251"/>
        <v>7.0421911300571622</v>
      </c>
      <c r="DX246" s="243">
        <f t="shared" si="1252"/>
        <v>3.4510664290303583</v>
      </c>
      <c r="DY246" s="243">
        <f t="shared" si="1253"/>
        <v>86.966874011565025</v>
      </c>
      <c r="DZ246" s="244">
        <v>258.70999999999998</v>
      </c>
      <c r="EA246" s="243">
        <f t="shared" si="1471"/>
        <v>56.916199999999996</v>
      </c>
      <c r="EB246" s="243">
        <f t="shared" si="1254"/>
        <v>0</v>
      </c>
      <c r="EC246" s="244">
        <v>10.704373691084999</v>
      </c>
      <c r="ED246" s="244">
        <v>0.16032539600000001</v>
      </c>
      <c r="EE246" s="243">
        <f t="shared" si="1255"/>
        <v>37.096536159927709</v>
      </c>
      <c r="EF246" s="243">
        <f t="shared" si="1256"/>
        <v>18.179371762350637</v>
      </c>
      <c r="EG246" s="243">
        <f t="shared" si="1257"/>
        <v>458.12016841123597</v>
      </c>
      <c r="EH246" s="244">
        <v>36.229999999999997</v>
      </c>
      <c r="EI246" s="243">
        <f t="shared" si="1472"/>
        <v>7.9705999999999992</v>
      </c>
      <c r="EJ246" s="243">
        <f t="shared" si="1258"/>
        <v>0</v>
      </c>
      <c r="EK246" s="244">
        <v>1.52822436422</v>
      </c>
      <c r="EL246" s="244">
        <v>0</v>
      </c>
      <c r="EM246" s="243">
        <f t="shared" si="1259"/>
        <v>5.1957986924646082</v>
      </c>
      <c r="EN246" s="243">
        <f t="shared" si="1260"/>
        <v>2.5462311528342303</v>
      </c>
      <c r="EO246" s="243">
        <f t="shared" si="1473"/>
        <v>64.165025051422603</v>
      </c>
      <c r="EP246" s="244">
        <v>0</v>
      </c>
      <c r="EQ246" s="244">
        <v>658.25360000000001</v>
      </c>
      <c r="ER246" s="244">
        <v>0</v>
      </c>
      <c r="ES246" s="244">
        <v>0</v>
      </c>
      <c r="ET246" s="244">
        <v>0</v>
      </c>
      <c r="EU246" s="243">
        <f t="shared" si="1261"/>
        <v>74.792064780615291</v>
      </c>
      <c r="EV246" s="243">
        <f t="shared" si="1474"/>
        <v>2.4108210864620174</v>
      </c>
      <c r="EW246" s="243">
        <f t="shared" si="1475"/>
        <v>63.79727584450368</v>
      </c>
      <c r="EX246" s="243">
        <f t="shared" si="1262"/>
        <v>36.652283239030766</v>
      </c>
      <c r="EY246" s="243">
        <f t="shared" si="1476"/>
        <v>923.63753762357533</v>
      </c>
      <c r="EZ246" s="245">
        <f t="shared" si="1477"/>
        <v>678.22</v>
      </c>
      <c r="FA246" s="245">
        <f t="shared" si="1477"/>
        <v>149.20839999999998</v>
      </c>
      <c r="FB246" s="245">
        <f t="shared" si="1477"/>
        <v>0</v>
      </c>
      <c r="FC246" s="245">
        <f t="shared" si="1478"/>
        <v>0</v>
      </c>
      <c r="FD246" s="245">
        <f t="shared" si="1479"/>
        <v>0</v>
      </c>
      <c r="FE246" s="245">
        <f t="shared" si="1480"/>
        <v>40.5629615335883</v>
      </c>
      <c r="FF246" s="245">
        <f t="shared" si="1481"/>
        <v>173.41494529480406</v>
      </c>
      <c r="FG246" s="245">
        <f t="shared" si="1482"/>
        <v>5.5897962979185918</v>
      </c>
      <c r="FH246" s="245">
        <f t="shared" si="1483"/>
        <v>147.922124265241</v>
      </c>
      <c r="FI246" s="245">
        <f t="shared" si="1484"/>
        <v>84.982995341419624</v>
      </c>
      <c r="FJ246" s="245">
        <f t="shared" si="1484"/>
        <v>2141.5714826037743</v>
      </c>
      <c r="FK246" s="244">
        <f t="shared" si="1263"/>
        <v>137.7375002986598</v>
      </c>
      <c r="FL246" s="244">
        <v>15.650004869031299</v>
      </c>
      <c r="FM246" s="243">
        <f t="shared" si="1485"/>
        <v>0.50445674754620018</v>
      </c>
      <c r="FN246" s="243">
        <f t="shared" si="1486"/>
        <v>13.349379784153109</v>
      </c>
      <c r="FO246" s="244">
        <v>7.6693752434515696</v>
      </c>
      <c r="FP246" s="244">
        <f t="shared" si="1487"/>
        <v>193.26825649337121</v>
      </c>
      <c r="FQ246" s="244">
        <f t="shared" si="1264"/>
        <v>3.5068000076038892</v>
      </c>
      <c r="FR246" s="244">
        <v>0.39844949323691098</v>
      </c>
      <c r="FS246" s="243">
        <f t="shared" si="1488"/>
        <v>1.2843480695489733E-2</v>
      </c>
      <c r="FT246" s="243">
        <f t="shared" si="1489"/>
        <v>0.3398755242912655</v>
      </c>
      <c r="FU246" s="244">
        <v>0.19526247466184601</v>
      </c>
      <c r="FV246" s="244">
        <f t="shared" si="1490"/>
        <v>4.9206143706031762</v>
      </c>
      <c r="FW246" s="270">
        <v>1.6882000000000001E-2</v>
      </c>
      <c r="FX246" s="243">
        <f t="shared" si="1491"/>
        <v>74.030090500157286</v>
      </c>
      <c r="FY246" s="243">
        <f t="shared" si="1492"/>
        <v>16.286619910034602</v>
      </c>
      <c r="FZ246" s="243">
        <f t="shared" si="1265"/>
        <v>0</v>
      </c>
      <c r="GA246" s="243">
        <f t="shared" si="1493"/>
        <v>0</v>
      </c>
      <c r="GB246" s="243">
        <f t="shared" si="1494"/>
        <v>0</v>
      </c>
      <c r="GC246" s="243">
        <f t="shared" si="1495"/>
        <v>1.3145597364811807</v>
      </c>
      <c r="GD246" s="243">
        <f t="shared" si="1266"/>
        <v>10.411324590917593</v>
      </c>
      <c r="GE246" s="243">
        <f t="shared" si="1496"/>
        <v>0.33559497167793234</v>
      </c>
      <c r="GF246" s="243">
        <f t="shared" si="1497"/>
        <v>8.880810401233715</v>
      </c>
      <c r="GG246" s="243">
        <f t="shared" si="1267"/>
        <v>5.1021297368795331</v>
      </c>
      <c r="GH246" s="247">
        <f t="shared" si="1498"/>
        <v>128.57366936936424</v>
      </c>
      <c r="GI246" s="244">
        <v>176</v>
      </c>
      <c r="GJ246" s="244">
        <v>3999.64</v>
      </c>
      <c r="GK246" s="244">
        <v>879.92079999999999</v>
      </c>
      <c r="GL246" s="244">
        <v>2453.2728182823998</v>
      </c>
      <c r="GM246" s="244">
        <v>71.022008333333304</v>
      </c>
      <c r="GN246" s="271">
        <v>156.38</v>
      </c>
      <c r="GO246" s="243">
        <f t="shared" si="1499"/>
        <v>34.403599999999997</v>
      </c>
      <c r="GP246" s="243">
        <f t="shared" si="1268"/>
        <v>0</v>
      </c>
      <c r="GQ246" s="243">
        <f t="shared" si="1500"/>
        <v>0</v>
      </c>
      <c r="GR246" s="243">
        <f t="shared" si="1501"/>
        <v>0</v>
      </c>
      <c r="GS246" s="244">
        <v>3.10650926033333</v>
      </c>
      <c r="GT246" s="244">
        <v>1.3235954992000001</v>
      </c>
      <c r="GU246" s="245"/>
      <c r="GV246" s="243">
        <f t="shared" si="1269"/>
        <v>22.180563923142877</v>
      </c>
      <c r="GW246" s="243">
        <f t="shared" si="1502"/>
        <v>0.71496048908908905</v>
      </c>
      <c r="GX246" s="243">
        <f t="shared" si="1503"/>
        <v>18.919915623965363</v>
      </c>
      <c r="GY246" s="243">
        <f t="shared" si="1270"/>
        <v>10.869713434133809</v>
      </c>
      <c r="GZ246" s="243">
        <f t="shared" si="1504"/>
        <v>273.91677854017195</v>
      </c>
      <c r="HA246" s="244">
        <v>0</v>
      </c>
      <c r="HB246" s="244">
        <v>44</v>
      </c>
      <c r="HC246" s="244">
        <v>0</v>
      </c>
      <c r="HD246" s="244">
        <v>0</v>
      </c>
      <c r="HE246" s="244">
        <v>207.23</v>
      </c>
      <c r="HF246" s="243">
        <f t="shared" si="1505"/>
        <v>45.590599999999995</v>
      </c>
      <c r="HG246" s="243">
        <f t="shared" si="1271"/>
        <v>0</v>
      </c>
      <c r="HH246" s="244">
        <v>8.8220069614250107</v>
      </c>
      <c r="HI246" s="244">
        <v>203.75025811952699</v>
      </c>
      <c r="HJ246" s="243">
        <f t="shared" si="1272"/>
        <v>52.878849904612316</v>
      </c>
      <c r="HK246" s="243">
        <f t="shared" si="1273"/>
        <v>25.913585749278219</v>
      </c>
      <c r="HL246" s="243">
        <f t="shared" si="1274"/>
        <v>653.0223608818111</v>
      </c>
      <c r="HM246" s="244">
        <v>131.57</v>
      </c>
      <c r="HN246" s="243">
        <f t="shared" si="1506"/>
        <v>28.945399999999999</v>
      </c>
      <c r="HO246" s="243">
        <f t="shared" si="1275"/>
        <v>0</v>
      </c>
      <c r="HP246" s="244">
        <v>5.6774395472349903</v>
      </c>
      <c r="HQ246" s="244">
        <v>130.12803372762701</v>
      </c>
      <c r="HR246" s="243">
        <f t="shared" si="1276"/>
        <v>33.66855866769582</v>
      </c>
      <c r="HS246" s="243">
        <f t="shared" si="1277"/>
        <v>16.499471597127894</v>
      </c>
      <c r="HT246" s="243">
        <f t="shared" si="1278"/>
        <v>415.78668424762293</v>
      </c>
      <c r="HU246" s="244">
        <v>80.81</v>
      </c>
      <c r="HV246" s="243">
        <f t="shared" si="1507"/>
        <v>17.778200000000002</v>
      </c>
      <c r="HW246" s="243">
        <f t="shared" si="1279"/>
        <v>0</v>
      </c>
      <c r="HX246" s="244">
        <v>3.3004143113099902</v>
      </c>
      <c r="HY246" s="244">
        <v>187.64437563886199</v>
      </c>
      <c r="HZ246" s="243">
        <f t="shared" si="1280"/>
        <v>32.897306054199326</v>
      </c>
      <c r="IA246" s="243">
        <f t="shared" si="1281"/>
        <v>16.121514800218566</v>
      </c>
      <c r="IB246" s="243">
        <f t="shared" si="1282"/>
        <v>406.26217296550783</v>
      </c>
      <c r="IC246" s="244">
        <v>48.39</v>
      </c>
      <c r="ID246" s="243">
        <f t="shared" si="1508"/>
        <v>10.645799999999999</v>
      </c>
      <c r="IE246" s="243">
        <f t="shared" si="1283"/>
        <v>0</v>
      </c>
      <c r="IF246" s="244">
        <v>2.129724408175</v>
      </c>
      <c r="IG246" s="244">
        <v>4.3995683235646696</v>
      </c>
      <c r="IH246" s="243">
        <f t="shared" si="1284"/>
        <v>7.4496344006919557</v>
      </c>
      <c r="II246" s="243">
        <f t="shared" si="1285"/>
        <v>3.6507363566215818</v>
      </c>
      <c r="IJ246" s="243">
        <f t="shared" si="1509"/>
        <v>91.998556186863851</v>
      </c>
      <c r="IK246" s="244">
        <v>90.91</v>
      </c>
      <c r="IL246" s="243">
        <f t="shared" si="1510"/>
        <v>20.0002</v>
      </c>
      <c r="IM246" s="243">
        <f t="shared" si="1286"/>
        <v>0</v>
      </c>
      <c r="IN246" s="244">
        <v>4.1758592415449902</v>
      </c>
      <c r="IO246" s="244">
        <v>185.12589466591999</v>
      </c>
      <c r="IP246" s="243">
        <f t="shared" si="1287"/>
        <v>34.11067087906882</v>
      </c>
      <c r="IQ246" s="243">
        <f t="shared" si="1288"/>
        <v>16.716131239326693</v>
      </c>
      <c r="IR246" s="243">
        <f t="shared" si="1511"/>
        <v>421.24650723103258</v>
      </c>
      <c r="IS246" s="244">
        <v>5.04</v>
      </c>
      <c r="IT246" s="243">
        <f t="shared" si="1512"/>
        <v>1.1088</v>
      </c>
      <c r="IU246" s="243">
        <f t="shared" si="1289"/>
        <v>0</v>
      </c>
      <c r="IV246" s="244">
        <v>0.220675719475</v>
      </c>
      <c r="IW246" s="244">
        <v>0.52357037040661103</v>
      </c>
      <c r="IX246" s="243">
        <f t="shared" si="1290"/>
        <v>0.7832014130878926</v>
      </c>
      <c r="IY246" s="243">
        <f t="shared" si="1291"/>
        <v>0.38381237514847522</v>
      </c>
      <c r="IZ246" s="243">
        <f t="shared" si="1513"/>
        <v>9.6720718537415742</v>
      </c>
      <c r="JA246" s="244">
        <v>94.842908333333298</v>
      </c>
      <c r="JB246" s="243">
        <f t="shared" si="1514"/>
        <v>20.865439833333326</v>
      </c>
      <c r="JC246" s="244">
        <v>629.66023333333305</v>
      </c>
      <c r="JD246" s="243">
        <f t="shared" si="1292"/>
        <v>0</v>
      </c>
      <c r="JE246" s="243">
        <f t="shared" si="1293"/>
        <v>84.690239799650627</v>
      </c>
      <c r="JF246" s="243">
        <f t="shared" si="1294"/>
        <v>41.502941064982515</v>
      </c>
      <c r="JG246" s="243">
        <f t="shared" si="1515"/>
        <v>1045.8741148375593</v>
      </c>
      <c r="JH246" s="244">
        <v>40.96</v>
      </c>
      <c r="JI246" s="243">
        <f t="shared" si="1516"/>
        <v>9.0112000000000005</v>
      </c>
      <c r="JJ246" s="244">
        <v>51.64</v>
      </c>
      <c r="JK246" s="243">
        <f t="shared" si="1295"/>
        <v>0</v>
      </c>
      <c r="JL246" s="243">
        <f t="shared" si="1296"/>
        <v>11.545263790180648</v>
      </c>
      <c r="JM246" s="243">
        <f t="shared" si="1297"/>
        <v>5.657823189509033</v>
      </c>
      <c r="JN246" s="243">
        <f t="shared" si="1517"/>
        <v>142.57714437562763</v>
      </c>
      <c r="JO246" s="244">
        <v>0</v>
      </c>
      <c r="JP246" s="243">
        <f t="shared" si="1518"/>
        <v>0</v>
      </c>
      <c r="JQ246" s="244">
        <v>0</v>
      </c>
      <c r="JR246" s="243">
        <f t="shared" si="1298"/>
        <v>0</v>
      </c>
      <c r="JS246" s="243">
        <f t="shared" si="1299"/>
        <v>0</v>
      </c>
      <c r="JT246" s="243">
        <f t="shared" si="1300"/>
        <v>0</v>
      </c>
      <c r="JU246" s="243">
        <f t="shared" si="1519"/>
        <v>0</v>
      </c>
      <c r="JV246" s="244">
        <v>2.2404761904761901</v>
      </c>
      <c r="JW246" s="243">
        <f t="shared" si="1520"/>
        <v>0.49290476190476179</v>
      </c>
      <c r="JX246" s="244">
        <v>4.59666666666668</v>
      </c>
      <c r="JY246" s="243">
        <f t="shared" si="1301"/>
        <v>0</v>
      </c>
      <c r="JZ246" s="243">
        <f t="shared" si="1302"/>
        <v>0.83285438373417986</v>
      </c>
      <c r="KA246" s="243">
        <f t="shared" si="1303"/>
        <v>0.40814510013909056</v>
      </c>
      <c r="KB246" s="243">
        <f t="shared" si="1521"/>
        <v>10.285256523505081</v>
      </c>
      <c r="KC246" s="244">
        <v>194.66</v>
      </c>
      <c r="KD246" s="243">
        <f t="shared" si="1522"/>
        <v>42.825200000000002</v>
      </c>
      <c r="KE246" s="244">
        <v>95.22</v>
      </c>
      <c r="KF246" s="243">
        <f t="shared" si="1304"/>
        <v>0</v>
      </c>
      <c r="KG246" s="243">
        <f t="shared" si="1305"/>
        <v>37.802617215078762</v>
      </c>
      <c r="KH246" s="243">
        <f t="shared" si="1306"/>
        <v>18.525390860753941</v>
      </c>
      <c r="KI246" s="243">
        <f t="shared" si="1523"/>
        <v>466.83984969099924</v>
      </c>
      <c r="KJ246" s="244">
        <v>37.560533333333296</v>
      </c>
      <c r="KK246" s="243">
        <f t="shared" si="1524"/>
        <v>8.2633173333333261</v>
      </c>
      <c r="KL246" s="244">
        <v>36.4074666666667</v>
      </c>
      <c r="KM246" s="243">
        <f t="shared" si="1307"/>
        <v>0</v>
      </c>
      <c r="KN246" s="243">
        <f t="shared" si="1308"/>
        <v>9.3432835201964703</v>
      </c>
      <c r="KO246" s="243">
        <f t="shared" si="1309"/>
        <v>4.5787300426764892</v>
      </c>
      <c r="KP246" s="243">
        <f t="shared" si="1525"/>
        <v>115.38399707544752</v>
      </c>
      <c r="KQ246" s="243">
        <f t="shared" si="1526"/>
        <v>934.21391785714275</v>
      </c>
      <c r="KR246" s="243">
        <f t="shared" si="1526"/>
        <v>205.52706192857141</v>
      </c>
      <c r="KS246" s="243">
        <f t="shared" si="1527"/>
        <v>1553.4221877017389</v>
      </c>
      <c r="KT246" s="243">
        <f t="shared" si="1528"/>
        <v>0</v>
      </c>
      <c r="KU246" s="243">
        <f t="shared" si="1529"/>
        <v>0</v>
      </c>
      <c r="KV246" s="243">
        <f t="shared" si="1530"/>
        <v>0</v>
      </c>
      <c r="KW246" s="243">
        <f t="shared" si="1531"/>
        <v>306.00248002819683</v>
      </c>
      <c r="KX246" s="243">
        <f t="shared" si="1532"/>
        <v>9.863576216615586</v>
      </c>
      <c r="KY246" s="243">
        <f t="shared" si="1533"/>
        <v>261.01866133425523</v>
      </c>
      <c r="KZ246" s="243">
        <f t="shared" si="1534"/>
        <v>149.95828237578252</v>
      </c>
      <c r="LA246" s="243">
        <f t="shared" si="1534"/>
        <v>3778.9487158697189</v>
      </c>
      <c r="LB246" s="244">
        <v>225.3</v>
      </c>
      <c r="LC246" s="243">
        <f t="shared" si="1535"/>
        <v>49.566000000000003</v>
      </c>
      <c r="LD246" s="243">
        <f t="shared" si="1310"/>
        <v>0</v>
      </c>
      <c r="LE246" s="243">
        <f t="shared" si="1536"/>
        <v>0</v>
      </c>
      <c r="LF246" s="243">
        <f t="shared" si="1537"/>
        <v>0</v>
      </c>
      <c r="LG246" s="244">
        <v>20.673118489266699</v>
      </c>
      <c r="LH246" s="243">
        <f t="shared" si="1311"/>
        <v>33.579734156038299</v>
      </c>
      <c r="LI246" s="243">
        <f t="shared" si="1538"/>
        <v>1.0823973294309681</v>
      </c>
      <c r="LJ246" s="243">
        <f t="shared" si="1539"/>
        <v>28.643353663544271</v>
      </c>
      <c r="LK246" s="243">
        <f t="shared" si="1312"/>
        <v>16.455942632265248</v>
      </c>
      <c r="LL246" s="243">
        <f t="shared" si="1540"/>
        <v>414.68975433308424</v>
      </c>
      <c r="LM246" s="243">
        <f t="shared" si="1313"/>
        <v>1.0833333356823494</v>
      </c>
      <c r="LN246" s="244">
        <v>0.123090457874221</v>
      </c>
      <c r="LO246" s="243">
        <f t="shared" si="1541"/>
        <v>3.9676544865538798E-3</v>
      </c>
      <c r="LP246" s="243">
        <f t="shared" si="1542"/>
        <v>0.10499557563843652</v>
      </c>
      <c r="LQ246" s="243">
        <f t="shared" si="1314"/>
        <v>6.0321189677828513E-2</v>
      </c>
      <c r="LR246" s="243">
        <f t="shared" si="1543"/>
        <v>1.5200939798812787</v>
      </c>
      <c r="LS246" s="244">
        <v>784.02674000000002</v>
      </c>
      <c r="LT246" s="243">
        <f t="shared" si="1315"/>
        <v>89.08265557197808</v>
      </c>
      <c r="LU246" s="243">
        <f t="shared" si="1544"/>
        <v>2.8714589591945625</v>
      </c>
      <c r="LV246" s="243">
        <f t="shared" si="1545"/>
        <v>75.987081880367953</v>
      </c>
      <c r="LW246" s="243">
        <f t="shared" si="1316"/>
        <v>43.655469778598906</v>
      </c>
      <c r="LX246" s="243">
        <f t="shared" si="1546"/>
        <v>1100.1178384206924</v>
      </c>
      <c r="LY246" s="245">
        <f t="shared" si="1317"/>
        <v>1179.3376025571931</v>
      </c>
      <c r="LZ246" s="244">
        <v>133.998650928264</v>
      </c>
      <c r="MA246" s="249">
        <f t="shared" si="1547"/>
        <v>4.3192653413554334</v>
      </c>
      <c r="MB246" s="249">
        <f t="shared" si="1548"/>
        <v>114.30021247758751</v>
      </c>
      <c r="MC246" s="249">
        <f t="shared" si="1318"/>
        <v>65.666812674272862</v>
      </c>
      <c r="MD246" s="247">
        <f t="shared" si="1549"/>
        <v>1654.803679391676</v>
      </c>
      <c r="ME246" s="250">
        <f t="shared" si="1550"/>
        <v>16071.186815855222</v>
      </c>
      <c r="MF246" s="251">
        <f t="shared" si="1597"/>
        <v>4759.0906901959061</v>
      </c>
      <c r="MG246" s="252" t="e">
        <f t="shared" si="1551"/>
        <v>#REF!</v>
      </c>
      <c r="MH246" s="252" t="e">
        <f t="shared" si="1598"/>
        <v>#REF!</v>
      </c>
      <c r="MI246" s="252">
        <f t="shared" si="1552"/>
        <v>784.02674000000002</v>
      </c>
      <c r="MJ246" s="252">
        <f t="shared" si="1553"/>
        <v>1179.3376025571931</v>
      </c>
      <c r="MK246" s="252">
        <f t="shared" si="1599"/>
        <v>1299.7774999999999</v>
      </c>
      <c r="ML246" s="252">
        <f t="shared" si="1554"/>
        <v>665.78</v>
      </c>
      <c r="MM246" s="252">
        <f t="shared" si="1555"/>
        <v>0</v>
      </c>
      <c r="MN246" s="252">
        <f t="shared" si="1556"/>
        <v>658.25360000000001</v>
      </c>
      <c r="MO246" s="252">
        <f t="shared" si="1557"/>
        <v>137.7375002986598</v>
      </c>
      <c r="MP246" s="253">
        <f t="shared" si="1558"/>
        <v>3.5068000076038892</v>
      </c>
      <c r="MQ246" s="254">
        <f t="shared" si="1600"/>
        <v>0</v>
      </c>
      <c r="MR246" s="255">
        <f t="shared" si="1559"/>
        <v>0</v>
      </c>
      <c r="MS246" s="255">
        <f t="shared" si="1601"/>
        <v>0</v>
      </c>
      <c r="MT246" s="255">
        <f t="shared" si="1602"/>
        <v>1376.1653811215738</v>
      </c>
      <c r="MU246" s="255">
        <f t="shared" si="1319"/>
        <v>44.358830432059577</v>
      </c>
      <c r="MV246" s="255">
        <f t="shared" si="1560"/>
        <v>1432.1122872487667</v>
      </c>
      <c r="MW246" s="255" t="e">
        <f t="shared" si="1320"/>
        <v>#REF!</v>
      </c>
      <c r="MX246" s="255" t="e">
        <f t="shared" si="1321"/>
        <v>#REF!</v>
      </c>
      <c r="MY246" s="256" t="e">
        <f t="shared" si="1561"/>
        <v>#REF!</v>
      </c>
      <c r="MZ246" s="254">
        <f t="shared" si="1562"/>
        <v>833.71785304201251</v>
      </c>
      <c r="NA246" s="255">
        <f t="shared" si="1322"/>
        <v>939.60002037834806</v>
      </c>
      <c r="NB246" s="255">
        <f t="shared" si="1563"/>
        <v>2.7852328091726926</v>
      </c>
      <c r="NC246" s="255">
        <f t="shared" si="1323"/>
        <v>3.4536886833741387</v>
      </c>
      <c r="ND246" s="255">
        <f t="shared" si="1564"/>
        <v>846.89106447341658</v>
      </c>
      <c r="NE246" s="255">
        <f t="shared" si="1630"/>
        <v>0.98444521145161101</v>
      </c>
      <c r="NF246" s="256">
        <f t="shared" si="1603"/>
        <v>3.2887734042919749E-3</v>
      </c>
      <c r="NG246" s="257">
        <f t="shared" si="1604"/>
        <v>1.1258138474713846</v>
      </c>
      <c r="NH246" s="254">
        <f t="shared" si="1565"/>
        <v>1626.7536201588796</v>
      </c>
      <c r="NI246" s="255">
        <f t="shared" si="1324"/>
        <v>1833.3513299190572</v>
      </c>
      <c r="NJ246" s="255" t="e">
        <f t="shared" si="1566"/>
        <v>#REF!</v>
      </c>
      <c r="NK246" s="255" t="e">
        <f t="shared" si="1325"/>
        <v>#REF!</v>
      </c>
      <c r="NL246" s="255">
        <f t="shared" si="1567"/>
        <v>1754.8415564098018</v>
      </c>
      <c r="NM246" s="255">
        <f t="shared" si="1605"/>
        <v>0.92700883120583544</v>
      </c>
      <c r="NN246" s="256" t="e">
        <f t="shared" si="1606"/>
        <v>#REF!</v>
      </c>
      <c r="NO246" s="257" t="e">
        <f t="shared" si="1631"/>
        <v>#REF!</v>
      </c>
      <c r="NP246" s="254">
        <f t="shared" si="1568"/>
        <v>175.72486242542485</v>
      </c>
      <c r="NQ246" s="255">
        <f t="shared" si="1326"/>
        <v>198.0419199534538</v>
      </c>
      <c r="NR246" s="255">
        <f t="shared" si="1569"/>
        <v>154.54602110230132</v>
      </c>
      <c r="NS246" s="255">
        <f t="shared" si="1327"/>
        <v>191.63706616685363</v>
      </c>
      <c r="NT246" s="255">
        <f t="shared" si="1570"/>
        <v>1655.0163034029779</v>
      </c>
      <c r="NU246" s="255">
        <f t="shared" si="1571"/>
        <v>0.1061771186568413</v>
      </c>
      <c r="NV246" s="256">
        <f t="shared" si="1572"/>
        <v>9.3380361742981033E-2</v>
      </c>
      <c r="NW246" s="257">
        <f t="shared" si="1328"/>
        <v>1.0358957808877343</v>
      </c>
      <c r="NX246" s="254">
        <f t="shared" si="1573"/>
        <v>58.566647364920051</v>
      </c>
      <c r="NY246" s="255">
        <f t="shared" si="1329"/>
        <v>66.004611580264893</v>
      </c>
      <c r="NZ246" s="255">
        <f t="shared" si="1574"/>
        <v>0.21182305434158002</v>
      </c>
      <c r="OA246" s="255">
        <f t="shared" si="1330"/>
        <v>0.26266058738355924</v>
      </c>
      <c r="OB246" s="255">
        <f t="shared" si="1575"/>
        <v>64.407920006025009</v>
      </c>
      <c r="OC246" s="255">
        <f t="shared" si="1607"/>
        <v>0.9093081620931317</v>
      </c>
      <c r="OD246" s="256">
        <f t="shared" si="1608"/>
        <v>3.2887734042919741E-3</v>
      </c>
      <c r="OE246" s="257">
        <f t="shared" si="1609"/>
        <v>1.1162714422028577</v>
      </c>
      <c r="OF246" s="254">
        <f t="shared" si="1576"/>
        <v>78.722606880295785</v>
      </c>
      <c r="OG246" s="255">
        <f t="shared" si="1331"/>
        <v>88.720377954093351</v>
      </c>
      <c r="OH246" s="255">
        <f t="shared" si="1577"/>
        <v>2.4383861523046466</v>
      </c>
      <c r="OI246" s="255">
        <f t="shared" si="1332"/>
        <v>3.0235988288577618</v>
      </c>
      <c r="OJ246" s="255">
        <f t="shared" si="1578"/>
        <v>741.42722910689429</v>
      </c>
      <c r="OK246" s="255">
        <f t="shared" si="1632"/>
        <v>0.10617711865684132</v>
      </c>
      <c r="OL246" s="256">
        <f t="shared" ref="OL246:OL273" si="1643">OH246/OJ246</f>
        <v>3.2887734042919745E-3</v>
      </c>
      <c r="OM246" s="257">
        <f t="shared" ref="OM246:OM274" si="1644">1+OK246*(OG246-OF246)/OF246+OL246*(OI246-OH246)/OH246</f>
        <v>1.0142737996864488</v>
      </c>
      <c r="ON246" s="280">
        <f t="shared" ref="ON246:ON273" si="1645">CC246*OM246</f>
        <v>947.53286820012852</v>
      </c>
      <c r="OO246" s="254">
        <f t="shared" si="1579"/>
        <v>0</v>
      </c>
      <c r="OP246" s="255">
        <f t="shared" si="1333"/>
        <v>0</v>
      </c>
      <c r="OQ246" s="255">
        <f t="shared" si="1580"/>
        <v>0</v>
      </c>
      <c r="OR246" s="255">
        <f t="shared" si="1334"/>
        <v>0</v>
      </c>
      <c r="OS246" s="255">
        <f t="shared" si="1581"/>
        <v>0</v>
      </c>
      <c r="OT246" s="255"/>
      <c r="OU246" s="256"/>
      <c r="OV246" s="257"/>
      <c r="OW246" s="258"/>
      <c r="OX246" s="254">
        <f t="shared" si="1582"/>
        <v>1007.893391603594</v>
      </c>
      <c r="OY246" s="255">
        <f t="shared" si="1335"/>
        <v>1135.8958523372503</v>
      </c>
      <c r="OZ246" s="255">
        <f t="shared" si="1583"/>
        <v>5.5897962979185918</v>
      </c>
      <c r="PA246" s="255">
        <f t="shared" si="1336"/>
        <v>6.9313474094190539</v>
      </c>
      <c r="PB246" s="255">
        <f t="shared" si="1584"/>
        <v>1699.6599068283922</v>
      </c>
      <c r="PC246" s="255">
        <f t="shared" si="1218"/>
        <v>0.59299709756897667</v>
      </c>
      <c r="PD246" s="259">
        <f t="shared" si="1337"/>
        <v>3.2887734042919745E-3</v>
      </c>
      <c r="PE246" s="257">
        <f t="shared" si="1219"/>
        <v>1.07609993700829</v>
      </c>
      <c r="PF246" s="254">
        <f t="shared" si="1338"/>
        <v>16.286243336666793</v>
      </c>
      <c r="PG246" s="255">
        <f t="shared" si="1339"/>
        <v>18.354596240423476</v>
      </c>
      <c r="PH246" s="255">
        <f t="shared" si="1585"/>
        <v>0.50445674754620018</v>
      </c>
      <c r="PI246" s="255">
        <f t="shared" si="1340"/>
        <v>0.62552636695728825</v>
      </c>
      <c r="PJ246" s="255">
        <f t="shared" si="1341"/>
        <v>153.38750515346922</v>
      </c>
      <c r="PK246" s="255">
        <f t="shared" si="1610"/>
        <v>0.10617711866668587</v>
      </c>
      <c r="PL246" s="259">
        <f t="shared" si="1611"/>
        <v>3.2887734045969042E-3</v>
      </c>
      <c r="PM246" s="257">
        <f t="shared" si="1612"/>
        <v>1.0142737996877724</v>
      </c>
      <c r="PN246" s="254">
        <f t="shared" si="1342"/>
        <v>0.41464813963534392</v>
      </c>
      <c r="PO246" s="255">
        <f t="shared" si="1343"/>
        <v>0.46730845336903259</v>
      </c>
      <c r="PP246" s="255">
        <f t="shared" si="1586"/>
        <v>1.2843480695489733E-2</v>
      </c>
      <c r="PQ246" s="255">
        <f t="shared" si="1344"/>
        <v>1.5925916062407269E-2</v>
      </c>
      <c r="PR246" s="255">
        <f t="shared" si="1345"/>
        <v>3.9052495004787113</v>
      </c>
      <c r="PS246" s="255">
        <f t="shared" si="1613"/>
        <v>0.10617711866668589</v>
      </c>
      <c r="PT246" s="259">
        <f t="shared" si="1614"/>
        <v>3.2887734045969046E-3</v>
      </c>
      <c r="PU246" s="257">
        <f t="shared" si="1615"/>
        <v>1.0142737996877724</v>
      </c>
      <c r="PV246" s="254">
        <f t="shared" si="1346"/>
        <v>101.15129909969701</v>
      </c>
      <c r="PW246" s="255">
        <f t="shared" si="1347"/>
        <v>113.99751408535853</v>
      </c>
      <c r="PX246" s="255">
        <f t="shared" si="1348"/>
        <v>0.33559497167793234</v>
      </c>
      <c r="PY246" s="255">
        <f t="shared" si="1349"/>
        <v>0.41613776488063609</v>
      </c>
      <c r="PZ246" s="255">
        <f t="shared" si="1350"/>
        <v>102.04259473759066</v>
      </c>
      <c r="QA246" s="255">
        <f t="shared" si="1587"/>
        <v>0.99126545497803464</v>
      </c>
      <c r="QB246" s="259">
        <f t="shared" si="1351"/>
        <v>3.2887734042919741E-3</v>
      </c>
      <c r="QC246" s="257">
        <f t="shared" si="1588"/>
        <v>1.1266800183992405</v>
      </c>
      <c r="QD246" s="254">
        <f t="shared" si="1352"/>
        <v>213.86589706123772</v>
      </c>
      <c r="QE246" s="255">
        <f t="shared" si="1353"/>
        <v>241.02686598801492</v>
      </c>
      <c r="QF246" s="255">
        <f t="shared" si="1354"/>
        <v>0.71496048908908905</v>
      </c>
      <c r="QG246" s="255">
        <f t="shared" si="1355"/>
        <v>0.88655100647047036</v>
      </c>
      <c r="QH246" s="255">
        <f t="shared" si="1356"/>
        <v>217.39426868267614</v>
      </c>
      <c r="QI246" s="255">
        <f t="shared" si="1616"/>
        <v>0.98376971185662354</v>
      </c>
      <c r="QJ246" s="259">
        <f t="shared" si="1617"/>
        <v>3.2887734042919749E-3</v>
      </c>
      <c r="QK246" s="257">
        <f t="shared" si="1618"/>
        <v>1.1257280590228214</v>
      </c>
      <c r="QL246" s="254">
        <f t="shared" si="1357"/>
        <v>1458.1837466135057</v>
      </c>
      <c r="QM246" s="255">
        <f t="shared" si="1358"/>
        <v>1643.3730824334209</v>
      </c>
      <c r="QN246" s="255">
        <f t="shared" si="1359"/>
        <v>9.863576216615586</v>
      </c>
      <c r="QO246" s="255">
        <f t="shared" si="1360"/>
        <v>12.230834508603326</v>
      </c>
      <c r="QP246" s="255">
        <f t="shared" si="1589"/>
        <v>2999.1656475156497</v>
      </c>
      <c r="QQ246" s="255">
        <f t="shared" si="1590"/>
        <v>0.48619646861499233</v>
      </c>
      <c r="QR246" s="259">
        <f t="shared" si="1361"/>
        <v>3.2887734042919741E-3</v>
      </c>
      <c r="QS246" s="257">
        <f t="shared" si="1591"/>
        <v>1.0625362571311341</v>
      </c>
      <c r="QT246" s="254">
        <f t="shared" si="1362"/>
        <v>309.81089146952399</v>
      </c>
      <c r="QU246" s="255">
        <f t="shared" si="1363"/>
        <v>349.15687468615351</v>
      </c>
      <c r="QV246" s="255">
        <f t="shared" si="1364"/>
        <v>1.0823973294309681</v>
      </c>
      <c r="QW246" s="255">
        <f t="shared" si="1365"/>
        <v>1.3421726884944005</v>
      </c>
      <c r="QX246" s="255">
        <f t="shared" si="1366"/>
        <v>329.11885264530491</v>
      </c>
      <c r="QY246" s="255">
        <f t="shared" si="1619"/>
        <v>0.94133438111918399</v>
      </c>
      <c r="QZ246" s="259">
        <f t="shared" si="1620"/>
        <v>3.2887734042919745E-3</v>
      </c>
      <c r="RA246" s="257">
        <f t="shared" si="1621"/>
        <v>1.1203387720191664</v>
      </c>
      <c r="RB246" s="254">
        <f t="shared" si="1367"/>
        <v>0.12809460227889255</v>
      </c>
      <c r="RC246" s="255">
        <f t="shared" si="1368"/>
        <v>0.14436261676831191</v>
      </c>
      <c r="RD246" s="255">
        <f t="shared" si="1592"/>
        <v>3.9676544865538798E-3</v>
      </c>
      <c r="RE246" s="255">
        <f t="shared" si="1369"/>
        <v>4.9198915633268106E-3</v>
      </c>
      <c r="RF246" s="255">
        <f t="shared" si="1370"/>
        <v>1.2064237935565703</v>
      </c>
      <c r="RG246" s="255">
        <f t="shared" si="1622"/>
        <v>0.10617711865684128</v>
      </c>
      <c r="RH246" s="259">
        <f t="shared" si="1623"/>
        <v>3.2887734042919745E-3</v>
      </c>
      <c r="RI246" s="257">
        <f t="shared" si="1624"/>
        <v>1.0142737996864488</v>
      </c>
      <c r="RJ246" s="254">
        <f t="shared" si="1371"/>
        <v>92.704239894048897</v>
      </c>
      <c r="RK246" s="255">
        <f t="shared" si="1372"/>
        <v>104.4776783605931</v>
      </c>
      <c r="RL246" s="255">
        <f t="shared" si="1593"/>
        <v>2.8714589591945625</v>
      </c>
      <c r="RM246" s="255">
        <f t="shared" si="1373"/>
        <v>3.5606091094012573</v>
      </c>
      <c r="RN246" s="255">
        <f t="shared" si="1374"/>
        <v>873.10939557197798</v>
      </c>
      <c r="RO246" s="255">
        <f t="shared" si="1625"/>
        <v>0.1061771186568413</v>
      </c>
      <c r="RP246" s="259">
        <f t="shared" si="1626"/>
        <v>3.2887734042919749E-3</v>
      </c>
      <c r="RQ246" s="257">
        <f t="shared" si="1627"/>
        <v>1.0142737996864488</v>
      </c>
      <c r="RR246" s="254">
        <f t="shared" si="1375"/>
        <v>139.44625922265675</v>
      </c>
      <c r="RS246" s="255">
        <f t="shared" si="1376"/>
        <v>157.15593414393416</v>
      </c>
      <c r="RT246" s="255">
        <f t="shared" si="1594"/>
        <v>4.3192653413554334</v>
      </c>
      <c r="RU246" s="255">
        <f t="shared" si="1377"/>
        <v>5.3558890232807377</v>
      </c>
      <c r="RV246" s="255">
        <f t="shared" si="1378"/>
        <v>1313.3362534854573</v>
      </c>
      <c r="RW246" s="255">
        <f t="shared" si="1633"/>
        <v>0.10617711865684126</v>
      </c>
      <c r="RX246" s="259">
        <f t="shared" si="1634"/>
        <v>3.2887734042919732E-3</v>
      </c>
      <c r="RY246" s="257">
        <f t="shared" si="1635"/>
        <v>1.0142737996864488</v>
      </c>
      <c r="RZ246" s="281">
        <f t="shared" ref="RZ246:RZ274" si="1646">MD246*RY246</f>
        <v>1678.4240156317112</v>
      </c>
      <c r="SA246" s="242" t="e">
        <f t="shared" si="1379"/>
        <v>#REF!</v>
      </c>
      <c r="SB246" s="242">
        <f t="shared" si="1380"/>
        <v>0.31579078421572343</v>
      </c>
      <c r="SC246" s="242">
        <f t="shared" si="1381"/>
        <v>0.38058810989815356</v>
      </c>
      <c r="SD246" s="242">
        <f t="shared" si="1382"/>
        <v>2.3106818853599154E-2</v>
      </c>
      <c r="SE246" s="242">
        <f t="shared" si="1383"/>
        <v>0.19068347434105237</v>
      </c>
      <c r="SF246" s="262">
        <f t="shared" ref="SF246:SF274" si="1647">CO246/G246</f>
        <v>0.44266008710359406</v>
      </c>
      <c r="SG246" s="242">
        <f t="shared" si="1384"/>
        <v>0</v>
      </c>
      <c r="SH246" s="262">
        <f t="shared" si="1636"/>
        <v>0</v>
      </c>
      <c r="SI246" s="242">
        <f t="shared" si="1385"/>
        <v>0.51685079974508163</v>
      </c>
      <c r="SJ246" s="242">
        <f t="shared" si="1386"/>
        <v>3.4586736569353037E-2</v>
      </c>
      <c r="SK246" s="242">
        <f t="shared" si="1387"/>
        <v>8.1141903975021795E-4</v>
      </c>
      <c r="SL246" s="242">
        <f t="shared" si="1388"/>
        <v>3.8081784621894321E-2</v>
      </c>
      <c r="SM246" s="242">
        <f t="shared" si="1389"/>
        <v>8.1052420249643126E-2</v>
      </c>
      <c r="SN246" s="242">
        <f t="shared" si="1390"/>
        <v>0.85810428125910387</v>
      </c>
      <c r="SO246" s="242">
        <f t="shared" si="1391"/>
        <v>0.12021235023765657</v>
      </c>
      <c r="SP246" s="242">
        <f t="shared" si="1392"/>
        <v>2.0285475993728978E-4</v>
      </c>
      <c r="SQ246" s="242">
        <f t="shared" si="1393"/>
        <v>0.1966676897592024</v>
      </c>
      <c r="SR246" s="242">
        <f t="shared" si="1394"/>
        <v>0.33795603005552477</v>
      </c>
      <c r="SS246" s="242" t="e">
        <f t="shared" si="1395"/>
        <v>#REF!</v>
      </c>
      <c r="ST246" s="242" t="e">
        <f t="shared" si="1396"/>
        <v>#REF!</v>
      </c>
      <c r="SU246" s="242" t="e">
        <f t="shared" si="1628"/>
        <v>#REF!</v>
      </c>
      <c r="SV246" s="242" t="e">
        <f t="shared" si="1629"/>
        <v>#REF!</v>
      </c>
      <c r="SW246" s="242" t="e">
        <f t="shared" si="1397"/>
        <v>#REF!</v>
      </c>
      <c r="SX246" s="242" t="e">
        <f t="shared" si="1397"/>
        <v>#REF!</v>
      </c>
      <c r="SY246" s="242" t="e">
        <f t="shared" si="1397"/>
        <v>#REF!</v>
      </c>
      <c r="SZ246" s="263" t="e">
        <f t="shared" si="1222"/>
        <v>#REF!</v>
      </c>
      <c r="TA246" s="264">
        <f t="shared" si="1398"/>
        <v>3227.1450199999999</v>
      </c>
      <c r="TB246" s="264">
        <f t="shared" si="1399"/>
        <v>1591.7253000000003</v>
      </c>
      <c r="TC246" s="264">
        <f t="shared" si="1400"/>
        <v>2084.8480400000003</v>
      </c>
      <c r="TD246" s="264">
        <f t="shared" si="1401"/>
        <v>117.46422000000001</v>
      </c>
      <c r="TE246" s="264">
        <f t="shared" si="1401"/>
        <v>933.702</v>
      </c>
      <c r="TF246" s="264">
        <f t="shared" ref="TF246:TF273" si="1648">G246*R246</f>
        <v>0</v>
      </c>
      <c r="TG246" s="264">
        <f t="shared" si="1403"/>
        <v>2725.5103800000002</v>
      </c>
      <c r="TH246" s="264">
        <f t="shared" si="1404"/>
        <v>193.50386</v>
      </c>
      <c r="TI246" s="264">
        <f t="shared" si="1405"/>
        <v>4.5396800000000006</v>
      </c>
      <c r="TJ246" s="264">
        <f t="shared" si="1406"/>
        <v>191.80148</v>
      </c>
      <c r="TK246" s="264">
        <f t="shared" si="1407"/>
        <v>408.57119999999998</v>
      </c>
      <c r="TL246" s="264">
        <f t="shared" si="1408"/>
        <v>4582.8069599999999</v>
      </c>
      <c r="TM246" s="264">
        <f t="shared" si="1409"/>
        <v>608.88458000000003</v>
      </c>
      <c r="TN246" s="264">
        <f t="shared" si="1410"/>
        <v>1.1349200000000002</v>
      </c>
      <c r="TO246" s="264">
        <f t="shared" si="1411"/>
        <v>1100.30494</v>
      </c>
      <c r="TP246" s="264">
        <f t="shared" si="1411"/>
        <v>1654.8378</v>
      </c>
      <c r="TQ246" s="264"/>
      <c r="TR246" s="264"/>
      <c r="TS246" s="264" t="e">
        <f t="shared" si="1412"/>
        <v>#REF!</v>
      </c>
      <c r="TT246" s="264">
        <f t="shared" si="1413"/>
        <v>1791.9863841105443</v>
      </c>
      <c r="TU246" s="264">
        <f t="shared" si="1414"/>
        <v>2159.6852884280624</v>
      </c>
      <c r="TV246" s="264">
        <f t="shared" si="1415"/>
        <v>131.12195426663376</v>
      </c>
      <c r="TW246" s="264">
        <f t="shared" si="1415"/>
        <v>947.02947531483665</v>
      </c>
      <c r="TX246" s="264">
        <f t="shared" si="1416"/>
        <v>0</v>
      </c>
      <c r="TY246" s="264">
        <f t="shared" si="1417"/>
        <v>2932.9215482334403</v>
      </c>
      <c r="TZ246" s="264">
        <f t="shared" si="1418"/>
        <v>196.26589533645077</v>
      </c>
      <c r="UA246" s="264">
        <f t="shared" si="1419"/>
        <v>4.604478482966587</v>
      </c>
      <c r="UB246" s="264">
        <f t="shared" si="1420"/>
        <v>216.09889501540152</v>
      </c>
      <c r="UC246" s="264">
        <f t="shared" si="1421"/>
        <v>459.94006394862492</v>
      </c>
      <c r="UD246" s="264">
        <f t="shared" si="1422"/>
        <v>4869.3985544329107</v>
      </c>
      <c r="UE246" s="264">
        <f t="shared" si="1423"/>
        <v>682.15700265860607</v>
      </c>
      <c r="UF246" s="264">
        <f t="shared" si="1424"/>
        <v>1.1511196207401446</v>
      </c>
      <c r="UG246" s="264">
        <f t="shared" si="1425"/>
        <v>1116.0104723075701</v>
      </c>
      <c r="UH246" s="264">
        <f t="shared" si="1425"/>
        <v>1678.4586232707638</v>
      </c>
      <c r="UI246" s="191"/>
      <c r="UJ246" s="282" t="e">
        <f t="shared" ref="UJ246:UJ274" si="1649">ST246*G246</f>
        <v>#REF!</v>
      </c>
      <c r="UK246" s="282">
        <f t="shared" ref="UK246:UK274" si="1650">BX246*1.05*1.2</f>
        <v>838.88279999999997</v>
      </c>
      <c r="UL246" s="283" t="e">
        <f t="shared" ref="UL246:UL274" si="1651">UK246/UJ246</f>
        <v>#REF!</v>
      </c>
      <c r="UM246" s="284">
        <f>827.36+827.36</f>
        <v>1654.72</v>
      </c>
      <c r="UN246" s="282">
        <f t="shared" ref="UN246:UN274" si="1652">UM246*1.05</f>
        <v>1737.4560000000001</v>
      </c>
      <c r="UO246" s="283">
        <f t="shared" ref="UO246:UO274" si="1653">UN246/UK246</f>
        <v>2.0711546356654353</v>
      </c>
      <c r="UP246" s="283" t="e">
        <f>UL246*(UN246-UK246)/UK246</f>
        <v>#REF!</v>
      </c>
      <c r="UQ246" s="283" t="e">
        <f t="shared" ref="UQ246:UQ274" si="1654">(1+UP246)*ST246-ST246</f>
        <v>#REF!</v>
      </c>
      <c r="UR246" s="285" t="e">
        <f t="shared" ref="UR246:UR274" si="1655">UQ246+SE246</f>
        <v>#REF!</v>
      </c>
      <c r="US246" s="219"/>
      <c r="UT246" s="219"/>
      <c r="UU246" s="219"/>
      <c r="UV246" s="288"/>
      <c r="UW246" s="219"/>
      <c r="UX246" s="219"/>
      <c r="UY246" s="219"/>
      <c r="UZ246" s="219"/>
      <c r="VA246" s="219"/>
      <c r="VB246" s="128">
        <v>4.7050000000000001</v>
      </c>
      <c r="VC246" s="129">
        <v>1.0514166172896233</v>
      </c>
      <c r="VD246" s="130">
        <f t="shared" si="1637"/>
        <v>4.9469151843476782</v>
      </c>
      <c r="VE246" s="128">
        <f>'[1]17% Управителю (Форма)'!AD9</f>
        <v>0.51</v>
      </c>
      <c r="VF246" s="128">
        <f>'[1]17% Управителю (Форма)'!AD10</f>
        <v>0.317</v>
      </c>
      <c r="VG246" s="128">
        <f>'[1]17% Управителю (Форма)'!AD11</f>
        <v>0.35699999999999998</v>
      </c>
      <c r="VH246" s="128">
        <f>'[1]17% Управителю (Форма)'!AD12</f>
        <v>1.2999999999999999E-2</v>
      </c>
      <c r="VI246" s="128">
        <f>'[1]17% Управителю (Форма)'!AD13</f>
        <v>0.25</v>
      </c>
      <c r="VJ246" s="128">
        <f>VI246*VC246</f>
        <v>0.26285415432240583</v>
      </c>
      <c r="VK246" s="128">
        <f t="shared" si="1638"/>
        <v>0</v>
      </c>
      <c r="VL246" s="133">
        <v>0.432</v>
      </c>
      <c r="VM246" s="131">
        <v>1.4999999999999999E-2</v>
      </c>
      <c r="VN246" s="128">
        <v>1E-3</v>
      </c>
      <c r="VO246" s="132">
        <v>2.1999999999999999E-2</v>
      </c>
      <c r="VP246" s="128">
        <v>7.1999999999999995E-2</v>
      </c>
      <c r="VQ246" s="128">
        <v>0.81799999999999995</v>
      </c>
      <c r="VR246" s="128">
        <v>8.4000000000000005E-2</v>
      </c>
      <c r="VS246" s="128">
        <v>1E-3</v>
      </c>
      <c r="VT246" s="128">
        <v>0.218</v>
      </c>
      <c r="VU246" s="128">
        <v>0.24099999999999999</v>
      </c>
      <c r="VV246" s="128">
        <v>0.56999999999999995</v>
      </c>
    </row>
    <row r="247" spans="1:594" ht="23.1" customHeight="1" thickBot="1" x14ac:dyDescent="0.35">
      <c r="A247" s="275">
        <v>3</v>
      </c>
      <c r="B247" s="276" t="s">
        <v>211</v>
      </c>
      <c r="C247" s="289">
        <v>9</v>
      </c>
      <c r="D247" s="267">
        <v>6375.61</v>
      </c>
      <c r="E247" s="239"/>
      <c r="F247" s="240">
        <f t="shared" si="1426"/>
        <v>6375.61</v>
      </c>
      <c r="G247" s="287">
        <v>5678.01</v>
      </c>
      <c r="H247" s="268">
        <f>1031+62</f>
        <v>1093</v>
      </c>
      <c r="I247" s="269">
        <v>3.1665999999999999</v>
      </c>
      <c r="J247" s="269">
        <v>3.9121999999999999</v>
      </c>
      <c r="K247" s="269">
        <f t="shared" si="1640"/>
        <v>2.3936000000000002</v>
      </c>
      <c r="L247" s="269">
        <f t="shared" si="1221"/>
        <v>2.7818000000000001</v>
      </c>
      <c r="M247" s="269">
        <v>0.56459999999999999</v>
      </c>
      <c r="N247" s="269">
        <v>0.38819999999999999</v>
      </c>
      <c r="O247" s="269">
        <v>0.38479999999999998</v>
      </c>
      <c r="P247" s="269">
        <v>9.5999999999999992E-3</v>
      </c>
      <c r="Q247" s="269">
        <v>0.4254</v>
      </c>
      <c r="R247" s="269">
        <v>0</v>
      </c>
      <c r="S247" s="269">
        <v>0.53159999999999996</v>
      </c>
      <c r="T247" s="269">
        <v>1.6299999999999999E-2</v>
      </c>
      <c r="U247" s="269">
        <v>4.0000000000000002E-4</v>
      </c>
      <c r="V247" s="269">
        <v>4.9000000000000002E-2</v>
      </c>
      <c r="W247" s="269">
        <v>0.1087</v>
      </c>
      <c r="X247" s="269">
        <v>0.76290000000000002</v>
      </c>
      <c r="Y247" s="269">
        <v>5.5399999999999998E-2</v>
      </c>
      <c r="Z247" s="269">
        <v>1E-4</v>
      </c>
      <c r="AA247" s="269">
        <v>0.29499999999999998</v>
      </c>
      <c r="AB247" s="269">
        <v>0.32019999999999998</v>
      </c>
      <c r="AC247" s="244">
        <v>948.47</v>
      </c>
      <c r="AD247" s="243">
        <f t="shared" si="1217"/>
        <v>208.6634</v>
      </c>
      <c r="AE247" s="243">
        <f t="shared" si="1223"/>
        <v>0</v>
      </c>
      <c r="AF247" s="243">
        <f t="shared" si="1427"/>
        <v>0</v>
      </c>
      <c r="AG247" s="243">
        <f t="shared" si="1428"/>
        <v>0</v>
      </c>
      <c r="AH247" s="244">
        <v>24.9420763848333</v>
      </c>
      <c r="AI247" s="243">
        <f t="shared" si="1224"/>
        <v>134.30973352117047</v>
      </c>
      <c r="AJ247" s="243">
        <f t="shared" si="1429"/>
        <v>4.3292926681421733</v>
      </c>
      <c r="AK247" s="243">
        <f t="shared" si="1430"/>
        <v>114.56556445106614</v>
      </c>
      <c r="AL247" s="243">
        <f t="shared" si="1225"/>
        <v>65.819260495300199</v>
      </c>
      <c r="AM247" s="243">
        <f t="shared" si="1431"/>
        <v>1658.6453644815647</v>
      </c>
      <c r="AN247" s="244">
        <v>1324.78</v>
      </c>
      <c r="AO247" s="244">
        <v>291.45159999999998</v>
      </c>
      <c r="AP247" s="243">
        <f t="shared" si="1432"/>
        <v>0</v>
      </c>
      <c r="AQ247" s="243">
        <f t="shared" si="1433"/>
        <v>0</v>
      </c>
      <c r="AR247" s="243">
        <f t="shared" si="1434"/>
        <v>0</v>
      </c>
      <c r="AS247" s="244">
        <v>136.50104746060001</v>
      </c>
      <c r="AT247" s="244" t="e">
        <f t="shared" si="1226"/>
        <v>#REF!</v>
      </c>
      <c r="AU247" s="243">
        <f t="shared" si="1227"/>
        <v>199.14892028235403</v>
      </c>
      <c r="AV247" s="243">
        <f t="shared" si="1435"/>
        <v>6.4192961883207511</v>
      </c>
      <c r="AW247" s="243">
        <f t="shared" si="1436"/>
        <v>169.87308264126642</v>
      </c>
      <c r="AX247" s="243">
        <f t="shared" si="1228"/>
        <v>97.594078387147704</v>
      </c>
      <c r="AY247" s="243">
        <f t="shared" si="1437"/>
        <v>2459.3707753561221</v>
      </c>
      <c r="AZ247" s="244">
        <v>300</v>
      </c>
      <c r="BA247" s="243">
        <f t="shared" si="1438"/>
        <v>1529.1499999999999</v>
      </c>
      <c r="BB247" s="243">
        <f t="shared" si="1439"/>
        <v>159.46849999999998</v>
      </c>
      <c r="BC247" s="243">
        <f t="shared" si="1440"/>
        <v>127.57479999999998</v>
      </c>
      <c r="BD247" s="243">
        <f t="shared" si="1441"/>
        <v>31.893699999999995</v>
      </c>
      <c r="BE247" s="244">
        <v>59.800687500000002</v>
      </c>
      <c r="BF247" s="243">
        <f t="shared" si="1442"/>
        <v>47.840550000000007</v>
      </c>
      <c r="BG247" s="243">
        <f t="shared" si="1443"/>
        <v>11.960137499999995</v>
      </c>
      <c r="BH247" s="243">
        <f t="shared" si="1229"/>
        <v>198.65881650350374</v>
      </c>
      <c r="BI247" s="243">
        <f t="shared" si="1444"/>
        <v>6.4034983556486251</v>
      </c>
      <c r="BJ247" s="243">
        <f t="shared" si="1445"/>
        <v>169.45502644688992</v>
      </c>
      <c r="BK247" s="243">
        <f t="shared" si="1230"/>
        <v>97.35390020017519</v>
      </c>
      <c r="BL247" s="243">
        <f t="shared" si="1446"/>
        <v>2453.3182850444141</v>
      </c>
      <c r="BM247" s="244">
        <v>22.53</v>
      </c>
      <c r="BN247" s="243">
        <f t="shared" si="1447"/>
        <v>4.9565999999999999</v>
      </c>
      <c r="BO247" s="243">
        <f t="shared" si="1231"/>
        <v>0</v>
      </c>
      <c r="BP247" s="243">
        <f t="shared" si="1448"/>
        <v>0</v>
      </c>
      <c r="BQ247" s="243">
        <f t="shared" si="1449"/>
        <v>0</v>
      </c>
      <c r="BR247" s="244">
        <v>2.3456348864416698</v>
      </c>
      <c r="BS247" s="243">
        <f t="shared" si="1232"/>
        <v>3.3895970248811054</v>
      </c>
      <c r="BT247" s="243">
        <f t="shared" si="1450"/>
        <v>0.10925907723181676</v>
      </c>
      <c r="BU247" s="243">
        <f t="shared" si="1451"/>
        <v>2.8913101547919302</v>
      </c>
      <c r="BV247" s="243">
        <f t="shared" si="1233"/>
        <v>1.6610915955661392</v>
      </c>
      <c r="BW247" s="243">
        <f t="shared" si="1452"/>
        <v>41.859508208266703</v>
      </c>
      <c r="BX247" s="244">
        <v>1721.46</v>
      </c>
      <c r="BY247" s="243">
        <f t="shared" si="1234"/>
        <v>195.59566075633771</v>
      </c>
      <c r="BZ247" s="243">
        <f t="shared" si="1453"/>
        <v>6.3047616716428214</v>
      </c>
      <c r="CA247" s="243">
        <f t="shared" si="1454"/>
        <v>166.84216915073358</v>
      </c>
      <c r="CB247" s="243">
        <f t="shared" si="1235"/>
        <v>95.852783037816891</v>
      </c>
      <c r="CC247" s="243">
        <f t="shared" si="1455"/>
        <v>2415.4901325529854</v>
      </c>
      <c r="CD247" s="245">
        <f>205.44+205.44+205.44</f>
        <v>616.31999999999994</v>
      </c>
      <c r="CE247" s="243">
        <f t="shared" si="1236"/>
        <v>222.92907000000002</v>
      </c>
      <c r="CF247" s="243">
        <f t="shared" si="1456"/>
        <v>7.1858171627942831</v>
      </c>
      <c r="CG247" s="243">
        <f t="shared" si="1457"/>
        <v>190.15743734667984</v>
      </c>
      <c r="CH247" s="243">
        <f t="shared" si="1237"/>
        <v>41.962453500000002</v>
      </c>
      <c r="CI247" s="243">
        <f t="shared" si="1641"/>
        <v>1057.4538281999999</v>
      </c>
      <c r="CJ247" s="245">
        <f>1151.81+1151.81+1151.81</f>
        <v>3455.43</v>
      </c>
      <c r="CK247" s="243">
        <f t="shared" si="1238"/>
        <v>222.92907000000002</v>
      </c>
      <c r="CL247" s="243">
        <f t="shared" si="1459"/>
        <v>7.1858171627942831</v>
      </c>
      <c r="CM247" s="243">
        <f t="shared" si="1460"/>
        <v>190.15743734667984</v>
      </c>
      <c r="CN247" s="243">
        <f t="shared" si="1239"/>
        <v>183.91795350000001</v>
      </c>
      <c r="CO247" s="243">
        <f t="shared" si="1642"/>
        <v>4634.7324282</v>
      </c>
      <c r="CP247" s="245">
        <v>0</v>
      </c>
      <c r="CQ247" s="245">
        <f t="shared" si="1240"/>
        <v>0</v>
      </c>
      <c r="CR247" s="245">
        <f t="shared" si="1595"/>
        <v>0</v>
      </c>
      <c r="CS247" s="245">
        <f t="shared" si="1462"/>
        <v>0</v>
      </c>
      <c r="CT247" s="245">
        <f t="shared" si="1241"/>
        <v>0</v>
      </c>
      <c r="CU247" s="245">
        <f t="shared" si="1463"/>
        <v>0</v>
      </c>
      <c r="CV247" s="245"/>
      <c r="CW247" s="243">
        <f t="shared" si="1242"/>
        <v>0</v>
      </c>
      <c r="CX247" s="243">
        <f t="shared" si="1596"/>
        <v>0</v>
      </c>
      <c r="CY247" s="243">
        <f t="shared" si="1464"/>
        <v>0</v>
      </c>
      <c r="CZ247" s="243">
        <f t="shared" si="1243"/>
        <v>0</v>
      </c>
      <c r="DA247" s="243">
        <f t="shared" si="1465"/>
        <v>0</v>
      </c>
      <c r="DB247" s="244">
        <v>60.26</v>
      </c>
      <c r="DC247" s="243">
        <f t="shared" si="1466"/>
        <v>13.257199999999999</v>
      </c>
      <c r="DD247" s="243">
        <f t="shared" si="1244"/>
        <v>0</v>
      </c>
      <c r="DE247" s="244">
        <v>2.49343665239001</v>
      </c>
      <c r="DF247" s="244">
        <v>0.21218389462500001</v>
      </c>
      <c r="DG247" s="243">
        <f t="shared" si="1245"/>
        <v>8.660586333464126</v>
      </c>
      <c r="DH247" s="243">
        <f t="shared" si="1246"/>
        <v>4.2441703440239573</v>
      </c>
      <c r="DI247" s="243">
        <f t="shared" si="1467"/>
        <v>106.95309266940372</v>
      </c>
      <c r="DJ247" s="244">
        <v>426.23</v>
      </c>
      <c r="DK247" s="243">
        <f t="shared" si="1468"/>
        <v>93.770600000000002</v>
      </c>
      <c r="DL247" s="243">
        <f t="shared" si="1247"/>
        <v>0</v>
      </c>
      <c r="DM247" s="244">
        <v>17.6279820071199</v>
      </c>
      <c r="DN247" s="244">
        <v>14.521749724499999</v>
      </c>
      <c r="DO247" s="243">
        <f t="shared" si="1248"/>
        <v>62.736403385427053</v>
      </c>
      <c r="DP247" s="243">
        <f t="shared" si="1249"/>
        <v>30.744336755852352</v>
      </c>
      <c r="DQ247" s="243">
        <f t="shared" si="1469"/>
        <v>774.75728624747921</v>
      </c>
      <c r="DR247" s="244">
        <v>89.39</v>
      </c>
      <c r="DS247" s="243">
        <f t="shared" si="1470"/>
        <v>19.665800000000001</v>
      </c>
      <c r="DT247" s="243">
        <f t="shared" si="1250"/>
        <v>0</v>
      </c>
      <c r="DU247" s="244">
        <v>3.78118228066</v>
      </c>
      <c r="DV247" s="244">
        <v>0</v>
      </c>
      <c r="DW247" s="243">
        <f t="shared" si="1251"/>
        <v>12.820759185189816</v>
      </c>
      <c r="DX247" s="243">
        <f t="shared" si="1252"/>
        <v>6.2828870732924917</v>
      </c>
      <c r="DY247" s="243">
        <f t="shared" si="1253"/>
        <v>158.32875424697079</v>
      </c>
      <c r="DZ247" s="244">
        <v>291.55</v>
      </c>
      <c r="EA247" s="243">
        <f t="shared" si="1471"/>
        <v>64.141000000000005</v>
      </c>
      <c r="EB247" s="243">
        <f t="shared" si="1254"/>
        <v>0</v>
      </c>
      <c r="EC247" s="244">
        <v>12.044535724685</v>
      </c>
      <c r="ED247" s="244">
        <v>0.26599440699999999</v>
      </c>
      <c r="EE247" s="243">
        <f t="shared" si="1255"/>
        <v>41.813055456095547</v>
      </c>
      <c r="EF247" s="243">
        <f t="shared" si="1256"/>
        <v>20.490729279389029</v>
      </c>
      <c r="EG247" s="243">
        <f t="shared" si="1257"/>
        <v>516.36637784060349</v>
      </c>
      <c r="EH247" s="244">
        <v>18.39</v>
      </c>
      <c r="EI247" s="243">
        <f t="shared" si="1472"/>
        <v>4.0457999999999998</v>
      </c>
      <c r="EJ247" s="243">
        <f t="shared" si="1258"/>
        <v>0</v>
      </c>
      <c r="EK247" s="244">
        <v>0.77588029046499996</v>
      </c>
      <c r="EL247" s="244">
        <v>0</v>
      </c>
      <c r="EM247" s="243">
        <f t="shared" si="1259"/>
        <v>2.6373566296506232</v>
      </c>
      <c r="EN247" s="243">
        <f t="shared" si="1260"/>
        <v>1.2924518460057812</v>
      </c>
      <c r="EO247" s="243">
        <f t="shared" si="1473"/>
        <v>32.569786519345683</v>
      </c>
      <c r="EP247" s="244">
        <v>0</v>
      </c>
      <c r="EQ247" s="244">
        <v>739.57075999999995</v>
      </c>
      <c r="ER247" s="244">
        <v>0</v>
      </c>
      <c r="ES247" s="244">
        <v>0</v>
      </c>
      <c r="ET247" s="244">
        <v>0</v>
      </c>
      <c r="EU247" s="243">
        <f t="shared" si="1261"/>
        <v>84.031479952056301</v>
      </c>
      <c r="EV247" s="243">
        <f t="shared" si="1474"/>
        <v>2.7086411424696197</v>
      </c>
      <c r="EW247" s="243">
        <f t="shared" si="1475"/>
        <v>71.678453079860461</v>
      </c>
      <c r="EX247" s="243">
        <f t="shared" si="1262"/>
        <v>41.180111997602815</v>
      </c>
      <c r="EY247" s="243">
        <f t="shared" si="1476"/>
        <v>1037.7388223395908</v>
      </c>
      <c r="EZ247" s="245">
        <f t="shared" si="1477"/>
        <v>885.82</v>
      </c>
      <c r="FA247" s="245">
        <f t="shared" si="1477"/>
        <v>194.88040000000001</v>
      </c>
      <c r="FB247" s="245">
        <f t="shared" si="1477"/>
        <v>0</v>
      </c>
      <c r="FC247" s="245">
        <f t="shared" si="1478"/>
        <v>0</v>
      </c>
      <c r="FD247" s="245">
        <f t="shared" si="1479"/>
        <v>0</v>
      </c>
      <c r="FE247" s="245">
        <f t="shared" si="1480"/>
        <v>51.722944981444904</v>
      </c>
      <c r="FF247" s="245">
        <f t="shared" si="1481"/>
        <v>212.69964094188344</v>
      </c>
      <c r="FG247" s="245">
        <f t="shared" si="1482"/>
        <v>6.8560853476864523</v>
      </c>
      <c r="FH247" s="245">
        <f t="shared" si="1483"/>
        <v>181.43178297055425</v>
      </c>
      <c r="FI247" s="245">
        <f t="shared" si="1484"/>
        <v>104.23468729616643</v>
      </c>
      <c r="FJ247" s="245">
        <f t="shared" si="1484"/>
        <v>2626.7141198633935</v>
      </c>
      <c r="FK247" s="244">
        <f t="shared" si="1263"/>
        <v>74.087880160646691</v>
      </c>
      <c r="FL247" s="244">
        <v>8.4180102204280391</v>
      </c>
      <c r="FM247" s="243">
        <f t="shared" si="1485"/>
        <v>0.27134317798270757</v>
      </c>
      <c r="FN247" s="243">
        <f t="shared" si="1486"/>
        <v>7.1805227154751741</v>
      </c>
      <c r="FO247" s="244">
        <v>4.1252945110213997</v>
      </c>
      <c r="FP247" s="244">
        <f t="shared" si="1487"/>
        <v>103.95742187051535</v>
      </c>
      <c r="FQ247" s="244">
        <f t="shared" si="1264"/>
        <v>1.8189600039441001</v>
      </c>
      <c r="FR247" s="244">
        <v>0.20667380238913299</v>
      </c>
      <c r="FS247" s="243">
        <f t="shared" si="1488"/>
        <v>6.6618505891034565E-3</v>
      </c>
      <c r="FT247" s="243">
        <f t="shared" si="1489"/>
        <v>0.17629177131996129</v>
      </c>
      <c r="FU247" s="244">
        <v>0.10128169011945699</v>
      </c>
      <c r="FV247" s="244">
        <f t="shared" si="1490"/>
        <v>2.552298595743228</v>
      </c>
      <c r="FW247" s="270">
        <v>2.7236E-2</v>
      </c>
      <c r="FX247" s="243">
        <f t="shared" si="1491"/>
        <v>120.235997365044</v>
      </c>
      <c r="FY247" s="243">
        <f t="shared" si="1492"/>
        <v>26.451919420309679</v>
      </c>
      <c r="FZ247" s="243">
        <f t="shared" si="1265"/>
        <v>0</v>
      </c>
      <c r="GA247" s="243">
        <f t="shared" si="1493"/>
        <v>0</v>
      </c>
      <c r="GB247" s="243">
        <f t="shared" si="1494"/>
        <v>0</v>
      </c>
      <c r="GC247" s="243">
        <f t="shared" si="1495"/>
        <v>2.120800200379187</v>
      </c>
      <c r="GD247" s="243">
        <f t="shared" si="1266"/>
        <v>16.907938218214348</v>
      </c>
      <c r="GE247" s="243">
        <f t="shared" si="1496"/>
        <v>0.54500452828296475</v>
      </c>
      <c r="GF247" s="243">
        <f t="shared" si="1497"/>
        <v>14.422390953282262</v>
      </c>
      <c r="GG247" s="243">
        <f t="shared" si="1267"/>
        <v>8.285832760197362</v>
      </c>
      <c r="GH247" s="247">
        <f t="shared" si="1498"/>
        <v>208.80298555697351</v>
      </c>
      <c r="GI247" s="244">
        <v>216</v>
      </c>
      <c r="GJ247" s="244">
        <v>4026.5</v>
      </c>
      <c r="GK247" s="244">
        <v>885.83</v>
      </c>
      <c r="GL247" s="244">
        <v>2469.7480280260402</v>
      </c>
      <c r="GM247" s="244">
        <v>71.022008333333304</v>
      </c>
      <c r="GN247" s="271">
        <v>265.26</v>
      </c>
      <c r="GO247" s="243">
        <f t="shared" si="1499"/>
        <v>58.357199999999999</v>
      </c>
      <c r="GP247" s="243">
        <f t="shared" si="1268"/>
        <v>0</v>
      </c>
      <c r="GQ247" s="243">
        <f t="shared" si="1500"/>
        <v>0</v>
      </c>
      <c r="GR247" s="243">
        <f t="shared" si="1501"/>
        <v>0</v>
      </c>
      <c r="GS247" s="244">
        <v>5.2657886714166704</v>
      </c>
      <c r="GT247" s="244">
        <v>2.3282961996287499</v>
      </c>
      <c r="GU247" s="245"/>
      <c r="GV247" s="243">
        <f t="shared" si="1269"/>
        <v>37.632875648756126</v>
      </c>
      <c r="GW247" s="243">
        <f t="shared" si="1502"/>
        <v>1.2130448654459232</v>
      </c>
      <c r="GX247" s="243">
        <f t="shared" si="1503"/>
        <v>32.100664096224577</v>
      </c>
      <c r="GY247" s="243">
        <f t="shared" si="1270"/>
        <v>18.442208025990077</v>
      </c>
      <c r="GZ247" s="243">
        <f t="shared" si="1504"/>
        <v>464.74364225494986</v>
      </c>
      <c r="HA247" s="244">
        <v>0</v>
      </c>
      <c r="HB247" s="244">
        <v>44</v>
      </c>
      <c r="HC247" s="244">
        <v>0</v>
      </c>
      <c r="HD247" s="244">
        <v>0</v>
      </c>
      <c r="HE247" s="244">
        <v>223.01</v>
      </c>
      <c r="HF247" s="243">
        <f t="shared" si="1505"/>
        <v>49.062199999999997</v>
      </c>
      <c r="HG247" s="243">
        <f t="shared" si="1271"/>
        <v>0</v>
      </c>
      <c r="HH247" s="244">
        <v>9.5077787893650001</v>
      </c>
      <c r="HI247" s="244">
        <v>218.1859614146</v>
      </c>
      <c r="HJ247" s="243">
        <f t="shared" si="1272"/>
        <v>56.784386101162319</v>
      </c>
      <c r="HK247" s="243">
        <f t="shared" si="1273"/>
        <v>27.827516315256368</v>
      </c>
      <c r="HL247" s="243">
        <f t="shared" si="1274"/>
        <v>701.25341114446042</v>
      </c>
      <c r="HM247" s="244">
        <v>224.2</v>
      </c>
      <c r="HN247" s="243">
        <f t="shared" si="1506"/>
        <v>49.323999999999998</v>
      </c>
      <c r="HO247" s="243">
        <f t="shared" si="1275"/>
        <v>0</v>
      </c>
      <c r="HP247" s="244">
        <v>9.6802829606300094</v>
      </c>
      <c r="HQ247" s="244">
        <v>229.93543921099999</v>
      </c>
      <c r="HR247" s="243">
        <f t="shared" si="1276"/>
        <v>58.303941432553479</v>
      </c>
      <c r="HS247" s="243">
        <f t="shared" si="1277"/>
        <v>28.572183180209176</v>
      </c>
      <c r="HT247" s="243">
        <f t="shared" si="1278"/>
        <v>720.01901614127121</v>
      </c>
      <c r="HU247" s="244">
        <v>146.21</v>
      </c>
      <c r="HV247" s="243">
        <f t="shared" si="1507"/>
        <v>32.166200000000003</v>
      </c>
      <c r="HW247" s="243">
        <f t="shared" si="1279"/>
        <v>0</v>
      </c>
      <c r="HX247" s="244">
        <v>5.9718696591700002</v>
      </c>
      <c r="HY247" s="244">
        <v>327.71188627618</v>
      </c>
      <c r="HZ247" s="243">
        <f t="shared" si="1280"/>
        <v>58.181256275507963</v>
      </c>
      <c r="IA247" s="243">
        <f t="shared" si="1281"/>
        <v>28.5120606105429</v>
      </c>
      <c r="IB247" s="243">
        <f t="shared" si="1282"/>
        <v>718.50392738568098</v>
      </c>
      <c r="IC247" s="244">
        <v>42.98</v>
      </c>
      <c r="ID247" s="243">
        <f t="shared" si="1508"/>
        <v>9.4555999999999987</v>
      </c>
      <c r="IE247" s="243">
        <f t="shared" si="1283"/>
        <v>0</v>
      </c>
      <c r="IF247" s="244">
        <v>1.88733169647</v>
      </c>
      <c r="IG247" s="244">
        <v>5.0070364047433298</v>
      </c>
      <c r="IH247" s="243">
        <f t="shared" si="1284"/>
        <v>6.7411873139133398</v>
      </c>
      <c r="II247" s="243">
        <f t="shared" si="1285"/>
        <v>3.3035577707563335</v>
      </c>
      <c r="IJ247" s="243">
        <f t="shared" si="1509"/>
        <v>83.249655823059598</v>
      </c>
      <c r="IK247" s="244">
        <v>46.15</v>
      </c>
      <c r="IL247" s="243">
        <f t="shared" si="1510"/>
        <v>10.153</v>
      </c>
      <c r="IM247" s="243">
        <f t="shared" si="1286"/>
        <v>0</v>
      </c>
      <c r="IN247" s="244">
        <v>2.1200408278700098</v>
      </c>
      <c r="IO247" s="244">
        <v>93.986992676544205</v>
      </c>
      <c r="IP247" s="243">
        <f t="shared" si="1287"/>
        <v>17.317126862774309</v>
      </c>
      <c r="IQ247" s="243">
        <f t="shared" si="1288"/>
        <v>8.4863580183594252</v>
      </c>
      <c r="IR247" s="243">
        <f t="shared" si="1511"/>
        <v>213.85622206265751</v>
      </c>
      <c r="IS247" s="244">
        <v>4.1500000000000004</v>
      </c>
      <c r="IT247" s="243">
        <f t="shared" si="1512"/>
        <v>0.91300000000000003</v>
      </c>
      <c r="IU247" s="243">
        <f t="shared" si="1289"/>
        <v>0</v>
      </c>
      <c r="IV247" s="244">
        <v>0.181562393154999</v>
      </c>
      <c r="IW247" s="244">
        <v>0.43079062094485299</v>
      </c>
      <c r="IX247" s="243">
        <f t="shared" si="1290"/>
        <v>0.64484473808182197</v>
      </c>
      <c r="IY247" s="243">
        <f t="shared" si="1291"/>
        <v>0.31600988760908377</v>
      </c>
      <c r="IZ247" s="243">
        <f t="shared" si="1513"/>
        <v>7.9634491677489088</v>
      </c>
      <c r="JA247" s="244">
        <v>66.836124999999996</v>
      </c>
      <c r="JB247" s="243">
        <f t="shared" si="1514"/>
        <v>14.7039475</v>
      </c>
      <c r="JC247" s="244">
        <v>485.746708333333</v>
      </c>
      <c r="JD247" s="243">
        <f t="shared" si="1292"/>
        <v>0</v>
      </c>
      <c r="JE247" s="243">
        <f t="shared" si="1293"/>
        <v>64.456236412946851</v>
      </c>
      <c r="JF247" s="243">
        <f t="shared" si="1294"/>
        <v>31.58715086231399</v>
      </c>
      <c r="JG247" s="243">
        <f t="shared" si="1515"/>
        <v>795.99620173031258</v>
      </c>
      <c r="JH247" s="244">
        <v>0</v>
      </c>
      <c r="JI247" s="243">
        <f t="shared" si="1516"/>
        <v>0</v>
      </c>
      <c r="JJ247" s="244">
        <v>0</v>
      </c>
      <c r="JK247" s="243">
        <f t="shared" si="1295"/>
        <v>0</v>
      </c>
      <c r="JL247" s="243">
        <f t="shared" si="1296"/>
        <v>0</v>
      </c>
      <c r="JM247" s="243">
        <f t="shared" si="1297"/>
        <v>0</v>
      </c>
      <c r="JN247" s="243">
        <f t="shared" si="1517"/>
        <v>0</v>
      </c>
      <c r="JO247" s="244">
        <v>5.1964285714285703</v>
      </c>
      <c r="JP247" s="243">
        <f t="shared" si="1518"/>
        <v>1.1432142857142855</v>
      </c>
      <c r="JQ247" s="244">
        <v>6.3309523809523798</v>
      </c>
      <c r="JR247" s="243">
        <f t="shared" si="1298"/>
        <v>0</v>
      </c>
      <c r="JS247" s="243">
        <f t="shared" si="1299"/>
        <v>1.4396578763208807</v>
      </c>
      <c r="JT247" s="243">
        <f t="shared" si="1300"/>
        <v>0.70551265572080579</v>
      </c>
      <c r="JU247" s="243">
        <f t="shared" si="1519"/>
        <v>17.778918924164305</v>
      </c>
      <c r="JV247" s="244">
        <v>1.79238095238096</v>
      </c>
      <c r="JW247" s="243">
        <f t="shared" si="1520"/>
        <v>0.39432380952381119</v>
      </c>
      <c r="JX247" s="244">
        <v>3.67733333333334</v>
      </c>
      <c r="JY247" s="243">
        <f t="shared" si="1301"/>
        <v>0</v>
      </c>
      <c r="JZ247" s="243">
        <f t="shared" si="1302"/>
        <v>0.66628350698734462</v>
      </c>
      <c r="KA247" s="243">
        <f t="shared" si="1303"/>
        <v>0.32651608011127281</v>
      </c>
      <c r="KB247" s="243">
        <f t="shared" si="1521"/>
        <v>8.2282052188040744</v>
      </c>
      <c r="KC247" s="244">
        <v>208.42</v>
      </c>
      <c r="KD247" s="243">
        <f t="shared" si="1522"/>
        <v>45.852399999999996</v>
      </c>
      <c r="KE247" s="244">
        <v>104.24</v>
      </c>
      <c r="KF247" s="243">
        <f t="shared" si="1304"/>
        <v>0</v>
      </c>
      <c r="KG247" s="243">
        <f t="shared" si="1305"/>
        <v>40.734881883599058</v>
      </c>
      <c r="KH247" s="243">
        <f t="shared" si="1306"/>
        <v>19.962364094179954</v>
      </c>
      <c r="KI247" s="243">
        <f t="shared" si="1523"/>
        <v>503.05157517333481</v>
      </c>
      <c r="KJ247" s="244">
        <v>66.071580833333201</v>
      </c>
      <c r="KK247" s="243">
        <f t="shared" si="1524"/>
        <v>14.535747783333305</v>
      </c>
      <c r="KL247" s="244">
        <v>64.043256666666593</v>
      </c>
      <c r="KM247" s="243">
        <f t="shared" si="1307"/>
        <v>0</v>
      </c>
      <c r="KN247" s="243">
        <f t="shared" si="1308"/>
        <v>16.435483140639057</v>
      </c>
      <c r="KO247" s="243">
        <f t="shared" si="1309"/>
        <v>8.0543034211986093</v>
      </c>
      <c r="KP247" s="243">
        <f t="shared" si="1525"/>
        <v>202.9684462142049</v>
      </c>
      <c r="KQ247" s="243">
        <f t="shared" si="1526"/>
        <v>1035.0165153571427</v>
      </c>
      <c r="KR247" s="243">
        <f t="shared" si="1526"/>
        <v>227.7036333785714</v>
      </c>
      <c r="KS247" s="243">
        <f t="shared" si="1527"/>
        <v>1568.6452236449577</v>
      </c>
      <c r="KT247" s="243">
        <f t="shared" si="1528"/>
        <v>0</v>
      </c>
      <c r="KU247" s="243">
        <f t="shared" si="1529"/>
        <v>0</v>
      </c>
      <c r="KV247" s="243">
        <f t="shared" si="1530"/>
        <v>0</v>
      </c>
      <c r="KW247" s="243">
        <f t="shared" si="1531"/>
        <v>321.70528554448646</v>
      </c>
      <c r="KX247" s="243">
        <f t="shared" si="1532"/>
        <v>10.369734921637658</v>
      </c>
      <c r="KY247" s="243">
        <f t="shared" si="1533"/>
        <v>274.41307981961</v>
      </c>
      <c r="KZ247" s="243">
        <f t="shared" si="1534"/>
        <v>157.6535328962579</v>
      </c>
      <c r="LA247" s="243">
        <f t="shared" si="1534"/>
        <v>3972.8690289856991</v>
      </c>
      <c r="LB247" s="244">
        <v>130.88</v>
      </c>
      <c r="LC247" s="243">
        <f t="shared" si="1535"/>
        <v>28.793599999999998</v>
      </c>
      <c r="LD247" s="243">
        <f t="shared" si="1310"/>
        <v>0</v>
      </c>
      <c r="LE247" s="243">
        <f t="shared" si="1536"/>
        <v>0</v>
      </c>
      <c r="LF247" s="243">
        <f t="shared" si="1537"/>
        <v>0</v>
      </c>
      <c r="LG247" s="244">
        <v>11.9158605705917</v>
      </c>
      <c r="LH247" s="243">
        <f t="shared" si="1311"/>
        <v>19.496330974363872</v>
      </c>
      <c r="LI247" s="243">
        <f t="shared" si="1538"/>
        <v>0.62843786917112998</v>
      </c>
      <c r="LJ247" s="243">
        <f t="shared" si="1539"/>
        <v>16.630277674184576</v>
      </c>
      <c r="LK247" s="243">
        <f t="shared" si="1312"/>
        <v>9.5542895772477774</v>
      </c>
      <c r="LL247" s="243">
        <f t="shared" si="1540"/>
        <v>240.76809734664397</v>
      </c>
      <c r="LM247" s="243">
        <f t="shared" si="1313"/>
        <v>0.54166666784117723</v>
      </c>
      <c r="LN247" s="244">
        <v>6.1545228937110799E-2</v>
      </c>
      <c r="LO247" s="243">
        <f t="shared" si="1541"/>
        <v>1.9838272432769494E-3</v>
      </c>
      <c r="LP247" s="243">
        <f t="shared" si="1542"/>
        <v>5.2497787819218517E-2</v>
      </c>
      <c r="LQ247" s="243">
        <f t="shared" si="1314"/>
        <v>3.0160594838914402E-2</v>
      </c>
      <c r="LR247" s="243">
        <f t="shared" si="1543"/>
        <v>0.7600469899406429</v>
      </c>
      <c r="LS247" s="244">
        <v>1340.5537529999999</v>
      </c>
      <c r="LT247" s="243">
        <f t="shared" si="1315"/>
        <v>152.31634606521399</v>
      </c>
      <c r="LU247" s="243">
        <f t="shared" si="1544"/>
        <v>4.9097114778683997</v>
      </c>
      <c r="LV247" s="243">
        <f t="shared" si="1545"/>
        <v>129.92511938335872</v>
      </c>
      <c r="LW247" s="243">
        <f t="shared" si="1316"/>
        <v>74.643504953260702</v>
      </c>
      <c r="LX247" s="243">
        <f t="shared" si="1546"/>
        <v>1881.0163248221693</v>
      </c>
      <c r="LY247" s="245">
        <f t="shared" si="1317"/>
        <v>1295.6328028093565</v>
      </c>
      <c r="LZ247" s="244">
        <v>147.21233962048601</v>
      </c>
      <c r="MA247" s="249">
        <f t="shared" si="1547"/>
        <v>4.7451907309351311</v>
      </c>
      <c r="MB247" s="249">
        <f t="shared" si="1548"/>
        <v>125.57142614034463</v>
      </c>
      <c r="MC247" s="249">
        <f t="shared" si="1318"/>
        <v>72.142257121492136</v>
      </c>
      <c r="MD247" s="247">
        <f t="shared" si="1549"/>
        <v>1817.9848794616016</v>
      </c>
      <c r="ME247" s="250">
        <f t="shared" si="1550"/>
        <v>20348.852911390983</v>
      </c>
      <c r="MF247" s="251">
        <f t="shared" si="1597"/>
        <v>5774.2508655210686</v>
      </c>
      <c r="MG247" s="252" t="e">
        <f t="shared" si="1551"/>
        <v>#REF!</v>
      </c>
      <c r="MH247" s="252" t="e">
        <f t="shared" si="1598"/>
        <v>#REF!</v>
      </c>
      <c r="MI247" s="252">
        <f t="shared" si="1552"/>
        <v>1340.5537529999999</v>
      </c>
      <c r="MJ247" s="252">
        <f t="shared" si="1553"/>
        <v>1295.6328028093565</v>
      </c>
      <c r="MK247" s="252">
        <f t="shared" si="1599"/>
        <v>1529.1499999999999</v>
      </c>
      <c r="ML247" s="252">
        <f t="shared" si="1554"/>
        <v>1721.46</v>
      </c>
      <c r="MM247" s="252">
        <f t="shared" si="1555"/>
        <v>0</v>
      </c>
      <c r="MN247" s="252">
        <f t="shared" si="1556"/>
        <v>739.57075999999995</v>
      </c>
      <c r="MO247" s="252">
        <f t="shared" si="1557"/>
        <v>74.087880160646691</v>
      </c>
      <c r="MP247" s="253">
        <f t="shared" si="1558"/>
        <v>1.8189600039441001</v>
      </c>
      <c r="MQ247" s="254">
        <f t="shared" si="1600"/>
        <v>0</v>
      </c>
      <c r="MR247" s="255">
        <f t="shared" si="1559"/>
        <v>0</v>
      </c>
      <c r="MS247" s="255">
        <f t="shared" si="1601"/>
        <v>0</v>
      </c>
      <c r="MT247" s="255">
        <f t="shared" si="1602"/>
        <v>1731.7911943054621</v>
      </c>
      <c r="MU247" s="255">
        <f t="shared" si="1319"/>
        <v>55.821947700298558</v>
      </c>
      <c r="MV247" s="255">
        <f t="shared" si="1560"/>
        <v>1802.1957842688741</v>
      </c>
      <c r="MW247" s="255" t="e">
        <f t="shared" si="1320"/>
        <v>#REF!</v>
      </c>
      <c r="MX247" s="255" t="e">
        <f t="shared" si="1321"/>
        <v>#REF!</v>
      </c>
      <c r="MY247" s="256" t="e">
        <f t="shared" si="1561"/>
        <v>#REF!</v>
      </c>
      <c r="MZ247" s="254">
        <f t="shared" si="1562"/>
        <v>1296.9033886303007</v>
      </c>
      <c r="NA247" s="255">
        <f t="shared" si="1322"/>
        <v>1461.6101189863489</v>
      </c>
      <c r="NB247" s="255">
        <f t="shared" si="1563"/>
        <v>4.3292926681421733</v>
      </c>
      <c r="NC247" s="255">
        <f t="shared" si="1323"/>
        <v>5.3683229084962951</v>
      </c>
      <c r="ND247" s="255">
        <f t="shared" si="1564"/>
        <v>1316.3852099060036</v>
      </c>
      <c r="NE247" s="255">
        <f t="shared" si="1630"/>
        <v>0.98520051643766637</v>
      </c>
      <c r="NF247" s="256">
        <f t="shared" si="1603"/>
        <v>3.2887734042919745E-3</v>
      </c>
      <c r="NG247" s="257">
        <f t="shared" si="1604"/>
        <v>1.1259097712046138</v>
      </c>
      <c r="NH247" s="254">
        <f t="shared" si="1565"/>
        <v>1823.4767608223451</v>
      </c>
      <c r="NI247" s="255">
        <f t="shared" si="1324"/>
        <v>2055.0583094467829</v>
      </c>
      <c r="NJ247" s="255" t="e">
        <f t="shared" si="1566"/>
        <v>#REF!</v>
      </c>
      <c r="NK247" s="255" t="e">
        <f t="shared" si="1325"/>
        <v>#REF!</v>
      </c>
      <c r="NL247" s="255">
        <f t="shared" si="1567"/>
        <v>1951.8815677429541</v>
      </c>
      <c r="NM247" s="255">
        <f t="shared" si="1605"/>
        <v>0.9342148575801712</v>
      </c>
      <c r="NN247" s="256" t="e">
        <f t="shared" si="1606"/>
        <v>#REF!</v>
      </c>
      <c r="NO247" s="257" t="e">
        <f t="shared" si="1631"/>
        <v>#REF!</v>
      </c>
      <c r="NP247" s="254">
        <f t="shared" si="1568"/>
        <v>206.73513226520569</v>
      </c>
      <c r="NQ247" s="255">
        <f t="shared" si="1326"/>
        <v>232.99049406288682</v>
      </c>
      <c r="NR247" s="255">
        <f t="shared" si="1569"/>
        <v>181.81884835564861</v>
      </c>
      <c r="NS247" s="255">
        <f t="shared" si="1327"/>
        <v>225.45537196100429</v>
      </c>
      <c r="NT247" s="255">
        <f t="shared" si="1570"/>
        <v>1947.0780040035031</v>
      </c>
      <c r="NU247" s="255">
        <f t="shared" si="1571"/>
        <v>0.10617711865684132</v>
      </c>
      <c r="NV247" s="256">
        <f t="shared" si="1572"/>
        <v>9.3380361742981047E-2</v>
      </c>
      <c r="NW247" s="257">
        <f t="shared" si="1328"/>
        <v>1.0358957808877343</v>
      </c>
      <c r="NX247" s="254">
        <f t="shared" si="1573"/>
        <v>31.013998388846158</v>
      </c>
      <c r="NY247" s="255">
        <f t="shared" si="1329"/>
        <v>34.95277618422962</v>
      </c>
      <c r="NZ247" s="255">
        <f t="shared" si="1574"/>
        <v>0.10925907723181676</v>
      </c>
      <c r="OA247" s="255">
        <f t="shared" si="1330"/>
        <v>0.13548125576745279</v>
      </c>
      <c r="OB247" s="255">
        <f t="shared" si="1575"/>
        <v>33.221831911322781</v>
      </c>
      <c r="OC247" s="255">
        <f t="shared" si="1607"/>
        <v>0.93354269179466465</v>
      </c>
      <c r="OD247" s="256">
        <f t="shared" si="1608"/>
        <v>3.2887734042919741E-3</v>
      </c>
      <c r="OE247" s="257">
        <f t="shared" si="1609"/>
        <v>1.1193492274749524</v>
      </c>
      <c r="OF247" s="254">
        <f t="shared" si="1576"/>
        <v>203.54744636389498</v>
      </c>
      <c r="OG247" s="255">
        <f t="shared" si="1331"/>
        <v>229.39797205210965</v>
      </c>
      <c r="OH247" s="255">
        <f t="shared" si="1577"/>
        <v>6.3047616716428214</v>
      </c>
      <c r="OI247" s="255">
        <f t="shared" si="1332"/>
        <v>7.8179044728370988</v>
      </c>
      <c r="OJ247" s="255">
        <f t="shared" si="1578"/>
        <v>1917.0556607563376</v>
      </c>
      <c r="OK247" s="255">
        <f t="shared" si="1632"/>
        <v>0.1061771186568413</v>
      </c>
      <c r="OL247" s="256">
        <f t="shared" si="1643"/>
        <v>3.2887734042919745E-3</v>
      </c>
      <c r="OM247" s="257">
        <f t="shared" si="1644"/>
        <v>1.0142737996864488</v>
      </c>
      <c r="ON247" s="280">
        <f t="shared" si="1645"/>
        <v>2449.9683548496405</v>
      </c>
      <c r="OO247" s="254">
        <f t="shared" si="1579"/>
        <v>0</v>
      </c>
      <c r="OP247" s="255">
        <f t="shared" si="1333"/>
        <v>0</v>
      </c>
      <c r="OQ247" s="255">
        <f t="shared" si="1580"/>
        <v>0</v>
      </c>
      <c r="OR247" s="255">
        <f t="shared" si="1334"/>
        <v>0</v>
      </c>
      <c r="OS247" s="255">
        <f t="shared" si="1581"/>
        <v>0</v>
      </c>
      <c r="OT247" s="255"/>
      <c r="OU247" s="256"/>
      <c r="OV247" s="257"/>
      <c r="OW247" s="258"/>
      <c r="OX247" s="254">
        <f t="shared" si="1582"/>
        <v>1302.0471752240765</v>
      </c>
      <c r="OY247" s="255">
        <f t="shared" si="1335"/>
        <v>1467.4071664775342</v>
      </c>
      <c r="OZ247" s="255">
        <f t="shared" si="1583"/>
        <v>6.8560853476864523</v>
      </c>
      <c r="PA247" s="255">
        <f t="shared" si="1336"/>
        <v>8.5015458311312013</v>
      </c>
      <c r="PB247" s="255">
        <f t="shared" si="1584"/>
        <v>2084.6937459233282</v>
      </c>
      <c r="PC247" s="255">
        <f t="shared" si="1218"/>
        <v>0.62457479798664095</v>
      </c>
      <c r="PD247" s="259">
        <f t="shared" si="1337"/>
        <v>3.2887734042919745E-3</v>
      </c>
      <c r="PE247" s="257">
        <f t="shared" si="1219"/>
        <v>1.0801103049613334</v>
      </c>
      <c r="PF247" s="254">
        <f t="shared" si="1338"/>
        <v>8.7602377128797126</v>
      </c>
      <c r="PG247" s="255">
        <f t="shared" si="1339"/>
        <v>9.8727879024154355</v>
      </c>
      <c r="PH247" s="255">
        <f t="shared" si="1585"/>
        <v>0.27134317798270757</v>
      </c>
      <c r="PI247" s="255">
        <f t="shared" si="1340"/>
        <v>0.33646554069855739</v>
      </c>
      <c r="PJ247" s="255">
        <f t="shared" si="1341"/>
        <v>82.505890373424876</v>
      </c>
      <c r="PK247" s="255">
        <f t="shared" si="1610"/>
        <v>0.10617711866668592</v>
      </c>
      <c r="PL247" s="259">
        <f t="shared" si="1611"/>
        <v>3.2887734045969055E-3</v>
      </c>
      <c r="PM247" s="257">
        <f t="shared" si="1612"/>
        <v>1.0142737996877724</v>
      </c>
      <c r="PN247" s="254">
        <f t="shared" si="1342"/>
        <v>0.21507596101035278</v>
      </c>
      <c r="PO247" s="255">
        <f t="shared" si="1343"/>
        <v>0.24239060805866758</v>
      </c>
      <c r="PP247" s="255">
        <f t="shared" si="1586"/>
        <v>6.6618505891034565E-3</v>
      </c>
      <c r="PQ247" s="255">
        <f t="shared" si="1344"/>
        <v>8.2606947304882869E-3</v>
      </c>
      <c r="PR247" s="255">
        <f t="shared" si="1345"/>
        <v>2.0256338061454189</v>
      </c>
      <c r="PS247" s="255">
        <f t="shared" si="1613"/>
        <v>0.10617711866668592</v>
      </c>
      <c r="PT247" s="259">
        <f t="shared" si="1614"/>
        <v>3.2887734045969051E-3</v>
      </c>
      <c r="PU247" s="257">
        <f t="shared" si="1615"/>
        <v>1.0142737996877724</v>
      </c>
      <c r="PV247" s="254">
        <f t="shared" si="1346"/>
        <v>164.28323374835804</v>
      </c>
      <c r="PW247" s="255">
        <f t="shared" si="1347"/>
        <v>185.14720443439953</v>
      </c>
      <c r="PX247" s="255">
        <f t="shared" si="1348"/>
        <v>0.54500452828296475</v>
      </c>
      <c r="PY247" s="255">
        <f t="shared" si="1349"/>
        <v>0.67580561507087633</v>
      </c>
      <c r="PZ247" s="255">
        <f t="shared" si="1350"/>
        <v>165.71665520394723</v>
      </c>
      <c r="QA247" s="255">
        <f t="shared" si="1587"/>
        <v>0.9913501666213026</v>
      </c>
      <c r="QB247" s="259">
        <f t="shared" si="1351"/>
        <v>3.2887734042919736E-3</v>
      </c>
      <c r="QC247" s="257">
        <f t="shared" si="1588"/>
        <v>1.1266907767779355</v>
      </c>
      <c r="QD247" s="254">
        <f t="shared" si="1352"/>
        <v>362.78001019739395</v>
      </c>
      <c r="QE247" s="255">
        <f t="shared" si="1353"/>
        <v>408.85307149246296</v>
      </c>
      <c r="QF247" s="255">
        <f t="shared" si="1354"/>
        <v>1.2130448654459232</v>
      </c>
      <c r="QG247" s="255">
        <f t="shared" si="1355"/>
        <v>1.5041756331529448</v>
      </c>
      <c r="QH247" s="255">
        <f t="shared" si="1356"/>
        <v>368.84416051980145</v>
      </c>
      <c r="QI247" s="255">
        <f t="shared" si="1616"/>
        <v>0.98355904479045708</v>
      </c>
      <c r="QJ247" s="259">
        <f t="shared" si="1617"/>
        <v>3.2887734042919754E-3</v>
      </c>
      <c r="QK247" s="257">
        <f t="shared" si="1618"/>
        <v>1.125701304305418</v>
      </c>
      <c r="QL247" s="254">
        <f t="shared" si="1357"/>
        <v>1597.5041061156383</v>
      </c>
      <c r="QM247" s="255">
        <f t="shared" si="1358"/>
        <v>1800.3871275923243</v>
      </c>
      <c r="QN247" s="255">
        <f t="shared" si="1359"/>
        <v>10.369734921637658</v>
      </c>
      <c r="QO247" s="255">
        <f t="shared" si="1360"/>
        <v>12.858471302830695</v>
      </c>
      <c r="QP247" s="255">
        <f t="shared" si="1589"/>
        <v>3153.0706579251582</v>
      </c>
      <c r="QQ247" s="255">
        <f t="shared" si="1590"/>
        <v>0.50665027188666223</v>
      </c>
      <c r="QR247" s="259">
        <f t="shared" si="1361"/>
        <v>3.2887734042919745E-3</v>
      </c>
      <c r="QS247" s="257">
        <f t="shared" si="1591"/>
        <v>1.0651338901466361</v>
      </c>
      <c r="QT247" s="254">
        <f t="shared" si="1362"/>
        <v>179.96253876250518</v>
      </c>
      <c r="QU247" s="255">
        <f t="shared" si="1363"/>
        <v>202.81778118534334</v>
      </c>
      <c r="QV247" s="255">
        <f t="shared" si="1364"/>
        <v>0.62843786917112998</v>
      </c>
      <c r="QW247" s="255">
        <f t="shared" si="1365"/>
        <v>0.77926295777220123</v>
      </c>
      <c r="QX247" s="255">
        <f t="shared" si="1366"/>
        <v>191.08579154495553</v>
      </c>
      <c r="QY247" s="255">
        <f t="shared" si="1619"/>
        <v>0.94178922099588203</v>
      </c>
      <c r="QZ247" s="259">
        <f t="shared" si="1620"/>
        <v>3.2887734042919745E-3</v>
      </c>
      <c r="RA247" s="257">
        <f t="shared" si="1621"/>
        <v>1.1203965366835071</v>
      </c>
      <c r="RB247" s="254">
        <f t="shared" si="1367"/>
        <v>6.4047301139446594E-2</v>
      </c>
      <c r="RC247" s="255">
        <f t="shared" si="1368"/>
        <v>7.2181308384156317E-2</v>
      </c>
      <c r="RD247" s="255">
        <f t="shared" si="1592"/>
        <v>1.9838272432769494E-3</v>
      </c>
      <c r="RE247" s="255">
        <f t="shared" si="1369"/>
        <v>2.4599457816634174E-3</v>
      </c>
      <c r="RF247" s="255">
        <f t="shared" si="1370"/>
        <v>0.60321189677828801</v>
      </c>
      <c r="RG247" s="255">
        <f t="shared" si="1622"/>
        <v>0.1061771186568413</v>
      </c>
      <c r="RH247" s="259">
        <f t="shared" si="1623"/>
        <v>3.2887734042919745E-3</v>
      </c>
      <c r="RI247" s="257">
        <f t="shared" si="1624"/>
        <v>1.0142737996864488</v>
      </c>
      <c r="RJ247" s="254">
        <f t="shared" si="1371"/>
        <v>158.50864564769765</v>
      </c>
      <c r="RK247" s="255">
        <f t="shared" si="1372"/>
        <v>178.63924364495526</v>
      </c>
      <c r="RL247" s="255">
        <f t="shared" si="1593"/>
        <v>4.9097114778683997</v>
      </c>
      <c r="RM247" s="255">
        <f t="shared" si="1373"/>
        <v>6.0880422325568153</v>
      </c>
      <c r="RN247" s="255">
        <f t="shared" si="1374"/>
        <v>1492.8700990652137</v>
      </c>
      <c r="RO247" s="255">
        <f t="shared" si="1625"/>
        <v>0.10617711865684132</v>
      </c>
      <c r="RP247" s="259">
        <f t="shared" si="1626"/>
        <v>3.2887734042919741E-3</v>
      </c>
      <c r="RQ247" s="257">
        <f t="shared" si="1627"/>
        <v>1.0142737996864488</v>
      </c>
      <c r="RR247" s="254">
        <f t="shared" si="1375"/>
        <v>153.19713989122044</v>
      </c>
      <c r="RS247" s="255">
        <f t="shared" si="1376"/>
        <v>172.65317665740545</v>
      </c>
      <c r="RT247" s="255">
        <f t="shared" si="1594"/>
        <v>4.7451907309351311</v>
      </c>
      <c r="RU247" s="255">
        <f t="shared" si="1377"/>
        <v>5.8840365063595623</v>
      </c>
      <c r="RV247" s="255">
        <f t="shared" si="1378"/>
        <v>1442.8451424298426</v>
      </c>
      <c r="RW247" s="255">
        <f t="shared" si="1633"/>
        <v>0.10617711865684128</v>
      </c>
      <c r="RX247" s="259">
        <f t="shared" si="1634"/>
        <v>3.2887734042919736E-3</v>
      </c>
      <c r="RY247" s="257">
        <f t="shared" si="1635"/>
        <v>1.0142737996864488</v>
      </c>
      <c r="RZ247" s="281">
        <f t="shared" si="1646"/>
        <v>1843.9344314640293</v>
      </c>
      <c r="SA247" s="242" t="e">
        <f t="shared" si="1379"/>
        <v>#REF!</v>
      </c>
      <c r="SB247" s="242">
        <f t="shared" si="1380"/>
        <v>0.43707817318163106</v>
      </c>
      <c r="SC247" s="242">
        <f t="shared" si="1381"/>
        <v>0.3986126964856001</v>
      </c>
      <c r="SD247" s="242">
        <f t="shared" si="1382"/>
        <v>1.0745752583759541E-2</v>
      </c>
      <c r="SE247" s="242">
        <f t="shared" si="1383"/>
        <v>0.43147207438661533</v>
      </c>
      <c r="SF247" s="262">
        <f t="shared" si="1647"/>
        <v>0.81625999746390021</v>
      </c>
      <c r="SG247" s="242">
        <f t="shared" si="1384"/>
        <v>0</v>
      </c>
      <c r="SH247" s="262">
        <f t="shared" si="1636"/>
        <v>0</v>
      </c>
      <c r="SI247" s="242">
        <f t="shared" si="1385"/>
        <v>0.57418663811744486</v>
      </c>
      <c r="SJ247" s="242">
        <f t="shared" si="1386"/>
        <v>1.6532662934910691E-2</v>
      </c>
      <c r="SK247" s="242">
        <f t="shared" si="1387"/>
        <v>4.0570951987510897E-4</v>
      </c>
      <c r="SL247" s="242">
        <f t="shared" si="1388"/>
        <v>5.5207848062118842E-2</v>
      </c>
      <c r="SM247" s="242">
        <f t="shared" si="1389"/>
        <v>0.12236373177799895</v>
      </c>
      <c r="SN247" s="242">
        <f t="shared" si="1390"/>
        <v>0.81259064479286869</v>
      </c>
      <c r="SO247" s="242">
        <f t="shared" si="1391"/>
        <v>6.2069968132266291E-2</v>
      </c>
      <c r="SP247" s="242">
        <f t="shared" si="1392"/>
        <v>1.0142737996864489E-4</v>
      </c>
      <c r="SQ247" s="242">
        <f t="shared" si="1393"/>
        <v>0.29921077090750237</v>
      </c>
      <c r="SR247" s="242">
        <f t="shared" si="1394"/>
        <v>0.32477047065960091</v>
      </c>
      <c r="SS247" s="242" t="e">
        <f t="shared" si="1395"/>
        <v>#REF!</v>
      </c>
      <c r="ST247" s="242" t="e">
        <f t="shared" si="1396"/>
        <v>#REF!</v>
      </c>
      <c r="SU247" s="242" t="e">
        <f t="shared" si="1628"/>
        <v>#REF!</v>
      </c>
      <c r="SV247" s="242" t="e">
        <f t="shared" si="1629"/>
        <v>#REF!</v>
      </c>
      <c r="SW247" s="242" t="e">
        <f t="shared" si="1397"/>
        <v>#REF!</v>
      </c>
      <c r="SX247" s="242" t="e">
        <f t="shared" si="1397"/>
        <v>#REF!</v>
      </c>
      <c r="SY247" s="242" t="e">
        <f t="shared" si="1397"/>
        <v>#REF!</v>
      </c>
      <c r="SZ247" s="263" t="e">
        <f t="shared" si="1222"/>
        <v>#REF!</v>
      </c>
      <c r="TA247" s="264">
        <f t="shared" si="1398"/>
        <v>3599.669406</v>
      </c>
      <c r="TB247" s="264">
        <f t="shared" si="1399"/>
        <v>2475.011802</v>
      </c>
      <c r="TC247" s="264">
        <f t="shared" si="1400"/>
        <v>2453.3347279999998</v>
      </c>
      <c r="TD247" s="264">
        <f t="shared" si="1401"/>
        <v>61.20585599999999</v>
      </c>
      <c r="TE247" s="264">
        <f t="shared" si="1401"/>
        <v>2415.4254540000002</v>
      </c>
      <c r="TF247" s="264">
        <f t="shared" si="1648"/>
        <v>0</v>
      </c>
      <c r="TG247" s="264">
        <f t="shared" si="1403"/>
        <v>3389.2742759999996</v>
      </c>
      <c r="TH247" s="264">
        <f t="shared" si="1404"/>
        <v>103.92244299999999</v>
      </c>
      <c r="TI247" s="264">
        <f t="shared" si="1405"/>
        <v>2.5502440000000002</v>
      </c>
      <c r="TJ247" s="264">
        <f t="shared" si="1406"/>
        <v>312.40489000000002</v>
      </c>
      <c r="TK247" s="264">
        <f t="shared" si="1407"/>
        <v>693.02880700000003</v>
      </c>
      <c r="TL247" s="264">
        <f t="shared" si="1408"/>
        <v>4863.9528689999997</v>
      </c>
      <c r="TM247" s="264">
        <f t="shared" si="1409"/>
        <v>353.20879399999995</v>
      </c>
      <c r="TN247" s="264">
        <f t="shared" si="1410"/>
        <v>0.63756100000000004</v>
      </c>
      <c r="TO247" s="264">
        <f t="shared" si="1411"/>
        <v>1880.8049499999997</v>
      </c>
      <c r="TP247" s="264">
        <f t="shared" si="1411"/>
        <v>1818.098802</v>
      </c>
      <c r="TQ247" s="264"/>
      <c r="TR247" s="264"/>
      <c r="TS247" s="264" t="e">
        <f t="shared" si="1412"/>
        <v>#REF!</v>
      </c>
      <c r="TT247" s="264">
        <f t="shared" si="1413"/>
        <v>2786.6399717185386</v>
      </c>
      <c r="TU247" s="264">
        <f t="shared" si="1414"/>
        <v>2541.3990938405568</v>
      </c>
      <c r="TV247" s="264">
        <f t="shared" si="1415"/>
        <v>68.510727630543172</v>
      </c>
      <c r="TW247" s="264">
        <f t="shared" si="1415"/>
        <v>2449.9027530879457</v>
      </c>
      <c r="TX247" s="264">
        <f t="shared" si="1416"/>
        <v>0</v>
      </c>
      <c r="TY247" s="264">
        <f t="shared" si="1417"/>
        <v>3660.7900718479623</v>
      </c>
      <c r="TZ247" s="264">
        <f t="shared" si="1418"/>
        <v>105.40581113444594</v>
      </c>
      <c r="UA247" s="264">
        <f t="shared" si="1419"/>
        <v>2.5866456720109432</v>
      </c>
      <c r="UB247" s="264">
        <f t="shared" si="1420"/>
        <v>351.98370818332552</v>
      </c>
      <c r="UC247" s="264">
        <f t="shared" si="1421"/>
        <v>780.14343196112782</v>
      </c>
      <c r="UD247" s="264">
        <f t="shared" si="1422"/>
        <v>5180.7610408478613</v>
      </c>
      <c r="UE247" s="264">
        <f t="shared" si="1423"/>
        <v>395.73390952375826</v>
      </c>
      <c r="UF247" s="264">
        <f t="shared" si="1424"/>
        <v>0.64666141800189203</v>
      </c>
      <c r="UG247" s="264">
        <f t="shared" si="1425"/>
        <v>1907.6511831055811</v>
      </c>
      <c r="UH247" s="264">
        <f t="shared" si="1425"/>
        <v>1844.0499801099206</v>
      </c>
      <c r="UI247" s="191"/>
      <c r="UJ247" s="282" t="e">
        <f t="shared" si="1649"/>
        <v>#REF!</v>
      </c>
      <c r="UK247" s="282">
        <f t="shared" si="1650"/>
        <v>2169.0396000000001</v>
      </c>
      <c r="UL247" s="283" t="e">
        <f t="shared" si="1651"/>
        <v>#REF!</v>
      </c>
      <c r="UM247" s="284">
        <f>1213.46+1213.46+1213.46</f>
        <v>3640.38</v>
      </c>
      <c r="UN247" s="282">
        <f t="shared" si="1652"/>
        <v>3822.3990000000003</v>
      </c>
      <c r="UO247" s="283">
        <f t="shared" si="1653"/>
        <v>1.7622541331195614</v>
      </c>
      <c r="UP247" s="283" t="e">
        <f t="shared" ref="UP247:UP274" si="1656">UL247*(UN247-UK247)/UK247</f>
        <v>#REF!</v>
      </c>
      <c r="UQ247" s="283" t="e">
        <f t="shared" si="1654"/>
        <v>#REF!</v>
      </c>
      <c r="UR247" s="285" t="e">
        <f t="shared" si="1655"/>
        <v>#REF!</v>
      </c>
      <c r="US247" s="219"/>
      <c r="UT247" s="219"/>
      <c r="UU247" s="219"/>
      <c r="UV247" s="290"/>
      <c r="UW247" s="219"/>
      <c r="UX247" s="219"/>
      <c r="UY247" s="219"/>
      <c r="UZ247" s="219"/>
      <c r="VA247" s="219"/>
      <c r="VB247" s="128">
        <v>4.7809999999999997</v>
      </c>
      <c r="VC247" s="129">
        <v>1.0519323279705066</v>
      </c>
      <c r="VD247" s="130">
        <f t="shared" si="1637"/>
        <v>5.0292884600269918</v>
      </c>
      <c r="VE247" s="128">
        <f>'[1]17% Управителю (Форма)'!AB9</f>
        <v>0.46200000000000002</v>
      </c>
      <c r="VF247" s="128">
        <f>'[1]17% Управителю (Форма)'!AB10</f>
        <v>0.27</v>
      </c>
      <c r="VG247" s="128">
        <f>'[1]17% Управителю (Форма)'!AB11</f>
        <v>0.36199999999999999</v>
      </c>
      <c r="VH247" s="128">
        <f>'[1]17% Управителю (Форма)'!AD12</f>
        <v>1.2999999999999999E-2</v>
      </c>
      <c r="VI247" s="128">
        <f>'[1]17% Управителю (Форма)'!AB13</f>
        <v>0.26800000000000002</v>
      </c>
      <c r="VJ247" s="128">
        <f>VI247*VC247</f>
        <v>0.2819178638960958</v>
      </c>
      <c r="VK247" s="128">
        <f>'[1]17% Управителю (Форма)'!AB14</f>
        <v>1.6E-2</v>
      </c>
      <c r="VL247" s="128">
        <v>0.4</v>
      </c>
      <c r="VM247" s="131">
        <v>5.5E-2</v>
      </c>
      <c r="VN247" s="128">
        <v>1E-3</v>
      </c>
      <c r="VO247" s="132">
        <v>1.9E-2</v>
      </c>
      <c r="VP247" s="128">
        <v>5.2999999999999999E-2</v>
      </c>
      <c r="VQ247" s="128">
        <v>0.89600000000000002</v>
      </c>
      <c r="VR247" s="128">
        <v>6.3E-2</v>
      </c>
      <c r="VS247" s="128">
        <v>1E-3</v>
      </c>
      <c r="VT247" s="128">
        <v>0.22700000000000001</v>
      </c>
      <c r="VU247" s="128">
        <v>0.28999999999999998</v>
      </c>
      <c r="VV247" s="128">
        <v>0.57899999999999996</v>
      </c>
    </row>
    <row r="248" spans="1:594" ht="23.1" customHeight="1" thickBot="1" x14ac:dyDescent="0.35">
      <c r="A248" s="275">
        <v>4</v>
      </c>
      <c r="B248" s="276" t="s">
        <v>212</v>
      </c>
      <c r="C248" s="291" t="s">
        <v>209</v>
      </c>
      <c r="D248" s="267">
        <v>11157</v>
      </c>
      <c r="E248" s="239"/>
      <c r="F248" s="240">
        <f t="shared" si="1426"/>
        <v>11157</v>
      </c>
      <c r="G248" s="287">
        <v>10305.200000000001</v>
      </c>
      <c r="H248" s="268">
        <f>2123</f>
        <v>2123</v>
      </c>
      <c r="I248" s="269">
        <v>2.8001</v>
      </c>
      <c r="J248" s="269">
        <v>3.2339000000000002</v>
      </c>
      <c r="K248" s="269">
        <f t="shared" si="1640"/>
        <v>2.2077000000000004</v>
      </c>
      <c r="L248" s="269">
        <f t="shared" si="1221"/>
        <v>2.5311000000000003</v>
      </c>
      <c r="M248" s="269">
        <v>0.43759999999999999</v>
      </c>
      <c r="N248" s="269">
        <v>0.32340000000000002</v>
      </c>
      <c r="O248" s="269">
        <v>0.26900000000000002</v>
      </c>
      <c r="P248" s="269">
        <v>9.7999999999999997E-3</v>
      </c>
      <c r="Q248" s="269">
        <v>0.1087</v>
      </c>
      <c r="R248" s="269">
        <v>1.9699999999999999E-2</v>
      </c>
      <c r="S248" s="269">
        <v>0.50890000000000002</v>
      </c>
      <c r="T248" s="269">
        <v>2.1399999999999999E-2</v>
      </c>
      <c r="U248" s="269">
        <v>5.0000000000000001E-4</v>
      </c>
      <c r="V248" s="269">
        <v>4.3200000000000002E-2</v>
      </c>
      <c r="W248" s="269">
        <v>0.12909999999999999</v>
      </c>
      <c r="X248" s="269">
        <v>0.71589999999999998</v>
      </c>
      <c r="Y248" s="269">
        <v>5.5899999999999998E-2</v>
      </c>
      <c r="Z248" s="269">
        <v>1E-4</v>
      </c>
      <c r="AA248" s="269">
        <v>0.2853</v>
      </c>
      <c r="AB248" s="269">
        <v>0.3054</v>
      </c>
      <c r="AC248" s="244">
        <v>1383.19</v>
      </c>
      <c r="AD248" s="243">
        <f t="shared" si="1217"/>
        <v>304.30180000000001</v>
      </c>
      <c r="AE248" s="243">
        <f t="shared" si="1223"/>
        <v>0</v>
      </c>
      <c r="AF248" s="243">
        <f t="shared" si="1427"/>
        <v>0</v>
      </c>
      <c r="AG248" s="243">
        <f t="shared" si="1428"/>
        <v>0</v>
      </c>
      <c r="AH248" s="244">
        <v>35.765673252291698</v>
      </c>
      <c r="AI248" s="243">
        <f t="shared" si="1224"/>
        <v>195.79989319187138</v>
      </c>
      <c r="AJ248" s="243">
        <f t="shared" si="1429"/>
        <v>6.3113448280721602</v>
      </c>
      <c r="AK248" s="243">
        <f t="shared" si="1430"/>
        <v>167.01637844772725</v>
      </c>
      <c r="AL248" s="243">
        <f t="shared" si="1225"/>
        <v>95.952868322208161</v>
      </c>
      <c r="AM248" s="243">
        <f t="shared" si="1431"/>
        <v>2418.0122817196452</v>
      </c>
      <c r="AN248" s="244">
        <v>1790.67</v>
      </c>
      <c r="AO248" s="244">
        <v>393.94740000000002</v>
      </c>
      <c r="AP248" s="243">
        <f t="shared" si="1432"/>
        <v>0</v>
      </c>
      <c r="AQ248" s="243">
        <f t="shared" si="1433"/>
        <v>0</v>
      </c>
      <c r="AR248" s="243">
        <f t="shared" si="1434"/>
        <v>0</v>
      </c>
      <c r="AS248" s="244">
        <v>196.237078038025</v>
      </c>
      <c r="AT248" s="244" t="e">
        <f t="shared" si="1226"/>
        <v>#REF!</v>
      </c>
      <c r="AU248" s="243">
        <f t="shared" si="1227"/>
        <v>270.51735433674497</v>
      </c>
      <c r="AV248" s="243">
        <f t="shared" si="1435"/>
        <v>8.7197611672030213</v>
      </c>
      <c r="AW248" s="243">
        <f t="shared" si="1436"/>
        <v>230.75001774546121</v>
      </c>
      <c r="AX248" s="243">
        <f t="shared" si="1228"/>
        <v>132.56859161873851</v>
      </c>
      <c r="AY248" s="243">
        <f t="shared" si="1437"/>
        <v>3340.7285087922105</v>
      </c>
      <c r="AZ248" s="244">
        <v>367</v>
      </c>
      <c r="BA248" s="243">
        <f t="shared" si="1438"/>
        <v>1870.6601666666666</v>
      </c>
      <c r="BB248" s="243">
        <f t="shared" si="1439"/>
        <v>195.08313166666665</v>
      </c>
      <c r="BC248" s="243">
        <f t="shared" si="1440"/>
        <v>156.06650533333334</v>
      </c>
      <c r="BD248" s="243">
        <f t="shared" si="1441"/>
        <v>39.016626333333306</v>
      </c>
      <c r="BE248" s="244">
        <v>73.156174375000006</v>
      </c>
      <c r="BF248" s="243">
        <f t="shared" si="1442"/>
        <v>58.524939500000009</v>
      </c>
      <c r="BG248" s="243">
        <f t="shared" si="1443"/>
        <v>14.631234874999997</v>
      </c>
      <c r="BH248" s="243">
        <f t="shared" si="1229"/>
        <v>243.02595218928624</v>
      </c>
      <c r="BI248" s="243">
        <f t="shared" si="1444"/>
        <v>7.8336129884101506</v>
      </c>
      <c r="BJ248" s="243">
        <f t="shared" si="1445"/>
        <v>207.299982353362</v>
      </c>
      <c r="BK248" s="243">
        <f t="shared" si="1230"/>
        <v>119.09627124488098</v>
      </c>
      <c r="BL248" s="243">
        <f t="shared" si="1446"/>
        <v>3001.2260353710003</v>
      </c>
      <c r="BM248" s="244">
        <v>40.01</v>
      </c>
      <c r="BN248" s="243">
        <f t="shared" si="1447"/>
        <v>8.8021999999999991</v>
      </c>
      <c r="BO248" s="243">
        <f t="shared" si="1231"/>
        <v>0</v>
      </c>
      <c r="BP248" s="243">
        <f t="shared" si="1448"/>
        <v>0</v>
      </c>
      <c r="BQ248" s="243">
        <f t="shared" si="1449"/>
        <v>0</v>
      </c>
      <c r="BR248" s="244">
        <v>4.56938615151667</v>
      </c>
      <c r="BS248" s="243">
        <f t="shared" si="1232"/>
        <v>6.0653204927952249</v>
      </c>
      <c r="BT248" s="243">
        <f t="shared" si="1450"/>
        <v>0.19550740553924079</v>
      </c>
      <c r="BU248" s="243">
        <f t="shared" si="1451"/>
        <v>5.1736895578321889</v>
      </c>
      <c r="BV248" s="243">
        <f t="shared" si="1233"/>
        <v>2.9723453322155944</v>
      </c>
      <c r="BW248" s="243">
        <f t="shared" si="1452"/>
        <v>74.903102371832972</v>
      </c>
      <c r="BX248" s="244">
        <v>780.7</v>
      </c>
      <c r="BY248" s="243">
        <f t="shared" si="1234"/>
        <v>88.70466484987908</v>
      </c>
      <c r="BZ248" s="243">
        <f t="shared" si="1453"/>
        <v>2.85927493932566</v>
      </c>
      <c r="CA248" s="243">
        <f t="shared" si="1454"/>
        <v>75.66465759063685</v>
      </c>
      <c r="CB248" s="243">
        <f t="shared" si="1235"/>
        <v>43.470233242493961</v>
      </c>
      <c r="CC248" s="243">
        <f t="shared" si="1455"/>
        <v>1095.4498777108477</v>
      </c>
      <c r="CD248" s="292">
        <f>247.09+247.09+343.18+343.18+343.18</f>
        <v>1523.72</v>
      </c>
      <c r="CE248" s="243">
        <f t="shared" si="1236"/>
        <v>101.10065000000002</v>
      </c>
      <c r="CF248" s="243">
        <f t="shared" si="1456"/>
        <v>3.258842760792291</v>
      </c>
      <c r="CG248" s="243">
        <f t="shared" si="1457"/>
        <v>86.23837401772505</v>
      </c>
      <c r="CH248" s="243">
        <f t="shared" si="1237"/>
        <v>81.241032500000017</v>
      </c>
      <c r="CI248" s="243">
        <f t="shared" si="1641"/>
        <v>2047.2740190000002</v>
      </c>
      <c r="CJ248" s="245">
        <f>564.15+564.15+564.15+829.3+564.15</f>
        <v>3085.9</v>
      </c>
      <c r="CK248" s="243">
        <f t="shared" si="1238"/>
        <v>101.10065000000002</v>
      </c>
      <c r="CL248" s="243">
        <f t="shared" si="1459"/>
        <v>3.258842760792291</v>
      </c>
      <c r="CM248" s="243">
        <f t="shared" si="1460"/>
        <v>86.23837401772505</v>
      </c>
      <c r="CN248" s="243">
        <f t="shared" si="1239"/>
        <v>159.3500325</v>
      </c>
      <c r="CO248" s="243">
        <f t="shared" si="1642"/>
        <v>4015.6208189999998</v>
      </c>
      <c r="CP248" s="244">
        <v>141.19999999999999</v>
      </c>
      <c r="CQ248" s="243">
        <f t="shared" si="1240"/>
        <v>16.043420874603463</v>
      </c>
      <c r="CR248" s="243">
        <f t="shared" si="1595"/>
        <v>0.51713798057228522</v>
      </c>
      <c r="CS248" s="243">
        <f t="shared" si="1462"/>
        <v>13.684961767385577</v>
      </c>
      <c r="CT248" s="243">
        <f t="shared" si="1241"/>
        <v>7.8621710437301733</v>
      </c>
      <c r="CU248" s="243">
        <f t="shared" si="1463"/>
        <v>198.12671030200036</v>
      </c>
      <c r="CV248" s="245">
        <f>82.66+82.66+82.66+82.66</f>
        <v>330.64</v>
      </c>
      <c r="CW248" s="243">
        <f t="shared" si="1242"/>
        <v>18.285399999999999</v>
      </c>
      <c r="CX248" s="243">
        <f t="shared" si="1596"/>
        <v>0.58940514643764741</v>
      </c>
      <c r="CY248" s="243">
        <f t="shared" si="1464"/>
        <v>15.597359307419975</v>
      </c>
      <c r="CZ248" s="243">
        <f t="shared" si="1243"/>
        <v>17.446269999999998</v>
      </c>
      <c r="DA248" s="243">
        <f t="shared" si="1465"/>
        <v>439.646004</v>
      </c>
      <c r="DB248" s="244">
        <v>102.3</v>
      </c>
      <c r="DC248" s="243">
        <f t="shared" si="1466"/>
        <v>22.506</v>
      </c>
      <c r="DD248" s="243">
        <f t="shared" si="1244"/>
        <v>0</v>
      </c>
      <c r="DE248" s="244">
        <v>4.2309855333400002</v>
      </c>
      <c r="DF248" s="244">
        <v>0.32621403118749998</v>
      </c>
      <c r="DG248" s="243">
        <f t="shared" si="1245"/>
        <v>14.698500398718373</v>
      </c>
      <c r="DH248" s="243">
        <f t="shared" si="1246"/>
        <v>7.2030849981622938</v>
      </c>
      <c r="DI248" s="243">
        <f t="shared" si="1467"/>
        <v>181.51774195368981</v>
      </c>
      <c r="DJ248" s="244">
        <v>661.77</v>
      </c>
      <c r="DK248" s="243">
        <f t="shared" si="1468"/>
        <v>145.58939999999998</v>
      </c>
      <c r="DL248" s="243">
        <f t="shared" si="1247"/>
        <v>0</v>
      </c>
      <c r="DM248" s="244">
        <v>27.827975711125099</v>
      </c>
      <c r="DN248" s="244">
        <v>24.728729320916699</v>
      </c>
      <c r="DO248" s="243">
        <f t="shared" si="1248"/>
        <v>97.705354035968583</v>
      </c>
      <c r="DP248" s="243">
        <f t="shared" si="1249"/>
        <v>47.881072953400519</v>
      </c>
      <c r="DQ248" s="243">
        <f t="shared" si="1469"/>
        <v>1206.6030384256931</v>
      </c>
      <c r="DR248" s="244">
        <v>126.08</v>
      </c>
      <c r="DS248" s="243">
        <f t="shared" si="1470"/>
        <v>27.7376</v>
      </c>
      <c r="DT248" s="243">
        <f t="shared" si="1250"/>
        <v>0</v>
      </c>
      <c r="DU248" s="244">
        <v>5.3334924189850001</v>
      </c>
      <c r="DV248" s="244">
        <v>0</v>
      </c>
      <c r="DW248" s="243">
        <f t="shared" si="1251"/>
        <v>18.083059194976553</v>
      </c>
      <c r="DX248" s="243">
        <f t="shared" si="1252"/>
        <v>8.861707580698079</v>
      </c>
      <c r="DY248" s="243">
        <f t="shared" si="1253"/>
        <v>223.31503103359154</v>
      </c>
      <c r="DZ248" s="244">
        <v>533.16999999999996</v>
      </c>
      <c r="EA248" s="243">
        <f t="shared" si="1471"/>
        <v>117.2974</v>
      </c>
      <c r="EB248" s="243">
        <f t="shared" si="1254"/>
        <v>0</v>
      </c>
      <c r="EC248" s="244">
        <v>22.042387058605001</v>
      </c>
      <c r="ED248" s="244">
        <v>0.437771617</v>
      </c>
      <c r="EE248" s="243">
        <f t="shared" si="1255"/>
        <v>76.461621178255243</v>
      </c>
      <c r="EF248" s="243">
        <f t="shared" si="1256"/>
        <v>37.470458992693004</v>
      </c>
      <c r="EG248" s="243">
        <f t="shared" si="1257"/>
        <v>944.2555666158637</v>
      </c>
      <c r="EH248" s="244">
        <v>30.66</v>
      </c>
      <c r="EI248" s="243">
        <f t="shared" si="1472"/>
        <v>6.7451999999999996</v>
      </c>
      <c r="EJ248" s="243">
        <f t="shared" si="1258"/>
        <v>0</v>
      </c>
      <c r="EK248" s="244">
        <v>1.2931085504349999</v>
      </c>
      <c r="EL248" s="244">
        <v>0</v>
      </c>
      <c r="EM248" s="243">
        <f t="shared" si="1259"/>
        <v>4.3969776997867891</v>
      </c>
      <c r="EN248" s="243">
        <f t="shared" si="1260"/>
        <v>2.1547643125110896</v>
      </c>
      <c r="EO248" s="243">
        <f t="shared" si="1473"/>
        <v>54.300060675279454</v>
      </c>
      <c r="EP248" s="244">
        <v>0</v>
      </c>
      <c r="EQ248" s="244">
        <v>1294.212</v>
      </c>
      <c r="ER248" s="244">
        <v>0</v>
      </c>
      <c r="ES248" s="244">
        <v>0</v>
      </c>
      <c r="ET248" s="244">
        <v>0</v>
      </c>
      <c r="EU248" s="243">
        <f t="shared" si="1261"/>
        <v>147.05090521927974</v>
      </c>
      <c r="EV248" s="243">
        <f t="shared" si="1474"/>
        <v>4.7399871112777516</v>
      </c>
      <c r="EW248" s="243">
        <f t="shared" si="1475"/>
        <v>125.43372336325514</v>
      </c>
      <c r="EX248" s="243">
        <f t="shared" si="1262"/>
        <v>72.063145260963992</v>
      </c>
      <c r="EY248" s="243">
        <f t="shared" si="1476"/>
        <v>1815.9912605762922</v>
      </c>
      <c r="EZ248" s="245">
        <f t="shared" si="1477"/>
        <v>1453.98</v>
      </c>
      <c r="FA248" s="245">
        <f t="shared" si="1477"/>
        <v>319.87559999999996</v>
      </c>
      <c r="FB248" s="245">
        <f t="shared" si="1477"/>
        <v>0</v>
      </c>
      <c r="FC248" s="245">
        <f t="shared" si="1478"/>
        <v>0</v>
      </c>
      <c r="FD248" s="245">
        <f t="shared" si="1479"/>
        <v>0</v>
      </c>
      <c r="FE248" s="245">
        <f t="shared" si="1480"/>
        <v>86.220664241594292</v>
      </c>
      <c r="FF248" s="245">
        <f t="shared" si="1481"/>
        <v>358.39641772698531</v>
      </c>
      <c r="FG248" s="245">
        <f t="shared" si="1482"/>
        <v>11.552423959722075</v>
      </c>
      <c r="FH248" s="245">
        <f t="shared" si="1483"/>
        <v>305.71044121430054</v>
      </c>
      <c r="FI248" s="245">
        <f t="shared" si="1484"/>
        <v>175.63423409842898</v>
      </c>
      <c r="FJ248" s="245">
        <f t="shared" si="1484"/>
        <v>4425.9826992804101</v>
      </c>
      <c r="FK248" s="244">
        <f t="shared" si="1263"/>
        <v>170.05088036872553</v>
      </c>
      <c r="FL248" s="244">
        <v>19.3215144748747</v>
      </c>
      <c r="FM248" s="243">
        <f t="shared" si="1485"/>
        <v>0.62280289566871094</v>
      </c>
      <c r="FN248" s="243">
        <f t="shared" si="1486"/>
        <v>16.481160030851754</v>
      </c>
      <c r="FO248" s="244">
        <v>9.4686197237437408</v>
      </c>
      <c r="FP248" s="244">
        <f t="shared" si="1487"/>
        <v>238.60921748081273</v>
      </c>
      <c r="FQ248" s="244">
        <f t="shared" si="1264"/>
        <v>4.2741600092677752</v>
      </c>
      <c r="FR248" s="244">
        <v>0.48563844131786099</v>
      </c>
      <c r="FS248" s="243">
        <f t="shared" si="1488"/>
        <v>1.5653898554076187E-2</v>
      </c>
      <c r="FT248" s="243">
        <f t="shared" si="1489"/>
        <v>0.4142472826807217</v>
      </c>
      <c r="FU248" s="244">
        <v>0.23798992206589301</v>
      </c>
      <c r="FV248" s="244">
        <f t="shared" si="1490"/>
        <v>5.9973460471818347</v>
      </c>
      <c r="FW248" s="270">
        <v>4.2106999999999999E-2</v>
      </c>
      <c r="FX248" s="243">
        <f t="shared" si="1491"/>
        <v>185.49769721596618</v>
      </c>
      <c r="FY248" s="243">
        <f t="shared" si="1492"/>
        <v>40.809493387512561</v>
      </c>
      <c r="FZ248" s="243">
        <f t="shared" si="1265"/>
        <v>0</v>
      </c>
      <c r="GA248" s="243">
        <f t="shared" si="1493"/>
        <v>0</v>
      </c>
      <c r="GB248" s="243">
        <f t="shared" si="1494"/>
        <v>0</v>
      </c>
      <c r="GC248" s="243">
        <f t="shared" si="1495"/>
        <v>3.278768322711354</v>
      </c>
      <c r="GD248" s="243">
        <f t="shared" si="1266"/>
        <v>26.086006841021899</v>
      </c>
      <c r="GE248" s="243">
        <f t="shared" si="1496"/>
        <v>0.84084716123825487</v>
      </c>
      <c r="GF248" s="243">
        <f t="shared" si="1497"/>
        <v>22.251239874174701</v>
      </c>
      <c r="GG248" s="243">
        <f t="shared" si="1267"/>
        <v>12.783598288360601</v>
      </c>
      <c r="GH248" s="247">
        <f t="shared" si="1498"/>
        <v>322.14667686668713</v>
      </c>
      <c r="GI248" s="244">
        <v>320</v>
      </c>
      <c r="GJ248" s="244">
        <v>4018.1</v>
      </c>
      <c r="GK248" s="244">
        <v>883.98199999999997</v>
      </c>
      <c r="GL248" s="244">
        <v>2464.59569139735</v>
      </c>
      <c r="GM248" s="244">
        <v>71.022008333333304</v>
      </c>
      <c r="GN248" s="271">
        <v>551.04999999999995</v>
      </c>
      <c r="GO248" s="243">
        <f t="shared" si="1499"/>
        <v>121.23099999999999</v>
      </c>
      <c r="GP248" s="243">
        <f t="shared" si="1268"/>
        <v>0</v>
      </c>
      <c r="GQ248" s="243">
        <f t="shared" si="1500"/>
        <v>0</v>
      </c>
      <c r="GR248" s="243">
        <f t="shared" si="1501"/>
        <v>0</v>
      </c>
      <c r="GS248" s="244">
        <v>10.922420032916699</v>
      </c>
      <c r="GT248" s="244">
        <v>5.6096950550333302</v>
      </c>
      <c r="GU248" s="245"/>
      <c r="GV248" s="243">
        <f t="shared" si="1269"/>
        <v>78.264296808092453</v>
      </c>
      <c r="GW248" s="243">
        <f t="shared" si="1502"/>
        <v>2.5227437912768242</v>
      </c>
      <c r="GX248" s="243">
        <f t="shared" si="1503"/>
        <v>66.759073263826892</v>
      </c>
      <c r="GY248" s="243">
        <f t="shared" si="1270"/>
        <v>38.353870594802117</v>
      </c>
      <c r="GZ248" s="243">
        <f t="shared" si="1504"/>
        <v>966.51753898901336</v>
      </c>
      <c r="HA248" s="244">
        <v>0</v>
      </c>
      <c r="HB248" s="244">
        <v>44</v>
      </c>
      <c r="HC248" s="244">
        <v>0</v>
      </c>
      <c r="HD248" s="244">
        <v>0</v>
      </c>
      <c r="HE248" s="244">
        <v>373.66</v>
      </c>
      <c r="HF248" s="243">
        <f t="shared" si="1505"/>
        <v>82.205200000000005</v>
      </c>
      <c r="HG248" s="243">
        <f t="shared" si="1271"/>
        <v>0</v>
      </c>
      <c r="HH248" s="244">
        <v>15.972771984145</v>
      </c>
      <c r="HI248" s="244">
        <v>364.66801909016698</v>
      </c>
      <c r="HJ248" s="243">
        <f t="shared" si="1272"/>
        <v>95.045450983941066</v>
      </c>
      <c r="HK248" s="243">
        <f t="shared" si="1273"/>
        <v>46.577572102912654</v>
      </c>
      <c r="HL248" s="243">
        <f t="shared" si="1274"/>
        <v>1173.7548169933989</v>
      </c>
      <c r="HM248" s="244">
        <v>300.08999999999997</v>
      </c>
      <c r="HN248" s="243">
        <f t="shared" si="1506"/>
        <v>66.019799999999989</v>
      </c>
      <c r="HO248" s="243">
        <f t="shared" si="1275"/>
        <v>0</v>
      </c>
      <c r="HP248" s="244">
        <v>12.94814073385</v>
      </c>
      <c r="HQ248" s="244">
        <v>300.63136297579001</v>
      </c>
      <c r="HR248" s="243">
        <f t="shared" si="1276"/>
        <v>77.227631468696401</v>
      </c>
      <c r="HS248" s="243">
        <f t="shared" si="1277"/>
        <v>37.845846758916814</v>
      </c>
      <c r="HT248" s="243">
        <f t="shared" si="1278"/>
        <v>953.71533832470368</v>
      </c>
      <c r="HU248" s="244">
        <v>206.1</v>
      </c>
      <c r="HV248" s="243">
        <f t="shared" si="1507"/>
        <v>45.341999999999999</v>
      </c>
      <c r="HW248" s="243">
        <f t="shared" si="1279"/>
        <v>0</v>
      </c>
      <c r="HX248" s="244">
        <v>8.4179685745700006</v>
      </c>
      <c r="HY248" s="244">
        <v>461.35940309046998</v>
      </c>
      <c r="HZ248" s="243">
        <f t="shared" si="1280"/>
        <v>81.946359224782555</v>
      </c>
      <c r="IA248" s="243">
        <f t="shared" si="1281"/>
        <v>40.158286544491126</v>
      </c>
      <c r="IB248" s="243">
        <f t="shared" si="1282"/>
        <v>1011.9888209211763</v>
      </c>
      <c r="IC248" s="244">
        <v>79.430000000000007</v>
      </c>
      <c r="ID248" s="243">
        <f t="shared" si="1508"/>
        <v>17.474600000000002</v>
      </c>
      <c r="IE248" s="243">
        <f t="shared" si="1283"/>
        <v>0</v>
      </c>
      <c r="IF248" s="244">
        <v>3.5065551851999999</v>
      </c>
      <c r="IG248" s="244">
        <v>6.0877108707850001</v>
      </c>
      <c r="IH248" s="243">
        <f t="shared" si="1284"/>
        <v>12.10060999153108</v>
      </c>
      <c r="II248" s="243">
        <f t="shared" si="1285"/>
        <v>5.9299738023758053</v>
      </c>
      <c r="IJ248" s="243">
        <f t="shared" si="1509"/>
        <v>149.43533981987028</v>
      </c>
      <c r="IK248" s="244">
        <v>76.92</v>
      </c>
      <c r="IL248" s="243">
        <f t="shared" si="1510"/>
        <v>16.9224</v>
      </c>
      <c r="IM248" s="243">
        <f t="shared" si="1286"/>
        <v>0</v>
      </c>
      <c r="IN248" s="244">
        <v>3.5334076965349999</v>
      </c>
      <c r="IO248" s="244">
        <v>156.64498779424</v>
      </c>
      <c r="IP248" s="243">
        <f t="shared" si="1287"/>
        <v>28.862340884986384</v>
      </c>
      <c r="IQ248" s="243">
        <f t="shared" si="1288"/>
        <v>14.144156818788069</v>
      </c>
      <c r="IR248" s="243">
        <f t="shared" si="1511"/>
        <v>356.43275183345929</v>
      </c>
      <c r="IS248" s="244">
        <v>6.54</v>
      </c>
      <c r="IT248" s="243">
        <f t="shared" si="1512"/>
        <v>1.4388000000000001</v>
      </c>
      <c r="IU248" s="243">
        <f t="shared" si="1289"/>
        <v>0</v>
      </c>
      <c r="IV248" s="244">
        <v>0.28597829820500098</v>
      </c>
      <c r="IW248" s="244">
        <v>0.67852410135415397</v>
      </c>
      <c r="IX248" s="243">
        <f t="shared" si="1290"/>
        <v>1.0161555552760524</v>
      </c>
      <c r="IY248" s="243">
        <f t="shared" si="1291"/>
        <v>0.49797289774176035</v>
      </c>
      <c r="IZ248" s="243">
        <f t="shared" si="1513"/>
        <v>12.548917023092361</v>
      </c>
      <c r="JA248" s="244">
        <v>104.812625</v>
      </c>
      <c r="JB248" s="243">
        <f t="shared" si="1514"/>
        <v>23.058777499999998</v>
      </c>
      <c r="JC248" s="244">
        <v>761.74954166666703</v>
      </c>
      <c r="JD248" s="243">
        <f t="shared" si="1292"/>
        <v>0</v>
      </c>
      <c r="JE248" s="243">
        <f t="shared" si="1293"/>
        <v>101.08047610572201</v>
      </c>
      <c r="JF248" s="243">
        <f t="shared" si="1294"/>
        <v>49.535071013619451</v>
      </c>
      <c r="JG248" s="243">
        <f t="shared" si="1515"/>
        <v>1248.2837895432101</v>
      </c>
      <c r="JH248" s="244">
        <v>0</v>
      </c>
      <c r="JI248" s="243">
        <f t="shared" si="1516"/>
        <v>0</v>
      </c>
      <c r="JJ248" s="244">
        <v>0</v>
      </c>
      <c r="JK248" s="243">
        <f t="shared" si="1295"/>
        <v>0</v>
      </c>
      <c r="JL248" s="243">
        <f t="shared" si="1296"/>
        <v>0</v>
      </c>
      <c r="JM248" s="243">
        <f t="shared" si="1297"/>
        <v>0</v>
      </c>
      <c r="JN248" s="243">
        <f t="shared" si="1517"/>
        <v>0</v>
      </c>
      <c r="JO248" s="244">
        <v>30.7628571428572</v>
      </c>
      <c r="JP248" s="243">
        <f t="shared" si="1518"/>
        <v>6.7678285714285842</v>
      </c>
      <c r="JQ248" s="244">
        <v>37.479238095238202</v>
      </c>
      <c r="JR248" s="243">
        <f t="shared" si="1298"/>
        <v>0</v>
      </c>
      <c r="JS248" s="243">
        <f t="shared" si="1299"/>
        <v>8.5227746278196364</v>
      </c>
      <c r="JT248" s="243">
        <f t="shared" si="1300"/>
        <v>4.1766349218671808</v>
      </c>
      <c r="JU248" s="243">
        <f t="shared" si="1519"/>
        <v>105.25120003105295</v>
      </c>
      <c r="JV248" s="244">
        <v>36.407738095238201</v>
      </c>
      <c r="JW248" s="243">
        <f t="shared" si="1520"/>
        <v>8.0097023809524046</v>
      </c>
      <c r="JX248" s="244">
        <v>74.695833333333496</v>
      </c>
      <c r="JY248" s="243">
        <f t="shared" si="1301"/>
        <v>0</v>
      </c>
      <c r="JZ248" s="243">
        <f t="shared" si="1302"/>
        <v>13.533883735680433</v>
      </c>
      <c r="KA248" s="243">
        <f t="shared" si="1303"/>
        <v>6.6323578772602279</v>
      </c>
      <c r="KB248" s="243">
        <f t="shared" si="1521"/>
        <v>167.13541850695773</v>
      </c>
      <c r="KC248" s="244">
        <v>347.36666666666702</v>
      </c>
      <c r="KD248" s="243">
        <f t="shared" si="1522"/>
        <v>76.420666666666747</v>
      </c>
      <c r="KE248" s="244">
        <v>173.73333333333301</v>
      </c>
      <c r="KF248" s="243">
        <f t="shared" si="1304"/>
        <v>0</v>
      </c>
      <c r="KG248" s="243">
        <f t="shared" si="1305"/>
        <v>67.891469805998454</v>
      </c>
      <c r="KH248" s="243">
        <f t="shared" si="1306"/>
        <v>33.270606823633265</v>
      </c>
      <c r="KI248" s="243">
        <f t="shared" si="1523"/>
        <v>838.41929195555815</v>
      </c>
      <c r="KJ248" s="244">
        <v>159.18997777777801</v>
      </c>
      <c r="KK248" s="243">
        <f t="shared" si="1524"/>
        <v>35.02179511111116</v>
      </c>
      <c r="KL248" s="244">
        <v>154.30302222222201</v>
      </c>
      <c r="KM248" s="243">
        <f t="shared" si="1307"/>
        <v>0</v>
      </c>
      <c r="KN248" s="243">
        <f t="shared" si="1308"/>
        <v>39.598934412137048</v>
      </c>
      <c r="KO248" s="243">
        <f t="shared" si="1309"/>
        <v>19.405686476162415</v>
      </c>
      <c r="KP248" s="243">
        <f t="shared" si="1525"/>
        <v>489.02329919929281</v>
      </c>
      <c r="KQ248" s="243">
        <f t="shared" si="1526"/>
        <v>1721.2798646825406</v>
      </c>
      <c r="KR248" s="243">
        <f t="shared" si="1526"/>
        <v>378.68157023015885</v>
      </c>
      <c r="KS248" s="243">
        <f t="shared" si="1527"/>
        <v>2536.6957990461051</v>
      </c>
      <c r="KT248" s="243">
        <f t="shared" si="1528"/>
        <v>0</v>
      </c>
      <c r="KU248" s="243">
        <f t="shared" si="1529"/>
        <v>0</v>
      </c>
      <c r="KV248" s="243">
        <f t="shared" si="1530"/>
        <v>0</v>
      </c>
      <c r="KW248" s="243">
        <f t="shared" si="1531"/>
        <v>526.82608679657108</v>
      </c>
      <c r="KX248" s="243">
        <f t="shared" si="1532"/>
        <v>16.981526618805482</v>
      </c>
      <c r="KY248" s="243">
        <f t="shared" si="1533"/>
        <v>449.38014854956094</v>
      </c>
      <c r="KZ248" s="243">
        <f t="shared" si="1534"/>
        <v>258.17416603776877</v>
      </c>
      <c r="LA248" s="243">
        <f t="shared" si="1534"/>
        <v>6505.9889841517715</v>
      </c>
      <c r="LB248" s="244">
        <v>230.83</v>
      </c>
      <c r="LC248" s="243">
        <f t="shared" si="1535"/>
        <v>50.782600000000002</v>
      </c>
      <c r="LD248" s="243">
        <f t="shared" si="1310"/>
        <v>0</v>
      </c>
      <c r="LE248" s="243">
        <f t="shared" si="1536"/>
        <v>0</v>
      </c>
      <c r="LF248" s="243">
        <f t="shared" si="1537"/>
        <v>0</v>
      </c>
      <c r="LG248" s="244">
        <v>20.966265986675001</v>
      </c>
      <c r="LH248" s="243">
        <f t="shared" si="1311"/>
        <v>34.379604070711522</v>
      </c>
      <c r="LI248" s="243">
        <f t="shared" si="1538"/>
        <v>1.1081800546756464</v>
      </c>
      <c r="LJ248" s="243">
        <f t="shared" si="1539"/>
        <v>29.325638899762982</v>
      </c>
      <c r="LK248" s="243">
        <f t="shared" si="1312"/>
        <v>16.847923502869332</v>
      </c>
      <c r="LL248" s="243">
        <f t="shared" si="1540"/>
        <v>424.56767227230711</v>
      </c>
      <c r="LM248" s="243">
        <f t="shared" si="1313"/>
        <v>0.54166666784117723</v>
      </c>
      <c r="LN248" s="244">
        <v>6.1545228937110799E-2</v>
      </c>
      <c r="LO248" s="243">
        <f t="shared" si="1541"/>
        <v>1.9838272432769494E-3</v>
      </c>
      <c r="LP248" s="243">
        <f t="shared" si="1542"/>
        <v>5.2497787819218517E-2</v>
      </c>
      <c r="LQ248" s="243">
        <f t="shared" si="1314"/>
        <v>3.0160594838914402E-2</v>
      </c>
      <c r="LR248" s="243">
        <f t="shared" si="1543"/>
        <v>0.7600469899406429</v>
      </c>
      <c r="LS248" s="244">
        <v>2268.8242009999999</v>
      </c>
      <c r="LT248" s="243">
        <f t="shared" si="1315"/>
        <v>257.78825458306608</v>
      </c>
      <c r="LU248" s="243">
        <f t="shared" si="1544"/>
        <v>8.3094558468744246</v>
      </c>
      <c r="LV248" s="243">
        <f t="shared" si="1545"/>
        <v>219.89215614450521</v>
      </c>
      <c r="LW248" s="243">
        <f t="shared" si="1316"/>
        <v>126.33062277915332</v>
      </c>
      <c r="LX248" s="243">
        <f t="shared" si="1546"/>
        <v>3183.5316940346629</v>
      </c>
      <c r="LY248" s="245">
        <f t="shared" si="1317"/>
        <v>2192.7976047547018</v>
      </c>
      <c r="LZ248" s="244">
        <v>249.14996363953301</v>
      </c>
      <c r="MA248" s="249">
        <f t="shared" si="1547"/>
        <v>8.0310122176104155</v>
      </c>
      <c r="MB248" s="249">
        <f t="shared" si="1548"/>
        <v>212.52373501899979</v>
      </c>
      <c r="MC248" s="249">
        <f t="shared" si="1318"/>
        <v>122.09737841971173</v>
      </c>
      <c r="MD248" s="247">
        <f t="shared" si="1549"/>
        <v>3076.8539361767357</v>
      </c>
      <c r="ME248" s="250">
        <f t="shared" si="1550"/>
        <v>29279.402328557062</v>
      </c>
      <c r="MF248" s="251">
        <f t="shared" si="1597"/>
        <v>8974.9392255161802</v>
      </c>
      <c r="MG248" s="252" t="e">
        <f t="shared" si="1551"/>
        <v>#REF!</v>
      </c>
      <c r="MH248" s="252" t="e">
        <f t="shared" si="1598"/>
        <v>#REF!</v>
      </c>
      <c r="MI248" s="252">
        <f t="shared" si="1552"/>
        <v>2268.8242009999999</v>
      </c>
      <c r="MJ248" s="252">
        <f t="shared" si="1553"/>
        <v>2192.7976047547018</v>
      </c>
      <c r="MK248" s="252">
        <f t="shared" si="1599"/>
        <v>1870.6601666666666</v>
      </c>
      <c r="ML248" s="252">
        <f t="shared" si="1554"/>
        <v>780.7</v>
      </c>
      <c r="MM248" s="252">
        <f t="shared" si="1555"/>
        <v>141.19999999999999</v>
      </c>
      <c r="MN248" s="252">
        <f t="shared" si="1556"/>
        <v>1294.212</v>
      </c>
      <c r="MO248" s="252">
        <f t="shared" si="1557"/>
        <v>170.05088036872553</v>
      </c>
      <c r="MP248" s="253">
        <f t="shared" si="1558"/>
        <v>4.2741600092677752</v>
      </c>
      <c r="MQ248" s="254">
        <f t="shared" si="1600"/>
        <v>0</v>
      </c>
      <c r="MR248" s="255">
        <f t="shared" si="1559"/>
        <v>0</v>
      </c>
      <c r="MS248" s="255">
        <f t="shared" si="1601"/>
        <v>0</v>
      </c>
      <c r="MT248" s="255">
        <f t="shared" si="1602"/>
        <v>2517.966839765571</v>
      </c>
      <c r="MU248" s="255">
        <f t="shared" si="1319"/>
        <v>81.163256692069453</v>
      </c>
      <c r="MV248" s="255">
        <f t="shared" si="1560"/>
        <v>2620.3327736484143</v>
      </c>
      <c r="MW248" s="255" t="e">
        <f t="shared" si="1320"/>
        <v>#REF!</v>
      </c>
      <c r="MX248" s="255" t="e">
        <f t="shared" si="1321"/>
        <v>#REF!</v>
      </c>
      <c r="MY248" s="256" t="e">
        <f t="shared" si="1561"/>
        <v>#REF!</v>
      </c>
      <c r="MZ248" s="254">
        <f t="shared" si="1562"/>
        <v>1891.2517817062273</v>
      </c>
      <c r="NA248" s="255">
        <f t="shared" si="1322"/>
        <v>2131.4407579829181</v>
      </c>
      <c r="NB248" s="255">
        <f t="shared" si="1563"/>
        <v>6.3113448280721602</v>
      </c>
      <c r="NC248" s="255">
        <f t="shared" si="1323"/>
        <v>7.8260675868094784</v>
      </c>
      <c r="ND248" s="255">
        <f t="shared" si="1564"/>
        <v>1919.0573664441627</v>
      </c>
      <c r="NE248" s="255">
        <f t="shared" si="1630"/>
        <v>0.98551081107624394</v>
      </c>
      <c r="NF248" s="256">
        <f t="shared" si="1603"/>
        <v>3.2887734042919745E-3</v>
      </c>
      <c r="NG248" s="257">
        <f t="shared" si="1604"/>
        <v>1.125949178623713</v>
      </c>
      <c r="NH248" s="254">
        <f t="shared" si="1565"/>
        <v>2466.1324216494627</v>
      </c>
      <c r="NI248" s="255">
        <f t="shared" si="1324"/>
        <v>2779.3312391989443</v>
      </c>
      <c r="NJ248" s="255" t="e">
        <f t="shared" si="1566"/>
        <v>#REF!</v>
      </c>
      <c r="NK248" s="255" t="e">
        <f t="shared" si="1325"/>
        <v>#REF!</v>
      </c>
      <c r="NL248" s="255">
        <f t="shared" si="1567"/>
        <v>2651.3718323747703</v>
      </c>
      <c r="NM248" s="255">
        <f t="shared" si="1605"/>
        <v>0.93013450302842171</v>
      </c>
      <c r="NN248" s="256" t="e">
        <f t="shared" si="1606"/>
        <v>#REF!</v>
      </c>
      <c r="NO248" s="257" t="e">
        <f t="shared" si="1631"/>
        <v>#REF!</v>
      </c>
      <c r="NP248" s="254">
        <f t="shared" si="1568"/>
        <v>252.90597847110163</v>
      </c>
      <c r="NQ248" s="255">
        <f t="shared" si="1326"/>
        <v>285.02503773693155</v>
      </c>
      <c r="NR248" s="255">
        <f t="shared" si="1569"/>
        <v>222.42505782174351</v>
      </c>
      <c r="NS248" s="255">
        <f t="shared" si="1327"/>
        <v>275.80707169896192</v>
      </c>
      <c r="NT248" s="255">
        <f t="shared" si="1570"/>
        <v>2381.9254248976195</v>
      </c>
      <c r="NU248" s="255">
        <f t="shared" si="1571"/>
        <v>0.10617711865684129</v>
      </c>
      <c r="NV248" s="256">
        <f t="shared" si="1572"/>
        <v>9.3380361742981033E-2</v>
      </c>
      <c r="NW248" s="257">
        <f t="shared" si="1328"/>
        <v>1.0358957808877343</v>
      </c>
      <c r="NX248" s="254">
        <f t="shared" si="1573"/>
        <v>55.124101260555264</v>
      </c>
      <c r="NY248" s="255">
        <f t="shared" si="1329"/>
        <v>62.12486212064578</v>
      </c>
      <c r="NZ248" s="255">
        <f t="shared" si="1574"/>
        <v>0.19550740553924079</v>
      </c>
      <c r="OA248" s="255">
        <f t="shared" si="1330"/>
        <v>0.24242918286865858</v>
      </c>
      <c r="OB248" s="255">
        <f t="shared" si="1575"/>
        <v>59.446906644311881</v>
      </c>
      <c r="OC248" s="255">
        <f t="shared" si="1607"/>
        <v>0.92728292138695767</v>
      </c>
      <c r="OD248" s="256">
        <f t="shared" si="1608"/>
        <v>3.2887734042919745E-3</v>
      </c>
      <c r="OE248" s="257">
        <f t="shared" si="1609"/>
        <v>1.1185542366331735</v>
      </c>
      <c r="OF248" s="254">
        <f t="shared" si="1576"/>
        <v>92.31088226057696</v>
      </c>
      <c r="OG248" s="255">
        <f t="shared" si="1331"/>
        <v>104.03436430767023</v>
      </c>
      <c r="OH248" s="255">
        <f t="shared" si="1577"/>
        <v>2.85927493932566</v>
      </c>
      <c r="OI248" s="255">
        <f t="shared" si="1332"/>
        <v>3.5455009247638185</v>
      </c>
      <c r="OJ248" s="255">
        <f t="shared" si="1578"/>
        <v>869.40466484987917</v>
      </c>
      <c r="OK248" s="255">
        <f t="shared" si="1632"/>
        <v>0.10617711865684129</v>
      </c>
      <c r="OL248" s="256">
        <f t="shared" si="1643"/>
        <v>3.2887734042919741E-3</v>
      </c>
      <c r="OM248" s="257">
        <f t="shared" si="1644"/>
        <v>1.0142737996864488</v>
      </c>
      <c r="ON248" s="280">
        <f t="shared" si="1645"/>
        <v>1111.0861098318371</v>
      </c>
      <c r="OO248" s="254">
        <f t="shared" si="1579"/>
        <v>16.695653356210403</v>
      </c>
      <c r="OP248" s="255">
        <f t="shared" si="1333"/>
        <v>18.816001332449126</v>
      </c>
      <c r="OQ248" s="255">
        <f t="shared" si="1580"/>
        <v>0.51713798057228522</v>
      </c>
      <c r="OR248" s="255">
        <f t="shared" si="1334"/>
        <v>0.64125109590963369</v>
      </c>
      <c r="OS248" s="255">
        <f t="shared" si="1581"/>
        <v>157.24342087460346</v>
      </c>
      <c r="OT248" s="255">
        <f t="shared" ref="OT248:OT270" si="1657">OO248/OS248</f>
        <v>0.10617711865684128</v>
      </c>
      <c r="OU248" s="256">
        <f t="shared" ref="OU248:OU270" si="1658">OQ248/OS248</f>
        <v>3.2887734042919736E-3</v>
      </c>
      <c r="OV248" s="257">
        <f t="shared" ref="OV248:OV270" si="1659">1+OT248*(OP248-OO248)/OO248+OU248*(OR248-OQ248)/OQ248</f>
        <v>1.0142737996864488</v>
      </c>
      <c r="OW248" s="280">
        <f>CU248*OV248</f>
        <v>200.9547312773862</v>
      </c>
      <c r="OX248" s="254">
        <f t="shared" si="1582"/>
        <v>2146.8223382814467</v>
      </c>
      <c r="OY248" s="255">
        <f t="shared" si="1335"/>
        <v>2419.4687752431905</v>
      </c>
      <c r="OZ248" s="255">
        <f t="shared" si="1583"/>
        <v>11.552423959722075</v>
      </c>
      <c r="PA248" s="255">
        <f t="shared" si="1336"/>
        <v>14.325005710055374</v>
      </c>
      <c r="PB248" s="255">
        <f t="shared" si="1584"/>
        <v>3512.6846819685793</v>
      </c>
      <c r="PC248" s="255">
        <f t="shared" si="1218"/>
        <v>0.61116283772966618</v>
      </c>
      <c r="PD248" s="259">
        <f t="shared" si="1337"/>
        <v>3.2887734042919741E-3</v>
      </c>
      <c r="PE248" s="257">
        <f t="shared" si="1219"/>
        <v>1.0784069860086978</v>
      </c>
      <c r="PF248" s="254">
        <f t="shared" si="1338"/>
        <v>20.107015237639139</v>
      </c>
      <c r="PG248" s="255">
        <f t="shared" si="1339"/>
        <v>22.66060617281931</v>
      </c>
      <c r="PH248" s="255">
        <f t="shared" si="1585"/>
        <v>0.62280289566871094</v>
      </c>
      <c r="PI248" s="255">
        <f t="shared" si="1340"/>
        <v>0.77227559062920159</v>
      </c>
      <c r="PJ248" s="255">
        <f t="shared" si="1341"/>
        <v>189.37239482604184</v>
      </c>
      <c r="PK248" s="255">
        <f t="shared" si="1610"/>
        <v>0.1061771186666859</v>
      </c>
      <c r="PL248" s="259">
        <f t="shared" si="1611"/>
        <v>3.2887734045969051E-3</v>
      </c>
      <c r="PM248" s="257">
        <f t="shared" si="1612"/>
        <v>1.0142737996877724</v>
      </c>
      <c r="PN248" s="254">
        <f t="shared" si="1342"/>
        <v>0.50538168487048041</v>
      </c>
      <c r="PO248" s="255">
        <f t="shared" si="1343"/>
        <v>0.56956515884903147</v>
      </c>
      <c r="PP248" s="255">
        <f t="shared" si="1586"/>
        <v>1.5653898554076187E-2</v>
      </c>
      <c r="PQ248" s="255">
        <f t="shared" si="1344"/>
        <v>1.9410834207054473E-2</v>
      </c>
      <c r="PR248" s="255">
        <f t="shared" si="1345"/>
        <v>4.7597984501443138</v>
      </c>
      <c r="PS248" s="255">
        <f t="shared" si="1613"/>
        <v>0.10617711866668589</v>
      </c>
      <c r="PT248" s="259">
        <f t="shared" si="1614"/>
        <v>3.2887734045969051E-3</v>
      </c>
      <c r="PU248" s="257">
        <f t="shared" si="1615"/>
        <v>1.0142737996877724</v>
      </c>
      <c r="PV248" s="254">
        <f t="shared" si="1346"/>
        <v>253.45370324997188</v>
      </c>
      <c r="PW248" s="255">
        <f t="shared" si="1347"/>
        <v>285.64232356271833</v>
      </c>
      <c r="PX248" s="255">
        <f t="shared" si="1348"/>
        <v>0.84084716123825487</v>
      </c>
      <c r="PY248" s="255">
        <f t="shared" si="1349"/>
        <v>1.0426504799354361</v>
      </c>
      <c r="PZ248" s="255">
        <f t="shared" si="1350"/>
        <v>255.67196576721201</v>
      </c>
      <c r="QA248" s="255">
        <f t="shared" si="1587"/>
        <v>0.99132379449352748</v>
      </c>
      <c r="QB248" s="259">
        <f t="shared" si="1351"/>
        <v>3.2887734042919741E-3</v>
      </c>
      <c r="QC248" s="257">
        <f t="shared" si="1588"/>
        <v>1.1266874275177081</v>
      </c>
      <c r="QD248" s="254">
        <f t="shared" si="1352"/>
        <v>753.72706938186877</v>
      </c>
      <c r="QE248" s="255">
        <f t="shared" si="1353"/>
        <v>849.45040719336612</v>
      </c>
      <c r="QF248" s="255">
        <f t="shared" si="1354"/>
        <v>2.5227437912768242</v>
      </c>
      <c r="QG248" s="255">
        <f t="shared" si="1355"/>
        <v>3.1282023011832623</v>
      </c>
      <c r="QH248" s="255">
        <f t="shared" si="1356"/>
        <v>767.07741189604235</v>
      </c>
      <c r="QI248" s="255">
        <f t="shared" si="1616"/>
        <v>0.98259583412686535</v>
      </c>
      <c r="QJ248" s="259">
        <f t="shared" si="1617"/>
        <v>3.2887734042919745E-3</v>
      </c>
      <c r="QK248" s="257">
        <f t="shared" si="1618"/>
        <v>1.1255789765511419</v>
      </c>
      <c r="QL248" s="254">
        <f t="shared" si="1357"/>
        <v>2648.2052161431639</v>
      </c>
      <c r="QM248" s="255">
        <f t="shared" si="1358"/>
        <v>2984.5272785933457</v>
      </c>
      <c r="QN248" s="255">
        <f t="shared" si="1359"/>
        <v>16.981526618805482</v>
      </c>
      <c r="QO248" s="255">
        <f t="shared" si="1360"/>
        <v>21.057093007318798</v>
      </c>
      <c r="QP248" s="255">
        <f t="shared" si="1589"/>
        <v>5163.4833207553747</v>
      </c>
      <c r="QQ248" s="255">
        <f t="shared" si="1590"/>
        <v>0.51287184476772041</v>
      </c>
      <c r="QR248" s="259">
        <f t="shared" si="1361"/>
        <v>3.2887734042919745E-3</v>
      </c>
      <c r="QS248" s="257">
        <f t="shared" si="1591"/>
        <v>1.0659240299025305</v>
      </c>
      <c r="QT248" s="254">
        <f t="shared" si="1362"/>
        <v>317.38987945771089</v>
      </c>
      <c r="QU248" s="255">
        <f t="shared" si="1363"/>
        <v>357.69839414884018</v>
      </c>
      <c r="QV248" s="255">
        <f t="shared" si="1364"/>
        <v>1.1081800546756464</v>
      </c>
      <c r="QW248" s="255">
        <f t="shared" si="1365"/>
        <v>1.3741432677978016</v>
      </c>
      <c r="QX248" s="255">
        <f t="shared" si="1366"/>
        <v>336.95847005738659</v>
      </c>
      <c r="QY248" s="255">
        <f t="shared" si="1619"/>
        <v>0.94192580885014399</v>
      </c>
      <c r="QZ248" s="259">
        <f t="shared" si="1620"/>
        <v>3.2887734042919736E-3</v>
      </c>
      <c r="RA248" s="257">
        <f t="shared" si="1621"/>
        <v>1.1204138833409985</v>
      </c>
      <c r="RB248" s="254">
        <f t="shared" si="1367"/>
        <v>6.4047301139446594E-2</v>
      </c>
      <c r="RC248" s="255">
        <f t="shared" si="1368"/>
        <v>7.2181308384156317E-2</v>
      </c>
      <c r="RD248" s="255">
        <f t="shared" si="1592"/>
        <v>1.9838272432769494E-3</v>
      </c>
      <c r="RE248" s="255">
        <f t="shared" si="1369"/>
        <v>2.4599457816634174E-3</v>
      </c>
      <c r="RF248" s="255">
        <f t="shared" si="1370"/>
        <v>0.60321189677828801</v>
      </c>
      <c r="RG248" s="255">
        <f t="shared" si="1622"/>
        <v>0.1061771186568413</v>
      </c>
      <c r="RH248" s="259">
        <f t="shared" si="1623"/>
        <v>3.2887734042919745E-3</v>
      </c>
      <c r="RI248" s="257">
        <f t="shared" si="1624"/>
        <v>1.0142737996864488</v>
      </c>
      <c r="RJ248" s="254">
        <f t="shared" si="1371"/>
        <v>268.26843049629633</v>
      </c>
      <c r="RK248" s="255">
        <f t="shared" si="1372"/>
        <v>302.33852116932599</v>
      </c>
      <c r="RL248" s="255">
        <f t="shared" si="1593"/>
        <v>8.3094558468744246</v>
      </c>
      <c r="RM248" s="255">
        <f t="shared" si="1373"/>
        <v>10.303725250124286</v>
      </c>
      <c r="RN248" s="255">
        <f t="shared" si="1374"/>
        <v>2526.6124555830656</v>
      </c>
      <c r="RO248" s="255">
        <f t="shared" si="1625"/>
        <v>0.1061771186568413</v>
      </c>
      <c r="RP248" s="259">
        <f t="shared" si="1626"/>
        <v>3.2887734042919749E-3</v>
      </c>
      <c r="RQ248" s="257">
        <f t="shared" si="1627"/>
        <v>1.0142737996864488</v>
      </c>
      <c r="RR248" s="254">
        <f t="shared" si="1375"/>
        <v>259.27895672317976</v>
      </c>
      <c r="RS248" s="255">
        <f t="shared" si="1376"/>
        <v>292.20738422702357</v>
      </c>
      <c r="RT248" s="255">
        <f t="shared" si="1594"/>
        <v>8.0310122176104155</v>
      </c>
      <c r="RU248" s="255">
        <f t="shared" si="1377"/>
        <v>9.9584551498369152</v>
      </c>
      <c r="RV248" s="255">
        <f t="shared" si="1378"/>
        <v>2441.9475683942346</v>
      </c>
      <c r="RW248" s="255">
        <f t="shared" si="1633"/>
        <v>0.1061771186568413</v>
      </c>
      <c r="RX248" s="259">
        <f t="shared" si="1634"/>
        <v>3.2887734042919741E-3</v>
      </c>
      <c r="RY248" s="257">
        <f t="shared" si="1635"/>
        <v>1.0142737996864488</v>
      </c>
      <c r="RZ248" s="281">
        <f t="shared" si="1646"/>
        <v>3120.7723329261839</v>
      </c>
      <c r="SA248" s="242" t="e">
        <f t="shared" si="1379"/>
        <v>#REF!</v>
      </c>
      <c r="SB248" s="242">
        <f t="shared" si="1380"/>
        <v>0.36413196436690881</v>
      </c>
      <c r="SC248" s="242">
        <f t="shared" si="1381"/>
        <v>0.27865596505880053</v>
      </c>
      <c r="SD248" s="242">
        <f t="shared" si="1382"/>
        <v>1.0961831519005101E-2</v>
      </c>
      <c r="SE248" s="242">
        <f t="shared" si="1383"/>
        <v>0.11025156202591699</v>
      </c>
      <c r="SF248" s="262">
        <f t="shared" si="1647"/>
        <v>0.38966937264681906</v>
      </c>
      <c r="SG248" s="242">
        <f t="shared" si="1384"/>
        <v>1.9981193853823041E-2</v>
      </c>
      <c r="SH248" s="262">
        <f t="shared" si="1636"/>
        <v>3.2084772736094398E-2</v>
      </c>
      <c r="SI248" s="242">
        <f t="shared" si="1385"/>
        <v>0.54880131517982633</v>
      </c>
      <c r="SJ248" s="242">
        <f t="shared" si="1386"/>
        <v>2.1705459313318329E-2</v>
      </c>
      <c r="SK248" s="242">
        <f t="shared" si="1387"/>
        <v>5.0713689984388619E-4</v>
      </c>
      <c r="SL248" s="242">
        <f t="shared" si="1388"/>
        <v>4.8672896868764991E-2</v>
      </c>
      <c r="SM248" s="242">
        <f t="shared" si="1389"/>
        <v>0.1453122458727524</v>
      </c>
      <c r="SN248" s="242">
        <f t="shared" si="1390"/>
        <v>0.7630950130072216</v>
      </c>
      <c r="SO248" s="242">
        <f t="shared" si="1391"/>
        <v>6.2631136078761807E-2</v>
      </c>
      <c r="SP248" s="242">
        <f t="shared" si="1392"/>
        <v>1.0142737996864489E-4</v>
      </c>
      <c r="SQ248" s="242">
        <f t="shared" si="1393"/>
        <v>0.28937231505054384</v>
      </c>
      <c r="SR248" s="242">
        <f t="shared" si="1394"/>
        <v>0.30975921842424148</v>
      </c>
      <c r="SS248" s="242" t="e">
        <f t="shared" si="1395"/>
        <v>#REF!</v>
      </c>
      <c r="ST248" s="242" t="e">
        <f t="shared" si="1396"/>
        <v>#REF!</v>
      </c>
      <c r="SU248" s="242" t="e">
        <f t="shared" si="1628"/>
        <v>#REF!</v>
      </c>
      <c r="SV248" s="242" t="e">
        <f t="shared" si="1629"/>
        <v>#REF!</v>
      </c>
      <c r="SW248" s="242" t="e">
        <f t="shared" si="1397"/>
        <v>#REF!</v>
      </c>
      <c r="SX248" s="242" t="e">
        <f t="shared" si="1397"/>
        <v>#REF!</v>
      </c>
      <c r="SY248" s="242" t="e">
        <f t="shared" si="1397"/>
        <v>#REF!</v>
      </c>
      <c r="SZ248" s="263" t="e">
        <f t="shared" si="1222"/>
        <v>#REF!</v>
      </c>
      <c r="TA248" s="264">
        <f t="shared" si="1398"/>
        <v>4882.3032000000003</v>
      </c>
      <c r="TB248" s="264">
        <f t="shared" si="1399"/>
        <v>3608.1738</v>
      </c>
      <c r="TC248" s="264">
        <f t="shared" si="1400"/>
        <v>3001.2330000000002</v>
      </c>
      <c r="TD248" s="264">
        <f t="shared" si="1401"/>
        <v>109.3386</v>
      </c>
      <c r="TE248" s="264">
        <f t="shared" si="1401"/>
        <v>1120.17524</v>
      </c>
      <c r="TF248" s="264">
        <f t="shared" si="1648"/>
        <v>203.01244</v>
      </c>
      <c r="TG248" s="264">
        <f t="shared" si="1403"/>
        <v>5677.7973000000002</v>
      </c>
      <c r="TH248" s="264">
        <f t="shared" si="1404"/>
        <v>238.75979999999998</v>
      </c>
      <c r="TI248" s="264">
        <f t="shared" si="1405"/>
        <v>5.5785</v>
      </c>
      <c r="TJ248" s="264">
        <f t="shared" si="1406"/>
        <v>481.98240000000004</v>
      </c>
      <c r="TK248" s="264">
        <f t="shared" si="1407"/>
        <v>1440.3687</v>
      </c>
      <c r="TL248" s="264">
        <f t="shared" si="1408"/>
        <v>7987.2963</v>
      </c>
      <c r="TM248" s="264">
        <f t="shared" si="1409"/>
        <v>623.67629999999997</v>
      </c>
      <c r="TN248" s="264">
        <f t="shared" si="1410"/>
        <v>1.1157000000000001</v>
      </c>
      <c r="TO248" s="264">
        <f t="shared" si="1411"/>
        <v>3183.0920999999998</v>
      </c>
      <c r="TP248" s="264">
        <f t="shared" si="1411"/>
        <v>3147.2080800000003</v>
      </c>
      <c r="TQ248" s="264"/>
      <c r="TR248" s="264"/>
      <c r="TS248" s="264" t="e">
        <f t="shared" si="1412"/>
        <v>#REF!</v>
      </c>
      <c r="TT248" s="264">
        <f t="shared" si="1413"/>
        <v>4062.6203264416017</v>
      </c>
      <c r="TU248" s="264">
        <f t="shared" si="1414"/>
        <v>3108.9646021610374</v>
      </c>
      <c r="TV248" s="264">
        <f t="shared" si="1415"/>
        <v>122.30115425753991</v>
      </c>
      <c r="TW248" s="264">
        <f t="shared" si="1415"/>
        <v>1136.1643969894799</v>
      </c>
      <c r="TX248" s="264">
        <f t="shared" si="1416"/>
        <v>205.91019890241722</v>
      </c>
      <c r="TY248" s="264">
        <f t="shared" si="1417"/>
        <v>6122.9762734613223</v>
      </c>
      <c r="TZ248" s="264">
        <f t="shared" si="1418"/>
        <v>242.1678095586926</v>
      </c>
      <c r="UA248" s="264">
        <f t="shared" si="1419"/>
        <v>5.6581263915582385</v>
      </c>
      <c r="UB248" s="264">
        <f t="shared" si="1420"/>
        <v>543.04351036481103</v>
      </c>
      <c r="UC248" s="264">
        <f t="shared" si="1421"/>
        <v>1621.2487272022986</v>
      </c>
      <c r="UD248" s="264">
        <f t="shared" si="1422"/>
        <v>8513.8510601215712</v>
      </c>
      <c r="UE248" s="264">
        <f t="shared" si="1423"/>
        <v>698.77558523074549</v>
      </c>
      <c r="UF248" s="264">
        <f t="shared" si="1424"/>
        <v>1.131625278310171</v>
      </c>
      <c r="UG248" s="264">
        <f t="shared" si="1425"/>
        <v>3228.5269190189174</v>
      </c>
      <c r="UH248" s="264">
        <f t="shared" si="1425"/>
        <v>3192.1306977054937</v>
      </c>
      <c r="UI248" s="191"/>
      <c r="UJ248" s="282" t="e">
        <f t="shared" si="1649"/>
        <v>#REF!</v>
      </c>
      <c r="UK248" s="282">
        <f t="shared" si="1650"/>
        <v>983.68200000000013</v>
      </c>
      <c r="UL248" s="283" t="e">
        <f t="shared" si="1651"/>
        <v>#REF!</v>
      </c>
      <c r="UM248" s="284">
        <f>487.79+487.79+465.27+684.03+487.79</f>
        <v>2612.67</v>
      </c>
      <c r="UN248" s="282">
        <f t="shared" si="1652"/>
        <v>2743.3035</v>
      </c>
      <c r="UO248" s="283">
        <f t="shared" si="1653"/>
        <v>2.7888113231715121</v>
      </c>
      <c r="UP248" s="283" t="e">
        <f t="shared" si="1656"/>
        <v>#REF!</v>
      </c>
      <c r="UQ248" s="283" t="e">
        <f t="shared" si="1654"/>
        <v>#REF!</v>
      </c>
      <c r="UR248" s="285" t="e">
        <f t="shared" si="1655"/>
        <v>#REF!</v>
      </c>
      <c r="US248" s="293" t="e">
        <f>UJ248</f>
        <v>#REF!</v>
      </c>
      <c r="UT248" s="282">
        <f>CP248*1.05*1.2</f>
        <v>177.91199999999998</v>
      </c>
      <c r="UU248" s="283" t="e">
        <f>UT248/US248</f>
        <v>#REF!</v>
      </c>
      <c r="UV248" s="290">
        <f>75.55+75.55+75.55+75.55</f>
        <v>302.2</v>
      </c>
      <c r="UW248" s="282">
        <f>UV248*1.05</f>
        <v>317.31</v>
      </c>
      <c r="UX248" s="283">
        <f>UV248/UT248</f>
        <v>1.6985925626152256</v>
      </c>
      <c r="UY248" s="283" t="e">
        <f>UU248*(UV248-UT248)/UT248</f>
        <v>#REF!</v>
      </c>
      <c r="UZ248" s="283" t="e">
        <f>(1+UY248)*ST248-ST248</f>
        <v>#REF!</v>
      </c>
      <c r="VA248" s="285" t="e">
        <f>UZ248+SG248</f>
        <v>#REF!</v>
      </c>
      <c r="VB248" s="128">
        <v>4.9790000000000001</v>
      </c>
      <c r="VC248" s="129">
        <v>1.0555710817550434</v>
      </c>
      <c r="VD248" s="130">
        <f t="shared" si="1637"/>
        <v>5.2556884160583612</v>
      </c>
      <c r="VE248" s="128">
        <f>'[1]17% Управителю (Форма)'!AC9</f>
        <v>0.47199999999999998</v>
      </c>
      <c r="VF248" s="128">
        <f>'[1]17% Управителю (Форма)'!AC10</f>
        <v>0.311</v>
      </c>
      <c r="VG248" s="128">
        <f>'[1]17% Управителю (Форма)'!AC11</f>
        <v>0.35</v>
      </c>
      <c r="VH248" s="128">
        <f>'[1]17% Управителю (Форма)'!AC12</f>
        <v>1.4999999999999999E-2</v>
      </c>
      <c r="VI248" s="128">
        <f>'[1]17% Управителю (Форма)'!AC13</f>
        <v>0.40799999999999997</v>
      </c>
      <c r="VJ248" s="128">
        <f t="shared" ref="VJ248:VJ273" si="1660">VI248*VC248</f>
        <v>0.43067300135605768</v>
      </c>
      <c r="VK248" s="128">
        <v>0</v>
      </c>
      <c r="VL248" s="128">
        <v>0.41399999999999998</v>
      </c>
      <c r="VM248" s="131">
        <v>1.4999999999999999E-2</v>
      </c>
      <c r="VN248" s="128">
        <v>1E-3</v>
      </c>
      <c r="VO248" s="132">
        <v>0.02</v>
      </c>
      <c r="VP248" s="128">
        <v>5.7000000000000002E-2</v>
      </c>
      <c r="VQ248" s="128">
        <v>0.92900000000000005</v>
      </c>
      <c r="VR248" s="128">
        <v>8.7999999999999995E-2</v>
      </c>
      <c r="VS248" s="128">
        <v>1E-3</v>
      </c>
      <c r="VT248" s="128">
        <v>0.221</v>
      </c>
      <c r="VU248" s="128">
        <v>0.24399999999999999</v>
      </c>
      <c r="VV248" s="128">
        <v>0.60299999999999998</v>
      </c>
    </row>
    <row r="249" spans="1:594" ht="23.1" customHeight="1" thickBot="1" x14ac:dyDescent="0.35">
      <c r="A249" s="275">
        <v>5</v>
      </c>
      <c r="B249" s="276" t="s">
        <v>213</v>
      </c>
      <c r="C249" s="277" t="s">
        <v>209</v>
      </c>
      <c r="D249" s="267">
        <v>3493.2</v>
      </c>
      <c r="E249" s="239"/>
      <c r="F249" s="240">
        <f t="shared" si="1426"/>
        <v>3493.2</v>
      </c>
      <c r="G249" s="287">
        <v>3098.3</v>
      </c>
      <c r="H249" s="268">
        <f>2203</f>
        <v>2203</v>
      </c>
      <c r="I249" s="269">
        <v>3.5503999999999998</v>
      </c>
      <c r="J249" s="269">
        <v>4.0021000000000004</v>
      </c>
      <c r="K249" s="269">
        <f t="shared" si="1640"/>
        <v>2.4945000000000008</v>
      </c>
      <c r="L249" s="269">
        <f t="shared" si="1221"/>
        <v>2.8856000000000011</v>
      </c>
      <c r="M249" s="269">
        <v>0.80430000000000001</v>
      </c>
      <c r="N249" s="269">
        <v>0.3911</v>
      </c>
      <c r="O249" s="269">
        <v>0.66479999999999995</v>
      </c>
      <c r="P249" s="269">
        <v>1.14E-2</v>
      </c>
      <c r="Q249" s="269">
        <v>0.1555</v>
      </c>
      <c r="R249" s="269">
        <v>1.66E-2</v>
      </c>
      <c r="S249" s="269">
        <v>0.55289999999999995</v>
      </c>
      <c r="T249" s="269">
        <v>3.3700000000000001E-2</v>
      </c>
      <c r="U249" s="269">
        <v>8.0000000000000004E-4</v>
      </c>
      <c r="V249" s="269">
        <v>9.0800000000000006E-2</v>
      </c>
      <c r="W249" s="269">
        <v>5.8900000000000001E-2</v>
      </c>
      <c r="X249" s="269">
        <v>0.61360000000000003</v>
      </c>
      <c r="Y249" s="269">
        <v>7.1300000000000002E-2</v>
      </c>
      <c r="Z249" s="269">
        <v>2.0000000000000001E-4</v>
      </c>
      <c r="AA249" s="269">
        <v>0.25659999999999999</v>
      </c>
      <c r="AB249" s="269">
        <v>0.27960000000000002</v>
      </c>
      <c r="AC249" s="244">
        <v>523.37</v>
      </c>
      <c r="AD249" s="243">
        <f t="shared" ref="AD249:AD273" si="1661">AC249*0.22</f>
        <v>115.1414</v>
      </c>
      <c r="AE249" s="243">
        <f t="shared" si="1223"/>
        <v>0</v>
      </c>
      <c r="AF249" s="243">
        <f t="shared" si="1427"/>
        <v>0</v>
      </c>
      <c r="AG249" s="243">
        <f t="shared" si="1428"/>
        <v>0</v>
      </c>
      <c r="AH249" s="244">
        <v>14.040397122291701</v>
      </c>
      <c r="AI249" s="243">
        <f t="shared" si="1224"/>
        <v>74.144214757165571</v>
      </c>
      <c r="AJ249" s="243">
        <f t="shared" si="1429"/>
        <v>2.3899385168742033</v>
      </c>
      <c r="AK249" s="243">
        <f t="shared" si="1430"/>
        <v>63.244662853097111</v>
      </c>
      <c r="AL249" s="243">
        <f t="shared" si="1225"/>
        <v>36.334800593972865</v>
      </c>
      <c r="AM249" s="243">
        <f t="shared" si="1431"/>
        <v>915.63697496811619</v>
      </c>
      <c r="AN249" s="244">
        <v>1030.0999999999999</v>
      </c>
      <c r="AO249" s="244">
        <v>226.62200000000001</v>
      </c>
      <c r="AP249" s="243">
        <f t="shared" si="1432"/>
        <v>0</v>
      </c>
      <c r="AQ249" s="243">
        <f t="shared" si="1433"/>
        <v>0</v>
      </c>
      <c r="AR249" s="243">
        <f t="shared" si="1434"/>
        <v>0</v>
      </c>
      <c r="AS249" s="244">
        <v>113.651722810975</v>
      </c>
      <c r="AT249" s="244" t="e">
        <f t="shared" si="1226"/>
        <v>#REF!</v>
      </c>
      <c r="AU249" s="243">
        <f t="shared" si="1227"/>
        <v>155.70454950817037</v>
      </c>
      <c r="AV249" s="243">
        <f t="shared" si="1435"/>
        <v>5.0189256348710494</v>
      </c>
      <c r="AW249" s="243">
        <f t="shared" si="1436"/>
        <v>132.81524081939116</v>
      </c>
      <c r="AX249" s="243">
        <f t="shared" si="1228"/>
        <v>76.303913615957271</v>
      </c>
      <c r="AY249" s="243">
        <f t="shared" si="1437"/>
        <v>1922.8586231221229</v>
      </c>
      <c r="AZ249" s="244">
        <v>284</v>
      </c>
      <c r="BA249" s="243">
        <f t="shared" si="1438"/>
        <v>1447.595333333333</v>
      </c>
      <c r="BB249" s="243">
        <f t="shared" si="1439"/>
        <v>150.96351333333331</v>
      </c>
      <c r="BC249" s="243">
        <f t="shared" si="1440"/>
        <v>120.77081066666665</v>
      </c>
      <c r="BD249" s="243">
        <f t="shared" si="1441"/>
        <v>30.192702666666662</v>
      </c>
      <c r="BE249" s="244">
        <v>56.611317499999998</v>
      </c>
      <c r="BF249" s="243">
        <f t="shared" si="1442"/>
        <v>45.289054</v>
      </c>
      <c r="BG249" s="243">
        <f t="shared" si="1443"/>
        <v>11.322263499999998</v>
      </c>
      <c r="BH249" s="243">
        <f t="shared" si="1229"/>
        <v>188.06367962331686</v>
      </c>
      <c r="BI249" s="243">
        <f t="shared" si="1444"/>
        <v>6.061978443347364</v>
      </c>
      <c r="BJ249" s="243">
        <f t="shared" si="1445"/>
        <v>160.41742503638912</v>
      </c>
      <c r="BK249" s="243">
        <f t="shared" si="1230"/>
        <v>92.161692189499163</v>
      </c>
      <c r="BL249" s="243">
        <f t="shared" si="1446"/>
        <v>2322.4746431753788</v>
      </c>
      <c r="BM249" s="244">
        <v>14.46</v>
      </c>
      <c r="BN249" s="243">
        <f t="shared" si="1447"/>
        <v>3.1812</v>
      </c>
      <c r="BO249" s="243">
        <f t="shared" si="1231"/>
        <v>0</v>
      </c>
      <c r="BP249" s="243">
        <f t="shared" si="1448"/>
        <v>0</v>
      </c>
      <c r="BQ249" s="243">
        <f t="shared" si="1449"/>
        <v>0</v>
      </c>
      <c r="BR249" s="244">
        <v>1.9304811093583301</v>
      </c>
      <c r="BS249" s="243">
        <f t="shared" si="1232"/>
        <v>2.2237727851342899</v>
      </c>
      <c r="BT249" s="243">
        <f t="shared" si="1450"/>
        <v>7.1680309102679252E-2</v>
      </c>
      <c r="BU249" s="243">
        <f t="shared" si="1451"/>
        <v>1.8968676183075872</v>
      </c>
      <c r="BV249" s="243">
        <f t="shared" si="1233"/>
        <v>1.0897726947246311</v>
      </c>
      <c r="BW249" s="243">
        <f t="shared" si="1452"/>
        <v>27.4622719070607</v>
      </c>
      <c r="BX249" s="244">
        <v>343.51</v>
      </c>
      <c r="BY249" s="243">
        <f t="shared" si="1234"/>
        <v>39.030279777868529</v>
      </c>
      <c r="BZ249" s="243">
        <f t="shared" si="1453"/>
        <v>1.2580882982038648</v>
      </c>
      <c r="CA249" s="243">
        <f t="shared" si="1454"/>
        <v>33.292643177865585</v>
      </c>
      <c r="CB249" s="243">
        <f t="shared" si="1235"/>
        <v>19.127013988893427</v>
      </c>
      <c r="CC249" s="243">
        <f t="shared" si="1455"/>
        <v>482.00075252011436</v>
      </c>
      <c r="CD249" s="245">
        <v>343.18</v>
      </c>
      <c r="CE249" s="243">
        <f t="shared" si="1236"/>
        <v>44.484544999999997</v>
      </c>
      <c r="CF249" s="243">
        <f t="shared" si="1456"/>
        <v>1.4338991632634297</v>
      </c>
      <c r="CG249" s="243">
        <f t="shared" si="1457"/>
        <v>37.945105493568235</v>
      </c>
      <c r="CH249" s="243">
        <f t="shared" si="1237"/>
        <v>19.383227250000001</v>
      </c>
      <c r="CI249" s="243">
        <f t="shared" si="1641"/>
        <v>488.45732669999995</v>
      </c>
      <c r="CJ249" s="245">
        <f>689.52</f>
        <v>689.52</v>
      </c>
      <c r="CK249" s="243">
        <f t="shared" si="1238"/>
        <v>44.484544999999997</v>
      </c>
      <c r="CL249" s="243">
        <f t="shared" si="1459"/>
        <v>1.4338991632634297</v>
      </c>
      <c r="CM249" s="243">
        <f t="shared" si="1460"/>
        <v>37.945105493568235</v>
      </c>
      <c r="CN249" s="243">
        <f t="shared" si="1239"/>
        <v>36.700227250000005</v>
      </c>
      <c r="CO249" s="243">
        <f t="shared" si="1642"/>
        <v>924.8457267</v>
      </c>
      <c r="CP249" s="244">
        <v>36.729999999999997</v>
      </c>
      <c r="CQ249" s="243">
        <f t="shared" si="1240"/>
        <v>4.1733346226925301</v>
      </c>
      <c r="CR249" s="243">
        <f t="shared" si="1595"/>
        <v>0.13452179905396627</v>
      </c>
      <c r="CS249" s="243">
        <f t="shared" si="1462"/>
        <v>3.559834601388614</v>
      </c>
      <c r="CT249" s="243">
        <f t="shared" si="1241"/>
        <v>2.0451667311346262</v>
      </c>
      <c r="CU249" s="243">
        <f t="shared" si="1463"/>
        <v>51.538201624592581</v>
      </c>
      <c r="CV249" s="245">
        <v>82.66</v>
      </c>
      <c r="CW249" s="243">
        <f t="shared" si="1242"/>
        <v>4.7565349999999995</v>
      </c>
      <c r="CX249" s="243">
        <f t="shared" si="1596"/>
        <v>0.1533204747071869</v>
      </c>
      <c r="CY249" s="243">
        <f t="shared" si="1464"/>
        <v>4.0573017518522354</v>
      </c>
      <c r="CZ249" s="243">
        <f t="shared" si="1243"/>
        <v>4.37082675</v>
      </c>
      <c r="DA249" s="243">
        <f t="shared" si="1465"/>
        <v>110.1448341</v>
      </c>
      <c r="DB249" s="244">
        <v>32.94</v>
      </c>
      <c r="DC249" s="243">
        <f t="shared" si="1466"/>
        <v>7.2467999999999995</v>
      </c>
      <c r="DD249" s="243">
        <f t="shared" si="1244"/>
        <v>0</v>
      </c>
      <c r="DE249" s="244">
        <v>1.3686632171199999</v>
      </c>
      <c r="DF249" s="244">
        <v>0.19682805312500001</v>
      </c>
      <c r="DG249" s="243">
        <f t="shared" si="1245"/>
        <v>4.7439772048694948</v>
      </c>
      <c r="DH249" s="243">
        <f t="shared" si="1246"/>
        <v>2.324813423755725</v>
      </c>
      <c r="DI249" s="243">
        <f t="shared" si="1467"/>
        <v>58.585298278644267</v>
      </c>
      <c r="DJ249" s="244">
        <v>280.14</v>
      </c>
      <c r="DK249" s="243">
        <f t="shared" si="1468"/>
        <v>61.630800000000001</v>
      </c>
      <c r="DL249" s="243">
        <f t="shared" si="1247"/>
        <v>0</v>
      </c>
      <c r="DM249" s="244">
        <v>11.989219930340001</v>
      </c>
      <c r="DN249" s="244">
        <v>9.1676877189166692</v>
      </c>
      <c r="DO249" s="243">
        <f t="shared" si="1248"/>
        <v>41.236557796544396</v>
      </c>
      <c r="DP249" s="243">
        <f t="shared" si="1249"/>
        <v>20.208213272290056</v>
      </c>
      <c r="DQ249" s="243">
        <f t="shared" si="1469"/>
        <v>509.24697446170933</v>
      </c>
      <c r="DR249" s="244">
        <v>37.24</v>
      </c>
      <c r="DS249" s="243">
        <f t="shared" si="1470"/>
        <v>8.1928000000000001</v>
      </c>
      <c r="DT249" s="243">
        <f t="shared" si="1250"/>
        <v>0</v>
      </c>
      <c r="DU249" s="244">
        <v>1.57537259866</v>
      </c>
      <c r="DV249" s="244">
        <v>0</v>
      </c>
      <c r="DW249" s="243">
        <f t="shared" si="1251"/>
        <v>5.3411607474950742</v>
      </c>
      <c r="DX249" s="243">
        <f t="shared" si="1252"/>
        <v>2.6174666673077542</v>
      </c>
      <c r="DY249" s="243">
        <f t="shared" si="1253"/>
        <v>65.960160016155399</v>
      </c>
      <c r="DZ249" s="244">
        <v>156.28</v>
      </c>
      <c r="EA249" s="243">
        <f t="shared" si="1471"/>
        <v>34.381599999999999</v>
      </c>
      <c r="EB249" s="243">
        <f t="shared" si="1254"/>
        <v>0</v>
      </c>
      <c r="EC249" s="244">
        <v>6.4641783338149903</v>
      </c>
      <c r="ED249" s="244">
        <v>9.4217197000000003E-2</v>
      </c>
      <c r="EE249" s="243">
        <f t="shared" si="1255"/>
        <v>22.408522614647872</v>
      </c>
      <c r="EF249" s="243">
        <f t="shared" si="1256"/>
        <v>10.981425907273143</v>
      </c>
      <c r="EG249" s="243">
        <f t="shared" si="1257"/>
        <v>276.73193286328319</v>
      </c>
      <c r="EH249" s="244">
        <v>6.13</v>
      </c>
      <c r="EI249" s="243">
        <f t="shared" si="1472"/>
        <v>1.3486</v>
      </c>
      <c r="EJ249" s="243">
        <f t="shared" si="1258"/>
        <v>0</v>
      </c>
      <c r="EK249" s="244">
        <v>0.258614129985</v>
      </c>
      <c r="EL249" s="244">
        <v>0</v>
      </c>
      <c r="EM249" s="243">
        <f t="shared" si="1259"/>
        <v>0.87911744110678647</v>
      </c>
      <c r="EN249" s="243">
        <f t="shared" si="1260"/>
        <v>0.43081657855458932</v>
      </c>
      <c r="EO249" s="243">
        <f t="shared" si="1473"/>
        <v>10.85657777957565</v>
      </c>
      <c r="EP249" s="244">
        <v>0</v>
      </c>
      <c r="EQ249" s="244">
        <v>405.21120000000002</v>
      </c>
      <c r="ER249" s="244">
        <v>0</v>
      </c>
      <c r="ES249" s="244">
        <v>0</v>
      </c>
      <c r="ET249" s="244">
        <v>0</v>
      </c>
      <c r="EU249" s="243">
        <f t="shared" si="1261"/>
        <v>46.040891109795467</v>
      </c>
      <c r="EV249" s="243">
        <f t="shared" si="1474"/>
        <v>1.4840658758730343</v>
      </c>
      <c r="EW249" s="243">
        <f t="shared" si="1475"/>
        <v>39.272661329436488</v>
      </c>
      <c r="EX249" s="243">
        <f t="shared" si="1262"/>
        <v>22.562604555489777</v>
      </c>
      <c r="EY249" s="243">
        <f t="shared" si="1476"/>
        <v>568.57763479834227</v>
      </c>
      <c r="EZ249" s="245">
        <f t="shared" si="1477"/>
        <v>512.73</v>
      </c>
      <c r="FA249" s="245">
        <f t="shared" si="1477"/>
        <v>112.8006</v>
      </c>
      <c r="FB249" s="245">
        <f t="shared" si="1477"/>
        <v>0</v>
      </c>
      <c r="FC249" s="245">
        <f t="shared" si="1478"/>
        <v>0</v>
      </c>
      <c r="FD249" s="245">
        <f t="shared" si="1479"/>
        <v>0</v>
      </c>
      <c r="FE249" s="245">
        <f t="shared" si="1480"/>
        <v>31.114781178961657</v>
      </c>
      <c r="FF249" s="245">
        <f t="shared" si="1481"/>
        <v>120.6502269144591</v>
      </c>
      <c r="FG249" s="245">
        <f t="shared" si="1482"/>
        <v>3.8889969408518361</v>
      </c>
      <c r="FH249" s="245">
        <f t="shared" si="1483"/>
        <v>102.91407022578508</v>
      </c>
      <c r="FI249" s="245">
        <f t="shared" si="1484"/>
        <v>59.125340404671043</v>
      </c>
      <c r="FJ249" s="245">
        <f t="shared" si="1484"/>
        <v>1489.9585781977103</v>
      </c>
      <c r="FK249" s="244">
        <f t="shared" si="1263"/>
        <v>83.823700181757147</v>
      </c>
      <c r="FL249" s="244">
        <v>9.5242131818874292</v>
      </c>
      <c r="FM249" s="243">
        <f t="shared" si="1485"/>
        <v>0.30700013481650568</v>
      </c>
      <c r="FN249" s="243">
        <f t="shared" si="1486"/>
        <v>8.1241085849018297</v>
      </c>
      <c r="FO249" s="244">
        <v>4.6673956590943702</v>
      </c>
      <c r="FP249" s="244">
        <f t="shared" si="1487"/>
        <v>117.61837082728672</v>
      </c>
      <c r="FQ249" s="244">
        <f t="shared" si="1264"/>
        <v>2.1164000045890448</v>
      </c>
      <c r="FR249" s="244">
        <v>0.24046951850307899</v>
      </c>
      <c r="FS249" s="243">
        <f t="shared" si="1488"/>
        <v>7.7512098049316858E-3</v>
      </c>
      <c r="FT249" s="243">
        <f t="shared" si="1489"/>
        <v>0.2051193565672503</v>
      </c>
      <c r="FU249" s="244">
        <v>0.117843475925154</v>
      </c>
      <c r="FV249" s="244">
        <f t="shared" si="1490"/>
        <v>2.9696555988207334</v>
      </c>
      <c r="FW249" s="270">
        <v>2.7442999999999999E-2</v>
      </c>
      <c r="FX249" s="243">
        <f t="shared" si="1491"/>
        <v>122.11594876369278</v>
      </c>
      <c r="FY249" s="243">
        <f t="shared" si="1492"/>
        <v>26.865508728012411</v>
      </c>
      <c r="FZ249" s="243">
        <f t="shared" si="1265"/>
        <v>0</v>
      </c>
      <c r="GA249" s="243">
        <f t="shared" si="1493"/>
        <v>0</v>
      </c>
      <c r="GB249" s="243">
        <f t="shared" si="1494"/>
        <v>0</v>
      </c>
      <c r="GC249" s="243">
        <f t="shared" si="1495"/>
        <v>2.1369187802542968</v>
      </c>
      <c r="GD249" s="243">
        <f t="shared" si="1266"/>
        <v>17.170366235253084</v>
      </c>
      <c r="GE249" s="243">
        <f t="shared" si="1496"/>
        <v>0.5534635405994609</v>
      </c>
      <c r="GF249" s="243">
        <f t="shared" si="1497"/>
        <v>14.64624080475321</v>
      </c>
      <c r="GG249" s="243">
        <f t="shared" si="1267"/>
        <v>8.414437125360628</v>
      </c>
      <c r="GH249" s="247">
        <f t="shared" si="1498"/>
        <v>212.04381555908782</v>
      </c>
      <c r="GI249" s="244">
        <v>234</v>
      </c>
      <c r="GJ249" s="244">
        <v>4058.61</v>
      </c>
      <c r="GK249" s="244">
        <v>892.89419999999996</v>
      </c>
      <c r="GL249" s="244">
        <v>2489.4434481626199</v>
      </c>
      <c r="GM249" s="244">
        <v>71.022008333333304</v>
      </c>
      <c r="GN249" s="271">
        <v>78.86</v>
      </c>
      <c r="GO249" s="243">
        <f t="shared" si="1499"/>
        <v>17.3492</v>
      </c>
      <c r="GP249" s="243">
        <f t="shared" si="1268"/>
        <v>0</v>
      </c>
      <c r="GQ249" s="243">
        <f t="shared" si="1500"/>
        <v>0</v>
      </c>
      <c r="GR249" s="243">
        <f t="shared" si="1501"/>
        <v>0</v>
      </c>
      <c r="GS249" s="244">
        <v>1.5753729486666701</v>
      </c>
      <c r="GT249" s="244">
        <v>0.52242458222499999</v>
      </c>
      <c r="GU249" s="245"/>
      <c r="GV249" s="243">
        <f t="shared" si="1269"/>
        <v>11.169833826534694</v>
      </c>
      <c r="GW249" s="243">
        <f t="shared" si="1502"/>
        <v>0.36004449135446143</v>
      </c>
      <c r="GX249" s="243">
        <f t="shared" si="1503"/>
        <v>9.5278151747643136</v>
      </c>
      <c r="GY249" s="243">
        <f t="shared" si="1270"/>
        <v>5.4738415678713181</v>
      </c>
      <c r="GZ249" s="243">
        <f t="shared" si="1504"/>
        <v>137.94080751035722</v>
      </c>
      <c r="HA249" s="244">
        <v>0</v>
      </c>
      <c r="HB249" s="244">
        <v>44</v>
      </c>
      <c r="HC249" s="244">
        <v>0</v>
      </c>
      <c r="HD249" s="244">
        <v>0</v>
      </c>
      <c r="HE249" s="244">
        <v>118.98</v>
      </c>
      <c r="HF249" s="243">
        <f t="shared" si="1505"/>
        <v>26.175599999999999</v>
      </c>
      <c r="HG249" s="243">
        <f t="shared" si="1271"/>
        <v>0</v>
      </c>
      <c r="HH249" s="244">
        <v>5.0737033731899999</v>
      </c>
      <c r="HI249" s="244">
        <v>117.49283973049999</v>
      </c>
      <c r="HJ249" s="243">
        <f t="shared" si="1272"/>
        <v>30.419114867303936</v>
      </c>
      <c r="HK249" s="243">
        <f t="shared" si="1273"/>
        <v>14.907062898549697</v>
      </c>
      <c r="HL249" s="243">
        <f t="shared" si="1274"/>
        <v>375.65798504345236</v>
      </c>
      <c r="HM249" s="244">
        <v>104.44</v>
      </c>
      <c r="HN249" s="243">
        <f t="shared" si="1506"/>
        <v>22.976800000000001</v>
      </c>
      <c r="HO249" s="243">
        <f t="shared" si="1275"/>
        <v>0</v>
      </c>
      <c r="HP249" s="244">
        <v>4.5034143992200004</v>
      </c>
      <c r="HQ249" s="244">
        <v>104.247063808749</v>
      </c>
      <c r="HR249" s="243">
        <f t="shared" si="1276"/>
        <v>26.833789242917945</v>
      </c>
      <c r="HS249" s="243">
        <f t="shared" si="1277"/>
        <v>13.150053372544347</v>
      </c>
      <c r="HT249" s="243">
        <f t="shared" si="1278"/>
        <v>331.38134498811752</v>
      </c>
      <c r="HU249" s="244">
        <v>60.93</v>
      </c>
      <c r="HV249" s="243">
        <f t="shared" si="1507"/>
        <v>13.4046</v>
      </c>
      <c r="HW249" s="243">
        <f t="shared" si="1279"/>
        <v>0</v>
      </c>
      <c r="HX249" s="244">
        <v>2.4887369891499902</v>
      </c>
      <c r="HY249" s="244">
        <v>136.641688099265</v>
      </c>
      <c r="HZ249" s="243">
        <f t="shared" si="1280"/>
        <v>24.254314727345815</v>
      </c>
      <c r="IA249" s="243">
        <f t="shared" si="1281"/>
        <v>11.88596699078804</v>
      </c>
      <c r="IB249" s="243">
        <f t="shared" si="1282"/>
        <v>299.52636816785855</v>
      </c>
      <c r="IC249" s="244">
        <v>29.41</v>
      </c>
      <c r="ID249" s="243">
        <f t="shared" si="1508"/>
        <v>6.4702000000000002</v>
      </c>
      <c r="IE249" s="243">
        <f t="shared" si="1283"/>
        <v>0</v>
      </c>
      <c r="IF249" s="244">
        <v>1.2891289968849999</v>
      </c>
      <c r="IG249" s="244">
        <v>2.8953739833066701</v>
      </c>
      <c r="IH249" s="243">
        <f t="shared" si="1284"/>
        <v>4.5522301142152601</v>
      </c>
      <c r="II249" s="243">
        <f t="shared" si="1285"/>
        <v>2.2308466547203465</v>
      </c>
      <c r="IJ249" s="243">
        <f t="shared" si="1509"/>
        <v>56.217335698952731</v>
      </c>
      <c r="IK249" s="244">
        <v>15.38</v>
      </c>
      <c r="IL249" s="243">
        <f t="shared" si="1510"/>
        <v>3.3836000000000004</v>
      </c>
      <c r="IM249" s="243">
        <f t="shared" si="1286"/>
        <v>0</v>
      </c>
      <c r="IN249" s="244">
        <v>0.70667395920499998</v>
      </c>
      <c r="IO249" s="244">
        <v>31.328997558847998</v>
      </c>
      <c r="IP249" s="243">
        <f t="shared" si="1287"/>
        <v>5.7719128405621865</v>
      </c>
      <c r="IQ249" s="243">
        <f t="shared" si="1288"/>
        <v>2.8285592179307595</v>
      </c>
      <c r="IR249" s="243">
        <f t="shared" si="1511"/>
        <v>71.279692291855127</v>
      </c>
      <c r="IS249" s="244">
        <v>3</v>
      </c>
      <c r="IT249" s="243">
        <f t="shared" si="1512"/>
        <v>0.66</v>
      </c>
      <c r="IU249" s="243">
        <f t="shared" si="1289"/>
        <v>0</v>
      </c>
      <c r="IV249" s="244">
        <v>0.13142001842500001</v>
      </c>
      <c r="IW249" s="244">
        <v>0.31183235296276002</v>
      </c>
      <c r="IX249" s="243">
        <f t="shared" si="1290"/>
        <v>0.4662195803745649</v>
      </c>
      <c r="IY249" s="243">
        <f t="shared" si="1291"/>
        <v>0.22847359758811625</v>
      </c>
      <c r="IZ249" s="243">
        <f t="shared" si="1513"/>
        <v>5.7575346592205294</v>
      </c>
      <c r="JA249" s="244">
        <v>28.293749999999999</v>
      </c>
      <c r="JB249" s="243">
        <f t="shared" si="1514"/>
        <v>6.2246249999999996</v>
      </c>
      <c r="JC249" s="244">
        <v>205.63124999999999</v>
      </c>
      <c r="JD249" s="243">
        <f t="shared" si="1292"/>
        <v>0</v>
      </c>
      <c r="JE249" s="243">
        <f t="shared" si="1293"/>
        <v>27.286271294286077</v>
      </c>
      <c r="JF249" s="243">
        <f t="shared" si="1294"/>
        <v>13.371794814714304</v>
      </c>
      <c r="JG249" s="243">
        <f t="shared" si="1515"/>
        <v>336.96922933080043</v>
      </c>
      <c r="JH249" s="244">
        <v>0</v>
      </c>
      <c r="JI249" s="243">
        <f t="shared" si="1516"/>
        <v>0</v>
      </c>
      <c r="JJ249" s="244">
        <v>0</v>
      </c>
      <c r="JK249" s="243">
        <f t="shared" si="1295"/>
        <v>0</v>
      </c>
      <c r="JL249" s="243">
        <f t="shared" si="1296"/>
        <v>0</v>
      </c>
      <c r="JM249" s="243">
        <f t="shared" si="1297"/>
        <v>0</v>
      </c>
      <c r="JN249" s="243">
        <f t="shared" si="1517"/>
        <v>0</v>
      </c>
      <c r="JO249" s="244">
        <v>13.614642857142901</v>
      </c>
      <c r="JP249" s="243">
        <f t="shared" si="1518"/>
        <v>2.9952214285714382</v>
      </c>
      <c r="JQ249" s="244">
        <v>16.587095238095198</v>
      </c>
      <c r="JR249" s="243">
        <f t="shared" si="1298"/>
        <v>0</v>
      </c>
      <c r="JS249" s="243">
        <f t="shared" si="1299"/>
        <v>3.7719036359607103</v>
      </c>
      <c r="JT249" s="243">
        <f t="shared" si="1300"/>
        <v>1.8484431579885126</v>
      </c>
      <c r="JU249" s="243">
        <f t="shared" si="1519"/>
        <v>46.580767581310518</v>
      </c>
      <c r="JV249" s="244">
        <v>2.2404761904761901</v>
      </c>
      <c r="JW249" s="243">
        <f t="shared" si="1520"/>
        <v>0.49290476190476179</v>
      </c>
      <c r="JX249" s="244">
        <v>4.59666666666668</v>
      </c>
      <c r="JY249" s="243">
        <f t="shared" si="1301"/>
        <v>0</v>
      </c>
      <c r="JZ249" s="243">
        <f t="shared" si="1302"/>
        <v>0.83285438373417986</v>
      </c>
      <c r="KA249" s="243">
        <f t="shared" si="1303"/>
        <v>0.40814510013909056</v>
      </c>
      <c r="KB249" s="243">
        <f t="shared" si="1521"/>
        <v>10.285256523505081</v>
      </c>
      <c r="KC249" s="244">
        <v>69.473333333333301</v>
      </c>
      <c r="KD249" s="243">
        <f t="shared" si="1522"/>
        <v>15.284133333333326</v>
      </c>
      <c r="KE249" s="244">
        <v>34.746666666666698</v>
      </c>
      <c r="KF249" s="243">
        <f t="shared" si="1304"/>
        <v>0</v>
      </c>
      <c r="KG249" s="243">
        <f t="shared" si="1305"/>
        <v>13.578293961199687</v>
      </c>
      <c r="KH249" s="243">
        <f t="shared" si="1306"/>
        <v>6.6541213647266506</v>
      </c>
      <c r="KI249" s="243">
        <f t="shared" si="1523"/>
        <v>167.68385839111158</v>
      </c>
      <c r="KJ249" s="244">
        <v>14.8251833333333</v>
      </c>
      <c r="KK249" s="243">
        <f t="shared" si="1524"/>
        <v>3.2615403333333259</v>
      </c>
      <c r="KL249" s="244">
        <v>14.3700666666667</v>
      </c>
      <c r="KM249" s="243">
        <f t="shared" si="1307"/>
        <v>0</v>
      </c>
      <c r="KN249" s="243">
        <f t="shared" si="1308"/>
        <v>3.6878041611645029</v>
      </c>
      <c r="KO249" s="243">
        <f t="shared" si="1309"/>
        <v>1.8072297247248912</v>
      </c>
      <c r="KP249" s="243">
        <f t="shared" si="1525"/>
        <v>45.542189063067255</v>
      </c>
      <c r="KQ249" s="243">
        <f t="shared" si="1526"/>
        <v>460.58738571428574</v>
      </c>
      <c r="KR249" s="243">
        <f t="shared" si="1526"/>
        <v>101.32922485714288</v>
      </c>
      <c r="KS249" s="243">
        <f t="shared" si="1527"/>
        <v>683.04261850780176</v>
      </c>
      <c r="KT249" s="243">
        <f t="shared" si="1528"/>
        <v>0</v>
      </c>
      <c r="KU249" s="243">
        <f t="shared" si="1529"/>
        <v>0</v>
      </c>
      <c r="KV249" s="243">
        <f t="shared" si="1530"/>
        <v>0</v>
      </c>
      <c r="KW249" s="243">
        <f t="shared" si="1531"/>
        <v>141.45470880906487</v>
      </c>
      <c r="KX249" s="243">
        <f t="shared" si="1532"/>
        <v>4.5596012862667301</v>
      </c>
      <c r="KY249" s="243">
        <f t="shared" si="1533"/>
        <v>120.66019441857713</v>
      </c>
      <c r="KZ249" s="243">
        <f t="shared" si="1534"/>
        <v>69.320696894414752</v>
      </c>
      <c r="LA249" s="243">
        <f t="shared" si="1534"/>
        <v>1746.8815617392515</v>
      </c>
      <c r="LB249" s="244">
        <v>92.22</v>
      </c>
      <c r="LC249" s="243">
        <f t="shared" si="1535"/>
        <v>20.288399999999999</v>
      </c>
      <c r="LD249" s="243">
        <f t="shared" si="1310"/>
        <v>0</v>
      </c>
      <c r="LE249" s="243">
        <f t="shared" si="1536"/>
        <v>0</v>
      </c>
      <c r="LF249" s="243">
        <f t="shared" si="1537"/>
        <v>0</v>
      </c>
      <c r="LG249" s="244">
        <v>8.4024104558499992</v>
      </c>
      <c r="LH249" s="243">
        <f t="shared" si="1311"/>
        <v>13.738123374168604</v>
      </c>
      <c r="LI249" s="243">
        <f t="shared" si="1538"/>
        <v>0.44282983249643504</v>
      </c>
      <c r="LJ249" s="243">
        <f t="shared" si="1539"/>
        <v>11.718553954333652</v>
      </c>
      <c r="LK249" s="243">
        <f t="shared" si="1312"/>
        <v>6.7324466915009298</v>
      </c>
      <c r="LL249" s="243">
        <f t="shared" si="1540"/>
        <v>169.65765662582342</v>
      </c>
      <c r="LM249" s="243">
        <f t="shared" si="1313"/>
        <v>0.54166666784117723</v>
      </c>
      <c r="LN249" s="244">
        <v>6.1545228937110799E-2</v>
      </c>
      <c r="LO249" s="243">
        <f t="shared" si="1541"/>
        <v>1.9838272432769494E-3</v>
      </c>
      <c r="LP249" s="243">
        <f t="shared" si="1542"/>
        <v>5.2497787819218517E-2</v>
      </c>
      <c r="LQ249" s="243">
        <f t="shared" si="1314"/>
        <v>3.0160594838914402E-2</v>
      </c>
      <c r="LR249" s="243">
        <f t="shared" si="1543"/>
        <v>0.7600469899406429</v>
      </c>
      <c r="LS249" s="244">
        <v>638.84646699999996</v>
      </c>
      <c r="LT249" s="243">
        <f t="shared" si="1315"/>
        <v>72.58698827432346</v>
      </c>
      <c r="LU249" s="243">
        <f t="shared" si="1544"/>
        <v>2.3397434266297386</v>
      </c>
      <c r="LV249" s="243">
        <f t="shared" si="1545"/>
        <v>61.916356063203629</v>
      </c>
      <c r="LW249" s="243">
        <f t="shared" si="1316"/>
        <v>35.571672763716172</v>
      </c>
      <c r="LX249" s="243">
        <f t="shared" si="1546"/>
        <v>896.40615364564758</v>
      </c>
      <c r="LY249" s="245">
        <f t="shared" si="1317"/>
        <v>617.43920133880988</v>
      </c>
      <c r="LZ249" s="244">
        <v>70.154652773070495</v>
      </c>
      <c r="MA249" s="249">
        <f t="shared" si="1547"/>
        <v>2.2613403803577676</v>
      </c>
      <c r="MB249" s="249">
        <f t="shared" si="1548"/>
        <v>59.841585439140935</v>
      </c>
      <c r="MC249" s="249">
        <f t="shared" si="1318"/>
        <v>34.379692705594017</v>
      </c>
      <c r="MD249" s="247">
        <f t="shared" si="1549"/>
        <v>866.36825618096918</v>
      </c>
      <c r="ME249" s="250">
        <f t="shared" si="1550"/>
        <v>11362.576370192281</v>
      </c>
      <c r="MF249" s="251">
        <f t="shared" si="1597"/>
        <v>3458.0208680631335</v>
      </c>
      <c r="MG249" s="252" t="e">
        <f t="shared" si="1551"/>
        <v>#REF!</v>
      </c>
      <c r="MH249" s="252" t="e">
        <f t="shared" si="1598"/>
        <v>#REF!</v>
      </c>
      <c r="MI249" s="252">
        <f t="shared" si="1552"/>
        <v>638.84646699999996</v>
      </c>
      <c r="MJ249" s="252">
        <f t="shared" si="1553"/>
        <v>617.43920133880988</v>
      </c>
      <c r="MK249" s="252">
        <f t="shared" si="1599"/>
        <v>1447.595333333333</v>
      </c>
      <c r="ML249" s="252">
        <f t="shared" si="1554"/>
        <v>343.51</v>
      </c>
      <c r="MM249" s="252">
        <f t="shared" si="1555"/>
        <v>36.729999999999997</v>
      </c>
      <c r="MN249" s="252">
        <f t="shared" si="1556"/>
        <v>405.21120000000002</v>
      </c>
      <c r="MO249" s="252">
        <f t="shared" si="1557"/>
        <v>83.823700181757147</v>
      </c>
      <c r="MP249" s="253">
        <f t="shared" si="1558"/>
        <v>2.1164000045890448</v>
      </c>
      <c r="MQ249" s="254">
        <f t="shared" si="1600"/>
        <v>0</v>
      </c>
      <c r="MR249" s="255">
        <f t="shared" si="1559"/>
        <v>0</v>
      </c>
      <c r="MS249" s="255">
        <f t="shared" si="1601"/>
        <v>0</v>
      </c>
      <c r="MT249" s="255">
        <f t="shared" si="1602"/>
        <v>966.13185032034562</v>
      </c>
      <c r="MU249" s="255">
        <f t="shared" si="1319"/>
        <v>31.141953947747307</v>
      </c>
      <c r="MV249" s="255">
        <f t="shared" si="1560"/>
        <v>1005.4091702397808</v>
      </c>
      <c r="MW249" s="255" t="e">
        <f t="shared" si="1320"/>
        <v>#REF!</v>
      </c>
      <c r="MX249" s="255" t="e">
        <f t="shared" si="1321"/>
        <v>#REF!</v>
      </c>
      <c r="MY249" s="256" t="e">
        <f t="shared" si="1561"/>
        <v>#REF!</v>
      </c>
      <c r="MZ249" s="254">
        <f t="shared" si="1562"/>
        <v>715.66988868077851</v>
      </c>
      <c r="NA249" s="255">
        <f t="shared" si="1322"/>
        <v>806.55996454323736</v>
      </c>
      <c r="NB249" s="255">
        <f t="shared" si="1563"/>
        <v>2.3899385168742033</v>
      </c>
      <c r="NC249" s="255">
        <f t="shared" si="1323"/>
        <v>2.9635237609240122</v>
      </c>
      <c r="ND249" s="255">
        <f t="shared" si="1564"/>
        <v>726.69601187945727</v>
      </c>
      <c r="NE249" s="255">
        <f t="shared" si="1630"/>
        <v>0.98482704869927407</v>
      </c>
      <c r="NF249" s="256">
        <f t="shared" si="1603"/>
        <v>3.2887734042919736E-3</v>
      </c>
      <c r="NG249" s="257">
        <f t="shared" si="1604"/>
        <v>1.1258623408018378</v>
      </c>
      <c r="NH249" s="254">
        <f t="shared" si="1565"/>
        <v>1418.7565937996571</v>
      </c>
      <c r="NI249" s="255">
        <f t="shared" si="1324"/>
        <v>1598.9386812122136</v>
      </c>
      <c r="NJ249" s="255" t="e">
        <f t="shared" si="1566"/>
        <v>#REF!</v>
      </c>
      <c r="NK249" s="255" t="e">
        <f t="shared" si="1325"/>
        <v>#REF!</v>
      </c>
      <c r="NL249" s="255">
        <f t="shared" si="1567"/>
        <v>1526.0782723191451</v>
      </c>
      <c r="NM249" s="255">
        <f t="shared" si="1605"/>
        <v>0.92967485320632104</v>
      </c>
      <c r="NN249" s="256" t="e">
        <f t="shared" si="1606"/>
        <v>#REF!</v>
      </c>
      <c r="NO249" s="257" t="e">
        <f t="shared" si="1631"/>
        <v>#REF!</v>
      </c>
      <c r="NP249" s="254">
        <f t="shared" si="1568"/>
        <v>195.70925854439471</v>
      </c>
      <c r="NQ249" s="255">
        <f t="shared" si="1326"/>
        <v>220.56433437953285</v>
      </c>
      <c r="NR249" s="255">
        <f t="shared" si="1569"/>
        <v>172.121843110014</v>
      </c>
      <c r="NS249" s="255">
        <f t="shared" si="1327"/>
        <v>213.43108545641735</v>
      </c>
      <c r="NT249" s="255">
        <f t="shared" si="1570"/>
        <v>1843.233843789983</v>
      </c>
      <c r="NU249" s="255">
        <f t="shared" si="1571"/>
        <v>0.1061771186568413</v>
      </c>
      <c r="NV249" s="256">
        <f t="shared" si="1572"/>
        <v>9.3380361742981033E-2</v>
      </c>
      <c r="NW249" s="257">
        <f t="shared" si="1328"/>
        <v>1.0358957808877343</v>
      </c>
      <c r="NX249" s="254">
        <f t="shared" si="1573"/>
        <v>19.955378494335257</v>
      </c>
      <c r="NY249" s="255">
        <f t="shared" si="1329"/>
        <v>22.489711563115833</v>
      </c>
      <c r="NZ249" s="255">
        <f t="shared" si="1574"/>
        <v>7.1680309102679252E-2</v>
      </c>
      <c r="OA249" s="255">
        <f t="shared" si="1330"/>
        <v>8.8883583287322265E-2</v>
      </c>
      <c r="OB249" s="255">
        <f t="shared" si="1575"/>
        <v>21.795453894492617</v>
      </c>
      <c r="OC249" s="255">
        <f t="shared" si="1607"/>
        <v>0.91557526587586602</v>
      </c>
      <c r="OD249" s="256">
        <f t="shared" si="1608"/>
        <v>3.2887734042919741E-3</v>
      </c>
      <c r="OE249" s="257">
        <f t="shared" si="1609"/>
        <v>1.1170673643832649</v>
      </c>
      <c r="OF249" s="254">
        <f t="shared" si="1576"/>
        <v>40.61702467699601</v>
      </c>
      <c r="OG249" s="255">
        <f t="shared" si="1331"/>
        <v>45.775386810974503</v>
      </c>
      <c r="OH249" s="255">
        <f t="shared" si="1577"/>
        <v>1.2580882982038648</v>
      </c>
      <c r="OI249" s="255">
        <f t="shared" si="1332"/>
        <v>1.5600294897727924</v>
      </c>
      <c r="OJ249" s="255">
        <f t="shared" si="1578"/>
        <v>382.54027977786853</v>
      </c>
      <c r="OK249" s="255">
        <f t="shared" si="1632"/>
        <v>0.10617711865684129</v>
      </c>
      <c r="OL249" s="256">
        <f t="shared" si="1643"/>
        <v>3.2887734042919736E-3</v>
      </c>
      <c r="OM249" s="257">
        <f t="shared" si="1644"/>
        <v>1.0142737996864488</v>
      </c>
      <c r="ON249" s="280">
        <f t="shared" si="1645"/>
        <v>488.88073471030407</v>
      </c>
      <c r="OO249" s="254">
        <f t="shared" si="1579"/>
        <v>4.3429982136941092</v>
      </c>
      <c r="OP249" s="255">
        <f t="shared" si="1333"/>
        <v>4.8945589868332613</v>
      </c>
      <c r="OQ249" s="255">
        <f t="shared" si="1580"/>
        <v>0.13452179905396627</v>
      </c>
      <c r="OR249" s="255">
        <f t="shared" si="1334"/>
        <v>0.16680703082691817</v>
      </c>
      <c r="OS249" s="255">
        <f t="shared" si="1581"/>
        <v>40.903334622692526</v>
      </c>
      <c r="OT249" s="255">
        <f t="shared" si="1657"/>
        <v>0.1061771186568413</v>
      </c>
      <c r="OU249" s="256">
        <f t="shared" si="1658"/>
        <v>3.2887734042919741E-3</v>
      </c>
      <c r="OV249" s="257">
        <f t="shared" si="1659"/>
        <v>1.0142737996864488</v>
      </c>
      <c r="OW249" s="280">
        <f>CU249*OV249</f>
        <v>52.273847590781827</v>
      </c>
      <c r="OX249" s="254">
        <f t="shared" si="1582"/>
        <v>751.08576567545788</v>
      </c>
      <c r="OY249" s="255">
        <f t="shared" si="1335"/>
        <v>846.473657916241</v>
      </c>
      <c r="OZ249" s="255">
        <f t="shared" si="1583"/>
        <v>3.8889969408518361</v>
      </c>
      <c r="PA249" s="255">
        <f t="shared" si="1336"/>
        <v>4.8223562066562771</v>
      </c>
      <c r="PB249" s="255">
        <f t="shared" si="1584"/>
        <v>1182.5068080934209</v>
      </c>
      <c r="PC249" s="255">
        <f t="shared" si="1218"/>
        <v>0.63516400965711839</v>
      </c>
      <c r="PD249" s="259">
        <f t="shared" si="1337"/>
        <v>3.2887734042919741E-3</v>
      </c>
      <c r="PE249" s="257">
        <f t="shared" si="1219"/>
        <v>1.081455134843484</v>
      </c>
      <c r="PF249" s="254">
        <f t="shared" si="1338"/>
        <v>9.9114124735802314</v>
      </c>
      <c r="PG249" s="255">
        <f t="shared" si="1339"/>
        <v>11.170161857724921</v>
      </c>
      <c r="PH249" s="255">
        <f t="shared" si="1585"/>
        <v>0.30700013481650568</v>
      </c>
      <c r="PI249" s="255">
        <f t="shared" si="1340"/>
        <v>0.38068016717246705</v>
      </c>
      <c r="PJ249" s="255">
        <f t="shared" si="1341"/>
        <v>93.347913354989473</v>
      </c>
      <c r="PK249" s="255">
        <f t="shared" si="1610"/>
        <v>0.1061771186666859</v>
      </c>
      <c r="PL249" s="259">
        <f t="shared" si="1611"/>
        <v>3.2887734045969055E-3</v>
      </c>
      <c r="PM249" s="257">
        <f t="shared" si="1612"/>
        <v>1.0142737996877724</v>
      </c>
      <c r="PN249" s="254">
        <f t="shared" si="1342"/>
        <v>0.25024561501204534</v>
      </c>
      <c r="PO249" s="255">
        <f t="shared" si="1343"/>
        <v>0.28202680811857511</v>
      </c>
      <c r="PP249" s="255">
        <f t="shared" si="1586"/>
        <v>7.7512098049316858E-3</v>
      </c>
      <c r="PQ249" s="255">
        <f t="shared" si="1344"/>
        <v>9.6115001581152902E-3</v>
      </c>
      <c r="PR249" s="255">
        <f t="shared" si="1345"/>
        <v>2.3568695228735979</v>
      </c>
      <c r="PS249" s="255">
        <f t="shared" si="1613"/>
        <v>0.10617711866668589</v>
      </c>
      <c r="PT249" s="259">
        <f t="shared" si="1614"/>
        <v>3.2887734045969051E-3</v>
      </c>
      <c r="PU249" s="257">
        <f t="shared" si="1615"/>
        <v>1.0142737996877724</v>
      </c>
      <c r="PV249" s="254">
        <f t="shared" si="1346"/>
        <v>166.84987127350411</v>
      </c>
      <c r="PW249" s="255">
        <f t="shared" si="1347"/>
        <v>188.03980492523914</v>
      </c>
      <c r="PX249" s="255">
        <f t="shared" si="1348"/>
        <v>0.5534635405994609</v>
      </c>
      <c r="PY249" s="255">
        <f t="shared" si="1349"/>
        <v>0.68629479034333152</v>
      </c>
      <c r="PZ249" s="255">
        <f t="shared" si="1350"/>
        <v>168.28874250721253</v>
      </c>
      <c r="QA249" s="255">
        <f t="shared" si="1587"/>
        <v>0.99144998523209737</v>
      </c>
      <c r="QB249" s="259">
        <f t="shared" si="1351"/>
        <v>3.2887734042919745E-3</v>
      </c>
      <c r="QC249" s="257">
        <f t="shared" si="1588"/>
        <v>1.1267034537415066</v>
      </c>
      <c r="QD249" s="254">
        <f t="shared" si="1352"/>
        <v>107.83313451321246</v>
      </c>
      <c r="QE249" s="255">
        <f t="shared" si="1353"/>
        <v>121.52794259639045</v>
      </c>
      <c r="QF249" s="255">
        <f t="shared" si="1354"/>
        <v>0.36004449135446143</v>
      </c>
      <c r="QG249" s="255">
        <f t="shared" si="1355"/>
        <v>0.44645516927953216</v>
      </c>
      <c r="QH249" s="255">
        <f t="shared" si="1356"/>
        <v>109.47683135742636</v>
      </c>
      <c r="QI249" s="255">
        <f t="shared" si="1616"/>
        <v>0.98498589314439078</v>
      </c>
      <c r="QJ249" s="259">
        <f t="shared" si="1617"/>
        <v>3.2887734042919741E-3</v>
      </c>
      <c r="QK249" s="257">
        <f t="shared" si="1618"/>
        <v>1.1258825140463677</v>
      </c>
      <c r="QL249" s="254">
        <f t="shared" si="1357"/>
        <v>709.12204776209273</v>
      </c>
      <c r="QM249" s="255">
        <f t="shared" si="1358"/>
        <v>799.18054782787851</v>
      </c>
      <c r="QN249" s="255">
        <f t="shared" si="1359"/>
        <v>4.5596012862667301</v>
      </c>
      <c r="QO249" s="255">
        <f t="shared" si="1360"/>
        <v>5.6539055949707455</v>
      </c>
      <c r="QP249" s="255">
        <f t="shared" si="1589"/>
        <v>1386.4139378882949</v>
      </c>
      <c r="QQ249" s="255">
        <f t="shared" si="1590"/>
        <v>0.51147931247877254</v>
      </c>
      <c r="QR249" s="259">
        <f t="shared" si="1361"/>
        <v>3.2887734042919749E-3</v>
      </c>
      <c r="QS249" s="257">
        <f t="shared" si="1591"/>
        <v>1.0657471783018342</v>
      </c>
      <c r="QT249" s="254">
        <f t="shared" si="1362"/>
        <v>126.80503582428705</v>
      </c>
      <c r="QU249" s="255">
        <f t="shared" si="1363"/>
        <v>142.9092753739715</v>
      </c>
      <c r="QV249" s="255">
        <f t="shared" si="1364"/>
        <v>0.44282983249643504</v>
      </c>
      <c r="QW249" s="255">
        <f t="shared" si="1365"/>
        <v>0.54910899229557941</v>
      </c>
      <c r="QX249" s="255">
        <f t="shared" si="1366"/>
        <v>134.64893383001859</v>
      </c>
      <c r="QY249" s="255">
        <f t="shared" si="1619"/>
        <v>0.94174556171656199</v>
      </c>
      <c r="QZ249" s="259">
        <f t="shared" si="1620"/>
        <v>3.2887734042919745E-3</v>
      </c>
      <c r="RA249" s="257">
        <f t="shared" si="1621"/>
        <v>1.1203909919550334</v>
      </c>
      <c r="RB249" s="254">
        <f t="shared" si="1367"/>
        <v>6.4047301139446594E-2</v>
      </c>
      <c r="RC249" s="255">
        <f t="shared" si="1368"/>
        <v>7.2181308384156317E-2</v>
      </c>
      <c r="RD249" s="255">
        <f t="shared" si="1592"/>
        <v>1.9838272432769494E-3</v>
      </c>
      <c r="RE249" s="255">
        <f t="shared" si="1369"/>
        <v>2.4599457816634174E-3</v>
      </c>
      <c r="RF249" s="255">
        <f t="shared" si="1370"/>
        <v>0.60321189677828801</v>
      </c>
      <c r="RG249" s="255">
        <f t="shared" si="1622"/>
        <v>0.1061771186568413</v>
      </c>
      <c r="RH249" s="259">
        <f t="shared" si="1623"/>
        <v>3.2887734042919745E-3</v>
      </c>
      <c r="RI249" s="257">
        <f t="shared" si="1624"/>
        <v>1.0142737996864488</v>
      </c>
      <c r="RJ249" s="254">
        <f t="shared" si="1371"/>
        <v>75.537954397108422</v>
      </c>
      <c r="RK249" s="255">
        <f t="shared" si="1372"/>
        <v>85.131274605541194</v>
      </c>
      <c r="RL249" s="255">
        <f t="shared" si="1593"/>
        <v>2.3397434266297386</v>
      </c>
      <c r="RM249" s="255">
        <f t="shared" si="1373"/>
        <v>2.9012818490208758</v>
      </c>
      <c r="RN249" s="255">
        <f t="shared" si="1374"/>
        <v>711.43345527432348</v>
      </c>
      <c r="RO249" s="255">
        <f t="shared" si="1625"/>
        <v>0.10617711865684128</v>
      </c>
      <c r="RP249" s="259">
        <f t="shared" si="1626"/>
        <v>3.2887734042919741E-3</v>
      </c>
      <c r="RQ249" s="257">
        <f t="shared" si="1627"/>
        <v>1.0142737996864488</v>
      </c>
      <c r="RR249" s="254">
        <f t="shared" si="1375"/>
        <v>73.006734235751935</v>
      </c>
      <c r="RS249" s="255">
        <f t="shared" si="1376"/>
        <v>82.278589483692429</v>
      </c>
      <c r="RT249" s="255">
        <f t="shared" si="1594"/>
        <v>2.2613403803577676</v>
      </c>
      <c r="RU249" s="255">
        <f t="shared" si="1377"/>
        <v>2.804062071643632</v>
      </c>
      <c r="RV249" s="255">
        <f t="shared" si="1378"/>
        <v>687.59385411188032</v>
      </c>
      <c r="RW249" s="255">
        <f t="shared" si="1633"/>
        <v>0.10617711865684129</v>
      </c>
      <c r="RX249" s="259">
        <f t="shared" si="1634"/>
        <v>3.2887734042919741E-3</v>
      </c>
      <c r="RY249" s="257">
        <f t="shared" si="1635"/>
        <v>1.0142737996864488</v>
      </c>
      <c r="RZ249" s="281">
        <f t="shared" si="1646"/>
        <v>878.73462312439426</v>
      </c>
      <c r="SA249" s="242" t="e">
        <f t="shared" si="1379"/>
        <v>#REF!</v>
      </c>
      <c r="SB249" s="242">
        <f t="shared" si="1380"/>
        <v>0.44032476148759875</v>
      </c>
      <c r="SC249" s="242">
        <f t="shared" si="1381"/>
        <v>0.68866351513416568</v>
      </c>
      <c r="SD249" s="242">
        <f t="shared" si="1382"/>
        <v>1.273456795396922E-2</v>
      </c>
      <c r="SE249" s="242">
        <f t="shared" si="1383"/>
        <v>0.1577195758512428</v>
      </c>
      <c r="SF249" s="262">
        <f t="shared" si="1647"/>
        <v>0.29850102530419909</v>
      </c>
      <c r="SG249" s="242">
        <f t="shared" si="1384"/>
        <v>1.6836945074795051E-2</v>
      </c>
      <c r="SH249" s="262">
        <f t="shared" si="1636"/>
        <v>2.6679146628796432E-2</v>
      </c>
      <c r="SI249" s="242">
        <f t="shared" si="1385"/>
        <v>0.59793654405496222</v>
      </c>
      <c r="SJ249" s="242">
        <f t="shared" si="1386"/>
        <v>3.4181027049477931E-2</v>
      </c>
      <c r="SK249" s="242">
        <f t="shared" si="1387"/>
        <v>8.1141903975021795E-4</v>
      </c>
      <c r="SL249" s="242">
        <f t="shared" si="1388"/>
        <v>0.10230467359972881</v>
      </c>
      <c r="SM249" s="242">
        <f t="shared" si="1389"/>
        <v>6.6314480077331067E-2</v>
      </c>
      <c r="SN249" s="242">
        <f t="shared" si="1390"/>
        <v>0.65394246860600547</v>
      </c>
      <c r="SO249" s="242">
        <f t="shared" si="1391"/>
        <v>7.9883877726393882E-2</v>
      </c>
      <c r="SP249" s="242">
        <f t="shared" si="1392"/>
        <v>2.0285475993728978E-4</v>
      </c>
      <c r="SQ249" s="242">
        <f t="shared" si="1393"/>
        <v>0.26026265699954276</v>
      </c>
      <c r="SR249" s="242">
        <f t="shared" si="1394"/>
        <v>0.28359095439233112</v>
      </c>
      <c r="SS249" s="242" t="e">
        <f t="shared" si="1395"/>
        <v>#REF!</v>
      </c>
      <c r="ST249" s="242" t="e">
        <f t="shared" si="1396"/>
        <v>#REF!</v>
      </c>
      <c r="SU249" s="242" t="e">
        <f t="shared" si="1628"/>
        <v>#REF!</v>
      </c>
      <c r="SV249" s="242" t="e">
        <f t="shared" si="1629"/>
        <v>#REF!</v>
      </c>
      <c r="SW249" s="242" t="e">
        <f t="shared" si="1397"/>
        <v>#REF!</v>
      </c>
      <c r="SX249" s="242" t="e">
        <f t="shared" si="1397"/>
        <v>#REF!</v>
      </c>
      <c r="SY249" s="242" t="e">
        <f t="shared" si="1397"/>
        <v>#REF!</v>
      </c>
      <c r="SZ249" s="263" t="e">
        <f t="shared" si="1222"/>
        <v>#REF!</v>
      </c>
      <c r="TA249" s="264">
        <f t="shared" si="1398"/>
        <v>2809.5807599999998</v>
      </c>
      <c r="TB249" s="264">
        <f t="shared" si="1399"/>
        <v>1366.1905199999999</v>
      </c>
      <c r="TC249" s="264">
        <f t="shared" si="1400"/>
        <v>2322.2793599999995</v>
      </c>
      <c r="TD249" s="264">
        <f t="shared" si="1401"/>
        <v>39.822479999999999</v>
      </c>
      <c r="TE249" s="264">
        <f t="shared" si="1401"/>
        <v>481.78565000000003</v>
      </c>
      <c r="TF249" s="264">
        <f t="shared" si="1648"/>
        <v>51.431780000000003</v>
      </c>
      <c r="TG249" s="264">
        <f t="shared" si="1403"/>
        <v>1931.3902799999996</v>
      </c>
      <c r="TH249" s="264">
        <f t="shared" si="1404"/>
        <v>117.72084</v>
      </c>
      <c r="TI249" s="264">
        <f t="shared" si="1405"/>
        <v>2.7945600000000002</v>
      </c>
      <c r="TJ249" s="264">
        <f t="shared" si="1406"/>
        <v>317.18256000000002</v>
      </c>
      <c r="TK249" s="264">
        <f t="shared" si="1407"/>
        <v>205.74948000000001</v>
      </c>
      <c r="TL249" s="264">
        <f t="shared" si="1408"/>
        <v>2143.4275200000002</v>
      </c>
      <c r="TM249" s="264">
        <f t="shared" si="1409"/>
        <v>249.06515999999999</v>
      </c>
      <c r="TN249" s="264">
        <f t="shared" si="1410"/>
        <v>0.69864000000000004</v>
      </c>
      <c r="TO249" s="264">
        <f t="shared" si="1411"/>
        <v>896.35511999999994</v>
      </c>
      <c r="TP249" s="264">
        <f t="shared" si="1411"/>
        <v>866.28468000000009</v>
      </c>
      <c r="TQ249" s="264"/>
      <c r="TR249" s="264"/>
      <c r="TS249" s="264" t="e">
        <f t="shared" si="1412"/>
        <v>#REF!</v>
      </c>
      <c r="TT249" s="264">
        <f t="shared" si="1413"/>
        <v>1538.1424568284799</v>
      </c>
      <c r="TU249" s="264">
        <f t="shared" si="1414"/>
        <v>2405.6393910666675</v>
      </c>
      <c r="TV249" s="264">
        <f t="shared" si="1415"/>
        <v>44.484392776805279</v>
      </c>
      <c r="TW249" s="264">
        <f t="shared" si="1415"/>
        <v>488.66256185990557</v>
      </c>
      <c r="TX249" s="264">
        <f t="shared" si="1416"/>
        <v>52.165906925237508</v>
      </c>
      <c r="TY249" s="264">
        <f t="shared" si="1417"/>
        <v>2088.7119356927938</v>
      </c>
      <c r="TZ249" s="264">
        <f t="shared" si="1418"/>
        <v>119.4011636892363</v>
      </c>
      <c r="UA249" s="264">
        <f t="shared" si="1419"/>
        <v>2.8344489896554612</v>
      </c>
      <c r="UB249" s="264">
        <f t="shared" si="1420"/>
        <v>357.37068581857267</v>
      </c>
      <c r="UC249" s="264">
        <f t="shared" si="1421"/>
        <v>231.64974180613288</v>
      </c>
      <c r="UD249" s="264">
        <f t="shared" si="1422"/>
        <v>2284.351831334498</v>
      </c>
      <c r="UE249" s="264">
        <f t="shared" si="1423"/>
        <v>279.05036167383912</v>
      </c>
      <c r="UF249" s="264">
        <f t="shared" si="1424"/>
        <v>0.7086122474129406</v>
      </c>
      <c r="UG249" s="264">
        <f t="shared" si="1425"/>
        <v>909.1495134308027</v>
      </c>
      <c r="UH249" s="264">
        <f t="shared" si="1425"/>
        <v>878.64985399375951</v>
      </c>
      <c r="UI249" s="191"/>
      <c r="UJ249" s="282" t="e">
        <f t="shared" si="1649"/>
        <v>#REF!</v>
      </c>
      <c r="UK249" s="282">
        <f t="shared" si="1650"/>
        <v>432.82259999999997</v>
      </c>
      <c r="UL249" s="283" t="e">
        <f t="shared" si="1651"/>
        <v>#REF!</v>
      </c>
      <c r="UM249" s="284">
        <v>825.48</v>
      </c>
      <c r="UN249" s="282">
        <f t="shared" si="1652"/>
        <v>866.75400000000002</v>
      </c>
      <c r="UO249" s="283">
        <f t="shared" si="1653"/>
        <v>2.0025617885942189</v>
      </c>
      <c r="UP249" s="283" t="e">
        <f t="shared" si="1656"/>
        <v>#REF!</v>
      </c>
      <c r="UQ249" s="283" t="e">
        <f t="shared" si="1654"/>
        <v>#REF!</v>
      </c>
      <c r="UR249" s="285" t="e">
        <f t="shared" si="1655"/>
        <v>#REF!</v>
      </c>
      <c r="US249" s="293" t="e">
        <f t="shared" ref="US249:US270" si="1662">UJ249</f>
        <v>#REF!</v>
      </c>
      <c r="UT249" s="282">
        <f t="shared" ref="UT249:UT270" si="1663">CP249*1.05*1.2</f>
        <v>46.279799999999994</v>
      </c>
      <c r="UU249" s="283" t="e">
        <f t="shared" ref="UU249:UU274" si="1664">UT249/US249</f>
        <v>#REF!</v>
      </c>
      <c r="UV249" s="290">
        <v>75.55</v>
      </c>
      <c r="UW249" s="282">
        <f t="shared" ref="UW249:UW270" si="1665">UV249*1.05</f>
        <v>79.327500000000001</v>
      </c>
      <c r="UX249" s="283">
        <f t="shared" ref="UX249:UX274" si="1666">UV249/UT249</f>
        <v>1.6324616787453707</v>
      </c>
      <c r="UY249" s="283" t="e">
        <f>UU249*(UV249-UT249)/UT249</f>
        <v>#REF!</v>
      </c>
      <c r="UZ249" s="283" t="e">
        <f t="shared" ref="UZ249:UZ274" si="1667">(1+UY249)*ST249-ST249</f>
        <v>#REF!</v>
      </c>
      <c r="VA249" s="285" t="e">
        <f t="shared" ref="VA249:VA274" si="1668">UZ249+SG249</f>
        <v>#REF!</v>
      </c>
      <c r="VB249" s="128">
        <v>4.6479999999999997</v>
      </c>
      <c r="VC249" s="129">
        <v>1.0579414808730903</v>
      </c>
      <c r="VD249" s="130">
        <f t="shared" si="1637"/>
        <v>4.9173120030981234</v>
      </c>
      <c r="VE249" s="128">
        <f>'[1]17% Управителю (Форма)'!AE9</f>
        <v>0.48499999999999999</v>
      </c>
      <c r="VF249" s="128">
        <f>'[1]17% Управителю (Форма)'!AE10</f>
        <v>0.30599999999999999</v>
      </c>
      <c r="VG249" s="128">
        <f>'[1]17% Управителю (Форма)'!AE11</f>
        <v>0.38100000000000001</v>
      </c>
      <c r="VH249" s="134">
        <f>'[1]17% Управителю (Форма)'!AE12</f>
        <v>1.4999999999999999E-2</v>
      </c>
      <c r="VI249" s="128">
        <f>'[1]17% Управителю (Форма)'!AE13</f>
        <v>0.37</v>
      </c>
      <c r="VJ249" s="128">
        <f t="shared" si="1660"/>
        <v>0.39143834792304338</v>
      </c>
      <c r="VK249" s="128">
        <v>0</v>
      </c>
      <c r="VL249" s="128">
        <v>0.441</v>
      </c>
      <c r="VM249" s="131">
        <v>1.4E-2</v>
      </c>
      <c r="VN249" s="128">
        <v>2E-3</v>
      </c>
      <c r="VO249" s="132">
        <v>2.8000000000000001E-2</v>
      </c>
      <c r="VP249" s="128">
        <v>4.8000000000000001E-2</v>
      </c>
      <c r="VQ249" s="128">
        <v>0.65</v>
      </c>
      <c r="VR249" s="128">
        <v>0.11799999999999999</v>
      </c>
      <c r="VS249" s="128">
        <v>1E-3</v>
      </c>
      <c r="VT249" s="128">
        <v>0.217</v>
      </c>
      <c r="VU249" s="128">
        <v>0.23599999999999999</v>
      </c>
      <c r="VV249" s="128">
        <v>0.56299999999999994</v>
      </c>
    </row>
    <row r="250" spans="1:594" ht="23.1" customHeight="1" thickBot="1" x14ac:dyDescent="0.35">
      <c r="A250" s="275">
        <v>6</v>
      </c>
      <c r="B250" s="276" t="s">
        <v>214</v>
      </c>
      <c r="C250" s="277" t="s">
        <v>209</v>
      </c>
      <c r="D250" s="267">
        <v>4300.78</v>
      </c>
      <c r="E250" s="239"/>
      <c r="F250" s="240">
        <f t="shared" si="1426"/>
        <v>4300.78</v>
      </c>
      <c r="G250" s="287">
        <v>3832.23</v>
      </c>
      <c r="H250" s="268">
        <f>1853</f>
        <v>1853</v>
      </c>
      <c r="I250" s="269">
        <v>3.2667000000000002</v>
      </c>
      <c r="J250" s="269">
        <v>3.9868000000000001</v>
      </c>
      <c r="K250" s="269">
        <f t="shared" si="1640"/>
        <v>2.4815</v>
      </c>
      <c r="L250" s="269">
        <f t="shared" si="1221"/>
        <v>2.8426</v>
      </c>
      <c r="M250" s="269">
        <v>0.68940000000000001</v>
      </c>
      <c r="N250" s="269">
        <v>0.36109999999999998</v>
      </c>
      <c r="O250" s="269">
        <v>0.42409999999999998</v>
      </c>
      <c r="P250" s="269">
        <v>1.18E-2</v>
      </c>
      <c r="Q250" s="269">
        <v>0.40799999999999997</v>
      </c>
      <c r="R250" s="269">
        <v>0</v>
      </c>
      <c r="S250" s="269">
        <v>0.53779999999999994</v>
      </c>
      <c r="T250" s="269">
        <v>2.8799999999999999E-2</v>
      </c>
      <c r="U250" s="269">
        <v>6.9999999999999999E-4</v>
      </c>
      <c r="V250" s="269">
        <v>3.5299999999999998E-2</v>
      </c>
      <c r="W250" s="269">
        <v>9.2299999999999993E-2</v>
      </c>
      <c r="X250" s="269">
        <v>0.75160000000000005</v>
      </c>
      <c r="Y250" s="269">
        <v>3.73E-2</v>
      </c>
      <c r="Z250" s="269">
        <v>1E-4</v>
      </c>
      <c r="AA250" s="269">
        <v>0.2964</v>
      </c>
      <c r="AB250" s="269">
        <v>0.31209999999999999</v>
      </c>
      <c r="AC250" s="244">
        <v>595.12</v>
      </c>
      <c r="AD250" s="243">
        <f t="shared" si="1661"/>
        <v>130.9264</v>
      </c>
      <c r="AE250" s="243">
        <f t="shared" si="1223"/>
        <v>0</v>
      </c>
      <c r="AF250" s="243">
        <f t="shared" si="1427"/>
        <v>0</v>
      </c>
      <c r="AG250" s="243">
        <f t="shared" si="1428"/>
        <v>0</v>
      </c>
      <c r="AH250" s="244">
        <v>15.6554812077083</v>
      </c>
      <c r="AI250" s="243">
        <f t="shared" si="1224"/>
        <v>84.273622122524117</v>
      </c>
      <c r="AJ250" s="243">
        <f t="shared" si="1429"/>
        <v>2.716446267949145</v>
      </c>
      <c r="AK250" s="243">
        <f t="shared" si="1430"/>
        <v>71.884999200605151</v>
      </c>
      <c r="AL250" s="243">
        <f t="shared" si="1225"/>
        <v>41.298775166511618</v>
      </c>
      <c r="AM250" s="243">
        <f t="shared" si="1431"/>
        <v>1040.7291341960927</v>
      </c>
      <c r="AN250" s="244">
        <v>1086.97</v>
      </c>
      <c r="AO250" s="244">
        <v>239.13339999999999</v>
      </c>
      <c r="AP250" s="243">
        <f t="shared" si="1432"/>
        <v>0</v>
      </c>
      <c r="AQ250" s="243">
        <f t="shared" si="1433"/>
        <v>0</v>
      </c>
      <c r="AR250" s="243">
        <f t="shared" si="1434"/>
        <v>0</v>
      </c>
      <c r="AS250" s="244">
        <v>120.25638996927501</v>
      </c>
      <c r="AT250" s="244" t="e">
        <f t="shared" si="1226"/>
        <v>#REF!</v>
      </c>
      <c r="AU250" s="243">
        <f t="shared" si="1227"/>
        <v>164.33823545736649</v>
      </c>
      <c r="AV250" s="243">
        <f t="shared" si="1435"/>
        <v>5.2972208283687365</v>
      </c>
      <c r="AW250" s="243">
        <f t="shared" si="1436"/>
        <v>140.17973390661024</v>
      </c>
      <c r="AX250" s="243">
        <f t="shared" si="1228"/>
        <v>80.534901271332075</v>
      </c>
      <c r="AY250" s="243">
        <f t="shared" si="1437"/>
        <v>2029.4795120375679</v>
      </c>
      <c r="AZ250" s="244">
        <v>223</v>
      </c>
      <c r="BA250" s="243">
        <f t="shared" si="1438"/>
        <v>1136.6681666666666</v>
      </c>
      <c r="BB250" s="243">
        <f t="shared" si="1439"/>
        <v>118.53825166666665</v>
      </c>
      <c r="BC250" s="243">
        <f t="shared" si="1440"/>
        <v>94.830601333333334</v>
      </c>
      <c r="BD250" s="243">
        <f t="shared" si="1441"/>
        <v>23.707650333333319</v>
      </c>
      <c r="BE250" s="244">
        <v>44.451844375</v>
      </c>
      <c r="BF250" s="243">
        <f t="shared" si="1442"/>
        <v>35.5614755</v>
      </c>
      <c r="BG250" s="243">
        <f t="shared" si="1443"/>
        <v>8.8903688750000001</v>
      </c>
      <c r="BH250" s="243">
        <f t="shared" si="1229"/>
        <v>147.66972026760445</v>
      </c>
      <c r="BI250" s="243">
        <f t="shared" si="1444"/>
        <v>4.7599337776988113</v>
      </c>
      <c r="BJ250" s="243">
        <f t="shared" si="1445"/>
        <v>125.96156965885484</v>
      </c>
      <c r="BK250" s="243">
        <f t="shared" si="1230"/>
        <v>72.366399148796887</v>
      </c>
      <c r="BL250" s="243">
        <f t="shared" si="1446"/>
        <v>1823.6332585496814</v>
      </c>
      <c r="BM250" s="244">
        <v>18.579999999999998</v>
      </c>
      <c r="BN250" s="243">
        <f t="shared" si="1447"/>
        <v>4.0875999999999992</v>
      </c>
      <c r="BO250" s="243">
        <f t="shared" si="1231"/>
        <v>0</v>
      </c>
      <c r="BP250" s="243">
        <f t="shared" si="1448"/>
        <v>0</v>
      </c>
      <c r="BQ250" s="243">
        <f t="shared" si="1449"/>
        <v>0</v>
      </c>
      <c r="BR250" s="244">
        <v>2.21778198475833</v>
      </c>
      <c r="BS250" s="243">
        <f t="shared" si="1232"/>
        <v>2.8275258980648212</v>
      </c>
      <c r="BT250" s="243">
        <f t="shared" si="1450"/>
        <v>9.1141474400622174E-2</v>
      </c>
      <c r="BU250" s="243">
        <f t="shared" si="1451"/>
        <v>2.411866154590677</v>
      </c>
      <c r="BV250" s="243">
        <f t="shared" si="1233"/>
        <v>1.3856453941411573</v>
      </c>
      <c r="BW250" s="243">
        <f t="shared" si="1452"/>
        <v>34.918263932357164</v>
      </c>
      <c r="BX250" s="244">
        <v>1147.6400000000001</v>
      </c>
      <c r="BY250" s="243">
        <f t="shared" si="1234"/>
        <v>130.39710717089181</v>
      </c>
      <c r="BZ250" s="243">
        <f t="shared" si="1453"/>
        <v>4.2031744477618815</v>
      </c>
      <c r="CA250" s="243">
        <f t="shared" si="1454"/>
        <v>111.22811276715574</v>
      </c>
      <c r="CB250" s="243">
        <f t="shared" si="1235"/>
        <v>63.901855358544594</v>
      </c>
      <c r="CC250" s="243">
        <f t="shared" si="1455"/>
        <v>1610.3267550353239</v>
      </c>
      <c r="CD250" s="245">
        <f>343.18+343.18</f>
        <v>686.36</v>
      </c>
      <c r="CE250" s="243">
        <f t="shared" si="1236"/>
        <v>148.61938000000001</v>
      </c>
      <c r="CF250" s="243">
        <f t="shared" si="1456"/>
        <v>4.7905447751961878</v>
      </c>
      <c r="CG250" s="243">
        <f t="shared" si="1457"/>
        <v>126.77162489778655</v>
      </c>
      <c r="CH250" s="243">
        <f t="shared" si="1237"/>
        <v>41.748969000000002</v>
      </c>
      <c r="CI250" s="243">
        <f t="shared" si="1641"/>
        <v>1052.0740188</v>
      </c>
      <c r="CJ250" s="245">
        <f>1151.81+1151.81</f>
        <v>2303.62</v>
      </c>
      <c r="CK250" s="243">
        <f t="shared" si="1238"/>
        <v>148.61938000000001</v>
      </c>
      <c r="CL250" s="243">
        <f t="shared" si="1459"/>
        <v>4.7905447751961878</v>
      </c>
      <c r="CM250" s="243">
        <f t="shared" si="1460"/>
        <v>126.77162489778655</v>
      </c>
      <c r="CN250" s="243">
        <f t="shared" si="1239"/>
        <v>122.611969</v>
      </c>
      <c r="CO250" s="243">
        <f t="shared" si="1642"/>
        <v>3089.8216188000001</v>
      </c>
      <c r="CP250" s="244">
        <v>0</v>
      </c>
      <c r="CQ250" s="243">
        <f t="shared" si="1240"/>
        <v>0</v>
      </c>
      <c r="CR250" s="243">
        <f t="shared" si="1595"/>
        <v>0</v>
      </c>
      <c r="CS250" s="243">
        <f t="shared" si="1462"/>
        <v>0</v>
      </c>
      <c r="CT250" s="243">
        <f t="shared" si="1241"/>
        <v>0</v>
      </c>
      <c r="CU250" s="243">
        <f t="shared" si="1463"/>
        <v>0</v>
      </c>
      <c r="CV250" s="245"/>
      <c r="CW250" s="243">
        <f t="shared" si="1242"/>
        <v>0</v>
      </c>
      <c r="CX250" s="243">
        <f t="shared" si="1596"/>
        <v>0</v>
      </c>
      <c r="CY250" s="243">
        <f t="shared" si="1464"/>
        <v>0</v>
      </c>
      <c r="CZ250" s="243">
        <f t="shared" si="1243"/>
        <v>0</v>
      </c>
      <c r="DA250" s="243">
        <f t="shared" si="1465"/>
        <v>0</v>
      </c>
      <c r="DB250" s="244">
        <v>41.24</v>
      </c>
      <c r="DC250" s="243">
        <f t="shared" si="1466"/>
        <v>9.0728000000000009</v>
      </c>
      <c r="DD250" s="243">
        <f t="shared" si="1244"/>
        <v>0</v>
      </c>
      <c r="DE250" s="244">
        <v>1.7061293581599899</v>
      </c>
      <c r="DF250" s="244">
        <v>0.13745430156249999</v>
      </c>
      <c r="DG250" s="243">
        <f t="shared" si="1245"/>
        <v>5.9261105832168477</v>
      </c>
      <c r="DH250" s="243">
        <f t="shared" si="1246"/>
        <v>2.9041247121469671</v>
      </c>
      <c r="DI250" s="243">
        <f t="shared" si="1467"/>
        <v>73.183942746103568</v>
      </c>
      <c r="DJ250" s="244">
        <v>292.06</v>
      </c>
      <c r="DK250" s="243">
        <f t="shared" si="1468"/>
        <v>64.253200000000007</v>
      </c>
      <c r="DL250" s="243">
        <f t="shared" si="1247"/>
        <v>0</v>
      </c>
      <c r="DM250" s="244">
        <v>12.346147983265</v>
      </c>
      <c r="DN250" s="244">
        <v>10.840384164333299</v>
      </c>
      <c r="DO250" s="243">
        <f t="shared" si="1248"/>
        <v>43.119503715603415</v>
      </c>
      <c r="DP250" s="243">
        <f t="shared" si="1249"/>
        <v>21.130961793160083</v>
      </c>
      <c r="DQ250" s="243">
        <f t="shared" si="1469"/>
        <v>532.50023718763407</v>
      </c>
      <c r="DR250" s="244">
        <v>60.25</v>
      </c>
      <c r="DS250" s="243">
        <f t="shared" si="1470"/>
        <v>13.255000000000001</v>
      </c>
      <c r="DT250" s="243">
        <f t="shared" si="1250"/>
        <v>0</v>
      </c>
      <c r="DU250" s="244">
        <v>2.5484681929099899</v>
      </c>
      <c r="DV250" s="244">
        <v>0</v>
      </c>
      <c r="DW250" s="243">
        <f t="shared" si="1251"/>
        <v>8.6413441869130505</v>
      </c>
      <c r="DX250" s="243">
        <f t="shared" si="1252"/>
        <v>4.2347406189911521</v>
      </c>
      <c r="DY250" s="243">
        <f t="shared" si="1253"/>
        <v>106.71546359857702</v>
      </c>
      <c r="DZ250" s="244">
        <v>201.23</v>
      </c>
      <c r="EA250" s="243">
        <f t="shared" si="1471"/>
        <v>44.270599999999995</v>
      </c>
      <c r="EB250" s="243">
        <f t="shared" si="1254"/>
        <v>0</v>
      </c>
      <c r="EC250" s="244">
        <v>8.3183660342900101</v>
      </c>
      <c r="ED250" s="244">
        <v>0.151476267</v>
      </c>
      <c r="EE250" s="243">
        <f t="shared" si="1255"/>
        <v>28.856619656861128</v>
      </c>
      <c r="EF250" s="243">
        <f t="shared" si="1256"/>
        <v>14.141353097907558</v>
      </c>
      <c r="EG250" s="243">
        <f t="shared" si="1257"/>
        <v>356.36209806727044</v>
      </c>
      <c r="EH250" s="244">
        <v>12.26</v>
      </c>
      <c r="EI250" s="243">
        <f t="shared" si="1472"/>
        <v>2.6972</v>
      </c>
      <c r="EJ250" s="243">
        <f t="shared" si="1258"/>
        <v>0</v>
      </c>
      <c r="EK250" s="244">
        <v>0.51724721022499998</v>
      </c>
      <c r="EL250" s="244">
        <v>0</v>
      </c>
      <c r="EM250" s="243">
        <f t="shared" si="1259"/>
        <v>1.7582370353787049</v>
      </c>
      <c r="EN250" s="243">
        <f t="shared" si="1260"/>
        <v>0.86163421228018522</v>
      </c>
      <c r="EO250" s="243">
        <f t="shared" si="1473"/>
        <v>21.713182149460668</v>
      </c>
      <c r="EP250" s="244">
        <v>0</v>
      </c>
      <c r="EQ250" s="244">
        <v>498.89048000000003</v>
      </c>
      <c r="ER250" s="244">
        <v>0</v>
      </c>
      <c r="ES250" s="244">
        <v>0</v>
      </c>
      <c r="ET250" s="244">
        <v>0</v>
      </c>
      <c r="EU250" s="243">
        <f t="shared" si="1261"/>
        <v>56.684914596125658</v>
      </c>
      <c r="EV250" s="243">
        <f t="shared" si="1474"/>
        <v>1.827161581826757</v>
      </c>
      <c r="EW250" s="243">
        <f t="shared" si="1475"/>
        <v>48.351962782667421</v>
      </c>
      <c r="EX250" s="243">
        <f t="shared" si="1262"/>
        <v>27.778769729806285</v>
      </c>
      <c r="EY250" s="243">
        <f t="shared" si="1476"/>
        <v>700.02499719111836</v>
      </c>
      <c r="EZ250" s="245">
        <f t="shared" si="1477"/>
        <v>607.04</v>
      </c>
      <c r="FA250" s="245">
        <f t="shared" si="1477"/>
        <v>133.5488</v>
      </c>
      <c r="FB250" s="245">
        <f t="shared" si="1477"/>
        <v>0</v>
      </c>
      <c r="FC250" s="245">
        <f t="shared" si="1478"/>
        <v>0</v>
      </c>
      <c r="FD250" s="245">
        <f t="shared" si="1479"/>
        <v>0</v>
      </c>
      <c r="FE250" s="245">
        <f t="shared" si="1480"/>
        <v>36.565673511745793</v>
      </c>
      <c r="FF250" s="245">
        <f t="shared" si="1481"/>
        <v>144.98672977409879</v>
      </c>
      <c r="FG250" s="245">
        <f t="shared" si="1482"/>
        <v>4.6734512066467415</v>
      </c>
      <c r="FH250" s="245">
        <f t="shared" si="1483"/>
        <v>123.67299151751806</v>
      </c>
      <c r="FI250" s="245">
        <f t="shared" si="1484"/>
        <v>71.051584164292223</v>
      </c>
      <c r="FJ250" s="245">
        <f t="shared" si="1484"/>
        <v>1790.499920940164</v>
      </c>
      <c r="FK250" s="244">
        <f t="shared" si="1263"/>
        <v>88.44215019177183</v>
      </c>
      <c r="FL250" s="244">
        <v>10.048970528197501</v>
      </c>
      <c r="FM250" s="243">
        <f t="shared" si="1485"/>
        <v>0.32391497838274536</v>
      </c>
      <c r="FN250" s="243">
        <f t="shared" si="1486"/>
        <v>8.5717241076471016</v>
      </c>
      <c r="FO250" s="244">
        <v>4.9245560264098804</v>
      </c>
      <c r="FP250" s="244">
        <f t="shared" si="1487"/>
        <v>124.09881209565503</v>
      </c>
      <c r="FQ250" s="244">
        <f t="shared" si="1264"/>
        <v>2.2154000048037097</v>
      </c>
      <c r="FR250" s="244">
        <v>0.25171809265343098</v>
      </c>
      <c r="FS250" s="243">
        <f t="shared" si="1488"/>
        <v>8.1137923841644588E-3</v>
      </c>
      <c r="FT250" s="243">
        <f t="shared" si="1489"/>
        <v>0.21471433686405522</v>
      </c>
      <c r="FU250" s="244">
        <v>0.123355904632672</v>
      </c>
      <c r="FV250" s="244">
        <f t="shared" si="1490"/>
        <v>3.1085688025077753</v>
      </c>
      <c r="FW250" s="270">
        <v>1.3247999999999999E-2</v>
      </c>
      <c r="FX250" s="243">
        <f t="shared" si="1491"/>
        <v>58.416184956453122</v>
      </c>
      <c r="FY250" s="243">
        <f t="shared" si="1492"/>
        <v>12.851560690419687</v>
      </c>
      <c r="FZ250" s="243">
        <f t="shared" si="1265"/>
        <v>0</v>
      </c>
      <c r="GA250" s="243">
        <f t="shared" si="1493"/>
        <v>0</v>
      </c>
      <c r="GB250" s="243">
        <f t="shared" si="1494"/>
        <v>0</v>
      </c>
      <c r="GC250" s="243">
        <f t="shared" si="1495"/>
        <v>1.03158911200703</v>
      </c>
      <c r="GD250" s="243">
        <f t="shared" si="1266"/>
        <v>8.2147921847773144</v>
      </c>
      <c r="GE250" s="243">
        <f t="shared" si="1496"/>
        <v>0.26479271936208754</v>
      </c>
      <c r="GF250" s="243">
        <f t="shared" si="1497"/>
        <v>7.007178696761204</v>
      </c>
      <c r="GG250" s="243">
        <f t="shared" si="1267"/>
        <v>4.0257063471828571</v>
      </c>
      <c r="GH250" s="247">
        <f t="shared" si="1498"/>
        <v>101.447799949008</v>
      </c>
      <c r="GI250" s="244">
        <v>140</v>
      </c>
      <c r="GJ250" s="244">
        <v>4021.79</v>
      </c>
      <c r="GK250" s="244">
        <v>884.79380000000003</v>
      </c>
      <c r="GL250" s="244">
        <v>2466.85903927353</v>
      </c>
      <c r="GM250" s="244">
        <v>71.022008333333304</v>
      </c>
      <c r="GN250" s="271">
        <v>151.88999999999999</v>
      </c>
      <c r="GO250" s="243">
        <f t="shared" si="1499"/>
        <v>33.415799999999997</v>
      </c>
      <c r="GP250" s="243">
        <f t="shared" si="1268"/>
        <v>0</v>
      </c>
      <c r="GQ250" s="243">
        <f t="shared" si="1500"/>
        <v>0</v>
      </c>
      <c r="GR250" s="243">
        <f t="shared" si="1501"/>
        <v>0</v>
      </c>
      <c r="GS250" s="244">
        <v>3.02035069408333</v>
      </c>
      <c r="GT250" s="244">
        <v>1.204004329775</v>
      </c>
      <c r="GU250" s="245"/>
      <c r="GV250" s="243">
        <f t="shared" si="1269"/>
        <v>21.534787857482996</v>
      </c>
      <c r="GW250" s="243">
        <f t="shared" si="1502"/>
        <v>0.69414477072655989</v>
      </c>
      <c r="GX250" s="243">
        <f t="shared" si="1503"/>
        <v>18.369071708698037</v>
      </c>
      <c r="GY250" s="243">
        <f t="shared" si="1270"/>
        <v>10.553247144067065</v>
      </c>
      <c r="GZ250" s="243">
        <f t="shared" si="1504"/>
        <v>265.94182803049</v>
      </c>
      <c r="HA250" s="244">
        <v>0</v>
      </c>
      <c r="HB250" s="244">
        <v>44</v>
      </c>
      <c r="HC250" s="244">
        <v>0</v>
      </c>
      <c r="HD250" s="244">
        <v>0</v>
      </c>
      <c r="HE250" s="244">
        <v>151.65</v>
      </c>
      <c r="HF250" s="243">
        <f t="shared" si="1505"/>
        <v>33.363</v>
      </c>
      <c r="HG250" s="243">
        <f t="shared" si="1271"/>
        <v>0</v>
      </c>
      <c r="HH250" s="244">
        <v>6.4651068963099902</v>
      </c>
      <c r="HI250" s="244">
        <v>149.659944610233</v>
      </c>
      <c r="HJ250" s="243">
        <f t="shared" si="1272"/>
        <v>38.760774338963344</v>
      </c>
      <c r="HK250" s="243">
        <f t="shared" si="1273"/>
        <v>18.994941292275318</v>
      </c>
      <c r="HL250" s="243">
        <f t="shared" si="1274"/>
        <v>478.67252056533795</v>
      </c>
      <c r="HM250" s="244">
        <v>125.43</v>
      </c>
      <c r="HN250" s="243">
        <f t="shared" si="1506"/>
        <v>27.594600000000003</v>
      </c>
      <c r="HO250" s="243">
        <f t="shared" si="1275"/>
        <v>0</v>
      </c>
      <c r="HP250" s="244">
        <v>5.4120222757049898</v>
      </c>
      <c r="HQ250" s="244">
        <v>125.415302066091</v>
      </c>
      <c r="HR250" s="243">
        <f t="shared" si="1276"/>
        <v>32.251812239954205</v>
      </c>
      <c r="HS250" s="243">
        <f t="shared" si="1277"/>
        <v>15.805186829087512</v>
      </c>
      <c r="HT250" s="243">
        <f t="shared" si="1278"/>
        <v>398.29070809300532</v>
      </c>
      <c r="HU250" s="244">
        <v>98.55</v>
      </c>
      <c r="HV250" s="243">
        <f t="shared" si="1507"/>
        <v>21.681000000000001</v>
      </c>
      <c r="HW250" s="243">
        <f t="shared" si="1279"/>
        <v>0</v>
      </c>
      <c r="HX250" s="244">
        <v>4.0249962614900001</v>
      </c>
      <c r="HY250" s="244">
        <v>220.87923638153501</v>
      </c>
      <c r="HZ250" s="243">
        <f t="shared" si="1280"/>
        <v>39.214941897636194</v>
      </c>
      <c r="IA250" s="243">
        <f t="shared" si="1281"/>
        <v>19.217508727033064</v>
      </c>
      <c r="IB250" s="243">
        <f t="shared" si="1282"/>
        <v>484.28121992123312</v>
      </c>
      <c r="IC250" s="244">
        <v>31.39</v>
      </c>
      <c r="ID250" s="243">
        <f t="shared" si="1508"/>
        <v>6.9058000000000002</v>
      </c>
      <c r="IE250" s="243">
        <f t="shared" si="1283"/>
        <v>0</v>
      </c>
      <c r="IF250" s="244">
        <v>1.3805260767500001</v>
      </c>
      <c r="IG250" s="244">
        <v>3.0254573244283298</v>
      </c>
      <c r="IH250" s="243">
        <f t="shared" si="1284"/>
        <v>4.8518603626151577</v>
      </c>
      <c r="II250" s="243">
        <f t="shared" si="1285"/>
        <v>2.3776821881896746</v>
      </c>
      <c r="IJ250" s="243">
        <f t="shared" si="1509"/>
        <v>59.917591142379791</v>
      </c>
      <c r="IK250" s="244">
        <v>30.77</v>
      </c>
      <c r="IL250" s="243">
        <f t="shared" si="1510"/>
        <v>6.7694000000000001</v>
      </c>
      <c r="IM250" s="243">
        <f t="shared" si="1286"/>
        <v>0</v>
      </c>
      <c r="IN250" s="244">
        <v>1.4133668686650001</v>
      </c>
      <c r="IO250" s="244">
        <v>62.657995117695997</v>
      </c>
      <c r="IP250" s="243">
        <f t="shared" si="1287"/>
        <v>11.545214022212098</v>
      </c>
      <c r="IQ250" s="243">
        <f t="shared" si="1288"/>
        <v>5.6577988004286546</v>
      </c>
      <c r="IR250" s="243">
        <f t="shared" si="1511"/>
        <v>142.5765297708021</v>
      </c>
      <c r="IS250" s="244">
        <v>3.4</v>
      </c>
      <c r="IT250" s="243">
        <f t="shared" si="1512"/>
        <v>0.748</v>
      </c>
      <c r="IU250" s="243">
        <f t="shared" si="1289"/>
        <v>0</v>
      </c>
      <c r="IV250" s="244">
        <v>0.14894900429999999</v>
      </c>
      <c r="IW250" s="244">
        <v>0.35341000002446199</v>
      </c>
      <c r="IX250" s="243">
        <f t="shared" si="1290"/>
        <v>0.5283829088128843</v>
      </c>
      <c r="IY250" s="243">
        <f t="shared" si="1291"/>
        <v>0.25893709565686734</v>
      </c>
      <c r="IZ250" s="243">
        <f t="shared" si="1513"/>
        <v>6.5252148105530567</v>
      </c>
      <c r="JA250" s="244">
        <v>45.39575</v>
      </c>
      <c r="JB250" s="243">
        <f t="shared" si="1514"/>
        <v>9.9870649999999994</v>
      </c>
      <c r="JC250" s="244">
        <v>329.92391666666703</v>
      </c>
      <c r="JD250" s="243">
        <f t="shared" si="1292"/>
        <v>0</v>
      </c>
      <c r="JE250" s="243">
        <f t="shared" si="1293"/>
        <v>43.779306387721256</v>
      </c>
      <c r="JF250" s="243">
        <f t="shared" si="1294"/>
        <v>21.454301902719415</v>
      </c>
      <c r="JG250" s="243">
        <f t="shared" si="1515"/>
        <v>540.64840794852921</v>
      </c>
      <c r="JH250" s="244">
        <v>0</v>
      </c>
      <c r="JI250" s="243">
        <f t="shared" si="1516"/>
        <v>0</v>
      </c>
      <c r="JJ250" s="244">
        <v>0</v>
      </c>
      <c r="JK250" s="243">
        <f t="shared" si="1295"/>
        <v>0</v>
      </c>
      <c r="JL250" s="243">
        <f t="shared" si="1296"/>
        <v>0</v>
      </c>
      <c r="JM250" s="243">
        <f t="shared" si="1297"/>
        <v>0</v>
      </c>
      <c r="JN250" s="243">
        <f t="shared" si="1517"/>
        <v>0</v>
      </c>
      <c r="JO250" s="244">
        <v>19.330714285714301</v>
      </c>
      <c r="JP250" s="243">
        <f t="shared" si="1518"/>
        <v>4.2527571428571465</v>
      </c>
      <c r="JQ250" s="244">
        <v>23.551142857142899</v>
      </c>
      <c r="JR250" s="243">
        <f t="shared" si="1298"/>
        <v>0</v>
      </c>
      <c r="JS250" s="243">
        <f t="shared" si="1299"/>
        <v>5.3555272999136845</v>
      </c>
      <c r="JT250" s="243">
        <f t="shared" si="1300"/>
        <v>2.6245070792814018</v>
      </c>
      <c r="JU250" s="243">
        <f t="shared" si="1519"/>
        <v>66.137578397891318</v>
      </c>
      <c r="JV250" s="244">
        <v>5.6011904761904798</v>
      </c>
      <c r="JW250" s="243">
        <f t="shared" si="1520"/>
        <v>1.2322619047619057</v>
      </c>
      <c r="JX250" s="244">
        <v>11.491666666666699</v>
      </c>
      <c r="JY250" s="243">
        <f t="shared" si="1301"/>
        <v>0</v>
      </c>
      <c r="JZ250" s="243">
        <f t="shared" si="1302"/>
        <v>2.0821359593354503</v>
      </c>
      <c r="KA250" s="243">
        <f t="shared" si="1303"/>
        <v>1.0203627503477266</v>
      </c>
      <c r="KB250" s="243">
        <f t="shared" si="1521"/>
        <v>25.713141308762708</v>
      </c>
      <c r="KC250" s="244">
        <v>138.946666666667</v>
      </c>
      <c r="KD250" s="243">
        <f t="shared" si="1522"/>
        <v>30.568266666666741</v>
      </c>
      <c r="KE250" s="244">
        <v>69.493333333333297</v>
      </c>
      <c r="KF250" s="243">
        <f t="shared" si="1304"/>
        <v>0</v>
      </c>
      <c r="KG250" s="243">
        <f t="shared" si="1305"/>
        <v>27.156587922399417</v>
      </c>
      <c r="KH250" s="243">
        <f t="shared" si="1306"/>
        <v>13.308242729453324</v>
      </c>
      <c r="KI250" s="243">
        <f t="shared" si="1523"/>
        <v>335.36771678222368</v>
      </c>
      <c r="KJ250" s="244">
        <v>34.166816666666698</v>
      </c>
      <c r="KK250" s="243">
        <f t="shared" si="1524"/>
        <v>7.5166996666666739</v>
      </c>
      <c r="KL250" s="244">
        <v>33.117933333333298</v>
      </c>
      <c r="KM250" s="243">
        <f t="shared" si="1307"/>
        <v>0</v>
      </c>
      <c r="KN250" s="243">
        <f t="shared" si="1308"/>
        <v>8.49908738691785</v>
      </c>
      <c r="KO250" s="243">
        <f t="shared" si="1309"/>
        <v>4.165026852679226</v>
      </c>
      <c r="KP250" s="243">
        <f t="shared" si="1525"/>
        <v>104.9586766875165</v>
      </c>
      <c r="KQ250" s="243">
        <f t="shared" si="1526"/>
        <v>684.6311380952385</v>
      </c>
      <c r="KR250" s="243">
        <f t="shared" si="1526"/>
        <v>150.61885038095249</v>
      </c>
      <c r="KS250" s="243">
        <f t="shared" si="1527"/>
        <v>1048.414305740371</v>
      </c>
      <c r="KT250" s="243">
        <f t="shared" si="1528"/>
        <v>0</v>
      </c>
      <c r="KU250" s="243">
        <f t="shared" si="1529"/>
        <v>0</v>
      </c>
      <c r="KV250" s="243">
        <f t="shared" si="1530"/>
        <v>0</v>
      </c>
      <c r="KW250" s="243">
        <f t="shared" si="1531"/>
        <v>214.02563072648155</v>
      </c>
      <c r="KX250" s="243">
        <f t="shared" si="1532"/>
        <v>6.8988268356039093</v>
      </c>
      <c r="KY250" s="243">
        <f t="shared" si="1533"/>
        <v>182.56284595568692</v>
      </c>
      <c r="KZ250" s="243">
        <f t="shared" si="1534"/>
        <v>104.88449624715219</v>
      </c>
      <c r="LA250" s="243">
        <f t="shared" si="1534"/>
        <v>2643.0893054282351</v>
      </c>
      <c r="LB250" s="244">
        <v>59.43</v>
      </c>
      <c r="LC250" s="243">
        <f t="shared" si="1535"/>
        <v>13.0746</v>
      </c>
      <c r="LD250" s="243">
        <f t="shared" si="1310"/>
        <v>0</v>
      </c>
      <c r="LE250" s="243">
        <f t="shared" si="1536"/>
        <v>0</v>
      </c>
      <c r="LF250" s="243">
        <f t="shared" si="1537"/>
        <v>0</v>
      </c>
      <c r="LG250" s="244">
        <v>5.3074525555500003</v>
      </c>
      <c r="LH250" s="243">
        <f t="shared" si="1311"/>
        <v>8.8411579905485329</v>
      </c>
      <c r="LI250" s="243">
        <f t="shared" si="1538"/>
        <v>0.28498277424052171</v>
      </c>
      <c r="LJ250" s="243">
        <f t="shared" si="1539"/>
        <v>7.5414657525814386</v>
      </c>
      <c r="LK250" s="243">
        <f t="shared" si="1312"/>
        <v>4.3326605273049266</v>
      </c>
      <c r="LL250" s="243">
        <f t="shared" si="1540"/>
        <v>109.18304528808414</v>
      </c>
      <c r="LM250" s="243">
        <f t="shared" si="1313"/>
        <v>0.54166666784117723</v>
      </c>
      <c r="LN250" s="244">
        <v>6.1545228937110799E-2</v>
      </c>
      <c r="LO250" s="243">
        <f t="shared" si="1541"/>
        <v>1.9838272432769494E-3</v>
      </c>
      <c r="LP250" s="243">
        <f t="shared" si="1542"/>
        <v>5.2497787819218517E-2</v>
      </c>
      <c r="LQ250" s="243">
        <f t="shared" si="1314"/>
        <v>3.0160594838914402E-2</v>
      </c>
      <c r="LR250" s="243">
        <f t="shared" si="1543"/>
        <v>0.7600469899406429</v>
      </c>
      <c r="LS250" s="244">
        <v>908.41406203333395</v>
      </c>
      <c r="LT250" s="243">
        <f t="shared" si="1315"/>
        <v>103.21578700856173</v>
      </c>
      <c r="LU250" s="243">
        <f t="shared" si="1544"/>
        <v>3.3270213425168911</v>
      </c>
      <c r="LV250" s="243">
        <f t="shared" si="1545"/>
        <v>88.042575834855569</v>
      </c>
      <c r="LW250" s="243">
        <f t="shared" si="1316"/>
        <v>50.581492452094786</v>
      </c>
      <c r="LX250" s="243">
        <f t="shared" si="1546"/>
        <v>1274.6536097927885</v>
      </c>
      <c r="LY250" s="245">
        <f t="shared" si="1317"/>
        <v>877.97378857040167</v>
      </c>
      <c r="LZ250" s="244">
        <v>99.757103448336196</v>
      </c>
      <c r="MA250" s="249">
        <f t="shared" si="1547"/>
        <v>3.2155353542258931</v>
      </c>
      <c r="MB250" s="249">
        <f t="shared" si="1548"/>
        <v>85.092335193715414</v>
      </c>
      <c r="MC250" s="249">
        <f t="shared" si="1318"/>
        <v>48.886544600936901</v>
      </c>
      <c r="MD250" s="247">
        <f t="shared" si="1549"/>
        <v>1231.9409239436097</v>
      </c>
      <c r="ME250" s="250">
        <f t="shared" si="1550"/>
        <v>14083.81078501151</v>
      </c>
      <c r="MF250" s="251">
        <f t="shared" si="1597"/>
        <v>3979.7343341230635</v>
      </c>
      <c r="MG250" s="252" t="e">
        <f t="shared" si="1551"/>
        <v>#REF!</v>
      </c>
      <c r="MH250" s="252" t="e">
        <f t="shared" si="1598"/>
        <v>#REF!</v>
      </c>
      <c r="MI250" s="252">
        <f t="shared" si="1552"/>
        <v>908.41406203333395</v>
      </c>
      <c r="MJ250" s="252">
        <f t="shared" si="1553"/>
        <v>877.97378857040167</v>
      </c>
      <c r="MK250" s="252">
        <f t="shared" si="1599"/>
        <v>1136.6681666666666</v>
      </c>
      <c r="ML250" s="252">
        <f t="shared" si="1554"/>
        <v>1147.6400000000001</v>
      </c>
      <c r="MM250" s="252">
        <f t="shared" si="1555"/>
        <v>0</v>
      </c>
      <c r="MN250" s="252">
        <f t="shared" si="1556"/>
        <v>498.89048000000003</v>
      </c>
      <c r="MO250" s="252">
        <f t="shared" si="1557"/>
        <v>88.44215019177183</v>
      </c>
      <c r="MP250" s="253">
        <f t="shared" si="1558"/>
        <v>2.2154000048037097</v>
      </c>
      <c r="MQ250" s="254">
        <f t="shared" si="1600"/>
        <v>0</v>
      </c>
      <c r="MR250" s="255">
        <f t="shared" si="1559"/>
        <v>0</v>
      </c>
      <c r="MS250" s="255">
        <f t="shared" si="1601"/>
        <v>0</v>
      </c>
      <c r="MT250" s="255">
        <f t="shared" si="1602"/>
        <v>1197.1293483526524</v>
      </c>
      <c r="MU250" s="255">
        <f t="shared" si="1319"/>
        <v>38.587845979338738</v>
      </c>
      <c r="MV250" s="255">
        <f t="shared" si="1560"/>
        <v>1245.7976873424097</v>
      </c>
      <c r="MW250" s="255" t="e">
        <f t="shared" si="1320"/>
        <v>#REF!</v>
      </c>
      <c r="MX250" s="255" t="e">
        <f t="shared" si="1321"/>
        <v>#REF!</v>
      </c>
      <c r="MY250" s="256" t="e">
        <f t="shared" si="1561"/>
        <v>#REF!</v>
      </c>
      <c r="MZ250" s="254">
        <f t="shared" si="1562"/>
        <v>813.74609902473821</v>
      </c>
      <c r="NA250" s="255">
        <f t="shared" si="1322"/>
        <v>917.09185360087997</v>
      </c>
      <c r="NB250" s="255">
        <f t="shared" si="1563"/>
        <v>2.716446267949145</v>
      </c>
      <c r="NC250" s="255">
        <f t="shared" si="1323"/>
        <v>3.3683933722569397</v>
      </c>
      <c r="ND250" s="255">
        <f t="shared" si="1564"/>
        <v>825.9755033302323</v>
      </c>
      <c r="NE250" s="255">
        <f t="shared" si="1630"/>
        <v>0.98519398667855573</v>
      </c>
      <c r="NF250" s="256">
        <f t="shared" si="1603"/>
        <v>3.2887734042919741E-3</v>
      </c>
      <c r="NG250" s="257">
        <f t="shared" si="1604"/>
        <v>1.1259089419252066</v>
      </c>
      <c r="NH250" s="254">
        <f t="shared" si="1565"/>
        <v>1497.1226753660644</v>
      </c>
      <c r="NI250" s="255">
        <f t="shared" si="1324"/>
        <v>1687.2572551375547</v>
      </c>
      <c r="NJ250" s="255" t="e">
        <f t="shared" si="1566"/>
        <v>#REF!</v>
      </c>
      <c r="NK250" s="255" t="e">
        <f t="shared" si="1325"/>
        <v>#REF!</v>
      </c>
      <c r="NL250" s="255">
        <f t="shared" si="1567"/>
        <v>1610.6980254266412</v>
      </c>
      <c r="NM250" s="255">
        <f t="shared" si="1605"/>
        <v>0.92948687570999355</v>
      </c>
      <c r="NN250" s="256" t="e">
        <f t="shared" si="1606"/>
        <v>#REF!</v>
      </c>
      <c r="NO250" s="257" t="e">
        <f t="shared" si="1631"/>
        <v>#REF!</v>
      </c>
      <c r="NP250" s="254">
        <f t="shared" si="1568"/>
        <v>153.67311498380289</v>
      </c>
      <c r="NQ250" s="255">
        <f t="shared" si="1326"/>
        <v>173.18960058674585</v>
      </c>
      <c r="NR250" s="255">
        <f t="shared" si="1569"/>
        <v>135.15201061103215</v>
      </c>
      <c r="NS250" s="255">
        <f t="shared" si="1327"/>
        <v>167.58849315767986</v>
      </c>
      <c r="NT250" s="255">
        <f t="shared" si="1570"/>
        <v>1447.3279829759376</v>
      </c>
      <c r="NU250" s="255">
        <f t="shared" si="1571"/>
        <v>0.10617711865684128</v>
      </c>
      <c r="NV250" s="256">
        <f t="shared" si="1572"/>
        <v>9.3380361742981033E-2</v>
      </c>
      <c r="NW250" s="257">
        <f t="shared" si="1328"/>
        <v>1.0358957808877343</v>
      </c>
      <c r="NX250" s="254">
        <f t="shared" si="1573"/>
        <v>25.610076708600623</v>
      </c>
      <c r="NY250" s="255">
        <f t="shared" si="1329"/>
        <v>28.862556450592901</v>
      </c>
      <c r="NZ250" s="255">
        <f t="shared" si="1574"/>
        <v>9.1141474400622174E-2</v>
      </c>
      <c r="OA250" s="255">
        <f t="shared" si="1330"/>
        <v>0.11301542825677149</v>
      </c>
      <c r="OB250" s="255">
        <f t="shared" si="1575"/>
        <v>27.712907882823146</v>
      </c>
      <c r="OC250" s="255">
        <f t="shared" si="1607"/>
        <v>0.92412087597902759</v>
      </c>
      <c r="OD250" s="256">
        <f t="shared" si="1608"/>
        <v>3.2887734042919745E-3</v>
      </c>
      <c r="OE250" s="257">
        <f t="shared" si="1609"/>
        <v>1.1181526568663664</v>
      </c>
      <c r="OF250" s="254">
        <f t="shared" si="1576"/>
        <v>135.69829757592998</v>
      </c>
      <c r="OG250" s="255">
        <f t="shared" si="1331"/>
        <v>152.93198136807308</v>
      </c>
      <c r="OH250" s="255">
        <f t="shared" si="1577"/>
        <v>4.2031744477618815</v>
      </c>
      <c r="OI250" s="255">
        <f t="shared" si="1332"/>
        <v>5.2119363152247331</v>
      </c>
      <c r="OJ250" s="255">
        <f t="shared" si="1578"/>
        <v>1278.0371071708919</v>
      </c>
      <c r="OK250" s="255">
        <f t="shared" si="1632"/>
        <v>0.10617711865684129</v>
      </c>
      <c r="OL250" s="256">
        <f t="shared" si="1643"/>
        <v>3.2887734042919749E-3</v>
      </c>
      <c r="OM250" s="257">
        <f t="shared" si="1644"/>
        <v>1.0142737996864488</v>
      </c>
      <c r="ON250" s="280">
        <f t="shared" si="1645"/>
        <v>1633.3122365664274</v>
      </c>
      <c r="OO250" s="254">
        <f t="shared" si="1579"/>
        <v>0</v>
      </c>
      <c r="OP250" s="255">
        <f t="shared" si="1333"/>
        <v>0</v>
      </c>
      <c r="OQ250" s="255">
        <f t="shared" si="1580"/>
        <v>0</v>
      </c>
      <c r="OR250" s="255">
        <f t="shared" si="1334"/>
        <v>0</v>
      </c>
      <c r="OS250" s="255">
        <f t="shared" si="1581"/>
        <v>0</v>
      </c>
      <c r="OT250" s="255"/>
      <c r="OU250" s="256"/>
      <c r="OV250" s="257"/>
      <c r="OW250" s="280"/>
      <c r="OX250" s="254">
        <f t="shared" si="1582"/>
        <v>891.46984965137199</v>
      </c>
      <c r="OY250" s="255">
        <f t="shared" si="1335"/>
        <v>1004.6865205570963</v>
      </c>
      <c r="OZ250" s="255">
        <f t="shared" si="1583"/>
        <v>4.6734512066467415</v>
      </c>
      <c r="PA250" s="255">
        <f t="shared" si="1336"/>
        <v>5.7950794962419598</v>
      </c>
      <c r="PB250" s="255">
        <f t="shared" si="1584"/>
        <v>1421.0316832858446</v>
      </c>
      <c r="PC250" s="255">
        <f t="shared" si="1218"/>
        <v>0.62733988280263442</v>
      </c>
      <c r="PD250" s="259">
        <f t="shared" si="1337"/>
        <v>3.2887734042919741E-3</v>
      </c>
      <c r="PE250" s="257">
        <f t="shared" si="1219"/>
        <v>1.0804614707329647</v>
      </c>
      <c r="PF250" s="254">
        <f t="shared" si="1338"/>
        <v>10.457503411329464</v>
      </c>
      <c r="PG250" s="255">
        <f t="shared" si="1339"/>
        <v>11.785606344568306</v>
      </c>
      <c r="PH250" s="255">
        <f t="shared" si="1585"/>
        <v>0.32391497838274536</v>
      </c>
      <c r="PI250" s="255">
        <f t="shared" si="1340"/>
        <v>0.40165457319460424</v>
      </c>
      <c r="PJ250" s="255">
        <f t="shared" si="1341"/>
        <v>98.491120710837322</v>
      </c>
      <c r="PK250" s="255">
        <f t="shared" si="1610"/>
        <v>0.10617711866668594</v>
      </c>
      <c r="PL250" s="259">
        <f t="shared" si="1611"/>
        <v>3.2887734045969064E-3</v>
      </c>
      <c r="PM250" s="257">
        <f t="shared" si="1612"/>
        <v>1.0142737996877724</v>
      </c>
      <c r="PN250" s="254">
        <f t="shared" si="1342"/>
        <v>0.26195149097414738</v>
      </c>
      <c r="PO250" s="255">
        <f t="shared" si="1343"/>
        <v>0.29521933032786413</v>
      </c>
      <c r="PP250" s="255">
        <f t="shared" si="1586"/>
        <v>8.1137923841644588E-3</v>
      </c>
      <c r="PQ250" s="255">
        <f t="shared" si="1344"/>
        <v>1.0061102556363929E-2</v>
      </c>
      <c r="PR250" s="255">
        <f t="shared" si="1345"/>
        <v>2.467118097228393</v>
      </c>
      <c r="PS250" s="255">
        <f t="shared" si="1613"/>
        <v>0.10617711866668589</v>
      </c>
      <c r="PT250" s="259">
        <f t="shared" si="1614"/>
        <v>3.2887734045969042E-3</v>
      </c>
      <c r="PU250" s="257">
        <f t="shared" si="1615"/>
        <v>1.0142737996877724</v>
      </c>
      <c r="PV250" s="254">
        <f t="shared" si="1346"/>
        <v>79.816503656921483</v>
      </c>
      <c r="PW250" s="255">
        <f t="shared" si="1347"/>
        <v>89.953199621350507</v>
      </c>
      <c r="PX250" s="255">
        <f t="shared" si="1348"/>
        <v>0.26479271936208754</v>
      </c>
      <c r="PY250" s="255">
        <f t="shared" si="1349"/>
        <v>0.32834297200898854</v>
      </c>
      <c r="PZ250" s="255">
        <f t="shared" si="1350"/>
        <v>80.514126943657146</v>
      </c>
      <c r="QA250" s="255">
        <f t="shared" si="1587"/>
        <v>0.99133539276624272</v>
      </c>
      <c r="QB250" s="259">
        <f t="shared" si="1351"/>
        <v>3.2887734042919749E-3</v>
      </c>
      <c r="QC250" s="257">
        <f t="shared" si="1588"/>
        <v>1.1266889004983427</v>
      </c>
      <c r="QD250" s="254">
        <f t="shared" si="1352"/>
        <v>207.71606748461159</v>
      </c>
      <c r="QE250" s="255">
        <f t="shared" si="1353"/>
        <v>234.09600805515726</v>
      </c>
      <c r="QF250" s="255">
        <f t="shared" si="1354"/>
        <v>0.69414477072655989</v>
      </c>
      <c r="QG250" s="255">
        <f t="shared" si="1355"/>
        <v>0.86073951570093421</v>
      </c>
      <c r="QH250" s="255">
        <f t="shared" si="1356"/>
        <v>211.06494288134127</v>
      </c>
      <c r="QI250" s="255">
        <f t="shared" si="1616"/>
        <v>0.98413343613101878</v>
      </c>
      <c r="QJ250" s="259">
        <f t="shared" si="1617"/>
        <v>3.2887734042919745E-3</v>
      </c>
      <c r="QK250" s="257">
        <f t="shared" si="1618"/>
        <v>1.1257742520056695</v>
      </c>
      <c r="QL250" s="254">
        <f t="shared" si="1357"/>
        <v>1057.9766605421291</v>
      </c>
      <c r="QM250" s="255">
        <f t="shared" si="1358"/>
        <v>1192.3396964309795</v>
      </c>
      <c r="QN250" s="255">
        <f t="shared" si="1359"/>
        <v>6.8988268356039093</v>
      </c>
      <c r="QO250" s="255">
        <f t="shared" si="1360"/>
        <v>8.554545276148847</v>
      </c>
      <c r="QP250" s="255">
        <f t="shared" si="1589"/>
        <v>2097.6899249430439</v>
      </c>
      <c r="QQ250" s="255">
        <f t="shared" si="1590"/>
        <v>0.50435321634624097</v>
      </c>
      <c r="QR250" s="259">
        <f t="shared" si="1361"/>
        <v>3.2887734042919736E-3</v>
      </c>
      <c r="QS250" s="257">
        <f t="shared" si="1591"/>
        <v>1.0648421640930026</v>
      </c>
      <c r="QT250" s="254">
        <f t="shared" si="1362"/>
        <v>81.705188218149345</v>
      </c>
      <c r="QU250" s="255">
        <f t="shared" si="1363"/>
        <v>92.081747121854306</v>
      </c>
      <c r="QV250" s="255">
        <f t="shared" si="1364"/>
        <v>0.28498277424052171</v>
      </c>
      <c r="QW250" s="255">
        <f t="shared" si="1365"/>
        <v>0.35337864005824693</v>
      </c>
      <c r="QX250" s="255">
        <f t="shared" si="1366"/>
        <v>86.653210546098535</v>
      </c>
      <c r="QY250" s="255">
        <f t="shared" si="1619"/>
        <v>0.94289856894203705</v>
      </c>
      <c r="QZ250" s="259">
        <f t="shared" si="1620"/>
        <v>3.2887734042919745E-3</v>
      </c>
      <c r="RA250" s="257">
        <f t="shared" si="1621"/>
        <v>1.1205374238726686</v>
      </c>
      <c r="RB250" s="254">
        <f t="shared" si="1367"/>
        <v>6.4047301139446594E-2</v>
      </c>
      <c r="RC250" s="255">
        <f t="shared" si="1368"/>
        <v>7.2181308384156317E-2</v>
      </c>
      <c r="RD250" s="255">
        <f t="shared" si="1592"/>
        <v>1.9838272432769494E-3</v>
      </c>
      <c r="RE250" s="255">
        <f t="shared" si="1369"/>
        <v>2.4599457816634174E-3</v>
      </c>
      <c r="RF250" s="255">
        <f t="shared" si="1370"/>
        <v>0.60321189677828801</v>
      </c>
      <c r="RG250" s="255">
        <f t="shared" si="1622"/>
        <v>0.1061771186568413</v>
      </c>
      <c r="RH250" s="259">
        <f t="shared" si="1623"/>
        <v>3.2887734042919745E-3</v>
      </c>
      <c r="RI250" s="257">
        <f t="shared" si="1624"/>
        <v>1.0142737996864488</v>
      </c>
      <c r="RJ250" s="254">
        <f t="shared" si="1371"/>
        <v>107.41194251852379</v>
      </c>
      <c r="RK250" s="255">
        <f t="shared" si="1372"/>
        <v>121.05325921837631</v>
      </c>
      <c r="RL250" s="255">
        <f t="shared" si="1593"/>
        <v>3.3270213425168911</v>
      </c>
      <c r="RM250" s="255">
        <f t="shared" si="1373"/>
        <v>4.125506464720945</v>
      </c>
      <c r="RN250" s="255">
        <f t="shared" si="1374"/>
        <v>1011.6298490418956</v>
      </c>
      <c r="RO250" s="255">
        <f t="shared" si="1625"/>
        <v>0.10617711865684129</v>
      </c>
      <c r="RP250" s="259">
        <f t="shared" si="1626"/>
        <v>3.2887734042919745E-3</v>
      </c>
      <c r="RQ250" s="257">
        <f t="shared" si="1627"/>
        <v>1.0142737996864488</v>
      </c>
      <c r="RR250" s="254">
        <f t="shared" si="1375"/>
        <v>103.81264893633281</v>
      </c>
      <c r="RS250" s="255">
        <f t="shared" si="1376"/>
        <v>116.99685535124708</v>
      </c>
      <c r="RT250" s="255">
        <f t="shared" si="1594"/>
        <v>3.2155353542258931</v>
      </c>
      <c r="RU250" s="255">
        <f t="shared" si="1377"/>
        <v>3.9872638392401072</v>
      </c>
      <c r="RV250" s="255">
        <f t="shared" si="1378"/>
        <v>977.7308920187379</v>
      </c>
      <c r="RW250" s="255">
        <f t="shared" si="1633"/>
        <v>0.10617711865684128</v>
      </c>
      <c r="RX250" s="259">
        <f t="shared" si="1634"/>
        <v>3.2887734042919741E-3</v>
      </c>
      <c r="RY250" s="257">
        <f t="shared" si="1635"/>
        <v>1.0142737996864488</v>
      </c>
      <c r="RZ250" s="281">
        <f t="shared" si="1646"/>
        <v>1249.5254019175195</v>
      </c>
      <c r="SA250" s="242" t="e">
        <f t="shared" si="1379"/>
        <v>#REF!</v>
      </c>
      <c r="SB250" s="242">
        <f t="shared" si="1380"/>
        <v>0.40656571892919208</v>
      </c>
      <c r="SC250" s="242">
        <f t="shared" si="1381"/>
        <v>0.43932340067448805</v>
      </c>
      <c r="SD250" s="242">
        <f t="shared" si="1382"/>
        <v>1.3194201351023123E-2</v>
      </c>
      <c r="SE250" s="242">
        <f t="shared" si="1383"/>
        <v>0.4138237102720711</v>
      </c>
      <c r="SF250" s="262">
        <f t="shared" si="1647"/>
        <v>0.8062724885510526</v>
      </c>
      <c r="SG250" s="242">
        <f t="shared" si="1384"/>
        <v>0</v>
      </c>
      <c r="SH250" s="262">
        <f t="shared" si="1636"/>
        <v>0</v>
      </c>
      <c r="SI250" s="242">
        <f t="shared" si="1385"/>
        <v>0.58107217896018837</v>
      </c>
      <c r="SJ250" s="242">
        <f t="shared" si="1386"/>
        <v>2.9211085431007845E-2</v>
      </c>
      <c r="SK250" s="242">
        <f t="shared" si="1387"/>
        <v>7.0999165978144073E-4</v>
      </c>
      <c r="SL250" s="242">
        <f t="shared" si="1388"/>
        <v>3.9772118187591493E-2</v>
      </c>
      <c r="SM250" s="242">
        <f t="shared" si="1389"/>
        <v>0.10390896346012329</v>
      </c>
      <c r="SN250" s="242">
        <f t="shared" si="1390"/>
        <v>0.80033537053230075</v>
      </c>
      <c r="SO250" s="242">
        <f t="shared" si="1391"/>
        <v>4.1796045910450538E-2</v>
      </c>
      <c r="SP250" s="242">
        <f t="shared" si="1392"/>
        <v>1.0142737996864489E-4</v>
      </c>
      <c r="SQ250" s="242">
        <f t="shared" si="1393"/>
        <v>0.30063075422706342</v>
      </c>
      <c r="SR250" s="242">
        <f t="shared" si="1394"/>
        <v>0.31655485288214069</v>
      </c>
      <c r="SS250" s="242" t="e">
        <f t="shared" si="1395"/>
        <v>#REF!</v>
      </c>
      <c r="ST250" s="242" t="e">
        <f t="shared" si="1396"/>
        <v>#REF!</v>
      </c>
      <c r="SU250" s="242" t="e">
        <f t="shared" si="1628"/>
        <v>#REF!</v>
      </c>
      <c r="SV250" s="242" t="e">
        <f t="shared" si="1629"/>
        <v>#REF!</v>
      </c>
      <c r="SW250" s="242" t="e">
        <f t="shared" si="1397"/>
        <v>#REF!</v>
      </c>
      <c r="SX250" s="242" t="e">
        <f t="shared" si="1397"/>
        <v>#REF!</v>
      </c>
      <c r="SY250" s="242" t="e">
        <f t="shared" si="1397"/>
        <v>#REF!</v>
      </c>
      <c r="SZ250" s="263" t="e">
        <f t="shared" si="1222"/>
        <v>#REF!</v>
      </c>
      <c r="TA250" s="264">
        <f t="shared" si="1398"/>
        <v>2964.9577319999999</v>
      </c>
      <c r="TB250" s="264">
        <f t="shared" si="1399"/>
        <v>1553.0116579999999</v>
      </c>
      <c r="TC250" s="264">
        <f t="shared" si="1400"/>
        <v>1823.9607979999998</v>
      </c>
      <c r="TD250" s="264">
        <f t="shared" si="1401"/>
        <v>50.749203999999999</v>
      </c>
      <c r="TE250" s="264">
        <f t="shared" si="1401"/>
        <v>1563.5498399999999</v>
      </c>
      <c r="TF250" s="264">
        <f t="shared" si="1648"/>
        <v>0</v>
      </c>
      <c r="TG250" s="264">
        <f t="shared" si="1403"/>
        <v>2312.9594839999995</v>
      </c>
      <c r="TH250" s="264">
        <f t="shared" si="1404"/>
        <v>123.86246399999999</v>
      </c>
      <c r="TI250" s="264">
        <f t="shared" si="1405"/>
        <v>3.0105459999999997</v>
      </c>
      <c r="TJ250" s="264">
        <f t="shared" si="1406"/>
        <v>151.81753399999999</v>
      </c>
      <c r="TK250" s="264">
        <f t="shared" si="1407"/>
        <v>396.96199399999995</v>
      </c>
      <c r="TL250" s="264">
        <f t="shared" si="1408"/>
        <v>3232.4662480000002</v>
      </c>
      <c r="TM250" s="264">
        <f t="shared" si="1409"/>
        <v>160.419094</v>
      </c>
      <c r="TN250" s="264">
        <f t="shared" si="1410"/>
        <v>0.43007800000000002</v>
      </c>
      <c r="TO250" s="264">
        <f t="shared" si="1411"/>
        <v>1274.7511919999999</v>
      </c>
      <c r="TP250" s="264">
        <f t="shared" si="1411"/>
        <v>1196.0389829999999</v>
      </c>
      <c r="TQ250" s="264"/>
      <c r="TR250" s="264"/>
      <c r="TS250" s="264" t="e">
        <f t="shared" si="1412"/>
        <v>#REF!</v>
      </c>
      <c r="TT250" s="264">
        <f t="shared" si="1413"/>
        <v>1748.5497126562907</v>
      </c>
      <c r="TU250" s="264">
        <f t="shared" si="1414"/>
        <v>1889.4332951528247</v>
      </c>
      <c r="TV250" s="264">
        <f t="shared" si="1415"/>
        <v>56.745357286453221</v>
      </c>
      <c r="TW250" s="264">
        <f t="shared" si="1415"/>
        <v>1585.8676372159391</v>
      </c>
      <c r="TX250" s="264">
        <f t="shared" si="1416"/>
        <v>0</v>
      </c>
      <c r="TY250" s="264">
        <f t="shared" si="1417"/>
        <v>2499.063605828399</v>
      </c>
      <c r="TZ250" s="264">
        <f t="shared" si="1418"/>
        <v>125.63045199996991</v>
      </c>
      <c r="UA250" s="264">
        <f t="shared" si="1419"/>
        <v>3.0535179305548246</v>
      </c>
      <c r="UB250" s="264">
        <f t="shared" si="1420"/>
        <v>171.05113045882973</v>
      </c>
      <c r="UC250" s="264">
        <f t="shared" si="1421"/>
        <v>446.88959187002905</v>
      </c>
      <c r="UD250" s="264">
        <f t="shared" si="1422"/>
        <v>3442.066354877908</v>
      </c>
      <c r="UE250" s="264">
        <f t="shared" si="1423"/>
        <v>179.75559833074746</v>
      </c>
      <c r="UF250" s="264">
        <f t="shared" si="1424"/>
        <v>0.43621684722154852</v>
      </c>
      <c r="UG250" s="264">
        <f t="shared" si="1425"/>
        <v>1292.9467351646697</v>
      </c>
      <c r="UH250" s="264">
        <f t="shared" si="1425"/>
        <v>1213.1110038605261</v>
      </c>
      <c r="UI250" s="191"/>
      <c r="UJ250" s="282" t="e">
        <f t="shared" si="1649"/>
        <v>#REF!</v>
      </c>
      <c r="UK250" s="282">
        <f t="shared" si="1650"/>
        <v>1446.0264000000002</v>
      </c>
      <c r="UL250" s="283" t="e">
        <f t="shared" si="1651"/>
        <v>#REF!</v>
      </c>
      <c r="UM250" s="284">
        <f>1213.46+1213.46</f>
        <v>2426.92</v>
      </c>
      <c r="UN250" s="282">
        <f t="shared" si="1652"/>
        <v>2548.2660000000001</v>
      </c>
      <c r="UO250" s="283">
        <f t="shared" si="1653"/>
        <v>1.7622541331195611</v>
      </c>
      <c r="UP250" s="283" t="e">
        <f t="shared" si="1656"/>
        <v>#REF!</v>
      </c>
      <c r="UQ250" s="283" t="e">
        <f t="shared" si="1654"/>
        <v>#REF!</v>
      </c>
      <c r="UR250" s="285" t="e">
        <f t="shared" si="1655"/>
        <v>#REF!</v>
      </c>
      <c r="US250" s="293"/>
      <c r="UT250" s="282"/>
      <c r="UU250" s="283"/>
      <c r="UV250" s="290"/>
      <c r="UW250" s="282"/>
      <c r="UX250" s="283"/>
      <c r="UY250" s="283"/>
      <c r="UZ250" s="283"/>
      <c r="VA250" s="285"/>
      <c r="VB250" s="128">
        <v>4.5069999999999997</v>
      </c>
      <c r="VC250" s="129">
        <v>1.0475229000286823</v>
      </c>
      <c r="VD250" s="130">
        <f t="shared" si="1637"/>
        <v>4.7211857104292712</v>
      </c>
      <c r="VE250" s="128">
        <f>'[1]17% Управителю (Форма)'!AF9</f>
        <v>0.441</v>
      </c>
      <c r="VF250" s="128">
        <f>'[1]17% Управителю (Форма)'!AF10</f>
        <v>0.28999999999999998</v>
      </c>
      <c r="VG250" s="128">
        <f>'[1]17% Управителю (Форма)'!AF11</f>
        <v>0.4</v>
      </c>
      <c r="VH250" s="128">
        <f>'[1]17% Управителю (Форма)'!AF12</f>
        <v>1.2E-2</v>
      </c>
      <c r="VI250" s="128">
        <f>'[1]17% Управителю (Форма)'!AF13</f>
        <v>0.252</v>
      </c>
      <c r="VJ250" s="128">
        <f t="shared" si="1660"/>
        <v>0.26397577080722795</v>
      </c>
      <c r="VK250" s="128">
        <f>'[1]17% Управителю (Форма)'!AF14</f>
        <v>2.8000000000000001E-2</v>
      </c>
      <c r="VL250" s="128">
        <v>0.47299999999999998</v>
      </c>
      <c r="VM250" s="131">
        <v>1.2999999999999999E-2</v>
      </c>
      <c r="VN250" s="128">
        <f t="shared" ref="VN250:VN273" si="1669">SK250</f>
        <v>7.0999165978144073E-4</v>
      </c>
      <c r="VO250" s="132">
        <v>2.8000000000000001E-2</v>
      </c>
      <c r="VP250" s="128">
        <v>4.5999999999999999E-2</v>
      </c>
      <c r="VQ250" s="128">
        <v>0.71399999999999997</v>
      </c>
      <c r="VR250" s="128">
        <v>4.3999999999999997E-2</v>
      </c>
      <c r="VS250" s="128">
        <v>1E-3</v>
      </c>
      <c r="VT250" s="128">
        <v>0.22500000000000001</v>
      </c>
      <c r="VU250" s="128">
        <v>0.24199999999999999</v>
      </c>
      <c r="VV250" s="128">
        <v>0.54600000000000004</v>
      </c>
    </row>
    <row r="251" spans="1:594" ht="23.1" customHeight="1" thickBot="1" x14ac:dyDescent="0.35">
      <c r="A251" s="275">
        <v>7</v>
      </c>
      <c r="B251" s="294" t="s">
        <v>215</v>
      </c>
      <c r="C251" s="277" t="s">
        <v>216</v>
      </c>
      <c r="D251" s="267">
        <v>4024.1</v>
      </c>
      <c r="E251" s="239"/>
      <c r="F251" s="240">
        <f t="shared" si="1426"/>
        <v>4024.1</v>
      </c>
      <c r="G251" s="287">
        <v>3597</v>
      </c>
      <c r="H251" s="268">
        <f>525.5+556</f>
        <v>1081.5</v>
      </c>
      <c r="I251" s="269">
        <v>3.3384999999999998</v>
      </c>
      <c r="J251" s="269">
        <v>3.9518</v>
      </c>
      <c r="K251" s="269">
        <f t="shared" si="1640"/>
        <v>2.3906000000000005</v>
      </c>
      <c r="L251" s="269">
        <f t="shared" si="1221"/>
        <v>2.9097000000000004</v>
      </c>
      <c r="M251" s="269">
        <v>0.57099999999999995</v>
      </c>
      <c r="N251" s="269">
        <v>0.51910000000000001</v>
      </c>
      <c r="O251" s="269">
        <v>0.42880000000000001</v>
      </c>
      <c r="P251" s="269">
        <v>1.2E-2</v>
      </c>
      <c r="Q251" s="269">
        <v>0.32229999999999998</v>
      </c>
      <c r="R251" s="269">
        <v>0</v>
      </c>
      <c r="S251" s="269">
        <v>0.54590000000000005</v>
      </c>
      <c r="T251" s="269">
        <v>2.93E-2</v>
      </c>
      <c r="U251" s="269">
        <v>6.9999999999999999E-4</v>
      </c>
      <c r="V251" s="269">
        <v>7.7899999999999997E-2</v>
      </c>
      <c r="W251" s="269">
        <v>0.1022</v>
      </c>
      <c r="X251" s="269">
        <v>0.7288</v>
      </c>
      <c r="Y251" s="269">
        <v>5.3499999999999999E-2</v>
      </c>
      <c r="Z251" s="269">
        <v>2.0000000000000001E-4</v>
      </c>
      <c r="AA251" s="269">
        <v>0.26910000000000001</v>
      </c>
      <c r="AB251" s="269">
        <v>0.29099999999999998</v>
      </c>
      <c r="AC251" s="244">
        <v>800.35</v>
      </c>
      <c r="AD251" s="243">
        <f t="shared" si="1661"/>
        <v>176.077</v>
      </c>
      <c r="AE251" s="243">
        <f t="shared" si="1223"/>
        <v>0</v>
      </c>
      <c r="AF251" s="243">
        <f t="shared" si="1427"/>
        <v>0</v>
      </c>
      <c r="AG251" s="243">
        <f t="shared" si="1428"/>
        <v>0</v>
      </c>
      <c r="AH251" s="244">
        <v>21.278321415375</v>
      </c>
      <c r="AI251" s="243">
        <f t="shared" si="1224"/>
        <v>113.36123498794892</v>
      </c>
      <c r="AJ251" s="243">
        <f t="shared" si="1429"/>
        <v>3.6540461410975205</v>
      </c>
      <c r="AK251" s="243">
        <f t="shared" si="1430"/>
        <v>96.696594749904733</v>
      </c>
      <c r="AL251" s="243">
        <f t="shared" si="1225"/>
        <v>55.553327820166196</v>
      </c>
      <c r="AM251" s="243">
        <f t="shared" si="1431"/>
        <v>1399.943861068188</v>
      </c>
      <c r="AN251" s="244">
        <v>843.47</v>
      </c>
      <c r="AO251" s="244">
        <v>185.5634</v>
      </c>
      <c r="AP251" s="243">
        <f t="shared" si="1432"/>
        <v>0</v>
      </c>
      <c r="AQ251" s="243">
        <f t="shared" si="1433"/>
        <v>0</v>
      </c>
      <c r="AR251" s="243">
        <f t="shared" si="1434"/>
        <v>0</v>
      </c>
      <c r="AS251" s="244">
        <v>91.098161472949997</v>
      </c>
      <c r="AT251" s="244" t="e">
        <f t="shared" si="1226"/>
        <v>#REF!</v>
      </c>
      <c r="AU251" s="243">
        <f t="shared" si="1227"/>
        <v>127.27154444502339</v>
      </c>
      <c r="AV251" s="243">
        <f t="shared" si="1435"/>
        <v>4.1024261591742359</v>
      </c>
      <c r="AW251" s="243">
        <f t="shared" si="1436"/>
        <v>108.56202261472545</v>
      </c>
      <c r="AX251" s="243">
        <f t="shared" si="1228"/>
        <v>62.370155295898684</v>
      </c>
      <c r="AY251" s="243">
        <f t="shared" si="1437"/>
        <v>1571.7279134566468</v>
      </c>
      <c r="AZ251" s="244">
        <v>211</v>
      </c>
      <c r="BA251" s="243">
        <f t="shared" si="1438"/>
        <v>1075.5021666666667</v>
      </c>
      <c r="BB251" s="243">
        <f t="shared" si="1439"/>
        <v>112.15951166666666</v>
      </c>
      <c r="BC251" s="243">
        <f t="shared" si="1440"/>
        <v>89.727609333333334</v>
      </c>
      <c r="BD251" s="243">
        <f t="shared" si="1441"/>
        <v>22.431902333333326</v>
      </c>
      <c r="BE251" s="244">
        <v>42.059816875000003</v>
      </c>
      <c r="BF251" s="243">
        <f t="shared" si="1442"/>
        <v>33.647853500000004</v>
      </c>
      <c r="BG251" s="243">
        <f t="shared" si="1443"/>
        <v>8.4119633749999991</v>
      </c>
      <c r="BH251" s="243">
        <f t="shared" si="1229"/>
        <v>139.72336760746433</v>
      </c>
      <c r="BI251" s="243">
        <f t="shared" si="1444"/>
        <v>4.5037938434728666</v>
      </c>
      <c r="BJ251" s="243">
        <f t="shared" si="1445"/>
        <v>119.18336860097926</v>
      </c>
      <c r="BK251" s="243">
        <f t="shared" si="1230"/>
        <v>68.472243140789885</v>
      </c>
      <c r="BL251" s="243">
        <f t="shared" si="1446"/>
        <v>1725.5005271479051</v>
      </c>
      <c r="BM251" s="244">
        <v>17.63</v>
      </c>
      <c r="BN251" s="243">
        <f t="shared" si="1447"/>
        <v>3.8785999999999996</v>
      </c>
      <c r="BO251" s="243">
        <f t="shared" si="1231"/>
        <v>0</v>
      </c>
      <c r="BP251" s="243">
        <f t="shared" si="1448"/>
        <v>0</v>
      </c>
      <c r="BQ251" s="243">
        <f t="shared" si="1449"/>
        <v>0</v>
      </c>
      <c r="BR251" s="244">
        <v>2.0996824022083298</v>
      </c>
      <c r="BS251" s="243">
        <f t="shared" si="1232"/>
        <v>2.6824193392714073</v>
      </c>
      <c r="BT251" s="243">
        <f t="shared" si="1450"/>
        <v>8.6464160667551235E-2</v>
      </c>
      <c r="BU251" s="243">
        <f t="shared" si="1451"/>
        <v>2.2880909494891126</v>
      </c>
      <c r="BV251" s="243">
        <f t="shared" si="1233"/>
        <v>1.3145350870739869</v>
      </c>
      <c r="BW251" s="243">
        <f t="shared" si="1452"/>
        <v>33.126284194264471</v>
      </c>
      <c r="BX251" s="244">
        <v>826.3</v>
      </c>
      <c r="BY251" s="243">
        <f t="shared" si="1234"/>
        <v>93.885826265473398</v>
      </c>
      <c r="BZ251" s="243">
        <f t="shared" si="1453"/>
        <v>3.0262826724283243</v>
      </c>
      <c r="CA251" s="243">
        <f t="shared" si="1454"/>
        <v>80.084163657157958</v>
      </c>
      <c r="CB251" s="243">
        <f t="shared" si="1235"/>
        <v>46.009291313273671</v>
      </c>
      <c r="CC251" s="243">
        <f t="shared" si="1455"/>
        <v>1159.4341410944965</v>
      </c>
      <c r="CD251" s="245">
        <f>377.5+343.18</f>
        <v>720.68000000000006</v>
      </c>
      <c r="CE251" s="243">
        <f t="shared" si="1236"/>
        <v>107.00585</v>
      </c>
      <c r="CF251" s="243">
        <f t="shared" si="1456"/>
        <v>3.4491888987353265</v>
      </c>
      <c r="CG251" s="243">
        <f t="shared" si="1457"/>
        <v>91.275481556098612</v>
      </c>
      <c r="CH251" s="243">
        <f t="shared" si="1237"/>
        <v>41.384292500000008</v>
      </c>
      <c r="CI251" s="243">
        <f t="shared" si="1641"/>
        <v>1042.8841710000002</v>
      </c>
      <c r="CJ251" s="245">
        <f>1151.81+1151.81</f>
        <v>2303.62</v>
      </c>
      <c r="CK251" s="243">
        <f t="shared" si="1238"/>
        <v>107.00585</v>
      </c>
      <c r="CL251" s="243">
        <f t="shared" si="1459"/>
        <v>3.4491888987353265</v>
      </c>
      <c r="CM251" s="243">
        <f t="shared" si="1460"/>
        <v>91.275481556098612</v>
      </c>
      <c r="CN251" s="243">
        <f t="shared" si="1239"/>
        <v>120.53129250000001</v>
      </c>
      <c r="CO251" s="243">
        <f t="shared" si="1642"/>
        <v>3037.3885709999995</v>
      </c>
      <c r="CP251" s="244">
        <v>0</v>
      </c>
      <c r="CQ251" s="243">
        <f t="shared" si="1240"/>
        <v>0</v>
      </c>
      <c r="CR251" s="243">
        <f t="shared" si="1595"/>
        <v>0</v>
      </c>
      <c r="CS251" s="243">
        <f t="shared" si="1462"/>
        <v>0</v>
      </c>
      <c r="CT251" s="243">
        <f t="shared" si="1241"/>
        <v>0</v>
      </c>
      <c r="CU251" s="243">
        <f t="shared" si="1463"/>
        <v>0</v>
      </c>
      <c r="CV251" s="245"/>
      <c r="CW251" s="243">
        <f t="shared" si="1242"/>
        <v>0</v>
      </c>
      <c r="CX251" s="243">
        <f t="shared" si="1596"/>
        <v>0</v>
      </c>
      <c r="CY251" s="243">
        <f t="shared" si="1464"/>
        <v>0</v>
      </c>
      <c r="CZ251" s="243">
        <f t="shared" si="1243"/>
        <v>0</v>
      </c>
      <c r="DA251" s="243">
        <f t="shared" si="1465"/>
        <v>0</v>
      </c>
      <c r="DB251" s="244">
        <v>39.51</v>
      </c>
      <c r="DC251" s="243">
        <f t="shared" si="1466"/>
        <v>8.6921999999999997</v>
      </c>
      <c r="DD251" s="243">
        <f t="shared" si="1244"/>
        <v>0</v>
      </c>
      <c r="DE251" s="244">
        <v>1.6351796034399999</v>
      </c>
      <c r="DF251" s="244">
        <v>0.14025218793749999</v>
      </c>
      <c r="DG251" s="243">
        <f t="shared" si="1245"/>
        <v>5.6785565236900251</v>
      </c>
      <c r="DH251" s="243">
        <f t="shared" si="1246"/>
        <v>2.7828094157533765</v>
      </c>
      <c r="DI251" s="243">
        <f t="shared" si="1467"/>
        <v>70.126797276985073</v>
      </c>
      <c r="DJ251" s="244">
        <v>295.83</v>
      </c>
      <c r="DK251" s="243">
        <f t="shared" si="1468"/>
        <v>65.082599999999999</v>
      </c>
      <c r="DL251" s="243">
        <f t="shared" si="1247"/>
        <v>0</v>
      </c>
      <c r="DM251" s="244">
        <v>12.521532593290001</v>
      </c>
      <c r="DN251" s="244">
        <v>10.630592212333299</v>
      </c>
      <c r="DO251" s="243">
        <f t="shared" si="1248"/>
        <v>43.638187132757587</v>
      </c>
      <c r="DP251" s="243">
        <f t="shared" si="1249"/>
        <v>21.385145596919045</v>
      </c>
      <c r="DQ251" s="243">
        <f t="shared" si="1469"/>
        <v>538.90566904235982</v>
      </c>
      <c r="DR251" s="244">
        <v>42.71</v>
      </c>
      <c r="DS251" s="243">
        <f t="shared" si="1470"/>
        <v>9.3962000000000003</v>
      </c>
      <c r="DT251" s="243">
        <f t="shared" si="1250"/>
        <v>0</v>
      </c>
      <c r="DU251" s="244">
        <v>1.8066604609349901</v>
      </c>
      <c r="DV251" s="244">
        <v>0</v>
      </c>
      <c r="DW251" s="243">
        <f t="shared" si="1251"/>
        <v>6.1256849215902855</v>
      </c>
      <c r="DX251" s="243">
        <f t="shared" si="1252"/>
        <v>3.0019272691262642</v>
      </c>
      <c r="DY251" s="243">
        <f t="shared" si="1253"/>
        <v>75.648567181981846</v>
      </c>
      <c r="DZ251" s="244">
        <v>189.83</v>
      </c>
      <c r="EA251" s="243">
        <f t="shared" si="1471"/>
        <v>41.762600000000006</v>
      </c>
      <c r="EB251" s="243">
        <f t="shared" si="1254"/>
        <v>0</v>
      </c>
      <c r="EC251" s="244">
        <v>7.8510716962449996</v>
      </c>
      <c r="ED251" s="244">
        <v>0.122846732</v>
      </c>
      <c r="EE251" s="243">
        <f t="shared" si="1255"/>
        <v>27.220017582208083</v>
      </c>
      <c r="EF251" s="243">
        <f t="shared" si="1256"/>
        <v>13.339326800522654</v>
      </c>
      <c r="EG251" s="243">
        <f t="shared" si="1257"/>
        <v>336.15103537317083</v>
      </c>
      <c r="EH251" s="244">
        <v>12.26</v>
      </c>
      <c r="EI251" s="243">
        <f t="shared" si="1472"/>
        <v>2.6972</v>
      </c>
      <c r="EJ251" s="243">
        <f t="shared" si="1258"/>
        <v>0</v>
      </c>
      <c r="EK251" s="244">
        <v>0.51724721022499998</v>
      </c>
      <c r="EL251" s="244">
        <v>0</v>
      </c>
      <c r="EM251" s="243">
        <f t="shared" si="1259"/>
        <v>1.7582370353787049</v>
      </c>
      <c r="EN251" s="243">
        <f t="shared" si="1260"/>
        <v>0.86163421228018522</v>
      </c>
      <c r="EO251" s="243">
        <f t="shared" si="1473"/>
        <v>21.713182149460668</v>
      </c>
      <c r="EP251" s="244">
        <v>0</v>
      </c>
      <c r="EQ251" s="244">
        <v>466.79559999999998</v>
      </c>
      <c r="ER251" s="244">
        <v>0</v>
      </c>
      <c r="ES251" s="244">
        <v>0</v>
      </c>
      <c r="ET251" s="244">
        <v>0</v>
      </c>
      <c r="EU251" s="243">
        <f t="shared" si="1261"/>
        <v>53.038231396692986</v>
      </c>
      <c r="EV251" s="243">
        <f t="shared" si="1474"/>
        <v>1.7096156793486421</v>
      </c>
      <c r="EW251" s="243">
        <f t="shared" si="1475"/>
        <v>45.241359342661561</v>
      </c>
      <c r="EX251" s="243">
        <f t="shared" si="1262"/>
        <v>25.99169156983465</v>
      </c>
      <c r="EY251" s="243">
        <f t="shared" si="1476"/>
        <v>654.99062755983311</v>
      </c>
      <c r="EZ251" s="245">
        <f t="shared" si="1477"/>
        <v>580.14</v>
      </c>
      <c r="FA251" s="245">
        <f t="shared" si="1477"/>
        <v>127.63079999999999</v>
      </c>
      <c r="FB251" s="245">
        <f t="shared" si="1477"/>
        <v>0</v>
      </c>
      <c r="FC251" s="245">
        <f t="shared" si="1478"/>
        <v>0</v>
      </c>
      <c r="FD251" s="245">
        <f t="shared" si="1479"/>
        <v>0</v>
      </c>
      <c r="FE251" s="245">
        <f t="shared" si="1480"/>
        <v>35.225382696405788</v>
      </c>
      <c r="FF251" s="245">
        <f t="shared" si="1481"/>
        <v>137.45891459231765</v>
      </c>
      <c r="FG251" s="245">
        <f t="shared" si="1482"/>
        <v>4.4308022621569707</v>
      </c>
      <c r="FH251" s="245">
        <f t="shared" si="1483"/>
        <v>117.25180093978437</v>
      </c>
      <c r="FI251" s="245">
        <f t="shared" si="1484"/>
        <v>67.362534864436185</v>
      </c>
      <c r="FJ251" s="245">
        <f t="shared" si="1484"/>
        <v>1697.5358785837911</v>
      </c>
      <c r="FK251" s="244">
        <f t="shared" si="1263"/>
        <v>83.995160182128942</v>
      </c>
      <c r="FL251" s="244">
        <v>9.5436948033401503</v>
      </c>
      <c r="FM251" s="243">
        <f t="shared" si="1485"/>
        <v>0.30762809854413448</v>
      </c>
      <c r="FN251" s="243">
        <f t="shared" si="1486"/>
        <v>8.1407263154239526</v>
      </c>
      <c r="FO251" s="244">
        <v>4.6769427401670098</v>
      </c>
      <c r="FP251" s="244">
        <f t="shared" si="1487"/>
        <v>117.85895727076331</v>
      </c>
      <c r="FQ251" s="244">
        <f t="shared" si="1264"/>
        <v>2.1067200045680554</v>
      </c>
      <c r="FR251" s="244">
        <v>0.239369657919489</v>
      </c>
      <c r="FS251" s="243">
        <f t="shared" si="1488"/>
        <v>7.71575728607337E-3</v>
      </c>
      <c r="FT251" s="243">
        <f t="shared" si="1489"/>
        <v>0.20418118071600716</v>
      </c>
      <c r="FU251" s="244">
        <v>0.117304482895974</v>
      </c>
      <c r="FV251" s="244">
        <f t="shared" si="1490"/>
        <v>2.9560729744602221</v>
      </c>
      <c r="FW251" s="270">
        <v>2.733E-2</v>
      </c>
      <c r="FX251" s="243">
        <f t="shared" si="1491"/>
        <v>120.65156888315761</v>
      </c>
      <c r="FY251" s="243">
        <f t="shared" si="1492"/>
        <v>26.543345154294673</v>
      </c>
      <c r="FZ251" s="243">
        <f t="shared" si="1265"/>
        <v>0</v>
      </c>
      <c r="GA251" s="243">
        <f t="shared" si="1493"/>
        <v>0</v>
      </c>
      <c r="GB251" s="243">
        <f t="shared" si="1494"/>
        <v>0</v>
      </c>
      <c r="GC251" s="243">
        <f t="shared" si="1495"/>
        <v>2.1281197487282708</v>
      </c>
      <c r="GD251" s="243">
        <f t="shared" si="1266"/>
        <v>16.966375901588723</v>
      </c>
      <c r="GE251" s="243">
        <f t="shared" si="1496"/>
        <v>0.54688818799654781</v>
      </c>
      <c r="GF251" s="243">
        <f t="shared" si="1497"/>
        <v>14.472238019503584</v>
      </c>
      <c r="GG251" s="243">
        <f t="shared" si="1267"/>
        <v>8.3144704843884636</v>
      </c>
      <c r="GH251" s="247">
        <f t="shared" si="1498"/>
        <v>209.5246562065893</v>
      </c>
      <c r="GI251" s="244">
        <v>216</v>
      </c>
      <c r="GJ251" s="244">
        <v>4026.52</v>
      </c>
      <c r="GK251" s="244">
        <v>885.83439999999996</v>
      </c>
      <c r="GL251" s="244">
        <v>2469.7602954942099</v>
      </c>
      <c r="GM251" s="244">
        <v>71.022008333333304</v>
      </c>
      <c r="GN251" s="271">
        <v>157.51</v>
      </c>
      <c r="GO251" s="243">
        <f t="shared" si="1499"/>
        <v>34.652200000000001</v>
      </c>
      <c r="GP251" s="243">
        <f t="shared" si="1268"/>
        <v>0</v>
      </c>
      <c r="GQ251" s="243">
        <f t="shared" si="1500"/>
        <v>0</v>
      </c>
      <c r="GR251" s="243">
        <f t="shared" si="1501"/>
        <v>0</v>
      </c>
      <c r="GS251" s="244">
        <v>3.13591462175</v>
      </c>
      <c r="GT251" s="244">
        <v>1.1737318783666699</v>
      </c>
      <c r="GU251" s="245"/>
      <c r="GV251" s="243">
        <f t="shared" si="1269"/>
        <v>22.323516454758213</v>
      </c>
      <c r="GW251" s="243">
        <f t="shared" si="1502"/>
        <v>0.71956837066840196</v>
      </c>
      <c r="GX251" s="243">
        <f t="shared" si="1503"/>
        <v>19.041853454120005</v>
      </c>
      <c r="GY251" s="243">
        <f t="shared" si="1270"/>
        <v>10.939768147743745</v>
      </c>
      <c r="GZ251" s="243">
        <f t="shared" si="1504"/>
        <v>275.68215732314235</v>
      </c>
      <c r="HA251" s="244">
        <v>0</v>
      </c>
      <c r="HB251" s="244">
        <v>44</v>
      </c>
      <c r="HC251" s="244">
        <v>0</v>
      </c>
      <c r="HD251" s="244">
        <v>0</v>
      </c>
      <c r="HE251" s="244">
        <v>143.97</v>
      </c>
      <c r="HF251" s="243">
        <f t="shared" si="1505"/>
        <v>31.673400000000001</v>
      </c>
      <c r="HG251" s="243">
        <f t="shared" si="1271"/>
        <v>0</v>
      </c>
      <c r="HH251" s="244">
        <v>6.1397878687249996</v>
      </c>
      <c r="HI251" s="244">
        <v>142.98720819549999</v>
      </c>
      <c r="HJ251" s="243">
        <f t="shared" si="1272"/>
        <v>36.901049232790527</v>
      </c>
      <c r="HK251" s="243">
        <f t="shared" si="1273"/>
        <v>18.083572264850776</v>
      </c>
      <c r="HL251" s="243">
        <f t="shared" si="1274"/>
        <v>455.70602107423952</v>
      </c>
      <c r="HM251" s="244">
        <v>125.68</v>
      </c>
      <c r="HN251" s="243">
        <f t="shared" si="1506"/>
        <v>27.649600000000003</v>
      </c>
      <c r="HO251" s="243">
        <f t="shared" si="1275"/>
        <v>0</v>
      </c>
      <c r="HP251" s="244">
        <v>5.4207393930050003</v>
      </c>
      <c r="HQ251" s="244">
        <v>125.431080489745</v>
      </c>
      <c r="HR251" s="243">
        <f t="shared" si="1276"/>
        <v>32.289250169414757</v>
      </c>
      <c r="HS251" s="243">
        <f t="shared" si="1277"/>
        <v>15.823533502608237</v>
      </c>
      <c r="HT251" s="243">
        <f t="shared" si="1278"/>
        <v>398.75304426572757</v>
      </c>
      <c r="HU251" s="244">
        <v>70.34</v>
      </c>
      <c r="HV251" s="243">
        <f t="shared" si="1507"/>
        <v>15.4748</v>
      </c>
      <c r="HW251" s="243">
        <f t="shared" si="1279"/>
        <v>0</v>
      </c>
      <c r="HX251" s="244">
        <v>2.8727639067249902</v>
      </c>
      <c r="HY251" s="244">
        <v>164.124815221647</v>
      </c>
      <c r="HZ251" s="243">
        <f t="shared" si="1280"/>
        <v>28.72503824834482</v>
      </c>
      <c r="IA251" s="243">
        <f t="shared" si="1281"/>
        <v>14.07687086883584</v>
      </c>
      <c r="IB251" s="243">
        <f t="shared" si="1282"/>
        <v>354.73714589466317</v>
      </c>
      <c r="IC251" s="244">
        <v>31.57</v>
      </c>
      <c r="ID251" s="243">
        <f t="shared" si="1508"/>
        <v>6.9454000000000002</v>
      </c>
      <c r="IE251" s="243">
        <f t="shared" si="1283"/>
        <v>0</v>
      </c>
      <c r="IF251" s="244">
        <v>1.3885799351250001</v>
      </c>
      <c r="IG251" s="244">
        <v>2.94289690180333</v>
      </c>
      <c r="IH251" s="243">
        <f t="shared" si="1284"/>
        <v>4.8683461632941905</v>
      </c>
      <c r="II251" s="243">
        <f t="shared" si="1285"/>
        <v>2.3857611500111262</v>
      </c>
      <c r="IJ251" s="243">
        <f t="shared" si="1509"/>
        <v>60.121180980280378</v>
      </c>
      <c r="IK251" s="244">
        <v>30.77</v>
      </c>
      <c r="IL251" s="243">
        <f t="shared" si="1510"/>
        <v>6.7694000000000001</v>
      </c>
      <c r="IM251" s="243">
        <f t="shared" si="1286"/>
        <v>0</v>
      </c>
      <c r="IN251" s="244">
        <v>1.4133668686650001</v>
      </c>
      <c r="IO251" s="244">
        <v>62.657995117695997</v>
      </c>
      <c r="IP251" s="243">
        <f t="shared" si="1287"/>
        <v>11.545214022212098</v>
      </c>
      <c r="IQ251" s="243">
        <f t="shared" si="1288"/>
        <v>5.6577988004286546</v>
      </c>
      <c r="IR251" s="243">
        <f t="shared" si="1511"/>
        <v>142.5765297708021</v>
      </c>
      <c r="IS251" s="244">
        <v>2.59</v>
      </c>
      <c r="IT251" s="243">
        <f t="shared" si="1512"/>
        <v>0.56979999999999997</v>
      </c>
      <c r="IU251" s="243">
        <f t="shared" si="1289"/>
        <v>0</v>
      </c>
      <c r="IV251" s="244">
        <v>0.11317092286</v>
      </c>
      <c r="IW251" s="244">
        <v>0.26852230394015397</v>
      </c>
      <c r="IX251" s="243">
        <f t="shared" si="1290"/>
        <v>0.40239140483082414</v>
      </c>
      <c r="IY251" s="243">
        <f t="shared" si="1291"/>
        <v>0.19719423158154892</v>
      </c>
      <c r="IZ251" s="243">
        <f t="shared" si="1513"/>
        <v>4.9692946358550314</v>
      </c>
      <c r="JA251" s="244">
        <v>43.201412500000004</v>
      </c>
      <c r="JB251" s="243">
        <f t="shared" si="1514"/>
        <v>9.5043107500000001</v>
      </c>
      <c r="JC251" s="244">
        <v>313.97607083333298</v>
      </c>
      <c r="JD251" s="243">
        <f t="shared" si="1292"/>
        <v>0</v>
      </c>
      <c r="JE251" s="243">
        <f t="shared" si="1293"/>
        <v>41.663104458453212</v>
      </c>
      <c r="JF251" s="243">
        <f t="shared" si="1294"/>
        <v>20.417244927089314</v>
      </c>
      <c r="JG251" s="243">
        <f t="shared" si="1515"/>
        <v>514.51457216265067</v>
      </c>
      <c r="JH251" s="244">
        <v>0</v>
      </c>
      <c r="JI251" s="243">
        <f t="shared" si="1516"/>
        <v>0</v>
      </c>
      <c r="JJ251" s="244">
        <v>0</v>
      </c>
      <c r="JK251" s="243">
        <f t="shared" si="1295"/>
        <v>0</v>
      </c>
      <c r="JL251" s="243">
        <f t="shared" si="1296"/>
        <v>0</v>
      </c>
      <c r="JM251" s="243">
        <f t="shared" si="1297"/>
        <v>0</v>
      </c>
      <c r="JN251" s="243">
        <f t="shared" si="1517"/>
        <v>0</v>
      </c>
      <c r="JO251" s="244">
        <v>5.1964285714285703</v>
      </c>
      <c r="JP251" s="243">
        <f t="shared" si="1518"/>
        <v>1.1432142857142855</v>
      </c>
      <c r="JQ251" s="244">
        <v>6.3309523809523798</v>
      </c>
      <c r="JR251" s="243">
        <f t="shared" si="1298"/>
        <v>0</v>
      </c>
      <c r="JS251" s="243">
        <f t="shared" si="1299"/>
        <v>1.4396578763208807</v>
      </c>
      <c r="JT251" s="243">
        <f t="shared" si="1300"/>
        <v>0.70551265572080579</v>
      </c>
      <c r="JU251" s="243">
        <f t="shared" si="1519"/>
        <v>17.778918924164305</v>
      </c>
      <c r="JV251" s="244">
        <v>1.3442857142857201</v>
      </c>
      <c r="JW251" s="243">
        <f t="shared" si="1520"/>
        <v>0.29574285714285842</v>
      </c>
      <c r="JX251" s="244">
        <v>2.758</v>
      </c>
      <c r="JY251" s="243">
        <f t="shared" si="1301"/>
        <v>0</v>
      </c>
      <c r="JZ251" s="243">
        <f t="shared" si="1302"/>
        <v>0.49971263024050788</v>
      </c>
      <c r="KA251" s="243">
        <f t="shared" si="1303"/>
        <v>0.24488706008345429</v>
      </c>
      <c r="KB251" s="243">
        <f t="shared" si="1521"/>
        <v>6.1711539141030478</v>
      </c>
      <c r="KC251" s="244">
        <v>138.946666666667</v>
      </c>
      <c r="KD251" s="243">
        <f t="shared" si="1522"/>
        <v>30.568266666666741</v>
      </c>
      <c r="KE251" s="244">
        <v>69.493333333333297</v>
      </c>
      <c r="KF251" s="243">
        <f t="shared" si="1304"/>
        <v>0</v>
      </c>
      <c r="KG251" s="243">
        <f t="shared" si="1305"/>
        <v>27.156587922399417</v>
      </c>
      <c r="KH251" s="243">
        <f t="shared" si="1306"/>
        <v>13.308242729453324</v>
      </c>
      <c r="KI251" s="243">
        <f t="shared" si="1523"/>
        <v>335.36771678222368</v>
      </c>
      <c r="KJ251" s="244">
        <v>33.307755555555502</v>
      </c>
      <c r="KK251" s="243">
        <f t="shared" si="1524"/>
        <v>7.3277062222222105</v>
      </c>
      <c r="KL251" s="244">
        <v>32.285244444444402</v>
      </c>
      <c r="KM251" s="243">
        <f t="shared" si="1307"/>
        <v>0</v>
      </c>
      <c r="KN251" s="243">
        <f t="shared" si="1308"/>
        <v>8.2853936288698673</v>
      </c>
      <c r="KO251" s="243">
        <f t="shared" si="1309"/>
        <v>4.0603049925545998</v>
      </c>
      <c r="KP251" s="243">
        <f t="shared" si="1525"/>
        <v>102.31968581237591</v>
      </c>
      <c r="KQ251" s="243">
        <f t="shared" si="1526"/>
        <v>626.91654900793674</v>
      </c>
      <c r="KR251" s="243">
        <f t="shared" si="1526"/>
        <v>137.92164078174611</v>
      </c>
      <c r="KS251" s="243">
        <f t="shared" si="1527"/>
        <v>940.60452811749951</v>
      </c>
      <c r="KT251" s="243">
        <f t="shared" si="1528"/>
        <v>0</v>
      </c>
      <c r="KU251" s="243">
        <f t="shared" si="1529"/>
        <v>0</v>
      </c>
      <c r="KV251" s="243">
        <f t="shared" si="1530"/>
        <v>0</v>
      </c>
      <c r="KW251" s="243">
        <f t="shared" si="1531"/>
        <v>193.77574575717108</v>
      </c>
      <c r="KX251" s="243">
        <f t="shared" si="1532"/>
        <v>6.246099172239588</v>
      </c>
      <c r="KY251" s="243">
        <f t="shared" si="1533"/>
        <v>165.28979030471629</v>
      </c>
      <c r="KZ251" s="243">
        <f t="shared" si="1534"/>
        <v>94.960923183217702</v>
      </c>
      <c r="LA251" s="243">
        <f t="shared" si="1534"/>
        <v>2393.0152642170856</v>
      </c>
      <c r="LB251" s="244">
        <v>79.849999999999994</v>
      </c>
      <c r="LC251" s="243">
        <f t="shared" si="1535"/>
        <v>17.567</v>
      </c>
      <c r="LD251" s="243">
        <f t="shared" si="1310"/>
        <v>0</v>
      </c>
      <c r="LE251" s="243">
        <f t="shared" si="1536"/>
        <v>0</v>
      </c>
      <c r="LF251" s="243">
        <f t="shared" si="1537"/>
        <v>0</v>
      </c>
      <c r="LG251" s="244">
        <v>7.2310327821916696</v>
      </c>
      <c r="LH251" s="243">
        <f t="shared" si="1311"/>
        <v>11.890314685722393</v>
      </c>
      <c r="LI251" s="243">
        <f t="shared" si="1538"/>
        <v>0.38326821773261277</v>
      </c>
      <c r="LJ251" s="243">
        <f t="shared" si="1539"/>
        <v>10.142381923912223</v>
      </c>
      <c r="LK251" s="243">
        <f t="shared" si="1312"/>
        <v>5.8269173733957036</v>
      </c>
      <c r="LL251" s="243">
        <f t="shared" si="1540"/>
        <v>146.83831780957172</v>
      </c>
      <c r="LM251" s="243">
        <f t="shared" si="1313"/>
        <v>0.54166666784117723</v>
      </c>
      <c r="LN251" s="244">
        <v>6.1545228937110799E-2</v>
      </c>
      <c r="LO251" s="243">
        <f t="shared" si="1541"/>
        <v>1.9838272432769494E-3</v>
      </c>
      <c r="LP251" s="243">
        <f t="shared" si="1542"/>
        <v>5.2497787819218517E-2</v>
      </c>
      <c r="LQ251" s="243">
        <f t="shared" si="1314"/>
        <v>3.0160594838914402E-2</v>
      </c>
      <c r="LR251" s="243">
        <f t="shared" si="1543"/>
        <v>0.7600469899406429</v>
      </c>
      <c r="LS251" s="244">
        <v>771.72388999999998</v>
      </c>
      <c r="LT251" s="243">
        <f t="shared" si="1315"/>
        <v>87.684781630709551</v>
      </c>
      <c r="LU251" s="243">
        <f t="shared" si="1544"/>
        <v>2.8264003826769719</v>
      </c>
      <c r="LV251" s="243">
        <f t="shared" si="1545"/>
        <v>74.794702051190328</v>
      </c>
      <c r="LW251" s="243">
        <f t="shared" si="1316"/>
        <v>42.970433581535474</v>
      </c>
      <c r="LX251" s="243">
        <f t="shared" si="1546"/>
        <v>1082.8549262546937</v>
      </c>
      <c r="LY251" s="245">
        <f t="shared" si="1317"/>
        <v>745.86400161727624</v>
      </c>
      <c r="LZ251" s="244">
        <v>84.746530404829201</v>
      </c>
      <c r="MA251" s="249">
        <f t="shared" si="1547"/>
        <v>2.7316898270391077</v>
      </c>
      <c r="MB251" s="249">
        <f t="shared" si="1548"/>
        <v>72.288387718141934</v>
      </c>
      <c r="MC251" s="249">
        <f t="shared" si="1318"/>
        <v>41.530526601105272</v>
      </c>
      <c r="MD251" s="247">
        <f t="shared" si="1549"/>
        <v>1046.5692703478528</v>
      </c>
      <c r="ME251" s="250">
        <f t="shared" si="1550"/>
        <v>12863.328274939391</v>
      </c>
      <c r="MF251" s="251">
        <f t="shared" si="1597"/>
        <v>3936.3521038271351</v>
      </c>
      <c r="MG251" s="252" t="e">
        <f t="shared" si="1551"/>
        <v>#REF!</v>
      </c>
      <c r="MH251" s="252" t="e">
        <f t="shared" si="1598"/>
        <v>#REF!</v>
      </c>
      <c r="MI251" s="252">
        <f t="shared" si="1552"/>
        <v>771.72388999999998</v>
      </c>
      <c r="MJ251" s="252">
        <f t="shared" si="1553"/>
        <v>745.86400161727624</v>
      </c>
      <c r="MK251" s="252">
        <f t="shared" si="1599"/>
        <v>1075.5021666666667</v>
      </c>
      <c r="ML251" s="252">
        <f t="shared" si="1554"/>
        <v>826.3</v>
      </c>
      <c r="MM251" s="252">
        <f t="shared" si="1555"/>
        <v>0</v>
      </c>
      <c r="MN251" s="252">
        <f t="shared" si="1556"/>
        <v>466.79559999999998</v>
      </c>
      <c r="MO251" s="252">
        <f t="shared" si="1557"/>
        <v>83.995160182128942</v>
      </c>
      <c r="MP251" s="253">
        <f t="shared" si="1558"/>
        <v>2.1067200045680554</v>
      </c>
      <c r="MQ251" s="254">
        <f t="shared" si="1600"/>
        <v>0</v>
      </c>
      <c r="MR251" s="255">
        <f t="shared" si="1559"/>
        <v>0</v>
      </c>
      <c r="MS251" s="255">
        <f t="shared" si="1601"/>
        <v>0</v>
      </c>
      <c r="MT251" s="255">
        <f t="shared" si="1602"/>
        <v>1094.6534131591679</v>
      </c>
      <c r="MU251" s="255">
        <f t="shared" si="1319"/>
        <v>35.284672759772825</v>
      </c>
      <c r="MV251" s="255">
        <f t="shared" si="1560"/>
        <v>1139.1556747244999</v>
      </c>
      <c r="MW251" s="255" t="e">
        <f t="shared" si="1320"/>
        <v>#REF!</v>
      </c>
      <c r="MX251" s="255" t="e">
        <f t="shared" si="1321"/>
        <v>#REF!</v>
      </c>
      <c r="MY251" s="256" t="e">
        <f t="shared" si="1561"/>
        <v>#REF!</v>
      </c>
      <c r="MZ251" s="254">
        <f t="shared" si="1562"/>
        <v>1094.3968455948839</v>
      </c>
      <c r="NA251" s="255">
        <f t="shared" si="1322"/>
        <v>1233.3852449854342</v>
      </c>
      <c r="NB251" s="255">
        <f t="shared" si="1563"/>
        <v>3.6540461410975205</v>
      </c>
      <c r="NC251" s="255">
        <f t="shared" si="1323"/>
        <v>4.5310172149609249</v>
      </c>
      <c r="ND251" s="255">
        <f t="shared" si="1564"/>
        <v>1111.0665564033238</v>
      </c>
      <c r="NE251" s="255">
        <f t="shared" si="1630"/>
        <v>0.9849966586498633</v>
      </c>
      <c r="NF251" s="256">
        <f t="shared" si="1603"/>
        <v>3.2887734042919745E-3</v>
      </c>
      <c r="NG251" s="257">
        <f t="shared" si="1604"/>
        <v>1.1258838812655627</v>
      </c>
      <c r="NH251" s="254">
        <f t="shared" si="1565"/>
        <v>1161.4790675899651</v>
      </c>
      <c r="NI251" s="255">
        <f t="shared" si="1324"/>
        <v>1308.9869091738906</v>
      </c>
      <c r="NJ251" s="255" t="e">
        <f t="shared" si="1566"/>
        <v>#REF!</v>
      </c>
      <c r="NK251" s="255" t="e">
        <f t="shared" si="1325"/>
        <v>#REF!</v>
      </c>
      <c r="NL251" s="255">
        <f t="shared" si="1567"/>
        <v>1247.4031059179736</v>
      </c>
      <c r="NM251" s="255">
        <f t="shared" si="1605"/>
        <v>0.93111766523558859</v>
      </c>
      <c r="NN251" s="256" t="e">
        <f t="shared" si="1606"/>
        <v>#REF!</v>
      </c>
      <c r="NO251" s="257" t="e">
        <f t="shared" si="1631"/>
        <v>#REF!</v>
      </c>
      <c r="NP251" s="254">
        <f t="shared" si="1568"/>
        <v>145.40370969319471</v>
      </c>
      <c r="NQ251" s="255">
        <f t="shared" si="1326"/>
        <v>163.86998082423045</v>
      </c>
      <c r="NR251" s="255">
        <f t="shared" si="1569"/>
        <v>127.87925667680619</v>
      </c>
      <c r="NS251" s="255">
        <f t="shared" si="1327"/>
        <v>158.57027827923969</v>
      </c>
      <c r="NT251" s="255">
        <f t="shared" si="1570"/>
        <v>1369.4448628157977</v>
      </c>
      <c r="NU251" s="255">
        <f t="shared" si="1571"/>
        <v>0.1061771186568413</v>
      </c>
      <c r="NV251" s="256">
        <f t="shared" si="1572"/>
        <v>9.3380361742981005E-2</v>
      </c>
      <c r="NW251" s="257">
        <f t="shared" si="1328"/>
        <v>1.0358957808877343</v>
      </c>
      <c r="NX251" s="254">
        <f t="shared" si="1573"/>
        <v>24.300070958376715</v>
      </c>
      <c r="NY251" s="255">
        <f t="shared" si="1329"/>
        <v>27.386179970090559</v>
      </c>
      <c r="NZ251" s="255">
        <f t="shared" si="1574"/>
        <v>8.6464160667551235E-2</v>
      </c>
      <c r="OA251" s="255">
        <f t="shared" si="1330"/>
        <v>0.10721555922776353</v>
      </c>
      <c r="OB251" s="255">
        <f t="shared" si="1575"/>
        <v>26.29070174147974</v>
      </c>
      <c r="OC251" s="255">
        <f t="shared" si="1607"/>
        <v>0.92428384747287518</v>
      </c>
      <c r="OD251" s="256">
        <f t="shared" si="1608"/>
        <v>3.2887734042919732E-3</v>
      </c>
      <c r="OE251" s="257">
        <f t="shared" si="1609"/>
        <v>1.1181733542460852</v>
      </c>
      <c r="OF251" s="254">
        <f t="shared" si="1576"/>
        <v>97.702679661732702</v>
      </c>
      <c r="OG251" s="255">
        <f t="shared" si="1331"/>
        <v>110.11091997877276</v>
      </c>
      <c r="OH251" s="255">
        <f t="shared" si="1577"/>
        <v>3.0262826724283243</v>
      </c>
      <c r="OI251" s="255">
        <f t="shared" si="1332"/>
        <v>3.7525905138111222</v>
      </c>
      <c r="OJ251" s="255">
        <f t="shared" si="1578"/>
        <v>920.18582626547345</v>
      </c>
      <c r="OK251" s="255">
        <f t="shared" si="1632"/>
        <v>0.10617711865684128</v>
      </c>
      <c r="OL251" s="256">
        <f t="shared" si="1643"/>
        <v>3.2887734042919741E-3</v>
      </c>
      <c r="OM251" s="257">
        <f t="shared" si="1644"/>
        <v>1.0142737996864488</v>
      </c>
      <c r="ON251" s="280">
        <f t="shared" si="1645"/>
        <v>1175.9836717741091</v>
      </c>
      <c r="OO251" s="254">
        <f t="shared" si="1579"/>
        <v>0</v>
      </c>
      <c r="OP251" s="255">
        <f t="shared" si="1333"/>
        <v>0</v>
      </c>
      <c r="OQ251" s="255">
        <f t="shared" si="1580"/>
        <v>0</v>
      </c>
      <c r="OR251" s="255">
        <f t="shared" si="1334"/>
        <v>0</v>
      </c>
      <c r="OS251" s="255">
        <f t="shared" si="1581"/>
        <v>0</v>
      </c>
      <c r="OT251" s="255"/>
      <c r="OU251" s="256"/>
      <c r="OV251" s="257"/>
      <c r="OW251" s="280"/>
      <c r="OX251" s="254">
        <f t="shared" si="1582"/>
        <v>850.81799714653698</v>
      </c>
      <c r="OY251" s="255">
        <f t="shared" si="1335"/>
        <v>958.87188278414715</v>
      </c>
      <c r="OZ251" s="255">
        <f t="shared" si="1583"/>
        <v>4.4308022621569707</v>
      </c>
      <c r="PA251" s="255">
        <f t="shared" si="1336"/>
        <v>5.4941948050746436</v>
      </c>
      <c r="PB251" s="255">
        <f t="shared" si="1584"/>
        <v>1347.2506972887231</v>
      </c>
      <c r="PC251" s="255">
        <f t="shared" si="1218"/>
        <v>0.6315216602661754</v>
      </c>
      <c r="PD251" s="259">
        <f t="shared" si="1337"/>
        <v>3.2887734042919749E-3</v>
      </c>
      <c r="PE251" s="257">
        <f t="shared" si="1219"/>
        <v>1.0809925564708343</v>
      </c>
      <c r="PF251" s="254">
        <f t="shared" si="1338"/>
        <v>9.9316861048172225</v>
      </c>
      <c r="PG251" s="255">
        <f t="shared" si="1339"/>
        <v>11.193010240129009</v>
      </c>
      <c r="PH251" s="255">
        <f t="shared" si="1585"/>
        <v>0.30762809854413448</v>
      </c>
      <c r="PI251" s="255">
        <f t="shared" si="1340"/>
        <v>0.38145884219472675</v>
      </c>
      <c r="PJ251" s="255">
        <f t="shared" si="1341"/>
        <v>93.538854976796273</v>
      </c>
      <c r="PK251" s="255">
        <f t="shared" si="1610"/>
        <v>0.10617711866668592</v>
      </c>
      <c r="PL251" s="259">
        <f t="shared" si="1611"/>
        <v>3.2887734045969055E-3</v>
      </c>
      <c r="PM251" s="257">
        <f t="shared" si="1612"/>
        <v>1.0142737996877724</v>
      </c>
      <c r="PN251" s="254">
        <f t="shared" si="1342"/>
        <v>0.24910104047352874</v>
      </c>
      <c r="PO251" s="255">
        <f t="shared" si="1343"/>
        <v>0.28073687261366687</v>
      </c>
      <c r="PP251" s="255">
        <f t="shared" si="1586"/>
        <v>7.71575728607337E-3</v>
      </c>
      <c r="PQ251" s="255">
        <f t="shared" si="1344"/>
        <v>9.5675390347309784E-3</v>
      </c>
      <c r="PR251" s="255">
        <f t="shared" si="1345"/>
        <v>2.3460896622700176</v>
      </c>
      <c r="PS251" s="255">
        <f t="shared" si="1613"/>
        <v>0.10617711866668592</v>
      </c>
      <c r="PT251" s="259">
        <f t="shared" si="1614"/>
        <v>3.2887734045969055E-3</v>
      </c>
      <c r="PU251" s="257">
        <f t="shared" si="1615"/>
        <v>1.0142737996877724</v>
      </c>
      <c r="PV251" s="254">
        <f t="shared" si="1346"/>
        <v>164.85104442124666</v>
      </c>
      <c r="PW251" s="255">
        <f t="shared" si="1347"/>
        <v>185.78712706274499</v>
      </c>
      <c r="PX251" s="255">
        <f t="shared" si="1348"/>
        <v>0.54688818799654781</v>
      </c>
      <c r="PY251" s="255">
        <f t="shared" si="1349"/>
        <v>0.67814135311571933</v>
      </c>
      <c r="PZ251" s="255">
        <f t="shared" si="1350"/>
        <v>166.28940968776928</v>
      </c>
      <c r="QA251" s="255">
        <f t="shared" si="1587"/>
        <v>0.99135022928265037</v>
      </c>
      <c r="QB251" s="259">
        <f t="shared" si="1351"/>
        <v>3.2887734042919745E-3</v>
      </c>
      <c r="QC251" s="257">
        <f t="shared" si="1588"/>
        <v>1.1266907847359267</v>
      </c>
      <c r="QD251" s="254">
        <f t="shared" si="1352"/>
        <v>215.39326121402638</v>
      </c>
      <c r="QE251" s="255">
        <f t="shared" si="1353"/>
        <v>242.74820538820774</v>
      </c>
      <c r="QF251" s="255">
        <f t="shared" si="1354"/>
        <v>0.71956837066840196</v>
      </c>
      <c r="QG251" s="255">
        <f t="shared" si="1355"/>
        <v>0.89226477962881845</v>
      </c>
      <c r="QH251" s="255">
        <f t="shared" si="1356"/>
        <v>218.79536295487489</v>
      </c>
      <c r="QI251" s="255">
        <f t="shared" si="1616"/>
        <v>0.98445075939954829</v>
      </c>
      <c r="QJ251" s="259">
        <f t="shared" si="1617"/>
        <v>3.2887734042919741E-3</v>
      </c>
      <c r="QK251" s="257">
        <f t="shared" si="1618"/>
        <v>1.1258145520607727</v>
      </c>
      <c r="QL251" s="254">
        <f t="shared" si="1357"/>
        <v>966.49173396143669</v>
      </c>
      <c r="QM251" s="255">
        <f t="shared" si="1358"/>
        <v>1089.2361841745392</v>
      </c>
      <c r="QN251" s="255">
        <f t="shared" si="1359"/>
        <v>6.246099172239588</v>
      </c>
      <c r="QO251" s="255">
        <f t="shared" si="1360"/>
        <v>7.7451629735770888</v>
      </c>
      <c r="QP251" s="255">
        <f t="shared" si="1589"/>
        <v>1899.2184636643537</v>
      </c>
      <c r="QQ251" s="255">
        <f t="shared" si="1590"/>
        <v>0.50888918386812998</v>
      </c>
      <c r="QR251" s="259">
        <f t="shared" si="1361"/>
        <v>3.2887734042919732E-3</v>
      </c>
      <c r="QS251" s="257">
        <f t="shared" si="1591"/>
        <v>1.0654182319682826</v>
      </c>
      <c r="QT251" s="254">
        <f t="shared" si="1362"/>
        <v>109.79070594717291</v>
      </c>
      <c r="QU251" s="255">
        <f t="shared" si="1363"/>
        <v>123.73412560246388</v>
      </c>
      <c r="QV251" s="255">
        <f t="shared" si="1364"/>
        <v>0.38326821773261277</v>
      </c>
      <c r="QW251" s="255">
        <f t="shared" si="1365"/>
        <v>0.47525258998843983</v>
      </c>
      <c r="QX251" s="255">
        <f t="shared" si="1366"/>
        <v>116.53834746791406</v>
      </c>
      <c r="QY251" s="255">
        <f t="shared" si="1619"/>
        <v>0.9420993890221504</v>
      </c>
      <c r="QZ251" s="259">
        <f t="shared" si="1620"/>
        <v>3.2887734042919745E-3</v>
      </c>
      <c r="RA251" s="257">
        <f t="shared" si="1621"/>
        <v>1.1204359280228433</v>
      </c>
      <c r="RB251" s="254">
        <f t="shared" si="1367"/>
        <v>6.4047301139446594E-2</v>
      </c>
      <c r="RC251" s="255">
        <f t="shared" si="1368"/>
        <v>7.2181308384156317E-2</v>
      </c>
      <c r="RD251" s="255">
        <f t="shared" si="1592"/>
        <v>1.9838272432769494E-3</v>
      </c>
      <c r="RE251" s="255">
        <f t="shared" si="1369"/>
        <v>2.4599457816634174E-3</v>
      </c>
      <c r="RF251" s="255">
        <f t="shared" si="1370"/>
        <v>0.60321189677828801</v>
      </c>
      <c r="RG251" s="255">
        <f t="shared" si="1622"/>
        <v>0.1061771186568413</v>
      </c>
      <c r="RH251" s="259">
        <f t="shared" si="1623"/>
        <v>3.2887734042919745E-3</v>
      </c>
      <c r="RI251" s="257">
        <f t="shared" si="1624"/>
        <v>1.0142737996864488</v>
      </c>
      <c r="RJ251" s="254">
        <f t="shared" si="1371"/>
        <v>91.249536502452202</v>
      </c>
      <c r="RK251" s="255">
        <f t="shared" si="1372"/>
        <v>102.83822763826363</v>
      </c>
      <c r="RL251" s="255">
        <f t="shared" si="1593"/>
        <v>2.8264003826769719</v>
      </c>
      <c r="RM251" s="255">
        <f t="shared" si="1373"/>
        <v>3.5047364745194454</v>
      </c>
      <c r="RN251" s="255">
        <f t="shared" si="1374"/>
        <v>859.40867163070936</v>
      </c>
      <c r="RO251" s="255">
        <f t="shared" si="1625"/>
        <v>0.10617711865684132</v>
      </c>
      <c r="RP251" s="259">
        <f t="shared" si="1626"/>
        <v>3.2887734042919749E-3</v>
      </c>
      <c r="RQ251" s="257">
        <f t="shared" si="1627"/>
        <v>1.0142737996864488</v>
      </c>
      <c r="RR251" s="254">
        <f t="shared" si="1375"/>
        <v>88.19183301613316</v>
      </c>
      <c r="RS251" s="255">
        <f t="shared" si="1376"/>
        <v>99.39219580918207</v>
      </c>
      <c r="RT251" s="255">
        <f t="shared" si="1594"/>
        <v>2.7316898270391077</v>
      </c>
      <c r="RU251" s="255">
        <f t="shared" si="1377"/>
        <v>3.3872953855284935</v>
      </c>
      <c r="RV251" s="255">
        <f t="shared" si="1378"/>
        <v>830.61053202210542</v>
      </c>
      <c r="RW251" s="255">
        <f t="shared" si="1633"/>
        <v>0.10617711865684129</v>
      </c>
      <c r="RX251" s="259">
        <f t="shared" si="1634"/>
        <v>3.2887734042919745E-3</v>
      </c>
      <c r="RY251" s="257">
        <f t="shared" si="1635"/>
        <v>1.0142737996864488</v>
      </c>
      <c r="RZ251" s="281">
        <f t="shared" si="1646"/>
        <v>1061.507790470791</v>
      </c>
      <c r="SA251" s="242" t="e">
        <f t="shared" si="1379"/>
        <v>#REF!</v>
      </c>
      <c r="SB251" s="242">
        <f t="shared" si="1380"/>
        <v>0.58444632276495356</v>
      </c>
      <c r="SC251" s="242">
        <f t="shared" si="1381"/>
        <v>0.44419211084466048</v>
      </c>
      <c r="SD251" s="242">
        <f t="shared" si="1382"/>
        <v>1.3418080250953023E-2</v>
      </c>
      <c r="SE251" s="242">
        <f t="shared" si="1383"/>
        <v>0.32690044563894244</v>
      </c>
      <c r="SF251" s="262">
        <f t="shared" si="1647"/>
        <v>0.84442273311092564</v>
      </c>
      <c r="SG251" s="242">
        <f t="shared" si="1384"/>
        <v>0</v>
      </c>
      <c r="SH251" s="262">
        <f t="shared" si="1636"/>
        <v>0</v>
      </c>
      <c r="SI251" s="242">
        <f t="shared" si="1385"/>
        <v>0.59011383657742844</v>
      </c>
      <c r="SJ251" s="242">
        <f t="shared" si="1386"/>
        <v>2.971822233085173E-2</v>
      </c>
      <c r="SK251" s="242">
        <f t="shared" si="1387"/>
        <v>7.0999165978144073E-4</v>
      </c>
      <c r="SL251" s="242">
        <f t="shared" si="1388"/>
        <v>8.7769212130928684E-2</v>
      </c>
      <c r="SM251" s="242">
        <f t="shared" si="1389"/>
        <v>0.11505824722061098</v>
      </c>
      <c r="SN251" s="242">
        <f t="shared" si="1390"/>
        <v>0.77647680745848435</v>
      </c>
      <c r="SO251" s="242">
        <f t="shared" si="1391"/>
        <v>5.9943322149222114E-2</v>
      </c>
      <c r="SP251" s="242">
        <f t="shared" si="1392"/>
        <v>2.0285475993728978E-4</v>
      </c>
      <c r="SQ251" s="242">
        <f t="shared" si="1393"/>
        <v>0.27294107949562341</v>
      </c>
      <c r="SR251" s="242">
        <f t="shared" si="1394"/>
        <v>0.29515367570875661</v>
      </c>
      <c r="SS251" s="242" t="e">
        <f t="shared" si="1395"/>
        <v>#REF!</v>
      </c>
      <c r="ST251" s="242" t="e">
        <f t="shared" si="1396"/>
        <v>#REF!</v>
      </c>
      <c r="SU251" s="242" t="e">
        <f t="shared" si="1628"/>
        <v>#REF!</v>
      </c>
      <c r="SV251" s="242" t="e">
        <f t="shared" si="1629"/>
        <v>#REF!</v>
      </c>
      <c r="SW251" s="242" t="e">
        <f t="shared" si="1397"/>
        <v>#REF!</v>
      </c>
      <c r="SX251" s="242" t="e">
        <f t="shared" si="1397"/>
        <v>#REF!</v>
      </c>
      <c r="SY251" s="242" t="e">
        <f t="shared" si="1397"/>
        <v>#REF!</v>
      </c>
      <c r="SZ251" s="263" t="e">
        <f t="shared" si="1222"/>
        <v>#REF!</v>
      </c>
      <c r="TA251" s="264">
        <f t="shared" si="1398"/>
        <v>2297.7610999999997</v>
      </c>
      <c r="TB251" s="264">
        <f t="shared" si="1399"/>
        <v>2088.9103099999998</v>
      </c>
      <c r="TC251" s="264">
        <f t="shared" si="1400"/>
        <v>1725.5340800000001</v>
      </c>
      <c r="TD251" s="264">
        <f t="shared" si="1401"/>
        <v>48.289200000000001</v>
      </c>
      <c r="TE251" s="264">
        <f t="shared" si="1401"/>
        <v>1159.3130999999998</v>
      </c>
      <c r="TF251" s="264">
        <f t="shared" si="1648"/>
        <v>0</v>
      </c>
      <c r="TG251" s="264">
        <f t="shared" si="1403"/>
        <v>2196.7561900000001</v>
      </c>
      <c r="TH251" s="264">
        <f t="shared" si="1404"/>
        <v>117.90612999999999</v>
      </c>
      <c r="TI251" s="264">
        <f t="shared" si="1405"/>
        <v>2.8168699999999998</v>
      </c>
      <c r="TJ251" s="264">
        <f t="shared" si="1406"/>
        <v>313.47738999999996</v>
      </c>
      <c r="TK251" s="264">
        <f t="shared" si="1407"/>
        <v>411.26301999999998</v>
      </c>
      <c r="TL251" s="264">
        <f t="shared" si="1408"/>
        <v>2932.7640799999999</v>
      </c>
      <c r="TM251" s="264">
        <f t="shared" si="1409"/>
        <v>215.28934999999998</v>
      </c>
      <c r="TN251" s="264">
        <f t="shared" si="1410"/>
        <v>0.80481999999999998</v>
      </c>
      <c r="TO251" s="264">
        <f t="shared" si="1411"/>
        <v>1082.8853099999999</v>
      </c>
      <c r="TP251" s="264">
        <f t="shared" si="1411"/>
        <v>1046.7269999999999</v>
      </c>
      <c r="TQ251" s="264"/>
      <c r="TR251" s="264"/>
      <c r="TS251" s="264" t="e">
        <f t="shared" si="1412"/>
        <v>#REF!</v>
      </c>
      <c r="TT251" s="264">
        <f t="shared" si="1413"/>
        <v>2351.8704474384494</v>
      </c>
      <c r="TU251" s="264">
        <f t="shared" si="1414"/>
        <v>1787.4734732499983</v>
      </c>
      <c r="TV251" s="264">
        <f t="shared" si="1415"/>
        <v>53.995696737860058</v>
      </c>
      <c r="TW251" s="264">
        <f t="shared" si="1415"/>
        <v>1175.860902963276</v>
      </c>
      <c r="TX251" s="264">
        <f t="shared" si="1416"/>
        <v>0</v>
      </c>
      <c r="TY251" s="264">
        <f t="shared" si="1417"/>
        <v>2374.6770897712299</v>
      </c>
      <c r="TZ251" s="264">
        <f t="shared" si="1418"/>
        <v>119.58909848158045</v>
      </c>
      <c r="UA251" s="264">
        <f t="shared" si="1419"/>
        <v>2.8570774381264954</v>
      </c>
      <c r="UB251" s="264">
        <f t="shared" si="1420"/>
        <v>353.19208653607012</v>
      </c>
      <c r="UC251" s="264">
        <f t="shared" si="1421"/>
        <v>463.00589264046062</v>
      </c>
      <c r="UD251" s="264">
        <f t="shared" si="1422"/>
        <v>3124.6203208936868</v>
      </c>
      <c r="UE251" s="264">
        <f t="shared" si="1423"/>
        <v>241.21792266068471</v>
      </c>
      <c r="UF251" s="264">
        <f t="shared" si="1424"/>
        <v>0.81630783946364782</v>
      </c>
      <c r="UG251" s="264">
        <f t="shared" si="1425"/>
        <v>1098.3421979983382</v>
      </c>
      <c r="UH251" s="264">
        <f t="shared" si="1425"/>
        <v>1061.6677715243975</v>
      </c>
      <c r="UI251" s="191"/>
      <c r="UJ251" s="282" t="e">
        <f t="shared" si="1649"/>
        <v>#REF!</v>
      </c>
      <c r="UK251" s="282">
        <f t="shared" si="1650"/>
        <v>1041.1379999999999</v>
      </c>
      <c r="UL251" s="283" t="e">
        <f t="shared" si="1651"/>
        <v>#REF!</v>
      </c>
      <c r="UM251" s="284">
        <f>904.66+904.66</f>
        <v>1809.32</v>
      </c>
      <c r="UN251" s="282">
        <f t="shared" si="1652"/>
        <v>1899.7860000000001</v>
      </c>
      <c r="UO251" s="283">
        <f t="shared" si="1653"/>
        <v>1.8247206422203399</v>
      </c>
      <c r="UP251" s="283" t="e">
        <f t="shared" si="1656"/>
        <v>#REF!</v>
      </c>
      <c r="UQ251" s="283" t="e">
        <f t="shared" si="1654"/>
        <v>#REF!</v>
      </c>
      <c r="UR251" s="285" t="e">
        <f t="shared" si="1655"/>
        <v>#REF!</v>
      </c>
      <c r="US251" s="293"/>
      <c r="UT251" s="282"/>
      <c r="UU251" s="283"/>
      <c r="UV251" s="290"/>
      <c r="UW251" s="282"/>
      <c r="UX251" s="283"/>
      <c r="UY251" s="283"/>
      <c r="UZ251" s="283"/>
      <c r="VA251" s="285"/>
      <c r="VB251" s="128">
        <v>4.7869999999999999</v>
      </c>
      <c r="VC251" s="129">
        <v>1.0226546775276393</v>
      </c>
      <c r="VD251" s="130">
        <f t="shared" si="1637"/>
        <v>4.8954479413248091</v>
      </c>
      <c r="VE251" s="128">
        <f>'[1]17% Управителю (Форма)'!AG9</f>
        <v>0.43099999999999999</v>
      </c>
      <c r="VF251" s="128">
        <f>'[1]17% Управителю (Форма)'!AG10</f>
        <v>0.3</v>
      </c>
      <c r="VG251" s="128">
        <f>'[1]17% Управителю (Форма)'!AG11</f>
        <v>0.39200000000000002</v>
      </c>
      <c r="VH251" s="128">
        <f>'[1]17% Управителю (Форма)'!AG12</f>
        <v>1.4999999999999999E-2</v>
      </c>
      <c r="VI251" s="128">
        <f>'[1]17% Управителю (Форма)'!AG13</f>
        <v>0.376</v>
      </c>
      <c r="VJ251" s="128">
        <f t="shared" si="1660"/>
        <v>0.38451815875039236</v>
      </c>
      <c r="VK251" s="128">
        <v>0</v>
      </c>
      <c r="VL251" s="128">
        <v>0.45700000000000002</v>
      </c>
      <c r="VM251" s="131">
        <v>1.2E-2</v>
      </c>
      <c r="VN251" s="128">
        <v>2E-3</v>
      </c>
      <c r="VO251" s="132">
        <v>3.2000000000000001E-2</v>
      </c>
      <c r="VP251" s="128">
        <v>4.8000000000000001E-2</v>
      </c>
      <c r="VQ251" s="128">
        <v>0.71799999999999997</v>
      </c>
      <c r="VR251" s="128">
        <v>3.4000000000000002E-2</v>
      </c>
      <c r="VS251" s="128">
        <v>1E-3</v>
      </c>
      <c r="VT251" s="128">
        <v>0.23300000000000001</v>
      </c>
      <c r="VU251" s="128">
        <v>0.35899999999999999</v>
      </c>
      <c r="VV251" s="128">
        <v>0.57999999999999996</v>
      </c>
    </row>
    <row r="252" spans="1:594" ht="23.1" customHeight="1" thickBot="1" x14ac:dyDescent="0.35">
      <c r="A252" s="275">
        <v>8</v>
      </c>
      <c r="B252" s="294" t="s">
        <v>217</v>
      </c>
      <c r="C252" s="277" t="s">
        <v>216</v>
      </c>
      <c r="D252" s="267">
        <v>8336.06</v>
      </c>
      <c r="E252" s="239">
        <v>46</v>
      </c>
      <c r="F252" s="240">
        <f t="shared" si="1426"/>
        <v>8290.06</v>
      </c>
      <c r="G252" s="287">
        <v>7839.26</v>
      </c>
      <c r="H252" s="268">
        <f>439+1281</f>
        <v>1720</v>
      </c>
      <c r="I252" s="269">
        <v>3.0992000000000002</v>
      </c>
      <c r="J252" s="269">
        <v>3.6659999999999999</v>
      </c>
      <c r="K252" s="269">
        <f t="shared" si="1640"/>
        <v>2.4198999999999997</v>
      </c>
      <c r="L252" s="269">
        <f t="shared" si="1221"/>
        <v>2.7745999999999995</v>
      </c>
      <c r="M252" s="269">
        <v>0.57769999999999999</v>
      </c>
      <c r="N252" s="269">
        <v>0.35470000000000002</v>
      </c>
      <c r="O252" s="269">
        <v>0.3246</v>
      </c>
      <c r="P252" s="269">
        <v>1.52E-2</v>
      </c>
      <c r="Q252" s="269">
        <v>0.22309999999999999</v>
      </c>
      <c r="R252" s="269">
        <v>2.63E-2</v>
      </c>
      <c r="S252" s="269">
        <v>0.52680000000000005</v>
      </c>
      <c r="T252" s="269">
        <v>1.9400000000000001E-2</v>
      </c>
      <c r="U252" s="269">
        <v>5.0000000000000001E-4</v>
      </c>
      <c r="V252" s="269">
        <v>4.9799999999999997E-2</v>
      </c>
      <c r="W252" s="269">
        <v>0.12520000000000001</v>
      </c>
      <c r="X252" s="269">
        <v>0.75449999999999995</v>
      </c>
      <c r="Y252" s="269">
        <v>4.9000000000000002E-2</v>
      </c>
      <c r="Z252" s="269">
        <v>2.0000000000000001E-4</v>
      </c>
      <c r="AA252" s="269">
        <v>0.30159999999999998</v>
      </c>
      <c r="AB252" s="269">
        <v>0.31740000000000002</v>
      </c>
      <c r="AC252" s="244">
        <v>1133.3800000000001</v>
      </c>
      <c r="AD252" s="243">
        <f t="shared" si="1661"/>
        <v>249.34360000000004</v>
      </c>
      <c r="AE252" s="243">
        <f t="shared" si="1223"/>
        <v>0</v>
      </c>
      <c r="AF252" s="243">
        <f t="shared" si="1427"/>
        <v>0</v>
      </c>
      <c r="AG252" s="243">
        <f t="shared" si="1428"/>
        <v>0</v>
      </c>
      <c r="AH252" s="244">
        <v>29.520000113541698</v>
      </c>
      <c r="AI252" s="243">
        <f t="shared" si="1224"/>
        <v>160.46188706860303</v>
      </c>
      <c r="AJ252" s="243">
        <f t="shared" si="1429"/>
        <v>5.1722719790286904</v>
      </c>
      <c r="AK252" s="243">
        <f t="shared" si="1430"/>
        <v>136.87322715147869</v>
      </c>
      <c r="AL252" s="243">
        <f t="shared" si="1225"/>
        <v>78.635274359107257</v>
      </c>
      <c r="AM252" s="243">
        <f t="shared" si="1431"/>
        <v>1981.6089138495029</v>
      </c>
      <c r="AN252" s="244">
        <v>1777.78</v>
      </c>
      <c r="AO252" s="244">
        <v>391.11160000000001</v>
      </c>
      <c r="AP252" s="243">
        <f t="shared" si="1432"/>
        <v>0</v>
      </c>
      <c r="AQ252" s="243">
        <f t="shared" si="1433"/>
        <v>0</v>
      </c>
      <c r="AR252" s="243">
        <f t="shared" si="1434"/>
        <v>0</v>
      </c>
      <c r="AS252" s="244">
        <v>172.805412128733</v>
      </c>
      <c r="AT252" s="244" t="e">
        <f t="shared" si="1226"/>
        <v>#REF!</v>
      </c>
      <c r="AU252" s="243">
        <f t="shared" si="1227"/>
        <v>266.06820627749772</v>
      </c>
      <c r="AV252" s="243">
        <f t="shared" si="1435"/>
        <v>8.5763488949320621</v>
      </c>
      <c r="AW252" s="243">
        <f t="shared" si="1436"/>
        <v>226.9549155933623</v>
      </c>
      <c r="AX252" s="243">
        <f t="shared" si="1228"/>
        <v>130.38826092031155</v>
      </c>
      <c r="AY252" s="243">
        <f t="shared" si="1437"/>
        <v>3285.7841751918509</v>
      </c>
      <c r="AZ252" s="244">
        <v>329</v>
      </c>
      <c r="BA252" s="243">
        <f t="shared" si="1438"/>
        <v>1676.9678333333331</v>
      </c>
      <c r="BB252" s="243">
        <f t="shared" si="1439"/>
        <v>174.88378833333331</v>
      </c>
      <c r="BC252" s="243">
        <f t="shared" si="1440"/>
        <v>139.90703066666666</v>
      </c>
      <c r="BD252" s="243">
        <f t="shared" si="1441"/>
        <v>34.976757666666657</v>
      </c>
      <c r="BE252" s="244">
        <v>65.581420625000007</v>
      </c>
      <c r="BF252" s="243">
        <f t="shared" si="1442"/>
        <v>52.465136500000007</v>
      </c>
      <c r="BG252" s="243">
        <f t="shared" si="1443"/>
        <v>13.116284125</v>
      </c>
      <c r="BH252" s="243">
        <f t="shared" si="1229"/>
        <v>217.86250209884244</v>
      </c>
      <c r="BI252" s="243">
        <f t="shared" si="1444"/>
        <v>7.0225031966946583</v>
      </c>
      <c r="BJ252" s="243">
        <f t="shared" si="1445"/>
        <v>185.83567900342263</v>
      </c>
      <c r="BK252" s="243">
        <f t="shared" si="1230"/>
        <v>106.76477721952546</v>
      </c>
      <c r="BL252" s="243">
        <f t="shared" si="1446"/>
        <v>2690.4723859320411</v>
      </c>
      <c r="BM252" s="244">
        <v>45.76</v>
      </c>
      <c r="BN252" s="243">
        <f t="shared" si="1447"/>
        <v>10.0672</v>
      </c>
      <c r="BO252" s="243">
        <f t="shared" si="1231"/>
        <v>0</v>
      </c>
      <c r="BP252" s="243">
        <f t="shared" si="1448"/>
        <v>0</v>
      </c>
      <c r="BQ252" s="243">
        <f t="shared" si="1449"/>
        <v>0</v>
      </c>
      <c r="BR252" s="244">
        <v>6.2628694375</v>
      </c>
      <c r="BS252" s="243">
        <f t="shared" si="1232"/>
        <v>7.0547954399374371</v>
      </c>
      <c r="BT252" s="243">
        <f t="shared" si="1450"/>
        <v>0.22740179265227847</v>
      </c>
      <c r="BU252" s="243">
        <f t="shared" si="1451"/>
        <v>6.0177069857401086</v>
      </c>
      <c r="BV252" s="243">
        <f t="shared" si="1233"/>
        <v>3.4572432438718721</v>
      </c>
      <c r="BW252" s="243">
        <f t="shared" si="1452"/>
        <v>87.122529745571171</v>
      </c>
      <c r="BX252" s="244">
        <v>1199.1600000000001</v>
      </c>
      <c r="BY252" s="243">
        <f t="shared" si="1234"/>
        <v>136.25091059482645</v>
      </c>
      <c r="BZ252" s="243">
        <f t="shared" si="1453"/>
        <v>4.3918638865655932</v>
      </c>
      <c r="CA252" s="243">
        <f t="shared" si="1454"/>
        <v>116.2213792703831</v>
      </c>
      <c r="CB252" s="243">
        <f t="shared" si="1235"/>
        <v>66.770545529741327</v>
      </c>
      <c r="CC252" s="243">
        <f t="shared" si="1455"/>
        <v>1682.6177473494813</v>
      </c>
      <c r="CD252" s="245">
        <f>343.18+343.18+343.18+343.18</f>
        <v>1372.72</v>
      </c>
      <c r="CE252" s="243">
        <f t="shared" si="1236"/>
        <v>155.29122000000001</v>
      </c>
      <c r="CF252" s="243">
        <f t="shared" si="1456"/>
        <v>5.0056025170125311</v>
      </c>
      <c r="CG252" s="243">
        <f t="shared" si="1457"/>
        <v>132.46267271307181</v>
      </c>
      <c r="CH252" s="243">
        <f t="shared" si="1237"/>
        <v>76.40056100000001</v>
      </c>
      <c r="CI252" s="243">
        <f t="shared" si="1641"/>
        <v>1925.2941372</v>
      </c>
      <c r="CJ252" s="245">
        <f>783.54+783.54+783.54+783.54</f>
        <v>3134.16</v>
      </c>
      <c r="CK252" s="243">
        <f t="shared" si="1238"/>
        <v>155.29122000000001</v>
      </c>
      <c r="CL252" s="243">
        <f t="shared" si="1459"/>
        <v>5.0056025170125311</v>
      </c>
      <c r="CM252" s="243">
        <f t="shared" si="1460"/>
        <v>132.46267271307181</v>
      </c>
      <c r="CN252" s="243">
        <f t="shared" si="1239"/>
        <v>164.47256100000001</v>
      </c>
      <c r="CO252" s="243">
        <f t="shared" si="1642"/>
        <v>4144.7085372000001</v>
      </c>
      <c r="CP252" s="244">
        <v>141.19999999999999</v>
      </c>
      <c r="CQ252" s="243">
        <f t="shared" si="1240"/>
        <v>16.043420874603463</v>
      </c>
      <c r="CR252" s="243">
        <f t="shared" si="1595"/>
        <v>0.51713798057228522</v>
      </c>
      <c r="CS252" s="243">
        <f t="shared" si="1462"/>
        <v>13.684961767385577</v>
      </c>
      <c r="CT252" s="243">
        <f t="shared" si="1241"/>
        <v>7.8621710437301733</v>
      </c>
      <c r="CU252" s="243">
        <f t="shared" si="1463"/>
        <v>198.12671030200036</v>
      </c>
      <c r="CV252" s="245">
        <f>82.66+82.66+82.66+82.66</f>
        <v>330.64</v>
      </c>
      <c r="CW252" s="243">
        <f t="shared" si="1242"/>
        <v>18.285399999999999</v>
      </c>
      <c r="CX252" s="243">
        <f t="shared" si="1596"/>
        <v>0.58940514643764741</v>
      </c>
      <c r="CY252" s="243">
        <f t="shared" si="1464"/>
        <v>15.597359307419975</v>
      </c>
      <c r="CZ252" s="243">
        <f t="shared" si="1243"/>
        <v>17.446269999999998</v>
      </c>
      <c r="DA252" s="243">
        <f t="shared" si="1465"/>
        <v>439.646004</v>
      </c>
      <c r="DB252" s="244">
        <v>78.69</v>
      </c>
      <c r="DC252" s="243">
        <f t="shared" si="1466"/>
        <v>17.311799999999998</v>
      </c>
      <c r="DD252" s="243">
        <f t="shared" si="1244"/>
        <v>0</v>
      </c>
      <c r="DE252" s="244">
        <v>3.2581362924049899</v>
      </c>
      <c r="DF252" s="244">
        <v>0.29410340499999998</v>
      </c>
      <c r="DG252" s="243">
        <f t="shared" si="1245"/>
        <v>11.311525202779386</v>
      </c>
      <c r="DH252" s="243">
        <f t="shared" si="1246"/>
        <v>5.5432782450092191</v>
      </c>
      <c r="DI252" s="243">
        <f t="shared" si="1467"/>
        <v>139.69061177423231</v>
      </c>
      <c r="DJ252" s="244">
        <v>551.89</v>
      </c>
      <c r="DK252" s="243">
        <f t="shared" si="1468"/>
        <v>121.4158</v>
      </c>
      <c r="DL252" s="243">
        <f t="shared" si="1247"/>
        <v>0</v>
      </c>
      <c r="DM252" s="244">
        <v>23.088346383330101</v>
      </c>
      <c r="DN252" s="244">
        <v>21.635394491749999</v>
      </c>
      <c r="DO252" s="243">
        <f t="shared" si="1248"/>
        <v>81.58392439558925</v>
      </c>
      <c r="DP252" s="243">
        <f t="shared" si="1249"/>
        <v>39.980673263533475</v>
      </c>
      <c r="DQ252" s="243">
        <f t="shared" si="1469"/>
        <v>1007.5129662410434</v>
      </c>
      <c r="DR252" s="244">
        <v>106.3</v>
      </c>
      <c r="DS252" s="243">
        <f t="shared" si="1470"/>
        <v>23.385999999999999</v>
      </c>
      <c r="DT252" s="243">
        <f t="shared" si="1250"/>
        <v>0</v>
      </c>
      <c r="DU252" s="244">
        <v>4.4963838546149999</v>
      </c>
      <c r="DV252" s="244">
        <v>0</v>
      </c>
      <c r="DW252" s="243">
        <f t="shared" si="1251"/>
        <v>15.246065567543807</v>
      </c>
      <c r="DX252" s="243">
        <f t="shared" si="1252"/>
        <v>7.4714224711079416</v>
      </c>
      <c r="DY252" s="243">
        <f t="shared" si="1253"/>
        <v>188.27984627192009</v>
      </c>
      <c r="DZ252" s="244">
        <v>383.08</v>
      </c>
      <c r="EA252" s="243">
        <f t="shared" si="1471"/>
        <v>84.277599999999993</v>
      </c>
      <c r="EB252" s="243">
        <f t="shared" si="1254"/>
        <v>0</v>
      </c>
      <c r="EC252" s="244">
        <v>15.830266066545001</v>
      </c>
      <c r="ED252" s="244">
        <v>0.351883012</v>
      </c>
      <c r="EE252" s="243">
        <f t="shared" si="1255"/>
        <v>54.940734448068341</v>
      </c>
      <c r="EF252" s="243">
        <f t="shared" si="1256"/>
        <v>26.924024176330665</v>
      </c>
      <c r="EG252" s="243">
        <f t="shared" si="1257"/>
        <v>678.48540924353279</v>
      </c>
      <c r="EH252" s="244">
        <v>24.53</v>
      </c>
      <c r="EI252" s="243">
        <f t="shared" si="1472"/>
        <v>5.3966000000000003</v>
      </c>
      <c r="EJ252" s="243">
        <f t="shared" si="1258"/>
        <v>0</v>
      </c>
      <c r="EK252" s="244">
        <v>1.03449442045</v>
      </c>
      <c r="EL252" s="244">
        <v>0</v>
      </c>
      <c r="EM252" s="243">
        <f t="shared" si="1259"/>
        <v>3.517860258680003</v>
      </c>
      <c r="EN252" s="243">
        <f t="shared" si="1260"/>
        <v>1.7239477339565004</v>
      </c>
      <c r="EO252" s="243">
        <f t="shared" si="1473"/>
        <v>43.443482895703802</v>
      </c>
      <c r="EP252" s="244">
        <v>0</v>
      </c>
      <c r="EQ252" s="244">
        <v>961.64696000000004</v>
      </c>
      <c r="ER252" s="244">
        <v>0</v>
      </c>
      <c r="ES252" s="244">
        <v>0</v>
      </c>
      <c r="ET252" s="244">
        <v>0</v>
      </c>
      <c r="EU252" s="243">
        <f t="shared" si="1261"/>
        <v>109.2642132582363</v>
      </c>
      <c r="EV252" s="243">
        <f t="shared" si="1474"/>
        <v>3.521984184970802</v>
      </c>
      <c r="EW252" s="243">
        <f t="shared" si="1475"/>
        <v>93.201854683587612</v>
      </c>
      <c r="EX252" s="243">
        <f t="shared" si="1262"/>
        <v>53.545558662911823</v>
      </c>
      <c r="EY252" s="243">
        <f t="shared" si="1476"/>
        <v>1349.3480783053778</v>
      </c>
      <c r="EZ252" s="245">
        <f t="shared" si="1477"/>
        <v>1144.4899999999998</v>
      </c>
      <c r="FA252" s="245">
        <f t="shared" si="1477"/>
        <v>251.78779999999998</v>
      </c>
      <c r="FB252" s="245">
        <f t="shared" si="1477"/>
        <v>0</v>
      </c>
      <c r="FC252" s="245">
        <f t="shared" si="1478"/>
        <v>0</v>
      </c>
      <c r="FD252" s="245">
        <f t="shared" si="1479"/>
        <v>0</v>
      </c>
      <c r="FE252" s="245">
        <f t="shared" si="1480"/>
        <v>69.989007926095084</v>
      </c>
      <c r="FF252" s="245">
        <f t="shared" si="1481"/>
        <v>275.86432313089705</v>
      </c>
      <c r="FG252" s="245">
        <f t="shared" si="1482"/>
        <v>8.8921134769755579</v>
      </c>
      <c r="FH252" s="245">
        <f t="shared" si="1483"/>
        <v>235.31095671797218</v>
      </c>
      <c r="FI252" s="245">
        <f t="shared" si="1484"/>
        <v>135.18890455284964</v>
      </c>
      <c r="FJ252" s="245">
        <f t="shared" si="1484"/>
        <v>3406.7603947318103</v>
      </c>
      <c r="FK252" s="244">
        <f t="shared" si="1263"/>
        <v>115.31300025003641</v>
      </c>
      <c r="FL252" s="244">
        <v>13.102089202015501</v>
      </c>
      <c r="FM252" s="243">
        <f t="shared" si="1485"/>
        <v>0.42232813089968313</v>
      </c>
      <c r="FN252" s="243">
        <f t="shared" si="1486"/>
        <v>11.176019827933937</v>
      </c>
      <c r="FO252" s="244">
        <v>6.4207544601007696</v>
      </c>
      <c r="FP252" s="244">
        <f t="shared" si="1487"/>
        <v>161.8030126945832</v>
      </c>
      <c r="FQ252" s="244">
        <f t="shared" si="1264"/>
        <v>2.8952000062777388</v>
      </c>
      <c r="FR252" s="244">
        <v>0.32895830181918101</v>
      </c>
      <c r="FS252" s="243">
        <f t="shared" si="1488"/>
        <v>1.0603526094896159E-2</v>
      </c>
      <c r="FT252" s="243">
        <f t="shared" si="1489"/>
        <v>0.28059986823544864</v>
      </c>
      <c r="FU252" s="244">
        <v>0.161207915090959</v>
      </c>
      <c r="FV252" s="244">
        <f t="shared" si="1490"/>
        <v>4.0624394678254543</v>
      </c>
      <c r="FW252" s="270">
        <v>3.6216999999999999E-2</v>
      </c>
      <c r="FX252" s="243">
        <f t="shared" si="1491"/>
        <v>159.82791312322621</v>
      </c>
      <c r="FY252" s="243">
        <f t="shared" si="1492"/>
        <v>35.162140887109764</v>
      </c>
      <c r="FZ252" s="243">
        <f t="shared" si="1265"/>
        <v>0</v>
      </c>
      <c r="GA252" s="243">
        <f t="shared" si="1493"/>
        <v>0</v>
      </c>
      <c r="GB252" s="243">
        <f t="shared" si="1494"/>
        <v>0</v>
      </c>
      <c r="GC252" s="243">
        <f t="shared" si="1495"/>
        <v>2.8201285378591945</v>
      </c>
      <c r="GD252" s="243">
        <f t="shared" si="1266"/>
        <v>22.475580820841618</v>
      </c>
      <c r="GE252" s="243">
        <f t="shared" si="1496"/>
        <v>0.72446995991224339</v>
      </c>
      <c r="GF252" s="243">
        <f t="shared" si="1497"/>
        <v>19.171563635776295</v>
      </c>
      <c r="GG252" s="243">
        <f t="shared" si="1267"/>
        <v>11.014288168451841</v>
      </c>
      <c r="GH252" s="247">
        <f t="shared" si="1498"/>
        <v>277.56006184498636</v>
      </c>
      <c r="GI252" s="244">
        <v>282</v>
      </c>
      <c r="GJ252" s="244">
        <v>4025.1</v>
      </c>
      <c r="GK252" s="244">
        <v>885.52200000000005</v>
      </c>
      <c r="GL252" s="244">
        <v>2468.8893052546</v>
      </c>
      <c r="GM252" s="244">
        <v>71.022008333333304</v>
      </c>
      <c r="GN252" s="271">
        <v>398.99</v>
      </c>
      <c r="GO252" s="243">
        <f t="shared" si="1499"/>
        <v>87.777799999999999</v>
      </c>
      <c r="GP252" s="243">
        <f t="shared" si="1268"/>
        <v>0</v>
      </c>
      <c r="GQ252" s="243">
        <f t="shared" si="1500"/>
        <v>0</v>
      </c>
      <c r="GR252" s="243">
        <f t="shared" si="1501"/>
        <v>0</v>
      </c>
      <c r="GS252" s="244">
        <v>7.8986401421666699</v>
      </c>
      <c r="GT252" s="244">
        <v>3.9721352701875001</v>
      </c>
      <c r="GU252" s="245"/>
      <c r="GV252" s="243">
        <f t="shared" si="1269"/>
        <v>56.656292702925626</v>
      </c>
      <c r="GW252" s="243">
        <f t="shared" si="1502"/>
        <v>1.8262389937973518</v>
      </c>
      <c r="GX252" s="243">
        <f t="shared" si="1503"/>
        <v>48.327548443779598</v>
      </c>
      <c r="GY252" s="243">
        <f t="shared" si="1270"/>
        <v>27.764743405763994</v>
      </c>
      <c r="GZ252" s="243">
        <f t="shared" si="1504"/>
        <v>699.6715338252526</v>
      </c>
      <c r="HA252" s="244">
        <v>0</v>
      </c>
      <c r="HB252" s="244">
        <v>44</v>
      </c>
      <c r="HC252" s="244">
        <v>0</v>
      </c>
      <c r="HD252" s="244">
        <v>0</v>
      </c>
      <c r="HE252" s="244">
        <v>296.69</v>
      </c>
      <c r="HF252" s="243">
        <f t="shared" si="1505"/>
        <v>65.271799999999999</v>
      </c>
      <c r="HG252" s="243">
        <f t="shared" si="1271"/>
        <v>0</v>
      </c>
      <c r="HH252" s="244">
        <v>12.62981435036</v>
      </c>
      <c r="HI252" s="244">
        <v>286.80032963473298</v>
      </c>
      <c r="HJ252" s="243">
        <f t="shared" si="1272"/>
        <v>75.148649578080779</v>
      </c>
      <c r="HK252" s="243">
        <f t="shared" si="1273"/>
        <v>36.827029678158681</v>
      </c>
      <c r="HL252" s="243">
        <f t="shared" si="1274"/>
        <v>928.04114788959862</v>
      </c>
      <c r="HM252" s="244">
        <v>262.49</v>
      </c>
      <c r="HN252" s="243">
        <f t="shared" si="1506"/>
        <v>57.747800000000005</v>
      </c>
      <c r="HO252" s="243">
        <f t="shared" si="1275"/>
        <v>0</v>
      </c>
      <c r="HP252" s="244">
        <v>11.32887934461</v>
      </c>
      <c r="HQ252" s="244">
        <v>263.060359031958</v>
      </c>
      <c r="HR252" s="243">
        <f t="shared" si="1276"/>
        <v>67.562690085653443</v>
      </c>
      <c r="HS252" s="243">
        <f t="shared" si="1277"/>
        <v>33.109486423111072</v>
      </c>
      <c r="HT252" s="243">
        <f t="shared" si="1278"/>
        <v>834.35905786239903</v>
      </c>
      <c r="HU252" s="244">
        <v>174.94</v>
      </c>
      <c r="HV252" s="243">
        <f t="shared" si="1507"/>
        <v>38.486800000000002</v>
      </c>
      <c r="HW252" s="243">
        <f t="shared" si="1279"/>
        <v>0</v>
      </c>
      <c r="HX252" s="244">
        <v>7.1451936477500002</v>
      </c>
      <c r="HY252" s="244">
        <v>405.585777493178</v>
      </c>
      <c r="HZ252" s="243">
        <f t="shared" si="1280"/>
        <v>71.145273769954287</v>
      </c>
      <c r="IA252" s="243">
        <f t="shared" si="1281"/>
        <v>34.865152245544117</v>
      </c>
      <c r="IB252" s="243">
        <f t="shared" si="1282"/>
        <v>878.60183658771177</v>
      </c>
      <c r="IC252" s="244">
        <v>59.18</v>
      </c>
      <c r="ID252" s="243">
        <f t="shared" si="1508"/>
        <v>13.019600000000001</v>
      </c>
      <c r="IE252" s="243">
        <f t="shared" si="1283"/>
        <v>0</v>
      </c>
      <c r="IF252" s="244">
        <v>2.5974167015749998</v>
      </c>
      <c r="IG252" s="244">
        <v>6.6261523005363303</v>
      </c>
      <c r="IH252" s="243">
        <f t="shared" si="1284"/>
        <v>9.2514601221305863</v>
      </c>
      <c r="II252" s="243">
        <f t="shared" si="1285"/>
        <v>4.5337314562120961</v>
      </c>
      <c r="IJ252" s="243">
        <f t="shared" si="1509"/>
        <v>114.25003269654481</v>
      </c>
      <c r="IK252" s="244">
        <v>61.54</v>
      </c>
      <c r="IL252" s="243">
        <f t="shared" si="1510"/>
        <v>13.5388</v>
      </c>
      <c r="IM252" s="243">
        <f t="shared" si="1286"/>
        <v>0</v>
      </c>
      <c r="IN252" s="244">
        <v>2.8267337373299899</v>
      </c>
      <c r="IO252" s="244">
        <v>125.31599023539199</v>
      </c>
      <c r="IP252" s="243">
        <f t="shared" si="1287"/>
        <v>23.090428044424193</v>
      </c>
      <c r="IQ252" s="243">
        <f t="shared" si="1288"/>
        <v>11.315597600857309</v>
      </c>
      <c r="IR252" s="243">
        <f t="shared" si="1511"/>
        <v>285.15305954160414</v>
      </c>
      <c r="IS252" s="244">
        <v>2.84</v>
      </c>
      <c r="IT252" s="243">
        <f t="shared" si="1512"/>
        <v>0.62480000000000002</v>
      </c>
      <c r="IU252" s="243">
        <f t="shared" si="1289"/>
        <v>0</v>
      </c>
      <c r="IV252" s="244">
        <v>0.12412417025</v>
      </c>
      <c r="IW252" s="244">
        <v>0.29450833335371801</v>
      </c>
      <c r="IX252" s="243">
        <f t="shared" si="1290"/>
        <v>0.44124321595913235</v>
      </c>
      <c r="IY252" s="243">
        <f t="shared" si="1291"/>
        <v>0.21623378597814252</v>
      </c>
      <c r="IZ252" s="243">
        <f t="shared" si="1513"/>
        <v>5.4490914066491918</v>
      </c>
      <c r="JA252" s="244">
        <v>84.252499999999998</v>
      </c>
      <c r="JB252" s="243">
        <f t="shared" si="1514"/>
        <v>18.535550000000001</v>
      </c>
      <c r="JC252" s="244">
        <v>612.324166666667</v>
      </c>
      <c r="JD252" s="243">
        <f t="shared" si="1292"/>
        <v>0</v>
      </c>
      <c r="JE252" s="243">
        <f t="shared" si="1293"/>
        <v>81.252452298540803</v>
      </c>
      <c r="JF252" s="243">
        <f t="shared" si="1294"/>
        <v>39.818233448260393</v>
      </c>
      <c r="JG252" s="243">
        <f t="shared" si="1515"/>
        <v>1003.4194828961618</v>
      </c>
      <c r="JH252" s="244">
        <v>0</v>
      </c>
      <c r="JI252" s="243">
        <f t="shared" si="1516"/>
        <v>0</v>
      </c>
      <c r="JJ252" s="244">
        <v>0</v>
      </c>
      <c r="JK252" s="243">
        <f t="shared" si="1295"/>
        <v>0</v>
      </c>
      <c r="JL252" s="243">
        <f t="shared" si="1296"/>
        <v>0</v>
      </c>
      <c r="JM252" s="243">
        <f t="shared" si="1297"/>
        <v>0</v>
      </c>
      <c r="JN252" s="243">
        <f t="shared" si="1517"/>
        <v>0</v>
      </c>
      <c r="JO252" s="244">
        <v>14.9033571428572</v>
      </c>
      <c r="JP252" s="243">
        <f t="shared" si="1518"/>
        <v>3.2787385714285837</v>
      </c>
      <c r="JQ252" s="244">
        <v>18.157171428571399</v>
      </c>
      <c r="JR252" s="243">
        <f t="shared" si="1298"/>
        <v>0</v>
      </c>
      <c r="JS252" s="243">
        <f t="shared" si="1299"/>
        <v>4.1289387892882914</v>
      </c>
      <c r="JT252" s="243">
        <f t="shared" si="1300"/>
        <v>2.0234102966072736</v>
      </c>
      <c r="JU252" s="243">
        <f t="shared" si="1519"/>
        <v>50.989939474503295</v>
      </c>
      <c r="JV252" s="244">
        <v>2.2404761904761901</v>
      </c>
      <c r="JW252" s="243">
        <f t="shared" si="1520"/>
        <v>0.49290476190476179</v>
      </c>
      <c r="JX252" s="244">
        <v>4.59666666666668</v>
      </c>
      <c r="JY252" s="243">
        <f t="shared" si="1301"/>
        <v>0</v>
      </c>
      <c r="JZ252" s="243">
        <f t="shared" si="1302"/>
        <v>0.83285438373417986</v>
      </c>
      <c r="KA252" s="243">
        <f t="shared" si="1303"/>
        <v>0.40814510013909056</v>
      </c>
      <c r="KB252" s="243">
        <f t="shared" si="1521"/>
        <v>10.285256523505081</v>
      </c>
      <c r="KC252" s="244">
        <v>277.89333333333298</v>
      </c>
      <c r="KD252" s="243">
        <f t="shared" si="1522"/>
        <v>61.136533333333254</v>
      </c>
      <c r="KE252" s="244">
        <v>138.98666666666699</v>
      </c>
      <c r="KF252" s="243">
        <f t="shared" si="1304"/>
        <v>0</v>
      </c>
      <c r="KG252" s="243">
        <f t="shared" si="1305"/>
        <v>54.313175844798735</v>
      </c>
      <c r="KH252" s="243">
        <f t="shared" si="1306"/>
        <v>26.616485458906595</v>
      </c>
      <c r="KI252" s="243">
        <f t="shared" si="1523"/>
        <v>670.73543356444623</v>
      </c>
      <c r="KJ252" s="244">
        <v>112.719875</v>
      </c>
      <c r="KK252" s="243">
        <f t="shared" si="1524"/>
        <v>24.798372499999999</v>
      </c>
      <c r="KL252" s="244">
        <v>109.2595</v>
      </c>
      <c r="KM252" s="243">
        <f t="shared" si="1307"/>
        <v>0</v>
      </c>
      <c r="KN252" s="243">
        <f t="shared" si="1308"/>
        <v>28.039371569611355</v>
      </c>
      <c r="KO252" s="243">
        <f t="shared" si="1309"/>
        <v>13.740855953480569</v>
      </c>
      <c r="KP252" s="243">
        <f t="shared" si="1525"/>
        <v>346.26957002771024</v>
      </c>
      <c r="KQ252" s="243">
        <f t="shared" si="1526"/>
        <v>1349.6895416666664</v>
      </c>
      <c r="KR252" s="243">
        <f t="shared" si="1526"/>
        <v>296.93169916666659</v>
      </c>
      <c r="KS252" s="243">
        <f t="shared" si="1527"/>
        <v>2007.6594504095979</v>
      </c>
      <c r="KT252" s="243">
        <f t="shared" si="1528"/>
        <v>0</v>
      </c>
      <c r="KU252" s="243">
        <f t="shared" si="1529"/>
        <v>0</v>
      </c>
      <c r="KV252" s="243">
        <f t="shared" si="1530"/>
        <v>0</v>
      </c>
      <c r="KW252" s="243">
        <f t="shared" si="1531"/>
        <v>415.20653770217575</v>
      </c>
      <c r="KX252" s="243">
        <f t="shared" si="1532"/>
        <v>13.38362136766051</v>
      </c>
      <c r="KY252" s="243">
        <f t="shared" si="1533"/>
        <v>354.16920359033185</v>
      </c>
      <c r="KZ252" s="243">
        <f t="shared" si="1534"/>
        <v>203.47436144725535</v>
      </c>
      <c r="LA252" s="243">
        <f t="shared" si="1534"/>
        <v>5127.5539084708334</v>
      </c>
      <c r="LB252" s="244">
        <v>151.05000000000001</v>
      </c>
      <c r="LC252" s="243">
        <f t="shared" si="1535"/>
        <v>33.231000000000002</v>
      </c>
      <c r="LD252" s="243">
        <f t="shared" si="1310"/>
        <v>0</v>
      </c>
      <c r="LE252" s="243">
        <f t="shared" si="1536"/>
        <v>0</v>
      </c>
      <c r="LF252" s="243">
        <f t="shared" si="1537"/>
        <v>0</v>
      </c>
      <c r="LG252" s="244">
        <v>13.728862947316699</v>
      </c>
      <c r="LH252" s="243">
        <f t="shared" si="1311"/>
        <v>22.498268899336772</v>
      </c>
      <c r="LI252" s="243">
        <f t="shared" si="1538"/>
        <v>0.72520127944738211</v>
      </c>
      <c r="LJ252" s="243">
        <f t="shared" si="1539"/>
        <v>19.190916458918469</v>
      </c>
      <c r="LK252" s="243">
        <f t="shared" si="1312"/>
        <v>11.025406592332676</v>
      </c>
      <c r="LL252" s="243">
        <f t="shared" si="1540"/>
        <v>277.84024612678337</v>
      </c>
      <c r="LM252" s="243">
        <f t="shared" si="1313"/>
        <v>1.0833333356823494</v>
      </c>
      <c r="LN252" s="244">
        <v>0.123090457874221</v>
      </c>
      <c r="LO252" s="243">
        <f t="shared" si="1541"/>
        <v>3.9676544865538798E-3</v>
      </c>
      <c r="LP252" s="243">
        <f t="shared" si="1542"/>
        <v>0.10499557563843652</v>
      </c>
      <c r="LQ252" s="243">
        <f t="shared" si="1314"/>
        <v>6.0321189677828513E-2</v>
      </c>
      <c r="LR252" s="243">
        <f t="shared" si="1543"/>
        <v>1.5200939798812787</v>
      </c>
      <c r="LS252" s="244">
        <v>1791.5057113333401</v>
      </c>
      <c r="LT252" s="243">
        <f t="shared" si="1315"/>
        <v>203.55439182844646</v>
      </c>
      <c r="LU252" s="243">
        <f t="shared" si="1544"/>
        <v>6.5613006072424858</v>
      </c>
      <c r="LV252" s="243">
        <f t="shared" si="1545"/>
        <v>173.63092893519593</v>
      </c>
      <c r="LW252" s="243">
        <f t="shared" si="1316"/>
        <v>99.753005158089337</v>
      </c>
      <c r="LX252" s="243">
        <f t="shared" si="1546"/>
        <v>2513.7757299838509</v>
      </c>
      <c r="LY252" s="245">
        <f t="shared" si="1317"/>
        <v>1705.9821370324687</v>
      </c>
      <c r="LZ252" s="244">
        <v>193.83703561591599</v>
      </c>
      <c r="MA252" s="249">
        <f t="shared" si="1547"/>
        <v>6.2480747679699897</v>
      </c>
      <c r="MB252" s="249">
        <f t="shared" si="1548"/>
        <v>165.34207026297508</v>
      </c>
      <c r="MC252" s="249">
        <f t="shared" si="1318"/>
        <v>94.990958632419236</v>
      </c>
      <c r="MD252" s="247">
        <f t="shared" si="1549"/>
        <v>2393.7721575369646</v>
      </c>
      <c r="ME252" s="250">
        <f t="shared" si="1550"/>
        <v>24790.052041033221</v>
      </c>
      <c r="MF252" s="251">
        <f t="shared" si="1597"/>
        <v>7516.3802948436687</v>
      </c>
      <c r="MG252" s="252" t="e">
        <f t="shared" si="1551"/>
        <v>#REF!</v>
      </c>
      <c r="MH252" s="252" t="e">
        <f t="shared" si="1598"/>
        <v>#REF!</v>
      </c>
      <c r="MI252" s="252">
        <f t="shared" si="1552"/>
        <v>1791.5057113333401</v>
      </c>
      <c r="MJ252" s="252">
        <f t="shared" si="1553"/>
        <v>1705.9821370324687</v>
      </c>
      <c r="MK252" s="252">
        <f t="shared" si="1599"/>
        <v>1676.9678333333331</v>
      </c>
      <c r="ML252" s="252">
        <f t="shared" si="1554"/>
        <v>1199.1600000000001</v>
      </c>
      <c r="MM252" s="252">
        <f t="shared" si="1555"/>
        <v>141.19999999999999</v>
      </c>
      <c r="MN252" s="252">
        <f t="shared" si="1556"/>
        <v>961.64696000000004</v>
      </c>
      <c r="MO252" s="252">
        <f t="shared" si="1557"/>
        <v>115.31300025003641</v>
      </c>
      <c r="MP252" s="253">
        <f t="shared" si="1558"/>
        <v>2.8952000062777388</v>
      </c>
      <c r="MQ252" s="254">
        <f t="shared" si="1600"/>
        <v>0</v>
      </c>
      <c r="MR252" s="255">
        <f t="shared" si="1559"/>
        <v>0</v>
      </c>
      <c r="MS252" s="255">
        <f t="shared" si="1601"/>
        <v>0</v>
      </c>
      <c r="MT252" s="255">
        <f t="shared" si="1602"/>
        <v>2116.6525042747958</v>
      </c>
      <c r="MU252" s="255">
        <f t="shared" si="1319"/>
        <v>68.227431679903049</v>
      </c>
      <c r="MV252" s="255">
        <f t="shared" si="1560"/>
        <v>2202.7033238819836</v>
      </c>
      <c r="MW252" s="255" t="e">
        <f t="shared" si="1320"/>
        <v>#REF!</v>
      </c>
      <c r="MX252" s="255" t="e">
        <f t="shared" si="1321"/>
        <v>#REF!</v>
      </c>
      <c r="MY252" s="256" t="e">
        <f t="shared" si="1561"/>
        <v>#REF!</v>
      </c>
      <c r="MZ252" s="254">
        <f t="shared" si="1562"/>
        <v>1549.7089371248044</v>
      </c>
      <c r="NA252" s="255">
        <f t="shared" si="1322"/>
        <v>1746.5219721396545</v>
      </c>
      <c r="NB252" s="255">
        <f t="shared" si="1563"/>
        <v>5.1722719790286904</v>
      </c>
      <c r="NC252" s="255">
        <f t="shared" si="1323"/>
        <v>6.413617253995576</v>
      </c>
      <c r="ND252" s="255">
        <f t="shared" si="1564"/>
        <v>1572.7054871821451</v>
      </c>
      <c r="NE252" s="255">
        <f t="shared" si="1630"/>
        <v>0.98537771359942017</v>
      </c>
      <c r="NF252" s="256">
        <f t="shared" si="1603"/>
        <v>3.2887734042919736E-3</v>
      </c>
      <c r="NG252" s="257">
        <f t="shared" si="1604"/>
        <v>1.1259322752441565</v>
      </c>
      <c r="NH252" s="254">
        <f t="shared" si="1565"/>
        <v>2445.776597023902</v>
      </c>
      <c r="NI252" s="255">
        <f t="shared" si="1324"/>
        <v>2756.3902248459376</v>
      </c>
      <c r="NJ252" s="255" t="e">
        <f t="shared" si="1566"/>
        <v>#REF!</v>
      </c>
      <c r="NK252" s="255" t="e">
        <f t="shared" si="1325"/>
        <v>#REF!</v>
      </c>
      <c r="NL252" s="255">
        <f t="shared" si="1567"/>
        <v>2607.7652184062308</v>
      </c>
      <c r="NM252" s="255">
        <f t="shared" si="1605"/>
        <v>0.93788220648125287</v>
      </c>
      <c r="NN252" s="256" t="e">
        <f t="shared" si="1606"/>
        <v>#REF!</v>
      </c>
      <c r="NO252" s="257" t="e">
        <f t="shared" si="1631"/>
        <v>#REF!</v>
      </c>
      <c r="NP252" s="254">
        <f t="shared" si="1568"/>
        <v>226.71952838417559</v>
      </c>
      <c r="NQ252" s="255">
        <f t="shared" si="1326"/>
        <v>255.51290848896588</v>
      </c>
      <c r="NR252" s="255">
        <f t="shared" si="1569"/>
        <v>199.39467036336131</v>
      </c>
      <c r="NS252" s="255">
        <f t="shared" si="1327"/>
        <v>247.24939125056804</v>
      </c>
      <c r="NT252" s="255">
        <f t="shared" si="1570"/>
        <v>2135.2955443905089</v>
      </c>
      <c r="NU252" s="255">
        <f t="shared" si="1571"/>
        <v>0.10617711865684129</v>
      </c>
      <c r="NV252" s="256">
        <f t="shared" si="1572"/>
        <v>9.3380361742981019E-2</v>
      </c>
      <c r="NW252" s="257">
        <f t="shared" si="1328"/>
        <v>1.0358957808877343</v>
      </c>
      <c r="NX252" s="254">
        <f t="shared" si="1573"/>
        <v>63.168802522602931</v>
      </c>
      <c r="NY252" s="255">
        <f t="shared" si="1329"/>
        <v>71.191240442973509</v>
      </c>
      <c r="NZ252" s="255">
        <f t="shared" si="1574"/>
        <v>0.22740179265227847</v>
      </c>
      <c r="OA252" s="255">
        <f t="shared" si="1330"/>
        <v>0.28197822288882529</v>
      </c>
      <c r="OB252" s="255">
        <f t="shared" si="1575"/>
        <v>69.144864877437428</v>
      </c>
      <c r="OC252" s="255">
        <f t="shared" si="1607"/>
        <v>0.91357185576358635</v>
      </c>
      <c r="OD252" s="256">
        <f t="shared" si="1608"/>
        <v>3.2887734042919745E-3</v>
      </c>
      <c r="OE252" s="257">
        <f t="shared" si="1609"/>
        <v>1.1168129312990056</v>
      </c>
      <c r="OF252" s="254">
        <f t="shared" si="1576"/>
        <v>141.79008270986736</v>
      </c>
      <c r="OG252" s="255">
        <f t="shared" si="1331"/>
        <v>159.79742321402051</v>
      </c>
      <c r="OH252" s="255">
        <f t="shared" si="1577"/>
        <v>4.3918638865655932</v>
      </c>
      <c r="OI252" s="255">
        <f t="shared" si="1332"/>
        <v>5.4459112193413359</v>
      </c>
      <c r="OJ252" s="255">
        <f t="shared" si="1578"/>
        <v>1335.4109105948264</v>
      </c>
      <c r="OK252" s="255">
        <f t="shared" si="1632"/>
        <v>0.10617711865684129</v>
      </c>
      <c r="OL252" s="256">
        <f t="shared" si="1643"/>
        <v>3.2887734042919749E-3</v>
      </c>
      <c r="OM252" s="257">
        <f t="shared" si="1644"/>
        <v>1.0142737996864488</v>
      </c>
      <c r="ON252" s="280">
        <f t="shared" si="1645"/>
        <v>1706.6350960240115</v>
      </c>
      <c r="OO252" s="254">
        <f t="shared" si="1579"/>
        <v>16.695653356210403</v>
      </c>
      <c r="OP252" s="255">
        <f t="shared" si="1333"/>
        <v>18.816001332449126</v>
      </c>
      <c r="OQ252" s="255">
        <f t="shared" si="1580"/>
        <v>0.51713798057228522</v>
      </c>
      <c r="OR252" s="255">
        <f t="shared" si="1334"/>
        <v>0.64125109590963369</v>
      </c>
      <c r="OS252" s="255">
        <f t="shared" si="1581"/>
        <v>157.24342087460346</v>
      </c>
      <c r="OT252" s="255">
        <f t="shared" si="1657"/>
        <v>0.10617711865684128</v>
      </c>
      <c r="OU252" s="256">
        <f t="shared" si="1658"/>
        <v>3.2887734042919736E-3</v>
      </c>
      <c r="OV252" s="257">
        <f t="shared" si="1659"/>
        <v>1.0142737996864488</v>
      </c>
      <c r="OW252" s="280">
        <f>CU252*OV252</f>
        <v>200.9547312773862</v>
      </c>
      <c r="OX252" s="254">
        <f t="shared" si="1582"/>
        <v>1683.357167195926</v>
      </c>
      <c r="OY252" s="255">
        <f t="shared" si="1335"/>
        <v>1897.1435274298085</v>
      </c>
      <c r="OZ252" s="255">
        <f t="shared" si="1583"/>
        <v>8.8921134769755579</v>
      </c>
      <c r="PA252" s="255">
        <f t="shared" si="1336"/>
        <v>11.026220711449692</v>
      </c>
      <c r="PB252" s="255">
        <f t="shared" si="1584"/>
        <v>2703.7780910569923</v>
      </c>
      <c r="PC252" s="255">
        <f t="shared" si="1218"/>
        <v>0.62259442546849264</v>
      </c>
      <c r="PD252" s="259">
        <f t="shared" si="1337"/>
        <v>3.2887734042919736E-3</v>
      </c>
      <c r="PE252" s="257">
        <f t="shared" si="1219"/>
        <v>1.0798587976515286</v>
      </c>
      <c r="PF252" s="254">
        <f t="shared" si="1338"/>
        <v>13.634744190079402</v>
      </c>
      <c r="PG252" s="255">
        <f t="shared" si="1339"/>
        <v>15.366356702219486</v>
      </c>
      <c r="PH252" s="255">
        <f t="shared" si="1585"/>
        <v>0.42232813089968313</v>
      </c>
      <c r="PI252" s="255">
        <f t="shared" si="1340"/>
        <v>0.52368688231560712</v>
      </c>
      <c r="PJ252" s="255">
        <f t="shared" si="1341"/>
        <v>128.41508944014541</v>
      </c>
      <c r="PK252" s="255">
        <f t="shared" si="1610"/>
        <v>0.1061771186666859</v>
      </c>
      <c r="PL252" s="259">
        <f t="shared" si="1611"/>
        <v>3.2887734045969055E-3</v>
      </c>
      <c r="PM252" s="257">
        <f t="shared" si="1612"/>
        <v>1.0142737996877724</v>
      </c>
      <c r="PN252" s="254">
        <f t="shared" si="1342"/>
        <v>0.3423318392472473</v>
      </c>
      <c r="PO252" s="255">
        <f t="shared" si="1343"/>
        <v>0.38580798283164769</v>
      </c>
      <c r="PP252" s="255">
        <f t="shared" si="1586"/>
        <v>1.0603526094896159E-2</v>
      </c>
      <c r="PQ252" s="255">
        <f t="shared" si="1344"/>
        <v>1.3148372357671237E-2</v>
      </c>
      <c r="PR252" s="255">
        <f t="shared" si="1345"/>
        <v>3.2241583077979796</v>
      </c>
      <c r="PS252" s="255">
        <f t="shared" si="1613"/>
        <v>0.1061771186666859</v>
      </c>
      <c r="PT252" s="259">
        <f t="shared" si="1614"/>
        <v>3.2887734045969055E-3</v>
      </c>
      <c r="PU252" s="257">
        <f t="shared" si="1615"/>
        <v>1.0142737996877724</v>
      </c>
      <c r="PV252" s="254">
        <f t="shared" si="1346"/>
        <v>218.37936164598304</v>
      </c>
      <c r="PW252" s="255">
        <f t="shared" si="1347"/>
        <v>246.11354057502288</v>
      </c>
      <c r="PX252" s="255">
        <f t="shared" si="1348"/>
        <v>0.72446995991224339</v>
      </c>
      <c r="PY252" s="255">
        <f t="shared" si="1349"/>
        <v>0.89834275029118182</v>
      </c>
      <c r="PZ252" s="255">
        <f t="shared" si="1350"/>
        <v>220.2857633690368</v>
      </c>
      <c r="QA252" s="255">
        <f t="shared" si="1587"/>
        <v>0.99134577880160124</v>
      </c>
      <c r="QB252" s="259">
        <f t="shared" si="1351"/>
        <v>3.2887734042919741E-3</v>
      </c>
      <c r="QC252" s="257">
        <f t="shared" si="1588"/>
        <v>1.1266902195248334</v>
      </c>
      <c r="QD252" s="254">
        <f t="shared" si="1352"/>
        <v>545.72740910141113</v>
      </c>
      <c r="QE252" s="255">
        <f t="shared" si="1353"/>
        <v>615.03479005729037</v>
      </c>
      <c r="QF252" s="255">
        <f t="shared" si="1354"/>
        <v>1.8262389937973518</v>
      </c>
      <c r="QG252" s="255">
        <f t="shared" si="1355"/>
        <v>2.2645363523087161</v>
      </c>
      <c r="QH252" s="255">
        <f t="shared" si="1356"/>
        <v>555.29486811527977</v>
      </c>
      <c r="QI252" s="255">
        <f t="shared" si="1616"/>
        <v>0.98277048904424158</v>
      </c>
      <c r="QJ252" s="259">
        <f t="shared" si="1617"/>
        <v>3.2887734042919745E-3</v>
      </c>
      <c r="QK252" s="257">
        <f t="shared" si="1618"/>
        <v>1.1256011577256488</v>
      </c>
      <c r="QL252" s="254">
        <f t="shared" si="1357"/>
        <v>2078.7076692135379</v>
      </c>
      <c r="QM252" s="255">
        <f t="shared" si="1358"/>
        <v>2342.7035432036573</v>
      </c>
      <c r="QN252" s="255">
        <f t="shared" si="1359"/>
        <v>13.38362136766051</v>
      </c>
      <c r="QO252" s="255">
        <f t="shared" si="1360"/>
        <v>16.595690495899031</v>
      </c>
      <c r="QP252" s="255">
        <f t="shared" si="1589"/>
        <v>4069.4872289451059</v>
      </c>
      <c r="QQ252" s="255">
        <f t="shared" si="1590"/>
        <v>0.51080334014277795</v>
      </c>
      <c r="QR252" s="259">
        <f t="shared" si="1361"/>
        <v>3.2887734042919745E-3</v>
      </c>
      <c r="QS252" s="257">
        <f t="shared" si="1591"/>
        <v>1.0656613298151629</v>
      </c>
      <c r="QT252" s="254">
        <f t="shared" si="1362"/>
        <v>207.69391807988055</v>
      </c>
      <c r="QU252" s="255">
        <f t="shared" si="1363"/>
        <v>234.07104567602536</v>
      </c>
      <c r="QV252" s="255">
        <f t="shared" si="1364"/>
        <v>0.72520127944738211</v>
      </c>
      <c r="QW252" s="255">
        <f t="shared" si="1365"/>
        <v>0.89924958651475384</v>
      </c>
      <c r="QX252" s="255">
        <f t="shared" si="1366"/>
        <v>220.50813184665344</v>
      </c>
      <c r="QY252" s="255">
        <f t="shared" si="1619"/>
        <v>0.94188779497853525</v>
      </c>
      <c r="QZ252" s="259">
        <f t="shared" si="1620"/>
        <v>3.2887734042919749E-3</v>
      </c>
      <c r="RA252" s="257">
        <f t="shared" si="1621"/>
        <v>1.120409055579304</v>
      </c>
      <c r="RB252" s="254">
        <f t="shared" si="1367"/>
        <v>0.12809460227889255</v>
      </c>
      <c r="RC252" s="255">
        <f t="shared" si="1368"/>
        <v>0.14436261676831191</v>
      </c>
      <c r="RD252" s="255">
        <f t="shared" si="1592"/>
        <v>3.9676544865538798E-3</v>
      </c>
      <c r="RE252" s="255">
        <f t="shared" si="1369"/>
        <v>4.9198915633268106E-3</v>
      </c>
      <c r="RF252" s="255">
        <f t="shared" si="1370"/>
        <v>1.2064237935565703</v>
      </c>
      <c r="RG252" s="255">
        <f t="shared" si="1622"/>
        <v>0.10617711865684128</v>
      </c>
      <c r="RH252" s="259">
        <f t="shared" si="1623"/>
        <v>3.2887734042919745E-3</v>
      </c>
      <c r="RI252" s="257">
        <f t="shared" si="1624"/>
        <v>1.0142737996864488</v>
      </c>
      <c r="RJ252" s="254">
        <f t="shared" si="1371"/>
        <v>211.82973330093901</v>
      </c>
      <c r="RK252" s="255">
        <f t="shared" si="1372"/>
        <v>238.73210943015826</v>
      </c>
      <c r="RL252" s="255">
        <f t="shared" si="1593"/>
        <v>6.5613006072424858</v>
      </c>
      <c r="RM252" s="255">
        <f t="shared" si="1373"/>
        <v>8.1360127529806832</v>
      </c>
      <c r="RN252" s="255">
        <f t="shared" si="1374"/>
        <v>1995.0601031617862</v>
      </c>
      <c r="RO252" s="255">
        <f t="shared" si="1625"/>
        <v>0.1061771186568413</v>
      </c>
      <c r="RP252" s="259">
        <f t="shared" si="1626"/>
        <v>3.2887734042919745E-3</v>
      </c>
      <c r="RQ252" s="257">
        <f t="shared" si="1627"/>
        <v>1.0142737996864488</v>
      </c>
      <c r="RR252" s="254">
        <f t="shared" si="1375"/>
        <v>201.71732572082959</v>
      </c>
      <c r="RS252" s="255">
        <f t="shared" si="1376"/>
        <v>227.33542608737494</v>
      </c>
      <c r="RT252" s="255">
        <f t="shared" si="1594"/>
        <v>6.2480747679699897</v>
      </c>
      <c r="RU252" s="255">
        <f t="shared" si="1377"/>
        <v>7.7476127122827876</v>
      </c>
      <c r="RV252" s="255">
        <f t="shared" si="1378"/>
        <v>1899.8191726483844</v>
      </c>
      <c r="RW252" s="255">
        <f t="shared" si="1633"/>
        <v>0.1061771186568413</v>
      </c>
      <c r="RX252" s="259">
        <f t="shared" si="1634"/>
        <v>3.2887734042919745E-3</v>
      </c>
      <c r="RY252" s="257">
        <f t="shared" si="1635"/>
        <v>1.0142737996864488</v>
      </c>
      <c r="RZ252" s="281">
        <f t="shared" si="1646"/>
        <v>2427.9403818086457</v>
      </c>
      <c r="SA252" s="242" t="e">
        <f t="shared" si="1379"/>
        <v>#REF!</v>
      </c>
      <c r="SB252" s="242">
        <f t="shared" si="1380"/>
        <v>0.39936817802910235</v>
      </c>
      <c r="SC252" s="242">
        <f t="shared" si="1381"/>
        <v>0.33625177047615856</v>
      </c>
      <c r="SD252" s="242">
        <f t="shared" si="1382"/>
        <v>1.6975556555744887E-2</v>
      </c>
      <c r="SE252" s="242">
        <f t="shared" si="1383"/>
        <v>0.22628448471004672</v>
      </c>
      <c r="SF252" s="262">
        <f t="shared" si="1647"/>
        <v>0.52871170712541748</v>
      </c>
      <c r="SG252" s="242">
        <f t="shared" si="1384"/>
        <v>2.6675400931753603E-2</v>
      </c>
      <c r="SH252" s="262">
        <f t="shared" si="1636"/>
        <v>4.2177450422616419E-2</v>
      </c>
      <c r="SI252" s="242">
        <f t="shared" si="1385"/>
        <v>0.56886961460282526</v>
      </c>
      <c r="SJ252" s="242">
        <f t="shared" si="1386"/>
        <v>1.9676911713942785E-2</v>
      </c>
      <c r="SK252" s="242">
        <f t="shared" si="1387"/>
        <v>5.0713689984388619E-4</v>
      </c>
      <c r="SL252" s="242">
        <f t="shared" si="1388"/>
        <v>5.61091729323367E-2</v>
      </c>
      <c r="SM252" s="242">
        <f t="shared" si="1389"/>
        <v>0.14092526494725124</v>
      </c>
      <c r="SN252" s="242">
        <f t="shared" si="1390"/>
        <v>0.80404147334554033</v>
      </c>
      <c r="SO252" s="242">
        <f t="shared" si="1391"/>
        <v>5.4900043723385902E-2</v>
      </c>
      <c r="SP252" s="242">
        <f t="shared" si="1392"/>
        <v>2.0285475993728978E-4</v>
      </c>
      <c r="SQ252" s="242">
        <f t="shared" si="1393"/>
        <v>0.30590497798543292</v>
      </c>
      <c r="SR252" s="242">
        <f t="shared" si="1394"/>
        <v>0.32193050402047885</v>
      </c>
      <c r="SS252" s="242" t="e">
        <f t="shared" si="1395"/>
        <v>#REF!</v>
      </c>
      <c r="ST252" s="242" t="e">
        <f t="shared" si="1396"/>
        <v>#REF!</v>
      </c>
      <c r="SU252" s="242" t="e">
        <f t="shared" si="1628"/>
        <v>#REF!</v>
      </c>
      <c r="SV252" s="242" t="e">
        <f t="shared" si="1629"/>
        <v>#REF!</v>
      </c>
      <c r="SW252" s="242" t="e">
        <f t="shared" si="1397"/>
        <v>#REF!</v>
      </c>
      <c r="SX252" s="242" t="e">
        <f t="shared" si="1397"/>
        <v>#REF!</v>
      </c>
      <c r="SY252" s="242" t="e">
        <f t="shared" si="1397"/>
        <v>#REF!</v>
      </c>
      <c r="SZ252" s="263" t="e">
        <f t="shared" si="1222"/>
        <v>#REF!</v>
      </c>
      <c r="TA252" s="264">
        <f t="shared" si="1398"/>
        <v>4789.1676619999998</v>
      </c>
      <c r="TB252" s="264">
        <f t="shared" si="1399"/>
        <v>2940.4842819999999</v>
      </c>
      <c r="TC252" s="264">
        <f t="shared" si="1400"/>
        <v>2690.9534759999997</v>
      </c>
      <c r="TD252" s="264">
        <f t="shared" si="1401"/>
        <v>126.008912</v>
      </c>
      <c r="TE252" s="264">
        <f t="shared" si="1401"/>
        <v>1748.9389060000001</v>
      </c>
      <c r="TF252" s="264">
        <f t="shared" si="1648"/>
        <v>206.172538</v>
      </c>
      <c r="TG252" s="264">
        <f t="shared" si="1403"/>
        <v>4367.2036079999998</v>
      </c>
      <c r="TH252" s="264">
        <f t="shared" si="1404"/>
        <v>160.82716399999998</v>
      </c>
      <c r="TI252" s="264">
        <f t="shared" si="1405"/>
        <v>4.1450300000000002</v>
      </c>
      <c r="TJ252" s="264">
        <f t="shared" si="1406"/>
        <v>412.84498799999994</v>
      </c>
      <c r="TK252" s="264">
        <f t="shared" si="1407"/>
        <v>1037.915512</v>
      </c>
      <c r="TL252" s="264">
        <f t="shared" si="1408"/>
        <v>6254.850269999999</v>
      </c>
      <c r="TM252" s="264">
        <f t="shared" si="1409"/>
        <v>406.21294</v>
      </c>
      <c r="TN252" s="264">
        <f t="shared" si="1410"/>
        <v>1.658012</v>
      </c>
      <c r="TO252" s="264">
        <f t="shared" si="1411"/>
        <v>2500.2820959999995</v>
      </c>
      <c r="TP252" s="264">
        <f t="shared" si="1411"/>
        <v>2488.1811240000002</v>
      </c>
      <c r="TQ252" s="264"/>
      <c r="TR252" s="264"/>
      <c r="TS252" s="264" t="e">
        <f t="shared" si="1412"/>
        <v>#REF!</v>
      </c>
      <c r="TT252" s="264">
        <f t="shared" si="1413"/>
        <v>3310.7861579519399</v>
      </c>
      <c r="TU252" s="264">
        <f t="shared" si="1414"/>
        <v>2787.5473523535829</v>
      </c>
      <c r="TV252" s="264">
        <f t="shared" si="1415"/>
        <v>140.72838238051844</v>
      </c>
      <c r="TW252" s="264">
        <f t="shared" si="1415"/>
        <v>1773.902909608081</v>
      </c>
      <c r="TX252" s="264">
        <f t="shared" si="1416"/>
        <v>209.11540350825877</v>
      </c>
      <c r="TY252" s="264">
        <f t="shared" si="1417"/>
        <v>4715.9632372342976</v>
      </c>
      <c r="TZ252" s="264">
        <f t="shared" si="1418"/>
        <v>163.12277872328852</v>
      </c>
      <c r="UA252" s="264">
        <f t="shared" si="1419"/>
        <v>4.2041953279198072</v>
      </c>
      <c r="UB252" s="264">
        <f t="shared" si="1420"/>
        <v>465.14841015944717</v>
      </c>
      <c r="UC252" s="264">
        <f t="shared" si="1421"/>
        <v>1168.2789019286097</v>
      </c>
      <c r="UD252" s="264">
        <f t="shared" si="1422"/>
        <v>6665.5520565229299</v>
      </c>
      <c r="UE252" s="264">
        <f t="shared" si="1423"/>
        <v>455.12465646949249</v>
      </c>
      <c r="UF252" s="264">
        <f t="shared" si="1424"/>
        <v>1.6816781311657285</v>
      </c>
      <c r="UG252" s="264">
        <f t="shared" si="1425"/>
        <v>2535.9706217979178</v>
      </c>
      <c r="UH252" s="264">
        <f t="shared" si="1425"/>
        <v>2523.696922947579</v>
      </c>
      <c r="UI252" s="191"/>
      <c r="UJ252" s="282" t="e">
        <f t="shared" si="1649"/>
        <v>#REF!</v>
      </c>
      <c r="UK252" s="282">
        <f t="shared" si="1650"/>
        <v>1510.9416000000001</v>
      </c>
      <c r="UL252" s="283" t="e">
        <f t="shared" si="1651"/>
        <v>#REF!</v>
      </c>
      <c r="UM252" s="284">
        <f>825.48+825.48+825.48+825.48</f>
        <v>3301.92</v>
      </c>
      <c r="UN252" s="282">
        <f t="shared" si="1652"/>
        <v>3467.0160000000001</v>
      </c>
      <c r="UO252" s="283">
        <f t="shared" si="1653"/>
        <v>2.2946062243570498</v>
      </c>
      <c r="UP252" s="283" t="e">
        <f t="shared" si="1656"/>
        <v>#REF!</v>
      </c>
      <c r="UQ252" s="283" t="e">
        <f t="shared" si="1654"/>
        <v>#REF!</v>
      </c>
      <c r="UR252" s="285" t="e">
        <f t="shared" si="1655"/>
        <v>#REF!</v>
      </c>
      <c r="US252" s="293" t="e">
        <f t="shared" si="1662"/>
        <v>#REF!</v>
      </c>
      <c r="UT252" s="282">
        <f t="shared" si="1663"/>
        <v>177.91199999999998</v>
      </c>
      <c r="UU252" s="283" t="e">
        <f t="shared" si="1664"/>
        <v>#REF!</v>
      </c>
      <c r="UV252" s="290">
        <f>75.55+75.55+75.55+75.55</f>
        <v>302.2</v>
      </c>
      <c r="UW252" s="282">
        <f t="shared" si="1665"/>
        <v>317.31</v>
      </c>
      <c r="UX252" s="283">
        <f t="shared" si="1666"/>
        <v>1.6985925626152256</v>
      </c>
      <c r="UY252" s="283" t="e">
        <f t="shared" ref="UY252:UY274" si="1670">UU252*(UV252-UT252)/UT252</f>
        <v>#REF!</v>
      </c>
      <c r="UZ252" s="283" t="e">
        <f t="shared" si="1667"/>
        <v>#REF!</v>
      </c>
      <c r="VA252" s="285" t="e">
        <f t="shared" si="1668"/>
        <v>#REF!</v>
      </c>
      <c r="VB252" s="128">
        <v>4.7919999999999998</v>
      </c>
      <c r="VC252" s="129">
        <v>1.0578782039416332</v>
      </c>
      <c r="VD252" s="130">
        <f t="shared" si="1637"/>
        <v>5.0693523532883065</v>
      </c>
      <c r="VE252" s="128">
        <f>'[1]17% Управителю (Форма)'!AH9</f>
        <v>0.46</v>
      </c>
      <c r="VF252" s="128">
        <f>'[1]17% Управителю (Форма)'!AH10</f>
        <v>0.32200000000000001</v>
      </c>
      <c r="VG252" s="128">
        <f>'[1]17% Управителю (Форма)'!AH11</f>
        <v>0.40500000000000003</v>
      </c>
      <c r="VH252" s="128">
        <f>'[1]17% Управителю (Форма)'!AH12</f>
        <v>1.2999999999999999E-2</v>
      </c>
      <c r="VI252" s="128">
        <f>'[1]17% Управителю (Форма)'!AH13</f>
        <v>0.34200000000000003</v>
      </c>
      <c r="VJ252" s="128">
        <f t="shared" si="1660"/>
        <v>0.36179434574803859</v>
      </c>
      <c r="VK252" s="128">
        <v>0</v>
      </c>
      <c r="VL252" s="128">
        <v>0.45900000000000002</v>
      </c>
      <c r="VM252" s="131">
        <v>1.2999999999999999E-2</v>
      </c>
      <c r="VN252" s="128">
        <f t="shared" si="1669"/>
        <v>5.0713689984388619E-4</v>
      </c>
      <c r="VO252" s="132">
        <v>0.03</v>
      </c>
      <c r="VP252" s="128">
        <v>4.5999999999999999E-2</v>
      </c>
      <c r="VQ252" s="128">
        <v>0.66600000000000004</v>
      </c>
      <c r="VR252" s="128">
        <v>9.4E-2</v>
      </c>
      <c r="VS252" s="128">
        <v>1E-3</v>
      </c>
      <c r="VT252" s="128">
        <v>0.223</v>
      </c>
      <c r="VU252" s="128">
        <v>0.33800000000000002</v>
      </c>
      <c r="VV252" s="128">
        <v>0.57999999999999996</v>
      </c>
    </row>
    <row r="253" spans="1:594" ht="23.1" customHeight="1" thickBot="1" x14ac:dyDescent="0.35">
      <c r="A253" s="275">
        <v>9</v>
      </c>
      <c r="B253" s="294" t="s">
        <v>218</v>
      </c>
      <c r="C253" s="277" t="s">
        <v>216</v>
      </c>
      <c r="D253" s="295">
        <v>5655.8</v>
      </c>
      <c r="E253" s="296"/>
      <c r="F253" s="240">
        <f t="shared" si="1426"/>
        <v>5655.8</v>
      </c>
      <c r="G253" s="297">
        <v>5024.2</v>
      </c>
      <c r="H253" s="268">
        <f>653</f>
        <v>653</v>
      </c>
      <c r="I253" s="269">
        <v>2.8106</v>
      </c>
      <c r="J253" s="269">
        <v>3.2109000000000001</v>
      </c>
      <c r="K253" s="269">
        <f t="shared" si="1640"/>
        <v>2.2303999999999999</v>
      </c>
      <c r="L253" s="269">
        <f t="shared" si="1221"/>
        <v>2.5821000000000001</v>
      </c>
      <c r="M253" s="269">
        <v>0.42759999999999998</v>
      </c>
      <c r="N253" s="269">
        <v>0.35170000000000001</v>
      </c>
      <c r="O253" s="269">
        <v>0.22850000000000001</v>
      </c>
      <c r="P253" s="269">
        <v>1.66E-2</v>
      </c>
      <c r="Q253" s="269">
        <v>0.1067</v>
      </c>
      <c r="R253" s="269">
        <v>2.0500000000000001E-2</v>
      </c>
      <c r="S253" s="269">
        <v>0.34370000000000001</v>
      </c>
      <c r="T253" s="269">
        <v>3.1300000000000001E-2</v>
      </c>
      <c r="U253" s="269">
        <v>8.0000000000000004E-4</v>
      </c>
      <c r="V253" s="269">
        <v>4.2799999999999998E-2</v>
      </c>
      <c r="W253" s="269">
        <v>0.10580000000000001</v>
      </c>
      <c r="X253" s="269">
        <v>0.94889999999999997</v>
      </c>
      <c r="Y253" s="269">
        <v>5.8099999999999999E-2</v>
      </c>
      <c r="Z253" s="269">
        <v>0</v>
      </c>
      <c r="AA253" s="269">
        <v>0.25480000000000003</v>
      </c>
      <c r="AB253" s="269">
        <v>0.27310000000000001</v>
      </c>
      <c r="AC253" s="244">
        <v>762.12</v>
      </c>
      <c r="AD253" s="243">
        <f t="shared" si="1661"/>
        <v>167.66640000000001</v>
      </c>
      <c r="AE253" s="243">
        <f t="shared" si="1223"/>
        <v>0</v>
      </c>
      <c r="AF253" s="243">
        <f t="shared" si="1427"/>
        <v>0</v>
      </c>
      <c r="AG253" s="243">
        <f t="shared" si="1428"/>
        <v>0</v>
      </c>
      <c r="AH253" s="244">
        <v>20.343363226333299</v>
      </c>
      <c r="AI253" s="243">
        <f t="shared" si="1224"/>
        <v>107.95560677710625</v>
      </c>
      <c r="AJ253" s="243">
        <f t="shared" si="1429"/>
        <v>3.4798030243377447</v>
      </c>
      <c r="AK253" s="243">
        <f t="shared" si="1430"/>
        <v>92.08561957370739</v>
      </c>
      <c r="AL253" s="243">
        <f t="shared" si="1225"/>
        <v>52.90426850017198</v>
      </c>
      <c r="AM253" s="243">
        <f t="shared" si="1431"/>
        <v>1333.1875662043337</v>
      </c>
      <c r="AN253" s="244">
        <v>886.66</v>
      </c>
      <c r="AO253" s="244">
        <v>195.0652</v>
      </c>
      <c r="AP253" s="243">
        <f t="shared" si="1432"/>
        <v>0</v>
      </c>
      <c r="AQ253" s="243">
        <f t="shared" si="1433"/>
        <v>0</v>
      </c>
      <c r="AR253" s="243">
        <f t="shared" si="1434"/>
        <v>0</v>
      </c>
      <c r="AS253" s="244">
        <v>97.865570686733307</v>
      </c>
      <c r="AT253" s="244" t="e">
        <f t="shared" si="1226"/>
        <v>#REF!</v>
      </c>
      <c r="AU253" s="243">
        <f t="shared" si="1227"/>
        <v>134.02741638757169</v>
      </c>
      <c r="AV253" s="243">
        <f t="shared" si="1435"/>
        <v>4.320192557044213</v>
      </c>
      <c r="AW253" s="243">
        <f t="shared" si="1436"/>
        <v>114.32474927768294</v>
      </c>
      <c r="AX253" s="243">
        <f t="shared" si="1228"/>
        <v>65.680909353715251</v>
      </c>
      <c r="AY253" s="243">
        <f t="shared" si="1437"/>
        <v>1655.1589157136239</v>
      </c>
      <c r="AZ253" s="244">
        <v>158</v>
      </c>
      <c r="BA253" s="243">
        <f t="shared" si="1438"/>
        <v>805.35233333333326</v>
      </c>
      <c r="BB253" s="243">
        <f t="shared" si="1439"/>
        <v>83.986743333333322</v>
      </c>
      <c r="BC253" s="243">
        <f t="shared" si="1440"/>
        <v>67.189394666666658</v>
      </c>
      <c r="BD253" s="243">
        <f t="shared" si="1441"/>
        <v>16.797348666666664</v>
      </c>
      <c r="BE253" s="244">
        <v>31.495028749999999</v>
      </c>
      <c r="BF253" s="243">
        <f t="shared" si="1442"/>
        <v>25.196023</v>
      </c>
      <c r="BG253" s="243">
        <f t="shared" si="1443"/>
        <v>6.2990057499999992</v>
      </c>
      <c r="BH253" s="243">
        <f t="shared" si="1229"/>
        <v>104.6269766918453</v>
      </c>
      <c r="BI253" s="243">
        <f t="shared" si="1444"/>
        <v>3.3725091339749422</v>
      </c>
      <c r="BJ253" s="243">
        <f t="shared" si="1445"/>
        <v>89.246313928695358</v>
      </c>
      <c r="BK253" s="243">
        <f t="shared" si="1230"/>
        <v>51.273054105425594</v>
      </c>
      <c r="BL253" s="243">
        <f t="shared" si="1446"/>
        <v>1292.0809634567249</v>
      </c>
      <c r="BM253" s="244">
        <v>33.86</v>
      </c>
      <c r="BN253" s="243">
        <f t="shared" si="1447"/>
        <v>7.4492000000000003</v>
      </c>
      <c r="BO253" s="243">
        <f t="shared" si="1231"/>
        <v>0</v>
      </c>
      <c r="BP253" s="243">
        <f t="shared" si="1448"/>
        <v>0</v>
      </c>
      <c r="BQ253" s="243">
        <f t="shared" si="1449"/>
        <v>0</v>
      </c>
      <c r="BR253" s="244">
        <v>4.8586113977416696</v>
      </c>
      <c r="BS253" s="243">
        <f t="shared" si="1232"/>
        <v>5.2456772600090966</v>
      </c>
      <c r="BT253" s="243">
        <f t="shared" si="1450"/>
        <v>0.16908731411947778</v>
      </c>
      <c r="BU253" s="243">
        <f t="shared" si="1451"/>
        <v>4.4745377752263664</v>
      </c>
      <c r="BV253" s="243">
        <f t="shared" si="1233"/>
        <v>2.5706744328875382</v>
      </c>
      <c r="BW253" s="243">
        <f t="shared" si="1452"/>
        <v>64.780995708765957</v>
      </c>
      <c r="BX253" s="244">
        <v>381.8</v>
      </c>
      <c r="BY253" s="243">
        <f t="shared" si="1234"/>
        <v>43.380864659515602</v>
      </c>
      <c r="BZ253" s="243">
        <f t="shared" si="1453"/>
        <v>1.3983235197060802</v>
      </c>
      <c r="CA253" s="243">
        <f t="shared" si="1454"/>
        <v>37.003671407845708</v>
      </c>
      <c r="CB253" s="243">
        <f t="shared" si="1235"/>
        <v>21.259043232975785</v>
      </c>
      <c r="CC253" s="243">
        <f t="shared" si="1455"/>
        <v>535.72788947098968</v>
      </c>
      <c r="CD253" s="245">
        <f>343.18+205.44</f>
        <v>548.62</v>
      </c>
      <c r="CE253" s="243">
        <f t="shared" si="1236"/>
        <v>49.443100000000001</v>
      </c>
      <c r="CF253" s="243">
        <f t="shared" si="1456"/>
        <v>1.5937314795318258</v>
      </c>
      <c r="CG253" s="243">
        <f t="shared" si="1457"/>
        <v>42.174729345417468</v>
      </c>
      <c r="CH253" s="243">
        <f t="shared" si="1237"/>
        <v>29.903154999999998</v>
      </c>
      <c r="CI253" s="243">
        <f t="shared" si="1641"/>
        <v>753.55950599999994</v>
      </c>
      <c r="CJ253" s="245">
        <f>783.54+783.54</f>
        <v>1567.08</v>
      </c>
      <c r="CK253" s="243">
        <f t="shared" si="1238"/>
        <v>49.443100000000001</v>
      </c>
      <c r="CL253" s="243">
        <f t="shared" si="1459"/>
        <v>1.5937314795318258</v>
      </c>
      <c r="CM253" s="243">
        <f t="shared" si="1460"/>
        <v>42.174729345417468</v>
      </c>
      <c r="CN253" s="243">
        <f t="shared" si="1239"/>
        <v>80.826155</v>
      </c>
      <c r="CO253" s="243">
        <f t="shared" si="1642"/>
        <v>2036.8191059999997</v>
      </c>
      <c r="CP253" s="244">
        <v>73.459999999999994</v>
      </c>
      <c r="CQ253" s="243">
        <f t="shared" si="1240"/>
        <v>8.3466692453850602</v>
      </c>
      <c r="CR253" s="243">
        <f t="shared" si="1595"/>
        <v>0.26904359810793255</v>
      </c>
      <c r="CS253" s="243">
        <f t="shared" si="1462"/>
        <v>7.1196692027772279</v>
      </c>
      <c r="CT253" s="243">
        <f t="shared" si="1241"/>
        <v>4.0903334622692524</v>
      </c>
      <c r="CU253" s="243">
        <f t="shared" si="1463"/>
        <v>103.07640324918516</v>
      </c>
      <c r="CV253" s="245">
        <f>82.66+82.66</f>
        <v>165.32</v>
      </c>
      <c r="CW253" s="243">
        <f t="shared" si="1242"/>
        <v>9.513069999999999</v>
      </c>
      <c r="CX253" s="243">
        <f t="shared" si="1596"/>
        <v>0.30664094941437381</v>
      </c>
      <c r="CY253" s="243">
        <f t="shared" si="1464"/>
        <v>8.1146035037044708</v>
      </c>
      <c r="CZ253" s="243">
        <f t="shared" si="1243"/>
        <v>8.7416535</v>
      </c>
      <c r="DA253" s="243">
        <f t="shared" si="1465"/>
        <v>220.28966819999999</v>
      </c>
      <c r="DB253" s="244">
        <v>0</v>
      </c>
      <c r="DC253" s="243">
        <f t="shared" si="1466"/>
        <v>0</v>
      </c>
      <c r="DD253" s="243">
        <f t="shared" si="1244"/>
        <v>0</v>
      </c>
      <c r="DE253" s="244">
        <v>0</v>
      </c>
      <c r="DF253" s="244">
        <v>0</v>
      </c>
      <c r="DG253" s="243">
        <f t="shared" si="1245"/>
        <v>0</v>
      </c>
      <c r="DH253" s="243">
        <f t="shared" si="1246"/>
        <v>0</v>
      </c>
      <c r="DI253" s="243">
        <f t="shared" si="1467"/>
        <v>0</v>
      </c>
      <c r="DJ253" s="244">
        <v>285.88</v>
      </c>
      <c r="DK253" s="243">
        <f t="shared" si="1468"/>
        <v>62.893599999999999</v>
      </c>
      <c r="DL253" s="243">
        <f t="shared" si="1247"/>
        <v>0</v>
      </c>
      <c r="DM253" s="244">
        <v>12.13987445759</v>
      </c>
      <c r="DN253" s="244">
        <v>10.7418137245</v>
      </c>
      <c r="DO253" s="243">
        <f t="shared" si="1248"/>
        <v>42.228202610320885</v>
      </c>
      <c r="DP253" s="243">
        <f t="shared" si="1249"/>
        <v>20.694174539620544</v>
      </c>
      <c r="DQ253" s="243">
        <f t="shared" si="1469"/>
        <v>521.49319839843758</v>
      </c>
      <c r="DR253" s="244">
        <v>61.06</v>
      </c>
      <c r="DS253" s="243">
        <f t="shared" si="1470"/>
        <v>13.433200000000001</v>
      </c>
      <c r="DT253" s="243">
        <f t="shared" si="1250"/>
        <v>0</v>
      </c>
      <c r="DU253" s="244">
        <v>2.5829197565000102</v>
      </c>
      <c r="DV253" s="244">
        <v>0</v>
      </c>
      <c r="DW253" s="243">
        <f t="shared" si="1251"/>
        <v>8.7575398628531786</v>
      </c>
      <c r="DX253" s="243">
        <f t="shared" si="1252"/>
        <v>4.2916829809676598</v>
      </c>
      <c r="DY253" s="243">
        <f t="shared" si="1253"/>
        <v>108.15041112038502</v>
      </c>
      <c r="DZ253" s="244">
        <v>0</v>
      </c>
      <c r="EA253" s="243">
        <f t="shared" si="1471"/>
        <v>0</v>
      </c>
      <c r="EB253" s="243">
        <f t="shared" si="1254"/>
        <v>0</v>
      </c>
      <c r="EC253" s="244">
        <v>0</v>
      </c>
      <c r="ED253" s="244">
        <v>0</v>
      </c>
      <c r="EE253" s="243">
        <f t="shared" si="1255"/>
        <v>0</v>
      </c>
      <c r="EF253" s="243">
        <f t="shared" si="1256"/>
        <v>0</v>
      </c>
      <c r="EG253" s="243">
        <f t="shared" si="1257"/>
        <v>0</v>
      </c>
      <c r="EH253" s="244">
        <v>36.229999999999997</v>
      </c>
      <c r="EI253" s="243">
        <f t="shared" si="1472"/>
        <v>7.9705999999999992</v>
      </c>
      <c r="EJ253" s="243">
        <f t="shared" si="1258"/>
        <v>0</v>
      </c>
      <c r="EK253" s="244">
        <v>1.52822436422</v>
      </c>
      <c r="EL253" s="244">
        <v>0</v>
      </c>
      <c r="EM253" s="243">
        <f t="shared" si="1259"/>
        <v>5.1957986924646082</v>
      </c>
      <c r="EN253" s="243">
        <f t="shared" si="1260"/>
        <v>2.5462311528342303</v>
      </c>
      <c r="EO253" s="243">
        <f t="shared" si="1473"/>
        <v>64.165025051422603</v>
      </c>
      <c r="EP253" s="244">
        <v>0</v>
      </c>
      <c r="EQ253" s="244">
        <v>656.07280000000003</v>
      </c>
      <c r="ER253" s="244">
        <v>0</v>
      </c>
      <c r="ES253" s="244">
        <v>0</v>
      </c>
      <c r="ET253" s="244">
        <v>0</v>
      </c>
      <c r="EU253" s="243">
        <f t="shared" si="1261"/>
        <v>74.544278008353714</v>
      </c>
      <c r="EV253" s="243">
        <f t="shared" si="1474"/>
        <v>2.4028340148753884</v>
      </c>
      <c r="EW253" s="243">
        <f t="shared" si="1475"/>
        <v>63.585914905252167</v>
      </c>
      <c r="EX253" s="243">
        <f t="shared" si="1262"/>
        <v>36.530853900417689</v>
      </c>
      <c r="EY253" s="243">
        <f t="shared" si="1476"/>
        <v>920.57751829052563</v>
      </c>
      <c r="EZ253" s="245">
        <f t="shared" si="1477"/>
        <v>383.17</v>
      </c>
      <c r="FA253" s="245">
        <f t="shared" si="1477"/>
        <v>84.29740000000001</v>
      </c>
      <c r="FB253" s="245">
        <f t="shared" si="1477"/>
        <v>0</v>
      </c>
      <c r="FC253" s="245">
        <f t="shared" si="1478"/>
        <v>0</v>
      </c>
      <c r="FD253" s="245">
        <f t="shared" si="1479"/>
        <v>0</v>
      </c>
      <c r="FE253" s="245">
        <f t="shared" si="1480"/>
        <v>26.992832302810015</v>
      </c>
      <c r="FF253" s="245">
        <f t="shared" si="1481"/>
        <v>130.72581917399239</v>
      </c>
      <c r="FG253" s="245">
        <f t="shared" si="1482"/>
        <v>4.2137700347505884</v>
      </c>
      <c r="FH253" s="245">
        <f t="shared" si="1483"/>
        <v>111.50850254375463</v>
      </c>
      <c r="FI253" s="245">
        <f t="shared" si="1484"/>
        <v>64.062942573840132</v>
      </c>
      <c r="FJ253" s="245">
        <f t="shared" si="1484"/>
        <v>1614.3861528607708</v>
      </c>
      <c r="FK253" s="244">
        <f t="shared" si="1263"/>
        <v>126.388150274051</v>
      </c>
      <c r="FL253" s="244">
        <v>14.360469464654599</v>
      </c>
      <c r="FM253" s="243">
        <f t="shared" si="1485"/>
        <v>0.46289031728745933</v>
      </c>
      <c r="FN253" s="243">
        <f t="shared" si="1486"/>
        <v>12.24941221211736</v>
      </c>
      <c r="FO253" s="244">
        <v>7.0374309732327296</v>
      </c>
      <c r="FP253" s="244">
        <f t="shared" si="1487"/>
        <v>177.34326085432596</v>
      </c>
      <c r="FQ253" s="244">
        <f t="shared" si="1264"/>
        <v>3.2186000069789755</v>
      </c>
      <c r="FR253" s="244">
        <v>0.36570364404366401</v>
      </c>
      <c r="FS253" s="243">
        <f t="shared" si="1488"/>
        <v>1.178796252038988E-2</v>
      </c>
      <c r="FT253" s="243">
        <f t="shared" si="1489"/>
        <v>0.31194347053834448</v>
      </c>
      <c r="FU253" s="244">
        <v>0.17921518220218299</v>
      </c>
      <c r="FV253" s="244">
        <f t="shared" si="1490"/>
        <v>4.5162225998697867</v>
      </c>
      <c r="FW253" s="270">
        <v>2.1305999999999999E-2</v>
      </c>
      <c r="FX253" s="243">
        <f t="shared" si="1491"/>
        <v>93.242413419026761</v>
      </c>
      <c r="FY253" s="243">
        <f t="shared" si="1492"/>
        <v>20.513330952185889</v>
      </c>
      <c r="FZ253" s="243">
        <f t="shared" si="1265"/>
        <v>0</v>
      </c>
      <c r="GA253" s="243">
        <f t="shared" si="1493"/>
        <v>0</v>
      </c>
      <c r="GB253" s="243">
        <f t="shared" si="1494"/>
        <v>0</v>
      </c>
      <c r="GC253" s="243">
        <f t="shared" si="1495"/>
        <v>1.6590457141018855</v>
      </c>
      <c r="GD253" s="243">
        <f t="shared" si="1266"/>
        <v>13.113654762696262</v>
      </c>
      <c r="GE253" s="243">
        <f t="shared" si="1496"/>
        <v>0.42270093111114571</v>
      </c>
      <c r="GF253" s="243">
        <f t="shared" si="1497"/>
        <v>11.185885196234855</v>
      </c>
      <c r="GG253" s="243">
        <f t="shared" si="1267"/>
        <v>6.4264222424005402</v>
      </c>
      <c r="GH253" s="247">
        <f t="shared" si="1498"/>
        <v>161.9458405084936</v>
      </c>
      <c r="GI253" s="244">
        <v>216</v>
      </c>
      <c r="GJ253" s="244">
        <v>3991.61</v>
      </c>
      <c r="GK253" s="244">
        <v>878.15419999999995</v>
      </c>
      <c r="GL253" s="244">
        <v>2448.3474298147398</v>
      </c>
      <c r="GM253" s="244">
        <v>71.022008333333304</v>
      </c>
      <c r="GN253" s="271">
        <v>228.88</v>
      </c>
      <c r="GO253" s="243">
        <f t="shared" si="1499"/>
        <v>50.3536</v>
      </c>
      <c r="GP253" s="243">
        <f t="shared" si="1268"/>
        <v>0</v>
      </c>
      <c r="GQ253" s="243">
        <f t="shared" si="1500"/>
        <v>0</v>
      </c>
      <c r="GR253" s="243">
        <f t="shared" si="1501"/>
        <v>0</v>
      </c>
      <c r="GS253" s="244">
        <v>4.5432569337500004</v>
      </c>
      <c r="GT253" s="244">
        <v>2.2659379469999998</v>
      </c>
      <c r="GU253" s="245"/>
      <c r="GV253" s="243">
        <f t="shared" si="1269"/>
        <v>32.500743246598738</v>
      </c>
      <c r="GW253" s="243">
        <f t="shared" si="1502"/>
        <v>1.0476175163022909</v>
      </c>
      <c r="GX253" s="243">
        <f t="shared" si="1503"/>
        <v>27.722979545178323</v>
      </c>
      <c r="GY253" s="243">
        <f t="shared" si="1270"/>
        <v>15.927176906367439</v>
      </c>
      <c r="GZ253" s="243">
        <f t="shared" si="1504"/>
        <v>401.36485804045941</v>
      </c>
      <c r="HA253" s="244">
        <v>0</v>
      </c>
      <c r="HB253" s="244">
        <v>44</v>
      </c>
      <c r="HC253" s="244">
        <v>0</v>
      </c>
      <c r="HD253" s="244">
        <v>0</v>
      </c>
      <c r="HE253" s="244">
        <v>0</v>
      </c>
      <c r="HF253" s="243">
        <f t="shared" si="1505"/>
        <v>0</v>
      </c>
      <c r="HG253" s="243">
        <f t="shared" si="1271"/>
        <v>0</v>
      </c>
      <c r="HH253" s="244">
        <v>0</v>
      </c>
      <c r="HI253" s="244">
        <v>0</v>
      </c>
      <c r="HJ253" s="243">
        <f t="shared" si="1272"/>
        <v>0</v>
      </c>
      <c r="HK253" s="243">
        <f t="shared" si="1273"/>
        <v>0</v>
      </c>
      <c r="HL253" s="243">
        <f t="shared" si="1274"/>
        <v>0</v>
      </c>
      <c r="HM253" s="244">
        <v>117.81</v>
      </c>
      <c r="HN253" s="243">
        <f t="shared" si="1506"/>
        <v>25.918200000000002</v>
      </c>
      <c r="HO253" s="243">
        <f t="shared" si="1275"/>
        <v>0</v>
      </c>
      <c r="HP253" s="244">
        <v>5.0802222609100003</v>
      </c>
      <c r="HQ253" s="244">
        <v>116.639549729292</v>
      </c>
      <c r="HR253" s="243">
        <f t="shared" si="1276"/>
        <v>30.160719086039396</v>
      </c>
      <c r="HS253" s="243">
        <f t="shared" si="1277"/>
        <v>14.780434553812071</v>
      </c>
      <c r="HT253" s="243">
        <f t="shared" si="1278"/>
        <v>372.46695075606419</v>
      </c>
      <c r="HU253" s="244">
        <v>99.87</v>
      </c>
      <c r="HV253" s="243">
        <f t="shared" si="1507"/>
        <v>21.971400000000003</v>
      </c>
      <c r="HW253" s="243">
        <f t="shared" si="1279"/>
        <v>0</v>
      </c>
      <c r="HX253" s="244">
        <v>4.0791560902799997</v>
      </c>
      <c r="HY253" s="244">
        <v>223.82710490018999</v>
      </c>
      <c r="HZ253" s="243">
        <f t="shared" si="1280"/>
        <v>39.739015050837409</v>
      </c>
      <c r="IA253" s="243">
        <f t="shared" si="1281"/>
        <v>19.47433380206537</v>
      </c>
      <c r="IB253" s="243">
        <f t="shared" si="1282"/>
        <v>490.75321181204725</v>
      </c>
      <c r="IC253" s="244">
        <v>0</v>
      </c>
      <c r="ID253" s="243">
        <f t="shared" si="1508"/>
        <v>0</v>
      </c>
      <c r="IE253" s="243">
        <f t="shared" si="1283"/>
        <v>0</v>
      </c>
      <c r="IF253" s="244">
        <v>0</v>
      </c>
      <c r="IG253" s="244">
        <v>0</v>
      </c>
      <c r="IH253" s="243">
        <f t="shared" si="1284"/>
        <v>0</v>
      </c>
      <c r="II253" s="243">
        <f t="shared" si="1285"/>
        <v>0</v>
      </c>
      <c r="IJ253" s="243">
        <f t="shared" si="1509"/>
        <v>0</v>
      </c>
      <c r="IK253" s="244">
        <v>90.91</v>
      </c>
      <c r="IL253" s="243">
        <f t="shared" si="1510"/>
        <v>20.0002</v>
      </c>
      <c r="IM253" s="243">
        <f t="shared" si="1286"/>
        <v>0</v>
      </c>
      <c r="IN253" s="244">
        <v>4.1758592415449902</v>
      </c>
      <c r="IO253" s="244">
        <v>185.12589466591999</v>
      </c>
      <c r="IP253" s="243">
        <f t="shared" si="1287"/>
        <v>34.11067087906882</v>
      </c>
      <c r="IQ253" s="243">
        <f t="shared" si="1288"/>
        <v>16.716131239326693</v>
      </c>
      <c r="IR253" s="243">
        <f t="shared" si="1511"/>
        <v>421.24650723103258</v>
      </c>
      <c r="IS253" s="244">
        <v>5.48</v>
      </c>
      <c r="IT253" s="243">
        <f t="shared" si="1512"/>
        <v>1.2056</v>
      </c>
      <c r="IU253" s="243">
        <f t="shared" si="1289"/>
        <v>0</v>
      </c>
      <c r="IV253" s="244">
        <v>0.239663874985</v>
      </c>
      <c r="IW253" s="244">
        <v>0.56861282139012004</v>
      </c>
      <c r="IX253" s="243">
        <f t="shared" si="1290"/>
        <v>0.8514689647473731</v>
      </c>
      <c r="IY253" s="243">
        <f t="shared" si="1291"/>
        <v>0.4172672830561247</v>
      </c>
      <c r="IZ253" s="243">
        <f t="shared" si="1513"/>
        <v>10.515135533014343</v>
      </c>
      <c r="JA253" s="244">
        <v>76.637166666666701</v>
      </c>
      <c r="JB253" s="243">
        <f t="shared" si="1514"/>
        <v>16.860176666666675</v>
      </c>
      <c r="JC253" s="244">
        <v>508.792666666667</v>
      </c>
      <c r="JD253" s="243">
        <f t="shared" si="1292"/>
        <v>0</v>
      </c>
      <c r="JE253" s="243">
        <f t="shared" si="1293"/>
        <v>68.433371947585954</v>
      </c>
      <c r="JF253" s="243">
        <f t="shared" si="1294"/>
        <v>33.536169097379322</v>
      </c>
      <c r="JG253" s="243">
        <f t="shared" si="1515"/>
        <v>845.11146125395885</v>
      </c>
      <c r="JH253" s="244">
        <v>436.90666666666698</v>
      </c>
      <c r="JI253" s="243">
        <f t="shared" si="1516"/>
        <v>96.119466666666739</v>
      </c>
      <c r="JJ253" s="244">
        <v>550.82666666666705</v>
      </c>
      <c r="JK253" s="243">
        <f t="shared" si="1295"/>
        <v>0</v>
      </c>
      <c r="JL253" s="243">
        <f t="shared" si="1296"/>
        <v>123.14948042859368</v>
      </c>
      <c r="JM253" s="243">
        <f t="shared" si="1297"/>
        <v>60.350114021429732</v>
      </c>
      <c r="JN253" s="243">
        <f t="shared" si="1517"/>
        <v>1520.8228733400292</v>
      </c>
      <c r="JO253" s="244">
        <v>0</v>
      </c>
      <c r="JP253" s="243">
        <f t="shared" si="1518"/>
        <v>0</v>
      </c>
      <c r="JQ253" s="244">
        <v>0</v>
      </c>
      <c r="JR253" s="243">
        <f t="shared" si="1298"/>
        <v>0</v>
      </c>
      <c r="JS253" s="243">
        <f t="shared" si="1299"/>
        <v>0</v>
      </c>
      <c r="JT253" s="243">
        <f t="shared" si="1300"/>
        <v>0</v>
      </c>
      <c r="JU253" s="243">
        <f t="shared" si="1519"/>
        <v>0</v>
      </c>
      <c r="JV253" s="244">
        <v>1.3442857142857201</v>
      </c>
      <c r="JW253" s="243">
        <f t="shared" si="1520"/>
        <v>0.29574285714285842</v>
      </c>
      <c r="JX253" s="244">
        <v>2.758</v>
      </c>
      <c r="JY253" s="243">
        <f t="shared" si="1301"/>
        <v>0</v>
      </c>
      <c r="JZ253" s="243">
        <f t="shared" si="1302"/>
        <v>0.49971263024050788</v>
      </c>
      <c r="KA253" s="243">
        <f t="shared" si="1303"/>
        <v>0.24488706008345429</v>
      </c>
      <c r="KB253" s="243">
        <f t="shared" si="1521"/>
        <v>6.1711539141030478</v>
      </c>
      <c r="KC253" s="244">
        <v>221.86666666666699</v>
      </c>
      <c r="KD253" s="243">
        <f t="shared" si="1522"/>
        <v>48.810666666666741</v>
      </c>
      <c r="KE253" s="244">
        <v>115.8</v>
      </c>
      <c r="KF253" s="243">
        <f t="shared" si="1304"/>
        <v>0</v>
      </c>
      <c r="KG253" s="243">
        <f t="shared" si="1305"/>
        <v>43.912312444483625</v>
      </c>
      <c r="KH253" s="243">
        <f t="shared" si="1306"/>
        <v>21.51948228889087</v>
      </c>
      <c r="KI253" s="243">
        <f t="shared" si="1523"/>
        <v>542.29095368004982</v>
      </c>
      <c r="KJ253" s="244">
        <v>64.301999999999893</v>
      </c>
      <c r="KK253" s="243">
        <f t="shared" si="1524"/>
        <v>14.146439999999977</v>
      </c>
      <c r="KL253" s="244">
        <v>62.327999999999903</v>
      </c>
      <c r="KM253" s="243">
        <f t="shared" si="1307"/>
        <v>0</v>
      </c>
      <c r="KN253" s="243">
        <f t="shared" si="1308"/>
        <v>15.995295156858061</v>
      </c>
      <c r="KO253" s="243">
        <f t="shared" si="1309"/>
        <v>7.8385867578428901</v>
      </c>
      <c r="KP253" s="243">
        <f t="shared" si="1525"/>
        <v>197.53238629764084</v>
      </c>
      <c r="KQ253" s="243">
        <f t="shared" si="1526"/>
        <v>1115.1267857142864</v>
      </c>
      <c r="KR253" s="243">
        <f t="shared" si="1526"/>
        <v>245.32789285714304</v>
      </c>
      <c r="KS253" s="243">
        <f t="shared" si="1527"/>
        <v>1780.2413969178463</v>
      </c>
      <c r="KT253" s="243">
        <f t="shared" si="1528"/>
        <v>0</v>
      </c>
      <c r="KU253" s="243">
        <f t="shared" si="1529"/>
        <v>0</v>
      </c>
      <c r="KV253" s="243">
        <f t="shared" si="1530"/>
        <v>0</v>
      </c>
      <c r="KW253" s="243">
        <f t="shared" si="1531"/>
        <v>356.85204658845475</v>
      </c>
      <c r="KX253" s="243">
        <f t="shared" si="1532"/>
        <v>11.502643244120575</v>
      </c>
      <c r="KY253" s="243">
        <f t="shared" si="1533"/>
        <v>304.39309997201599</v>
      </c>
      <c r="KZ253" s="243">
        <f t="shared" si="1534"/>
        <v>174.87740610388653</v>
      </c>
      <c r="LA253" s="243">
        <f t="shared" si="1534"/>
        <v>4406.9106338179399</v>
      </c>
      <c r="LB253" s="244">
        <v>121.69</v>
      </c>
      <c r="LC253" s="243">
        <f t="shared" si="1535"/>
        <v>26.771799999999999</v>
      </c>
      <c r="LD253" s="243">
        <f t="shared" si="1310"/>
        <v>0</v>
      </c>
      <c r="LE253" s="243">
        <f t="shared" si="1536"/>
        <v>0</v>
      </c>
      <c r="LF253" s="243">
        <f t="shared" si="1537"/>
        <v>0</v>
      </c>
      <c r="LG253" s="244">
        <v>11.157875321566699</v>
      </c>
      <c r="LH253" s="243">
        <f t="shared" si="1311"/>
        <v>18.136300503197244</v>
      </c>
      <c r="LI253" s="243">
        <f t="shared" si="1538"/>
        <v>0.58459912574645079</v>
      </c>
      <c r="LJ253" s="243">
        <f t="shared" si="1539"/>
        <v>15.470178145170962</v>
      </c>
      <c r="LK253" s="243">
        <f t="shared" si="1312"/>
        <v>8.8877987912381968</v>
      </c>
      <c r="LL253" s="243">
        <f t="shared" si="1540"/>
        <v>223.97252953920255</v>
      </c>
      <c r="LM253" s="243">
        <f t="shared" si="1313"/>
        <v>0</v>
      </c>
      <c r="LN253" s="244">
        <v>0</v>
      </c>
      <c r="LO253" s="243">
        <f t="shared" si="1541"/>
        <v>0</v>
      </c>
      <c r="LP253" s="243">
        <f t="shared" si="1542"/>
        <v>0</v>
      </c>
      <c r="LQ253" s="243">
        <f t="shared" si="1314"/>
        <v>0</v>
      </c>
      <c r="LR253" s="243">
        <f t="shared" si="1543"/>
        <v>0</v>
      </c>
      <c r="LS253" s="244">
        <v>1026.83546</v>
      </c>
      <c r="LT253" s="243">
        <f t="shared" si="1315"/>
        <v>116.67105845429924</v>
      </c>
      <c r="LU253" s="243">
        <f t="shared" si="1544"/>
        <v>3.7607338255270091</v>
      </c>
      <c r="LV253" s="243">
        <f t="shared" si="1545"/>
        <v>99.519858438355428</v>
      </c>
      <c r="LW253" s="243">
        <f t="shared" si="1316"/>
        <v>57.175325922714968</v>
      </c>
      <c r="LX253" s="243">
        <f t="shared" si="1546"/>
        <v>1440.8182132524173</v>
      </c>
      <c r="LY253" s="245">
        <f t="shared" si="1317"/>
        <v>977.81600212022215</v>
      </c>
      <c r="LZ253" s="244">
        <v>111.10137152929801</v>
      </c>
      <c r="MA253" s="249">
        <f t="shared" si="1547"/>
        <v>3.5812024979300081</v>
      </c>
      <c r="MB253" s="249">
        <f t="shared" si="1548"/>
        <v>94.768941958591057</v>
      </c>
      <c r="MC253" s="249">
        <f t="shared" si="1318"/>
        <v>54.445868682476011</v>
      </c>
      <c r="MD253" s="247">
        <f t="shared" si="1549"/>
        <v>1372.0358907983953</v>
      </c>
      <c r="ME253" s="250">
        <f t="shared" si="1550"/>
        <v>14787.306336075499</v>
      </c>
      <c r="MF253" s="251">
        <f t="shared" si="1597"/>
        <v>4422.1940229426409</v>
      </c>
      <c r="MG253" s="252" t="e">
        <f t="shared" si="1551"/>
        <v>#REF!</v>
      </c>
      <c r="MH253" s="252" t="e">
        <f t="shared" si="1598"/>
        <v>#REF!</v>
      </c>
      <c r="MI253" s="252">
        <f t="shared" si="1552"/>
        <v>1026.83546</v>
      </c>
      <c r="MJ253" s="252">
        <f t="shared" si="1553"/>
        <v>977.81600212022215</v>
      </c>
      <c r="MK253" s="252">
        <f t="shared" si="1599"/>
        <v>805.35233333333326</v>
      </c>
      <c r="ML253" s="252">
        <f t="shared" si="1554"/>
        <v>381.8</v>
      </c>
      <c r="MM253" s="252">
        <f t="shared" si="1555"/>
        <v>73.459999999999994</v>
      </c>
      <c r="MN253" s="252">
        <f t="shared" si="1556"/>
        <v>656.07280000000003</v>
      </c>
      <c r="MO253" s="252">
        <f t="shared" si="1557"/>
        <v>126.388150274051</v>
      </c>
      <c r="MP253" s="253">
        <f t="shared" si="1558"/>
        <v>3.2186000069789755</v>
      </c>
      <c r="MQ253" s="254">
        <f t="shared" si="1600"/>
        <v>0</v>
      </c>
      <c r="MR253" s="255">
        <f t="shared" si="1559"/>
        <v>0</v>
      </c>
      <c r="MS253" s="255">
        <f t="shared" si="1601"/>
        <v>0</v>
      </c>
      <c r="MT253" s="255">
        <f t="shared" si="1602"/>
        <v>1271.9546563970216</v>
      </c>
      <c r="MU253" s="255">
        <f t="shared" si="1319"/>
        <v>40.999738617461695</v>
      </c>
      <c r="MV253" s="255">
        <f t="shared" si="1560"/>
        <v>1323.6649586148358</v>
      </c>
      <c r="MW253" s="255" t="e">
        <f t="shared" si="1320"/>
        <v>#REF!</v>
      </c>
      <c r="MX253" s="255" t="e">
        <f t="shared" si="1321"/>
        <v>#REF!</v>
      </c>
      <c r="MY253" s="256" t="e">
        <f t="shared" si="1561"/>
        <v>#REF!</v>
      </c>
      <c r="MZ253" s="254">
        <f t="shared" si="1562"/>
        <v>1042.130855879923</v>
      </c>
      <c r="NA253" s="255">
        <f t="shared" si="1322"/>
        <v>1174.4814745766732</v>
      </c>
      <c r="NB253" s="255">
        <f t="shared" si="1563"/>
        <v>3.4798030243377447</v>
      </c>
      <c r="NC253" s="255">
        <f t="shared" si="1323"/>
        <v>4.314955750178803</v>
      </c>
      <c r="ND253" s="255">
        <f t="shared" si="1564"/>
        <v>1058.0853700034395</v>
      </c>
      <c r="NE253" s="255">
        <f t="shared" si="1630"/>
        <v>0.98492133567307094</v>
      </c>
      <c r="NF253" s="256">
        <f t="shared" si="1603"/>
        <v>3.2887734042919741E-3</v>
      </c>
      <c r="NG253" s="257">
        <f t="shared" si="1604"/>
        <v>1.1258743152475099</v>
      </c>
      <c r="NH253" s="254">
        <f t="shared" si="1565"/>
        <v>1221.2013941187731</v>
      </c>
      <c r="NI253" s="255">
        <f t="shared" si="1324"/>
        <v>1376.2939711718573</v>
      </c>
      <c r="NJ253" s="255" t="e">
        <f t="shared" si="1566"/>
        <v>#REF!</v>
      </c>
      <c r="NK253" s="255" t="e">
        <f t="shared" si="1325"/>
        <v>#REF!</v>
      </c>
      <c r="NL253" s="255">
        <f t="shared" si="1567"/>
        <v>1313.6181870743046</v>
      </c>
      <c r="NM253" s="255">
        <f t="shared" si="1605"/>
        <v>0.92964714262874015</v>
      </c>
      <c r="NN253" s="256" t="e">
        <f t="shared" si="1606"/>
        <v>#REF!</v>
      </c>
      <c r="NO253" s="257" t="e">
        <f t="shared" si="1631"/>
        <v>#REF!</v>
      </c>
      <c r="NP253" s="254">
        <f t="shared" si="1568"/>
        <v>108.88050299300834</v>
      </c>
      <c r="NQ253" s="255">
        <f t="shared" si="1326"/>
        <v>122.7083268731204</v>
      </c>
      <c r="NR253" s="255">
        <f t="shared" si="1569"/>
        <v>95.757926800641599</v>
      </c>
      <c r="NS253" s="255">
        <f t="shared" si="1327"/>
        <v>118.73982923279559</v>
      </c>
      <c r="NT253" s="255">
        <f t="shared" si="1570"/>
        <v>1025.4610821085118</v>
      </c>
      <c r="NU253" s="255">
        <f t="shared" si="1571"/>
        <v>0.10617711865684129</v>
      </c>
      <c r="NV253" s="256">
        <f t="shared" si="1572"/>
        <v>9.3380361742981019E-2</v>
      </c>
      <c r="NW253" s="257">
        <f t="shared" si="1328"/>
        <v>1.0358957808877343</v>
      </c>
      <c r="NX253" s="254">
        <f t="shared" si="1573"/>
        <v>46.768136085776163</v>
      </c>
      <c r="NY253" s="255">
        <f t="shared" si="1329"/>
        <v>52.707689368669733</v>
      </c>
      <c r="NZ253" s="255">
        <f t="shared" si="1574"/>
        <v>0.16908731411947778</v>
      </c>
      <c r="OA253" s="255">
        <f t="shared" si="1330"/>
        <v>0.20966826950815246</v>
      </c>
      <c r="OB253" s="255">
        <f t="shared" si="1575"/>
        <v>51.413488657750754</v>
      </c>
      <c r="OC253" s="255">
        <f t="shared" si="1607"/>
        <v>0.90964720167312962</v>
      </c>
      <c r="OD253" s="256">
        <f t="shared" si="1608"/>
        <v>3.2887734042919745E-3</v>
      </c>
      <c r="OE253" s="257">
        <f t="shared" si="1609"/>
        <v>1.1163145002295174</v>
      </c>
      <c r="OF253" s="254">
        <f t="shared" si="1576"/>
        <v>45.144479117571763</v>
      </c>
      <c r="OG253" s="255">
        <f t="shared" si="1331"/>
        <v>50.877827965503378</v>
      </c>
      <c r="OH253" s="255">
        <f t="shared" si="1577"/>
        <v>1.3983235197060802</v>
      </c>
      <c r="OI253" s="255">
        <f t="shared" si="1332"/>
        <v>1.7339211644355395</v>
      </c>
      <c r="OJ253" s="255">
        <f t="shared" si="1578"/>
        <v>425.18086465951563</v>
      </c>
      <c r="OK253" s="255">
        <f t="shared" si="1632"/>
        <v>0.10617711865684128</v>
      </c>
      <c r="OL253" s="256">
        <f t="shared" si="1643"/>
        <v>3.2887734042919736E-3</v>
      </c>
      <c r="OM253" s="257">
        <f t="shared" si="1644"/>
        <v>1.0142737996864488</v>
      </c>
      <c r="ON253" s="280">
        <f t="shared" si="1645"/>
        <v>543.37476205174255</v>
      </c>
      <c r="OO253" s="254">
        <f t="shared" si="1579"/>
        <v>8.6859964273882184</v>
      </c>
      <c r="OP253" s="255">
        <f t="shared" si="1333"/>
        <v>9.7891179736665226</v>
      </c>
      <c r="OQ253" s="255">
        <f t="shared" si="1580"/>
        <v>0.26904359810793255</v>
      </c>
      <c r="OR253" s="255">
        <f t="shared" si="1334"/>
        <v>0.33361406165383634</v>
      </c>
      <c r="OS253" s="255">
        <f t="shared" si="1581"/>
        <v>81.806669245385052</v>
      </c>
      <c r="OT253" s="255">
        <f t="shared" si="1657"/>
        <v>0.1061771186568413</v>
      </c>
      <c r="OU253" s="256">
        <f t="shared" si="1658"/>
        <v>3.2887734042919741E-3</v>
      </c>
      <c r="OV253" s="257">
        <f t="shared" si="1659"/>
        <v>1.0142737996864488</v>
      </c>
      <c r="OW253" s="280">
        <f>CU253*OV253</f>
        <v>104.54769518156365</v>
      </c>
      <c r="OX253" s="254">
        <f t="shared" si="1582"/>
        <v>603.50777310338071</v>
      </c>
      <c r="OY253" s="255">
        <f t="shared" si="1335"/>
        <v>680.15326028751008</v>
      </c>
      <c r="OZ253" s="255">
        <f t="shared" si="1583"/>
        <v>4.2137700347505884</v>
      </c>
      <c r="PA253" s="255">
        <f t="shared" si="1336"/>
        <v>5.2250748430907299</v>
      </c>
      <c r="PB253" s="255">
        <f t="shared" si="1584"/>
        <v>1281.2588514768024</v>
      </c>
      <c r="PC253" s="255">
        <f t="shared" si="1218"/>
        <v>0.47102720297913775</v>
      </c>
      <c r="PD253" s="259">
        <f t="shared" si="1337"/>
        <v>3.2887734042919741E-3</v>
      </c>
      <c r="PE253" s="257">
        <f t="shared" si="1219"/>
        <v>1.0606097603953806</v>
      </c>
      <c r="PF253" s="254">
        <f t="shared" si="1338"/>
        <v>14.944282898783179</v>
      </c>
      <c r="PG253" s="255">
        <f t="shared" si="1339"/>
        <v>16.842206826928642</v>
      </c>
      <c r="PH253" s="255">
        <f t="shared" si="1585"/>
        <v>0.46289031728745933</v>
      </c>
      <c r="PI253" s="255">
        <f t="shared" si="1340"/>
        <v>0.57398399343644957</v>
      </c>
      <c r="PJ253" s="255">
        <f t="shared" si="1341"/>
        <v>140.74861972565554</v>
      </c>
      <c r="PK253" s="255">
        <f t="shared" si="1610"/>
        <v>0.10617711866668592</v>
      </c>
      <c r="PL253" s="259">
        <f t="shared" si="1611"/>
        <v>3.2887734045969055E-3</v>
      </c>
      <c r="PM253" s="257">
        <f t="shared" si="1612"/>
        <v>1.0142737996877724</v>
      </c>
      <c r="PN253" s="254">
        <f t="shared" si="1342"/>
        <v>0.38057103405678028</v>
      </c>
      <c r="PO253" s="255">
        <f t="shared" si="1343"/>
        <v>0.42890355538199137</v>
      </c>
      <c r="PP253" s="255">
        <f t="shared" si="1586"/>
        <v>1.178796252038988E-2</v>
      </c>
      <c r="PQ253" s="255">
        <f t="shared" si="1344"/>
        <v>1.461707352528345E-2</v>
      </c>
      <c r="PR253" s="255">
        <f t="shared" si="1345"/>
        <v>3.5843036506903068</v>
      </c>
      <c r="PS253" s="255">
        <f t="shared" si="1613"/>
        <v>0.10617711866668593</v>
      </c>
      <c r="PT253" s="259">
        <f t="shared" si="1614"/>
        <v>3.2887734045969059E-3</v>
      </c>
      <c r="PU253" s="257">
        <f t="shared" si="1615"/>
        <v>1.0142737996877724</v>
      </c>
      <c r="PV253" s="254">
        <f t="shared" si="1346"/>
        <v>127.40252431061917</v>
      </c>
      <c r="PW253" s="255">
        <f t="shared" si="1347"/>
        <v>143.5826448980678</v>
      </c>
      <c r="PX253" s="255">
        <f t="shared" si="1348"/>
        <v>0.42270093111114571</v>
      </c>
      <c r="PY253" s="255">
        <f t="shared" si="1349"/>
        <v>0.52414915457782063</v>
      </c>
      <c r="PZ253" s="255">
        <f t="shared" si="1350"/>
        <v>128.52844484801079</v>
      </c>
      <c r="QA253" s="255">
        <f t="shared" si="1587"/>
        <v>0.99123991161082625</v>
      </c>
      <c r="QB253" s="259">
        <f t="shared" si="1351"/>
        <v>3.2887734042919741E-3</v>
      </c>
      <c r="QC253" s="257">
        <f t="shared" si="1588"/>
        <v>1.1266767743916049</v>
      </c>
      <c r="QD253" s="254">
        <f t="shared" si="1352"/>
        <v>313.05563504511758</v>
      </c>
      <c r="QE253" s="255">
        <f t="shared" si="1353"/>
        <v>352.8137006958475</v>
      </c>
      <c r="QF253" s="255">
        <f t="shared" si="1354"/>
        <v>1.0476175163022909</v>
      </c>
      <c r="QG253" s="255">
        <f t="shared" si="1355"/>
        <v>1.2990457202148407</v>
      </c>
      <c r="QH253" s="255">
        <f t="shared" si="1356"/>
        <v>318.54353812734871</v>
      </c>
      <c r="QI253" s="255">
        <f t="shared" si="1616"/>
        <v>0.98277189010176325</v>
      </c>
      <c r="QJ253" s="259">
        <f t="shared" si="1617"/>
        <v>3.2887734042919745E-3</v>
      </c>
      <c r="QK253" s="257">
        <f t="shared" si="1618"/>
        <v>1.1256013356599539</v>
      </c>
      <c r="QL253" s="254">
        <f t="shared" si="1357"/>
        <v>1731.8142605372889</v>
      </c>
      <c r="QM253" s="255">
        <f t="shared" si="1358"/>
        <v>1951.7546716255245</v>
      </c>
      <c r="QN253" s="255">
        <f t="shared" si="1359"/>
        <v>11.502643244120575</v>
      </c>
      <c r="QO253" s="255">
        <f t="shared" si="1360"/>
        <v>14.263277622709513</v>
      </c>
      <c r="QP253" s="255">
        <f t="shared" si="1589"/>
        <v>3497.5481220777301</v>
      </c>
      <c r="QQ253" s="255">
        <f t="shared" si="1590"/>
        <v>0.495150945774121</v>
      </c>
      <c r="QR253" s="259">
        <f t="shared" si="1361"/>
        <v>3.2887734042919736E-3</v>
      </c>
      <c r="QS253" s="257">
        <f t="shared" si="1591"/>
        <v>1.0636734757303434</v>
      </c>
      <c r="QT253" s="254">
        <f t="shared" si="1362"/>
        <v>167.33541733710857</v>
      </c>
      <c r="QU253" s="255">
        <f t="shared" si="1363"/>
        <v>188.58701533892136</v>
      </c>
      <c r="QV253" s="255">
        <f t="shared" si="1364"/>
        <v>0.58459912574645079</v>
      </c>
      <c r="QW253" s="255">
        <f t="shared" si="1365"/>
        <v>0.72490291592559897</v>
      </c>
      <c r="QX253" s="255">
        <f t="shared" si="1366"/>
        <v>177.75597582476391</v>
      </c>
      <c r="QY253" s="255">
        <f t="shared" si="1619"/>
        <v>0.9413771692383035</v>
      </c>
      <c r="QZ253" s="259">
        <f t="shared" si="1620"/>
        <v>3.2887734042919749E-3</v>
      </c>
      <c r="RA253" s="257">
        <f t="shared" si="1621"/>
        <v>1.1203442061102946</v>
      </c>
      <c r="RB253" s="254">
        <f t="shared" si="1367"/>
        <v>0</v>
      </c>
      <c r="RC253" s="255">
        <f t="shared" si="1368"/>
        <v>0</v>
      </c>
      <c r="RD253" s="255">
        <f t="shared" si="1592"/>
        <v>0</v>
      </c>
      <c r="RE253" s="255">
        <f t="shared" si="1369"/>
        <v>0</v>
      </c>
      <c r="RF253" s="255">
        <f t="shared" si="1370"/>
        <v>0</v>
      </c>
      <c r="RG253" s="255"/>
      <c r="RH253" s="259"/>
      <c r="RI253" s="257"/>
      <c r="RJ253" s="254">
        <f t="shared" si="1371"/>
        <v>121.41422729479362</v>
      </c>
      <c r="RK253" s="255">
        <f t="shared" si="1372"/>
        <v>136.8338341612324</v>
      </c>
      <c r="RL253" s="255">
        <f t="shared" si="1593"/>
        <v>3.7607338255270091</v>
      </c>
      <c r="RM253" s="255">
        <f t="shared" si="1373"/>
        <v>4.6633099436534913</v>
      </c>
      <c r="RN253" s="255">
        <f t="shared" si="1374"/>
        <v>1143.5065184542996</v>
      </c>
      <c r="RO253" s="255">
        <f t="shared" si="1625"/>
        <v>0.10617711865684128</v>
      </c>
      <c r="RP253" s="259">
        <f t="shared" si="1626"/>
        <v>3.2887734042919732E-3</v>
      </c>
      <c r="RQ253" s="257">
        <f t="shared" si="1627"/>
        <v>1.0142737996864488</v>
      </c>
      <c r="RR253" s="254">
        <f t="shared" si="1375"/>
        <v>115.61810918948109</v>
      </c>
      <c r="RS253" s="255">
        <f t="shared" si="1376"/>
        <v>130.30160905654517</v>
      </c>
      <c r="RT253" s="255">
        <f t="shared" si="1594"/>
        <v>3.5812024979300081</v>
      </c>
      <c r="RU253" s="255">
        <f t="shared" si="1377"/>
        <v>4.4406910974332101</v>
      </c>
      <c r="RV253" s="255">
        <f t="shared" si="1378"/>
        <v>1088.9173736495202</v>
      </c>
      <c r="RW253" s="255">
        <f t="shared" si="1633"/>
        <v>0.10617711865684129</v>
      </c>
      <c r="RX253" s="259">
        <f t="shared" si="1634"/>
        <v>3.2887734042919741E-3</v>
      </c>
      <c r="RY253" s="257">
        <f t="shared" si="1635"/>
        <v>1.0142737996864488</v>
      </c>
      <c r="RZ253" s="281">
        <f t="shared" si="1646"/>
        <v>1391.62005626627</v>
      </c>
      <c r="SA253" s="242" t="e">
        <f t="shared" si="1379"/>
        <v>#REF!</v>
      </c>
      <c r="SB253" s="242">
        <f t="shared" si="1380"/>
        <v>0.39596999667254923</v>
      </c>
      <c r="SC253" s="242">
        <f t="shared" si="1381"/>
        <v>0.23670218593284728</v>
      </c>
      <c r="SD253" s="242">
        <f t="shared" si="1382"/>
        <v>1.8530820703809989E-2</v>
      </c>
      <c r="SE253" s="242">
        <f t="shared" si="1383"/>
        <v>0.1082230144265441</v>
      </c>
      <c r="SF253" s="262">
        <f t="shared" si="1647"/>
        <v>0.40540167708291863</v>
      </c>
      <c r="SG253" s="242">
        <f t="shared" si="1384"/>
        <v>2.0792612893572201E-2</v>
      </c>
      <c r="SH253" s="262">
        <f t="shared" si="1636"/>
        <v>3.2904741053302017E-2</v>
      </c>
      <c r="SI253" s="242">
        <f t="shared" si="1385"/>
        <v>0.36453157464789232</v>
      </c>
      <c r="SJ253" s="242">
        <f t="shared" si="1386"/>
        <v>3.1746769930227278E-2</v>
      </c>
      <c r="SK253" s="242">
        <f t="shared" si="1387"/>
        <v>8.1141903975021795E-4</v>
      </c>
      <c r="SL253" s="242">
        <f t="shared" si="1388"/>
        <v>4.8221765943960687E-2</v>
      </c>
      <c r="SM253" s="242">
        <f t="shared" si="1389"/>
        <v>0.11908862131282313</v>
      </c>
      <c r="SN253" s="242">
        <f t="shared" si="1390"/>
        <v>1.0093197611205229</v>
      </c>
      <c r="SO253" s="242">
        <f t="shared" si="1391"/>
        <v>6.509199837500812E-2</v>
      </c>
      <c r="SP253" s="242">
        <f t="shared" si="1392"/>
        <v>0</v>
      </c>
      <c r="SQ253" s="242">
        <f t="shared" si="1393"/>
        <v>0.2584369641601072</v>
      </c>
      <c r="SR253" s="242">
        <f t="shared" si="1394"/>
        <v>0.27699817469436916</v>
      </c>
      <c r="SS253" s="242" t="e">
        <f t="shared" si="1395"/>
        <v>#REF!</v>
      </c>
      <c r="ST253" s="242" t="e">
        <f t="shared" si="1396"/>
        <v>#REF!</v>
      </c>
      <c r="SU253" s="242" t="e">
        <f t="shared" si="1628"/>
        <v>#REF!</v>
      </c>
      <c r="SV253" s="242" t="e">
        <f t="shared" si="1629"/>
        <v>#REF!</v>
      </c>
      <c r="SW253" s="242" t="e">
        <f t="shared" si="1397"/>
        <v>#REF!</v>
      </c>
      <c r="SX253" s="242" t="e">
        <f t="shared" si="1397"/>
        <v>#REF!</v>
      </c>
      <c r="SY253" s="242" t="e">
        <f t="shared" si="1397"/>
        <v>#REF!</v>
      </c>
      <c r="SZ253" s="263" t="e">
        <f t="shared" si="1222"/>
        <v>#REF!</v>
      </c>
      <c r="TA253" s="264">
        <f t="shared" si="1398"/>
        <v>2418.4200799999999</v>
      </c>
      <c r="TB253" s="264">
        <f t="shared" si="1399"/>
        <v>1989.1448600000001</v>
      </c>
      <c r="TC253" s="264">
        <f t="shared" si="1400"/>
        <v>1292.3503000000001</v>
      </c>
      <c r="TD253" s="264">
        <f t="shared" si="1401"/>
        <v>93.886279999999999</v>
      </c>
      <c r="TE253" s="264">
        <f t="shared" si="1401"/>
        <v>536.08213999999998</v>
      </c>
      <c r="TF253" s="264">
        <f t="shared" si="1648"/>
        <v>102.9961</v>
      </c>
      <c r="TG253" s="264">
        <f t="shared" si="1403"/>
        <v>1943.8984600000001</v>
      </c>
      <c r="TH253" s="264">
        <f t="shared" si="1404"/>
        <v>177.02654000000001</v>
      </c>
      <c r="TI253" s="264">
        <f t="shared" si="1405"/>
        <v>4.5246400000000007</v>
      </c>
      <c r="TJ253" s="264">
        <f t="shared" si="1406"/>
        <v>242.06824</v>
      </c>
      <c r="TK253" s="264">
        <f t="shared" si="1407"/>
        <v>598.38364000000001</v>
      </c>
      <c r="TL253" s="264">
        <f t="shared" si="1408"/>
        <v>5366.7886200000003</v>
      </c>
      <c r="TM253" s="264">
        <f t="shared" si="1409"/>
        <v>328.60198000000003</v>
      </c>
      <c r="TN253" s="264">
        <f t="shared" si="1410"/>
        <v>0</v>
      </c>
      <c r="TO253" s="264">
        <f t="shared" si="1411"/>
        <v>1441.0978400000001</v>
      </c>
      <c r="TP253" s="264">
        <f t="shared" si="1411"/>
        <v>1372.1090200000001</v>
      </c>
      <c r="TQ253" s="264"/>
      <c r="TR253" s="264"/>
      <c r="TS253" s="264" t="e">
        <f t="shared" si="1412"/>
        <v>#REF!</v>
      </c>
      <c r="TT253" s="264">
        <f t="shared" si="1413"/>
        <v>2239.5271071806042</v>
      </c>
      <c r="TU253" s="264">
        <f t="shared" si="1414"/>
        <v>1338.7402231989977</v>
      </c>
      <c r="TV253" s="264">
        <f t="shared" si="1415"/>
        <v>104.80661573660853</v>
      </c>
      <c r="TW253" s="264">
        <f t="shared" si="1415"/>
        <v>543.73406908184279</v>
      </c>
      <c r="TX253" s="264">
        <f t="shared" si="1416"/>
        <v>104.46624569988545</v>
      </c>
      <c r="TY253" s="264">
        <f t="shared" si="1417"/>
        <v>2061.7176798935493</v>
      </c>
      <c r="TZ253" s="264">
        <f t="shared" si="1418"/>
        <v>179.55338137137946</v>
      </c>
      <c r="UA253" s="264">
        <f t="shared" si="1419"/>
        <v>4.5892238050192828</v>
      </c>
      <c r="UB253" s="264">
        <f t="shared" si="1420"/>
        <v>272.73266382585285</v>
      </c>
      <c r="UC253" s="264">
        <f t="shared" si="1421"/>
        <v>673.54142442106513</v>
      </c>
      <c r="UD253" s="264">
        <f t="shared" si="1422"/>
        <v>5708.5107049454537</v>
      </c>
      <c r="UE253" s="264">
        <f t="shared" si="1423"/>
        <v>368.14732440937092</v>
      </c>
      <c r="UF253" s="264">
        <f t="shared" si="1424"/>
        <v>0</v>
      </c>
      <c r="UG253" s="264">
        <f t="shared" si="1425"/>
        <v>1461.6677818967344</v>
      </c>
      <c r="UH253" s="264">
        <f t="shared" si="1425"/>
        <v>1391.6942292994495</v>
      </c>
      <c r="UI253" s="191"/>
      <c r="UJ253" s="282" t="e">
        <f t="shared" si="1649"/>
        <v>#REF!</v>
      </c>
      <c r="UK253" s="282">
        <f t="shared" si="1650"/>
        <v>481.06800000000004</v>
      </c>
      <c r="UL253" s="283" t="e">
        <f t="shared" si="1651"/>
        <v>#REF!</v>
      </c>
      <c r="UM253" s="284">
        <f>487.79+487.79</f>
        <v>975.58</v>
      </c>
      <c r="UN253" s="282">
        <f t="shared" si="1652"/>
        <v>1024.3590000000002</v>
      </c>
      <c r="UO253" s="283">
        <f t="shared" si="1653"/>
        <v>2.1293434607997206</v>
      </c>
      <c r="UP253" s="283" t="e">
        <f t="shared" si="1656"/>
        <v>#REF!</v>
      </c>
      <c r="UQ253" s="283" t="e">
        <f t="shared" si="1654"/>
        <v>#REF!</v>
      </c>
      <c r="UR253" s="285" t="e">
        <f t="shared" si="1655"/>
        <v>#REF!</v>
      </c>
      <c r="US253" s="293" t="e">
        <f t="shared" si="1662"/>
        <v>#REF!</v>
      </c>
      <c r="UT253" s="282">
        <f t="shared" si="1663"/>
        <v>92.559599999999989</v>
      </c>
      <c r="UU253" s="283" t="e">
        <f t="shared" si="1664"/>
        <v>#REF!</v>
      </c>
      <c r="UV253" s="290">
        <f>75.55+75.55</f>
        <v>151.1</v>
      </c>
      <c r="UW253" s="282">
        <f t="shared" si="1665"/>
        <v>158.655</v>
      </c>
      <c r="UX253" s="283">
        <f t="shared" si="1666"/>
        <v>1.6324616787453707</v>
      </c>
      <c r="UY253" s="283" t="e">
        <f t="shared" si="1670"/>
        <v>#REF!</v>
      </c>
      <c r="UZ253" s="283" t="e">
        <f t="shared" si="1667"/>
        <v>#REF!</v>
      </c>
      <c r="VA253" s="285" t="e">
        <f t="shared" si="1668"/>
        <v>#REF!</v>
      </c>
      <c r="VB253" s="128">
        <v>4.9279999999999999</v>
      </c>
      <c r="VC253" s="129">
        <v>1.0220666073264608</v>
      </c>
      <c r="VD253" s="130">
        <f t="shared" si="1637"/>
        <v>5.0367442409047989</v>
      </c>
      <c r="VE253" s="128">
        <f>'[1]17% Управителю (Форма)'!AP9</f>
        <v>0.69499999999999995</v>
      </c>
      <c r="VF253" s="128">
        <f>'[1]17% Управителю (Форма)'!AP10</f>
        <v>0.16200000000000001</v>
      </c>
      <c r="VG253" s="128">
        <f>'[1]17% Управителю (Форма)'!AP11</f>
        <v>0.74399999999999999</v>
      </c>
      <c r="VH253" s="128">
        <f>'[1]17% Управителю (Форма)'!AP12</f>
        <v>1.2999999999999999E-2</v>
      </c>
      <c r="VI253" s="128">
        <f>'[1]17% Управителю (Форма)'!AP13</f>
        <v>0.58399999999999996</v>
      </c>
      <c r="VJ253" s="128">
        <f t="shared" si="1660"/>
        <v>0.59688689867865308</v>
      </c>
      <c r="VK253" s="128">
        <v>0</v>
      </c>
      <c r="VL253" s="128">
        <v>0.20799999999999999</v>
      </c>
      <c r="VM253" s="131">
        <v>2.1999999999999999E-2</v>
      </c>
      <c r="VN253" s="128">
        <f t="shared" si="1669"/>
        <v>8.1141903975021795E-4</v>
      </c>
      <c r="VO253" s="132">
        <v>2.5999999999999999E-2</v>
      </c>
      <c r="VP253" s="128">
        <v>1.4999999999999999E-2</v>
      </c>
      <c r="VQ253" s="128">
        <v>0.222</v>
      </c>
      <c r="VR253" s="128">
        <v>0.216</v>
      </c>
      <c r="VS253" s="128">
        <v>1E-3</v>
      </c>
      <c r="VT253" s="128">
        <v>0.307</v>
      </c>
      <c r="VU253" s="128">
        <v>0.29399999999999998</v>
      </c>
      <c r="VV253" s="128">
        <v>0.59699999999999998</v>
      </c>
    </row>
    <row r="254" spans="1:594" ht="23.1" customHeight="1" thickBot="1" x14ac:dyDescent="0.35">
      <c r="A254" s="275">
        <v>10</v>
      </c>
      <c r="B254" s="294" t="s">
        <v>219</v>
      </c>
      <c r="C254" s="277" t="s">
        <v>216</v>
      </c>
      <c r="D254" s="295">
        <v>2221.1</v>
      </c>
      <c r="E254" s="296">
        <v>71.7</v>
      </c>
      <c r="F254" s="240">
        <f t="shared" si="1426"/>
        <v>2149.4</v>
      </c>
      <c r="G254" s="297">
        <v>1812.9</v>
      </c>
      <c r="H254" s="268">
        <f>686</f>
        <v>686</v>
      </c>
      <c r="I254" s="269">
        <v>2.4752000000000001</v>
      </c>
      <c r="J254" s="269">
        <v>2.9329999999999998</v>
      </c>
      <c r="K254" s="269">
        <f t="shared" si="1640"/>
        <v>2.0493000000000001</v>
      </c>
      <c r="L254" s="269">
        <f t="shared" si="1221"/>
        <v>2.3306</v>
      </c>
      <c r="M254" s="269">
        <v>0.24310000000000001</v>
      </c>
      <c r="N254" s="269">
        <v>0.28129999999999999</v>
      </c>
      <c r="O254" s="269">
        <v>0.14460000000000001</v>
      </c>
      <c r="P254" s="269">
        <v>1.6899999999999998E-2</v>
      </c>
      <c r="Q254" s="269">
        <v>0.19120000000000001</v>
      </c>
      <c r="R254" s="269">
        <v>2.5999999999999999E-2</v>
      </c>
      <c r="S254" s="269">
        <v>0.34620000000000001</v>
      </c>
      <c r="T254" s="269">
        <v>3.4000000000000002E-2</v>
      </c>
      <c r="U254" s="269">
        <v>8.0000000000000004E-4</v>
      </c>
      <c r="V254" s="269">
        <v>3.6400000000000002E-2</v>
      </c>
      <c r="W254" s="269">
        <v>0.115</v>
      </c>
      <c r="X254" s="269">
        <v>0.96650000000000003</v>
      </c>
      <c r="Y254" s="269">
        <v>7.6700000000000004E-2</v>
      </c>
      <c r="Z254" s="269">
        <v>0</v>
      </c>
      <c r="AA254" s="269">
        <v>0.2137</v>
      </c>
      <c r="AB254" s="269">
        <v>0.24060000000000001</v>
      </c>
      <c r="AC254" s="244">
        <v>231.34</v>
      </c>
      <c r="AD254" s="243">
        <f t="shared" si="1661"/>
        <v>50.894800000000004</v>
      </c>
      <c r="AE254" s="243">
        <f t="shared" si="1223"/>
        <v>0</v>
      </c>
      <c r="AF254" s="243">
        <f t="shared" si="1427"/>
        <v>0</v>
      </c>
      <c r="AG254" s="243">
        <f t="shared" si="1428"/>
        <v>0</v>
      </c>
      <c r="AH254" s="244">
        <v>6.7228207850416704</v>
      </c>
      <c r="AI254" s="243">
        <f t="shared" si="1224"/>
        <v>32.831931481434061</v>
      </c>
      <c r="AJ254" s="243">
        <f t="shared" si="1429"/>
        <v>1.0582929212730074</v>
      </c>
      <c r="AK254" s="243">
        <f t="shared" si="1430"/>
        <v>28.005481535679856</v>
      </c>
      <c r="AL254" s="243">
        <f t="shared" si="1225"/>
        <v>16.08947761332379</v>
      </c>
      <c r="AM254" s="243">
        <f t="shared" si="1431"/>
        <v>405.45483585575943</v>
      </c>
      <c r="AN254" s="244">
        <v>197.17</v>
      </c>
      <c r="AO254" s="244">
        <v>43.377400000000002</v>
      </c>
      <c r="AP254" s="243">
        <f t="shared" si="1432"/>
        <v>0</v>
      </c>
      <c r="AQ254" s="243">
        <f t="shared" si="1433"/>
        <v>0</v>
      </c>
      <c r="AR254" s="243">
        <f t="shared" si="1434"/>
        <v>0</v>
      </c>
      <c r="AS254" s="244">
        <v>23.396442967641701</v>
      </c>
      <c r="AT254" s="244" t="e">
        <f t="shared" si="1226"/>
        <v>#REF!</v>
      </c>
      <c r="AU254" s="243">
        <f t="shared" si="1227"/>
        <v>29.989816997097179</v>
      </c>
      <c r="AV254" s="243">
        <f t="shared" si="1435"/>
        <v>0.96668120351823383</v>
      </c>
      <c r="AW254" s="243">
        <f t="shared" si="1436"/>
        <v>25.58117138632436</v>
      </c>
      <c r="AX254" s="243">
        <f t="shared" si="1228"/>
        <v>14.696682998236945</v>
      </c>
      <c r="AY254" s="243">
        <f t="shared" si="1437"/>
        <v>370.35641155557096</v>
      </c>
      <c r="AZ254" s="244">
        <v>38</v>
      </c>
      <c r="BA254" s="243">
        <f t="shared" si="1438"/>
        <v>193.69233333333329</v>
      </c>
      <c r="BB254" s="243">
        <f t="shared" si="1439"/>
        <v>20.199343333333328</v>
      </c>
      <c r="BC254" s="243">
        <f t="shared" si="1440"/>
        <v>16.159474666666664</v>
      </c>
      <c r="BD254" s="243">
        <f t="shared" si="1441"/>
        <v>4.0398686666666634</v>
      </c>
      <c r="BE254" s="244">
        <v>7.5747537500000002</v>
      </c>
      <c r="BF254" s="243">
        <f t="shared" si="1442"/>
        <v>6.0598030000000005</v>
      </c>
      <c r="BG254" s="243">
        <f t="shared" si="1443"/>
        <v>1.5149507499999997</v>
      </c>
      <c r="BH254" s="243">
        <f t="shared" si="1229"/>
        <v>25.163450090443806</v>
      </c>
      <c r="BI254" s="243">
        <f t="shared" si="1444"/>
        <v>0.81110979171549247</v>
      </c>
      <c r="BJ254" s="243">
        <f t="shared" si="1445"/>
        <v>21.464303349939389</v>
      </c>
      <c r="BK254" s="243">
        <f t="shared" si="1230"/>
        <v>12.331494025355523</v>
      </c>
      <c r="BL254" s="243">
        <f t="shared" si="1446"/>
        <v>310.75364943895914</v>
      </c>
      <c r="BM254" s="244">
        <v>13.53</v>
      </c>
      <c r="BN254" s="243">
        <f t="shared" si="1447"/>
        <v>2.9765999999999999</v>
      </c>
      <c r="BO254" s="243">
        <f t="shared" si="1231"/>
        <v>0</v>
      </c>
      <c r="BP254" s="243">
        <f t="shared" si="1448"/>
        <v>0</v>
      </c>
      <c r="BQ254" s="243">
        <f t="shared" si="1449"/>
        <v>0</v>
      </c>
      <c r="BR254" s="244">
        <v>2.0076478472249999</v>
      </c>
      <c r="BS254" s="243">
        <f t="shared" si="1232"/>
        <v>2.1036251444033418</v>
      </c>
      <c r="BT254" s="243">
        <f t="shared" si="1450"/>
        <v>6.7807512347937096E-2</v>
      </c>
      <c r="BU254" s="243">
        <f t="shared" si="1451"/>
        <v>1.7943822517080377</v>
      </c>
      <c r="BV254" s="243">
        <f t="shared" si="1233"/>
        <v>1.0308936495814172</v>
      </c>
      <c r="BW254" s="243">
        <f t="shared" si="1452"/>
        <v>25.978519969451714</v>
      </c>
      <c r="BX254" s="244">
        <v>269.87914799999999</v>
      </c>
      <c r="BY254" s="243">
        <f t="shared" si="1234"/>
        <v>30.664197993225198</v>
      </c>
      <c r="BZ254" s="243">
        <f t="shared" si="1453"/>
        <v>0.98841896313943989</v>
      </c>
      <c r="CA254" s="243">
        <f t="shared" si="1454"/>
        <v>26.156415171349817</v>
      </c>
      <c r="CB254" s="243">
        <f t="shared" si="1235"/>
        <v>15.027167299661258</v>
      </c>
      <c r="CC254" s="243">
        <f t="shared" si="1455"/>
        <v>378.68461595146368</v>
      </c>
      <c r="CD254" s="245">
        <v>205.44</v>
      </c>
      <c r="CE254" s="243">
        <f t="shared" si="1236"/>
        <v>34.949349665999996</v>
      </c>
      <c r="CF254" s="243">
        <f t="shared" si="1456"/>
        <v>1.1265450336218663</v>
      </c>
      <c r="CG254" s="243">
        <f t="shared" si="1457"/>
        <v>29.811629185101786</v>
      </c>
      <c r="CH254" s="243">
        <f t="shared" si="1237"/>
        <v>12.0194674833</v>
      </c>
      <c r="CI254" s="243">
        <f t="shared" si="1641"/>
        <v>302.89058057915997</v>
      </c>
      <c r="CJ254" s="245">
        <f>783.54</f>
        <v>783.54</v>
      </c>
      <c r="CK254" s="243">
        <f t="shared" si="1238"/>
        <v>34.949349665999996</v>
      </c>
      <c r="CL254" s="243">
        <f t="shared" si="1459"/>
        <v>1.1265450336218663</v>
      </c>
      <c r="CM254" s="243">
        <f t="shared" si="1460"/>
        <v>29.811629185101786</v>
      </c>
      <c r="CN254" s="243">
        <f t="shared" si="1239"/>
        <v>40.924467483299999</v>
      </c>
      <c r="CO254" s="243">
        <f t="shared" si="1642"/>
        <v>1031.2965805791598</v>
      </c>
      <c r="CP254" s="244">
        <v>36.729999999999997</v>
      </c>
      <c r="CQ254" s="243">
        <f t="shared" si="1240"/>
        <v>4.1733346226925301</v>
      </c>
      <c r="CR254" s="243">
        <f t="shared" si="1595"/>
        <v>0.13452179905396627</v>
      </c>
      <c r="CS254" s="243">
        <f t="shared" si="1462"/>
        <v>3.559834601388614</v>
      </c>
      <c r="CT254" s="243">
        <f t="shared" si="1241"/>
        <v>2.0451667311346262</v>
      </c>
      <c r="CU254" s="243">
        <f t="shared" si="1463"/>
        <v>51.538201624592581</v>
      </c>
      <c r="CV254" s="245">
        <v>82.66</v>
      </c>
      <c r="CW254" s="243">
        <f t="shared" si="1242"/>
        <v>4.7565349999999995</v>
      </c>
      <c r="CX254" s="243">
        <f t="shared" si="1596"/>
        <v>0.1533204747071869</v>
      </c>
      <c r="CY254" s="243">
        <f t="shared" si="1464"/>
        <v>4.0573017518522354</v>
      </c>
      <c r="CZ254" s="243">
        <f t="shared" si="1243"/>
        <v>4.37082675</v>
      </c>
      <c r="DA254" s="243">
        <f t="shared" si="1465"/>
        <v>110.1448341</v>
      </c>
      <c r="DB254" s="244">
        <v>0</v>
      </c>
      <c r="DC254" s="243">
        <f t="shared" si="1466"/>
        <v>0</v>
      </c>
      <c r="DD254" s="243">
        <f t="shared" si="1244"/>
        <v>0</v>
      </c>
      <c r="DE254" s="244">
        <v>0</v>
      </c>
      <c r="DF254" s="244">
        <v>0</v>
      </c>
      <c r="DG254" s="243">
        <f t="shared" si="1245"/>
        <v>0</v>
      </c>
      <c r="DH254" s="243">
        <f t="shared" si="1246"/>
        <v>0</v>
      </c>
      <c r="DI254" s="243">
        <f t="shared" si="1467"/>
        <v>0</v>
      </c>
      <c r="DJ254" s="244">
        <v>117</v>
      </c>
      <c r="DK254" s="243">
        <f t="shared" si="1468"/>
        <v>25.74</v>
      </c>
      <c r="DL254" s="243">
        <f t="shared" si="1247"/>
        <v>0</v>
      </c>
      <c r="DM254" s="244">
        <v>4.8939602045150101</v>
      </c>
      <c r="DN254" s="244">
        <v>5.2116659081666699</v>
      </c>
      <c r="DO254" s="243">
        <f t="shared" si="1248"/>
        <v>17.366619749065396</v>
      </c>
      <c r="DP254" s="243">
        <f t="shared" si="1249"/>
        <v>8.5106122930873536</v>
      </c>
      <c r="DQ254" s="243">
        <f t="shared" si="1469"/>
        <v>214.4674297858013</v>
      </c>
      <c r="DR254" s="244">
        <v>21.38</v>
      </c>
      <c r="DS254" s="243">
        <f t="shared" si="1470"/>
        <v>4.7035999999999998</v>
      </c>
      <c r="DT254" s="243">
        <f t="shared" si="1250"/>
        <v>0</v>
      </c>
      <c r="DU254" s="244">
        <v>0.90417351681500102</v>
      </c>
      <c r="DV254" s="244">
        <v>0</v>
      </c>
      <c r="DW254" s="243">
        <f t="shared" si="1251"/>
        <v>3.066403746450002</v>
      </c>
      <c r="DX254" s="243">
        <f t="shared" si="1252"/>
        <v>1.5027088631632501</v>
      </c>
      <c r="DY254" s="243">
        <f t="shared" si="1253"/>
        <v>37.8682633517139</v>
      </c>
      <c r="DZ254" s="244">
        <v>0</v>
      </c>
      <c r="EA254" s="243">
        <f t="shared" si="1471"/>
        <v>0</v>
      </c>
      <c r="EB254" s="243">
        <f t="shared" si="1254"/>
        <v>0</v>
      </c>
      <c r="EC254" s="244">
        <v>0</v>
      </c>
      <c r="ED254" s="244">
        <v>0</v>
      </c>
      <c r="EE254" s="243">
        <f t="shared" si="1255"/>
        <v>0</v>
      </c>
      <c r="EF254" s="243">
        <f t="shared" si="1256"/>
        <v>0</v>
      </c>
      <c r="EG254" s="243">
        <f t="shared" si="1257"/>
        <v>0</v>
      </c>
      <c r="EH254" s="244">
        <v>18.12</v>
      </c>
      <c r="EI254" s="243">
        <f t="shared" si="1472"/>
        <v>3.9864000000000002</v>
      </c>
      <c r="EJ254" s="243">
        <f t="shared" si="1258"/>
        <v>0</v>
      </c>
      <c r="EK254" s="244">
        <v>0.76413113236499897</v>
      </c>
      <c r="EL254" s="244">
        <v>0</v>
      </c>
      <c r="EM254" s="243">
        <f t="shared" si="1259"/>
        <v>2.5985945933587327</v>
      </c>
      <c r="EN254" s="243">
        <f t="shared" si="1260"/>
        <v>1.2734562862861867</v>
      </c>
      <c r="EO254" s="243">
        <f t="shared" si="1473"/>
        <v>32.091098414411903</v>
      </c>
      <c r="EP254" s="244">
        <v>0</v>
      </c>
      <c r="EQ254" s="244">
        <v>249.3304</v>
      </c>
      <c r="ER254" s="244">
        <v>0</v>
      </c>
      <c r="ES254" s="244">
        <v>0</v>
      </c>
      <c r="ET254" s="244">
        <v>0</v>
      </c>
      <c r="EU254" s="243">
        <f t="shared" si="1261"/>
        <v>28.329408952076712</v>
      </c>
      <c r="EV254" s="243">
        <f t="shared" si="1474"/>
        <v>0.91316019512238045</v>
      </c>
      <c r="EW254" s="243">
        <f t="shared" si="1475"/>
        <v>24.164851214213549</v>
      </c>
      <c r="EX254" s="243">
        <f t="shared" si="1262"/>
        <v>13.882990447603838</v>
      </c>
      <c r="EY254" s="243">
        <f t="shared" si="1476"/>
        <v>349.8513592796167</v>
      </c>
      <c r="EZ254" s="245">
        <f t="shared" si="1477"/>
        <v>156.5</v>
      </c>
      <c r="FA254" s="245">
        <f t="shared" si="1477"/>
        <v>34.43</v>
      </c>
      <c r="FB254" s="245">
        <f t="shared" si="1477"/>
        <v>0</v>
      </c>
      <c r="FC254" s="245">
        <f t="shared" si="1478"/>
        <v>0</v>
      </c>
      <c r="FD254" s="245">
        <f t="shared" si="1479"/>
        <v>0</v>
      </c>
      <c r="FE254" s="245">
        <f t="shared" si="1480"/>
        <v>11.773930761861681</v>
      </c>
      <c r="FF254" s="245">
        <f t="shared" si="1481"/>
        <v>51.361027040950844</v>
      </c>
      <c r="FG254" s="245">
        <f t="shared" si="1482"/>
        <v>1.6555532645859321</v>
      </c>
      <c r="FH254" s="245">
        <f t="shared" si="1483"/>
        <v>43.810711997321562</v>
      </c>
      <c r="FI254" s="245">
        <f t="shared" si="1484"/>
        <v>25.169767890140626</v>
      </c>
      <c r="FJ254" s="245">
        <f t="shared" si="1484"/>
        <v>634.27815083154383</v>
      </c>
      <c r="FK254" s="244">
        <f t="shared" si="1263"/>
        <v>53.742100116530402</v>
      </c>
      <c r="FL254" s="244">
        <v>6.1062827964204898</v>
      </c>
      <c r="FM254" s="243">
        <f t="shared" si="1485"/>
        <v>0.19682777001399512</v>
      </c>
      <c r="FN254" s="243">
        <f t="shared" si="1486"/>
        <v>5.2086302081708684</v>
      </c>
      <c r="FO254" s="244">
        <v>2.99241913982102</v>
      </c>
      <c r="FP254" s="244">
        <f t="shared" si="1487"/>
        <v>75.40896246332629</v>
      </c>
      <c r="FQ254" s="244">
        <f t="shared" si="1264"/>
        <v>1.377200002986219</v>
      </c>
      <c r="FR254" s="244">
        <v>0.15648016484711799</v>
      </c>
      <c r="FS254" s="243">
        <f t="shared" si="1488"/>
        <v>5.0439265466603296E-3</v>
      </c>
      <c r="FT254" s="243">
        <f t="shared" si="1489"/>
        <v>0.13347683701777416</v>
      </c>
      <c r="FU254" s="244">
        <v>7.6684008242355897E-2</v>
      </c>
      <c r="FV254" s="244">
        <f t="shared" si="1490"/>
        <v>1.9324370112908313</v>
      </c>
      <c r="FW254" s="270">
        <v>7.1029999999999999E-3</v>
      </c>
      <c r="FX254" s="243">
        <f t="shared" si="1491"/>
        <v>31.085180818330386</v>
      </c>
      <c r="FY254" s="243">
        <f t="shared" si="1492"/>
        <v>6.838739780032685</v>
      </c>
      <c r="FZ254" s="243">
        <f t="shared" si="1265"/>
        <v>0</v>
      </c>
      <c r="GA254" s="243">
        <f t="shared" si="1493"/>
        <v>0</v>
      </c>
      <c r="GB254" s="243">
        <f t="shared" si="1494"/>
        <v>0</v>
      </c>
      <c r="GC254" s="243">
        <f t="shared" si="1495"/>
        <v>0.55309310556959046</v>
      </c>
      <c r="GD254" s="243">
        <f t="shared" si="1266"/>
        <v>4.3718337453971445</v>
      </c>
      <c r="GE254" s="243">
        <f t="shared" si="1496"/>
        <v>0.14092014989591986</v>
      </c>
      <c r="GF254" s="243">
        <f t="shared" si="1497"/>
        <v>3.7291534097839194</v>
      </c>
      <c r="GG254" s="243">
        <f t="shared" si="1267"/>
        <v>2.1424423724664901</v>
      </c>
      <c r="GH254" s="247">
        <f t="shared" si="1498"/>
        <v>53.989547786155548</v>
      </c>
      <c r="GI254" s="244">
        <v>72</v>
      </c>
      <c r="GJ254" s="244">
        <v>3991.61</v>
      </c>
      <c r="GK254" s="244">
        <v>878.15419999999995</v>
      </c>
      <c r="GL254" s="244">
        <v>2448.3474298147398</v>
      </c>
      <c r="GM254" s="244">
        <v>71.022008333333304</v>
      </c>
      <c r="GN254" s="271">
        <v>97.72</v>
      </c>
      <c r="GO254" s="243">
        <f t="shared" si="1499"/>
        <v>21.4984</v>
      </c>
      <c r="GP254" s="243">
        <f t="shared" si="1268"/>
        <v>0</v>
      </c>
      <c r="GQ254" s="243">
        <f t="shared" si="1500"/>
        <v>0</v>
      </c>
      <c r="GR254" s="243">
        <f t="shared" si="1501"/>
        <v>0</v>
      </c>
      <c r="GS254" s="244">
        <v>1.9421255321666699</v>
      </c>
      <c r="GT254" s="244">
        <v>0.84672945770833297</v>
      </c>
      <c r="GU254" s="245"/>
      <c r="GV254" s="243">
        <f t="shared" si="1269"/>
        <v>13.862703552107851</v>
      </c>
      <c r="GW254" s="243">
        <f t="shared" si="1502"/>
        <v>0.44684550609512635</v>
      </c>
      <c r="GX254" s="243">
        <f t="shared" si="1503"/>
        <v>11.824820254108378</v>
      </c>
      <c r="GY254" s="243">
        <f t="shared" si="1270"/>
        <v>6.7934979270991436</v>
      </c>
      <c r="GZ254" s="243">
        <f t="shared" si="1504"/>
        <v>171.19614776289839</v>
      </c>
      <c r="HA254" s="244">
        <v>0</v>
      </c>
      <c r="HB254" s="244">
        <v>44</v>
      </c>
      <c r="HC254" s="244">
        <v>0</v>
      </c>
      <c r="HD254" s="244">
        <v>0</v>
      </c>
      <c r="HE254" s="244">
        <v>0</v>
      </c>
      <c r="HF254" s="243">
        <f t="shared" si="1505"/>
        <v>0</v>
      </c>
      <c r="HG254" s="243">
        <f t="shared" si="1271"/>
        <v>0</v>
      </c>
      <c r="HH254" s="244">
        <v>0</v>
      </c>
      <c r="HI254" s="244">
        <v>0</v>
      </c>
      <c r="HJ254" s="243">
        <f t="shared" si="1272"/>
        <v>0</v>
      </c>
      <c r="HK254" s="243">
        <f t="shared" si="1273"/>
        <v>0</v>
      </c>
      <c r="HL254" s="243">
        <f t="shared" si="1274"/>
        <v>0</v>
      </c>
      <c r="HM254" s="244">
        <v>56.21</v>
      </c>
      <c r="HN254" s="243">
        <f t="shared" si="1506"/>
        <v>12.366200000000001</v>
      </c>
      <c r="HO254" s="243">
        <f t="shared" si="1275"/>
        <v>0</v>
      </c>
      <c r="HP254" s="244">
        <v>2.4251588836250102</v>
      </c>
      <c r="HQ254" s="244">
        <v>55.365177839873297</v>
      </c>
      <c r="HR254" s="243">
        <f t="shared" si="1276"/>
        <v>14.358013690659478</v>
      </c>
      <c r="HS254" s="243">
        <f t="shared" si="1277"/>
        <v>7.0362275207078895</v>
      </c>
      <c r="HT254" s="243">
        <f t="shared" si="1278"/>
        <v>177.3129335218388</v>
      </c>
      <c r="HU254" s="244">
        <v>35.06</v>
      </c>
      <c r="HV254" s="243">
        <f t="shared" si="1507"/>
        <v>7.7132000000000005</v>
      </c>
      <c r="HW254" s="243">
        <f t="shared" si="1279"/>
        <v>0</v>
      </c>
      <c r="HX254" s="244">
        <v>1.431938118565</v>
      </c>
      <c r="HY254" s="244">
        <v>78.989554662250001</v>
      </c>
      <c r="HZ254" s="243">
        <f t="shared" si="1280"/>
        <v>13.997622562323571</v>
      </c>
      <c r="IA254" s="243">
        <f t="shared" si="1281"/>
        <v>6.8596157671569289</v>
      </c>
      <c r="IB254" s="243">
        <f t="shared" si="1282"/>
        <v>172.86231733235459</v>
      </c>
      <c r="IC254" s="244">
        <v>0</v>
      </c>
      <c r="ID254" s="243">
        <f t="shared" si="1508"/>
        <v>0</v>
      </c>
      <c r="IE254" s="243">
        <f t="shared" si="1283"/>
        <v>0</v>
      </c>
      <c r="IF254" s="244">
        <v>0</v>
      </c>
      <c r="IG254" s="244">
        <v>0</v>
      </c>
      <c r="IH254" s="243">
        <f t="shared" si="1284"/>
        <v>0</v>
      </c>
      <c r="II254" s="243">
        <f t="shared" si="1285"/>
        <v>0</v>
      </c>
      <c r="IJ254" s="243">
        <f t="shared" si="1509"/>
        <v>0</v>
      </c>
      <c r="IK254" s="244">
        <v>45.45</v>
      </c>
      <c r="IL254" s="243">
        <f t="shared" si="1510"/>
        <v>9.9990000000000006</v>
      </c>
      <c r="IM254" s="243">
        <f t="shared" si="1286"/>
        <v>0</v>
      </c>
      <c r="IN254" s="244">
        <v>2.0879201456450001</v>
      </c>
      <c r="IO254" s="244">
        <v>92.562947332959993</v>
      </c>
      <c r="IP254" s="243">
        <f t="shared" si="1287"/>
        <v>17.054641268990547</v>
      </c>
      <c r="IQ254" s="243">
        <f t="shared" si="1288"/>
        <v>8.3577254373797771</v>
      </c>
      <c r="IR254" s="243">
        <f t="shared" si="1511"/>
        <v>210.61468102197037</v>
      </c>
      <c r="IS254" s="244">
        <v>3.72</v>
      </c>
      <c r="IT254" s="243">
        <f t="shared" si="1512"/>
        <v>0.81840000000000002</v>
      </c>
      <c r="IU254" s="243">
        <f t="shared" si="1289"/>
        <v>0</v>
      </c>
      <c r="IV254" s="244">
        <v>0.16253633713499999</v>
      </c>
      <c r="IW254" s="244">
        <v>0.38565192540795801</v>
      </c>
      <c r="IX254" s="243">
        <f t="shared" si="1290"/>
        <v>0.57794813251979238</v>
      </c>
      <c r="IY254" s="243">
        <f t="shared" si="1291"/>
        <v>0.28322681975313757</v>
      </c>
      <c r="IZ254" s="243">
        <f t="shared" si="1513"/>
        <v>7.1373158577790665</v>
      </c>
      <c r="JA254" s="244">
        <v>19.554124999999999</v>
      </c>
      <c r="JB254" s="243">
        <f t="shared" si="1514"/>
        <v>4.3019074999999996</v>
      </c>
      <c r="JC254" s="244">
        <v>142.11404166666699</v>
      </c>
      <c r="JD254" s="243">
        <f t="shared" si="1292"/>
        <v>0</v>
      </c>
      <c r="JE254" s="243">
        <f t="shared" si="1293"/>
        <v>18.857845272273305</v>
      </c>
      <c r="JF254" s="243">
        <f t="shared" si="1294"/>
        <v>9.2413959719470142</v>
      </c>
      <c r="JG254" s="243">
        <f t="shared" si="1515"/>
        <v>232.88317849306475</v>
      </c>
      <c r="JH254" s="244">
        <v>170.666666666667</v>
      </c>
      <c r="JI254" s="243">
        <f t="shared" si="1516"/>
        <v>37.546666666666738</v>
      </c>
      <c r="JJ254" s="244">
        <v>215.166666666667</v>
      </c>
      <c r="JK254" s="243">
        <f t="shared" si="1295"/>
        <v>0</v>
      </c>
      <c r="JL254" s="243">
        <f t="shared" si="1296"/>
        <v>48.105265792419452</v>
      </c>
      <c r="JM254" s="243">
        <f t="shared" si="1297"/>
        <v>23.574263289621012</v>
      </c>
      <c r="JN254" s="243">
        <f t="shared" si="1517"/>
        <v>594.07143489844941</v>
      </c>
      <c r="JO254" s="244">
        <v>0</v>
      </c>
      <c r="JP254" s="243">
        <f t="shared" si="1518"/>
        <v>0</v>
      </c>
      <c r="JQ254" s="244">
        <v>0</v>
      </c>
      <c r="JR254" s="243">
        <f t="shared" si="1298"/>
        <v>0</v>
      </c>
      <c r="JS254" s="243">
        <f t="shared" si="1299"/>
        <v>0</v>
      </c>
      <c r="JT254" s="243">
        <f t="shared" si="1300"/>
        <v>0</v>
      </c>
      <c r="JU254" s="243">
        <f t="shared" si="1519"/>
        <v>0</v>
      </c>
      <c r="JV254" s="244">
        <v>1.1202380952380999</v>
      </c>
      <c r="JW254" s="243">
        <f t="shared" si="1520"/>
        <v>0.24645238095238198</v>
      </c>
      <c r="JX254" s="244">
        <v>2.2983333333333298</v>
      </c>
      <c r="JY254" s="243">
        <f t="shared" si="1301"/>
        <v>0</v>
      </c>
      <c r="JZ254" s="243">
        <f t="shared" si="1302"/>
        <v>0.41642719186708949</v>
      </c>
      <c r="KA254" s="243">
        <f t="shared" si="1303"/>
        <v>0.20407255006954506</v>
      </c>
      <c r="KB254" s="243">
        <f t="shared" si="1521"/>
        <v>5.1426282617525354</v>
      </c>
      <c r="KC254" s="244">
        <v>110.933333333333</v>
      </c>
      <c r="KD254" s="243">
        <f t="shared" si="1522"/>
        <v>24.40533333333326</v>
      </c>
      <c r="KE254" s="244">
        <v>57.9</v>
      </c>
      <c r="KF254" s="243">
        <f t="shared" si="1304"/>
        <v>0</v>
      </c>
      <c r="KG254" s="243">
        <f t="shared" si="1305"/>
        <v>21.956156222241745</v>
      </c>
      <c r="KH254" s="243">
        <f t="shared" si="1306"/>
        <v>10.7597411444454</v>
      </c>
      <c r="KI254" s="243">
        <f t="shared" si="1523"/>
        <v>271.14547684002406</v>
      </c>
      <c r="KJ254" s="244">
        <v>24.028194444444399</v>
      </c>
      <c r="KK254" s="243">
        <f t="shared" si="1524"/>
        <v>5.2862027777777678</v>
      </c>
      <c r="KL254" s="244">
        <v>23.2905555555555</v>
      </c>
      <c r="KM254" s="243">
        <f t="shared" si="1307"/>
        <v>0</v>
      </c>
      <c r="KN254" s="243">
        <f t="shared" si="1308"/>
        <v>5.9770778859952394</v>
      </c>
      <c r="KO254" s="243">
        <f t="shared" si="1309"/>
        <v>2.9291015331886459</v>
      </c>
      <c r="KP254" s="243">
        <f t="shared" si="1525"/>
        <v>73.813358636353868</v>
      </c>
      <c r="KQ254" s="243">
        <f t="shared" si="1526"/>
        <v>466.74255753968254</v>
      </c>
      <c r="KR254" s="243">
        <f t="shared" si="1526"/>
        <v>102.68336265873016</v>
      </c>
      <c r="KS254" s="243">
        <f t="shared" si="1527"/>
        <v>674.18048246768399</v>
      </c>
      <c r="KT254" s="243">
        <f t="shared" si="1528"/>
        <v>0</v>
      </c>
      <c r="KU254" s="243">
        <f t="shared" si="1529"/>
        <v>0</v>
      </c>
      <c r="KV254" s="243">
        <f t="shared" si="1530"/>
        <v>0</v>
      </c>
      <c r="KW254" s="243">
        <f t="shared" si="1531"/>
        <v>141.3009980192902</v>
      </c>
      <c r="KX254" s="243">
        <f t="shared" si="1532"/>
        <v>4.5546466267812287</v>
      </c>
      <c r="KY254" s="243">
        <f t="shared" si="1533"/>
        <v>120.52907984533603</v>
      </c>
      <c r="KZ254" s="243">
        <f t="shared" si="1534"/>
        <v>69.245370034269357</v>
      </c>
      <c r="LA254" s="243">
        <f t="shared" si="1534"/>
        <v>1744.9833248635873</v>
      </c>
      <c r="LB254" s="244">
        <v>63.22</v>
      </c>
      <c r="LC254" s="243">
        <f t="shared" si="1535"/>
        <v>13.9084</v>
      </c>
      <c r="LD254" s="243">
        <f t="shared" si="1310"/>
        <v>0</v>
      </c>
      <c r="LE254" s="243">
        <f t="shared" si="1536"/>
        <v>0</v>
      </c>
      <c r="LF254" s="243">
        <f t="shared" si="1537"/>
        <v>0</v>
      </c>
      <c r="LG254" s="244">
        <v>5.5129433549750004</v>
      </c>
      <c r="LH254" s="243">
        <f t="shared" si="1311"/>
        <v>9.3898714807824231</v>
      </c>
      <c r="LI254" s="243">
        <f t="shared" si="1538"/>
        <v>0.30266981171651997</v>
      </c>
      <c r="LJ254" s="243">
        <f t="shared" si="1539"/>
        <v>8.0095157522536624</v>
      </c>
      <c r="LK254" s="243">
        <f t="shared" si="1312"/>
        <v>4.6015607417878703</v>
      </c>
      <c r="LL254" s="243">
        <f t="shared" si="1540"/>
        <v>115.95933069305433</v>
      </c>
      <c r="LM254" s="243">
        <f t="shared" si="1313"/>
        <v>0</v>
      </c>
      <c r="LN254" s="244">
        <v>0</v>
      </c>
      <c r="LO254" s="243">
        <f t="shared" si="1541"/>
        <v>0</v>
      </c>
      <c r="LP254" s="243">
        <f t="shared" si="1542"/>
        <v>0</v>
      </c>
      <c r="LQ254" s="243">
        <f t="shared" si="1314"/>
        <v>0</v>
      </c>
      <c r="LR254" s="243">
        <f t="shared" si="1543"/>
        <v>0</v>
      </c>
      <c r="LS254" s="244">
        <v>338.29176733333401</v>
      </c>
      <c r="LT254" s="243">
        <f t="shared" si="1315"/>
        <v>38.437373950014937</v>
      </c>
      <c r="LU254" s="243">
        <f t="shared" si="1544"/>
        <v>1.2389767804744316</v>
      </c>
      <c r="LV254" s="243">
        <f t="shared" si="1545"/>
        <v>32.786897324206613</v>
      </c>
      <c r="LW254" s="243">
        <f t="shared" si="1316"/>
        <v>18.836457064167448</v>
      </c>
      <c r="LX254" s="243">
        <f t="shared" si="1546"/>
        <v>474.67871801701966</v>
      </c>
      <c r="LY254" s="245">
        <f t="shared" si="1317"/>
        <v>339.69973406991403</v>
      </c>
      <c r="LZ254" s="244">
        <v>38.5973498914625</v>
      </c>
      <c r="MA254" s="249">
        <f t="shared" si="1547"/>
        <v>1.2441333886533832</v>
      </c>
      <c r="MB254" s="249">
        <f t="shared" si="1548"/>
        <v>32.923356042052568</v>
      </c>
      <c r="MC254" s="249">
        <f t="shared" si="1318"/>
        <v>18.914854198068827</v>
      </c>
      <c r="MD254" s="247">
        <f t="shared" si="1549"/>
        <v>476.65432579133443</v>
      </c>
      <c r="ME254" s="250">
        <f t="shared" si="1550"/>
        <v>5291.8471796160084</v>
      </c>
      <c r="MF254" s="251">
        <f t="shared" si="1597"/>
        <v>1533.9154407967758</v>
      </c>
      <c r="MG254" s="252" t="e">
        <f t="shared" si="1551"/>
        <v>#REF!</v>
      </c>
      <c r="MH254" s="252" t="e">
        <f t="shared" si="1598"/>
        <v>#REF!</v>
      </c>
      <c r="MI254" s="252">
        <f t="shared" si="1552"/>
        <v>338.29176733333401</v>
      </c>
      <c r="MJ254" s="252">
        <f t="shared" si="1553"/>
        <v>339.69973406991403</v>
      </c>
      <c r="MK254" s="252">
        <f t="shared" si="1599"/>
        <v>193.69233333333329</v>
      </c>
      <c r="ML254" s="252">
        <f t="shared" si="1554"/>
        <v>269.87914799999999</v>
      </c>
      <c r="MM254" s="252">
        <f t="shared" si="1555"/>
        <v>36.729999999999997</v>
      </c>
      <c r="MN254" s="252">
        <f t="shared" si="1556"/>
        <v>249.3304</v>
      </c>
      <c r="MO254" s="252">
        <f t="shared" si="1557"/>
        <v>53.742100116530402</v>
      </c>
      <c r="MP254" s="253">
        <f t="shared" si="1558"/>
        <v>1.377200002986219</v>
      </c>
      <c r="MQ254" s="254">
        <f t="shared" si="1600"/>
        <v>0</v>
      </c>
      <c r="MR254" s="255">
        <f t="shared" si="1559"/>
        <v>0</v>
      </c>
      <c r="MS254" s="255">
        <f t="shared" si="1601"/>
        <v>0</v>
      </c>
      <c r="MT254" s="255">
        <f t="shared" si="1602"/>
        <v>456.83968592264637</v>
      </c>
      <c r="MU254" s="255">
        <f t="shared" si="1319"/>
        <v>14.725609610933656</v>
      </c>
      <c r="MV254" s="255">
        <f t="shared" si="1560"/>
        <v>475.41213904064307</v>
      </c>
      <c r="MW254" s="255" t="e">
        <f t="shared" si="1320"/>
        <v>#REF!</v>
      </c>
      <c r="MX254" s="255" t="e">
        <f t="shared" si="1321"/>
        <v>#REF!</v>
      </c>
      <c r="MY254" s="256" t="e">
        <f t="shared" si="1561"/>
        <v>#REF!</v>
      </c>
      <c r="MZ254" s="254">
        <f t="shared" si="1562"/>
        <v>316.40148747352941</v>
      </c>
      <c r="NA254" s="255">
        <f t="shared" si="1322"/>
        <v>356.58447638266767</v>
      </c>
      <c r="NB254" s="255">
        <f t="shared" si="1563"/>
        <v>1.0582929212730074</v>
      </c>
      <c r="NC254" s="255">
        <f t="shared" si="1323"/>
        <v>1.3122832223785292</v>
      </c>
      <c r="ND254" s="255">
        <f t="shared" si="1564"/>
        <v>321.78955226647577</v>
      </c>
      <c r="NE254" s="255">
        <f t="shared" si="1630"/>
        <v>0.98325593620117147</v>
      </c>
      <c r="NF254" s="256">
        <f t="shared" si="1603"/>
        <v>3.2887734042919736E-3</v>
      </c>
      <c r="NG254" s="257">
        <f t="shared" si="1604"/>
        <v>1.1256628095145789</v>
      </c>
      <c r="NH254" s="254">
        <f t="shared" si="1565"/>
        <v>271.75642909131568</v>
      </c>
      <c r="NI254" s="255">
        <f t="shared" si="1324"/>
        <v>306.26949558591275</v>
      </c>
      <c r="NJ254" s="255" t="e">
        <f t="shared" si="1566"/>
        <v>#REF!</v>
      </c>
      <c r="NK254" s="255" t="e">
        <f t="shared" si="1325"/>
        <v>#REF!</v>
      </c>
      <c r="NL254" s="255">
        <f t="shared" si="1567"/>
        <v>293.93365996473887</v>
      </c>
      <c r="NM254" s="255">
        <f t="shared" si="1605"/>
        <v>0.92455021695683426</v>
      </c>
      <c r="NN254" s="256" t="e">
        <f t="shared" si="1606"/>
        <v>#REF!</v>
      </c>
      <c r="NO254" s="257" t="e">
        <f t="shared" si="1631"/>
        <v>#REF!</v>
      </c>
      <c r="NP254" s="254">
        <f t="shared" si="1568"/>
        <v>26.186450086926055</v>
      </c>
      <c r="NQ254" s="255">
        <f t="shared" si="1326"/>
        <v>29.512129247965664</v>
      </c>
      <c r="NR254" s="255">
        <f t="shared" si="1569"/>
        <v>23.030387458382155</v>
      </c>
      <c r="NS254" s="255">
        <f t="shared" si="1327"/>
        <v>28.557680448393871</v>
      </c>
      <c r="NT254" s="255">
        <f t="shared" si="1570"/>
        <v>246.62988050711041</v>
      </c>
      <c r="NU254" s="255">
        <f t="shared" si="1571"/>
        <v>0.1061771186568413</v>
      </c>
      <c r="NV254" s="256">
        <f t="shared" si="1572"/>
        <v>9.3380361742981019E-2</v>
      </c>
      <c r="NW254" s="257">
        <f t="shared" si="1328"/>
        <v>1.0358957808877343</v>
      </c>
      <c r="NX254" s="254">
        <f t="shared" si="1573"/>
        <v>18.695746347083805</v>
      </c>
      <c r="NY254" s="255">
        <f t="shared" si="1329"/>
        <v>21.070106133163449</v>
      </c>
      <c r="NZ254" s="255">
        <f t="shared" si="1574"/>
        <v>6.7807512347937096E-2</v>
      </c>
      <c r="OA254" s="255">
        <f t="shared" si="1330"/>
        <v>8.4081315311442001E-2</v>
      </c>
      <c r="OB254" s="255">
        <f t="shared" si="1575"/>
        <v>20.617872991628346</v>
      </c>
      <c r="OC254" s="255">
        <f t="shared" si="1607"/>
        <v>0.90677376636644336</v>
      </c>
      <c r="OD254" s="256">
        <f t="shared" si="1608"/>
        <v>3.2887734042919736E-3</v>
      </c>
      <c r="OE254" s="257">
        <f t="shared" si="1609"/>
        <v>1.1159495739455685</v>
      </c>
      <c r="OF254" s="254">
        <f t="shared" si="1576"/>
        <v>31.910826509046775</v>
      </c>
      <c r="OG254" s="255">
        <f t="shared" si="1331"/>
        <v>35.963501475695715</v>
      </c>
      <c r="OH254" s="255">
        <f t="shared" si="1577"/>
        <v>0.98841896313943989</v>
      </c>
      <c r="OI254" s="255">
        <f t="shared" si="1332"/>
        <v>1.2256395142929055</v>
      </c>
      <c r="OJ254" s="255">
        <f t="shared" si="1578"/>
        <v>300.5433459932251</v>
      </c>
      <c r="OK254" s="255">
        <f t="shared" si="1632"/>
        <v>0.10617711865684132</v>
      </c>
      <c r="OL254" s="256">
        <f t="shared" si="1643"/>
        <v>3.2887734042919754E-3</v>
      </c>
      <c r="OM254" s="257">
        <f t="shared" si="1644"/>
        <v>1.0142737996864488</v>
      </c>
      <c r="ON254" s="280">
        <f t="shared" si="1645"/>
        <v>384.08988430389468</v>
      </c>
      <c r="OO254" s="254">
        <f t="shared" si="1579"/>
        <v>4.3429982136941092</v>
      </c>
      <c r="OP254" s="255">
        <f t="shared" si="1333"/>
        <v>4.8945589868332613</v>
      </c>
      <c r="OQ254" s="255">
        <f t="shared" si="1580"/>
        <v>0.13452179905396627</v>
      </c>
      <c r="OR254" s="255">
        <f t="shared" si="1334"/>
        <v>0.16680703082691817</v>
      </c>
      <c r="OS254" s="255">
        <f t="shared" si="1581"/>
        <v>40.903334622692526</v>
      </c>
      <c r="OT254" s="255">
        <f t="shared" si="1657"/>
        <v>0.1061771186568413</v>
      </c>
      <c r="OU254" s="256">
        <f t="shared" si="1658"/>
        <v>3.2887734042919741E-3</v>
      </c>
      <c r="OV254" s="257">
        <f t="shared" si="1659"/>
        <v>1.0142737996864488</v>
      </c>
      <c r="OW254" s="280">
        <f>CU254*OV254</f>
        <v>52.273847590781827</v>
      </c>
      <c r="OX254" s="254">
        <f t="shared" si="1582"/>
        <v>244.37906863673231</v>
      </c>
      <c r="OY254" s="255">
        <f t="shared" si="1335"/>
        <v>275.41521035359733</v>
      </c>
      <c r="OZ254" s="255">
        <f t="shared" si="1583"/>
        <v>1.6555532645859321</v>
      </c>
      <c r="PA254" s="255">
        <f t="shared" si="1336"/>
        <v>2.0528860480865556</v>
      </c>
      <c r="PB254" s="255">
        <f t="shared" si="1584"/>
        <v>503.39535780281261</v>
      </c>
      <c r="PC254" s="255">
        <f t="shared" si="1218"/>
        <v>0.48546150624706236</v>
      </c>
      <c r="PD254" s="259">
        <f t="shared" si="1337"/>
        <v>3.2887734042919736E-3</v>
      </c>
      <c r="PE254" s="257">
        <f t="shared" si="1219"/>
        <v>1.062442916910407</v>
      </c>
      <c r="PF254" s="254">
        <f t="shared" si="1338"/>
        <v>6.3545288539684597</v>
      </c>
      <c r="PG254" s="255">
        <f t="shared" si="1339"/>
        <v>7.1615540184224544</v>
      </c>
      <c r="PH254" s="255">
        <f t="shared" si="1585"/>
        <v>0.19682777001399512</v>
      </c>
      <c r="PI254" s="255">
        <f t="shared" si="1340"/>
        <v>0.24406643481735396</v>
      </c>
      <c r="PJ254" s="255">
        <f t="shared" si="1341"/>
        <v>59.84838290740182</v>
      </c>
      <c r="PK254" s="255">
        <f t="shared" si="1610"/>
        <v>0.1061771186666859</v>
      </c>
      <c r="PL254" s="259">
        <f t="shared" si="1611"/>
        <v>3.2887734045969055E-3</v>
      </c>
      <c r="PM254" s="257">
        <f t="shared" si="1612"/>
        <v>1.0142737996877724</v>
      </c>
      <c r="PN254" s="254">
        <f t="shared" si="1342"/>
        <v>0.16284174116168446</v>
      </c>
      <c r="PO254" s="255">
        <f t="shared" si="1343"/>
        <v>0.18352264228921839</v>
      </c>
      <c r="PP254" s="255">
        <f t="shared" si="1586"/>
        <v>5.0439265466603296E-3</v>
      </c>
      <c r="PQ254" s="255">
        <f t="shared" si="1344"/>
        <v>6.2544689178588089E-3</v>
      </c>
      <c r="PR254" s="255">
        <f t="shared" si="1345"/>
        <v>1.5336801676911358</v>
      </c>
      <c r="PS254" s="255">
        <f t="shared" si="1613"/>
        <v>0.1061771186666859</v>
      </c>
      <c r="PT254" s="259">
        <f t="shared" si="1614"/>
        <v>3.2887734045969055E-3</v>
      </c>
      <c r="PU254" s="257">
        <f t="shared" si="1615"/>
        <v>1.0142737996877724</v>
      </c>
      <c r="PV254" s="254">
        <f t="shared" si="1346"/>
        <v>42.473487758299449</v>
      </c>
      <c r="PW254" s="255">
        <f t="shared" si="1347"/>
        <v>47.867620703603478</v>
      </c>
      <c r="PX254" s="255">
        <f t="shared" si="1348"/>
        <v>0.14092014989591986</v>
      </c>
      <c r="PY254" s="255">
        <f t="shared" si="1349"/>
        <v>0.17474098587094061</v>
      </c>
      <c r="PZ254" s="255">
        <f t="shared" si="1350"/>
        <v>42.848847449329803</v>
      </c>
      <c r="QA254" s="255">
        <f t="shared" si="1587"/>
        <v>0.99123991161082614</v>
      </c>
      <c r="QB254" s="259">
        <f t="shared" si="1351"/>
        <v>3.2887734042919745E-3</v>
      </c>
      <c r="QC254" s="257">
        <f t="shared" si="1588"/>
        <v>1.1266767743916049</v>
      </c>
      <c r="QD254" s="254">
        <f t="shared" si="1352"/>
        <v>133.64468071001221</v>
      </c>
      <c r="QE254" s="255">
        <f t="shared" si="1353"/>
        <v>150.61755516018377</v>
      </c>
      <c r="QF254" s="255">
        <f t="shared" si="1354"/>
        <v>0.44684550609512635</v>
      </c>
      <c r="QG254" s="255">
        <f t="shared" si="1355"/>
        <v>0.55408842755795673</v>
      </c>
      <c r="QH254" s="255">
        <f t="shared" si="1356"/>
        <v>135.86995854198287</v>
      </c>
      <c r="QI254" s="255">
        <f t="shared" si="1616"/>
        <v>0.9836220025688529</v>
      </c>
      <c r="QJ254" s="259">
        <f t="shared" si="1617"/>
        <v>3.2887734042919741E-3</v>
      </c>
      <c r="QK254" s="257">
        <f t="shared" si="1618"/>
        <v>1.1257092999432745</v>
      </c>
      <c r="QL254" s="254">
        <f t="shared" si="1357"/>
        <v>716.47139760972254</v>
      </c>
      <c r="QM254" s="255">
        <f t="shared" si="1358"/>
        <v>807.46326510615734</v>
      </c>
      <c r="QN254" s="255">
        <f t="shared" si="1359"/>
        <v>4.5546466267812287</v>
      </c>
      <c r="QO254" s="255">
        <f t="shared" si="1360"/>
        <v>5.6477618172087238</v>
      </c>
      <c r="QP254" s="255">
        <f t="shared" si="1589"/>
        <v>1384.9074006853866</v>
      </c>
      <c r="QQ254" s="255">
        <f t="shared" si="1590"/>
        <v>0.51734245716005489</v>
      </c>
      <c r="QR254" s="259">
        <f t="shared" si="1361"/>
        <v>3.2887734042919745E-3</v>
      </c>
      <c r="QS254" s="257">
        <f t="shared" si="1591"/>
        <v>1.066491797676357</v>
      </c>
      <c r="QT254" s="254">
        <f t="shared" si="1362"/>
        <v>86.900009217749471</v>
      </c>
      <c r="QU254" s="255">
        <f t="shared" si="1363"/>
        <v>97.936310388403655</v>
      </c>
      <c r="QV254" s="255">
        <f t="shared" si="1364"/>
        <v>0.30266981171651997</v>
      </c>
      <c r="QW254" s="255">
        <f t="shared" si="1365"/>
        <v>0.37531056652848477</v>
      </c>
      <c r="QX254" s="255">
        <f t="shared" si="1366"/>
        <v>92.03121483575741</v>
      </c>
      <c r="QY254" s="255">
        <f t="shared" si="1619"/>
        <v>0.94424494311886142</v>
      </c>
      <c r="QZ254" s="259">
        <f t="shared" si="1620"/>
        <v>3.2887734042919745E-3</v>
      </c>
      <c r="RA254" s="257">
        <f t="shared" si="1621"/>
        <v>1.1207084133931255</v>
      </c>
      <c r="RB254" s="254">
        <f t="shared" si="1367"/>
        <v>0</v>
      </c>
      <c r="RC254" s="255">
        <f t="shared" si="1368"/>
        <v>0</v>
      </c>
      <c r="RD254" s="255">
        <f t="shared" si="1592"/>
        <v>0</v>
      </c>
      <c r="RE254" s="255">
        <f t="shared" si="1369"/>
        <v>0</v>
      </c>
      <c r="RF254" s="255">
        <f t="shared" si="1370"/>
        <v>0</v>
      </c>
      <c r="RG254" s="255"/>
      <c r="RH254" s="259"/>
      <c r="RI254" s="257"/>
      <c r="RJ254" s="254">
        <f t="shared" si="1371"/>
        <v>40.000014735532069</v>
      </c>
      <c r="RK254" s="255">
        <f t="shared" si="1372"/>
        <v>45.080016606944639</v>
      </c>
      <c r="RL254" s="255">
        <f t="shared" si="1593"/>
        <v>1.2389767804744316</v>
      </c>
      <c r="RM254" s="255">
        <f t="shared" si="1373"/>
        <v>1.5363312077882951</v>
      </c>
      <c r="RN254" s="255">
        <f t="shared" si="1374"/>
        <v>376.72914128334889</v>
      </c>
      <c r="RO254" s="255">
        <f t="shared" si="1625"/>
        <v>0.1061771186568413</v>
      </c>
      <c r="RP254" s="259">
        <f t="shared" si="1626"/>
        <v>3.2887734042919745E-3</v>
      </c>
      <c r="RQ254" s="257">
        <f t="shared" si="1627"/>
        <v>1.0142737996864488</v>
      </c>
      <c r="RR254" s="254">
        <f t="shared" si="1375"/>
        <v>40.166494371304132</v>
      </c>
      <c r="RS254" s="255">
        <f t="shared" si="1376"/>
        <v>45.267639156459758</v>
      </c>
      <c r="RT254" s="255">
        <f t="shared" si="1594"/>
        <v>1.2441333886533832</v>
      </c>
      <c r="RU254" s="255">
        <f t="shared" si="1377"/>
        <v>1.5427254019301953</v>
      </c>
      <c r="RV254" s="255">
        <f t="shared" si="1378"/>
        <v>378.29708396137653</v>
      </c>
      <c r="RW254" s="255">
        <f t="shared" si="1633"/>
        <v>0.1061771186568413</v>
      </c>
      <c r="RX254" s="259">
        <f t="shared" si="1634"/>
        <v>3.2887734042919745E-3</v>
      </c>
      <c r="RY254" s="257">
        <f t="shared" si="1635"/>
        <v>1.0142737996864488</v>
      </c>
      <c r="RZ254" s="281">
        <f t="shared" si="1646"/>
        <v>483.45799415735922</v>
      </c>
      <c r="SA254" s="242" t="e">
        <f t="shared" si="1379"/>
        <v>#REF!</v>
      </c>
      <c r="SB254" s="242">
        <f t="shared" si="1380"/>
        <v>0.31664894831645102</v>
      </c>
      <c r="SC254" s="242">
        <f t="shared" si="1381"/>
        <v>0.14979052991636638</v>
      </c>
      <c r="SD254" s="242">
        <f t="shared" si="1382"/>
        <v>1.8859547799680104E-2</v>
      </c>
      <c r="SE254" s="242">
        <f t="shared" si="1383"/>
        <v>0.19392915050004902</v>
      </c>
      <c r="SF254" s="262">
        <f t="shared" si="1647"/>
        <v>0.56886567410180355</v>
      </c>
      <c r="SG254" s="242">
        <f t="shared" si="1384"/>
        <v>2.637111879184767E-2</v>
      </c>
      <c r="SH254" s="262">
        <f t="shared" si="1636"/>
        <v>4.5595454796182905E-2</v>
      </c>
      <c r="SI254" s="242">
        <f t="shared" si="1385"/>
        <v>0.36781773783438293</v>
      </c>
      <c r="SJ254" s="242">
        <f t="shared" si="1386"/>
        <v>3.4485309189384264E-2</v>
      </c>
      <c r="SK254" s="242">
        <f t="shared" si="1387"/>
        <v>8.1141903975021795E-4</v>
      </c>
      <c r="SL254" s="242">
        <f t="shared" si="1388"/>
        <v>4.101103458785442E-2</v>
      </c>
      <c r="SM254" s="242">
        <f t="shared" si="1389"/>
        <v>0.12945656949347659</v>
      </c>
      <c r="SN254" s="242">
        <f t="shared" si="1390"/>
        <v>1.0307643224541991</v>
      </c>
      <c r="SO254" s="242">
        <f t="shared" si="1391"/>
        <v>8.5958335307252734E-2</v>
      </c>
      <c r="SP254" s="242">
        <f t="shared" si="1392"/>
        <v>0</v>
      </c>
      <c r="SQ254" s="242">
        <f t="shared" si="1393"/>
        <v>0.21675031099299411</v>
      </c>
      <c r="SR254" s="242">
        <f t="shared" si="1394"/>
        <v>0.24403427620455959</v>
      </c>
      <c r="SS254" s="242" t="e">
        <f t="shared" si="1395"/>
        <v>#REF!</v>
      </c>
      <c r="ST254" s="242" t="e">
        <f t="shared" si="1396"/>
        <v>#REF!</v>
      </c>
      <c r="SU254" s="242" t="e">
        <f t="shared" si="1628"/>
        <v>#REF!</v>
      </c>
      <c r="SV254" s="242" t="e">
        <f t="shared" si="1629"/>
        <v>#REF!</v>
      </c>
      <c r="SW254" s="242" t="e">
        <f t="shared" si="1397"/>
        <v>#REF!</v>
      </c>
      <c r="SX254" s="242" t="e">
        <f t="shared" si="1397"/>
        <v>#REF!</v>
      </c>
      <c r="SY254" s="242" t="e">
        <f t="shared" si="1397"/>
        <v>#REF!</v>
      </c>
      <c r="SZ254" s="263" t="e">
        <f t="shared" si="1222"/>
        <v>#REF!</v>
      </c>
      <c r="TA254" s="264">
        <f t="shared" si="1398"/>
        <v>522.51913999999999</v>
      </c>
      <c r="TB254" s="264">
        <f t="shared" si="1399"/>
        <v>604.62621999999999</v>
      </c>
      <c r="TC254" s="264">
        <f t="shared" si="1400"/>
        <v>310.80324000000002</v>
      </c>
      <c r="TD254" s="264">
        <f t="shared" si="1401"/>
        <v>36.324860000000001</v>
      </c>
      <c r="TE254" s="264">
        <f t="shared" si="1401"/>
        <v>346.62648000000002</v>
      </c>
      <c r="TF254" s="264">
        <f t="shared" si="1648"/>
        <v>47.135399999999997</v>
      </c>
      <c r="TG254" s="264">
        <f t="shared" si="1403"/>
        <v>744.12228000000005</v>
      </c>
      <c r="TH254" s="264">
        <f t="shared" si="1404"/>
        <v>73.079600000000013</v>
      </c>
      <c r="TI254" s="264">
        <f t="shared" si="1405"/>
        <v>1.7195200000000002</v>
      </c>
      <c r="TJ254" s="264">
        <f t="shared" si="1406"/>
        <v>78.238160000000008</v>
      </c>
      <c r="TK254" s="264">
        <f t="shared" si="1407"/>
        <v>247.18100000000001</v>
      </c>
      <c r="TL254" s="264">
        <f t="shared" si="1408"/>
        <v>2077.3951000000002</v>
      </c>
      <c r="TM254" s="264">
        <f t="shared" si="1409"/>
        <v>164.85898</v>
      </c>
      <c r="TN254" s="264">
        <f t="shared" si="1410"/>
        <v>0</v>
      </c>
      <c r="TO254" s="264">
        <f t="shared" si="1411"/>
        <v>459.32678000000004</v>
      </c>
      <c r="TP254" s="264">
        <f t="shared" si="1411"/>
        <v>436.18374000000006</v>
      </c>
      <c r="TQ254" s="264"/>
      <c r="TR254" s="264"/>
      <c r="TS254" s="264" t="e">
        <f t="shared" si="1412"/>
        <v>#REF!</v>
      </c>
      <c r="TT254" s="264">
        <f t="shared" si="1413"/>
        <v>680.60524951137984</v>
      </c>
      <c r="TU254" s="264">
        <f t="shared" si="1414"/>
        <v>321.95976500223793</v>
      </c>
      <c r="TV254" s="264">
        <f t="shared" si="1415"/>
        <v>40.536712040632416</v>
      </c>
      <c r="TW254" s="264">
        <f t="shared" si="1415"/>
        <v>351.57415694153889</v>
      </c>
      <c r="TX254" s="264">
        <f t="shared" si="1416"/>
        <v>47.808201257740642</v>
      </c>
      <c r="TY254" s="264">
        <f t="shared" si="1417"/>
        <v>790.58744570122269</v>
      </c>
      <c r="TZ254" s="264">
        <f t="shared" si="1418"/>
        <v>74.122723571662533</v>
      </c>
      <c r="UA254" s="264">
        <f t="shared" si="1419"/>
        <v>1.7440640840391186</v>
      </c>
      <c r="UB254" s="264">
        <f t="shared" si="1420"/>
        <v>88.149117743134298</v>
      </c>
      <c r="UC254" s="264">
        <f t="shared" si="1421"/>
        <v>278.25395046927861</v>
      </c>
      <c r="UD254" s="264">
        <f t="shared" si="1422"/>
        <v>2215.5248346830558</v>
      </c>
      <c r="UE254" s="264">
        <f t="shared" si="1423"/>
        <v>184.75884590940905</v>
      </c>
      <c r="UF254" s="264">
        <f t="shared" si="1424"/>
        <v>0</v>
      </c>
      <c r="UG254" s="264">
        <f t="shared" si="1425"/>
        <v>465.88311844834158</v>
      </c>
      <c r="UH254" s="264">
        <f t="shared" si="1425"/>
        <v>442.4097393312461</v>
      </c>
      <c r="UI254" s="191"/>
      <c r="UJ254" s="282" t="e">
        <f t="shared" si="1649"/>
        <v>#REF!</v>
      </c>
      <c r="UK254" s="282">
        <f t="shared" si="1650"/>
        <v>340.04772647999999</v>
      </c>
      <c r="UL254" s="283" t="e">
        <f t="shared" si="1651"/>
        <v>#REF!</v>
      </c>
      <c r="UM254" s="284">
        <v>487.79</v>
      </c>
      <c r="UN254" s="282">
        <f t="shared" si="1652"/>
        <v>512.17950000000008</v>
      </c>
      <c r="UO254" s="283">
        <f t="shared" si="1653"/>
        <v>1.5061988659704333</v>
      </c>
      <c r="UP254" s="283" t="e">
        <f t="shared" si="1656"/>
        <v>#REF!</v>
      </c>
      <c r="UQ254" s="283" t="e">
        <f t="shared" si="1654"/>
        <v>#REF!</v>
      </c>
      <c r="UR254" s="285" t="e">
        <f t="shared" si="1655"/>
        <v>#REF!</v>
      </c>
      <c r="US254" s="293" t="e">
        <f t="shared" si="1662"/>
        <v>#REF!</v>
      </c>
      <c r="UT254" s="282">
        <f t="shared" si="1663"/>
        <v>46.279799999999994</v>
      </c>
      <c r="UU254" s="283" t="e">
        <f t="shared" si="1664"/>
        <v>#REF!</v>
      </c>
      <c r="UV254" s="290">
        <v>75.55</v>
      </c>
      <c r="UW254" s="282">
        <f t="shared" si="1665"/>
        <v>79.327500000000001</v>
      </c>
      <c r="UX254" s="283">
        <f t="shared" si="1666"/>
        <v>1.6324616787453707</v>
      </c>
      <c r="UY254" s="283" t="e">
        <f t="shared" si="1670"/>
        <v>#REF!</v>
      </c>
      <c r="UZ254" s="283" t="e">
        <f t="shared" si="1667"/>
        <v>#REF!</v>
      </c>
      <c r="VA254" s="285" t="e">
        <f t="shared" si="1668"/>
        <v>#REF!</v>
      </c>
      <c r="VB254" s="128">
        <v>3.5939999999999999</v>
      </c>
      <c r="VC254" s="129">
        <v>1.0574367722239848</v>
      </c>
      <c r="VD254" s="130">
        <f t="shared" si="1637"/>
        <v>3.8004277593730014</v>
      </c>
      <c r="VE254" s="128">
        <f>'[1]17% Управителю (Форма)'!AY9</f>
        <v>0.28999999999999998</v>
      </c>
      <c r="VF254" s="128">
        <f>'[1]17% Управителю (Форма)'!AY10</f>
        <v>0.24</v>
      </c>
      <c r="VG254" s="128">
        <f>'[1]17% Управителю (Форма)'!AY11</f>
        <v>0.26600000000000001</v>
      </c>
      <c r="VH254" s="128">
        <f>'[1]17% Управителю (Форма)'!AY12</f>
        <v>7.0000000000000001E-3</v>
      </c>
      <c r="VI254" s="128">
        <f>'[1]17% Управителю (Форма)'!AY13</f>
        <v>0.17799999999999999</v>
      </c>
      <c r="VJ254" s="128">
        <f t="shared" si="1660"/>
        <v>0.18822374545586928</v>
      </c>
      <c r="VK254" s="128">
        <f>'[1]17% Управителю (Форма)'!AY14</f>
        <v>2.8000000000000001E-2</v>
      </c>
      <c r="VL254" s="128">
        <v>0.34300000000000003</v>
      </c>
      <c r="VM254" s="131">
        <v>5.0000000000000001E-3</v>
      </c>
      <c r="VN254" s="128">
        <v>0</v>
      </c>
      <c r="VO254" s="132">
        <v>4.9000000000000002E-2</v>
      </c>
      <c r="VP254" s="128">
        <v>2.7E-2</v>
      </c>
      <c r="VQ254" s="128">
        <v>0.39800000000000002</v>
      </c>
      <c r="VR254" s="128">
        <v>5.2999999999999999E-2</v>
      </c>
      <c r="VS254" s="128">
        <v>1E-3</v>
      </c>
      <c r="VT254" s="128">
        <v>0.317</v>
      </c>
      <c r="VU254" s="128">
        <v>0.35799999999999998</v>
      </c>
      <c r="VV254" s="128">
        <v>0.435</v>
      </c>
    </row>
    <row r="255" spans="1:594" ht="23.1" customHeight="1" thickBot="1" x14ac:dyDescent="0.35">
      <c r="A255" s="275">
        <v>11</v>
      </c>
      <c r="B255" s="294" t="s">
        <v>220</v>
      </c>
      <c r="C255" s="277" t="s">
        <v>216</v>
      </c>
      <c r="D255" s="295">
        <v>6107.2</v>
      </c>
      <c r="E255" s="296"/>
      <c r="F255" s="240">
        <f t="shared" si="1426"/>
        <v>6107.2</v>
      </c>
      <c r="G255" s="297">
        <v>5388.6</v>
      </c>
      <c r="H255" s="268">
        <f>2061</f>
        <v>2061</v>
      </c>
      <c r="I255" s="269">
        <v>3.5356000000000001</v>
      </c>
      <c r="J255" s="269">
        <v>4.0145</v>
      </c>
      <c r="K255" s="269">
        <f t="shared" si="1640"/>
        <v>2.8795000000000002</v>
      </c>
      <c r="L255" s="269">
        <f t="shared" si="1221"/>
        <v>3.2116000000000002</v>
      </c>
      <c r="M255" s="269">
        <v>0.47639999999999999</v>
      </c>
      <c r="N255" s="269">
        <v>0.33210000000000001</v>
      </c>
      <c r="O255" s="269">
        <v>0.32400000000000001</v>
      </c>
      <c r="P255" s="269">
        <v>1.83E-2</v>
      </c>
      <c r="Q255" s="269">
        <v>0.17929999999999999</v>
      </c>
      <c r="R255" s="269">
        <v>0</v>
      </c>
      <c r="S255" s="269">
        <v>0.48799999999999999</v>
      </c>
      <c r="T255" s="269">
        <v>3.0700000000000002E-2</v>
      </c>
      <c r="U255" s="269">
        <v>8.0000000000000004E-4</v>
      </c>
      <c r="V255" s="269">
        <v>3.7199999999999997E-2</v>
      </c>
      <c r="W255" s="269">
        <v>0.1036</v>
      </c>
      <c r="X255" s="269">
        <v>1.3587</v>
      </c>
      <c r="Y255" s="269">
        <v>8.7999999999999995E-2</v>
      </c>
      <c r="Z255" s="269">
        <v>2.0000000000000001E-4</v>
      </c>
      <c r="AA255" s="269">
        <v>0.27760000000000001</v>
      </c>
      <c r="AB255" s="269">
        <v>0.29959999999999998</v>
      </c>
      <c r="AC255" s="244">
        <v>777.14</v>
      </c>
      <c r="AD255" s="243">
        <f t="shared" si="1661"/>
        <v>170.9708</v>
      </c>
      <c r="AE255" s="243">
        <f t="shared" si="1223"/>
        <v>0</v>
      </c>
      <c r="AF255" s="243">
        <f t="shared" si="1427"/>
        <v>0</v>
      </c>
      <c r="AG255" s="243">
        <f t="shared" si="1428"/>
        <v>0</v>
      </c>
      <c r="AH255" s="244">
        <v>20.863372064583299</v>
      </c>
      <c r="AI255" s="243">
        <f t="shared" si="1224"/>
        <v>110.09674546071207</v>
      </c>
      <c r="AJ255" s="243">
        <f t="shared" si="1429"/>
        <v>3.5488197349021293</v>
      </c>
      <c r="AK255" s="243">
        <f t="shared" si="1430"/>
        <v>93.912000696090061</v>
      </c>
      <c r="AL255" s="243">
        <f t="shared" si="1225"/>
        <v>53.953545876264769</v>
      </c>
      <c r="AM255" s="243">
        <f t="shared" si="1431"/>
        <v>1359.6293560818719</v>
      </c>
      <c r="AN255" s="244">
        <v>1065.6099999999999</v>
      </c>
      <c r="AO255" s="244">
        <v>234.4342</v>
      </c>
      <c r="AP255" s="243">
        <f t="shared" si="1432"/>
        <v>0</v>
      </c>
      <c r="AQ255" s="243">
        <f t="shared" si="1433"/>
        <v>0</v>
      </c>
      <c r="AR255" s="243">
        <f t="shared" si="1434"/>
        <v>0</v>
      </c>
      <c r="AS255" s="244">
        <v>119.999777915392</v>
      </c>
      <c r="AT255" s="244" t="e">
        <f t="shared" si="1226"/>
        <v>#REF!</v>
      </c>
      <c r="AU255" s="243">
        <f t="shared" si="1227"/>
        <v>161.34818128996275</v>
      </c>
      <c r="AV255" s="243">
        <f t="shared" si="1435"/>
        <v>5.2008404749504296</v>
      </c>
      <c r="AW255" s="243">
        <f t="shared" si="1436"/>
        <v>137.62923191061097</v>
      </c>
      <c r="AX255" s="243">
        <f t="shared" si="1228"/>
        <v>79.069607960267732</v>
      </c>
      <c r="AY255" s="243">
        <f t="shared" si="1437"/>
        <v>1992.5541205987467</v>
      </c>
      <c r="AZ255" s="244">
        <v>242</v>
      </c>
      <c r="BA255" s="243">
        <f t="shared" si="1438"/>
        <v>1233.5143333333333</v>
      </c>
      <c r="BB255" s="243">
        <f t="shared" si="1439"/>
        <v>128.6379233333333</v>
      </c>
      <c r="BC255" s="243">
        <f t="shared" si="1440"/>
        <v>102.91033866666665</v>
      </c>
      <c r="BD255" s="243">
        <f t="shared" si="1441"/>
        <v>25.727584666666658</v>
      </c>
      <c r="BE255" s="244">
        <v>48.23922125</v>
      </c>
      <c r="BF255" s="243">
        <f t="shared" si="1442"/>
        <v>38.591377000000001</v>
      </c>
      <c r="BG255" s="243">
        <f t="shared" si="1443"/>
        <v>9.6478442499999986</v>
      </c>
      <c r="BH255" s="243">
        <f t="shared" si="1229"/>
        <v>160.25144531282635</v>
      </c>
      <c r="BI255" s="243">
        <f t="shared" si="1444"/>
        <v>5.1654886735565571</v>
      </c>
      <c r="BJ255" s="243">
        <f t="shared" si="1445"/>
        <v>136.69372133382453</v>
      </c>
      <c r="BK255" s="243">
        <f t="shared" si="1230"/>
        <v>78.532146161474643</v>
      </c>
      <c r="BL255" s="243">
        <f t="shared" si="1446"/>
        <v>1979.0100832691608</v>
      </c>
      <c r="BM255" s="244">
        <v>40.200000000000003</v>
      </c>
      <c r="BN255" s="243">
        <f t="shared" si="1447"/>
        <v>8.8440000000000012</v>
      </c>
      <c r="BO255" s="243">
        <f t="shared" si="1231"/>
        <v>0</v>
      </c>
      <c r="BP255" s="243">
        <f t="shared" si="1448"/>
        <v>0</v>
      </c>
      <c r="BQ255" s="243">
        <f t="shared" si="1449"/>
        <v>0</v>
      </c>
      <c r="BR255" s="244">
        <v>5.78908439323334</v>
      </c>
      <c r="BS255" s="243">
        <f t="shared" si="1232"/>
        <v>6.2302425692159584</v>
      </c>
      <c r="BT255" s="243">
        <f t="shared" si="1450"/>
        <v>0.20082344569168828</v>
      </c>
      <c r="BU255" s="243">
        <f t="shared" si="1451"/>
        <v>5.3143673053061278</v>
      </c>
      <c r="BV255" s="243">
        <f t="shared" si="1233"/>
        <v>3.0531663481224651</v>
      </c>
      <c r="BW255" s="243">
        <f t="shared" si="1452"/>
        <v>76.939791972686123</v>
      </c>
      <c r="BX255" s="244">
        <v>688.58</v>
      </c>
      <c r="BY255" s="243">
        <f t="shared" si="1234"/>
        <v>78.237809814691602</v>
      </c>
      <c r="BZ255" s="243">
        <f t="shared" si="1453"/>
        <v>2.521890018855979</v>
      </c>
      <c r="CA255" s="243">
        <f t="shared" si="1454"/>
        <v>66.736479984322685</v>
      </c>
      <c r="CB255" s="243">
        <f t="shared" si="1235"/>
        <v>38.34089049073458</v>
      </c>
      <c r="CC255" s="243">
        <f t="shared" si="1455"/>
        <v>966.19044036651144</v>
      </c>
      <c r="CD255" s="245">
        <f>343.18+343.18</f>
        <v>686.36</v>
      </c>
      <c r="CE255" s="243">
        <f t="shared" si="1236"/>
        <v>89.171110000000013</v>
      </c>
      <c r="CF255" s="243">
        <f t="shared" si="1456"/>
        <v>2.8743101680880692</v>
      </c>
      <c r="CG255" s="243">
        <f t="shared" si="1457"/>
        <v>76.062533087133488</v>
      </c>
      <c r="CH255" s="243">
        <f t="shared" si="1237"/>
        <v>38.776555500000001</v>
      </c>
      <c r="CI255" s="243">
        <f t="shared" si="1641"/>
        <v>977.16919859999996</v>
      </c>
      <c r="CJ255" s="245">
        <f>1151.81+1151.81</f>
        <v>2303.62</v>
      </c>
      <c r="CK255" s="243">
        <f t="shared" si="1238"/>
        <v>89.171110000000013</v>
      </c>
      <c r="CL255" s="243">
        <f t="shared" si="1459"/>
        <v>2.8743101680880692</v>
      </c>
      <c r="CM255" s="243">
        <f t="shared" si="1460"/>
        <v>76.062533087133488</v>
      </c>
      <c r="CN255" s="243">
        <f t="shared" si="1239"/>
        <v>119.63955550000001</v>
      </c>
      <c r="CO255" s="243">
        <f t="shared" si="1642"/>
        <v>3014.9167985999998</v>
      </c>
      <c r="CP255" s="244">
        <v>0</v>
      </c>
      <c r="CQ255" s="243">
        <f t="shared" si="1240"/>
        <v>0</v>
      </c>
      <c r="CR255" s="243">
        <f t="shared" si="1595"/>
        <v>0</v>
      </c>
      <c r="CS255" s="243">
        <f t="shared" si="1462"/>
        <v>0</v>
      </c>
      <c r="CT255" s="243">
        <f t="shared" si="1241"/>
        <v>0</v>
      </c>
      <c r="CU255" s="243">
        <f t="shared" si="1463"/>
        <v>0</v>
      </c>
      <c r="CV255" s="245"/>
      <c r="CW255" s="243">
        <f t="shared" si="1242"/>
        <v>0</v>
      </c>
      <c r="CX255" s="243">
        <f t="shared" si="1596"/>
        <v>0</v>
      </c>
      <c r="CY255" s="243">
        <f t="shared" si="1464"/>
        <v>0</v>
      </c>
      <c r="CZ255" s="243">
        <f t="shared" si="1243"/>
        <v>0</v>
      </c>
      <c r="DA255" s="243">
        <f t="shared" si="1465"/>
        <v>0</v>
      </c>
      <c r="DB255" s="244">
        <v>57.13</v>
      </c>
      <c r="DC255" s="243">
        <f t="shared" si="1466"/>
        <v>12.5686</v>
      </c>
      <c r="DD255" s="243">
        <f t="shared" si="1244"/>
        <v>0</v>
      </c>
      <c r="DE255" s="244">
        <v>2.3629262462049998</v>
      </c>
      <c r="DF255" s="244">
        <v>0.18778372274999999</v>
      </c>
      <c r="DG255" s="243">
        <f t="shared" si="1245"/>
        <v>8.2091082700540294</v>
      </c>
      <c r="DH255" s="243">
        <f t="shared" si="1246"/>
        <v>4.0229209119504521</v>
      </c>
      <c r="DI255" s="243">
        <f t="shared" si="1467"/>
        <v>101.37760698115137</v>
      </c>
      <c r="DJ255" s="244">
        <v>313.27</v>
      </c>
      <c r="DK255" s="243">
        <f t="shared" si="1468"/>
        <v>68.919399999999996</v>
      </c>
      <c r="DL255" s="243">
        <f t="shared" si="1247"/>
        <v>0</v>
      </c>
      <c r="DM255" s="244">
        <v>13.14852073022</v>
      </c>
      <c r="DN255" s="244">
        <v>12.7917928968333</v>
      </c>
      <c r="DO255" s="243">
        <f t="shared" si="1248"/>
        <v>46.372498350922108</v>
      </c>
      <c r="DP255" s="243">
        <f t="shared" si="1249"/>
        <v>22.725110598898773</v>
      </c>
      <c r="DQ255" s="243">
        <f t="shared" si="1469"/>
        <v>572.672787092249</v>
      </c>
      <c r="DR255" s="244">
        <v>62.17</v>
      </c>
      <c r="DS255" s="243">
        <f t="shared" si="1470"/>
        <v>13.6774</v>
      </c>
      <c r="DT255" s="243">
        <f t="shared" si="1250"/>
        <v>0</v>
      </c>
      <c r="DU255" s="244">
        <v>2.6297268863500101</v>
      </c>
      <c r="DV255" s="244">
        <v>0</v>
      </c>
      <c r="DW255" s="243">
        <f t="shared" si="1251"/>
        <v>8.9167250401372016</v>
      </c>
      <c r="DX255" s="243">
        <f t="shared" si="1252"/>
        <v>4.369692596324362</v>
      </c>
      <c r="DY255" s="243">
        <f t="shared" si="1253"/>
        <v>110.11625342737391</v>
      </c>
      <c r="DZ255" s="244">
        <v>279.06</v>
      </c>
      <c r="EA255" s="243">
        <f t="shared" si="1471"/>
        <v>61.3932</v>
      </c>
      <c r="EB255" s="243">
        <f t="shared" si="1254"/>
        <v>0</v>
      </c>
      <c r="EC255" s="244">
        <v>11.547735839605</v>
      </c>
      <c r="ED255" s="244">
        <v>0.16032539600000001</v>
      </c>
      <c r="EE255" s="243">
        <f t="shared" si="1255"/>
        <v>40.013253043441857</v>
      </c>
      <c r="EF255" s="243">
        <f t="shared" si="1256"/>
        <v>19.608725713952346</v>
      </c>
      <c r="EG255" s="243">
        <f t="shared" si="1257"/>
        <v>494.1398879915991</v>
      </c>
      <c r="EH255" s="244">
        <v>36.229999999999997</v>
      </c>
      <c r="EI255" s="243">
        <f t="shared" si="1472"/>
        <v>7.9705999999999992</v>
      </c>
      <c r="EJ255" s="243">
        <f t="shared" si="1258"/>
        <v>0</v>
      </c>
      <c r="EK255" s="244">
        <v>1.52822436422</v>
      </c>
      <c r="EL255" s="244">
        <v>0</v>
      </c>
      <c r="EM255" s="243">
        <f t="shared" si="1259"/>
        <v>5.1957986924646082</v>
      </c>
      <c r="EN255" s="243">
        <f t="shared" si="1260"/>
        <v>2.5462311528342303</v>
      </c>
      <c r="EO255" s="243">
        <f t="shared" si="1473"/>
        <v>64.165025051422603</v>
      </c>
      <c r="EP255" s="244">
        <v>0</v>
      </c>
      <c r="EQ255" s="244">
        <v>708.43520000000001</v>
      </c>
      <c r="ER255" s="244">
        <v>0</v>
      </c>
      <c r="ES255" s="244">
        <v>0</v>
      </c>
      <c r="ET255" s="244">
        <v>0</v>
      </c>
      <c r="EU255" s="243">
        <f t="shared" si="1261"/>
        <v>80.493796572123799</v>
      </c>
      <c r="EV255" s="243">
        <f t="shared" si="1474"/>
        <v>2.5946087018011545</v>
      </c>
      <c r="EW255" s="243">
        <f t="shared" si="1475"/>
        <v>68.660825967918953</v>
      </c>
      <c r="EX255" s="243">
        <f t="shared" si="1262"/>
        <v>39.446449828606191</v>
      </c>
      <c r="EY255" s="243">
        <f t="shared" si="1476"/>
        <v>994.0505356808759</v>
      </c>
      <c r="EZ255" s="245">
        <f t="shared" si="1477"/>
        <v>747.86</v>
      </c>
      <c r="FA255" s="245">
        <f t="shared" si="1477"/>
        <v>164.5292</v>
      </c>
      <c r="FB255" s="245">
        <f t="shared" si="1477"/>
        <v>0</v>
      </c>
      <c r="FC255" s="245">
        <f t="shared" si="1478"/>
        <v>0</v>
      </c>
      <c r="FD255" s="245">
        <f t="shared" si="1479"/>
        <v>0</v>
      </c>
      <c r="FE255" s="245">
        <f t="shared" si="1480"/>
        <v>44.357036082183306</v>
      </c>
      <c r="FF255" s="245">
        <f t="shared" si="1481"/>
        <v>189.2011799691436</v>
      </c>
      <c r="FG255" s="245">
        <f t="shared" si="1482"/>
        <v>6.0986442290509792</v>
      </c>
      <c r="FH255" s="245">
        <f t="shared" si="1483"/>
        <v>161.38770742595534</v>
      </c>
      <c r="FI255" s="245">
        <f t="shared" si="1484"/>
        <v>92.719130802566355</v>
      </c>
      <c r="FJ255" s="245">
        <f t="shared" si="1484"/>
        <v>2336.5220962246717</v>
      </c>
      <c r="FK255" s="244">
        <f t="shared" si="1263"/>
        <v>133.78840029009709</v>
      </c>
      <c r="FL255" s="244">
        <v>15.2013003823934</v>
      </c>
      <c r="FM255" s="243">
        <f t="shared" si="1485"/>
        <v>0.48999336508510882</v>
      </c>
      <c r="FN255" s="243">
        <f t="shared" si="1486"/>
        <v>12.966636989303517</v>
      </c>
      <c r="FO255" s="244">
        <v>7.4494850191196704</v>
      </c>
      <c r="FP255" s="244">
        <f t="shared" si="1487"/>
        <v>187.7270228299322</v>
      </c>
      <c r="FQ255" s="244">
        <f t="shared" si="1264"/>
        <v>3.4056000073844568</v>
      </c>
      <c r="FR255" s="244">
        <v>0.38695095077210701</v>
      </c>
      <c r="FS255" s="243">
        <f t="shared" si="1488"/>
        <v>1.2472840725607351E-2</v>
      </c>
      <c r="FT255" s="243">
        <f t="shared" si="1489"/>
        <v>0.33006732221008739</v>
      </c>
      <c r="FU255" s="244">
        <v>0.189627547538605</v>
      </c>
      <c r="FV255" s="244">
        <f t="shared" si="1490"/>
        <v>4.7786142068342023</v>
      </c>
      <c r="FW255" s="270">
        <v>1.9949999999999999E-2</v>
      </c>
      <c r="FX255" s="243">
        <f t="shared" si="1491"/>
        <v>87.361459040835001</v>
      </c>
      <c r="FY255" s="243">
        <f t="shared" si="1492"/>
        <v>19.2195209889837</v>
      </c>
      <c r="FZ255" s="243">
        <f t="shared" si="1265"/>
        <v>0</v>
      </c>
      <c r="GA255" s="243">
        <f t="shared" si="1493"/>
        <v>0</v>
      </c>
      <c r="GB255" s="243">
        <f t="shared" si="1494"/>
        <v>0</v>
      </c>
      <c r="GC255" s="243">
        <f t="shared" si="1495"/>
        <v>1.5534573357895718</v>
      </c>
      <c r="GD255" s="243">
        <f t="shared" si="1266"/>
        <v>12.286446810870402</v>
      </c>
      <c r="GE255" s="243">
        <f t="shared" si="1496"/>
        <v>0.39603700120092727</v>
      </c>
      <c r="GF255" s="243">
        <f t="shared" si="1497"/>
        <v>10.480280744235834</v>
      </c>
      <c r="GG255" s="243">
        <f t="shared" si="1267"/>
        <v>6.021044208823934</v>
      </c>
      <c r="GH255" s="247">
        <f t="shared" si="1498"/>
        <v>151.73031406236314</v>
      </c>
      <c r="GI255" s="244">
        <v>204</v>
      </c>
      <c r="GJ255" s="244">
        <v>3994.05</v>
      </c>
      <c r="GK255" s="244">
        <v>878.69100000000003</v>
      </c>
      <c r="GL255" s="244">
        <v>2449.8440609306899</v>
      </c>
      <c r="GM255" s="244">
        <v>71.022008333333304</v>
      </c>
      <c r="GN255" s="271">
        <v>241.92</v>
      </c>
      <c r="GO255" s="243">
        <f t="shared" si="1499"/>
        <v>53.2224</v>
      </c>
      <c r="GP255" s="243">
        <f t="shared" si="1268"/>
        <v>0</v>
      </c>
      <c r="GQ255" s="243">
        <f t="shared" si="1500"/>
        <v>0</v>
      </c>
      <c r="GR255" s="243">
        <f t="shared" si="1501"/>
        <v>0</v>
      </c>
      <c r="GS255" s="244">
        <v>4.7987320854166704</v>
      </c>
      <c r="GT255" s="244">
        <v>2.4817415610000002</v>
      </c>
      <c r="GU255" s="245"/>
      <c r="GV255" s="243">
        <f t="shared" si="1269"/>
        <v>34.361879915130928</v>
      </c>
      <c r="GW255" s="243">
        <f t="shared" si="1502"/>
        <v>1.1076087404842443</v>
      </c>
      <c r="GX255" s="243">
        <f t="shared" si="1503"/>
        <v>29.310520279278268</v>
      </c>
      <c r="GY255" s="243">
        <f t="shared" si="1270"/>
        <v>16.839237678077378</v>
      </c>
      <c r="GZ255" s="243">
        <f t="shared" si="1504"/>
        <v>424.34878948754994</v>
      </c>
      <c r="HA255" s="244">
        <v>0</v>
      </c>
      <c r="HB255" s="244">
        <v>44</v>
      </c>
      <c r="HC255" s="244">
        <v>0</v>
      </c>
      <c r="HD255" s="244">
        <v>0</v>
      </c>
      <c r="HE255" s="244">
        <v>215.96</v>
      </c>
      <c r="HF255" s="243">
        <f t="shared" si="1505"/>
        <v>47.511200000000002</v>
      </c>
      <c r="HG255" s="243">
        <f t="shared" si="1271"/>
        <v>0</v>
      </c>
      <c r="HH255" s="244">
        <v>9.1983779759800193</v>
      </c>
      <c r="HI255" s="244">
        <v>208.23561691340001</v>
      </c>
      <c r="HJ255" s="243">
        <f t="shared" si="1272"/>
        <v>54.641391235081642</v>
      </c>
      <c r="HK255" s="243">
        <f t="shared" si="1273"/>
        <v>26.777329306223084</v>
      </c>
      <c r="HL255" s="243">
        <f t="shared" si="1274"/>
        <v>674.78869851682168</v>
      </c>
      <c r="HM255" s="244">
        <v>144.88</v>
      </c>
      <c r="HN255" s="243">
        <f t="shared" si="1506"/>
        <v>31.8736</v>
      </c>
      <c r="HO255" s="243">
        <f t="shared" si="1275"/>
        <v>0</v>
      </c>
      <c r="HP255" s="244">
        <v>6.2514048706749996</v>
      </c>
      <c r="HQ255" s="244">
        <v>143.87698964876699</v>
      </c>
      <c r="HR255" s="243">
        <f t="shared" si="1276"/>
        <v>37.140973189838746</v>
      </c>
      <c r="HS255" s="243">
        <f t="shared" si="1277"/>
        <v>18.201148385464037</v>
      </c>
      <c r="HT255" s="243">
        <f t="shared" si="1278"/>
        <v>458.66893931369373</v>
      </c>
      <c r="HU255" s="244">
        <v>102.26</v>
      </c>
      <c r="HV255" s="243">
        <f t="shared" si="1507"/>
        <v>22.497200000000003</v>
      </c>
      <c r="HW255" s="243">
        <f t="shared" si="1279"/>
        <v>0</v>
      </c>
      <c r="HX255" s="244">
        <v>4.1764466994500102</v>
      </c>
      <c r="HY255" s="244">
        <v>236.06352287163699</v>
      </c>
      <c r="HZ255" s="243">
        <f t="shared" si="1280"/>
        <v>41.471694118045029</v>
      </c>
      <c r="IA255" s="243">
        <f t="shared" si="1281"/>
        <v>20.323443184456604</v>
      </c>
      <c r="IB255" s="243">
        <f t="shared" si="1282"/>
        <v>512.15076824830635</v>
      </c>
      <c r="IC255" s="244">
        <v>53.17</v>
      </c>
      <c r="ID255" s="243">
        <f t="shared" si="1508"/>
        <v>11.6974</v>
      </c>
      <c r="IE255" s="243">
        <f t="shared" si="1283"/>
        <v>0</v>
      </c>
      <c r="IF255" s="244">
        <v>2.3404322935199899</v>
      </c>
      <c r="IG255" s="244">
        <v>4.8660791813631699</v>
      </c>
      <c r="IH255" s="243">
        <f t="shared" si="1284"/>
        <v>8.1891791492242429</v>
      </c>
      <c r="II255" s="243">
        <f t="shared" si="1285"/>
        <v>4.0131545312053714</v>
      </c>
      <c r="IJ255" s="243">
        <f t="shared" si="1509"/>
        <v>101.13149418637535</v>
      </c>
      <c r="IK255" s="244">
        <v>90.91</v>
      </c>
      <c r="IL255" s="243">
        <f t="shared" si="1510"/>
        <v>20.0002</v>
      </c>
      <c r="IM255" s="243">
        <f t="shared" si="1286"/>
        <v>0</v>
      </c>
      <c r="IN255" s="244">
        <v>4.1758592415449902</v>
      </c>
      <c r="IO255" s="244">
        <v>185.12589466591999</v>
      </c>
      <c r="IP255" s="243">
        <f t="shared" si="1287"/>
        <v>34.11067087906882</v>
      </c>
      <c r="IQ255" s="243">
        <f t="shared" si="1288"/>
        <v>16.716131239326693</v>
      </c>
      <c r="IR255" s="243">
        <f t="shared" si="1511"/>
        <v>421.24650723103258</v>
      </c>
      <c r="IS255" s="244">
        <v>5.01</v>
      </c>
      <c r="IT255" s="243">
        <f t="shared" si="1512"/>
        <v>1.1022000000000001</v>
      </c>
      <c r="IU255" s="243">
        <f t="shared" si="1289"/>
        <v>0</v>
      </c>
      <c r="IV255" s="244">
        <v>0.21897019652499999</v>
      </c>
      <c r="IW255" s="244">
        <v>0.51952809916450104</v>
      </c>
      <c r="IX255" s="243">
        <f t="shared" si="1290"/>
        <v>0.77838977367333795</v>
      </c>
      <c r="IY255" s="243">
        <f t="shared" si="1291"/>
        <v>0.38145440346814197</v>
      </c>
      <c r="IZ255" s="243">
        <f t="shared" si="1513"/>
        <v>9.6126509673971761</v>
      </c>
      <c r="JA255" s="244">
        <v>90.031012500000003</v>
      </c>
      <c r="JB255" s="243">
        <f t="shared" si="1514"/>
        <v>19.806822750000002</v>
      </c>
      <c r="JC255" s="244">
        <v>597.71415000000002</v>
      </c>
      <c r="JD255" s="243">
        <f t="shared" si="1292"/>
        <v>0</v>
      </c>
      <c r="JE255" s="243">
        <f t="shared" si="1293"/>
        <v>80.393443980360999</v>
      </c>
      <c r="JF255" s="243">
        <f t="shared" si="1294"/>
        <v>39.397271461518052</v>
      </c>
      <c r="JG255" s="243">
        <f t="shared" si="1515"/>
        <v>992.81124083025475</v>
      </c>
      <c r="JH255" s="244">
        <v>805.54666666666697</v>
      </c>
      <c r="JI255" s="243">
        <f t="shared" si="1516"/>
        <v>177.22026666666673</v>
      </c>
      <c r="JJ255" s="244">
        <v>1015.58666666667</v>
      </c>
      <c r="JK255" s="243">
        <f t="shared" si="1295"/>
        <v>0</v>
      </c>
      <c r="JL255" s="243">
        <f t="shared" si="1296"/>
        <v>227.05685454021983</v>
      </c>
      <c r="JM255" s="243">
        <f t="shared" si="1297"/>
        <v>111.27052272701117</v>
      </c>
      <c r="JN255" s="243">
        <f t="shared" si="1517"/>
        <v>2804.0171727206812</v>
      </c>
      <c r="JO255" s="244">
        <v>0</v>
      </c>
      <c r="JP255" s="243">
        <f t="shared" si="1518"/>
        <v>0</v>
      </c>
      <c r="JQ255" s="244">
        <v>0</v>
      </c>
      <c r="JR255" s="243">
        <f t="shared" si="1298"/>
        <v>0</v>
      </c>
      <c r="JS255" s="243">
        <f t="shared" si="1299"/>
        <v>0</v>
      </c>
      <c r="JT255" s="243">
        <f t="shared" si="1300"/>
        <v>0</v>
      </c>
      <c r="JU255" s="243">
        <f t="shared" si="1519"/>
        <v>0</v>
      </c>
      <c r="JV255" s="244">
        <v>2.8005952380952399</v>
      </c>
      <c r="JW255" s="243">
        <f t="shared" si="1520"/>
        <v>0.61613095238095283</v>
      </c>
      <c r="JX255" s="244">
        <v>5.7458333333333398</v>
      </c>
      <c r="JY255" s="243">
        <f t="shared" si="1301"/>
        <v>0</v>
      </c>
      <c r="JZ255" s="243">
        <f t="shared" si="1302"/>
        <v>1.041067979667724</v>
      </c>
      <c r="KA255" s="243">
        <f t="shared" si="1303"/>
        <v>0.51018137517386286</v>
      </c>
      <c r="KB255" s="243">
        <f t="shared" si="1521"/>
        <v>12.856570654381343</v>
      </c>
      <c r="KC255" s="244">
        <v>221.86666666666699</v>
      </c>
      <c r="KD255" s="243">
        <f t="shared" si="1522"/>
        <v>48.810666666666741</v>
      </c>
      <c r="KE255" s="244">
        <v>115.8</v>
      </c>
      <c r="KF255" s="243">
        <f t="shared" si="1304"/>
        <v>0</v>
      </c>
      <c r="KG255" s="243">
        <f t="shared" si="1305"/>
        <v>43.912312444483625</v>
      </c>
      <c r="KH255" s="243">
        <f t="shared" si="1306"/>
        <v>21.51948228889087</v>
      </c>
      <c r="KI255" s="243">
        <f t="shared" si="1523"/>
        <v>542.29095368004982</v>
      </c>
      <c r="KJ255" s="244">
        <v>70.425999999999902</v>
      </c>
      <c r="KK255" s="243">
        <f t="shared" si="1524"/>
        <v>15.493719999999978</v>
      </c>
      <c r="KL255" s="244">
        <v>68.263999999999896</v>
      </c>
      <c r="KM255" s="243">
        <f t="shared" si="1307"/>
        <v>0</v>
      </c>
      <c r="KN255" s="243">
        <f t="shared" si="1308"/>
        <v>17.518656600368356</v>
      </c>
      <c r="KO255" s="243">
        <f t="shared" si="1309"/>
        <v>8.5851188300184074</v>
      </c>
      <c r="KP255" s="243">
        <f t="shared" si="1525"/>
        <v>216.34499451646386</v>
      </c>
      <c r="KQ255" s="243">
        <f t="shared" si="1526"/>
        <v>1802.8609410714289</v>
      </c>
      <c r="KR255" s="243">
        <f t="shared" si="1526"/>
        <v>396.62940703571445</v>
      </c>
      <c r="KS255" s="243">
        <f t="shared" si="1527"/>
        <v>2608.1597726579503</v>
      </c>
      <c r="KT255" s="243">
        <f t="shared" si="1528"/>
        <v>0</v>
      </c>
      <c r="KU255" s="243">
        <f t="shared" si="1529"/>
        <v>0</v>
      </c>
      <c r="KV255" s="243">
        <f t="shared" si="1530"/>
        <v>0</v>
      </c>
      <c r="KW255" s="243">
        <f t="shared" si="1531"/>
        <v>546.25463389003232</v>
      </c>
      <c r="KX255" s="243">
        <f t="shared" si="1532"/>
        <v>17.607779566222124</v>
      </c>
      <c r="KY255" s="243">
        <f t="shared" si="1533"/>
        <v>465.95260689544591</v>
      </c>
      <c r="KZ255" s="243">
        <f t="shared" si="1534"/>
        <v>267.69523773275631</v>
      </c>
      <c r="LA255" s="243">
        <f t="shared" si="1534"/>
        <v>6745.9199908654573</v>
      </c>
      <c r="LB255" s="244">
        <v>198.88</v>
      </c>
      <c r="LC255" s="243">
        <f t="shared" si="1535"/>
        <v>43.753599999999999</v>
      </c>
      <c r="LD255" s="243">
        <f t="shared" si="1310"/>
        <v>0</v>
      </c>
      <c r="LE255" s="243">
        <f t="shared" si="1536"/>
        <v>0</v>
      </c>
      <c r="LF255" s="243">
        <f t="shared" si="1537"/>
        <v>0</v>
      </c>
      <c r="LG255" s="244">
        <v>18.258061562516701</v>
      </c>
      <c r="LH255" s="243">
        <f t="shared" si="1311"/>
        <v>29.643022160921124</v>
      </c>
      <c r="LI255" s="243">
        <f t="shared" si="1538"/>
        <v>0.95550274085402254</v>
      </c>
      <c r="LJ255" s="243">
        <f t="shared" si="1539"/>
        <v>25.285357039042058</v>
      </c>
      <c r="LK255" s="243">
        <f t="shared" si="1312"/>
        <v>14.526734186171891</v>
      </c>
      <c r="LL255" s="243">
        <f t="shared" si="1540"/>
        <v>366.07370149153161</v>
      </c>
      <c r="LM255" s="243">
        <f t="shared" si="1313"/>
        <v>1.0833333356823494</v>
      </c>
      <c r="LN255" s="244">
        <v>0.123090457874221</v>
      </c>
      <c r="LO255" s="243">
        <f t="shared" si="1541"/>
        <v>3.9676544865538798E-3</v>
      </c>
      <c r="LP255" s="243">
        <f t="shared" si="1542"/>
        <v>0.10499557563843652</v>
      </c>
      <c r="LQ255" s="243">
        <f t="shared" si="1314"/>
        <v>6.0321189677828513E-2</v>
      </c>
      <c r="LR255" s="243">
        <f t="shared" si="1543"/>
        <v>1.5200939798812787</v>
      </c>
      <c r="LS255" s="244">
        <v>1208.179742</v>
      </c>
      <c r="LT255" s="243">
        <f t="shared" si="1315"/>
        <v>137.27575136739256</v>
      </c>
      <c r="LU255" s="243">
        <f t="shared" si="1544"/>
        <v>4.4248982432452175</v>
      </c>
      <c r="LV255" s="243">
        <f t="shared" si="1545"/>
        <v>117.09556357931851</v>
      </c>
      <c r="LW255" s="243">
        <f t="shared" si="1316"/>
        <v>67.272774668369635</v>
      </c>
      <c r="LX255" s="243">
        <f t="shared" si="1546"/>
        <v>1695.2739216429147</v>
      </c>
      <c r="LY255" s="245">
        <f t="shared" si="1317"/>
        <v>1150.5032024946684</v>
      </c>
      <c r="LZ255" s="244">
        <v>130.72242985269901</v>
      </c>
      <c r="MA255" s="249">
        <f t="shared" si="1547"/>
        <v>4.2136607845611884</v>
      </c>
      <c r="MB255" s="249">
        <f t="shared" si="1548"/>
        <v>111.5056114687975</v>
      </c>
      <c r="MC255" s="249">
        <f t="shared" si="1318"/>
        <v>64.061281617368365</v>
      </c>
      <c r="MD255" s="247">
        <f t="shared" si="1549"/>
        <v>1614.3442967576827</v>
      </c>
      <c r="ME255" s="250">
        <f t="shared" si="1550"/>
        <v>19902.562633837795</v>
      </c>
      <c r="MF255" s="251">
        <f t="shared" si="1597"/>
        <v>6053.4355281369617</v>
      </c>
      <c r="MG255" s="252" t="e">
        <f t="shared" si="1551"/>
        <v>#REF!</v>
      </c>
      <c r="MH255" s="252" t="e">
        <f t="shared" si="1598"/>
        <v>#REF!</v>
      </c>
      <c r="MI255" s="252">
        <f t="shared" si="1552"/>
        <v>1208.179742</v>
      </c>
      <c r="MJ255" s="252">
        <f t="shared" si="1553"/>
        <v>1150.5032024946684</v>
      </c>
      <c r="MK255" s="252">
        <f t="shared" si="1599"/>
        <v>1233.5143333333333</v>
      </c>
      <c r="ML255" s="252">
        <f t="shared" si="1554"/>
        <v>688.58</v>
      </c>
      <c r="MM255" s="252">
        <f t="shared" si="1555"/>
        <v>0</v>
      </c>
      <c r="MN255" s="252">
        <f t="shared" si="1556"/>
        <v>708.43520000000001</v>
      </c>
      <c r="MO255" s="252">
        <f t="shared" si="1557"/>
        <v>133.78840029009709</v>
      </c>
      <c r="MP255" s="253">
        <f t="shared" si="1558"/>
        <v>3.4056000073844568</v>
      </c>
      <c r="MQ255" s="254">
        <f t="shared" si="1600"/>
        <v>0</v>
      </c>
      <c r="MR255" s="255">
        <f t="shared" si="1559"/>
        <v>0</v>
      </c>
      <c r="MS255" s="255">
        <f t="shared" si="1601"/>
        <v>0</v>
      </c>
      <c r="MT255" s="255">
        <f t="shared" si="1602"/>
        <v>1692.1149067767622</v>
      </c>
      <c r="MU255" s="255">
        <f t="shared" si="1319"/>
        <v>54.543036215673908</v>
      </c>
      <c r="MV255" s="255">
        <f t="shared" si="1560"/>
        <v>1760.9064889111046</v>
      </c>
      <c r="MW255" s="255" t="e">
        <f t="shared" si="1320"/>
        <v>#REF!</v>
      </c>
      <c r="MX255" s="255" t="e">
        <f t="shared" si="1321"/>
        <v>#REF!</v>
      </c>
      <c r="MY255" s="256" t="e">
        <f t="shared" si="1561"/>
        <v>#REF!</v>
      </c>
      <c r="MZ255" s="254">
        <f t="shared" si="1562"/>
        <v>1062.6834408492298</v>
      </c>
      <c r="NA255" s="255">
        <f t="shared" si="1322"/>
        <v>1197.6442378370821</v>
      </c>
      <c r="NB255" s="255">
        <f t="shared" si="1563"/>
        <v>3.5488197349021293</v>
      </c>
      <c r="NC255" s="255">
        <f t="shared" si="1323"/>
        <v>4.4005364712786399</v>
      </c>
      <c r="ND255" s="255">
        <f t="shared" si="1564"/>
        <v>1079.0709175252953</v>
      </c>
      <c r="NE255" s="255">
        <f t="shared" si="1630"/>
        <v>0.98481334599059722</v>
      </c>
      <c r="NF255" s="256">
        <f t="shared" si="1603"/>
        <v>3.2887734042919741E-3</v>
      </c>
      <c r="NG255" s="257">
        <f t="shared" si="1604"/>
        <v>1.125860600557836</v>
      </c>
      <c r="NH255" s="254">
        <f t="shared" si="1565"/>
        <v>1467.9518629309453</v>
      </c>
      <c r="NI255" s="255">
        <f t="shared" si="1324"/>
        <v>1654.3817495231754</v>
      </c>
      <c r="NJ255" s="255" t="e">
        <f t="shared" si="1566"/>
        <v>#REF!</v>
      </c>
      <c r="NK255" s="255" t="e">
        <f t="shared" si="1325"/>
        <v>#REF!</v>
      </c>
      <c r="NL255" s="255">
        <f t="shared" si="1567"/>
        <v>1581.3921592053546</v>
      </c>
      <c r="NM255" s="255">
        <f t="shared" si="1605"/>
        <v>0.92826555031649283</v>
      </c>
      <c r="NN255" s="256" t="e">
        <f t="shared" si="1606"/>
        <v>#REF!</v>
      </c>
      <c r="NO255" s="257" t="e">
        <f t="shared" si="1631"/>
        <v>#REF!</v>
      </c>
      <c r="NP255" s="254">
        <f t="shared" si="1568"/>
        <v>166.76634002726593</v>
      </c>
      <c r="NQ255" s="255">
        <f t="shared" si="1326"/>
        <v>187.94566521072869</v>
      </c>
      <c r="NR255" s="255">
        <f t="shared" si="1569"/>
        <v>146.66720434022321</v>
      </c>
      <c r="NS255" s="255">
        <f t="shared" si="1327"/>
        <v>181.86733338187679</v>
      </c>
      <c r="NT255" s="255">
        <f t="shared" si="1570"/>
        <v>1570.6429232294927</v>
      </c>
      <c r="NU255" s="255">
        <f t="shared" si="1571"/>
        <v>0.1061771186568413</v>
      </c>
      <c r="NV255" s="256">
        <f t="shared" si="1572"/>
        <v>9.3380361742981033E-2</v>
      </c>
      <c r="NW255" s="257">
        <f t="shared" si="1328"/>
        <v>1.0358957808877343</v>
      </c>
      <c r="NX255" s="254">
        <f t="shared" si="1573"/>
        <v>55.527528112473476</v>
      </c>
      <c r="NY255" s="255">
        <f t="shared" si="1329"/>
        <v>62.579524182757609</v>
      </c>
      <c r="NZ255" s="255">
        <f t="shared" si="1574"/>
        <v>0.20082344569168828</v>
      </c>
      <c r="OA255" s="255">
        <f t="shared" si="1330"/>
        <v>0.24902107265769347</v>
      </c>
      <c r="OB255" s="255">
        <f t="shared" si="1575"/>
        <v>61.063326962449302</v>
      </c>
      <c r="OC255" s="255">
        <f t="shared" si="1607"/>
        <v>0.90934331414041614</v>
      </c>
      <c r="OD255" s="256">
        <f t="shared" si="1608"/>
        <v>3.2887734042919741E-3</v>
      </c>
      <c r="OE255" s="257">
        <f t="shared" si="1609"/>
        <v>1.1162759065128629</v>
      </c>
      <c r="OF255" s="254">
        <f t="shared" si="1576"/>
        <v>81.418505580873671</v>
      </c>
      <c r="OG255" s="255">
        <f t="shared" si="1331"/>
        <v>91.758655789644621</v>
      </c>
      <c r="OH255" s="255">
        <f t="shared" si="1577"/>
        <v>2.521890018855979</v>
      </c>
      <c r="OI255" s="255">
        <f t="shared" si="1332"/>
        <v>3.1271436233814138</v>
      </c>
      <c r="OJ255" s="255">
        <f t="shared" si="1578"/>
        <v>766.8178098146916</v>
      </c>
      <c r="OK255" s="255">
        <f t="shared" si="1632"/>
        <v>0.10617711865684129</v>
      </c>
      <c r="OL255" s="256">
        <f t="shared" si="1643"/>
        <v>3.2887734042919741E-3</v>
      </c>
      <c r="OM255" s="257">
        <f t="shared" si="1644"/>
        <v>1.0142737996864488</v>
      </c>
      <c r="ON255" s="280">
        <f t="shared" si="1645"/>
        <v>979.98164917126485</v>
      </c>
      <c r="OO255" s="254">
        <f t="shared" si="1579"/>
        <v>0</v>
      </c>
      <c r="OP255" s="255">
        <f t="shared" si="1333"/>
        <v>0</v>
      </c>
      <c r="OQ255" s="255">
        <f t="shared" si="1580"/>
        <v>0</v>
      </c>
      <c r="OR255" s="255">
        <f t="shared" si="1334"/>
        <v>0</v>
      </c>
      <c r="OS255" s="255">
        <f t="shared" si="1581"/>
        <v>0</v>
      </c>
      <c r="OT255" s="255"/>
      <c r="OU255" s="256"/>
      <c r="OV255" s="257"/>
      <c r="OW255" s="280"/>
      <c r="OX255" s="254">
        <f t="shared" si="1582"/>
        <v>1109.2822030596656</v>
      </c>
      <c r="OY255" s="255">
        <f t="shared" si="1335"/>
        <v>1250.1610428482431</v>
      </c>
      <c r="OZ255" s="255">
        <f t="shared" si="1583"/>
        <v>6.0986442290509792</v>
      </c>
      <c r="PA255" s="255">
        <f t="shared" si="1336"/>
        <v>7.5623188440232143</v>
      </c>
      <c r="PB255" s="255">
        <f t="shared" si="1584"/>
        <v>1854.3826160513265</v>
      </c>
      <c r="PC255" s="255">
        <f t="shared" si="1218"/>
        <v>0.59819488893923189</v>
      </c>
      <c r="PD255" s="259">
        <f t="shared" si="1337"/>
        <v>3.2887734042919749E-3</v>
      </c>
      <c r="PE255" s="257">
        <f t="shared" si="1219"/>
        <v>1.0767600565123125</v>
      </c>
      <c r="PF255" s="254">
        <f t="shared" si="1338"/>
        <v>15.819297126950291</v>
      </c>
      <c r="PG255" s="255">
        <f t="shared" si="1339"/>
        <v>17.828347862072977</v>
      </c>
      <c r="PH255" s="255">
        <f t="shared" si="1585"/>
        <v>0.48999336508510882</v>
      </c>
      <c r="PI255" s="255">
        <f t="shared" si="1340"/>
        <v>0.60759177270553488</v>
      </c>
      <c r="PJ255" s="255">
        <f t="shared" si="1341"/>
        <v>148.98970065867636</v>
      </c>
      <c r="PK255" s="255">
        <f t="shared" si="1610"/>
        <v>0.1061771186666859</v>
      </c>
      <c r="PL255" s="259">
        <f t="shared" si="1611"/>
        <v>3.2887734045969055E-3</v>
      </c>
      <c r="PM255" s="257">
        <f t="shared" si="1612"/>
        <v>1.0142737996877724</v>
      </c>
      <c r="PN255" s="254">
        <f t="shared" si="1342"/>
        <v>0.40268213309630663</v>
      </c>
      <c r="PO255" s="255">
        <f t="shared" si="1343"/>
        <v>0.45382276399953758</v>
      </c>
      <c r="PP255" s="255">
        <f t="shared" si="1586"/>
        <v>1.2472840725607351E-2</v>
      </c>
      <c r="PQ255" s="255">
        <f t="shared" si="1344"/>
        <v>1.5466322499753115E-2</v>
      </c>
      <c r="PR255" s="255">
        <f t="shared" si="1345"/>
        <v>3.7925509578049228</v>
      </c>
      <c r="PS255" s="255">
        <f t="shared" si="1613"/>
        <v>0.10617711866668592</v>
      </c>
      <c r="PT255" s="259">
        <f t="shared" si="1614"/>
        <v>3.2887734045969055E-3</v>
      </c>
      <c r="PU255" s="257">
        <f t="shared" si="1615"/>
        <v>1.0142737996877724</v>
      </c>
      <c r="PV255" s="254">
        <f t="shared" si="1346"/>
        <v>119.36692253778642</v>
      </c>
      <c r="PW255" s="255">
        <f t="shared" si="1347"/>
        <v>134.52652170008531</v>
      </c>
      <c r="PX255" s="255">
        <f t="shared" si="1348"/>
        <v>0.39603700120092727</v>
      </c>
      <c r="PY255" s="255">
        <f t="shared" si="1349"/>
        <v>0.49108588148914983</v>
      </c>
      <c r="PZ255" s="255">
        <f t="shared" si="1350"/>
        <v>120.42088417647868</v>
      </c>
      <c r="QA255" s="255">
        <f t="shared" si="1587"/>
        <v>0.99124768393871232</v>
      </c>
      <c r="QB255" s="259">
        <f t="shared" si="1351"/>
        <v>3.2887734042919741E-3</v>
      </c>
      <c r="QC255" s="257">
        <f t="shared" si="1588"/>
        <v>1.1266777614772465</v>
      </c>
      <c r="QD255" s="254">
        <f t="shared" si="1352"/>
        <v>330.90123474071947</v>
      </c>
      <c r="QE255" s="255">
        <f t="shared" si="1353"/>
        <v>372.92569155279085</v>
      </c>
      <c r="QF255" s="255">
        <f t="shared" si="1354"/>
        <v>1.1076087404842443</v>
      </c>
      <c r="QG255" s="255">
        <f t="shared" si="1355"/>
        <v>1.3734348382004629</v>
      </c>
      <c r="QH255" s="255">
        <f t="shared" si="1356"/>
        <v>336.78475356154757</v>
      </c>
      <c r="QI255" s="255">
        <f t="shared" si="1616"/>
        <v>0.98253032906445725</v>
      </c>
      <c r="QJ255" s="259">
        <f t="shared" si="1617"/>
        <v>3.2887734042919741E-3</v>
      </c>
      <c r="QK255" s="257">
        <f t="shared" si="1618"/>
        <v>1.125570657408216</v>
      </c>
      <c r="QL255" s="254">
        <f t="shared" si="1357"/>
        <v>2767.9525285195873</v>
      </c>
      <c r="QM255" s="255">
        <f t="shared" si="1358"/>
        <v>3119.482499641575</v>
      </c>
      <c r="QN255" s="255">
        <f t="shared" si="1359"/>
        <v>17.607779566222124</v>
      </c>
      <c r="QO255" s="255">
        <f t="shared" si="1360"/>
        <v>21.833646662115434</v>
      </c>
      <c r="QP255" s="255">
        <f t="shared" si="1589"/>
        <v>5353.9047546551246</v>
      </c>
      <c r="QQ255" s="255">
        <f t="shared" si="1590"/>
        <v>0.51699696863544353</v>
      </c>
      <c r="QR255" s="259">
        <f t="shared" si="1361"/>
        <v>3.2887734042919749E-3</v>
      </c>
      <c r="QS255" s="257">
        <f t="shared" si="1591"/>
        <v>1.0664479206337314</v>
      </c>
      <c r="QT255" s="254">
        <f t="shared" si="1362"/>
        <v>273.48173558763131</v>
      </c>
      <c r="QU255" s="255">
        <f t="shared" si="1363"/>
        <v>308.21391600726048</v>
      </c>
      <c r="QV255" s="255">
        <f t="shared" si="1364"/>
        <v>0.95550274085402254</v>
      </c>
      <c r="QW255" s="255">
        <f t="shared" si="1365"/>
        <v>1.184823398658988</v>
      </c>
      <c r="QX255" s="255">
        <f t="shared" si="1366"/>
        <v>290.53468372343781</v>
      </c>
      <c r="QY255" s="255">
        <f t="shared" si="1619"/>
        <v>0.94130494880246607</v>
      </c>
      <c r="QZ255" s="259">
        <f t="shared" si="1620"/>
        <v>3.2887734042919741E-3</v>
      </c>
      <c r="RA255" s="257">
        <f t="shared" si="1621"/>
        <v>1.1203350341149432</v>
      </c>
      <c r="RB255" s="254">
        <f t="shared" si="1367"/>
        <v>0.12809460227889255</v>
      </c>
      <c r="RC255" s="255">
        <f t="shared" si="1368"/>
        <v>0.14436261676831191</v>
      </c>
      <c r="RD255" s="255">
        <f t="shared" si="1592"/>
        <v>3.9676544865538798E-3</v>
      </c>
      <c r="RE255" s="255">
        <f t="shared" si="1369"/>
        <v>4.9198915633268106E-3</v>
      </c>
      <c r="RF255" s="255">
        <f t="shared" si="1370"/>
        <v>1.2064237935565703</v>
      </c>
      <c r="RG255" s="255">
        <f t="shared" si="1622"/>
        <v>0.10617711865684128</v>
      </c>
      <c r="RH255" s="259">
        <f t="shared" si="1623"/>
        <v>3.2887734042919745E-3</v>
      </c>
      <c r="RI255" s="257">
        <f t="shared" si="1624"/>
        <v>1.0142737996864488</v>
      </c>
      <c r="RJ255" s="254">
        <f t="shared" si="1371"/>
        <v>142.85658756676858</v>
      </c>
      <c r="RK255" s="255">
        <f t="shared" si="1372"/>
        <v>160.9993741877482</v>
      </c>
      <c r="RL255" s="255">
        <f t="shared" si="1593"/>
        <v>4.4248982432452175</v>
      </c>
      <c r="RM255" s="255">
        <f t="shared" si="1373"/>
        <v>5.4868738216240693</v>
      </c>
      <c r="RN255" s="255">
        <f t="shared" si="1374"/>
        <v>1345.4554933673926</v>
      </c>
      <c r="RO255" s="255">
        <f t="shared" si="1625"/>
        <v>0.10617711865684129</v>
      </c>
      <c r="RP255" s="259">
        <f t="shared" si="1626"/>
        <v>3.2887734042919741E-3</v>
      </c>
      <c r="RQ255" s="257">
        <f t="shared" si="1627"/>
        <v>1.0142737996864488</v>
      </c>
      <c r="RR255" s="254">
        <f t="shared" si="1375"/>
        <v>136.03684599193295</v>
      </c>
      <c r="RS255" s="255">
        <f t="shared" si="1376"/>
        <v>153.31352543290842</v>
      </c>
      <c r="RT255" s="255">
        <f t="shared" si="1594"/>
        <v>4.2136607845611884</v>
      </c>
      <c r="RU255" s="255">
        <f t="shared" si="1377"/>
        <v>5.2249393728558733</v>
      </c>
      <c r="RV255" s="255">
        <f t="shared" si="1378"/>
        <v>1281.2256323473671</v>
      </c>
      <c r="RW255" s="255">
        <f t="shared" si="1633"/>
        <v>0.10617711865684132</v>
      </c>
      <c r="RX255" s="259">
        <f t="shared" si="1634"/>
        <v>3.2887734042919745E-3</v>
      </c>
      <c r="RY255" s="257">
        <f t="shared" si="1635"/>
        <v>1.0142737996864488</v>
      </c>
      <c r="RZ255" s="281">
        <f t="shared" si="1646"/>
        <v>1637.387123874563</v>
      </c>
      <c r="SA255" s="242" t="e">
        <f t="shared" si="1379"/>
        <v>#REF!</v>
      </c>
      <c r="SB255" s="242">
        <f t="shared" si="1380"/>
        <v>0.37389830544525732</v>
      </c>
      <c r="SC255" s="242">
        <f t="shared" si="1381"/>
        <v>0.3356302330076259</v>
      </c>
      <c r="SD255" s="242">
        <f t="shared" si="1382"/>
        <v>2.0427849089185393E-2</v>
      </c>
      <c r="SE255" s="242">
        <f>Q255*OM255</f>
        <v>0.18185929228378026</v>
      </c>
      <c r="SF255" s="262">
        <f t="shared" si="1647"/>
        <v>0.5594990904130942</v>
      </c>
      <c r="SG255" s="242">
        <f t="shared" si="1384"/>
        <v>0</v>
      </c>
      <c r="SH255" s="262">
        <f t="shared" si="1636"/>
        <v>0</v>
      </c>
      <c r="SI255" s="242">
        <f t="shared" si="1385"/>
        <v>0.52545890757800851</v>
      </c>
      <c r="SJ255" s="242">
        <f t="shared" si="1386"/>
        <v>3.1138205650414617E-2</v>
      </c>
      <c r="SK255" s="242">
        <f t="shared" si="1387"/>
        <v>8.1141903975021795E-4</v>
      </c>
      <c r="SL255" s="242">
        <f t="shared" si="1388"/>
        <v>4.191241272695357E-2</v>
      </c>
      <c r="SM255" s="242">
        <f t="shared" si="1389"/>
        <v>0.11660912010749118</v>
      </c>
      <c r="SN255" s="242">
        <f t="shared" si="1390"/>
        <v>1.4489827897650509</v>
      </c>
      <c r="SO255" s="242">
        <f t="shared" si="1391"/>
        <v>9.8589483002114994E-2</v>
      </c>
      <c r="SP255" s="242">
        <f t="shared" si="1392"/>
        <v>2.0285475993728978E-4</v>
      </c>
      <c r="SQ255" s="242">
        <f t="shared" si="1393"/>
        <v>0.28156240679295819</v>
      </c>
      <c r="SR255" s="242">
        <f t="shared" si="1394"/>
        <v>0.30387643038606005</v>
      </c>
      <c r="SS255" s="242" t="e">
        <f t="shared" si="1395"/>
        <v>#REF!</v>
      </c>
      <c r="ST255" s="242" t="e">
        <f t="shared" si="1396"/>
        <v>#REF!</v>
      </c>
      <c r="SU255" s="242" t="e">
        <f t="shared" si="1628"/>
        <v>#REF!</v>
      </c>
      <c r="SV255" s="242" t="e">
        <f t="shared" si="1629"/>
        <v>#REF!</v>
      </c>
      <c r="SW255" s="242" t="e">
        <f t="shared" si="1397"/>
        <v>#REF!</v>
      </c>
      <c r="SX255" s="242" t="e">
        <f t="shared" si="1397"/>
        <v>#REF!</v>
      </c>
      <c r="SY255" s="242" t="e">
        <f t="shared" si="1397"/>
        <v>#REF!</v>
      </c>
      <c r="SZ255" s="263" t="e">
        <f t="shared" si="1222"/>
        <v>#REF!</v>
      </c>
      <c r="TA255" s="264">
        <f t="shared" si="1398"/>
        <v>2909.4700800000001</v>
      </c>
      <c r="TB255" s="264">
        <f t="shared" si="1399"/>
        <v>2028.2011199999999</v>
      </c>
      <c r="TC255" s="264">
        <f t="shared" si="1400"/>
        <v>1978.7328</v>
      </c>
      <c r="TD255" s="264">
        <f t="shared" si="1401"/>
        <v>111.76176</v>
      </c>
      <c r="TE255" s="264">
        <f t="shared" si="1401"/>
        <v>966.17597999999998</v>
      </c>
      <c r="TF255" s="264">
        <f t="shared" si="1648"/>
        <v>0</v>
      </c>
      <c r="TG255" s="264">
        <f t="shared" si="1403"/>
        <v>2980.3136</v>
      </c>
      <c r="TH255" s="264">
        <f t="shared" si="1404"/>
        <v>187.49104</v>
      </c>
      <c r="TI255" s="264">
        <f t="shared" si="1405"/>
        <v>4.8857600000000003</v>
      </c>
      <c r="TJ255" s="264">
        <f t="shared" si="1406"/>
        <v>227.18783999999997</v>
      </c>
      <c r="TK255" s="264">
        <f t="shared" si="1407"/>
        <v>632.70591999999999</v>
      </c>
      <c r="TL255" s="264">
        <f t="shared" si="1408"/>
        <v>8297.8526399999992</v>
      </c>
      <c r="TM255" s="264">
        <f t="shared" si="1409"/>
        <v>537.43359999999996</v>
      </c>
      <c r="TN255" s="264">
        <f t="shared" si="1410"/>
        <v>1.2214400000000001</v>
      </c>
      <c r="TO255" s="264">
        <f t="shared" si="1411"/>
        <v>1695.3587199999999</v>
      </c>
      <c r="TP255" s="264">
        <f t="shared" si="1411"/>
        <v>1614.4245599999999</v>
      </c>
      <c r="TQ255" s="264"/>
      <c r="TR255" s="264"/>
      <c r="TS255" s="264" t="e">
        <f t="shared" si="1412"/>
        <v>#REF!</v>
      </c>
      <c r="TT255" s="264">
        <f t="shared" si="1413"/>
        <v>2283.4717310152755</v>
      </c>
      <c r="TU255" s="264">
        <f t="shared" si="1414"/>
        <v>2049.7609590241727</v>
      </c>
      <c r="TV255" s="264">
        <f t="shared" si="1415"/>
        <v>124.75695995747303</v>
      </c>
      <c r="TW255" s="264">
        <f t="shared" si="1415"/>
        <v>979.96698240037836</v>
      </c>
      <c r="TX255" s="264">
        <f t="shared" si="1416"/>
        <v>0</v>
      </c>
      <c r="TY255" s="264">
        <f t="shared" si="1417"/>
        <v>3209.0826403604133</v>
      </c>
      <c r="TZ255" s="264">
        <f t="shared" si="1418"/>
        <v>190.16724954821214</v>
      </c>
      <c r="UA255" s="264">
        <f t="shared" si="1419"/>
        <v>4.9554983595625313</v>
      </c>
      <c r="UB255" s="264">
        <f t="shared" si="1420"/>
        <v>255.96748700605085</v>
      </c>
      <c r="UC255" s="264">
        <f t="shared" si="1421"/>
        <v>712.15521832047011</v>
      </c>
      <c r="UD255" s="264">
        <f t="shared" si="1422"/>
        <v>8849.227693653118</v>
      </c>
      <c r="UE255" s="264">
        <f t="shared" si="1423"/>
        <v>602.1056905905167</v>
      </c>
      <c r="UF255" s="264">
        <f t="shared" si="1424"/>
        <v>1.2388745898890161</v>
      </c>
      <c r="UG255" s="264">
        <f t="shared" si="1425"/>
        <v>1719.5579307659541</v>
      </c>
      <c r="UH255" s="264">
        <f t="shared" si="1425"/>
        <v>1637.4685327783234</v>
      </c>
      <c r="UI255" s="191"/>
      <c r="UJ255" s="282" t="e">
        <f t="shared" si="1649"/>
        <v>#REF!</v>
      </c>
      <c r="UK255" s="282">
        <f t="shared" si="1650"/>
        <v>867.61080000000015</v>
      </c>
      <c r="UL255" s="283" t="e">
        <f t="shared" si="1651"/>
        <v>#REF!</v>
      </c>
      <c r="UM255" s="284">
        <f>992.83+992.83</f>
        <v>1985.66</v>
      </c>
      <c r="UN255" s="282">
        <f t="shared" si="1652"/>
        <v>2084.9430000000002</v>
      </c>
      <c r="UO255" s="283">
        <f t="shared" si="1653"/>
        <v>2.4030855770813364</v>
      </c>
      <c r="UP255" s="283" t="e">
        <f t="shared" si="1656"/>
        <v>#REF!</v>
      </c>
      <c r="UQ255" s="283" t="e">
        <f t="shared" si="1654"/>
        <v>#REF!</v>
      </c>
      <c r="UR255" s="285" t="e">
        <f t="shared" si="1655"/>
        <v>#REF!</v>
      </c>
      <c r="US255" s="293"/>
      <c r="UT255" s="282"/>
      <c r="UU255" s="283"/>
      <c r="UV255" s="290"/>
      <c r="UW255" s="282">
        <f t="shared" si="1665"/>
        <v>0</v>
      </c>
      <c r="UX255" s="283"/>
      <c r="UY255" s="283"/>
      <c r="UZ255" s="283"/>
      <c r="VA255" s="285"/>
      <c r="VB255" s="128">
        <v>3.55</v>
      </c>
      <c r="VC255" s="129">
        <v>1.0655368717944149</v>
      </c>
      <c r="VD255" s="130">
        <f t="shared" si="1637"/>
        <v>3.7826558948701727</v>
      </c>
      <c r="VE255" s="128">
        <f>'[1]17% Управителю (Форма)'!AZ9</f>
        <v>0.28999999999999998</v>
      </c>
      <c r="VF255" s="128">
        <f>'[1]17% Управителю (Форма)'!AZ10</f>
        <v>0.25</v>
      </c>
      <c r="VG255" s="128">
        <f>'[1]17% Управителю (Форма)'!AZ11</f>
        <v>0.27100000000000002</v>
      </c>
      <c r="VH255" s="128">
        <f>'[1]17% Управителю (Форма)'!AZ12</f>
        <v>7.0000000000000001E-3</v>
      </c>
      <c r="VI255" s="128">
        <f>'[1]17% Управителю (Форма)'!AZ13</f>
        <v>0.20200000000000001</v>
      </c>
      <c r="VJ255" s="128">
        <f t="shared" si="1660"/>
        <v>0.21523844810247184</v>
      </c>
      <c r="VK255" s="128">
        <f>'[1]17% Управителю (Форма)'!AZ14</f>
        <v>3.2000000000000001E-2</v>
      </c>
      <c r="VL255" s="128">
        <v>0.33600000000000002</v>
      </c>
      <c r="VM255" s="131">
        <v>5.0000000000000001E-3</v>
      </c>
      <c r="VN255" s="128">
        <v>0</v>
      </c>
      <c r="VO255" s="132">
        <v>0.41</v>
      </c>
      <c r="VP255" s="128">
        <v>2.9000000000000001E-2</v>
      </c>
      <c r="VQ255" s="128">
        <v>0.442</v>
      </c>
      <c r="VR255" s="128">
        <v>5.8999999999999997E-2</v>
      </c>
      <c r="VS255" s="128">
        <v>1E-3</v>
      </c>
      <c r="VT255" s="128">
        <v>0.24099999999999999</v>
      </c>
      <c r="VU255" s="128">
        <v>0.32300000000000001</v>
      </c>
      <c r="VV255" s="128">
        <v>0.43</v>
      </c>
    </row>
    <row r="256" spans="1:594" ht="23.1" customHeight="1" thickBot="1" x14ac:dyDescent="0.35">
      <c r="A256" s="275">
        <v>12</v>
      </c>
      <c r="B256" s="294" t="s">
        <v>221</v>
      </c>
      <c r="C256" s="277" t="s">
        <v>216</v>
      </c>
      <c r="D256" s="267">
        <v>11160.13</v>
      </c>
      <c r="E256" s="239"/>
      <c r="F256" s="240">
        <f t="shared" si="1426"/>
        <v>11160.13</v>
      </c>
      <c r="G256" s="278">
        <v>9862.93</v>
      </c>
      <c r="H256" s="268">
        <f>4049</f>
        <v>4049</v>
      </c>
      <c r="I256" s="269">
        <v>3.5150000000000001</v>
      </c>
      <c r="J256" s="269">
        <v>4.0205000000000002</v>
      </c>
      <c r="K256" s="269">
        <f t="shared" si="1640"/>
        <v>2.7902000000000005</v>
      </c>
      <c r="L256" s="269">
        <f t="shared" si="1221"/>
        <v>3.1390000000000002</v>
      </c>
      <c r="M256" s="269">
        <v>0.59379999999999999</v>
      </c>
      <c r="N256" s="269">
        <v>0.3488</v>
      </c>
      <c r="O256" s="269">
        <v>0.376</v>
      </c>
      <c r="P256" s="269">
        <v>1.7000000000000001E-2</v>
      </c>
      <c r="Q256" s="269">
        <v>0.19309999999999999</v>
      </c>
      <c r="R256" s="269">
        <v>0</v>
      </c>
      <c r="S256" s="269">
        <v>0.47760000000000002</v>
      </c>
      <c r="T256" s="269">
        <v>3.2399999999999998E-2</v>
      </c>
      <c r="U256" s="269">
        <v>8.0000000000000004E-4</v>
      </c>
      <c r="V256" s="269">
        <v>3.4599999999999999E-2</v>
      </c>
      <c r="W256" s="269">
        <v>0.1338</v>
      </c>
      <c r="X256" s="269">
        <v>1.1213</v>
      </c>
      <c r="Y256" s="269">
        <v>8.4599999999999995E-2</v>
      </c>
      <c r="Z256" s="269">
        <v>1E-4</v>
      </c>
      <c r="AA256" s="269">
        <v>0.29420000000000002</v>
      </c>
      <c r="AB256" s="269">
        <v>0.31240000000000001</v>
      </c>
      <c r="AC256" s="244">
        <v>1491.67</v>
      </c>
      <c r="AD256" s="243">
        <f t="shared" si="1661"/>
        <v>328.16740000000004</v>
      </c>
      <c r="AE256" s="243">
        <f t="shared" si="1223"/>
        <v>0</v>
      </c>
      <c r="AF256" s="243">
        <f t="shared" si="1427"/>
        <v>0</v>
      </c>
      <c r="AG256" s="243">
        <f t="shared" si="1428"/>
        <v>0</v>
      </c>
      <c r="AH256" s="244">
        <v>39.325291029583298</v>
      </c>
      <c r="AI256" s="243">
        <f t="shared" si="1224"/>
        <v>211.24171052796012</v>
      </c>
      <c r="AJ256" s="243">
        <f t="shared" si="1429"/>
        <v>6.8090909319714896</v>
      </c>
      <c r="AK256" s="243">
        <f t="shared" si="1430"/>
        <v>180.1881752555916</v>
      </c>
      <c r="AL256" s="243">
        <f t="shared" si="1225"/>
        <v>103.52022007787718</v>
      </c>
      <c r="AM256" s="243">
        <f t="shared" si="1431"/>
        <v>2608.7095459625048</v>
      </c>
      <c r="AN256" s="244">
        <v>2430.3200000000002</v>
      </c>
      <c r="AO256" s="244">
        <v>534.67039999999997</v>
      </c>
      <c r="AP256" s="243">
        <f t="shared" si="1432"/>
        <v>0</v>
      </c>
      <c r="AQ256" s="243">
        <f t="shared" si="1433"/>
        <v>0</v>
      </c>
      <c r="AR256" s="243">
        <f t="shared" si="1434"/>
        <v>0</v>
      </c>
      <c r="AS256" s="244">
        <v>266.919895600617</v>
      </c>
      <c r="AT256" s="244" t="e">
        <f t="shared" si="1226"/>
        <v>#REF!</v>
      </c>
      <c r="AU256" s="243">
        <f t="shared" si="1227"/>
        <v>367.2159851365779</v>
      </c>
      <c r="AV256" s="243">
        <f t="shared" si="1435"/>
        <v>11.836710790776777</v>
      </c>
      <c r="AW256" s="243">
        <f t="shared" si="1436"/>
        <v>313.23349030392546</v>
      </c>
      <c r="AX256" s="243">
        <f t="shared" si="1228"/>
        <v>179.95631403685977</v>
      </c>
      <c r="AY256" s="243">
        <f t="shared" si="1437"/>
        <v>4534.8991137288649</v>
      </c>
      <c r="AZ256" s="244">
        <v>513</v>
      </c>
      <c r="BA256" s="243">
        <f t="shared" si="1438"/>
        <v>2614.8464999999997</v>
      </c>
      <c r="BB256" s="243">
        <f t="shared" si="1439"/>
        <v>272.69113499999997</v>
      </c>
      <c r="BC256" s="243">
        <f t="shared" si="1440"/>
        <v>218.152908</v>
      </c>
      <c r="BD256" s="243">
        <f t="shared" si="1441"/>
        <v>54.538226999999978</v>
      </c>
      <c r="BE256" s="244">
        <v>102.259175625</v>
      </c>
      <c r="BF256" s="243">
        <f t="shared" si="1442"/>
        <v>81.807340500000009</v>
      </c>
      <c r="BG256" s="243">
        <f t="shared" si="1443"/>
        <v>20.451835124999988</v>
      </c>
      <c r="BH256" s="243">
        <f t="shared" si="1229"/>
        <v>339.70657622099139</v>
      </c>
      <c r="BI256" s="243">
        <f t="shared" si="1444"/>
        <v>10.949982188159147</v>
      </c>
      <c r="BJ256" s="243">
        <f t="shared" si="1445"/>
        <v>289.76809522418176</v>
      </c>
      <c r="BK256" s="243">
        <f t="shared" si="1230"/>
        <v>166.47516934229955</v>
      </c>
      <c r="BL256" s="243">
        <f t="shared" si="1446"/>
        <v>4195.1742674259485</v>
      </c>
      <c r="BM256" s="244">
        <v>68.16</v>
      </c>
      <c r="BN256" s="243">
        <f t="shared" si="1447"/>
        <v>14.995199999999999</v>
      </c>
      <c r="BO256" s="243">
        <f t="shared" si="1231"/>
        <v>0</v>
      </c>
      <c r="BP256" s="243">
        <f t="shared" si="1448"/>
        <v>0</v>
      </c>
      <c r="BQ256" s="243">
        <f t="shared" si="1449"/>
        <v>0</v>
      </c>
      <c r="BR256" s="244">
        <v>9.8526210574583306</v>
      </c>
      <c r="BS256" s="243">
        <f t="shared" si="1232"/>
        <v>10.567731004636054</v>
      </c>
      <c r="BT256" s="243">
        <f t="shared" si="1450"/>
        <v>0.34063652095667474</v>
      </c>
      <c r="BU256" s="243">
        <f t="shared" si="1451"/>
        <v>9.0142243288892114</v>
      </c>
      <c r="BV256" s="243">
        <f t="shared" si="1233"/>
        <v>5.1787776031047201</v>
      </c>
      <c r="BW256" s="243">
        <f t="shared" si="1452"/>
        <v>130.50519559823891</v>
      </c>
      <c r="BX256" s="244">
        <v>1377.16</v>
      </c>
      <c r="BY256" s="243">
        <f t="shared" si="1234"/>
        <v>156.4756196293832</v>
      </c>
      <c r="BZ256" s="243">
        <f t="shared" si="1453"/>
        <v>5.0437800377119579</v>
      </c>
      <c r="CA256" s="243">
        <f t="shared" si="1454"/>
        <v>133.47295996864537</v>
      </c>
      <c r="CB256" s="243">
        <f t="shared" si="1235"/>
        <v>76.68178098146916</v>
      </c>
      <c r="CC256" s="243">
        <f t="shared" si="1455"/>
        <v>1932.3808807330229</v>
      </c>
      <c r="CD256" s="245">
        <f>247.09+271.8+153.15+247.09</f>
        <v>919.13</v>
      </c>
      <c r="CE256" s="243">
        <f t="shared" si="1236"/>
        <v>178.34222000000003</v>
      </c>
      <c r="CF256" s="243">
        <f t="shared" si="1456"/>
        <v>5.7486203361761383</v>
      </c>
      <c r="CG256" s="243">
        <f t="shared" si="1457"/>
        <v>152.12506617426698</v>
      </c>
      <c r="CH256" s="243">
        <f t="shared" si="1237"/>
        <v>54.873611000000011</v>
      </c>
      <c r="CI256" s="243">
        <f t="shared" si="1641"/>
        <v>1382.8149972000001</v>
      </c>
      <c r="CJ256" s="245">
        <f>829.3+829.3+829.3+829.3</f>
        <v>3317.2</v>
      </c>
      <c r="CK256" s="243">
        <f t="shared" si="1238"/>
        <v>178.34222000000003</v>
      </c>
      <c r="CL256" s="243">
        <f t="shared" si="1459"/>
        <v>5.7486203361761383</v>
      </c>
      <c r="CM256" s="243">
        <f t="shared" si="1460"/>
        <v>152.12506617426698</v>
      </c>
      <c r="CN256" s="243">
        <f t="shared" si="1239"/>
        <v>174.77711099999999</v>
      </c>
      <c r="CO256" s="243">
        <f t="shared" si="1642"/>
        <v>4404.3831971999998</v>
      </c>
      <c r="CP256" s="244">
        <v>0</v>
      </c>
      <c r="CQ256" s="243">
        <f t="shared" si="1240"/>
        <v>0</v>
      </c>
      <c r="CR256" s="243">
        <f t="shared" si="1595"/>
        <v>0</v>
      </c>
      <c r="CS256" s="243">
        <f t="shared" si="1462"/>
        <v>0</v>
      </c>
      <c r="CT256" s="243">
        <f t="shared" si="1241"/>
        <v>0</v>
      </c>
      <c r="CU256" s="243">
        <f t="shared" si="1463"/>
        <v>0</v>
      </c>
      <c r="CV256" s="245"/>
      <c r="CW256" s="243">
        <f t="shared" si="1242"/>
        <v>0</v>
      </c>
      <c r="CX256" s="243">
        <f t="shared" si="1596"/>
        <v>0</v>
      </c>
      <c r="CY256" s="243">
        <f t="shared" si="1464"/>
        <v>0</v>
      </c>
      <c r="CZ256" s="243">
        <f t="shared" si="1243"/>
        <v>0</v>
      </c>
      <c r="DA256" s="243">
        <f t="shared" si="1465"/>
        <v>0</v>
      </c>
      <c r="DB256" s="244">
        <v>108.97</v>
      </c>
      <c r="DC256" s="243">
        <f t="shared" si="1466"/>
        <v>23.973400000000002</v>
      </c>
      <c r="DD256" s="243">
        <f t="shared" si="1244"/>
        <v>0</v>
      </c>
      <c r="DE256" s="244">
        <v>4.5038881555949999</v>
      </c>
      <c r="DF256" s="244">
        <v>0.310174984875</v>
      </c>
      <c r="DG256" s="243">
        <f t="shared" si="1245"/>
        <v>15.65227308626228</v>
      </c>
      <c r="DH256" s="243">
        <f t="shared" si="1246"/>
        <v>7.6704868113366151</v>
      </c>
      <c r="DI256" s="243">
        <f t="shared" si="1467"/>
        <v>193.29626764568269</v>
      </c>
      <c r="DJ256" s="244">
        <v>532.42999999999995</v>
      </c>
      <c r="DK256" s="243">
        <f t="shared" si="1468"/>
        <v>117.13459999999999</v>
      </c>
      <c r="DL256" s="243">
        <f t="shared" si="1247"/>
        <v>0</v>
      </c>
      <c r="DM256" s="244">
        <v>22.335092697335</v>
      </c>
      <c r="DN256" s="244">
        <v>21.577170244333299</v>
      </c>
      <c r="DO256" s="243">
        <f t="shared" si="1248"/>
        <v>78.794200984227231</v>
      </c>
      <c r="DP256" s="243">
        <f t="shared" si="1249"/>
        <v>38.613553196294774</v>
      </c>
      <c r="DQ256" s="243">
        <f t="shared" si="1469"/>
        <v>973.06154054662818</v>
      </c>
      <c r="DR256" s="244">
        <v>104.94</v>
      </c>
      <c r="DS256" s="243">
        <f t="shared" si="1470"/>
        <v>23.0868</v>
      </c>
      <c r="DT256" s="243">
        <f t="shared" si="1250"/>
        <v>0</v>
      </c>
      <c r="DU256" s="244">
        <v>4.4393246368099897</v>
      </c>
      <c r="DV256" s="244">
        <v>0</v>
      </c>
      <c r="DW256" s="243">
        <f t="shared" si="1251"/>
        <v>15.051060829858514</v>
      </c>
      <c r="DX256" s="243">
        <f t="shared" si="1252"/>
        <v>7.3758592733334272</v>
      </c>
      <c r="DY256" s="243">
        <f t="shared" si="1253"/>
        <v>185.87165368800234</v>
      </c>
      <c r="DZ256" s="244">
        <v>504.87</v>
      </c>
      <c r="EA256" s="243">
        <f t="shared" si="1471"/>
        <v>111.0714</v>
      </c>
      <c r="EB256" s="243">
        <f t="shared" si="1254"/>
        <v>0</v>
      </c>
      <c r="EC256" s="244">
        <v>20.892315032910101</v>
      </c>
      <c r="ED256" s="244">
        <v>0.23476218700000001</v>
      </c>
      <c r="EE256" s="243">
        <f t="shared" si="1255"/>
        <v>72.384969589105879</v>
      </c>
      <c r="EF256" s="243">
        <f t="shared" si="1256"/>
        <v>35.472672340450799</v>
      </c>
      <c r="EG256" s="243">
        <f t="shared" si="1257"/>
        <v>893.91134297936014</v>
      </c>
      <c r="EH256" s="244">
        <v>72.459999999999994</v>
      </c>
      <c r="EI256" s="243">
        <f t="shared" si="1472"/>
        <v>15.941199999999998</v>
      </c>
      <c r="EJ256" s="243">
        <f t="shared" si="1258"/>
        <v>0</v>
      </c>
      <c r="EK256" s="244">
        <v>3.0564676786949998</v>
      </c>
      <c r="EL256" s="244">
        <v>0</v>
      </c>
      <c r="EM256" s="243">
        <f t="shared" si="1259"/>
        <v>10.391599538094347</v>
      </c>
      <c r="EN256" s="243">
        <f t="shared" si="1260"/>
        <v>5.0924633608394672</v>
      </c>
      <c r="EO256" s="243">
        <f t="shared" si="1473"/>
        <v>128.33007669315458</v>
      </c>
      <c r="EP256" s="244">
        <v>0</v>
      </c>
      <c r="EQ256" s="244">
        <v>1294.5750800000001</v>
      </c>
      <c r="ER256" s="244">
        <v>0</v>
      </c>
      <c r="ES256" s="244">
        <v>0</v>
      </c>
      <c r="ET256" s="244">
        <v>0</v>
      </c>
      <c r="EU256" s="243">
        <f t="shared" si="1261"/>
        <v>147.09215908083181</v>
      </c>
      <c r="EV256" s="243">
        <f t="shared" si="1474"/>
        <v>4.7413168737280786</v>
      </c>
      <c r="EW256" s="243">
        <f t="shared" si="1475"/>
        <v>125.46891271111988</v>
      </c>
      <c r="EX256" s="243">
        <f t="shared" si="1262"/>
        <v>72.083361954041592</v>
      </c>
      <c r="EY256" s="243">
        <f t="shared" si="1476"/>
        <v>1816.5007212418479</v>
      </c>
      <c r="EZ256" s="245">
        <f t="shared" si="1477"/>
        <v>1323.67</v>
      </c>
      <c r="FA256" s="245">
        <f t="shared" si="1477"/>
        <v>291.20740000000001</v>
      </c>
      <c r="FB256" s="245">
        <f t="shared" si="1477"/>
        <v>0</v>
      </c>
      <c r="FC256" s="245">
        <f t="shared" si="1478"/>
        <v>0</v>
      </c>
      <c r="FD256" s="245">
        <f t="shared" si="1479"/>
        <v>0</v>
      </c>
      <c r="FE256" s="245">
        <f t="shared" si="1480"/>
        <v>77.349195617553391</v>
      </c>
      <c r="FF256" s="245">
        <f t="shared" si="1481"/>
        <v>339.36626310838005</v>
      </c>
      <c r="FG256" s="245">
        <f t="shared" si="1482"/>
        <v>10.939012655090506</v>
      </c>
      <c r="FH256" s="245">
        <f t="shared" si="1483"/>
        <v>289.47780975629888</v>
      </c>
      <c r="FI256" s="245">
        <f t="shared" si="1484"/>
        <v>166.30839693629667</v>
      </c>
      <c r="FJ256" s="245">
        <f t="shared" si="1484"/>
        <v>4190.9716027946761</v>
      </c>
      <c r="FK256" s="244">
        <f t="shared" si="1263"/>
        <v>257.30890055792986</v>
      </c>
      <c r="FL256" s="244">
        <v>29.235941830257499</v>
      </c>
      <c r="FM256" s="243">
        <f t="shared" si="1485"/>
        <v>0.94238105678330608</v>
      </c>
      <c r="FN256" s="243">
        <f t="shared" si="1486"/>
        <v>24.938119451439714</v>
      </c>
      <c r="FO256" s="244">
        <v>14.3272420915129</v>
      </c>
      <c r="FP256" s="244">
        <f t="shared" si="1487"/>
        <v>361.04650137564033</v>
      </c>
      <c r="FQ256" s="244">
        <f t="shared" si="1264"/>
        <v>6.5252000141487674</v>
      </c>
      <c r="FR256" s="244">
        <v>0.74140602066541905</v>
      </c>
      <c r="FS256" s="243">
        <f t="shared" si="1488"/>
        <v>2.3898220666764457E-2</v>
      </c>
      <c r="FT256" s="243">
        <f t="shared" si="1489"/>
        <v>0.63241581245162704</v>
      </c>
      <c r="FU256" s="244">
        <v>0.36333030103327102</v>
      </c>
      <c r="FV256" s="244">
        <f t="shared" si="1490"/>
        <v>9.155923603016948</v>
      </c>
      <c r="FW256" s="270">
        <v>3.3869000000000003E-2</v>
      </c>
      <c r="FX256" s="243">
        <f t="shared" si="1491"/>
        <v>148.2421204461688</v>
      </c>
      <c r="FY256" s="243">
        <f t="shared" si="1492"/>
        <v>32.613266498157138</v>
      </c>
      <c r="FZ256" s="243">
        <f t="shared" si="1265"/>
        <v>0</v>
      </c>
      <c r="GA256" s="243">
        <f t="shared" si="1493"/>
        <v>0</v>
      </c>
      <c r="GB256" s="243">
        <f t="shared" si="1494"/>
        <v>0</v>
      </c>
      <c r="GC256" s="243">
        <f t="shared" si="1495"/>
        <v>2.6372955642033591</v>
      </c>
      <c r="GD256" s="243">
        <f t="shared" si="1266"/>
        <v>20.84879839160287</v>
      </c>
      <c r="GE256" s="243">
        <f t="shared" si="1496"/>
        <v>0.67203282777799112</v>
      </c>
      <c r="GF256" s="243">
        <f t="shared" si="1497"/>
        <v>17.783925954137707</v>
      </c>
      <c r="GG256" s="243">
        <f t="shared" si="1267"/>
        <v>10.21707404500661</v>
      </c>
      <c r="GH256" s="247">
        <f t="shared" si="1498"/>
        <v>257.47026593416655</v>
      </c>
      <c r="GI256" s="244">
        <v>344</v>
      </c>
      <c r="GJ256" s="244">
        <v>3992.14</v>
      </c>
      <c r="GK256" s="244">
        <v>878.27080000000001</v>
      </c>
      <c r="GL256" s="244">
        <v>2448.6725177210701</v>
      </c>
      <c r="GM256" s="244">
        <v>71.022008333333304</v>
      </c>
      <c r="GN256" s="271">
        <v>570.70000000000005</v>
      </c>
      <c r="GO256" s="243">
        <f t="shared" si="1499"/>
        <v>125.55400000000002</v>
      </c>
      <c r="GP256" s="243">
        <f t="shared" si="1268"/>
        <v>0</v>
      </c>
      <c r="GQ256" s="243">
        <f t="shared" si="1500"/>
        <v>0</v>
      </c>
      <c r="GR256" s="243">
        <f t="shared" si="1501"/>
        <v>0</v>
      </c>
      <c r="GS256" s="244">
        <v>11.308719037416701</v>
      </c>
      <c r="GT256" s="244">
        <v>6.3662066130000001</v>
      </c>
      <c r="GU256" s="245"/>
      <c r="GV256" s="243">
        <f t="shared" si="1269"/>
        <v>81.118004452996615</v>
      </c>
      <c r="GW256" s="243">
        <f t="shared" si="1502"/>
        <v>2.6147291988880861</v>
      </c>
      <c r="GX256" s="243">
        <f t="shared" si="1503"/>
        <v>69.193272324055357</v>
      </c>
      <c r="GY256" s="243">
        <f t="shared" si="1270"/>
        <v>39.752346505170671</v>
      </c>
      <c r="GZ256" s="243">
        <f t="shared" si="1504"/>
        <v>1001.7591319303008</v>
      </c>
      <c r="HA256" s="244">
        <v>0</v>
      </c>
      <c r="HB256" s="244">
        <v>44</v>
      </c>
      <c r="HC256" s="244">
        <v>0</v>
      </c>
      <c r="HD256" s="244">
        <v>0</v>
      </c>
      <c r="HE256" s="244">
        <v>407.51</v>
      </c>
      <c r="HF256" s="243">
        <f t="shared" si="1505"/>
        <v>89.652199999999993</v>
      </c>
      <c r="HG256" s="243">
        <f t="shared" si="1271"/>
        <v>0</v>
      </c>
      <c r="HH256" s="244">
        <v>17.349564860660099</v>
      </c>
      <c r="HI256" s="244">
        <v>399.515915537833</v>
      </c>
      <c r="HJ256" s="243">
        <f t="shared" si="1272"/>
        <v>103.85361733477738</v>
      </c>
      <c r="HK256" s="243">
        <f t="shared" si="1273"/>
        <v>50.894064886663521</v>
      </c>
      <c r="HL256" s="243">
        <f t="shared" si="1274"/>
        <v>1282.5304351439206</v>
      </c>
      <c r="HM256" s="244">
        <v>246.92</v>
      </c>
      <c r="HN256" s="243">
        <f t="shared" si="1506"/>
        <v>54.322399999999995</v>
      </c>
      <c r="HO256" s="243">
        <f t="shared" si="1275"/>
        <v>0</v>
      </c>
      <c r="HP256" s="244">
        <v>10.65565258548</v>
      </c>
      <c r="HQ256" s="244">
        <v>245.812390059047</v>
      </c>
      <c r="HR256" s="243">
        <f t="shared" si="1276"/>
        <v>63.368154089996764</v>
      </c>
      <c r="HS256" s="243">
        <f t="shared" si="1277"/>
        <v>31.053929836726191</v>
      </c>
      <c r="HT256" s="243">
        <f t="shared" si="1278"/>
        <v>782.55903188549996</v>
      </c>
      <c r="HU256" s="244">
        <v>172.41</v>
      </c>
      <c r="HV256" s="243">
        <f t="shared" si="1507"/>
        <v>37.930199999999999</v>
      </c>
      <c r="HW256" s="243">
        <f t="shared" si="1279"/>
        <v>0</v>
      </c>
      <c r="HX256" s="244">
        <v>7.0417252554500003</v>
      </c>
      <c r="HY256" s="244">
        <v>398.50417873818299</v>
      </c>
      <c r="HZ256" s="243">
        <f t="shared" si="1280"/>
        <v>69.978186807292161</v>
      </c>
      <c r="IA256" s="243">
        <f t="shared" si="1281"/>
        <v>34.293214540046257</v>
      </c>
      <c r="IB256" s="243">
        <f t="shared" si="1282"/>
        <v>864.1890064091657</v>
      </c>
      <c r="IC256" s="244">
        <v>101.43</v>
      </c>
      <c r="ID256" s="243">
        <f t="shared" si="1508"/>
        <v>22.314600000000002</v>
      </c>
      <c r="IE256" s="243">
        <f t="shared" si="1283"/>
        <v>0</v>
      </c>
      <c r="IF256" s="244">
        <v>4.4623870971450001</v>
      </c>
      <c r="IG256" s="244">
        <v>9.4715717338096699</v>
      </c>
      <c r="IH256" s="243">
        <f t="shared" si="1284"/>
        <v>15.643307823894189</v>
      </c>
      <c r="II256" s="243">
        <f t="shared" si="1285"/>
        <v>7.6660933327424434</v>
      </c>
      <c r="IJ256" s="243">
        <f t="shared" si="1509"/>
        <v>193.18555198510956</v>
      </c>
      <c r="IK256" s="244">
        <v>181.81</v>
      </c>
      <c r="IL256" s="243">
        <f t="shared" si="1510"/>
        <v>39.998200000000004</v>
      </c>
      <c r="IM256" s="243">
        <f t="shared" si="1286"/>
        <v>0</v>
      </c>
      <c r="IN256" s="244">
        <v>8.3516995328349992</v>
      </c>
      <c r="IO256" s="244">
        <v>370.25178933183997</v>
      </c>
      <c r="IP256" s="243">
        <f t="shared" si="1287"/>
        <v>68.219953417049908</v>
      </c>
      <c r="IQ256" s="243">
        <f t="shared" si="1288"/>
        <v>33.431582114086247</v>
      </c>
      <c r="IR256" s="243">
        <f t="shared" si="1511"/>
        <v>842.47586927497343</v>
      </c>
      <c r="IS256" s="244">
        <v>16.260000000000002</v>
      </c>
      <c r="IT256" s="243">
        <f t="shared" si="1512"/>
        <v>3.5772000000000004</v>
      </c>
      <c r="IU256" s="243">
        <f t="shared" si="1289"/>
        <v>0</v>
      </c>
      <c r="IV256" s="244">
        <v>0.71137362244500002</v>
      </c>
      <c r="IW256" s="244">
        <v>1.6878407326876299</v>
      </c>
      <c r="IX256" s="243">
        <f t="shared" si="1290"/>
        <v>2.5265450017101063</v>
      </c>
      <c r="IY256" s="243">
        <f t="shared" si="1291"/>
        <v>1.2381479678421368</v>
      </c>
      <c r="IZ256" s="243">
        <f t="shared" si="1513"/>
        <v>31.201328789621847</v>
      </c>
      <c r="JA256" s="244">
        <v>150.89928750000001</v>
      </c>
      <c r="JB256" s="243">
        <f t="shared" si="1514"/>
        <v>33.197843250000005</v>
      </c>
      <c r="JC256" s="244">
        <v>1001.81745</v>
      </c>
      <c r="JD256" s="243">
        <f t="shared" si="1292"/>
        <v>0</v>
      </c>
      <c r="JE256" s="243">
        <f t="shared" si="1293"/>
        <v>134.74594008711873</v>
      </c>
      <c r="JF256" s="243">
        <f t="shared" si="1294"/>
        <v>66.033026041855933</v>
      </c>
      <c r="JG256" s="243">
        <f t="shared" si="1515"/>
        <v>1664.0322562547694</v>
      </c>
      <c r="JH256" s="244">
        <v>819.2</v>
      </c>
      <c r="JI256" s="243">
        <f t="shared" si="1516"/>
        <v>180.22400000000002</v>
      </c>
      <c r="JJ256" s="244">
        <v>1032.8</v>
      </c>
      <c r="JK256" s="243">
        <f t="shared" si="1295"/>
        <v>0</v>
      </c>
      <c r="JL256" s="243">
        <f t="shared" si="1296"/>
        <v>230.90527580361299</v>
      </c>
      <c r="JM256" s="243">
        <f t="shared" si="1297"/>
        <v>113.15646379018068</v>
      </c>
      <c r="JN256" s="243">
        <f t="shared" si="1517"/>
        <v>2851.5428875125526</v>
      </c>
      <c r="JO256" s="244">
        <v>0</v>
      </c>
      <c r="JP256" s="243">
        <f t="shared" si="1518"/>
        <v>0</v>
      </c>
      <c r="JQ256" s="244">
        <v>0</v>
      </c>
      <c r="JR256" s="243">
        <f t="shared" si="1298"/>
        <v>0</v>
      </c>
      <c r="JS256" s="243">
        <f t="shared" si="1299"/>
        <v>0</v>
      </c>
      <c r="JT256" s="243">
        <f t="shared" si="1300"/>
        <v>0</v>
      </c>
      <c r="JU256" s="243">
        <f t="shared" si="1519"/>
        <v>0</v>
      </c>
      <c r="JV256" s="244">
        <v>3.9208333333333298</v>
      </c>
      <c r="JW256" s="243">
        <f t="shared" si="1520"/>
        <v>0.86258333333333259</v>
      </c>
      <c r="JX256" s="244">
        <v>8.0441666666666691</v>
      </c>
      <c r="JY256" s="243">
        <f t="shared" si="1301"/>
        <v>0</v>
      </c>
      <c r="JZ256" s="243">
        <f t="shared" si="1302"/>
        <v>1.4574951715348121</v>
      </c>
      <c r="KA256" s="243">
        <f t="shared" si="1303"/>
        <v>0.71425392524340725</v>
      </c>
      <c r="KB256" s="243">
        <f t="shared" si="1521"/>
        <v>17.99919891613386</v>
      </c>
      <c r="KC256" s="244">
        <v>443.73333333333301</v>
      </c>
      <c r="KD256" s="243">
        <f t="shared" si="1522"/>
        <v>97.621333333333268</v>
      </c>
      <c r="KE256" s="244">
        <v>231.6</v>
      </c>
      <c r="KF256" s="243">
        <f t="shared" si="1304"/>
        <v>0</v>
      </c>
      <c r="KG256" s="243">
        <f t="shared" si="1305"/>
        <v>87.824624888967122</v>
      </c>
      <c r="KH256" s="243">
        <f t="shared" si="1306"/>
        <v>43.038964577781677</v>
      </c>
      <c r="KI256" s="243">
        <f t="shared" si="1523"/>
        <v>1084.5819073600981</v>
      </c>
      <c r="KJ256" s="244">
        <v>180.65799999999999</v>
      </c>
      <c r="KK256" s="243">
        <f t="shared" si="1524"/>
        <v>39.744759999999999</v>
      </c>
      <c r="KL256" s="244">
        <v>175.11199999999999</v>
      </c>
      <c r="KM256" s="243">
        <f t="shared" si="1307"/>
        <v>0</v>
      </c>
      <c r="KN256" s="243">
        <f t="shared" si="1308"/>
        <v>44.939162583553681</v>
      </c>
      <c r="KO256" s="243">
        <f t="shared" si="1309"/>
        <v>22.022696129177689</v>
      </c>
      <c r="KP256" s="243">
        <f t="shared" si="1525"/>
        <v>554.97194245527771</v>
      </c>
      <c r="KQ256" s="243">
        <f t="shared" si="1526"/>
        <v>2724.7514541666665</v>
      </c>
      <c r="KR256" s="243">
        <f t="shared" si="1526"/>
        <v>599.44531991666668</v>
      </c>
      <c r="KS256" s="243">
        <f t="shared" si="1527"/>
        <v>3923.1897057540823</v>
      </c>
      <c r="KT256" s="243">
        <f t="shared" si="1528"/>
        <v>0</v>
      </c>
      <c r="KU256" s="243">
        <f t="shared" si="1529"/>
        <v>0</v>
      </c>
      <c r="KV256" s="243">
        <f t="shared" si="1530"/>
        <v>0</v>
      </c>
      <c r="KW256" s="243">
        <f t="shared" si="1531"/>
        <v>823.46226300950786</v>
      </c>
      <c r="KX256" s="243">
        <f t="shared" si="1532"/>
        <v>26.543192695538274</v>
      </c>
      <c r="KY256" s="243">
        <f t="shared" si="1533"/>
        <v>702.40939723825909</v>
      </c>
      <c r="KZ256" s="243">
        <f t="shared" si="1534"/>
        <v>403.54243714234616</v>
      </c>
      <c r="LA256" s="243">
        <f t="shared" si="1534"/>
        <v>10169.269415987121</v>
      </c>
      <c r="LB256" s="244">
        <v>349.66</v>
      </c>
      <c r="LC256" s="243">
        <f t="shared" si="1535"/>
        <v>76.925200000000004</v>
      </c>
      <c r="LD256" s="243">
        <f t="shared" si="1310"/>
        <v>0</v>
      </c>
      <c r="LE256" s="243">
        <f t="shared" si="1536"/>
        <v>0</v>
      </c>
      <c r="LF256" s="243">
        <f t="shared" si="1537"/>
        <v>0</v>
      </c>
      <c r="LG256" s="244">
        <v>32.0255332870667</v>
      </c>
      <c r="LH256" s="243">
        <f t="shared" si="1311"/>
        <v>52.108250791323862</v>
      </c>
      <c r="LI256" s="243">
        <f t="shared" si="1538"/>
        <v>1.6796390119040272</v>
      </c>
      <c r="LJ256" s="243">
        <f t="shared" si="1539"/>
        <v>44.448090305567803</v>
      </c>
      <c r="LK256" s="243">
        <f t="shared" si="1312"/>
        <v>25.535949203919532</v>
      </c>
      <c r="LL256" s="243">
        <f t="shared" si="1540"/>
        <v>643.50591993877219</v>
      </c>
      <c r="LM256" s="243">
        <f t="shared" si="1313"/>
        <v>1.0833333356823494</v>
      </c>
      <c r="LN256" s="244">
        <v>0.123090457874221</v>
      </c>
      <c r="LO256" s="243">
        <f t="shared" si="1541"/>
        <v>3.9676544865538798E-3</v>
      </c>
      <c r="LP256" s="243">
        <f t="shared" si="1542"/>
        <v>0.10499557563843652</v>
      </c>
      <c r="LQ256" s="243">
        <f t="shared" si="1314"/>
        <v>6.0321189677828513E-2</v>
      </c>
      <c r="LR256" s="243">
        <f t="shared" si="1543"/>
        <v>1.5200939798812787</v>
      </c>
      <c r="LS256" s="244">
        <v>2339.8216940000002</v>
      </c>
      <c r="LT256" s="243">
        <f t="shared" si="1315"/>
        <v>265.85512895445925</v>
      </c>
      <c r="LU256" s="243">
        <f t="shared" si="1544"/>
        <v>8.5694806355126332</v>
      </c>
      <c r="LV256" s="243">
        <f t="shared" si="1545"/>
        <v>226.77316164935809</v>
      </c>
      <c r="LW256" s="243">
        <f t="shared" si="1316"/>
        <v>130.283841147723</v>
      </c>
      <c r="LX256" s="243">
        <f t="shared" si="1546"/>
        <v>3283.1527969226186</v>
      </c>
      <c r="LY256" s="245">
        <f t="shared" si="1317"/>
        <v>2228.1224048312943</v>
      </c>
      <c r="LZ256" s="244">
        <v>253.16363669151599</v>
      </c>
      <c r="MA256" s="249">
        <f t="shared" si="1547"/>
        <v>8.1603875418011285</v>
      </c>
      <c r="MB256" s="249">
        <f t="shared" si="1548"/>
        <v>215.94737905928807</v>
      </c>
      <c r="MC256" s="249">
        <f t="shared" si="1318"/>
        <v>124.06430207614051</v>
      </c>
      <c r="MD256" s="247">
        <f t="shared" si="1549"/>
        <v>3126.4204123187405</v>
      </c>
      <c r="ME256" s="250">
        <f t="shared" si="1550"/>
        <v>36445.941068233507</v>
      </c>
      <c r="MF256" s="251">
        <f t="shared" si="1597"/>
        <v>11110.751761027659</v>
      </c>
      <c r="MG256" s="252" t="e">
        <f t="shared" si="1551"/>
        <v>#REF!</v>
      </c>
      <c r="MH256" s="252" t="e">
        <f t="shared" si="1598"/>
        <v>#REF!</v>
      </c>
      <c r="MI256" s="252">
        <f t="shared" si="1552"/>
        <v>2339.8216940000002</v>
      </c>
      <c r="MJ256" s="252">
        <f t="shared" si="1553"/>
        <v>2228.1224048312943</v>
      </c>
      <c r="MK256" s="252">
        <f t="shared" si="1599"/>
        <v>2614.8464999999997</v>
      </c>
      <c r="ML256" s="252">
        <f t="shared" si="1554"/>
        <v>1377.16</v>
      </c>
      <c r="MM256" s="252">
        <f t="shared" si="1555"/>
        <v>0</v>
      </c>
      <c r="MN256" s="252">
        <f t="shared" si="1556"/>
        <v>1294.5750800000001</v>
      </c>
      <c r="MO256" s="252">
        <f t="shared" si="1557"/>
        <v>257.30890055792986</v>
      </c>
      <c r="MP256" s="253">
        <f t="shared" si="1558"/>
        <v>6.5252000141487674</v>
      </c>
      <c r="MQ256" s="254">
        <f t="shared" si="1600"/>
        <v>0</v>
      </c>
      <c r="MR256" s="255">
        <f t="shared" si="1559"/>
        <v>0</v>
      </c>
      <c r="MS256" s="255">
        <f t="shared" si="1601"/>
        <v>0</v>
      </c>
      <c r="MT256" s="255">
        <f t="shared" si="1602"/>
        <v>3098.3225653089639</v>
      </c>
      <c r="MU256" s="255">
        <f t="shared" si="1319"/>
        <v>99.870238841753391</v>
      </c>
      <c r="MV256" s="255">
        <f t="shared" si="1560"/>
        <v>3224.2823984009947</v>
      </c>
      <c r="MW256" s="255" t="e">
        <f t="shared" si="1320"/>
        <v>#REF!</v>
      </c>
      <c r="MX256" s="255" t="e">
        <f t="shared" si="1321"/>
        <v>#REF!</v>
      </c>
      <c r="MY256" s="256" t="e">
        <f t="shared" si="1561"/>
        <v>#REF!</v>
      </c>
      <c r="MZ256" s="254">
        <f t="shared" si="1562"/>
        <v>2039.6669738118219</v>
      </c>
      <c r="NA256" s="255">
        <f t="shared" si="1322"/>
        <v>2298.7046794859234</v>
      </c>
      <c r="NB256" s="255">
        <f t="shared" si="1563"/>
        <v>6.8090909319714896</v>
      </c>
      <c r="NC256" s="255">
        <f t="shared" si="1323"/>
        <v>8.4432727556446476</v>
      </c>
      <c r="ND256" s="255">
        <f t="shared" si="1564"/>
        <v>2070.4044015575432</v>
      </c>
      <c r="NE256" s="255">
        <f t="shared" si="1630"/>
        <v>0.98515390146842907</v>
      </c>
      <c r="NF256" s="256">
        <f t="shared" si="1603"/>
        <v>3.2887734042919745E-3</v>
      </c>
      <c r="NG256" s="257">
        <f t="shared" si="1604"/>
        <v>1.1259038511035206</v>
      </c>
      <c r="NH256" s="254">
        <f t="shared" si="1565"/>
        <v>3347.1352581707893</v>
      </c>
      <c r="NI256" s="255">
        <f t="shared" si="1324"/>
        <v>3772.2214359584796</v>
      </c>
      <c r="NJ256" s="255" t="e">
        <f t="shared" si="1566"/>
        <v>#REF!</v>
      </c>
      <c r="NK256" s="255" t="e">
        <f t="shared" si="1325"/>
        <v>#REF!</v>
      </c>
      <c r="NL256" s="255">
        <f t="shared" si="1567"/>
        <v>3599.1262807371945</v>
      </c>
      <c r="NM256" s="255">
        <f t="shared" si="1605"/>
        <v>0.92998550122703916</v>
      </c>
      <c r="NN256" s="256" t="e">
        <f t="shared" si="1606"/>
        <v>#REF!</v>
      </c>
      <c r="NO256" s="257" t="e">
        <f t="shared" si="1631"/>
        <v>#REF!</v>
      </c>
      <c r="NP256" s="254">
        <f t="shared" si="1568"/>
        <v>353.51707617350172</v>
      </c>
      <c r="NQ256" s="255">
        <f t="shared" si="1326"/>
        <v>398.41374484753646</v>
      </c>
      <c r="NR256" s="255">
        <f t="shared" si="1569"/>
        <v>310.91023068815917</v>
      </c>
      <c r="NS256" s="255">
        <f t="shared" si="1327"/>
        <v>385.52868605331736</v>
      </c>
      <c r="NT256" s="255">
        <f t="shared" si="1570"/>
        <v>3329.5033868459909</v>
      </c>
      <c r="NU256" s="255">
        <f t="shared" si="1571"/>
        <v>0.10617711865684129</v>
      </c>
      <c r="NV256" s="256">
        <f t="shared" si="1572"/>
        <v>9.3380361742981047E-2</v>
      </c>
      <c r="NW256" s="257">
        <f t="shared" si="1328"/>
        <v>1.0358957808877343</v>
      </c>
      <c r="NX256" s="254">
        <f t="shared" si="1573"/>
        <v>94.152553681244825</v>
      </c>
      <c r="NY256" s="255">
        <f t="shared" si="1329"/>
        <v>106.10992799876291</v>
      </c>
      <c r="NZ256" s="255">
        <f t="shared" si="1574"/>
        <v>0.34063652095667474</v>
      </c>
      <c r="OA256" s="255">
        <f t="shared" si="1330"/>
        <v>0.42238928598627667</v>
      </c>
      <c r="OB256" s="255">
        <f t="shared" si="1575"/>
        <v>103.57555206209437</v>
      </c>
      <c r="OC256" s="255">
        <f t="shared" si="1607"/>
        <v>0.90902294804858597</v>
      </c>
      <c r="OD256" s="256">
        <f t="shared" si="1608"/>
        <v>3.2887734042919745E-3</v>
      </c>
      <c r="OE256" s="257">
        <f t="shared" si="1609"/>
        <v>1.1162352200192005</v>
      </c>
      <c r="OF256" s="254">
        <f t="shared" si="1576"/>
        <v>162.83701116174734</v>
      </c>
      <c r="OG256" s="255">
        <f t="shared" si="1331"/>
        <v>183.51731157928924</v>
      </c>
      <c r="OH256" s="255">
        <f t="shared" si="1577"/>
        <v>5.0437800377119579</v>
      </c>
      <c r="OI256" s="255">
        <f t="shared" si="1332"/>
        <v>6.2542872467628277</v>
      </c>
      <c r="OJ256" s="255">
        <f t="shared" si="1578"/>
        <v>1533.6356196293832</v>
      </c>
      <c r="OK256" s="255">
        <f t="shared" si="1632"/>
        <v>0.10617711865684129</v>
      </c>
      <c r="OL256" s="256">
        <f t="shared" si="1643"/>
        <v>3.2887734042919741E-3</v>
      </c>
      <c r="OM256" s="257">
        <f t="shared" si="1644"/>
        <v>1.0142737996864488</v>
      </c>
      <c r="ON256" s="280">
        <f t="shared" si="1645"/>
        <v>1959.9632983425297</v>
      </c>
      <c r="OO256" s="254">
        <f t="shared" si="1579"/>
        <v>0</v>
      </c>
      <c r="OP256" s="255">
        <f t="shared" si="1333"/>
        <v>0</v>
      </c>
      <c r="OQ256" s="255">
        <f t="shared" si="1580"/>
        <v>0</v>
      </c>
      <c r="OR256" s="255">
        <f t="shared" si="1334"/>
        <v>0</v>
      </c>
      <c r="OS256" s="255">
        <f t="shared" si="1581"/>
        <v>0</v>
      </c>
      <c r="OT256" s="255"/>
      <c r="OU256" s="256"/>
      <c r="OV256" s="257"/>
      <c r="OW256" s="280"/>
      <c r="OX256" s="254">
        <f t="shared" si="1582"/>
        <v>1968.0403279026846</v>
      </c>
      <c r="OY256" s="255">
        <f t="shared" si="1335"/>
        <v>2217.9814495463256</v>
      </c>
      <c r="OZ256" s="255">
        <f t="shared" si="1583"/>
        <v>10.939012655090506</v>
      </c>
      <c r="PA256" s="255">
        <f t="shared" si="1336"/>
        <v>13.564375692312227</v>
      </c>
      <c r="PB256" s="255">
        <f t="shared" si="1584"/>
        <v>3326.1679387259333</v>
      </c>
      <c r="PC256" s="255">
        <f t="shared" si="1218"/>
        <v>0.59168399315896525</v>
      </c>
      <c r="PD256" s="259">
        <f t="shared" si="1337"/>
        <v>3.2887734042919741E-3</v>
      </c>
      <c r="PE256" s="257">
        <f t="shared" si="1219"/>
        <v>1.0759331727482186</v>
      </c>
      <c r="PF256" s="254">
        <f t="shared" si="1338"/>
        <v>30.424505730756451</v>
      </c>
      <c r="PG256" s="255">
        <f t="shared" si="1339"/>
        <v>34.288417958562519</v>
      </c>
      <c r="PH256" s="255">
        <f t="shared" si="1585"/>
        <v>0.94238105678330608</v>
      </c>
      <c r="PI256" s="255">
        <f t="shared" si="1340"/>
        <v>1.1685525104112995</v>
      </c>
      <c r="PJ256" s="255">
        <f t="shared" si="1341"/>
        <v>286.54484236161932</v>
      </c>
      <c r="PK256" s="255">
        <f t="shared" si="1610"/>
        <v>0.10617711866668587</v>
      </c>
      <c r="PL256" s="259">
        <f t="shared" si="1611"/>
        <v>3.2887734045969046E-3</v>
      </c>
      <c r="PM256" s="257">
        <f t="shared" si="1612"/>
        <v>1.0142737996877724</v>
      </c>
      <c r="PN256" s="254">
        <f t="shared" si="1342"/>
        <v>0.77154729119098497</v>
      </c>
      <c r="PO256" s="255">
        <f t="shared" si="1343"/>
        <v>0.86953379717224011</v>
      </c>
      <c r="PP256" s="255">
        <f t="shared" si="1586"/>
        <v>2.3898220666764457E-2</v>
      </c>
      <c r="PQ256" s="255">
        <f t="shared" si="1344"/>
        <v>2.9633793626787926E-2</v>
      </c>
      <c r="PR256" s="255">
        <f t="shared" si="1345"/>
        <v>7.2666060341404348</v>
      </c>
      <c r="PS256" s="255">
        <f t="shared" si="1613"/>
        <v>0.10617711866668593</v>
      </c>
      <c r="PT256" s="259">
        <f t="shared" si="1614"/>
        <v>3.2887734045969059E-3</v>
      </c>
      <c r="PU256" s="257">
        <f t="shared" si="1615"/>
        <v>1.0142737996877724</v>
      </c>
      <c r="PV256" s="254">
        <f t="shared" si="1346"/>
        <v>202.55177660837396</v>
      </c>
      <c r="PW256" s="255">
        <f t="shared" si="1347"/>
        <v>228.27585223763745</v>
      </c>
      <c r="PX256" s="255">
        <f t="shared" si="1348"/>
        <v>0.67203282777799112</v>
      </c>
      <c r="PY256" s="255">
        <f t="shared" si="1349"/>
        <v>0.83332070644470901</v>
      </c>
      <c r="PZ256" s="255">
        <f t="shared" si="1350"/>
        <v>204.34148090013218</v>
      </c>
      <c r="QA256" s="255">
        <f t="shared" si="1587"/>
        <v>0.99124160065849332</v>
      </c>
      <c r="QB256" s="259">
        <f t="shared" si="1351"/>
        <v>3.2887734042919741E-3</v>
      </c>
      <c r="QC256" s="257">
        <f t="shared" si="1588"/>
        <v>1.1266769889006587</v>
      </c>
      <c r="QD256" s="254">
        <f t="shared" si="1352"/>
        <v>780.66979223534759</v>
      </c>
      <c r="QE256" s="255">
        <f t="shared" si="1353"/>
        <v>879.81485584923678</v>
      </c>
      <c r="QF256" s="255">
        <f t="shared" si="1354"/>
        <v>2.6147291988880861</v>
      </c>
      <c r="QG256" s="255">
        <f t="shared" si="1355"/>
        <v>3.2422642066212268</v>
      </c>
      <c r="QH256" s="255">
        <f t="shared" si="1356"/>
        <v>795.04693010341327</v>
      </c>
      <c r="QI256" s="255">
        <f t="shared" si="1616"/>
        <v>0.98191661734207858</v>
      </c>
      <c r="QJ256" s="259">
        <f t="shared" si="1617"/>
        <v>3.2887734042919745E-3</v>
      </c>
      <c r="QK256" s="257">
        <f t="shared" si="1618"/>
        <v>1.1254927160194741</v>
      </c>
      <c r="QL256" s="254">
        <f t="shared" si="1357"/>
        <v>4181.1362387140098</v>
      </c>
      <c r="QM256" s="255">
        <f t="shared" si="1358"/>
        <v>4712.1405410306888</v>
      </c>
      <c r="QN256" s="255">
        <f t="shared" si="1359"/>
        <v>26.543192695538274</v>
      </c>
      <c r="QO256" s="255">
        <f t="shared" si="1360"/>
        <v>32.913558942467461</v>
      </c>
      <c r="QP256" s="255">
        <f t="shared" si="1589"/>
        <v>8070.8487428469216</v>
      </c>
      <c r="QQ256" s="255">
        <f t="shared" si="1590"/>
        <v>0.51805409467247066</v>
      </c>
      <c r="QR256" s="259">
        <f t="shared" si="1361"/>
        <v>3.2887734042919745E-3</v>
      </c>
      <c r="QS256" s="257">
        <f t="shared" si="1591"/>
        <v>1.0665821756404339</v>
      </c>
      <c r="QT256" s="254">
        <f t="shared" si="1362"/>
        <v>480.81187017279274</v>
      </c>
      <c r="QU256" s="255">
        <f t="shared" si="1363"/>
        <v>541.87497768473736</v>
      </c>
      <c r="QV256" s="255">
        <f t="shared" si="1364"/>
        <v>1.6796390119040272</v>
      </c>
      <c r="QW256" s="255">
        <f t="shared" si="1365"/>
        <v>2.0827523747609935</v>
      </c>
      <c r="QX256" s="255">
        <f t="shared" si="1366"/>
        <v>510.71898407839058</v>
      </c>
      <c r="QY256" s="255">
        <f t="shared" si="1619"/>
        <v>0.94144115484650293</v>
      </c>
      <c r="QZ256" s="259">
        <f t="shared" si="1620"/>
        <v>3.2887734042919745E-3</v>
      </c>
      <c r="RA256" s="257">
        <f t="shared" si="1621"/>
        <v>1.1203523322825357</v>
      </c>
      <c r="RB256" s="254">
        <f t="shared" si="1367"/>
        <v>0.12809460227889255</v>
      </c>
      <c r="RC256" s="255">
        <f t="shared" si="1368"/>
        <v>0.14436261676831191</v>
      </c>
      <c r="RD256" s="255">
        <f t="shared" si="1592"/>
        <v>3.9676544865538798E-3</v>
      </c>
      <c r="RE256" s="255">
        <f t="shared" si="1369"/>
        <v>4.9198915633268106E-3</v>
      </c>
      <c r="RF256" s="255">
        <f t="shared" si="1370"/>
        <v>1.2064237935565703</v>
      </c>
      <c r="RG256" s="255">
        <f t="shared" si="1622"/>
        <v>0.10617711865684128</v>
      </c>
      <c r="RH256" s="259">
        <f t="shared" si="1623"/>
        <v>3.2887734042919745E-3</v>
      </c>
      <c r="RI256" s="257">
        <f t="shared" si="1624"/>
        <v>1.0142737996864488</v>
      </c>
      <c r="RJ256" s="254">
        <f t="shared" si="1371"/>
        <v>276.66325721221688</v>
      </c>
      <c r="RK256" s="255">
        <f t="shared" si="1372"/>
        <v>311.7994908781684</v>
      </c>
      <c r="RL256" s="255">
        <f t="shared" si="1593"/>
        <v>8.5694806355126332</v>
      </c>
      <c r="RM256" s="255">
        <f t="shared" si="1373"/>
        <v>10.626155988035665</v>
      </c>
      <c r="RN256" s="255">
        <f t="shared" si="1374"/>
        <v>2605.6768229544591</v>
      </c>
      <c r="RO256" s="255">
        <f t="shared" si="1625"/>
        <v>0.1061771186568413</v>
      </c>
      <c r="RP256" s="259">
        <f t="shared" si="1626"/>
        <v>3.2887734042919745E-3</v>
      </c>
      <c r="RQ256" s="257">
        <f t="shared" si="1627"/>
        <v>1.0142737996864488</v>
      </c>
      <c r="RR256" s="254">
        <f t="shared" si="1375"/>
        <v>263.45580245233145</v>
      </c>
      <c r="RS256" s="255">
        <f t="shared" si="1376"/>
        <v>296.91468936377754</v>
      </c>
      <c r="RT256" s="255">
        <f t="shared" si="1594"/>
        <v>8.1603875418011285</v>
      </c>
      <c r="RU256" s="255">
        <f t="shared" si="1377"/>
        <v>10.118880551833399</v>
      </c>
      <c r="RV256" s="255">
        <f t="shared" si="1378"/>
        <v>2481.2860415228097</v>
      </c>
      <c r="RW256" s="255">
        <f t="shared" si="1633"/>
        <v>0.10617711865684132</v>
      </c>
      <c r="RX256" s="259">
        <f t="shared" si="1634"/>
        <v>3.2887734042919745E-3</v>
      </c>
      <c r="RY256" s="257">
        <f t="shared" si="1635"/>
        <v>1.0142737996864488</v>
      </c>
      <c r="RZ256" s="281">
        <f t="shared" si="1646"/>
        <v>3171.0463110198029</v>
      </c>
      <c r="SA256" s="242" t="e">
        <f t="shared" si="1379"/>
        <v>#REF!</v>
      </c>
      <c r="SB256" s="242">
        <f t="shared" si="1380"/>
        <v>0.39271526326490802</v>
      </c>
      <c r="SC256" s="242">
        <f t="shared" si="1381"/>
        <v>0.38949681361378807</v>
      </c>
      <c r="SD256" s="242">
        <f t="shared" si="1382"/>
        <v>1.8975998740326409E-2</v>
      </c>
      <c r="SE256" s="242">
        <f t="shared" si="1383"/>
        <v>0.19585627071945327</v>
      </c>
      <c r="SF256" s="262">
        <f t="shared" si="1647"/>
        <v>0.4465593081569067</v>
      </c>
      <c r="SG256" s="242">
        <f t="shared" si="1384"/>
        <v>0</v>
      </c>
      <c r="SH256" s="262">
        <f t="shared" si="1636"/>
        <v>0</v>
      </c>
      <c r="SI256" s="242">
        <f t="shared" si="1385"/>
        <v>0.51386568330454929</v>
      </c>
      <c r="SJ256" s="242">
        <f t="shared" si="1386"/>
        <v>3.2862471109883822E-2</v>
      </c>
      <c r="SK256" s="242">
        <f t="shared" si="1387"/>
        <v>8.1141903975021795E-4</v>
      </c>
      <c r="SL256" s="242">
        <f t="shared" si="1388"/>
        <v>3.8983023815962789E-2</v>
      </c>
      <c r="SM256" s="242">
        <f t="shared" si="1389"/>
        <v>0.15059092540340563</v>
      </c>
      <c r="SN256" s="242">
        <f t="shared" si="1390"/>
        <v>1.1959585935456185</v>
      </c>
      <c r="SO256" s="242">
        <f t="shared" si="1391"/>
        <v>9.4781807311102514E-2</v>
      </c>
      <c r="SP256" s="242">
        <f t="shared" si="1392"/>
        <v>1.0142737996864489E-4</v>
      </c>
      <c r="SQ256" s="242">
        <f t="shared" si="1393"/>
        <v>0.29839935186775324</v>
      </c>
      <c r="SR256" s="242">
        <f t="shared" si="1394"/>
        <v>0.3168591350220466</v>
      </c>
      <c r="SS256" s="242" t="e">
        <f t="shared" si="1395"/>
        <v>#REF!</v>
      </c>
      <c r="ST256" s="242" t="e">
        <f t="shared" si="1396"/>
        <v>#REF!</v>
      </c>
      <c r="SU256" s="242" t="e">
        <f t="shared" si="1628"/>
        <v>#REF!</v>
      </c>
      <c r="SV256" s="242" t="e">
        <f t="shared" si="1629"/>
        <v>#REF!</v>
      </c>
      <c r="SW256" s="242" t="e">
        <f t="shared" si="1397"/>
        <v>#REF!</v>
      </c>
      <c r="SX256" s="242" t="e">
        <f t="shared" si="1397"/>
        <v>#REF!</v>
      </c>
      <c r="SY256" s="242" t="e">
        <f t="shared" si="1397"/>
        <v>#REF!</v>
      </c>
      <c r="SZ256" s="263" t="e">
        <f t="shared" si="1222"/>
        <v>#REF!</v>
      </c>
      <c r="TA256" s="264">
        <f t="shared" si="1398"/>
        <v>6626.8851939999995</v>
      </c>
      <c r="TB256" s="264">
        <f t="shared" si="1399"/>
        <v>3892.6533439999998</v>
      </c>
      <c r="TC256" s="264">
        <f t="shared" si="1400"/>
        <v>4196.2088800000001</v>
      </c>
      <c r="TD256" s="264">
        <f t="shared" si="1401"/>
        <v>189.72220999999999</v>
      </c>
      <c r="TE256" s="264">
        <f t="shared" si="1401"/>
        <v>1904.5317829999999</v>
      </c>
      <c r="TF256" s="264">
        <f t="shared" si="1648"/>
        <v>0</v>
      </c>
      <c r="TG256" s="264">
        <f t="shared" si="1403"/>
        <v>5330.0780880000002</v>
      </c>
      <c r="TH256" s="264">
        <f t="shared" si="1404"/>
        <v>361.58821199999994</v>
      </c>
      <c r="TI256" s="264">
        <f t="shared" si="1405"/>
        <v>8.9281039999999994</v>
      </c>
      <c r="TJ256" s="264">
        <f t="shared" si="1406"/>
        <v>386.14049799999998</v>
      </c>
      <c r="TK256" s="264">
        <f t="shared" si="1407"/>
        <v>1493.2253939999998</v>
      </c>
      <c r="TL256" s="264">
        <f t="shared" si="1408"/>
        <v>12513.853768999999</v>
      </c>
      <c r="TM256" s="264">
        <f t="shared" si="1409"/>
        <v>944.14699799999983</v>
      </c>
      <c r="TN256" s="264">
        <f t="shared" si="1410"/>
        <v>1.1160129999999999</v>
      </c>
      <c r="TO256" s="264">
        <f t="shared" si="1411"/>
        <v>3283.310246</v>
      </c>
      <c r="TP256" s="264">
        <f t="shared" si="1411"/>
        <v>3081.1793320000002</v>
      </c>
      <c r="TQ256" s="264"/>
      <c r="TR256" s="264"/>
      <c r="TS256" s="264" t="e">
        <f t="shared" si="1412"/>
        <v>#REF!</v>
      </c>
      <c r="TT256" s="264">
        <f t="shared" si="1413"/>
        <v>4382.7533910205975</v>
      </c>
      <c r="TU256" s="264">
        <f t="shared" si="1414"/>
        <v>4346.835074515644</v>
      </c>
      <c r="TV256" s="264">
        <f t="shared" si="1415"/>
        <v>211.77461282187895</v>
      </c>
      <c r="TW256" s="264">
        <f t="shared" si="1415"/>
        <v>1931.7166881670173</v>
      </c>
      <c r="TX256" s="264">
        <f t="shared" si="1416"/>
        <v>0</v>
      </c>
      <c r="TY256" s="264">
        <f t="shared" si="1417"/>
        <v>5734.8078282175993</v>
      </c>
      <c r="TZ256" s="264">
        <f t="shared" si="1418"/>
        <v>366.74944970754768</v>
      </c>
      <c r="UA256" s="264">
        <f t="shared" si="1419"/>
        <v>9.0555419680875993</v>
      </c>
      <c r="UB256" s="264">
        <f t="shared" si="1420"/>
        <v>435.05561357924074</v>
      </c>
      <c r="UC256" s="264">
        <f t="shared" si="1421"/>
        <v>1680.6143043223092</v>
      </c>
      <c r="UD256" s="264">
        <f t="shared" si="1422"/>
        <v>13347.053378586263</v>
      </c>
      <c r="UE256" s="264">
        <f t="shared" si="1423"/>
        <v>1057.7772912268545</v>
      </c>
      <c r="UF256" s="264">
        <f t="shared" si="1424"/>
        <v>1.1319427460094729</v>
      </c>
      <c r="UG256" s="264">
        <f t="shared" si="1425"/>
        <v>3330.1755587598686</v>
      </c>
      <c r="UH256" s="264">
        <f t="shared" si="1425"/>
        <v>3125.1594685829941</v>
      </c>
      <c r="UI256" s="191"/>
      <c r="UJ256" s="282" t="e">
        <f t="shared" si="1649"/>
        <v>#REF!</v>
      </c>
      <c r="UK256" s="282">
        <f t="shared" si="1650"/>
        <v>1735.2216000000003</v>
      </c>
      <c r="UL256" s="283" t="e">
        <f t="shared" si="1651"/>
        <v>#REF!</v>
      </c>
      <c r="UM256" s="284">
        <f>992.83+992.83+992.83+992.83</f>
        <v>3971.32</v>
      </c>
      <c r="UN256" s="282">
        <f t="shared" si="1652"/>
        <v>4169.8860000000004</v>
      </c>
      <c r="UO256" s="283">
        <f t="shared" si="1653"/>
        <v>2.4030855770813364</v>
      </c>
      <c r="UP256" s="283" t="e">
        <f t="shared" si="1656"/>
        <v>#REF!</v>
      </c>
      <c r="UQ256" s="283" t="e">
        <f t="shared" si="1654"/>
        <v>#REF!</v>
      </c>
      <c r="UR256" s="285" t="e">
        <f t="shared" si="1655"/>
        <v>#REF!</v>
      </c>
      <c r="US256" s="293"/>
      <c r="UT256" s="282"/>
      <c r="UU256" s="283"/>
      <c r="UV256" s="290"/>
      <c r="UW256" s="282">
        <f t="shared" si="1665"/>
        <v>0</v>
      </c>
      <c r="UX256" s="283"/>
      <c r="UY256" s="283"/>
      <c r="UZ256" s="283"/>
      <c r="VA256" s="285"/>
      <c r="VB256" s="128">
        <v>3.6309999999999998</v>
      </c>
      <c r="VC256" s="129">
        <v>1.0651335797734369</v>
      </c>
      <c r="VD256" s="130">
        <f t="shared" si="1637"/>
        <v>3.8675000281573491</v>
      </c>
      <c r="VE256" s="128">
        <f>'[1]17% Управителю (Форма)'!BA9</f>
        <v>0.28999999999999998</v>
      </c>
      <c r="VF256" s="128">
        <f>'[1]17% Управителю (Форма)'!BA10</f>
        <v>0.25</v>
      </c>
      <c r="VG256" s="128">
        <f>'[1]17% Управителю (Форма)'!BA11</f>
        <v>0.26400000000000001</v>
      </c>
      <c r="VH256" s="128">
        <f>'[1]17% Управителю (Форма)'!BA12</f>
        <v>7.0000000000000001E-3</v>
      </c>
      <c r="VI256" s="128">
        <f>'[1]17% Управителю (Форма)'!BA13</f>
        <v>0.17699999999999999</v>
      </c>
      <c r="VJ256" s="128">
        <f t="shared" si="1660"/>
        <v>0.18852864361989832</v>
      </c>
      <c r="VK256" s="128">
        <f>'[1]17% Управителю (Форма)'!BA14</f>
        <v>2.8000000000000001E-2</v>
      </c>
      <c r="VL256" s="128">
        <v>0.28599999999999998</v>
      </c>
      <c r="VM256" s="131">
        <v>4.0000000000000001E-3</v>
      </c>
      <c r="VN256" s="128">
        <v>0</v>
      </c>
      <c r="VO256" s="132">
        <v>3.6999999999999998E-2</v>
      </c>
      <c r="VP256" s="128">
        <v>2.5000000000000001E-2</v>
      </c>
      <c r="VQ256" s="128">
        <v>0.432</v>
      </c>
      <c r="VR256" s="128">
        <v>5.8999999999999997E-2</v>
      </c>
      <c r="VS256" s="128">
        <v>1E-3</v>
      </c>
      <c r="VT256" s="128">
        <v>0.375</v>
      </c>
      <c r="VU256" s="128">
        <v>0.35099999999999998</v>
      </c>
      <c r="VV256" s="128">
        <v>0.44</v>
      </c>
    </row>
    <row r="257" spans="1:594" ht="23.1" customHeight="1" thickBot="1" x14ac:dyDescent="0.35">
      <c r="A257" s="275">
        <v>13</v>
      </c>
      <c r="B257" s="298" t="s">
        <v>222</v>
      </c>
      <c r="C257" s="277" t="s">
        <v>216</v>
      </c>
      <c r="D257" s="267">
        <v>4556.93</v>
      </c>
      <c r="E257" s="239"/>
      <c r="F257" s="240">
        <f t="shared" si="1426"/>
        <v>4556.93</v>
      </c>
      <c r="G257" s="287">
        <v>4100.53</v>
      </c>
      <c r="H257" s="268">
        <f>1708</f>
        <v>1708</v>
      </c>
      <c r="I257" s="269">
        <v>3.4466000000000001</v>
      </c>
      <c r="J257" s="269">
        <v>4.0206999999999997</v>
      </c>
      <c r="K257" s="269">
        <f t="shared" si="1640"/>
        <v>2.7495999999999996</v>
      </c>
      <c r="L257" s="269">
        <f t="shared" si="1221"/>
        <v>3.0876999999999994</v>
      </c>
      <c r="M257" s="269">
        <v>0.59319999999999995</v>
      </c>
      <c r="N257" s="269">
        <v>0.33810000000000001</v>
      </c>
      <c r="O257" s="269">
        <v>0.3589</v>
      </c>
      <c r="P257" s="269">
        <v>1.01E-2</v>
      </c>
      <c r="Q257" s="269">
        <v>0.25919999999999999</v>
      </c>
      <c r="R257" s="269">
        <v>0</v>
      </c>
      <c r="S257" s="269">
        <v>0.54759999999999998</v>
      </c>
      <c r="T257" s="269">
        <v>1.7399999999999999E-2</v>
      </c>
      <c r="U257" s="269">
        <v>5.0000000000000001E-4</v>
      </c>
      <c r="V257" s="269">
        <v>2.7400000000000001E-2</v>
      </c>
      <c r="W257" s="269">
        <v>0.1303</v>
      </c>
      <c r="X257" s="269">
        <v>1.0484</v>
      </c>
      <c r="Y257" s="269">
        <v>8.1500000000000003E-2</v>
      </c>
      <c r="Z257" s="269">
        <v>1E-4</v>
      </c>
      <c r="AA257" s="269">
        <v>0.29310000000000003</v>
      </c>
      <c r="AB257" s="269">
        <v>0.31490000000000001</v>
      </c>
      <c r="AC257" s="244">
        <v>590.41</v>
      </c>
      <c r="AD257" s="243">
        <f t="shared" si="1661"/>
        <v>129.89019999999999</v>
      </c>
      <c r="AE257" s="243">
        <f t="shared" si="1223"/>
        <v>0</v>
      </c>
      <c r="AF257" s="243">
        <f t="shared" si="1427"/>
        <v>0</v>
      </c>
      <c r="AG257" s="243">
        <f t="shared" si="1428"/>
        <v>0</v>
      </c>
      <c r="AH257" s="244">
        <v>15.5603532544167</v>
      </c>
      <c r="AI257" s="243">
        <f t="shared" si="1224"/>
        <v>83.609918986396337</v>
      </c>
      <c r="AJ257" s="243">
        <f t="shared" si="1429"/>
        <v>2.6950526947081701</v>
      </c>
      <c r="AK257" s="243">
        <f t="shared" si="1430"/>
        <v>71.31886357941849</v>
      </c>
      <c r="AL257" s="243">
        <f t="shared" si="1225"/>
        <v>40.973523612040651</v>
      </c>
      <c r="AM257" s="243">
        <f t="shared" si="1431"/>
        <v>1032.5327950234241</v>
      </c>
      <c r="AN257" s="244">
        <v>990.08</v>
      </c>
      <c r="AO257" s="244">
        <v>217.8176</v>
      </c>
      <c r="AP257" s="243">
        <f t="shared" si="1432"/>
        <v>0</v>
      </c>
      <c r="AQ257" s="243">
        <f t="shared" si="1433"/>
        <v>0</v>
      </c>
      <c r="AR257" s="243">
        <f t="shared" si="1434"/>
        <v>0</v>
      </c>
      <c r="AS257" s="244">
        <v>111.390510486708</v>
      </c>
      <c r="AT257" s="244" t="e">
        <f t="shared" si="1226"/>
        <v>#REF!</v>
      </c>
      <c r="AU257" s="243">
        <f t="shared" si="1227"/>
        <v>149.90010206372958</v>
      </c>
      <c r="AV257" s="243">
        <f t="shared" si="1435"/>
        <v>4.8318271193351432</v>
      </c>
      <c r="AW257" s="243">
        <f t="shared" si="1436"/>
        <v>127.86407473213147</v>
      </c>
      <c r="AX257" s="243">
        <f t="shared" si="1228"/>
        <v>73.459410627521876</v>
      </c>
      <c r="AY257" s="243">
        <f t="shared" si="1437"/>
        <v>1851.1771478135513</v>
      </c>
      <c r="AZ257" s="244">
        <v>200</v>
      </c>
      <c r="BA257" s="243">
        <f t="shared" si="1438"/>
        <v>1019.4333333333333</v>
      </c>
      <c r="BB257" s="243">
        <f t="shared" si="1439"/>
        <v>106.31233333333331</v>
      </c>
      <c r="BC257" s="243">
        <f t="shared" si="1440"/>
        <v>85.049866666666659</v>
      </c>
      <c r="BD257" s="243">
        <f t="shared" si="1441"/>
        <v>21.262466666666654</v>
      </c>
      <c r="BE257" s="244">
        <v>39.867125000000001</v>
      </c>
      <c r="BF257" s="243">
        <f t="shared" si="1442"/>
        <v>31.893700000000003</v>
      </c>
      <c r="BG257" s="243">
        <f t="shared" si="1443"/>
        <v>7.9734249999999989</v>
      </c>
      <c r="BH257" s="243">
        <f t="shared" si="1229"/>
        <v>132.43921100233584</v>
      </c>
      <c r="BI257" s="243">
        <f t="shared" si="1444"/>
        <v>4.2689989037657501</v>
      </c>
      <c r="BJ257" s="243">
        <f t="shared" si="1445"/>
        <v>112.97001763125996</v>
      </c>
      <c r="BK257" s="243">
        <f t="shared" si="1230"/>
        <v>64.902600133450136</v>
      </c>
      <c r="BL257" s="243">
        <f t="shared" si="1446"/>
        <v>1635.5455233629432</v>
      </c>
      <c r="BM257" s="244">
        <v>17</v>
      </c>
      <c r="BN257" s="243">
        <f t="shared" si="1447"/>
        <v>3.74</v>
      </c>
      <c r="BO257" s="243">
        <f t="shared" si="1231"/>
        <v>0</v>
      </c>
      <c r="BP257" s="243">
        <f t="shared" si="1448"/>
        <v>0</v>
      </c>
      <c r="BQ257" s="243">
        <f t="shared" si="1449"/>
        <v>0</v>
      </c>
      <c r="BR257" s="244">
        <v>1.7893441542333299</v>
      </c>
      <c r="BS257" s="243">
        <f t="shared" si="1232"/>
        <v>2.5598282598806841</v>
      </c>
      <c r="BT257" s="243">
        <f t="shared" si="1450"/>
        <v>8.2512602971234042E-2</v>
      </c>
      <c r="BU257" s="243">
        <f t="shared" si="1451"/>
        <v>2.1835213413240435</v>
      </c>
      <c r="BV257" s="243">
        <f t="shared" si="1233"/>
        <v>1.2544586207057009</v>
      </c>
      <c r="BW257" s="243">
        <f t="shared" si="1452"/>
        <v>31.612357241783663</v>
      </c>
      <c r="BX257" s="244">
        <v>757.6</v>
      </c>
      <c r="BY257" s="243">
        <f t="shared" si="1234"/>
        <v>86.079997553821428</v>
      </c>
      <c r="BZ257" s="243">
        <f t="shared" si="1453"/>
        <v>2.7746723376881257</v>
      </c>
      <c r="CA257" s="243">
        <f t="shared" si="1454"/>
        <v>73.425828859570217</v>
      </c>
      <c r="CB257" s="243">
        <f t="shared" si="1235"/>
        <v>42.183999877691072</v>
      </c>
      <c r="CC257" s="243">
        <f t="shared" si="1455"/>
        <v>1063.0367969178151</v>
      </c>
      <c r="CD257" s="245">
        <f>247.09+271.8</f>
        <v>518.89</v>
      </c>
      <c r="CE257" s="243">
        <f t="shared" si="1236"/>
        <v>98.109200000000001</v>
      </c>
      <c r="CF257" s="243">
        <f t="shared" si="1456"/>
        <v>3.1624174145974626</v>
      </c>
      <c r="CG257" s="243">
        <f t="shared" si="1457"/>
        <v>83.686681383154195</v>
      </c>
      <c r="CH257" s="243">
        <f t="shared" si="1237"/>
        <v>30.849959999999999</v>
      </c>
      <c r="CI257" s="243">
        <f t="shared" si="1641"/>
        <v>777.418992</v>
      </c>
      <c r="CJ257" s="245">
        <f>829.3+829.3</f>
        <v>1658.6</v>
      </c>
      <c r="CK257" s="243">
        <f t="shared" si="1238"/>
        <v>98.109200000000001</v>
      </c>
      <c r="CL257" s="243">
        <f t="shared" si="1459"/>
        <v>3.1624174145974626</v>
      </c>
      <c r="CM257" s="243">
        <f t="shared" si="1460"/>
        <v>83.686681383154195</v>
      </c>
      <c r="CN257" s="243">
        <f t="shared" si="1239"/>
        <v>87.835460000000012</v>
      </c>
      <c r="CO257" s="243">
        <f t="shared" si="1642"/>
        <v>2213.4535919999998</v>
      </c>
      <c r="CP257" s="244">
        <v>0</v>
      </c>
      <c r="CQ257" s="243">
        <f t="shared" si="1240"/>
        <v>0</v>
      </c>
      <c r="CR257" s="243">
        <f t="shared" si="1595"/>
        <v>0</v>
      </c>
      <c r="CS257" s="243">
        <f t="shared" si="1462"/>
        <v>0</v>
      </c>
      <c r="CT257" s="243">
        <f t="shared" si="1241"/>
        <v>0</v>
      </c>
      <c r="CU257" s="243">
        <f t="shared" si="1463"/>
        <v>0</v>
      </c>
      <c r="CV257" s="245"/>
      <c r="CW257" s="243">
        <f t="shared" si="1242"/>
        <v>0</v>
      </c>
      <c r="CX257" s="243">
        <f t="shared" si="1596"/>
        <v>0</v>
      </c>
      <c r="CY257" s="243">
        <f t="shared" si="1464"/>
        <v>0</v>
      </c>
      <c r="CZ257" s="243">
        <f t="shared" si="1243"/>
        <v>0</v>
      </c>
      <c r="DA257" s="243">
        <f t="shared" si="1465"/>
        <v>0</v>
      </c>
      <c r="DB257" s="244">
        <v>43.47</v>
      </c>
      <c r="DC257" s="243">
        <f t="shared" si="1466"/>
        <v>9.5633999999999997</v>
      </c>
      <c r="DD257" s="243">
        <f t="shared" si="1244"/>
        <v>0</v>
      </c>
      <c r="DE257" s="244">
        <v>1.7990614086799901</v>
      </c>
      <c r="DF257" s="244">
        <v>0.1572997746875</v>
      </c>
      <c r="DG257" s="243">
        <f t="shared" si="1245"/>
        <v>6.2480444933335511</v>
      </c>
      <c r="DH257" s="243">
        <f t="shared" si="1246"/>
        <v>3.0618902838350524</v>
      </c>
      <c r="DI257" s="243">
        <f t="shared" si="1467"/>
        <v>77.159635152643318</v>
      </c>
      <c r="DJ257" s="244">
        <v>321.52</v>
      </c>
      <c r="DK257" s="243">
        <f t="shared" si="1468"/>
        <v>70.734399999999994</v>
      </c>
      <c r="DL257" s="243">
        <f t="shared" si="1247"/>
        <v>0</v>
      </c>
      <c r="DM257" s="244">
        <v>13.578198812089999</v>
      </c>
      <c r="DN257" s="244">
        <v>12.005408061166699</v>
      </c>
      <c r="DO257" s="243">
        <f t="shared" si="1248"/>
        <v>47.475573666240173</v>
      </c>
      <c r="DP257" s="243">
        <f t="shared" si="1249"/>
        <v>23.265679026974844</v>
      </c>
      <c r="DQ257" s="243">
        <f t="shared" si="1469"/>
        <v>586.29511147976598</v>
      </c>
      <c r="DR257" s="244">
        <v>46.53</v>
      </c>
      <c r="DS257" s="243">
        <f t="shared" si="1470"/>
        <v>10.236600000000001</v>
      </c>
      <c r="DT257" s="243">
        <f t="shared" si="1250"/>
        <v>0</v>
      </c>
      <c r="DU257" s="244">
        <v>1.96817348430001</v>
      </c>
      <c r="DV257" s="244">
        <v>0</v>
      </c>
      <c r="DW257" s="243">
        <f t="shared" si="1251"/>
        <v>6.6735601344413951</v>
      </c>
      <c r="DX257" s="243">
        <f t="shared" si="1252"/>
        <v>3.2704166809370707</v>
      </c>
      <c r="DY257" s="243">
        <f t="shared" si="1253"/>
        <v>82.414500359614181</v>
      </c>
      <c r="DZ257" s="244">
        <v>212.21</v>
      </c>
      <c r="EA257" s="243">
        <f t="shared" si="1471"/>
        <v>46.686199999999999</v>
      </c>
      <c r="EB257" s="243">
        <f t="shared" si="1254"/>
        <v>0</v>
      </c>
      <c r="EC257" s="244">
        <v>8.7699885114499896</v>
      </c>
      <c r="ED257" s="244">
        <v>0.18010580200000001</v>
      </c>
      <c r="EE257" s="243">
        <f t="shared" si="1255"/>
        <v>30.433221171201044</v>
      </c>
      <c r="EF257" s="243">
        <f t="shared" si="1256"/>
        <v>14.913975774232554</v>
      </c>
      <c r="EG257" s="243">
        <f t="shared" si="1257"/>
        <v>375.83218951066033</v>
      </c>
      <c r="EH257" s="244">
        <v>36.229999999999997</v>
      </c>
      <c r="EI257" s="243">
        <f t="shared" si="1472"/>
        <v>7.9705999999999992</v>
      </c>
      <c r="EJ257" s="243">
        <f t="shared" si="1258"/>
        <v>0</v>
      </c>
      <c r="EK257" s="244">
        <v>1.52822436422</v>
      </c>
      <c r="EL257" s="244">
        <v>0</v>
      </c>
      <c r="EM257" s="243">
        <f t="shared" si="1259"/>
        <v>5.1957986924646082</v>
      </c>
      <c r="EN257" s="243">
        <f t="shared" si="1260"/>
        <v>2.5462311528342303</v>
      </c>
      <c r="EO257" s="243">
        <f t="shared" si="1473"/>
        <v>64.165025051422603</v>
      </c>
      <c r="EP257" s="244">
        <v>0</v>
      </c>
      <c r="EQ257" s="244">
        <v>528.60388</v>
      </c>
      <c r="ER257" s="244">
        <v>0</v>
      </c>
      <c r="ES257" s="244">
        <v>0</v>
      </c>
      <c r="ET257" s="244">
        <v>0</v>
      </c>
      <c r="EU257" s="243">
        <f t="shared" si="1261"/>
        <v>60.061009368189701</v>
      </c>
      <c r="EV257" s="243">
        <f t="shared" si="1474"/>
        <v>1.9359854321945797</v>
      </c>
      <c r="EW257" s="243">
        <f t="shared" si="1475"/>
        <v>51.231755579969374</v>
      </c>
      <c r="EX257" s="243">
        <f t="shared" si="1262"/>
        <v>29.433244468409487</v>
      </c>
      <c r="EY257" s="243">
        <f t="shared" si="1476"/>
        <v>741.71776060391903</v>
      </c>
      <c r="EZ257" s="245">
        <f t="shared" si="1477"/>
        <v>659.96</v>
      </c>
      <c r="FA257" s="245">
        <f t="shared" si="1477"/>
        <v>145.19119999999998</v>
      </c>
      <c r="FB257" s="245">
        <f t="shared" si="1477"/>
        <v>0</v>
      </c>
      <c r="FC257" s="245">
        <f t="shared" si="1478"/>
        <v>0</v>
      </c>
      <c r="FD257" s="245">
        <f t="shared" si="1479"/>
        <v>0</v>
      </c>
      <c r="FE257" s="245">
        <f t="shared" si="1480"/>
        <v>39.986460218594189</v>
      </c>
      <c r="FF257" s="245">
        <f t="shared" si="1481"/>
        <v>156.08720752587047</v>
      </c>
      <c r="FG257" s="245">
        <f t="shared" si="1482"/>
        <v>5.0312600987032905</v>
      </c>
      <c r="FH257" s="245">
        <f t="shared" si="1483"/>
        <v>133.14164629009093</v>
      </c>
      <c r="FI257" s="245">
        <f t="shared" si="1484"/>
        <v>76.491437387223243</v>
      </c>
      <c r="FJ257" s="245">
        <f t="shared" si="1484"/>
        <v>1927.5842221580256</v>
      </c>
      <c r="FK257" s="244">
        <f t="shared" si="1263"/>
        <v>56.495908122501589</v>
      </c>
      <c r="FL257" s="244">
        <v>6.4191758619137502</v>
      </c>
      <c r="FM257" s="243">
        <f t="shared" si="1485"/>
        <v>0.2069134549367411</v>
      </c>
      <c r="FN257" s="243">
        <f t="shared" si="1486"/>
        <v>5.475526506162625</v>
      </c>
      <c r="FO257" s="244">
        <v>3.1457541930956898</v>
      </c>
      <c r="FP257" s="244">
        <f t="shared" si="1487"/>
        <v>79.273005813013228</v>
      </c>
      <c r="FQ257" s="244">
        <f t="shared" si="1264"/>
        <v>1.4222560030839118</v>
      </c>
      <c r="FR257" s="244">
        <v>0.16159951592710001</v>
      </c>
      <c r="FS257" s="243">
        <f t="shared" si="1488"/>
        <v>5.2089419071644771E-3</v>
      </c>
      <c r="FT257" s="243">
        <f t="shared" si="1489"/>
        <v>0.13784361916174193</v>
      </c>
      <c r="FU257" s="244">
        <v>7.9192775796355003E-2</v>
      </c>
      <c r="FV257" s="244">
        <f t="shared" si="1490"/>
        <v>1.9956579537688401</v>
      </c>
      <c r="FW257" s="270">
        <v>1.06E-2</v>
      </c>
      <c r="FX257" s="243">
        <f t="shared" si="1491"/>
        <v>48.059646141144</v>
      </c>
      <c r="FY257" s="243">
        <f t="shared" si="1492"/>
        <v>10.573122151051679</v>
      </c>
      <c r="FZ257" s="243">
        <f t="shared" si="1265"/>
        <v>0</v>
      </c>
      <c r="GA257" s="243">
        <f t="shared" si="1493"/>
        <v>0</v>
      </c>
      <c r="GB257" s="243">
        <f t="shared" si="1494"/>
        <v>0</v>
      </c>
      <c r="GC257" s="243">
        <f t="shared" si="1495"/>
        <v>0.82539587766262978</v>
      </c>
      <c r="GD257" s="243">
        <f t="shared" si="1266"/>
        <v>6.7557532026083891</v>
      </c>
      <c r="GE257" s="243">
        <f t="shared" si="1496"/>
        <v>0.21776257044855477</v>
      </c>
      <c r="GF257" s="243">
        <f t="shared" si="1497"/>
        <v>5.7626253783530172</v>
      </c>
      <c r="GG257" s="243">
        <f t="shared" si="1267"/>
        <v>3.310695868623335</v>
      </c>
      <c r="GH257" s="247">
        <f t="shared" si="1498"/>
        <v>83.429535889308042</v>
      </c>
      <c r="GI257" s="244">
        <v>162</v>
      </c>
      <c r="GJ257" s="244">
        <v>4135.34</v>
      </c>
      <c r="GK257" s="244">
        <v>909.77480000000003</v>
      </c>
      <c r="GL257" s="244">
        <v>2536.5075897720599</v>
      </c>
      <c r="GM257" s="244">
        <v>71.022008333333304</v>
      </c>
      <c r="GN257" s="271">
        <v>227.08</v>
      </c>
      <c r="GO257" s="243">
        <f t="shared" si="1499"/>
        <v>49.957600000000006</v>
      </c>
      <c r="GP257" s="243">
        <f t="shared" si="1268"/>
        <v>0</v>
      </c>
      <c r="GQ257" s="243">
        <f t="shared" si="1500"/>
        <v>0</v>
      </c>
      <c r="GR257" s="243">
        <f t="shared" si="1501"/>
        <v>0</v>
      </c>
      <c r="GS257" s="244">
        <v>4.5104223756666704</v>
      </c>
      <c r="GT257" s="244">
        <v>2.2077908621166702</v>
      </c>
      <c r="GU257" s="245"/>
      <c r="GV257" s="243">
        <f t="shared" si="1269"/>
        <v>32.240891907855065</v>
      </c>
      <c r="GW257" s="243">
        <f t="shared" si="1502"/>
        <v>1.0392415597268683</v>
      </c>
      <c r="GX257" s="243">
        <f t="shared" si="1503"/>
        <v>27.501327588048635</v>
      </c>
      <c r="GY257" s="243">
        <f t="shared" si="1270"/>
        <v>15.799835257281922</v>
      </c>
      <c r="GZ257" s="243">
        <f t="shared" si="1504"/>
        <v>398.15584848350443</v>
      </c>
      <c r="HA257" s="244">
        <v>0</v>
      </c>
      <c r="HB257" s="244">
        <v>44</v>
      </c>
      <c r="HC257" s="244">
        <v>0</v>
      </c>
      <c r="HD257" s="244">
        <v>0</v>
      </c>
      <c r="HE257" s="244">
        <v>166.48</v>
      </c>
      <c r="HF257" s="243">
        <f t="shared" si="1505"/>
        <v>36.625599999999999</v>
      </c>
      <c r="HG257" s="243">
        <f t="shared" si="1271"/>
        <v>0</v>
      </c>
      <c r="HH257" s="244">
        <v>7.0825251544650003</v>
      </c>
      <c r="HI257" s="244">
        <v>159.34492487058</v>
      </c>
      <c r="HJ257" s="243">
        <f t="shared" si="1272"/>
        <v>41.987069749487915</v>
      </c>
      <c r="HK257" s="243">
        <f t="shared" si="1273"/>
        <v>20.576005988726646</v>
      </c>
      <c r="HL257" s="243">
        <f t="shared" si="1274"/>
        <v>518.51535091591143</v>
      </c>
      <c r="HM257" s="244">
        <v>139.74</v>
      </c>
      <c r="HN257" s="243">
        <f t="shared" si="1506"/>
        <v>30.742800000000003</v>
      </c>
      <c r="HO257" s="243">
        <f t="shared" si="1275"/>
        <v>0</v>
      </c>
      <c r="HP257" s="244">
        <v>6.0282845683049997</v>
      </c>
      <c r="HQ257" s="244">
        <v>139.23672886013301</v>
      </c>
      <c r="HR257" s="243">
        <f t="shared" si="1276"/>
        <v>35.87588570161617</v>
      </c>
      <c r="HS257" s="243">
        <f t="shared" si="1277"/>
        <v>17.58118495650271</v>
      </c>
      <c r="HT257" s="243">
        <f t="shared" si="1278"/>
        <v>443.04586090386834</v>
      </c>
      <c r="HU257" s="244">
        <v>75.95</v>
      </c>
      <c r="HV257" s="243">
        <f t="shared" si="1507"/>
        <v>16.709</v>
      </c>
      <c r="HW257" s="243">
        <f t="shared" si="1279"/>
        <v>0</v>
      </c>
      <c r="HX257" s="244">
        <v>3.1021377932449901</v>
      </c>
      <c r="HY257" s="244">
        <v>169.5683535435</v>
      </c>
      <c r="HZ257" s="243">
        <f t="shared" si="1280"/>
        <v>30.147257081868652</v>
      </c>
      <c r="IA257" s="243">
        <f t="shared" si="1281"/>
        <v>14.773837420930683</v>
      </c>
      <c r="IB257" s="243">
        <f t="shared" si="1282"/>
        <v>372.30070300745319</v>
      </c>
      <c r="IC257" s="244">
        <v>33.369999999999997</v>
      </c>
      <c r="ID257" s="243">
        <f t="shared" si="1508"/>
        <v>7.3413999999999993</v>
      </c>
      <c r="IE257" s="243">
        <f t="shared" si="1283"/>
        <v>0</v>
      </c>
      <c r="IF257" s="244">
        <v>1.4640967012999999</v>
      </c>
      <c r="IG257" s="244">
        <v>3.65736431802967</v>
      </c>
      <c r="IH257" s="243">
        <f t="shared" si="1284"/>
        <v>5.2076195412203479</v>
      </c>
      <c r="II257" s="243">
        <f t="shared" si="1285"/>
        <v>2.5520240280275011</v>
      </c>
      <c r="IJ257" s="243">
        <f t="shared" si="1509"/>
        <v>64.311005506293014</v>
      </c>
      <c r="IK257" s="244">
        <v>90.91</v>
      </c>
      <c r="IL257" s="243">
        <f t="shared" si="1510"/>
        <v>20.0002</v>
      </c>
      <c r="IM257" s="243">
        <f t="shared" si="1286"/>
        <v>0</v>
      </c>
      <c r="IN257" s="244">
        <v>4.1758592415449902</v>
      </c>
      <c r="IO257" s="244">
        <v>185.12589466591999</v>
      </c>
      <c r="IP257" s="243">
        <f t="shared" si="1287"/>
        <v>34.11067087906882</v>
      </c>
      <c r="IQ257" s="243">
        <f t="shared" si="1288"/>
        <v>16.716131239326693</v>
      </c>
      <c r="IR257" s="243">
        <f t="shared" si="1511"/>
        <v>421.24650723103258</v>
      </c>
      <c r="IS257" s="244">
        <v>3.17</v>
      </c>
      <c r="IT257" s="243">
        <f t="shared" si="1512"/>
        <v>0.69740000000000002</v>
      </c>
      <c r="IU257" s="243">
        <f t="shared" si="1289"/>
        <v>0</v>
      </c>
      <c r="IV257" s="244">
        <v>0.138734816855</v>
      </c>
      <c r="IW257" s="244">
        <v>0.32915637257180302</v>
      </c>
      <c r="IX257" s="243">
        <f t="shared" si="1290"/>
        <v>0.49258428587772279</v>
      </c>
      <c r="IY257" s="243">
        <f t="shared" si="1291"/>
        <v>0.2413937737652263</v>
      </c>
      <c r="IZ257" s="243">
        <f t="shared" si="1513"/>
        <v>6.0831230988837026</v>
      </c>
      <c r="JA257" s="244">
        <v>49.771850000000001</v>
      </c>
      <c r="JB257" s="243">
        <f t="shared" si="1514"/>
        <v>10.949807</v>
      </c>
      <c r="JC257" s="244">
        <v>361.72821666666698</v>
      </c>
      <c r="JD257" s="243">
        <f t="shared" si="1292"/>
        <v>0</v>
      </c>
      <c r="JE257" s="243">
        <f t="shared" si="1293"/>
        <v>47.999583014570831</v>
      </c>
      <c r="JF257" s="243">
        <f t="shared" si="1294"/>
        <v>23.52247283406189</v>
      </c>
      <c r="JG257" s="243">
        <f t="shared" si="1515"/>
        <v>592.76631541835957</v>
      </c>
      <c r="JH257" s="244">
        <v>204.8</v>
      </c>
      <c r="JI257" s="243">
        <f t="shared" si="1516"/>
        <v>45.056000000000004</v>
      </c>
      <c r="JJ257" s="244">
        <v>258.2</v>
      </c>
      <c r="JK257" s="243">
        <f t="shared" si="1295"/>
        <v>0</v>
      </c>
      <c r="JL257" s="243">
        <f t="shared" si="1296"/>
        <v>57.726318950903249</v>
      </c>
      <c r="JM257" s="243">
        <f t="shared" si="1297"/>
        <v>28.28911594754517</v>
      </c>
      <c r="JN257" s="243">
        <f t="shared" si="1517"/>
        <v>712.88572187813816</v>
      </c>
      <c r="JO257" s="244">
        <v>0</v>
      </c>
      <c r="JP257" s="243">
        <f t="shared" si="1518"/>
        <v>0</v>
      </c>
      <c r="JQ257" s="244">
        <v>0</v>
      </c>
      <c r="JR257" s="243">
        <f t="shared" si="1298"/>
        <v>0</v>
      </c>
      <c r="JS257" s="243">
        <f t="shared" si="1299"/>
        <v>0</v>
      </c>
      <c r="JT257" s="243">
        <f t="shared" si="1300"/>
        <v>0</v>
      </c>
      <c r="JU257" s="243">
        <f t="shared" si="1519"/>
        <v>0</v>
      </c>
      <c r="JV257" s="244">
        <v>1.68035714285714</v>
      </c>
      <c r="JW257" s="243">
        <f t="shared" si="1520"/>
        <v>0.3696785714285708</v>
      </c>
      <c r="JX257" s="244">
        <v>3.4474999999999998</v>
      </c>
      <c r="JY257" s="243">
        <f t="shared" si="1301"/>
        <v>0</v>
      </c>
      <c r="JZ257" s="243">
        <f t="shared" si="1302"/>
        <v>0.62464078780063348</v>
      </c>
      <c r="KA257" s="243">
        <f t="shared" si="1303"/>
        <v>0.30610882510431719</v>
      </c>
      <c r="KB257" s="243">
        <f t="shared" si="1521"/>
        <v>7.7139423926287929</v>
      </c>
      <c r="KC257" s="244">
        <v>221.86666666666699</v>
      </c>
      <c r="KD257" s="243">
        <f t="shared" si="1522"/>
        <v>48.810666666666741</v>
      </c>
      <c r="KE257" s="244">
        <v>115.8</v>
      </c>
      <c r="KF257" s="243">
        <f t="shared" si="1304"/>
        <v>0</v>
      </c>
      <c r="KG257" s="243">
        <f t="shared" si="1305"/>
        <v>43.912312444483625</v>
      </c>
      <c r="KH257" s="243">
        <f t="shared" si="1306"/>
        <v>21.51948228889087</v>
      </c>
      <c r="KI257" s="243">
        <f t="shared" si="1523"/>
        <v>542.29095368004982</v>
      </c>
      <c r="KJ257" s="244">
        <v>62.651922222222197</v>
      </c>
      <c r="KK257" s="243">
        <f t="shared" si="1524"/>
        <v>13.783422888888884</v>
      </c>
      <c r="KL257" s="244">
        <v>60.728577777777801</v>
      </c>
      <c r="KM257" s="243">
        <f t="shared" si="1307"/>
        <v>0</v>
      </c>
      <c r="KN257" s="243">
        <f t="shared" si="1308"/>
        <v>15.584833879023369</v>
      </c>
      <c r="KO257" s="243">
        <f t="shared" si="1309"/>
        <v>7.6374378383956119</v>
      </c>
      <c r="KP257" s="243">
        <f t="shared" si="1525"/>
        <v>192.46343352756941</v>
      </c>
      <c r="KQ257" s="243">
        <f t="shared" si="1526"/>
        <v>1050.3907960317465</v>
      </c>
      <c r="KR257" s="243">
        <f t="shared" si="1526"/>
        <v>231.08597512698424</v>
      </c>
      <c r="KS257" s="243">
        <f t="shared" si="1527"/>
        <v>1479.1583553508942</v>
      </c>
      <c r="KT257" s="243">
        <f t="shared" si="1528"/>
        <v>0</v>
      </c>
      <c r="KU257" s="243">
        <f t="shared" si="1529"/>
        <v>0</v>
      </c>
      <c r="KV257" s="243">
        <f t="shared" si="1530"/>
        <v>0</v>
      </c>
      <c r="KW257" s="243">
        <f t="shared" si="1531"/>
        <v>313.66877631592132</v>
      </c>
      <c r="KX257" s="243">
        <f t="shared" si="1532"/>
        <v>10.110688912323674</v>
      </c>
      <c r="KY257" s="243">
        <f t="shared" si="1533"/>
        <v>267.55797563729368</v>
      </c>
      <c r="KZ257" s="243">
        <f t="shared" si="1534"/>
        <v>153.71519514127732</v>
      </c>
      <c r="LA257" s="243">
        <f t="shared" si="1534"/>
        <v>3873.6229175601884</v>
      </c>
      <c r="LB257" s="244">
        <v>137.54</v>
      </c>
      <c r="LC257" s="243">
        <f t="shared" si="1535"/>
        <v>30.258799999999997</v>
      </c>
      <c r="LD257" s="243">
        <f t="shared" si="1310"/>
        <v>0</v>
      </c>
      <c r="LE257" s="243">
        <f t="shared" si="1536"/>
        <v>0</v>
      </c>
      <c r="LF257" s="243">
        <f t="shared" si="1537"/>
        <v>0</v>
      </c>
      <c r="LG257" s="244">
        <v>12.5948466397583</v>
      </c>
      <c r="LH257" s="243">
        <f t="shared" si="1311"/>
        <v>20.496679859391921</v>
      </c>
      <c r="LI257" s="243">
        <f t="shared" si="1538"/>
        <v>0.66068276296993644</v>
      </c>
      <c r="LJ257" s="243">
        <f t="shared" si="1539"/>
        <v>17.483570519435951</v>
      </c>
      <c r="LK257" s="243">
        <f t="shared" si="1312"/>
        <v>10.044516324957511</v>
      </c>
      <c r="LL257" s="243">
        <f t="shared" si="1540"/>
        <v>253.12181138892925</v>
      </c>
      <c r="LM257" s="243">
        <f t="shared" si="1313"/>
        <v>0.54166666784117723</v>
      </c>
      <c r="LN257" s="244">
        <v>6.1545228937110799E-2</v>
      </c>
      <c r="LO257" s="243">
        <f t="shared" si="1541"/>
        <v>1.9838272432769494E-3</v>
      </c>
      <c r="LP257" s="243">
        <f t="shared" si="1542"/>
        <v>5.2497787819218517E-2</v>
      </c>
      <c r="LQ257" s="243">
        <f t="shared" si="1314"/>
        <v>3.0160594838914402E-2</v>
      </c>
      <c r="LR257" s="243">
        <f t="shared" si="1543"/>
        <v>0.7600469899406429</v>
      </c>
      <c r="LS257" s="244">
        <v>952.01297566666597</v>
      </c>
      <c r="LT257" s="243">
        <f t="shared" si="1315"/>
        <v>108.16958106730843</v>
      </c>
      <c r="LU257" s="243">
        <f t="shared" si="1544"/>
        <v>3.4867001962809621</v>
      </c>
      <c r="LV257" s="243">
        <f t="shared" si="1545"/>
        <v>92.268138626439821</v>
      </c>
      <c r="LW257" s="243">
        <f t="shared" si="1316"/>
        <v>53.009127836698724</v>
      </c>
      <c r="LX257" s="243">
        <f t="shared" si="1546"/>
        <v>1335.830021484808</v>
      </c>
      <c r="LY257" s="245">
        <f t="shared" si="1317"/>
        <v>920.11173532843657</v>
      </c>
      <c r="LZ257" s="244">
        <v>104.544899585948</v>
      </c>
      <c r="MA257" s="249">
        <f t="shared" si="1547"/>
        <v>3.3698634894377388</v>
      </c>
      <c r="MB257" s="249">
        <f t="shared" si="1548"/>
        <v>89.176302547396986</v>
      </c>
      <c r="MC257" s="249">
        <f t="shared" si="1318"/>
        <v>51.232831745719231</v>
      </c>
      <c r="MD257" s="247">
        <f t="shared" si="1549"/>
        <v>1291.0673599921245</v>
      </c>
      <c r="ME257" s="250">
        <f t="shared" si="1550"/>
        <v>14858.745048073128</v>
      </c>
      <c r="MF257" s="251">
        <f t="shared" si="1597"/>
        <v>4539.0349394509267</v>
      </c>
      <c r="MG257" s="252" t="e">
        <f t="shared" si="1551"/>
        <v>#REF!</v>
      </c>
      <c r="MH257" s="252" t="e">
        <f t="shared" si="1598"/>
        <v>#REF!</v>
      </c>
      <c r="MI257" s="252">
        <f t="shared" si="1552"/>
        <v>952.01297566666597</v>
      </c>
      <c r="MJ257" s="252">
        <f t="shared" si="1553"/>
        <v>920.11173532843657</v>
      </c>
      <c r="MK257" s="252">
        <f t="shared" si="1599"/>
        <v>1019.4333333333333</v>
      </c>
      <c r="ML257" s="252">
        <f t="shared" si="1554"/>
        <v>757.6</v>
      </c>
      <c r="MM257" s="252">
        <f t="shared" si="1555"/>
        <v>0</v>
      </c>
      <c r="MN257" s="252">
        <f t="shared" si="1556"/>
        <v>528.60388</v>
      </c>
      <c r="MO257" s="252">
        <f t="shared" si="1557"/>
        <v>56.495908122501589</v>
      </c>
      <c r="MP257" s="253">
        <f t="shared" si="1558"/>
        <v>1.4222560030839118</v>
      </c>
      <c r="MQ257" s="254">
        <f t="shared" si="1600"/>
        <v>0</v>
      </c>
      <c r="MR257" s="255">
        <f t="shared" si="1559"/>
        <v>0</v>
      </c>
      <c r="MS257" s="255">
        <f t="shared" si="1601"/>
        <v>0</v>
      </c>
      <c r="MT257" s="255">
        <f t="shared" si="1602"/>
        <v>1263.2561773060352</v>
      </c>
      <c r="MU257" s="255">
        <f t="shared" si="1319"/>
        <v>40.719354904641214</v>
      </c>
      <c r="MV257" s="255">
        <f t="shared" si="1560"/>
        <v>1314.612849793129</v>
      </c>
      <c r="MW257" s="255" t="e">
        <f t="shared" si="1320"/>
        <v>#REF!</v>
      </c>
      <c r="MX257" s="255" t="e">
        <f t="shared" si="1321"/>
        <v>#REF!</v>
      </c>
      <c r="MY257" s="256" t="e">
        <f t="shared" si="1561"/>
        <v>#REF!</v>
      </c>
      <c r="MZ257" s="254">
        <f t="shared" si="1562"/>
        <v>807.30921356689043</v>
      </c>
      <c r="NA257" s="255">
        <f t="shared" si="1322"/>
        <v>909.83748368988552</v>
      </c>
      <c r="NB257" s="255">
        <f t="shared" si="1563"/>
        <v>2.6950526947081701</v>
      </c>
      <c r="NC257" s="255">
        <f t="shared" si="1323"/>
        <v>3.341865341438131</v>
      </c>
      <c r="ND257" s="255">
        <f t="shared" si="1564"/>
        <v>819.4704722408128</v>
      </c>
      <c r="NE257" s="255">
        <f t="shared" si="1630"/>
        <v>0.98515961332850976</v>
      </c>
      <c r="NF257" s="256">
        <f t="shared" si="1603"/>
        <v>3.2887734042919749E-3</v>
      </c>
      <c r="NG257" s="257">
        <f t="shared" si="1604"/>
        <v>1.1259045765097508</v>
      </c>
      <c r="NH257" s="254">
        <f t="shared" si="1565"/>
        <v>1363.8917711732004</v>
      </c>
      <c r="NI257" s="255">
        <f t="shared" si="1324"/>
        <v>1537.1060261121968</v>
      </c>
      <c r="NJ257" s="255" t="e">
        <f t="shared" si="1566"/>
        <v>#REF!</v>
      </c>
      <c r="NK257" s="255" t="e">
        <f t="shared" si="1325"/>
        <v>#REF!</v>
      </c>
      <c r="NL257" s="255">
        <f t="shared" si="1567"/>
        <v>1469.1882125504376</v>
      </c>
      <c r="NM257" s="255">
        <f t="shared" si="1605"/>
        <v>0.92833018909507325</v>
      </c>
      <c r="NN257" s="256" t="e">
        <f t="shared" si="1606"/>
        <v>#REF!</v>
      </c>
      <c r="NO257" s="257" t="e">
        <f t="shared" si="1631"/>
        <v>#REF!</v>
      </c>
      <c r="NP257" s="254">
        <f t="shared" si="1568"/>
        <v>137.82342151013717</v>
      </c>
      <c r="NQ257" s="255">
        <f t="shared" si="1326"/>
        <v>155.32699604192459</v>
      </c>
      <c r="NR257" s="255">
        <f t="shared" si="1569"/>
        <v>121.21256557043242</v>
      </c>
      <c r="NS257" s="255">
        <f t="shared" si="1327"/>
        <v>150.3035813073362</v>
      </c>
      <c r="NT257" s="255">
        <f t="shared" si="1570"/>
        <v>1298.0520026690026</v>
      </c>
      <c r="NU257" s="255">
        <f t="shared" si="1571"/>
        <v>0.10617711865684129</v>
      </c>
      <c r="NV257" s="256">
        <f t="shared" si="1572"/>
        <v>9.3380361742981019E-2</v>
      </c>
      <c r="NW257" s="257">
        <f t="shared" si="1328"/>
        <v>1.0358957808877343</v>
      </c>
      <c r="NX257" s="254">
        <f t="shared" si="1573"/>
        <v>23.403896036415336</v>
      </c>
      <c r="NY257" s="255">
        <f t="shared" si="1329"/>
        <v>26.376190833040084</v>
      </c>
      <c r="NZ257" s="255">
        <f t="shared" si="1574"/>
        <v>8.2512602971234042E-2</v>
      </c>
      <c r="OA257" s="255">
        <f t="shared" si="1330"/>
        <v>0.10231562768433021</v>
      </c>
      <c r="OB257" s="255">
        <f t="shared" si="1575"/>
        <v>25.089172414114017</v>
      </c>
      <c r="OC257" s="255">
        <f t="shared" si="1607"/>
        <v>0.93282853854714542</v>
      </c>
      <c r="OD257" s="256">
        <f t="shared" si="1608"/>
        <v>3.2887734042919741E-3</v>
      </c>
      <c r="OE257" s="257">
        <f t="shared" si="1609"/>
        <v>1.1192585300125175</v>
      </c>
      <c r="OF257" s="254">
        <f t="shared" si="1576"/>
        <v>89.579511208675669</v>
      </c>
      <c r="OG257" s="255">
        <f t="shared" si="1331"/>
        <v>100.95610913217747</v>
      </c>
      <c r="OH257" s="255">
        <f t="shared" si="1577"/>
        <v>2.7746723376881257</v>
      </c>
      <c r="OI257" s="255">
        <f t="shared" si="1332"/>
        <v>3.4405936987332759</v>
      </c>
      <c r="OJ257" s="255">
        <f t="shared" si="1578"/>
        <v>843.67999755382152</v>
      </c>
      <c r="OK257" s="255">
        <f t="shared" si="1632"/>
        <v>0.10617711865684128</v>
      </c>
      <c r="OL257" s="256">
        <f t="shared" si="1643"/>
        <v>3.2887734042919736E-3</v>
      </c>
      <c r="OM257" s="257">
        <f t="shared" si="1644"/>
        <v>1.0142737996864488</v>
      </c>
      <c r="ON257" s="280">
        <f t="shared" si="1645"/>
        <v>1078.2103712163441</v>
      </c>
      <c r="OO257" s="254">
        <f t="shared" si="1579"/>
        <v>0</v>
      </c>
      <c r="OP257" s="255">
        <f t="shared" si="1333"/>
        <v>0</v>
      </c>
      <c r="OQ257" s="255">
        <f t="shared" si="1580"/>
        <v>0</v>
      </c>
      <c r="OR257" s="255">
        <f t="shared" si="1334"/>
        <v>0</v>
      </c>
      <c r="OS257" s="255">
        <f t="shared" si="1581"/>
        <v>0</v>
      </c>
      <c r="OT257" s="255"/>
      <c r="OU257" s="256"/>
      <c r="OV257" s="257"/>
      <c r="OW257" s="280"/>
      <c r="OX257" s="254">
        <f t="shared" si="1582"/>
        <v>967.5840084739109</v>
      </c>
      <c r="OY257" s="255">
        <f t="shared" si="1335"/>
        <v>1090.4671775500976</v>
      </c>
      <c r="OZ257" s="255">
        <f t="shared" si="1583"/>
        <v>5.0312600987032905</v>
      </c>
      <c r="PA257" s="255">
        <f t="shared" si="1336"/>
        <v>6.2387625223920802</v>
      </c>
      <c r="PB257" s="255">
        <f t="shared" si="1584"/>
        <v>1529.8287477444646</v>
      </c>
      <c r="PC257" s="255">
        <f t="shared" si="1218"/>
        <v>0.63247864174371726</v>
      </c>
      <c r="PD257" s="259">
        <f t="shared" si="1337"/>
        <v>3.2887734042919741E-3</v>
      </c>
      <c r="PE257" s="257">
        <f t="shared" si="1219"/>
        <v>1.0811140931184822</v>
      </c>
      <c r="PF257" s="254">
        <f t="shared" si="1338"/>
        <v>6.6801423375184026</v>
      </c>
      <c r="PG257" s="255">
        <f t="shared" si="1339"/>
        <v>7.52852041438324</v>
      </c>
      <c r="PH257" s="255">
        <f t="shared" si="1585"/>
        <v>0.2069134549367411</v>
      </c>
      <c r="PI257" s="255">
        <f t="shared" si="1340"/>
        <v>0.25657268412155898</v>
      </c>
      <c r="PJ257" s="255">
        <f t="shared" si="1341"/>
        <v>62.915083978581926</v>
      </c>
      <c r="PK257" s="255">
        <f t="shared" si="1610"/>
        <v>0.10617711866668592</v>
      </c>
      <c r="PL257" s="259">
        <f t="shared" si="1611"/>
        <v>3.2887734045969055E-3</v>
      </c>
      <c r="PM257" s="257">
        <f t="shared" si="1612"/>
        <v>1.0142737996877724</v>
      </c>
      <c r="PN257" s="254">
        <f t="shared" si="1342"/>
        <v>0.16816921537732515</v>
      </c>
      <c r="PO257" s="255">
        <f t="shared" si="1343"/>
        <v>0.18952670573024544</v>
      </c>
      <c r="PP257" s="255">
        <f t="shared" si="1586"/>
        <v>5.2089419071644771E-3</v>
      </c>
      <c r="PQ257" s="255">
        <f t="shared" si="1344"/>
        <v>6.4590879648839519E-3</v>
      </c>
      <c r="PR257" s="255">
        <f t="shared" si="1345"/>
        <v>1.5838555188641588</v>
      </c>
      <c r="PS257" s="255">
        <f t="shared" si="1613"/>
        <v>0.1061771186666859</v>
      </c>
      <c r="PT257" s="259">
        <f t="shared" si="1614"/>
        <v>3.2887734045969051E-3</v>
      </c>
      <c r="PU257" s="257">
        <f t="shared" si="1615"/>
        <v>1.0142737996877724</v>
      </c>
      <c r="PV257" s="254">
        <f t="shared" si="1346"/>
        <v>65.663171253786359</v>
      </c>
      <c r="PW257" s="255">
        <f t="shared" si="1347"/>
        <v>74.00239400301723</v>
      </c>
      <c r="PX257" s="255">
        <f t="shared" si="1348"/>
        <v>0.21776257044855477</v>
      </c>
      <c r="PY257" s="255">
        <f t="shared" si="1349"/>
        <v>0.27002558735620791</v>
      </c>
      <c r="PZ257" s="255">
        <f t="shared" si="1350"/>
        <v>66.213917372466696</v>
      </c>
      <c r="QA257" s="255">
        <f t="shared" si="1587"/>
        <v>0.99168232086945896</v>
      </c>
      <c r="QB257" s="259">
        <f t="shared" si="1351"/>
        <v>3.2887734042919741E-3</v>
      </c>
      <c r="QC257" s="257">
        <f t="shared" si="1588"/>
        <v>1.1267329603674514</v>
      </c>
      <c r="QD257" s="254">
        <f t="shared" si="1352"/>
        <v>310.58921965741933</v>
      </c>
      <c r="QE257" s="255">
        <f t="shared" si="1353"/>
        <v>350.03405055391158</v>
      </c>
      <c r="QF257" s="255">
        <f t="shared" si="1354"/>
        <v>1.0392415597268683</v>
      </c>
      <c r="QG257" s="255">
        <f t="shared" si="1355"/>
        <v>1.2886595340613167</v>
      </c>
      <c r="QH257" s="255">
        <f t="shared" si="1356"/>
        <v>315.99670514563843</v>
      </c>
      <c r="QI257" s="255">
        <f t="shared" si="1616"/>
        <v>0.98288752572364047</v>
      </c>
      <c r="QJ257" s="259">
        <f t="shared" si="1617"/>
        <v>3.2887734042919736E-3</v>
      </c>
      <c r="QK257" s="257">
        <f t="shared" si="1618"/>
        <v>1.1256160213839324</v>
      </c>
      <c r="QL257" s="254">
        <f t="shared" si="1357"/>
        <v>1607.897501436229</v>
      </c>
      <c r="QM257" s="255">
        <f t="shared" si="1358"/>
        <v>1812.1004841186302</v>
      </c>
      <c r="QN257" s="255">
        <f t="shared" si="1359"/>
        <v>10.110688912323674</v>
      </c>
      <c r="QO257" s="255">
        <f t="shared" si="1360"/>
        <v>12.537254251281356</v>
      </c>
      <c r="QP257" s="255">
        <f t="shared" si="1589"/>
        <v>3074.3039028255466</v>
      </c>
      <c r="QQ257" s="255">
        <f t="shared" si="1590"/>
        <v>0.52301189220702438</v>
      </c>
      <c r="QR257" s="259">
        <f t="shared" si="1361"/>
        <v>3.2887734042919736E-3</v>
      </c>
      <c r="QS257" s="257">
        <f t="shared" si="1591"/>
        <v>1.0672118159273221</v>
      </c>
      <c r="QT257" s="254">
        <f t="shared" si="1362"/>
        <v>189.12875603371185</v>
      </c>
      <c r="QU257" s="255">
        <f t="shared" si="1363"/>
        <v>213.14810804999325</v>
      </c>
      <c r="QV257" s="255">
        <f t="shared" si="1364"/>
        <v>0.66068276296993644</v>
      </c>
      <c r="QW257" s="255">
        <f t="shared" si="1365"/>
        <v>0.81924662608272114</v>
      </c>
      <c r="QX257" s="255">
        <f t="shared" si="1366"/>
        <v>200.89032649915021</v>
      </c>
      <c r="QY257" s="255">
        <f t="shared" si="1619"/>
        <v>0.94145277838707631</v>
      </c>
      <c r="QZ257" s="259">
        <f t="shared" si="1620"/>
        <v>3.2887734042919745E-3</v>
      </c>
      <c r="RA257" s="257">
        <f t="shared" si="1621"/>
        <v>1.1203538084721887</v>
      </c>
      <c r="RB257" s="254">
        <f t="shared" si="1367"/>
        <v>6.4047301139446594E-2</v>
      </c>
      <c r="RC257" s="255">
        <f t="shared" si="1368"/>
        <v>7.2181308384156317E-2</v>
      </c>
      <c r="RD257" s="255">
        <f t="shared" si="1592"/>
        <v>1.9838272432769494E-3</v>
      </c>
      <c r="RE257" s="255">
        <f t="shared" si="1369"/>
        <v>2.4599457816634174E-3</v>
      </c>
      <c r="RF257" s="255">
        <f t="shared" si="1370"/>
        <v>0.60321189677828801</v>
      </c>
      <c r="RG257" s="255">
        <f t="shared" si="1622"/>
        <v>0.1061771186568413</v>
      </c>
      <c r="RH257" s="259">
        <f t="shared" si="1623"/>
        <v>3.2887734042919745E-3</v>
      </c>
      <c r="RI257" s="257">
        <f t="shared" si="1624"/>
        <v>1.0142737996864488</v>
      </c>
      <c r="RJ257" s="254">
        <f t="shared" si="1371"/>
        <v>112.56712912425658</v>
      </c>
      <c r="RK257" s="255">
        <f t="shared" si="1372"/>
        <v>126.86315452303717</v>
      </c>
      <c r="RL257" s="255">
        <f t="shared" si="1593"/>
        <v>3.4867001962809621</v>
      </c>
      <c r="RM257" s="255">
        <f t="shared" si="1373"/>
        <v>4.3235082433883933</v>
      </c>
      <c r="RN257" s="255">
        <f t="shared" si="1374"/>
        <v>1060.1825567339745</v>
      </c>
      <c r="RO257" s="255">
        <f t="shared" si="1625"/>
        <v>0.10617711865684129</v>
      </c>
      <c r="RP257" s="259">
        <f t="shared" si="1626"/>
        <v>3.2887734042919741E-3</v>
      </c>
      <c r="RQ257" s="257">
        <f t="shared" si="1627"/>
        <v>1.0142737996864488</v>
      </c>
      <c r="RR257" s="254">
        <f t="shared" si="1375"/>
        <v>108.79508910782432</v>
      </c>
      <c r="RS257" s="255">
        <f t="shared" si="1376"/>
        <v>122.61206542451801</v>
      </c>
      <c r="RT257" s="255">
        <f t="shared" si="1594"/>
        <v>3.3698634894377388</v>
      </c>
      <c r="RU257" s="255">
        <f t="shared" si="1377"/>
        <v>4.1786307269027958</v>
      </c>
      <c r="RV257" s="255">
        <f t="shared" si="1378"/>
        <v>1024.6566349143845</v>
      </c>
      <c r="RW257" s="255">
        <f t="shared" si="1633"/>
        <v>0.1061771186568413</v>
      </c>
      <c r="RX257" s="259">
        <f t="shared" si="1634"/>
        <v>3.2887734042919741E-3</v>
      </c>
      <c r="RY257" s="257">
        <f t="shared" si="1635"/>
        <v>1.0142737996864488</v>
      </c>
      <c r="RZ257" s="281">
        <f t="shared" si="1646"/>
        <v>1309.4957968703643</v>
      </c>
      <c r="SA257" s="242" t="e">
        <f t="shared" si="1379"/>
        <v>#REF!</v>
      </c>
      <c r="SB257" s="242">
        <f t="shared" si="1380"/>
        <v>0.38066833731794675</v>
      </c>
      <c r="SC257" s="242">
        <f t="shared" si="1381"/>
        <v>0.3717829957606078</v>
      </c>
      <c r="SD257" s="242">
        <f t="shared" si="1382"/>
        <v>1.1304511153126426E-2</v>
      </c>
      <c r="SE257" s="242">
        <f t="shared" si="1383"/>
        <v>0.26289976887872751</v>
      </c>
      <c r="SF257" s="262">
        <f t="shared" si="1647"/>
        <v>0.53979695112583004</v>
      </c>
      <c r="SG257" s="242">
        <f t="shared" si="1384"/>
        <v>0</v>
      </c>
      <c r="SH257" s="262">
        <f t="shared" si="1636"/>
        <v>0</v>
      </c>
      <c r="SI257" s="242">
        <f t="shared" si="1385"/>
        <v>0.59201807739168077</v>
      </c>
      <c r="SJ257" s="242">
        <f t="shared" si="1386"/>
        <v>1.7648364114567237E-2</v>
      </c>
      <c r="SK257" s="242">
        <f t="shared" si="1387"/>
        <v>5.0713689984388619E-4</v>
      </c>
      <c r="SL257" s="242">
        <f t="shared" si="1388"/>
        <v>3.0872483114068171E-2</v>
      </c>
      <c r="SM257" s="242">
        <f t="shared" si="1389"/>
        <v>0.14666776758632638</v>
      </c>
      <c r="SN257" s="242">
        <f t="shared" si="1390"/>
        <v>1.1188648678182045</v>
      </c>
      <c r="SO257" s="242">
        <f t="shared" si="1391"/>
        <v>9.1308835390483387E-2</v>
      </c>
      <c r="SP257" s="242">
        <f t="shared" si="1392"/>
        <v>1.0142737996864489E-4</v>
      </c>
      <c r="SQ257" s="242">
        <f t="shared" si="1393"/>
        <v>0.2972836506880982</v>
      </c>
      <c r="SR257" s="242">
        <f t="shared" si="1394"/>
        <v>0.31939481952126275</v>
      </c>
      <c r="SS257" s="242" t="e">
        <f t="shared" si="1395"/>
        <v>#REF!</v>
      </c>
      <c r="ST257" s="242" t="e">
        <f t="shared" si="1396"/>
        <v>#REF!</v>
      </c>
      <c r="SU257" s="242" t="e">
        <f t="shared" si="1628"/>
        <v>#REF!</v>
      </c>
      <c r="SV257" s="242" t="e">
        <f t="shared" si="1629"/>
        <v>#REF!</v>
      </c>
      <c r="SW257" s="242" t="e">
        <f t="shared" si="1397"/>
        <v>#REF!</v>
      </c>
      <c r="SX257" s="242" t="e">
        <f t="shared" si="1397"/>
        <v>#REF!</v>
      </c>
      <c r="SY257" s="242" t="e">
        <f t="shared" si="1397"/>
        <v>#REF!</v>
      </c>
      <c r="SZ257" s="263" t="e">
        <f t="shared" si="1222"/>
        <v>#REF!</v>
      </c>
      <c r="TA257" s="264">
        <f t="shared" si="1398"/>
        <v>2703.1708760000001</v>
      </c>
      <c r="TB257" s="264">
        <f t="shared" si="1399"/>
        <v>1540.6980330000001</v>
      </c>
      <c r="TC257" s="264">
        <f t="shared" si="1400"/>
        <v>1635.4821770000001</v>
      </c>
      <c r="TD257" s="264">
        <f t="shared" si="1401"/>
        <v>46.024993000000002</v>
      </c>
      <c r="TE257" s="264">
        <f t="shared" si="1401"/>
        <v>1062.8573759999999</v>
      </c>
      <c r="TF257" s="264">
        <f t="shared" si="1648"/>
        <v>0</v>
      </c>
      <c r="TG257" s="264">
        <f t="shared" si="1403"/>
        <v>2495.3748679999999</v>
      </c>
      <c r="TH257" s="264">
        <f t="shared" si="1404"/>
        <v>79.290582000000001</v>
      </c>
      <c r="TI257" s="264">
        <f t="shared" si="1405"/>
        <v>2.2784650000000002</v>
      </c>
      <c r="TJ257" s="264">
        <f t="shared" si="1406"/>
        <v>124.85988200000001</v>
      </c>
      <c r="TK257" s="264">
        <f t="shared" si="1407"/>
        <v>593.76797900000008</v>
      </c>
      <c r="TL257" s="264">
        <f t="shared" si="1408"/>
        <v>4777.485412</v>
      </c>
      <c r="TM257" s="264">
        <f t="shared" si="1409"/>
        <v>371.38979500000005</v>
      </c>
      <c r="TN257" s="264">
        <f t="shared" si="1410"/>
        <v>0.45569300000000007</v>
      </c>
      <c r="TO257" s="264">
        <f t="shared" si="1411"/>
        <v>1335.6361830000003</v>
      </c>
      <c r="TP257" s="264">
        <f t="shared" si="1411"/>
        <v>1291.256897</v>
      </c>
      <c r="TQ257" s="264"/>
      <c r="TR257" s="264"/>
      <c r="TS257" s="264" t="e">
        <f t="shared" si="1412"/>
        <v>#REF!</v>
      </c>
      <c r="TT257" s="264">
        <f t="shared" si="1413"/>
        <v>1734.6789663742711</v>
      </c>
      <c r="TU257" s="264">
        <f t="shared" si="1414"/>
        <v>1694.1890868713867</v>
      </c>
      <c r="TV257" s="264">
        <f t="shared" si="1415"/>
        <v>51.513866009016411</v>
      </c>
      <c r="TW257" s="264">
        <f t="shared" si="1415"/>
        <v>1078.0283892802884</v>
      </c>
      <c r="TX257" s="264">
        <f t="shared" si="1416"/>
        <v>0</v>
      </c>
      <c r="TY257" s="264">
        <f t="shared" si="1417"/>
        <v>2697.7849374084722</v>
      </c>
      <c r="TZ257" s="264">
        <f t="shared" si="1418"/>
        <v>80.422359884594883</v>
      </c>
      <c r="UA257" s="264">
        <f t="shared" si="1419"/>
        <v>2.3109873530056007</v>
      </c>
      <c r="UB257" s="264">
        <f t="shared" si="1420"/>
        <v>140.68374447699068</v>
      </c>
      <c r="UC257" s="264">
        <f t="shared" si="1421"/>
        <v>668.35475014715837</v>
      </c>
      <c r="UD257" s="264">
        <f t="shared" si="1422"/>
        <v>5098.5888821068111</v>
      </c>
      <c r="UE257" s="264">
        <f t="shared" si="1423"/>
        <v>416.08797125595549</v>
      </c>
      <c r="UF257" s="264">
        <f t="shared" si="1424"/>
        <v>0.46219747060051697</v>
      </c>
      <c r="UG257" s="264">
        <f t="shared" si="1425"/>
        <v>1354.7007863301153</v>
      </c>
      <c r="UH257" s="264">
        <f t="shared" si="1425"/>
        <v>1309.6880392915234</v>
      </c>
      <c r="UI257" s="191"/>
      <c r="UJ257" s="282" t="e">
        <f t="shared" si="1649"/>
        <v>#REF!</v>
      </c>
      <c r="UK257" s="282">
        <f t="shared" si="1650"/>
        <v>954.57600000000002</v>
      </c>
      <c r="UL257" s="283" t="e">
        <f t="shared" si="1651"/>
        <v>#REF!</v>
      </c>
      <c r="UM257" s="284">
        <f>615.36+615.36</f>
        <v>1230.72</v>
      </c>
      <c r="UN257" s="282">
        <f t="shared" si="1652"/>
        <v>1292.2560000000001</v>
      </c>
      <c r="UO257" s="283">
        <f t="shared" si="1653"/>
        <v>1.3537486800422387</v>
      </c>
      <c r="UP257" s="283" t="e">
        <f t="shared" si="1656"/>
        <v>#REF!</v>
      </c>
      <c r="UQ257" s="283" t="e">
        <f t="shared" si="1654"/>
        <v>#REF!</v>
      </c>
      <c r="UR257" s="285" t="e">
        <f t="shared" si="1655"/>
        <v>#REF!</v>
      </c>
      <c r="US257" s="293"/>
      <c r="UT257" s="282"/>
      <c r="UU257" s="283"/>
      <c r="UV257" s="290">
        <f>75.55+75.55</f>
        <v>151.1</v>
      </c>
      <c r="UW257" s="282">
        <f t="shared" si="1665"/>
        <v>158.655</v>
      </c>
      <c r="UX257" s="283"/>
      <c r="UY257" s="283"/>
      <c r="UZ257" s="283" t="e">
        <f t="shared" ref="UZ257" si="1671">(1+UY257)*ST257-ST257</f>
        <v>#REF!</v>
      </c>
      <c r="VA257" s="285">
        <f>UW257/G257</f>
        <v>3.8691339899964157E-2</v>
      </c>
      <c r="VB257" s="128">
        <v>4.8339999999999996</v>
      </c>
      <c r="VC257" s="129">
        <v>1.0695738768134246</v>
      </c>
      <c r="VD257" s="130">
        <f>(VB257*VC257)+VA257</f>
        <v>5.2090114604160584</v>
      </c>
      <c r="VE257" s="128">
        <f>'[1]17% Управителю (Форма)'!W9</f>
        <v>0.7</v>
      </c>
      <c r="VF257" s="128">
        <f>'[1]17% Управителю (Форма)'!W10</f>
        <v>0.34</v>
      </c>
      <c r="VG257" s="128">
        <f>'[1]17% Управителю (Форма)'!W11</f>
        <v>0.39</v>
      </c>
      <c r="VH257" s="128">
        <f>'[1]17% Управителю (Форма)'!W12</f>
        <v>1.2999999999999999E-2</v>
      </c>
      <c r="VI257" s="128">
        <f>'[1]17% Управителю (Форма)'!W13</f>
        <v>0.41</v>
      </c>
      <c r="VJ257" s="128">
        <f t="shared" si="1660"/>
        <v>0.43852528949350406</v>
      </c>
      <c r="VK257" s="128">
        <v>0</v>
      </c>
      <c r="VL257" s="128">
        <v>0.42499999999999999</v>
      </c>
      <c r="VM257" s="131">
        <v>0.02</v>
      </c>
      <c r="VN257" s="128">
        <f t="shared" si="1669"/>
        <v>5.0713689984388619E-4</v>
      </c>
      <c r="VO257" s="132">
        <v>2.4E-2</v>
      </c>
      <c r="VP257" s="128">
        <v>1.4E-2</v>
      </c>
      <c r="VQ257" s="128">
        <v>0.63800000000000001</v>
      </c>
      <c r="VR257" s="128">
        <v>4.1000000000000002E-2</v>
      </c>
      <c r="VS257" s="128">
        <v>1E-3</v>
      </c>
      <c r="VT257" s="128">
        <v>0.25900000000000001</v>
      </c>
      <c r="VU257" s="128">
        <v>0.16700000000000001</v>
      </c>
      <c r="VV257" s="128">
        <v>0.58499999999999996</v>
      </c>
    </row>
    <row r="258" spans="1:594" ht="23.1" customHeight="1" thickBot="1" x14ac:dyDescent="0.35">
      <c r="A258" s="275">
        <v>14</v>
      </c>
      <c r="B258" s="298" t="s">
        <v>223</v>
      </c>
      <c r="C258" s="289">
        <v>9</v>
      </c>
      <c r="D258" s="267">
        <v>11847.9</v>
      </c>
      <c r="E258" s="239"/>
      <c r="F258" s="240">
        <f t="shared" si="1426"/>
        <v>11847.9</v>
      </c>
      <c r="G258" s="287">
        <v>10646.3</v>
      </c>
      <c r="H258" s="268">
        <f>2612</f>
        <v>2612</v>
      </c>
      <c r="I258" s="269">
        <v>3.3092999999999999</v>
      </c>
      <c r="J258" s="269">
        <v>3.7307999999999999</v>
      </c>
      <c r="K258" s="269">
        <f t="shared" si="1640"/>
        <v>2.5853999999999999</v>
      </c>
      <c r="L258" s="269">
        <f t="shared" si="1221"/>
        <v>2.9289999999999998</v>
      </c>
      <c r="M258" s="269">
        <v>0.50019999999999998</v>
      </c>
      <c r="N258" s="269">
        <v>0.34360000000000002</v>
      </c>
      <c r="O258" s="269">
        <v>0.38030000000000003</v>
      </c>
      <c r="P258" s="269">
        <v>1.06E-2</v>
      </c>
      <c r="Q258" s="269">
        <v>0.1234</v>
      </c>
      <c r="R258" s="269">
        <v>0</v>
      </c>
      <c r="S258" s="269">
        <v>0.47639999999999999</v>
      </c>
      <c r="T258" s="269">
        <v>2.7E-2</v>
      </c>
      <c r="U258" s="269">
        <v>6.9999999999999999E-4</v>
      </c>
      <c r="V258" s="269">
        <v>2.58E-2</v>
      </c>
      <c r="W258" s="269">
        <v>0.1212</v>
      </c>
      <c r="X258" s="269">
        <v>1.0863</v>
      </c>
      <c r="Y258" s="269">
        <v>0.06</v>
      </c>
      <c r="Z258" s="269">
        <v>1E-4</v>
      </c>
      <c r="AA258" s="269">
        <v>0.27710000000000001</v>
      </c>
      <c r="AB258" s="269">
        <v>0.29809999999999998</v>
      </c>
      <c r="AC258" s="244">
        <v>1560.27</v>
      </c>
      <c r="AD258" s="243">
        <f t="shared" si="1661"/>
        <v>343.25939999999997</v>
      </c>
      <c r="AE258" s="243">
        <f t="shared" si="1223"/>
        <v>0</v>
      </c>
      <c r="AF258" s="243">
        <f t="shared" si="1427"/>
        <v>0</v>
      </c>
      <c r="AG258" s="243">
        <f t="shared" si="1428"/>
        <v>0</v>
      </c>
      <c r="AH258" s="244">
        <v>40.846048185416599</v>
      </c>
      <c r="AI258" s="243">
        <f t="shared" si="1224"/>
        <v>220.92375108699986</v>
      </c>
      <c r="AJ258" s="243">
        <f t="shared" si="1429"/>
        <v>7.1211784189018301</v>
      </c>
      <c r="AK258" s="243">
        <f t="shared" si="1430"/>
        <v>188.44690984320556</v>
      </c>
      <c r="AL258" s="243">
        <f t="shared" si="1225"/>
        <v>108.26495996362083</v>
      </c>
      <c r="AM258" s="243">
        <f t="shared" si="1431"/>
        <v>2728.2769910832444</v>
      </c>
      <c r="AN258" s="244">
        <v>2180.2399999999998</v>
      </c>
      <c r="AO258" s="244">
        <v>479.65280000000001</v>
      </c>
      <c r="AP258" s="243">
        <f t="shared" si="1432"/>
        <v>0</v>
      </c>
      <c r="AQ258" s="243">
        <f t="shared" si="1433"/>
        <v>0</v>
      </c>
      <c r="AR258" s="243">
        <f t="shared" si="1434"/>
        <v>0</v>
      </c>
      <c r="AS258" s="244">
        <v>226.15019501557501</v>
      </c>
      <c r="AT258" s="244" t="e">
        <f t="shared" si="1226"/>
        <v>#REF!</v>
      </c>
      <c r="AU258" s="243">
        <f t="shared" si="1227"/>
        <v>327.91786424388084</v>
      </c>
      <c r="AV258" s="243">
        <f t="shared" si="1435"/>
        <v>10.569988996367877</v>
      </c>
      <c r="AW258" s="243">
        <f t="shared" si="1436"/>
        <v>279.71237992789736</v>
      </c>
      <c r="AX258" s="243">
        <f t="shared" si="1228"/>
        <v>160.69804296297278</v>
      </c>
      <c r="AY258" s="243">
        <f t="shared" si="1437"/>
        <v>4049.5906826669138</v>
      </c>
      <c r="AZ258" s="244">
        <v>551</v>
      </c>
      <c r="BA258" s="243">
        <f t="shared" si="1438"/>
        <v>2808.5388333333326</v>
      </c>
      <c r="BB258" s="243">
        <f t="shared" si="1439"/>
        <v>292.89047833333331</v>
      </c>
      <c r="BC258" s="243">
        <f t="shared" si="1440"/>
        <v>234.31238266666665</v>
      </c>
      <c r="BD258" s="243">
        <f t="shared" si="1441"/>
        <v>58.578095666666655</v>
      </c>
      <c r="BE258" s="244">
        <v>109.833929375</v>
      </c>
      <c r="BF258" s="243">
        <f t="shared" si="1442"/>
        <v>87.867143499999997</v>
      </c>
      <c r="BG258" s="243">
        <f t="shared" si="1443"/>
        <v>21.966785874999999</v>
      </c>
      <c r="BH258" s="243">
        <f t="shared" si="1229"/>
        <v>364.87002631143514</v>
      </c>
      <c r="BI258" s="243">
        <f t="shared" si="1444"/>
        <v>11.761091979874639</v>
      </c>
      <c r="BJ258" s="243">
        <f t="shared" si="1445"/>
        <v>311.23239857412108</v>
      </c>
      <c r="BK258" s="243">
        <f t="shared" si="1230"/>
        <v>178.80666336765506</v>
      </c>
      <c r="BL258" s="243">
        <f t="shared" si="1446"/>
        <v>4505.9279168649073</v>
      </c>
      <c r="BM258" s="244">
        <v>45.65</v>
      </c>
      <c r="BN258" s="243">
        <f t="shared" si="1447"/>
        <v>10.042999999999999</v>
      </c>
      <c r="BO258" s="243">
        <f t="shared" si="1231"/>
        <v>0</v>
      </c>
      <c r="BP258" s="243">
        <f t="shared" si="1448"/>
        <v>0</v>
      </c>
      <c r="BQ258" s="243">
        <f t="shared" si="1449"/>
        <v>0</v>
      </c>
      <c r="BR258" s="244">
        <v>5.5672585943833299</v>
      </c>
      <c r="BS258" s="243">
        <f t="shared" si="1232"/>
        <v>6.960510704792747</v>
      </c>
      <c r="BT258" s="243">
        <f t="shared" si="1450"/>
        <v>0.22436265169146871</v>
      </c>
      <c r="BU258" s="243">
        <f t="shared" si="1451"/>
        <v>5.937282554704602</v>
      </c>
      <c r="BV258" s="243">
        <f t="shared" si="1233"/>
        <v>3.4110384649588044</v>
      </c>
      <c r="BW258" s="243">
        <f t="shared" si="1452"/>
        <v>85.958169316961872</v>
      </c>
      <c r="BX258" s="244">
        <v>935.76</v>
      </c>
      <c r="BY258" s="243">
        <f t="shared" si="1234"/>
        <v>106.32288610211712</v>
      </c>
      <c r="BZ258" s="243">
        <f t="shared" si="1453"/>
        <v>3.4271744808804652</v>
      </c>
      <c r="CA258" s="243">
        <f t="shared" si="1454"/>
        <v>90.692916596662386</v>
      </c>
      <c r="CB258" s="243">
        <f t="shared" si="1235"/>
        <v>52.104144305105855</v>
      </c>
      <c r="CC258" s="243">
        <f t="shared" si="1455"/>
        <v>1313.0244364886673</v>
      </c>
      <c r="CD258" s="245">
        <f>247.09+153.15+253.96+343.18</f>
        <v>997.38000000000011</v>
      </c>
      <c r="CE258" s="243">
        <f t="shared" si="1236"/>
        <v>121.18092</v>
      </c>
      <c r="CF258" s="243">
        <f t="shared" si="1456"/>
        <v>3.9061031149468342</v>
      </c>
      <c r="CG258" s="243">
        <f t="shared" si="1457"/>
        <v>103.3667489058875</v>
      </c>
      <c r="CH258" s="243">
        <f t="shared" si="1237"/>
        <v>55.928046000000009</v>
      </c>
      <c r="CI258" s="243">
        <f t="shared" si="1641"/>
        <v>1409.3867592000001</v>
      </c>
      <c r="CJ258" s="245">
        <f>829.3+829.3+852.49+829.3</f>
        <v>3340.3900000000003</v>
      </c>
      <c r="CK258" s="243">
        <f t="shared" si="1238"/>
        <v>121.18092</v>
      </c>
      <c r="CL258" s="243">
        <f t="shared" si="1459"/>
        <v>3.9061031149468342</v>
      </c>
      <c r="CM258" s="243">
        <f t="shared" si="1460"/>
        <v>103.3667489058875</v>
      </c>
      <c r="CN258" s="243">
        <f t="shared" si="1239"/>
        <v>173.07854600000002</v>
      </c>
      <c r="CO258" s="243">
        <f t="shared" si="1642"/>
        <v>4361.5793592</v>
      </c>
      <c r="CP258" s="244">
        <v>0</v>
      </c>
      <c r="CQ258" s="243">
        <f t="shared" si="1240"/>
        <v>0</v>
      </c>
      <c r="CR258" s="243">
        <f t="shared" si="1595"/>
        <v>0</v>
      </c>
      <c r="CS258" s="243">
        <f t="shared" si="1462"/>
        <v>0</v>
      </c>
      <c r="CT258" s="243">
        <f t="shared" si="1241"/>
        <v>0</v>
      </c>
      <c r="CU258" s="243">
        <f t="shared" si="1463"/>
        <v>0</v>
      </c>
      <c r="CV258" s="245"/>
      <c r="CW258" s="243">
        <f t="shared" si="1242"/>
        <v>0</v>
      </c>
      <c r="CX258" s="243">
        <f t="shared" si="1596"/>
        <v>0</v>
      </c>
      <c r="CY258" s="243">
        <f t="shared" si="1464"/>
        <v>0</v>
      </c>
      <c r="CZ258" s="243">
        <f t="shared" si="1243"/>
        <v>0</v>
      </c>
      <c r="DA258" s="243">
        <f t="shared" si="1465"/>
        <v>0</v>
      </c>
      <c r="DB258" s="244">
        <v>110.61</v>
      </c>
      <c r="DC258" s="243">
        <f t="shared" si="1466"/>
        <v>24.334199999999999</v>
      </c>
      <c r="DD258" s="243">
        <f t="shared" si="1244"/>
        <v>0</v>
      </c>
      <c r="DE258" s="244">
        <v>4.5757096220450002</v>
      </c>
      <c r="DF258" s="244">
        <v>0.37078501181250001</v>
      </c>
      <c r="DG258" s="243">
        <f t="shared" si="1245"/>
        <v>15.894655031526971</v>
      </c>
      <c r="DH258" s="243">
        <f t="shared" si="1246"/>
        <v>7.7892674832692244</v>
      </c>
      <c r="DI258" s="243">
        <f t="shared" si="1467"/>
        <v>196.28954057838442</v>
      </c>
      <c r="DJ258" s="244">
        <v>572.29999999999995</v>
      </c>
      <c r="DK258" s="243">
        <f t="shared" si="1468"/>
        <v>125.90599999999999</v>
      </c>
      <c r="DL258" s="243">
        <f t="shared" si="1247"/>
        <v>0</v>
      </c>
      <c r="DM258" s="244">
        <v>24.125342237440002</v>
      </c>
      <c r="DN258" s="244">
        <v>21.933172878166701</v>
      </c>
      <c r="DO258" s="243">
        <f t="shared" si="1248"/>
        <v>84.564793612127119</v>
      </c>
      <c r="DP258" s="243">
        <f t="shared" si="1249"/>
        <v>41.441465436386693</v>
      </c>
      <c r="DQ258" s="243">
        <f t="shared" si="1469"/>
        <v>1044.3249289969444</v>
      </c>
      <c r="DR258" s="244">
        <v>95.14</v>
      </c>
      <c r="DS258" s="243">
        <f t="shared" si="1470"/>
        <v>20.930800000000001</v>
      </c>
      <c r="DT258" s="243">
        <f t="shared" si="1250"/>
        <v>0</v>
      </c>
      <c r="DU258" s="244">
        <v>4.0244656543499904</v>
      </c>
      <c r="DV258" s="244">
        <v>0</v>
      </c>
      <c r="DW258" s="243">
        <f t="shared" si="1251"/>
        <v>13.645459574646228</v>
      </c>
      <c r="DX258" s="243">
        <f t="shared" si="1252"/>
        <v>6.687036261449812</v>
      </c>
      <c r="DY258" s="243">
        <f t="shared" si="1253"/>
        <v>168.51331378853524</v>
      </c>
      <c r="DZ258" s="244">
        <v>549.88</v>
      </c>
      <c r="EA258" s="243">
        <f t="shared" si="1471"/>
        <v>120.9736</v>
      </c>
      <c r="EB258" s="243">
        <f t="shared" si="1254"/>
        <v>0</v>
      </c>
      <c r="EC258" s="244">
        <v>22.73666755104</v>
      </c>
      <c r="ED258" s="244">
        <v>0.37478664</v>
      </c>
      <c r="EE258" s="243">
        <f t="shared" si="1255"/>
        <v>78.849670231259608</v>
      </c>
      <c r="EF258" s="243">
        <f t="shared" si="1256"/>
        <v>38.640736221114985</v>
      </c>
      <c r="EG258" s="243">
        <f t="shared" si="1257"/>
        <v>973.7465527720974</v>
      </c>
      <c r="EH258" s="244">
        <v>72.459999999999994</v>
      </c>
      <c r="EI258" s="243">
        <f t="shared" si="1472"/>
        <v>15.941199999999998</v>
      </c>
      <c r="EJ258" s="243">
        <f t="shared" si="1258"/>
        <v>0</v>
      </c>
      <c r="EK258" s="244">
        <v>3.0564676786949998</v>
      </c>
      <c r="EL258" s="244">
        <v>0</v>
      </c>
      <c r="EM258" s="243">
        <f t="shared" si="1259"/>
        <v>10.391599538094347</v>
      </c>
      <c r="EN258" s="243">
        <f t="shared" si="1260"/>
        <v>5.0924633608394672</v>
      </c>
      <c r="EO258" s="243">
        <f t="shared" si="1473"/>
        <v>128.33007669315458</v>
      </c>
      <c r="EP258" s="244">
        <v>0</v>
      </c>
      <c r="EQ258" s="244">
        <v>1374.3563999999999</v>
      </c>
      <c r="ER258" s="244">
        <v>0</v>
      </c>
      <c r="ES258" s="244">
        <v>0</v>
      </c>
      <c r="ET258" s="244">
        <v>0</v>
      </c>
      <c r="EU258" s="243">
        <f t="shared" si="1261"/>
        <v>156.15706909989285</v>
      </c>
      <c r="EV258" s="243">
        <f t="shared" si="1474"/>
        <v>5.0335119920863738</v>
      </c>
      <c r="EW258" s="243">
        <f t="shared" si="1475"/>
        <v>133.20123788074847</v>
      </c>
      <c r="EX258" s="243">
        <f t="shared" si="1262"/>
        <v>76.525673454994646</v>
      </c>
      <c r="EY258" s="243">
        <f t="shared" si="1476"/>
        <v>1928.4469710658648</v>
      </c>
      <c r="EZ258" s="245">
        <f t="shared" si="1477"/>
        <v>1400.3899999999999</v>
      </c>
      <c r="FA258" s="245">
        <f t="shared" si="1477"/>
        <v>308.08579999999995</v>
      </c>
      <c r="FB258" s="245">
        <f t="shared" si="1477"/>
        <v>0</v>
      </c>
      <c r="FC258" s="245">
        <f t="shared" si="1478"/>
        <v>0</v>
      </c>
      <c r="FD258" s="245">
        <f t="shared" si="1479"/>
        <v>0</v>
      </c>
      <c r="FE258" s="245">
        <f t="shared" si="1480"/>
        <v>81.197397273549186</v>
      </c>
      <c r="FF258" s="245">
        <f t="shared" si="1481"/>
        <v>359.50324708754709</v>
      </c>
      <c r="FG258" s="245">
        <f t="shared" si="1482"/>
        <v>11.588101107684025</v>
      </c>
      <c r="FH258" s="245">
        <f t="shared" si="1483"/>
        <v>306.6545613991849</v>
      </c>
      <c r="FI258" s="245">
        <f t="shared" si="1484"/>
        <v>176.17664221805484</v>
      </c>
      <c r="FJ258" s="245">
        <f t="shared" si="1484"/>
        <v>4439.6513838949813</v>
      </c>
      <c r="FK258" s="244">
        <f t="shared" si="1263"/>
        <v>227.879600494117</v>
      </c>
      <c r="FL258" s="244">
        <v>25.8921270500256</v>
      </c>
      <c r="FM258" s="243">
        <f t="shared" si="1485"/>
        <v>0.83459770830840518</v>
      </c>
      <c r="FN258" s="243">
        <f t="shared" si="1486"/>
        <v>22.085861333775433</v>
      </c>
      <c r="FO258" s="244">
        <v>12.6885863525013</v>
      </c>
      <c r="FP258" s="244">
        <f t="shared" si="1487"/>
        <v>319.7523766759727</v>
      </c>
      <c r="FQ258" s="244">
        <f t="shared" si="1264"/>
        <v>5.7904000125554775</v>
      </c>
      <c r="FR258" s="244">
        <v>0.65791660363836202</v>
      </c>
      <c r="FS258" s="243">
        <f t="shared" si="1488"/>
        <v>2.1207052189792318E-2</v>
      </c>
      <c r="FT258" s="243">
        <f t="shared" si="1489"/>
        <v>0.56119973647089727</v>
      </c>
      <c r="FU258" s="244">
        <v>0.322415830181918</v>
      </c>
      <c r="FV258" s="244">
        <f t="shared" si="1490"/>
        <v>8.1248789356509086</v>
      </c>
      <c r="FW258" s="270">
        <v>2.5957000000000001E-2</v>
      </c>
      <c r="FX258" s="243">
        <f t="shared" si="1491"/>
        <v>117.66613239070922</v>
      </c>
      <c r="FY258" s="243">
        <f t="shared" si="1492"/>
        <v>25.88654912595603</v>
      </c>
      <c r="FZ258" s="243">
        <f t="shared" si="1265"/>
        <v>0</v>
      </c>
      <c r="GA258" s="243">
        <f t="shared" si="1493"/>
        <v>0</v>
      </c>
      <c r="GB258" s="243">
        <f t="shared" si="1494"/>
        <v>0</v>
      </c>
      <c r="GC258" s="243">
        <f t="shared" si="1495"/>
        <v>2.0212076223102717</v>
      </c>
      <c r="GD258" s="243">
        <f t="shared" si="1266"/>
        <v>16.540390735194407</v>
      </c>
      <c r="GE258" s="243">
        <f t="shared" si="1496"/>
        <v>0.53315713210611559</v>
      </c>
      <c r="GF258" s="243">
        <f t="shared" si="1497"/>
        <v>14.108874696859111</v>
      </c>
      <c r="GG258" s="243">
        <f t="shared" si="1267"/>
        <v>8.1057139937084965</v>
      </c>
      <c r="GH258" s="247">
        <f t="shared" si="1498"/>
        <v>204.26399264145411</v>
      </c>
      <c r="GI258" s="244">
        <v>396</v>
      </c>
      <c r="GJ258" s="244">
        <v>4134.6000000000004</v>
      </c>
      <c r="GK258" s="244">
        <v>909.61199999999997</v>
      </c>
      <c r="GL258" s="244">
        <v>2536.0536934500101</v>
      </c>
      <c r="GM258" s="244">
        <v>71.022008333333304</v>
      </c>
      <c r="GN258" s="271">
        <v>549</v>
      </c>
      <c r="GO258" s="243">
        <f t="shared" si="1499"/>
        <v>120.78</v>
      </c>
      <c r="GP258" s="243">
        <f t="shared" si="1268"/>
        <v>0</v>
      </c>
      <c r="GQ258" s="243">
        <f t="shared" si="1500"/>
        <v>0</v>
      </c>
      <c r="GR258" s="243">
        <f t="shared" si="1501"/>
        <v>0</v>
      </c>
      <c r="GS258" s="244">
        <v>10.8518643115</v>
      </c>
      <c r="GT258" s="244">
        <v>6.35721479575</v>
      </c>
      <c r="GU258" s="245"/>
      <c r="GV258" s="243">
        <f t="shared" si="1269"/>
        <v>78.057046263271005</v>
      </c>
      <c r="GW258" s="243">
        <f t="shared" si="1502"/>
        <v>2.5160633501751928</v>
      </c>
      <c r="GX258" s="243">
        <f t="shared" si="1503"/>
        <v>66.58228953395286</v>
      </c>
      <c r="GY258" s="243">
        <f t="shared" si="1270"/>
        <v>38.252306268526048</v>
      </c>
      <c r="GZ258" s="243">
        <f t="shared" si="1504"/>
        <v>963.95811796685632</v>
      </c>
      <c r="HA258" s="244">
        <v>0</v>
      </c>
      <c r="HB258" s="244">
        <v>44</v>
      </c>
      <c r="HC258" s="244">
        <v>0</v>
      </c>
      <c r="HD258" s="244">
        <v>0</v>
      </c>
      <c r="HE258" s="244">
        <v>415.22</v>
      </c>
      <c r="HF258" s="243">
        <f t="shared" si="1505"/>
        <v>91.348400000000012</v>
      </c>
      <c r="HG258" s="243">
        <f t="shared" si="1271"/>
        <v>0</v>
      </c>
      <c r="HH258" s="244">
        <v>17.700750986319999</v>
      </c>
      <c r="HI258" s="244">
        <v>400.73855262772702</v>
      </c>
      <c r="HJ258" s="243">
        <f t="shared" si="1272"/>
        <v>105.10118910290805</v>
      </c>
      <c r="HK258" s="243">
        <f t="shared" si="1273"/>
        <v>51.505444635847759</v>
      </c>
      <c r="HL258" s="243">
        <f t="shared" si="1274"/>
        <v>1297.9372048233633</v>
      </c>
      <c r="HM258" s="244">
        <v>252.91</v>
      </c>
      <c r="HN258" s="243">
        <f t="shared" si="1506"/>
        <v>55.6402</v>
      </c>
      <c r="HO258" s="243">
        <f t="shared" si="1275"/>
        <v>0</v>
      </c>
      <c r="HP258" s="244">
        <v>10.911746331550001</v>
      </c>
      <c r="HQ258" s="244">
        <v>252.08114678075299</v>
      </c>
      <c r="HR258" s="243">
        <f t="shared" si="1276"/>
        <v>64.939846960151243</v>
      </c>
      <c r="HS258" s="243">
        <f t="shared" si="1277"/>
        <v>31.824147003622716</v>
      </c>
      <c r="HT258" s="243">
        <f t="shared" si="1278"/>
        <v>801.96850449129238</v>
      </c>
      <c r="HU258" s="244">
        <v>155.55000000000001</v>
      </c>
      <c r="HV258" s="243">
        <f t="shared" si="1507"/>
        <v>34.221000000000004</v>
      </c>
      <c r="HW258" s="243">
        <f t="shared" si="1279"/>
        <v>0</v>
      </c>
      <c r="HX258" s="244">
        <v>6.3533193420649896</v>
      </c>
      <c r="HY258" s="244">
        <v>348.352740676265</v>
      </c>
      <c r="HZ258" s="243">
        <f t="shared" si="1280"/>
        <v>61.864551207087814</v>
      </c>
      <c r="IA258" s="243">
        <f t="shared" si="1281"/>
        <v>30.317080561270895</v>
      </c>
      <c r="IB258" s="243">
        <f t="shared" si="1282"/>
        <v>763.9904301440265</v>
      </c>
      <c r="IC258" s="244">
        <v>93.06</v>
      </c>
      <c r="ID258" s="243">
        <f t="shared" si="1508"/>
        <v>20.473200000000002</v>
      </c>
      <c r="IE258" s="243">
        <f t="shared" si="1283"/>
        <v>0</v>
      </c>
      <c r="IF258" s="244">
        <v>4.0954722598350104</v>
      </c>
      <c r="IG258" s="244">
        <v>8.8032653377311707</v>
      </c>
      <c r="IH258" s="243">
        <f t="shared" si="1284"/>
        <v>14.36544466621357</v>
      </c>
      <c r="II258" s="243">
        <f t="shared" si="1285"/>
        <v>7.0398691131889883</v>
      </c>
      <c r="IJ258" s="243">
        <f t="shared" si="1509"/>
        <v>177.40470165236249</v>
      </c>
      <c r="IK258" s="244">
        <v>181.81</v>
      </c>
      <c r="IL258" s="243">
        <f t="shared" si="1510"/>
        <v>39.998200000000004</v>
      </c>
      <c r="IM258" s="243">
        <f t="shared" si="1286"/>
        <v>0</v>
      </c>
      <c r="IN258" s="244">
        <v>8.3516995328349992</v>
      </c>
      <c r="IO258" s="244">
        <v>370.25178933183997</v>
      </c>
      <c r="IP258" s="243">
        <f t="shared" si="1287"/>
        <v>68.219953417049908</v>
      </c>
      <c r="IQ258" s="243">
        <f t="shared" si="1288"/>
        <v>33.431582114086247</v>
      </c>
      <c r="IR258" s="243">
        <f t="shared" si="1511"/>
        <v>842.47586927497343</v>
      </c>
      <c r="IS258" s="244">
        <v>6.93</v>
      </c>
      <c r="IT258" s="243">
        <f t="shared" si="1512"/>
        <v>1.5246</v>
      </c>
      <c r="IU258" s="243">
        <f t="shared" si="1289"/>
        <v>0</v>
      </c>
      <c r="IV258" s="244">
        <v>0.30326093076499899</v>
      </c>
      <c r="IW258" s="244">
        <v>0.719524281095555</v>
      </c>
      <c r="IX258" s="243">
        <f t="shared" si="1290"/>
        <v>1.0768390916757917</v>
      </c>
      <c r="IY258" s="243">
        <f t="shared" si="1291"/>
        <v>0.52771121517681729</v>
      </c>
      <c r="IZ258" s="243">
        <f t="shared" si="1513"/>
        <v>13.298322622455794</v>
      </c>
      <c r="JA258" s="244">
        <v>150.89045833333299</v>
      </c>
      <c r="JB258" s="243">
        <f t="shared" si="1514"/>
        <v>33.195900833333255</v>
      </c>
      <c r="JC258" s="244">
        <v>1001.75883333333</v>
      </c>
      <c r="JD258" s="243">
        <f t="shared" si="1292"/>
        <v>0</v>
      </c>
      <c r="JE258" s="243">
        <f t="shared" si="1293"/>
        <v>134.7380560580921</v>
      </c>
      <c r="JF258" s="243">
        <f t="shared" si="1294"/>
        <v>66.029162427904424</v>
      </c>
      <c r="JG258" s="243">
        <f t="shared" si="1515"/>
        <v>1663.9348931831912</v>
      </c>
      <c r="JH258" s="244">
        <v>928.42666666666696</v>
      </c>
      <c r="JI258" s="243">
        <f t="shared" si="1516"/>
        <v>204.25386666666674</v>
      </c>
      <c r="JJ258" s="244">
        <v>1170.5066666666701</v>
      </c>
      <c r="JK258" s="243">
        <f t="shared" si="1295"/>
        <v>0</v>
      </c>
      <c r="JL258" s="243">
        <f t="shared" si="1296"/>
        <v>261.69264591076183</v>
      </c>
      <c r="JM258" s="243">
        <f t="shared" si="1297"/>
        <v>128.24399229553828</v>
      </c>
      <c r="JN258" s="243">
        <f t="shared" si="1517"/>
        <v>3231.7486058475647</v>
      </c>
      <c r="JO258" s="244">
        <v>0</v>
      </c>
      <c r="JP258" s="243">
        <f t="shared" si="1518"/>
        <v>0</v>
      </c>
      <c r="JQ258" s="244">
        <v>0</v>
      </c>
      <c r="JR258" s="243">
        <f t="shared" si="1298"/>
        <v>0</v>
      </c>
      <c r="JS258" s="243">
        <f t="shared" si="1299"/>
        <v>0</v>
      </c>
      <c r="JT258" s="243">
        <f t="shared" si="1300"/>
        <v>0</v>
      </c>
      <c r="JU258" s="243">
        <f t="shared" si="1519"/>
        <v>0</v>
      </c>
      <c r="JV258" s="244">
        <v>3.9208333333333298</v>
      </c>
      <c r="JW258" s="243">
        <f t="shared" si="1520"/>
        <v>0.86258333333333259</v>
      </c>
      <c r="JX258" s="244">
        <v>8.0441666666666691</v>
      </c>
      <c r="JY258" s="243">
        <f t="shared" si="1301"/>
        <v>0</v>
      </c>
      <c r="JZ258" s="243">
        <f t="shared" si="1302"/>
        <v>1.4574951715348121</v>
      </c>
      <c r="KA258" s="243">
        <f t="shared" si="1303"/>
        <v>0.71425392524340725</v>
      </c>
      <c r="KB258" s="243">
        <f t="shared" si="1521"/>
        <v>17.99919891613386</v>
      </c>
      <c r="KC258" s="244">
        <v>443.73333333333301</v>
      </c>
      <c r="KD258" s="243">
        <f t="shared" si="1522"/>
        <v>97.621333333333268</v>
      </c>
      <c r="KE258" s="244">
        <v>231.6</v>
      </c>
      <c r="KF258" s="243">
        <f t="shared" si="1304"/>
        <v>0</v>
      </c>
      <c r="KG258" s="243">
        <f t="shared" si="1305"/>
        <v>87.824624888967122</v>
      </c>
      <c r="KH258" s="243">
        <f t="shared" si="1306"/>
        <v>43.038964577781677</v>
      </c>
      <c r="KI258" s="243">
        <f t="shared" si="1523"/>
        <v>1084.5819073600981</v>
      </c>
      <c r="KJ258" s="244">
        <v>180.40283333333301</v>
      </c>
      <c r="KK258" s="243">
        <f t="shared" si="1524"/>
        <v>39.688623333333261</v>
      </c>
      <c r="KL258" s="244">
        <v>174.86466666666701</v>
      </c>
      <c r="KM258" s="243">
        <f t="shared" si="1307"/>
        <v>0</v>
      </c>
      <c r="KN258" s="243">
        <f t="shared" si="1308"/>
        <v>44.875689190074077</v>
      </c>
      <c r="KO258" s="243">
        <f t="shared" si="1309"/>
        <v>21.991590626170368</v>
      </c>
      <c r="KP258" s="243">
        <f t="shared" si="1525"/>
        <v>554.18808377949324</v>
      </c>
      <c r="KQ258" s="243">
        <f t="shared" si="1526"/>
        <v>2812.8541249999994</v>
      </c>
      <c r="KR258" s="243">
        <f t="shared" si="1526"/>
        <v>618.82790749999981</v>
      </c>
      <c r="KS258" s="243">
        <f t="shared" si="1527"/>
        <v>4015.4376017521154</v>
      </c>
      <c r="KT258" s="243">
        <f t="shared" si="1528"/>
        <v>0</v>
      </c>
      <c r="KU258" s="243">
        <f t="shared" si="1529"/>
        <v>0</v>
      </c>
      <c r="KV258" s="243">
        <f t="shared" si="1530"/>
        <v>0</v>
      </c>
      <c r="KW258" s="243">
        <f t="shared" si="1531"/>
        <v>846.15633566451629</v>
      </c>
      <c r="KX258" s="243">
        <f t="shared" si="1532"/>
        <v>27.274705444315543</v>
      </c>
      <c r="KY258" s="243">
        <f t="shared" si="1533"/>
        <v>721.76733337030214</v>
      </c>
      <c r="KZ258" s="243">
        <f t="shared" si="1534"/>
        <v>414.66379849583154</v>
      </c>
      <c r="LA258" s="243">
        <f t="shared" si="1534"/>
        <v>10449.527722094954</v>
      </c>
      <c r="LB258" s="244">
        <v>263.10000000000002</v>
      </c>
      <c r="LC258" s="243">
        <f t="shared" si="1535"/>
        <v>57.882000000000005</v>
      </c>
      <c r="LD258" s="243">
        <f t="shared" si="1310"/>
        <v>0</v>
      </c>
      <c r="LE258" s="243">
        <f t="shared" si="1536"/>
        <v>0</v>
      </c>
      <c r="LF258" s="243">
        <f t="shared" si="1537"/>
        <v>0</v>
      </c>
      <c r="LG258" s="244">
        <v>24.139286127866701</v>
      </c>
      <c r="LH258" s="243">
        <f t="shared" si="1311"/>
        <v>39.213357267236631</v>
      </c>
      <c r="LI258" s="243">
        <f t="shared" si="1538"/>
        <v>1.2639895535458558</v>
      </c>
      <c r="LJ258" s="243">
        <f t="shared" si="1539"/>
        <v>33.448807406308745</v>
      </c>
      <c r="LK258" s="243">
        <f t="shared" si="1312"/>
        <v>19.216732169755169</v>
      </c>
      <c r="LL258" s="243">
        <f t="shared" si="1540"/>
        <v>484.26165067783018</v>
      </c>
      <c r="LM258" s="243">
        <f t="shared" si="1313"/>
        <v>1.0833333356823494</v>
      </c>
      <c r="LN258" s="244">
        <v>0.123090457874221</v>
      </c>
      <c r="LO258" s="243">
        <f t="shared" si="1541"/>
        <v>3.9676544865538798E-3</v>
      </c>
      <c r="LP258" s="243">
        <f t="shared" si="1542"/>
        <v>0.10499557563843652</v>
      </c>
      <c r="LQ258" s="243">
        <f t="shared" si="1314"/>
        <v>6.0321189677828513E-2</v>
      </c>
      <c r="LR258" s="243">
        <f t="shared" si="1543"/>
        <v>1.5200939798812787</v>
      </c>
      <c r="LS258" s="244">
        <v>2339.8316060000002</v>
      </c>
      <c r="LT258" s="243">
        <f t="shared" si="1315"/>
        <v>265.85625517533538</v>
      </c>
      <c r="LU258" s="243">
        <f t="shared" si="1544"/>
        <v>8.5695169377198823</v>
      </c>
      <c r="LV258" s="243">
        <f t="shared" si="1545"/>
        <v>226.77412231041362</v>
      </c>
      <c r="LW258" s="243">
        <f t="shared" si="1316"/>
        <v>130.28439305876677</v>
      </c>
      <c r="LX258" s="243">
        <f t="shared" si="1546"/>
        <v>3283.1667050809228</v>
      </c>
      <c r="LY258" s="245">
        <f t="shared" si="1317"/>
        <v>2261.4256049035071</v>
      </c>
      <c r="LZ258" s="244">
        <v>256.94761158691</v>
      </c>
      <c r="MA258" s="249">
        <f t="shared" si="1547"/>
        <v>8.282358856474918</v>
      </c>
      <c r="MB258" s="249">
        <f t="shared" si="1548"/>
        <v>219.17509166353611</v>
      </c>
      <c r="MC258" s="249">
        <f t="shared" si="1318"/>
        <v>125.91866082452087</v>
      </c>
      <c r="MD258" s="247">
        <f t="shared" si="1549"/>
        <v>3173.1502527779257</v>
      </c>
      <c r="ME258" s="250">
        <f t="shared" si="1550"/>
        <v>36010.155371147121</v>
      </c>
      <c r="MF258" s="251">
        <f t="shared" si="1597"/>
        <v>10893.587714016663</v>
      </c>
      <c r="MG258" s="252" t="e">
        <f t="shared" si="1551"/>
        <v>#REF!</v>
      </c>
      <c r="MH258" s="252" t="e">
        <f t="shared" si="1598"/>
        <v>#REF!</v>
      </c>
      <c r="MI258" s="252">
        <f t="shared" si="1552"/>
        <v>2339.8316060000002</v>
      </c>
      <c r="MJ258" s="252">
        <f t="shared" si="1553"/>
        <v>2261.4256049035071</v>
      </c>
      <c r="MK258" s="252">
        <f t="shared" si="1599"/>
        <v>2808.5388333333326</v>
      </c>
      <c r="ML258" s="252">
        <f t="shared" si="1554"/>
        <v>935.76</v>
      </c>
      <c r="MM258" s="252">
        <f t="shared" si="1555"/>
        <v>0</v>
      </c>
      <c r="MN258" s="252">
        <f t="shared" si="1556"/>
        <v>1374.3563999999999</v>
      </c>
      <c r="MO258" s="252">
        <f t="shared" si="1557"/>
        <v>227.879600494117</v>
      </c>
      <c r="MP258" s="253">
        <f t="shared" si="1558"/>
        <v>5.7904000125554775</v>
      </c>
      <c r="MQ258" s="254">
        <f t="shared" si="1600"/>
        <v>0</v>
      </c>
      <c r="MR258" s="255">
        <f t="shared" si="1559"/>
        <v>0</v>
      </c>
      <c r="MS258" s="255">
        <f t="shared" si="1601"/>
        <v>0</v>
      </c>
      <c r="MT258" s="255">
        <f t="shared" si="1602"/>
        <v>3072.0994854406676</v>
      </c>
      <c r="MU258" s="255">
        <f t="shared" si="1319"/>
        <v>99.024973316808939</v>
      </c>
      <c r="MV258" s="255">
        <f t="shared" si="1560"/>
        <v>3196.9932401326137</v>
      </c>
      <c r="MW258" s="255" t="e">
        <f t="shared" si="1320"/>
        <v>#REF!</v>
      </c>
      <c r="MX258" s="255" t="e">
        <f t="shared" si="1321"/>
        <v>#REF!</v>
      </c>
      <c r="MY258" s="256" t="e">
        <f t="shared" si="1561"/>
        <v>#REF!</v>
      </c>
      <c r="MZ258" s="254">
        <f t="shared" si="1562"/>
        <v>2133.4346300087109</v>
      </c>
      <c r="NA258" s="255">
        <f t="shared" si="1322"/>
        <v>2404.3808280198173</v>
      </c>
      <c r="NB258" s="255">
        <f t="shared" si="1563"/>
        <v>7.1211784189018301</v>
      </c>
      <c r="NC258" s="255">
        <f t="shared" si="1323"/>
        <v>8.8302612394382685</v>
      </c>
      <c r="ND258" s="255">
        <f t="shared" si="1564"/>
        <v>2165.2991992724164</v>
      </c>
      <c r="NE258" s="255">
        <f t="shared" si="1630"/>
        <v>0.98528398787825133</v>
      </c>
      <c r="NF258" s="256">
        <f t="shared" si="1603"/>
        <v>3.2887734042919741E-3</v>
      </c>
      <c r="NG258" s="257">
        <f t="shared" si="1604"/>
        <v>1.1259203720775681</v>
      </c>
      <c r="NH258" s="254">
        <f t="shared" si="1565"/>
        <v>3001.1419035120343</v>
      </c>
      <c r="NI258" s="255">
        <f t="shared" si="1324"/>
        <v>3382.2869252580626</v>
      </c>
      <c r="NJ258" s="255" t="e">
        <f t="shared" si="1566"/>
        <v>#REF!</v>
      </c>
      <c r="NK258" s="255" t="e">
        <f t="shared" si="1325"/>
        <v>#REF!</v>
      </c>
      <c r="NL258" s="255">
        <f t="shared" si="1567"/>
        <v>3213.9608592594554</v>
      </c>
      <c r="NM258" s="255">
        <f t="shared" si="1605"/>
        <v>0.93378296592060617</v>
      </c>
      <c r="NN258" s="256" t="e">
        <f t="shared" si="1606"/>
        <v>#REF!</v>
      </c>
      <c r="NO258" s="257" t="e">
        <f t="shared" si="1631"/>
        <v>#REF!</v>
      </c>
      <c r="NP258" s="254">
        <f t="shared" si="1568"/>
        <v>379.70352626042768</v>
      </c>
      <c r="NQ258" s="255">
        <f t="shared" si="1326"/>
        <v>427.92587409550197</v>
      </c>
      <c r="NR258" s="255">
        <f t="shared" si="1569"/>
        <v>333.94061814654128</v>
      </c>
      <c r="NS258" s="255">
        <f t="shared" si="1327"/>
        <v>414.08636650171121</v>
      </c>
      <c r="NT258" s="255">
        <f t="shared" si="1570"/>
        <v>3576.133267353101</v>
      </c>
      <c r="NU258" s="255">
        <f t="shared" si="1571"/>
        <v>0.10617711865684128</v>
      </c>
      <c r="NV258" s="256">
        <f t="shared" si="1572"/>
        <v>9.3380361742981033E-2</v>
      </c>
      <c r="NW258" s="257">
        <f t="shared" si="1328"/>
        <v>1.0358957808877343</v>
      </c>
      <c r="NX258" s="254">
        <f t="shared" si="1573"/>
        <v>62.936484716739614</v>
      </c>
      <c r="NY258" s="255">
        <f t="shared" si="1329"/>
        <v>70.929418275765542</v>
      </c>
      <c r="NZ258" s="255">
        <f t="shared" si="1574"/>
        <v>0.22436265169146871</v>
      </c>
      <c r="OA258" s="255">
        <f t="shared" si="1330"/>
        <v>0.27820968809742119</v>
      </c>
      <c r="OB258" s="255">
        <f t="shared" si="1575"/>
        <v>68.220769299176084</v>
      </c>
      <c r="OC258" s="255">
        <f t="shared" si="1607"/>
        <v>0.92254141023736169</v>
      </c>
      <c r="OD258" s="256">
        <f t="shared" si="1608"/>
        <v>3.2887734042919741E-3</v>
      </c>
      <c r="OE258" s="257">
        <f t="shared" si="1609"/>
        <v>1.117952064717175</v>
      </c>
      <c r="OF258" s="254">
        <f t="shared" si="1576"/>
        <v>110.6453582479281</v>
      </c>
      <c r="OG258" s="255">
        <f t="shared" si="1331"/>
        <v>124.69731874541498</v>
      </c>
      <c r="OH258" s="255">
        <f t="shared" si="1577"/>
        <v>3.4271744808804652</v>
      </c>
      <c r="OI258" s="255">
        <f t="shared" si="1332"/>
        <v>4.2496963562917767</v>
      </c>
      <c r="OJ258" s="255">
        <f t="shared" si="1578"/>
        <v>1042.0828861021171</v>
      </c>
      <c r="OK258" s="255">
        <f t="shared" si="1632"/>
        <v>0.10617711865684128</v>
      </c>
      <c r="OL258" s="256">
        <f t="shared" si="1643"/>
        <v>3.2887734042919741E-3</v>
      </c>
      <c r="OM258" s="257">
        <f t="shared" si="1644"/>
        <v>1.0142737996864488</v>
      </c>
      <c r="ON258" s="280">
        <f t="shared" si="1645"/>
        <v>1331.7662842785189</v>
      </c>
      <c r="OO258" s="254">
        <f t="shared" si="1579"/>
        <v>0</v>
      </c>
      <c r="OP258" s="255">
        <f t="shared" si="1333"/>
        <v>0</v>
      </c>
      <c r="OQ258" s="255">
        <f t="shared" si="1580"/>
        <v>0</v>
      </c>
      <c r="OR258" s="255">
        <f t="shared" si="1334"/>
        <v>0</v>
      </c>
      <c r="OS258" s="255">
        <f t="shared" si="1581"/>
        <v>0</v>
      </c>
      <c r="OT258" s="255"/>
      <c r="OU258" s="256"/>
      <c r="OV258" s="257"/>
      <c r="OW258" s="280"/>
      <c r="OX258" s="254">
        <f t="shared" si="1582"/>
        <v>2082.5943649070055</v>
      </c>
      <c r="OY258" s="255">
        <f t="shared" si="1335"/>
        <v>2347.0838492501953</v>
      </c>
      <c r="OZ258" s="255">
        <f t="shared" si="1583"/>
        <v>11.588101107684025</v>
      </c>
      <c r="PA258" s="255">
        <f t="shared" si="1336"/>
        <v>14.369245373528191</v>
      </c>
      <c r="PB258" s="255">
        <f t="shared" si="1584"/>
        <v>3523.5328443610965</v>
      </c>
      <c r="PC258" s="255">
        <f t="shared" ref="PC258:PC273" si="1672">OX258/PB258</f>
        <v>0.59105291674516269</v>
      </c>
      <c r="PD258" s="259">
        <f t="shared" si="1337"/>
        <v>3.2887734042919741E-3</v>
      </c>
      <c r="PE258" s="257">
        <f t="shared" ref="PE258:PE274" si="1673">1+PC258*(OY258-OX258)/OX258+PD258*(PA258-OZ258)/OZ258</f>
        <v>1.0758530260436658</v>
      </c>
      <c r="PF258" s="254">
        <f t="shared" si="1338"/>
        <v>26.944750827206029</v>
      </c>
      <c r="PG258" s="255">
        <f t="shared" si="1339"/>
        <v>30.366734182261194</v>
      </c>
      <c r="PH258" s="255">
        <f t="shared" si="1585"/>
        <v>0.83459770830840518</v>
      </c>
      <c r="PI258" s="255">
        <f t="shared" si="1340"/>
        <v>1.0349011583024224</v>
      </c>
      <c r="PJ258" s="255">
        <f t="shared" si="1341"/>
        <v>253.77172752061324</v>
      </c>
      <c r="PK258" s="255">
        <f t="shared" si="1610"/>
        <v>0.10617711866668589</v>
      </c>
      <c r="PL258" s="259">
        <f t="shared" si="1611"/>
        <v>3.2887734045969046E-3</v>
      </c>
      <c r="PM258" s="257">
        <f t="shared" si="1612"/>
        <v>1.0142737996877724</v>
      </c>
      <c r="PN258" s="254">
        <f t="shared" si="1342"/>
        <v>0.68466367849449461</v>
      </c>
      <c r="PO258" s="255">
        <f t="shared" si="1343"/>
        <v>0.77161596566329538</v>
      </c>
      <c r="PP258" s="255">
        <f t="shared" si="1586"/>
        <v>2.1207052189792318E-2</v>
      </c>
      <c r="PQ258" s="255">
        <f t="shared" si="1344"/>
        <v>2.6296744715342473E-2</v>
      </c>
      <c r="PR258" s="255">
        <f t="shared" si="1345"/>
        <v>6.4483166155959593</v>
      </c>
      <c r="PS258" s="255">
        <f t="shared" si="1613"/>
        <v>0.1061771186666859</v>
      </c>
      <c r="PT258" s="259">
        <f t="shared" si="1614"/>
        <v>3.2887734045969055E-3</v>
      </c>
      <c r="PU258" s="257">
        <f t="shared" si="1615"/>
        <v>1.0142737996877724</v>
      </c>
      <c r="PV258" s="254">
        <f t="shared" si="1346"/>
        <v>160.76550864683335</v>
      </c>
      <c r="PW258" s="255">
        <f t="shared" si="1347"/>
        <v>181.18272824498118</v>
      </c>
      <c r="PX258" s="255">
        <f t="shared" si="1348"/>
        <v>0.53315713210611559</v>
      </c>
      <c r="PY258" s="255">
        <f t="shared" si="1349"/>
        <v>0.66111484381158336</v>
      </c>
      <c r="PZ258" s="255">
        <f t="shared" si="1350"/>
        <v>162.11427987416994</v>
      </c>
      <c r="QA258" s="255">
        <f t="shared" si="1587"/>
        <v>0.99168012078650025</v>
      </c>
      <c r="QB258" s="259">
        <f t="shared" si="1351"/>
        <v>3.2887734042919732E-3</v>
      </c>
      <c r="QC258" s="257">
        <f t="shared" si="1588"/>
        <v>1.1267326809569156</v>
      </c>
      <c r="QD258" s="254">
        <f t="shared" si="1352"/>
        <v>751.01039323142243</v>
      </c>
      <c r="QE258" s="255">
        <f t="shared" si="1353"/>
        <v>846.38871317181304</v>
      </c>
      <c r="QF258" s="255">
        <f t="shared" si="1354"/>
        <v>2.5160633501751928</v>
      </c>
      <c r="QG258" s="255">
        <f t="shared" si="1355"/>
        <v>3.119918554217239</v>
      </c>
      <c r="QH258" s="255">
        <f t="shared" si="1356"/>
        <v>765.04612537052083</v>
      </c>
      <c r="QI258" s="255">
        <f t="shared" si="1616"/>
        <v>0.98165374390687787</v>
      </c>
      <c r="QJ258" s="259">
        <f t="shared" si="1617"/>
        <v>3.2887734042919749E-3</v>
      </c>
      <c r="QK258" s="257">
        <f t="shared" si="1618"/>
        <v>1.1254593310932035</v>
      </c>
      <c r="QL258" s="254">
        <f t="shared" si="1357"/>
        <v>4312.2381792117676</v>
      </c>
      <c r="QM258" s="255">
        <f t="shared" si="1358"/>
        <v>4859.8924279716621</v>
      </c>
      <c r="QN258" s="255">
        <f t="shared" si="1359"/>
        <v>27.274705444315543</v>
      </c>
      <c r="QO258" s="255">
        <f t="shared" si="1360"/>
        <v>33.820634750951271</v>
      </c>
      <c r="QP258" s="255">
        <f t="shared" si="1589"/>
        <v>8293.275969916629</v>
      </c>
      <c r="QQ258" s="255">
        <f t="shared" si="1590"/>
        <v>0.51996800719693381</v>
      </c>
      <c r="QR258" s="259">
        <f t="shared" si="1361"/>
        <v>3.2887734042919749E-3</v>
      </c>
      <c r="QS258" s="257">
        <f t="shared" si="1591"/>
        <v>1.0668252425310407</v>
      </c>
      <c r="QT258" s="254">
        <f t="shared" si="1362"/>
        <v>361.78954503569668</v>
      </c>
      <c r="QU258" s="255">
        <f t="shared" si="1363"/>
        <v>407.73681725523016</v>
      </c>
      <c r="QV258" s="255">
        <f t="shared" si="1364"/>
        <v>1.2639895535458558</v>
      </c>
      <c r="QW258" s="255">
        <f t="shared" si="1365"/>
        <v>1.5673470463968613</v>
      </c>
      <c r="QX258" s="255">
        <f t="shared" si="1366"/>
        <v>384.33464339510329</v>
      </c>
      <c r="QY258" s="255">
        <f t="shared" si="1619"/>
        <v>0.94133992668407507</v>
      </c>
      <c r="QZ258" s="259">
        <f t="shared" si="1620"/>
        <v>3.2887734042919745E-3</v>
      </c>
      <c r="RA258" s="257">
        <f t="shared" si="1621"/>
        <v>1.1203394763059076</v>
      </c>
      <c r="RB258" s="254">
        <f t="shared" si="1367"/>
        <v>0.12809460227889255</v>
      </c>
      <c r="RC258" s="255">
        <f t="shared" si="1368"/>
        <v>0.14436261676831191</v>
      </c>
      <c r="RD258" s="255">
        <f t="shared" si="1592"/>
        <v>3.9676544865538798E-3</v>
      </c>
      <c r="RE258" s="255">
        <f t="shared" si="1369"/>
        <v>4.9198915633268106E-3</v>
      </c>
      <c r="RF258" s="255">
        <f t="shared" si="1370"/>
        <v>1.2064237935565703</v>
      </c>
      <c r="RG258" s="255">
        <f t="shared" si="1622"/>
        <v>0.10617711865684128</v>
      </c>
      <c r="RH258" s="259">
        <f t="shared" si="1623"/>
        <v>3.2887734042919745E-3</v>
      </c>
      <c r="RI258" s="257">
        <f t="shared" si="1624"/>
        <v>1.0142737996864488</v>
      </c>
      <c r="RJ258" s="254">
        <f t="shared" si="1371"/>
        <v>276.66442921870458</v>
      </c>
      <c r="RK258" s="255">
        <f t="shared" si="1372"/>
        <v>311.80081172948007</v>
      </c>
      <c r="RL258" s="255">
        <f t="shared" si="1593"/>
        <v>8.5695169377198823</v>
      </c>
      <c r="RM258" s="255">
        <f t="shared" si="1373"/>
        <v>10.626201002772653</v>
      </c>
      <c r="RN258" s="255">
        <f t="shared" si="1374"/>
        <v>2605.6878611753355</v>
      </c>
      <c r="RO258" s="255">
        <f t="shared" si="1625"/>
        <v>0.10617711865684129</v>
      </c>
      <c r="RP258" s="259">
        <f t="shared" si="1626"/>
        <v>3.2887734042919745E-3</v>
      </c>
      <c r="RQ258" s="257">
        <f t="shared" si="1627"/>
        <v>1.0142737996864488</v>
      </c>
      <c r="RR258" s="254">
        <f t="shared" si="1375"/>
        <v>267.39361182951404</v>
      </c>
      <c r="RS258" s="255">
        <f t="shared" si="1376"/>
        <v>301.35260053186232</v>
      </c>
      <c r="RT258" s="255">
        <f t="shared" si="1594"/>
        <v>8.282358856474918</v>
      </c>
      <c r="RU258" s="255">
        <f t="shared" si="1377"/>
        <v>10.270124982028898</v>
      </c>
      <c r="RV258" s="255">
        <f t="shared" si="1378"/>
        <v>2518.3732164904172</v>
      </c>
      <c r="RW258" s="255">
        <f t="shared" si="1633"/>
        <v>0.10617711865684128</v>
      </c>
      <c r="RX258" s="259">
        <f t="shared" si="1634"/>
        <v>3.2887734042919741E-3</v>
      </c>
      <c r="RY258" s="257">
        <f t="shared" si="1635"/>
        <v>1.0142737996864488</v>
      </c>
      <c r="RZ258" s="281">
        <f t="shared" si="1646"/>
        <v>3218.4431638610822</v>
      </c>
      <c r="SA258" s="242" t="e">
        <f t="shared" si="1379"/>
        <v>#REF!</v>
      </c>
      <c r="SB258" s="242">
        <f t="shared" si="1380"/>
        <v>0.38686623984585244</v>
      </c>
      <c r="SC258" s="242">
        <f t="shared" si="1381"/>
        <v>0.39395116547160536</v>
      </c>
      <c r="SD258" s="242">
        <f t="shared" si="1382"/>
        <v>1.1850291886002055E-2</v>
      </c>
      <c r="SE258" s="242">
        <f t="shared" si="1383"/>
        <v>0.12516138688130779</v>
      </c>
      <c r="SF258" s="262">
        <f t="shared" si="1647"/>
        <v>0.40968029824446056</v>
      </c>
      <c r="SG258" s="242">
        <f t="shared" si="1384"/>
        <v>0</v>
      </c>
      <c r="SH258" s="262">
        <f t="shared" si="1636"/>
        <v>0</v>
      </c>
      <c r="SI258" s="242">
        <f t="shared" si="1385"/>
        <v>0.51253638160720238</v>
      </c>
      <c r="SJ258" s="242">
        <f t="shared" si="1386"/>
        <v>2.7385392591569854E-2</v>
      </c>
      <c r="SK258" s="242">
        <f t="shared" si="1387"/>
        <v>7.0999165978144073E-4</v>
      </c>
      <c r="SL258" s="242">
        <f t="shared" si="1388"/>
        <v>2.9069703168688423E-2</v>
      </c>
      <c r="SM258" s="242">
        <f t="shared" si="1389"/>
        <v>0.13640567092849626</v>
      </c>
      <c r="SN258" s="242">
        <f t="shared" si="1390"/>
        <v>1.1588922609614696</v>
      </c>
      <c r="SO258" s="242">
        <f t="shared" si="1391"/>
        <v>6.722036857835445E-2</v>
      </c>
      <c r="SP258" s="242">
        <f t="shared" si="1392"/>
        <v>1.0142737996864489E-4</v>
      </c>
      <c r="SQ258" s="242">
        <f t="shared" si="1393"/>
        <v>0.28105526989311497</v>
      </c>
      <c r="SR258" s="242">
        <f t="shared" si="1394"/>
        <v>0.30235501968653039</v>
      </c>
      <c r="SS258" s="242" t="e">
        <f t="shared" si="1395"/>
        <v>#REF!</v>
      </c>
      <c r="ST258" s="242" t="e">
        <f t="shared" si="1396"/>
        <v>#REF!</v>
      </c>
      <c r="SU258" s="242" t="e">
        <f t="shared" si="1628"/>
        <v>#REF!</v>
      </c>
      <c r="SV258" s="242" t="e">
        <f t="shared" si="1629"/>
        <v>#REF!</v>
      </c>
      <c r="SW258" s="242" t="e">
        <f t="shared" si="1397"/>
        <v>#REF!</v>
      </c>
      <c r="SX258" s="242" t="e">
        <f t="shared" si="1397"/>
        <v>#REF!</v>
      </c>
      <c r="SY258" s="242" t="e">
        <f t="shared" si="1397"/>
        <v>#REF!</v>
      </c>
      <c r="SZ258" s="263" t="e">
        <f t="shared" si="1222"/>
        <v>#REF!</v>
      </c>
      <c r="TA258" s="264">
        <f t="shared" si="1398"/>
        <v>5926.3195799999994</v>
      </c>
      <c r="TB258" s="264">
        <f t="shared" si="1399"/>
        <v>4070.9384399999999</v>
      </c>
      <c r="TC258" s="264">
        <f t="shared" si="1400"/>
        <v>4505.7563700000001</v>
      </c>
      <c r="TD258" s="264">
        <f t="shared" si="1401"/>
        <v>125.58774</v>
      </c>
      <c r="TE258" s="264">
        <f t="shared" si="1401"/>
        <v>1313.7534199999998</v>
      </c>
      <c r="TF258" s="264">
        <f t="shared" si="1648"/>
        <v>0</v>
      </c>
      <c r="TG258" s="264">
        <f t="shared" si="1403"/>
        <v>5644.3395599999994</v>
      </c>
      <c r="TH258" s="264">
        <f t="shared" si="1404"/>
        <v>319.89330000000001</v>
      </c>
      <c r="TI258" s="264">
        <f t="shared" si="1405"/>
        <v>8.2935300000000005</v>
      </c>
      <c r="TJ258" s="264">
        <f t="shared" si="1406"/>
        <v>305.67581999999999</v>
      </c>
      <c r="TK258" s="264">
        <f t="shared" si="1407"/>
        <v>1435.9654800000001</v>
      </c>
      <c r="TL258" s="264">
        <f t="shared" si="1408"/>
        <v>12870.37377</v>
      </c>
      <c r="TM258" s="264">
        <f t="shared" si="1409"/>
        <v>710.87399999999991</v>
      </c>
      <c r="TN258" s="264">
        <f t="shared" si="1410"/>
        <v>1.18479</v>
      </c>
      <c r="TO258" s="264">
        <f t="shared" si="1411"/>
        <v>3283.0530899999999</v>
      </c>
      <c r="TP258" s="264">
        <f t="shared" si="1411"/>
        <v>3173.6620299999995</v>
      </c>
      <c r="TQ258" s="264"/>
      <c r="TR258" s="264"/>
      <c r="TS258" s="264" t="e">
        <f t="shared" si="1412"/>
        <v>#REF!</v>
      </c>
      <c r="TT258" s="264">
        <f t="shared" si="1413"/>
        <v>4583.5525230696749</v>
      </c>
      <c r="TU258" s="264">
        <f t="shared" si="1414"/>
        <v>4667.4940133910331</v>
      </c>
      <c r="TV258" s="264">
        <f t="shared" si="1415"/>
        <v>140.40107323616374</v>
      </c>
      <c r="TW258" s="264">
        <f t="shared" si="1415"/>
        <v>1332.5056731544671</v>
      </c>
      <c r="TX258" s="264">
        <f t="shared" si="1416"/>
        <v>0</v>
      </c>
      <c r="TY258" s="264">
        <f t="shared" si="1417"/>
        <v>6072.4797956439734</v>
      </c>
      <c r="TZ258" s="264">
        <f t="shared" si="1418"/>
        <v>324.45939288566046</v>
      </c>
      <c r="UA258" s="264">
        <f t="shared" si="1419"/>
        <v>8.4119101859245315</v>
      </c>
      <c r="UB258" s="264">
        <f t="shared" si="1420"/>
        <v>344.41493617230356</v>
      </c>
      <c r="UC258" s="264">
        <f t="shared" si="1421"/>
        <v>1616.1207485937307</v>
      </c>
      <c r="UD258" s="264">
        <f t="shared" si="1422"/>
        <v>13730.439618645394</v>
      </c>
      <c r="UE258" s="264">
        <f t="shared" si="1423"/>
        <v>796.42020487948571</v>
      </c>
      <c r="UF258" s="264">
        <f t="shared" si="1424"/>
        <v>1.2017014551305079</v>
      </c>
      <c r="UG258" s="264">
        <f t="shared" si="1425"/>
        <v>3329.9147321666369</v>
      </c>
      <c r="UH258" s="264">
        <f t="shared" si="1425"/>
        <v>3218.9622460887081</v>
      </c>
      <c r="UI258" s="191"/>
      <c r="UJ258" s="282" t="e">
        <f t="shared" si="1649"/>
        <v>#REF!</v>
      </c>
      <c r="UK258" s="282">
        <f t="shared" si="1650"/>
        <v>1179.0575999999999</v>
      </c>
      <c r="UL258" s="283" t="e">
        <f t="shared" si="1651"/>
        <v>#REF!</v>
      </c>
      <c r="UM258" s="284">
        <f>717.05+717.05+744.81+717.05</f>
        <v>2895.96</v>
      </c>
      <c r="UN258" s="282">
        <f t="shared" si="1652"/>
        <v>3040.7580000000003</v>
      </c>
      <c r="UO258" s="283">
        <f t="shared" si="1653"/>
        <v>2.5789732410019668</v>
      </c>
      <c r="UP258" s="283" t="e">
        <f t="shared" si="1656"/>
        <v>#REF!</v>
      </c>
      <c r="UQ258" s="283" t="e">
        <f t="shared" si="1654"/>
        <v>#REF!</v>
      </c>
      <c r="UR258" s="285" t="e">
        <f t="shared" si="1655"/>
        <v>#REF!</v>
      </c>
      <c r="US258" s="293"/>
      <c r="UT258" s="282"/>
      <c r="UU258" s="283"/>
      <c r="UV258" s="290"/>
      <c r="UW258" s="282"/>
      <c r="UX258" s="283"/>
      <c r="UY258" s="283"/>
      <c r="UZ258" s="283"/>
      <c r="VA258" s="285"/>
      <c r="VB258" s="128">
        <v>4.7290000000000001</v>
      </c>
      <c r="VC258" s="129">
        <v>1.0544983669338011</v>
      </c>
      <c r="VD258" s="130">
        <f t="shared" ref="VD258:VD273" si="1674">VB258*VC258</f>
        <v>4.9867227772299456</v>
      </c>
      <c r="VE258" s="128">
        <f>'[1]17% Управителю (Форма)'!Y9</f>
        <v>0.52</v>
      </c>
      <c r="VF258" s="128">
        <f>'[1]17% Управителю (Форма)'!Y10</f>
        <v>0.188</v>
      </c>
      <c r="VG258" s="128">
        <f>'[1]17% Управителю (Форма)'!Y11</f>
        <v>0.48299999999999998</v>
      </c>
      <c r="VH258" s="128">
        <f>'[1]17% Управителю (Форма)'!Y12</f>
        <v>1.9E-2</v>
      </c>
      <c r="VI258" s="128">
        <f>'[1]17% Управителю (Форма)'!Y13</f>
        <v>0.189</v>
      </c>
      <c r="VJ258" s="128">
        <f t="shared" si="1660"/>
        <v>0.1993001913504884</v>
      </c>
      <c r="VK258" s="128">
        <f t="shared" si="1638"/>
        <v>0</v>
      </c>
      <c r="VL258" s="128">
        <v>0.45600000000000002</v>
      </c>
      <c r="VM258" s="131">
        <v>0.02</v>
      </c>
      <c r="VN258" s="128">
        <v>2E-3</v>
      </c>
      <c r="VO258" s="132">
        <v>3.3000000000000002E-2</v>
      </c>
      <c r="VP258" s="128">
        <v>0.37</v>
      </c>
      <c r="VQ258" s="128">
        <v>0.98799999999999999</v>
      </c>
      <c r="VR258" s="128">
        <v>3.5999999999999997E-2</v>
      </c>
      <c r="VS258" s="128">
        <v>1E-3</v>
      </c>
      <c r="VT258" s="128">
        <v>0.192</v>
      </c>
      <c r="VU258" s="128">
        <v>0.19</v>
      </c>
      <c r="VV258" s="128">
        <v>0.57299999999999995</v>
      </c>
    </row>
    <row r="259" spans="1:594" ht="23.1" customHeight="1" thickBot="1" x14ac:dyDescent="0.35">
      <c r="A259" s="275">
        <v>15</v>
      </c>
      <c r="B259" s="298" t="s">
        <v>224</v>
      </c>
      <c r="C259" s="289">
        <v>9</v>
      </c>
      <c r="D259" s="267">
        <v>4607.8</v>
      </c>
      <c r="E259" s="239"/>
      <c r="F259" s="240">
        <f t="shared" si="1426"/>
        <v>4607.8</v>
      </c>
      <c r="G259" s="287">
        <v>4111.3</v>
      </c>
      <c r="H259" s="268">
        <f>2219</f>
        <v>2219</v>
      </c>
      <c r="I259" s="269">
        <v>3.5101</v>
      </c>
      <c r="J259" s="269">
        <v>3.9714999999999998</v>
      </c>
      <c r="K259" s="269">
        <f t="shared" si="1640"/>
        <v>2.7988000000000004</v>
      </c>
      <c r="L259" s="269">
        <f t="shared" si="1221"/>
        <v>3.1533000000000002</v>
      </c>
      <c r="M259" s="269">
        <v>0.65959999999999996</v>
      </c>
      <c r="N259" s="269">
        <v>0.35449999999999998</v>
      </c>
      <c r="O259" s="269">
        <v>0.35680000000000001</v>
      </c>
      <c r="P259" s="269">
        <v>1.2500000000000001E-2</v>
      </c>
      <c r="Q259" s="269">
        <v>0.1489</v>
      </c>
      <c r="R259" s="269">
        <v>0</v>
      </c>
      <c r="S259" s="269">
        <v>0.53080000000000005</v>
      </c>
      <c r="T259" s="269">
        <v>3.1300000000000001E-2</v>
      </c>
      <c r="U259" s="269">
        <v>8.0000000000000004E-4</v>
      </c>
      <c r="V259" s="269">
        <v>2.6499999999999999E-2</v>
      </c>
      <c r="W259" s="269">
        <v>0.13009999999999999</v>
      </c>
      <c r="X259" s="269">
        <v>1.0403</v>
      </c>
      <c r="Y259" s="269">
        <v>7.8200000000000006E-2</v>
      </c>
      <c r="Z259" s="269">
        <v>1E-4</v>
      </c>
      <c r="AA259" s="269">
        <v>0.28860000000000002</v>
      </c>
      <c r="AB259" s="269">
        <v>0.3125</v>
      </c>
      <c r="AC259" s="244">
        <v>626.04</v>
      </c>
      <c r="AD259" s="243">
        <f t="shared" si="1661"/>
        <v>137.72880000000001</v>
      </c>
      <c r="AE259" s="243">
        <f t="shared" si="1223"/>
        <v>0</v>
      </c>
      <c r="AF259" s="243">
        <f t="shared" si="1427"/>
        <v>0</v>
      </c>
      <c r="AG259" s="243">
        <f t="shared" si="1428"/>
        <v>0</v>
      </c>
      <c r="AH259" s="244">
        <v>16.516709863583301</v>
      </c>
      <c r="AI259" s="243">
        <f t="shared" si="1224"/>
        <v>88.657569667818834</v>
      </c>
      <c r="AJ259" s="243">
        <f t="shared" si="1429"/>
        <v>2.8577568898064407</v>
      </c>
      <c r="AK259" s="243">
        <f t="shared" si="1430"/>
        <v>75.624485624136682</v>
      </c>
      <c r="AL259" s="243">
        <f t="shared" si="1225"/>
        <v>43.447153976570107</v>
      </c>
      <c r="AM259" s="243">
        <f t="shared" si="1431"/>
        <v>1094.8682802095666</v>
      </c>
      <c r="AN259" s="244">
        <v>1113.28</v>
      </c>
      <c r="AO259" s="244">
        <v>244.92160000000001</v>
      </c>
      <c r="AP259" s="243">
        <f t="shared" si="1432"/>
        <v>0</v>
      </c>
      <c r="AQ259" s="243">
        <f t="shared" si="1433"/>
        <v>0</v>
      </c>
      <c r="AR259" s="243">
        <f t="shared" si="1434"/>
        <v>0</v>
      </c>
      <c r="AS259" s="244">
        <v>125.131188575867</v>
      </c>
      <c r="AT259" s="244" t="e">
        <f t="shared" si="1226"/>
        <v>#REF!</v>
      </c>
      <c r="AU259" s="243">
        <f t="shared" si="1227"/>
        <v>168.53918005822828</v>
      </c>
      <c r="AV259" s="243">
        <f t="shared" si="1435"/>
        <v>5.4326325977392385</v>
      </c>
      <c r="AW259" s="243">
        <f t="shared" si="1436"/>
        <v>143.76311968817404</v>
      </c>
      <c r="AX259" s="243">
        <f t="shared" si="1228"/>
        <v>82.593598431704777</v>
      </c>
      <c r="AY259" s="243">
        <f t="shared" si="1437"/>
        <v>2081.3586804789602</v>
      </c>
      <c r="AZ259" s="244">
        <v>201</v>
      </c>
      <c r="BA259" s="243">
        <f t="shared" si="1438"/>
        <v>1024.5304999999998</v>
      </c>
      <c r="BB259" s="243">
        <f t="shared" si="1439"/>
        <v>106.84389499999997</v>
      </c>
      <c r="BC259" s="243">
        <f t="shared" si="1440"/>
        <v>85.475115999999986</v>
      </c>
      <c r="BD259" s="243">
        <f t="shared" si="1441"/>
        <v>21.368778999999989</v>
      </c>
      <c r="BE259" s="244">
        <v>40.066460624999998</v>
      </c>
      <c r="BF259" s="243">
        <f t="shared" si="1442"/>
        <v>32.053168499999998</v>
      </c>
      <c r="BG259" s="243">
        <f t="shared" si="1443"/>
        <v>8.0132921249999995</v>
      </c>
      <c r="BH259" s="243">
        <f t="shared" si="1229"/>
        <v>133.1014070573475</v>
      </c>
      <c r="BI259" s="243">
        <f t="shared" si="1444"/>
        <v>4.2903438982845783</v>
      </c>
      <c r="BJ259" s="243">
        <f t="shared" si="1445"/>
        <v>113.53486771941624</v>
      </c>
      <c r="BK259" s="243">
        <f t="shared" si="1230"/>
        <v>65.227113134117374</v>
      </c>
      <c r="BL259" s="243">
        <f t="shared" si="1446"/>
        <v>1643.7232509797577</v>
      </c>
      <c r="BM259" s="244">
        <v>21.02</v>
      </c>
      <c r="BN259" s="243">
        <f t="shared" si="1447"/>
        <v>4.6243999999999996</v>
      </c>
      <c r="BO259" s="243">
        <f t="shared" si="1231"/>
        <v>0</v>
      </c>
      <c r="BP259" s="243">
        <f t="shared" si="1448"/>
        <v>0</v>
      </c>
      <c r="BQ259" s="243">
        <f t="shared" si="1449"/>
        <v>0</v>
      </c>
      <c r="BR259" s="244">
        <v>2.54146532135</v>
      </c>
      <c r="BS259" s="243">
        <f t="shared" si="1232"/>
        <v>3.2025332865815046</v>
      </c>
      <c r="BT259" s="243">
        <f t="shared" si="1450"/>
        <v>0.10322933054508035</v>
      </c>
      <c r="BU259" s="243">
        <f t="shared" si="1451"/>
        <v>2.7317456749529305</v>
      </c>
      <c r="BV259" s="243">
        <f t="shared" si="1233"/>
        <v>1.5694199303965752</v>
      </c>
      <c r="BW259" s="243">
        <f t="shared" si="1452"/>
        <v>39.549382245993691</v>
      </c>
      <c r="BX259" s="244">
        <v>436.26</v>
      </c>
      <c r="BY259" s="243">
        <f t="shared" si="1234"/>
        <v>49.568716648403033</v>
      </c>
      <c r="BZ259" s="243">
        <f t="shared" si="1453"/>
        <v>1.5977805623545693</v>
      </c>
      <c r="CA259" s="243">
        <f t="shared" si="1454"/>
        <v>42.281879749572475</v>
      </c>
      <c r="CB259" s="243">
        <f t="shared" si="1235"/>
        <v>24.291435832420152</v>
      </c>
      <c r="CC259" s="243">
        <f t="shared" si="1455"/>
        <v>612.14418297698785</v>
      </c>
      <c r="CD259" s="245">
        <f>153.15+153.15</f>
        <v>306.3</v>
      </c>
      <c r="CE259" s="243">
        <f t="shared" si="1236"/>
        <v>56.495670000000004</v>
      </c>
      <c r="CF259" s="243">
        <f t="shared" si="1456"/>
        <v>1.8210615381366013</v>
      </c>
      <c r="CG259" s="243">
        <f t="shared" si="1457"/>
        <v>48.190538041466283</v>
      </c>
      <c r="CH259" s="243">
        <f t="shared" si="1237"/>
        <v>18.139783500000004</v>
      </c>
      <c r="CI259" s="243">
        <f t="shared" si="1641"/>
        <v>457.12254420000005</v>
      </c>
      <c r="CJ259" s="245">
        <f>829.3+829.3</f>
        <v>1658.6</v>
      </c>
      <c r="CK259" s="243">
        <f t="shared" si="1238"/>
        <v>56.495670000000004</v>
      </c>
      <c r="CL259" s="243">
        <f t="shared" si="1459"/>
        <v>1.8210615381366013</v>
      </c>
      <c r="CM259" s="243">
        <f t="shared" si="1460"/>
        <v>48.190538041466283</v>
      </c>
      <c r="CN259" s="243">
        <f t="shared" si="1239"/>
        <v>85.754783500000002</v>
      </c>
      <c r="CO259" s="243">
        <f t="shared" si="1642"/>
        <v>2161.0205441999997</v>
      </c>
      <c r="CP259" s="244">
        <v>0</v>
      </c>
      <c r="CQ259" s="243">
        <f t="shared" si="1240"/>
        <v>0</v>
      </c>
      <c r="CR259" s="243">
        <f t="shared" si="1595"/>
        <v>0</v>
      </c>
      <c r="CS259" s="243">
        <f t="shared" si="1462"/>
        <v>0</v>
      </c>
      <c r="CT259" s="243">
        <f t="shared" si="1241"/>
        <v>0</v>
      </c>
      <c r="CU259" s="243">
        <f t="shared" si="1463"/>
        <v>0</v>
      </c>
      <c r="CV259" s="245"/>
      <c r="CW259" s="243">
        <f t="shared" si="1242"/>
        <v>0</v>
      </c>
      <c r="CX259" s="243">
        <f t="shared" si="1596"/>
        <v>0</v>
      </c>
      <c r="CY259" s="243">
        <f t="shared" si="1464"/>
        <v>0</v>
      </c>
      <c r="CZ259" s="243">
        <f t="shared" si="1243"/>
        <v>0</v>
      </c>
      <c r="DA259" s="243">
        <f t="shared" si="1465"/>
        <v>0</v>
      </c>
      <c r="DB259" s="244">
        <v>40.01</v>
      </c>
      <c r="DC259" s="243">
        <f t="shared" si="1466"/>
        <v>8.8021999999999991</v>
      </c>
      <c r="DD259" s="243">
        <f t="shared" si="1244"/>
        <v>0</v>
      </c>
      <c r="DE259" s="244">
        <v>1.6565744413350001</v>
      </c>
      <c r="DF259" s="244">
        <v>0.15365601568750001</v>
      </c>
      <c r="DG259" s="243">
        <f t="shared" si="1245"/>
        <v>5.7518198124458717</v>
      </c>
      <c r="DH259" s="243">
        <f t="shared" si="1246"/>
        <v>2.818712513473419</v>
      </c>
      <c r="DI259" s="243">
        <f t="shared" si="1467"/>
        <v>71.031555339530158</v>
      </c>
      <c r="DJ259" s="244">
        <v>299.94</v>
      </c>
      <c r="DK259" s="243">
        <f t="shared" si="1468"/>
        <v>65.986800000000002</v>
      </c>
      <c r="DL259" s="243">
        <f t="shared" si="1247"/>
        <v>0</v>
      </c>
      <c r="DM259" s="244">
        <v>12.68173804906</v>
      </c>
      <c r="DN259" s="244">
        <v>11.2471042123333</v>
      </c>
      <c r="DO259" s="243">
        <f t="shared" si="1248"/>
        <v>44.296162529308631</v>
      </c>
      <c r="DP259" s="243">
        <f t="shared" si="1249"/>
        <v>21.707590239535097</v>
      </c>
      <c r="DQ259" s="243">
        <f t="shared" si="1469"/>
        <v>547.03127403628434</v>
      </c>
      <c r="DR259" s="244">
        <v>52.24</v>
      </c>
      <c r="DS259" s="243">
        <f t="shared" si="1470"/>
        <v>11.492800000000001</v>
      </c>
      <c r="DT259" s="243">
        <f t="shared" si="1250"/>
        <v>0</v>
      </c>
      <c r="DU259" s="244">
        <v>2.2099029370799999</v>
      </c>
      <c r="DV259" s="244">
        <v>0</v>
      </c>
      <c r="DW259" s="243">
        <f t="shared" si="1251"/>
        <v>7.4925392126666042</v>
      </c>
      <c r="DX259" s="243">
        <f t="shared" si="1252"/>
        <v>3.6717621074873303</v>
      </c>
      <c r="DY259" s="243">
        <f t="shared" si="1253"/>
        <v>92.528405108680701</v>
      </c>
      <c r="DZ259" s="244">
        <v>209.93</v>
      </c>
      <c r="EA259" s="243">
        <f t="shared" si="1471"/>
        <v>46.184600000000003</v>
      </c>
      <c r="EB259" s="243">
        <f t="shared" si="1254"/>
        <v>0</v>
      </c>
      <c r="EC259" s="244">
        <v>8.6750477338999907</v>
      </c>
      <c r="ED259" s="244">
        <v>0.18010580200000001</v>
      </c>
      <c r="EE259" s="243">
        <f t="shared" si="1255"/>
        <v>30.106382967538199</v>
      </c>
      <c r="EF259" s="243">
        <f t="shared" si="1256"/>
        <v>14.75380682517191</v>
      </c>
      <c r="EG259" s="243">
        <f t="shared" si="1257"/>
        <v>371.79593199433214</v>
      </c>
      <c r="EH259" s="244">
        <v>36.229999999999997</v>
      </c>
      <c r="EI259" s="243">
        <f t="shared" si="1472"/>
        <v>7.9705999999999992</v>
      </c>
      <c r="EJ259" s="243">
        <f t="shared" si="1258"/>
        <v>0</v>
      </c>
      <c r="EK259" s="244">
        <v>1.52822436422</v>
      </c>
      <c r="EL259" s="244">
        <v>0</v>
      </c>
      <c r="EM259" s="243">
        <f t="shared" si="1259"/>
        <v>5.1957986924646082</v>
      </c>
      <c r="EN259" s="243">
        <f t="shared" si="1260"/>
        <v>2.5462311528342303</v>
      </c>
      <c r="EO259" s="243">
        <f t="shared" si="1473"/>
        <v>64.165025051422603</v>
      </c>
      <c r="EP259" s="244">
        <v>0</v>
      </c>
      <c r="EQ259" s="244">
        <v>534.50480000000005</v>
      </c>
      <c r="ER259" s="244">
        <v>0</v>
      </c>
      <c r="ES259" s="244">
        <v>0</v>
      </c>
      <c r="ET259" s="244">
        <v>0</v>
      </c>
      <c r="EU259" s="243">
        <f t="shared" si="1261"/>
        <v>60.731483469516654</v>
      </c>
      <c r="EV259" s="243">
        <f t="shared" si="1474"/>
        <v>1.957597258344145</v>
      </c>
      <c r="EW259" s="243">
        <f t="shared" si="1475"/>
        <v>51.803666802295162</v>
      </c>
      <c r="EX259" s="243">
        <f t="shared" si="1262"/>
        <v>29.761814173475837</v>
      </c>
      <c r="EY259" s="243">
        <f t="shared" si="1476"/>
        <v>749.99771717159103</v>
      </c>
      <c r="EZ259" s="245">
        <f t="shared" si="1477"/>
        <v>638.35</v>
      </c>
      <c r="FA259" s="245">
        <f t="shared" si="1477"/>
        <v>140.43700000000001</v>
      </c>
      <c r="FB259" s="245">
        <f t="shared" si="1477"/>
        <v>0</v>
      </c>
      <c r="FC259" s="245">
        <f t="shared" si="1478"/>
        <v>0</v>
      </c>
      <c r="FD259" s="245">
        <f t="shared" si="1479"/>
        <v>0</v>
      </c>
      <c r="FE259" s="245">
        <f t="shared" si="1480"/>
        <v>38.332353555615789</v>
      </c>
      <c r="FF259" s="245">
        <f t="shared" si="1481"/>
        <v>153.57418668394058</v>
      </c>
      <c r="FG259" s="245">
        <f t="shared" si="1482"/>
        <v>4.9502562695642762</v>
      </c>
      <c r="FH259" s="245">
        <f t="shared" si="1483"/>
        <v>130.99805145384914</v>
      </c>
      <c r="FI259" s="245">
        <f t="shared" si="1484"/>
        <v>75.259917011977819</v>
      </c>
      <c r="FJ259" s="245">
        <f t="shared" si="1484"/>
        <v>1896.5499087018411</v>
      </c>
      <c r="FK259" s="244">
        <f t="shared" si="1263"/>
        <v>102.88244022308309</v>
      </c>
      <c r="FL259" s="244">
        <v>11.689704597062001</v>
      </c>
      <c r="FM259" s="243">
        <f t="shared" si="1485"/>
        <v>0.37680182275718166</v>
      </c>
      <c r="FN259" s="243">
        <f t="shared" si="1486"/>
        <v>9.9712624715879912</v>
      </c>
      <c r="FO259" s="244">
        <v>5.7286072298531003</v>
      </c>
      <c r="FP259" s="244">
        <f t="shared" si="1487"/>
        <v>144.36090245999782</v>
      </c>
      <c r="FQ259" s="244">
        <f t="shared" si="1264"/>
        <v>2.6100800056595013</v>
      </c>
      <c r="FR259" s="244">
        <v>0.29656240826616698</v>
      </c>
      <c r="FS259" s="243">
        <f t="shared" si="1488"/>
        <v>9.5592882667057625E-3</v>
      </c>
      <c r="FT259" s="243">
        <f t="shared" si="1489"/>
        <v>0.25296632498065025</v>
      </c>
      <c r="FU259" s="244">
        <v>0.14533212041330801</v>
      </c>
      <c r="FV259" s="244">
        <f t="shared" si="1490"/>
        <v>3.6623694412067711</v>
      </c>
      <c r="FW259" s="270">
        <v>1.0359E-2</v>
      </c>
      <c r="FX259" s="243">
        <f t="shared" si="1491"/>
        <v>46.957542586828744</v>
      </c>
      <c r="FY259" s="243">
        <f t="shared" si="1492"/>
        <v>10.330659369102325</v>
      </c>
      <c r="FZ259" s="243">
        <f t="shared" si="1265"/>
        <v>0</v>
      </c>
      <c r="GA259" s="243">
        <f t="shared" si="1493"/>
        <v>0</v>
      </c>
      <c r="GB259" s="243">
        <f t="shared" si="1494"/>
        <v>0</v>
      </c>
      <c r="GC259" s="243">
        <f t="shared" si="1495"/>
        <v>0.80662980157614916</v>
      </c>
      <c r="GD259" s="243">
        <f t="shared" si="1266"/>
        <v>6.6008487006017544</v>
      </c>
      <c r="GE259" s="243">
        <f t="shared" si="1496"/>
        <v>0.2127694332632008</v>
      </c>
      <c r="GF259" s="243">
        <f t="shared" si="1497"/>
        <v>5.6304925742505949</v>
      </c>
      <c r="GG259" s="243">
        <f t="shared" si="1267"/>
        <v>3.2347840229054494</v>
      </c>
      <c r="GH259" s="247">
        <f t="shared" si="1498"/>
        <v>81.51655737721731</v>
      </c>
      <c r="GI259" s="244">
        <v>158</v>
      </c>
      <c r="GJ259" s="244">
        <v>4134.51</v>
      </c>
      <c r="GK259" s="244">
        <v>909.59220000000005</v>
      </c>
      <c r="GL259" s="244">
        <v>2535.9984898432799</v>
      </c>
      <c r="GM259" s="244">
        <v>71.022008333333304</v>
      </c>
      <c r="GN259" s="271">
        <v>229.39</v>
      </c>
      <c r="GO259" s="243">
        <f t="shared" si="1499"/>
        <v>50.465799999999994</v>
      </c>
      <c r="GP259" s="243">
        <f t="shared" si="1268"/>
        <v>0</v>
      </c>
      <c r="GQ259" s="243">
        <f t="shared" si="1500"/>
        <v>0</v>
      </c>
      <c r="GR259" s="243">
        <f t="shared" si="1501"/>
        <v>0</v>
      </c>
      <c r="GS259" s="244">
        <v>4.5572309101666697</v>
      </c>
      <c r="GT259" s="244">
        <v>2.2304202688624999</v>
      </c>
      <c r="GU259" s="245"/>
      <c r="GV259" s="243">
        <f t="shared" si="1269"/>
        <v>32.568990993017103</v>
      </c>
      <c r="GW259" s="243">
        <f t="shared" si="1502"/>
        <v>1.0498173901345154</v>
      </c>
      <c r="GX259" s="243">
        <f t="shared" si="1503"/>
        <v>27.781194548558556</v>
      </c>
      <c r="GY259" s="243">
        <f t="shared" si="1270"/>
        <v>15.960622108602312</v>
      </c>
      <c r="GZ259" s="243">
        <f t="shared" si="1504"/>
        <v>402.20767713677822</v>
      </c>
      <c r="HA259" s="244">
        <v>0</v>
      </c>
      <c r="HB259" s="244">
        <v>44</v>
      </c>
      <c r="HC259" s="244">
        <v>0</v>
      </c>
      <c r="HD259" s="244">
        <v>0</v>
      </c>
      <c r="HE259" s="244">
        <v>155.09</v>
      </c>
      <c r="HF259" s="243">
        <f t="shared" si="1505"/>
        <v>34.119799999999998</v>
      </c>
      <c r="HG259" s="243">
        <f t="shared" si="1271"/>
        <v>0</v>
      </c>
      <c r="HH259" s="244">
        <v>6.6006391200700003</v>
      </c>
      <c r="HI259" s="244">
        <v>146.17371527177301</v>
      </c>
      <c r="HJ259" s="243">
        <f t="shared" si="1272"/>
        <v>38.856910207887459</v>
      </c>
      <c r="HK259" s="243">
        <f t="shared" si="1273"/>
        <v>19.042053229986525</v>
      </c>
      <c r="HL259" s="243">
        <f t="shared" si="1274"/>
        <v>479.85974139566042</v>
      </c>
      <c r="HM259" s="244">
        <v>128.93</v>
      </c>
      <c r="HN259" s="243">
        <f t="shared" si="1506"/>
        <v>28.364600000000003</v>
      </c>
      <c r="HO259" s="243">
        <f t="shared" si="1275"/>
        <v>0</v>
      </c>
      <c r="HP259" s="244">
        <v>5.5613123845949897</v>
      </c>
      <c r="HQ259" s="244">
        <v>128.230432130108</v>
      </c>
      <c r="HR259" s="243">
        <f t="shared" si="1276"/>
        <v>33.073801245745059</v>
      </c>
      <c r="HS259" s="243">
        <f t="shared" si="1277"/>
        <v>16.208007288022404</v>
      </c>
      <c r="HT259" s="243">
        <f t="shared" si="1278"/>
        <v>408.44178365816458</v>
      </c>
      <c r="HU259" s="244">
        <v>85.4</v>
      </c>
      <c r="HV259" s="243">
        <f t="shared" si="1507"/>
        <v>18.788</v>
      </c>
      <c r="HW259" s="243">
        <f t="shared" si="1279"/>
        <v>0</v>
      </c>
      <c r="HX259" s="244">
        <v>3.4879081342799898</v>
      </c>
      <c r="HY259" s="244">
        <v>191.15847134814501</v>
      </c>
      <c r="HZ259" s="243">
        <f t="shared" si="1280"/>
        <v>33.954148171653756</v>
      </c>
      <c r="IA259" s="243">
        <f t="shared" si="1281"/>
        <v>16.639426382703938</v>
      </c>
      <c r="IB259" s="243">
        <f t="shared" si="1282"/>
        <v>419.31354484413924</v>
      </c>
      <c r="IC259" s="244">
        <v>32.630000000000003</v>
      </c>
      <c r="ID259" s="243">
        <f t="shared" si="1508"/>
        <v>7.1786000000000003</v>
      </c>
      <c r="IE259" s="243">
        <f t="shared" si="1283"/>
        <v>0</v>
      </c>
      <c r="IF259" s="244">
        <v>1.4319570688200001</v>
      </c>
      <c r="IG259" s="244">
        <v>3.6792048916420002</v>
      </c>
      <c r="IH259" s="243">
        <f t="shared" si="1284"/>
        <v>5.1038714356848072</v>
      </c>
      <c r="II259" s="243">
        <f t="shared" si="1285"/>
        <v>2.501181669807341</v>
      </c>
      <c r="IJ259" s="243">
        <f t="shared" si="1509"/>
        <v>63.02977807914499</v>
      </c>
      <c r="IK259" s="244">
        <v>90.91</v>
      </c>
      <c r="IL259" s="243">
        <f t="shared" si="1510"/>
        <v>20.0002</v>
      </c>
      <c r="IM259" s="243">
        <f t="shared" si="1286"/>
        <v>0</v>
      </c>
      <c r="IN259" s="244">
        <v>4.1758592415449902</v>
      </c>
      <c r="IO259" s="244">
        <v>185.12589466591999</v>
      </c>
      <c r="IP259" s="243">
        <f t="shared" si="1287"/>
        <v>34.11067087906882</v>
      </c>
      <c r="IQ259" s="243">
        <f t="shared" si="1288"/>
        <v>16.716131239326693</v>
      </c>
      <c r="IR259" s="243">
        <f t="shared" si="1511"/>
        <v>421.24650723103258</v>
      </c>
      <c r="IS259" s="244">
        <v>3.03</v>
      </c>
      <c r="IT259" s="243">
        <f t="shared" si="1512"/>
        <v>0.66659999999999997</v>
      </c>
      <c r="IU259" s="243">
        <f t="shared" si="1289"/>
        <v>0</v>
      </c>
      <c r="IV259" s="244">
        <v>0.13240543168499999</v>
      </c>
      <c r="IW259" s="244">
        <v>0.31414222224396698</v>
      </c>
      <c r="IX259" s="243">
        <f t="shared" si="1290"/>
        <v>0.4707525606062915</v>
      </c>
      <c r="IY259" s="243">
        <f t="shared" si="1291"/>
        <v>0.23069501072676291</v>
      </c>
      <c r="IZ259" s="243">
        <f t="shared" si="1513"/>
        <v>5.8135142703144247</v>
      </c>
      <c r="JA259" s="244">
        <v>50.205687500000003</v>
      </c>
      <c r="JB259" s="243">
        <f t="shared" si="1514"/>
        <v>11.045251250000002</v>
      </c>
      <c r="JC259" s="244">
        <v>364.88122916666703</v>
      </c>
      <c r="JD259" s="243">
        <f t="shared" si="1292"/>
        <v>0</v>
      </c>
      <c r="JE259" s="243">
        <f t="shared" si="1293"/>
        <v>48.417972507749894</v>
      </c>
      <c r="JF259" s="243">
        <f t="shared" si="1294"/>
        <v>23.727507021220845</v>
      </c>
      <c r="JG259" s="243">
        <f t="shared" si="1515"/>
        <v>597.93317693476524</v>
      </c>
      <c r="JH259" s="244">
        <v>215.72266666666701</v>
      </c>
      <c r="JI259" s="243">
        <f t="shared" si="1516"/>
        <v>47.458986666666739</v>
      </c>
      <c r="JJ259" s="244">
        <v>271.970666666667</v>
      </c>
      <c r="JK259" s="243">
        <f t="shared" si="1295"/>
        <v>0</v>
      </c>
      <c r="JL259" s="243">
        <f t="shared" si="1296"/>
        <v>60.80505596161818</v>
      </c>
      <c r="JM259" s="243">
        <f t="shared" si="1297"/>
        <v>29.797868798080955</v>
      </c>
      <c r="JN259" s="243">
        <f t="shared" si="1517"/>
        <v>750.90629371163993</v>
      </c>
      <c r="JO259" s="244">
        <v>0</v>
      </c>
      <c r="JP259" s="243">
        <f t="shared" si="1518"/>
        <v>0</v>
      </c>
      <c r="JQ259" s="244">
        <v>0</v>
      </c>
      <c r="JR259" s="243">
        <f t="shared" si="1298"/>
        <v>0</v>
      </c>
      <c r="JS259" s="243">
        <f t="shared" si="1299"/>
        <v>0</v>
      </c>
      <c r="JT259" s="243">
        <f t="shared" si="1300"/>
        <v>0</v>
      </c>
      <c r="JU259" s="243">
        <f t="shared" si="1519"/>
        <v>0</v>
      </c>
      <c r="JV259" s="244">
        <v>1.68035714285714</v>
      </c>
      <c r="JW259" s="243">
        <f t="shared" si="1520"/>
        <v>0.3696785714285708</v>
      </c>
      <c r="JX259" s="244">
        <v>3.4474999999999998</v>
      </c>
      <c r="JY259" s="243">
        <f t="shared" si="1301"/>
        <v>0</v>
      </c>
      <c r="JZ259" s="243">
        <f t="shared" si="1302"/>
        <v>0.62464078780063348</v>
      </c>
      <c r="KA259" s="243">
        <f t="shared" si="1303"/>
        <v>0.30610882510431719</v>
      </c>
      <c r="KB259" s="243">
        <f t="shared" si="1521"/>
        <v>7.7139423926287929</v>
      </c>
      <c r="KC259" s="244">
        <v>221.86666666666699</v>
      </c>
      <c r="KD259" s="243">
        <f t="shared" si="1522"/>
        <v>48.810666666666741</v>
      </c>
      <c r="KE259" s="244">
        <v>115.8</v>
      </c>
      <c r="KF259" s="243">
        <f t="shared" si="1304"/>
        <v>0</v>
      </c>
      <c r="KG259" s="243">
        <f t="shared" si="1305"/>
        <v>43.912312444483625</v>
      </c>
      <c r="KH259" s="243">
        <f t="shared" si="1306"/>
        <v>21.51948228889087</v>
      </c>
      <c r="KI259" s="243">
        <f t="shared" si="1523"/>
        <v>542.29095368004982</v>
      </c>
      <c r="KJ259" s="244">
        <v>63.294091666666603</v>
      </c>
      <c r="KK259" s="243">
        <f t="shared" si="1524"/>
        <v>13.924700166666653</v>
      </c>
      <c r="KL259" s="244">
        <v>61.351033333333199</v>
      </c>
      <c r="KM259" s="243">
        <f t="shared" si="1307"/>
        <v>0</v>
      </c>
      <c r="KN259" s="243">
        <f t="shared" si="1308"/>
        <v>15.744575252613663</v>
      </c>
      <c r="KO259" s="243">
        <f t="shared" si="1309"/>
        <v>7.7157200209640058</v>
      </c>
      <c r="KP259" s="243">
        <f t="shared" si="1525"/>
        <v>194.43614452829291</v>
      </c>
      <c r="KQ259" s="243">
        <f t="shared" si="1526"/>
        <v>1048.7594696428575</v>
      </c>
      <c r="KR259" s="243">
        <f t="shared" si="1526"/>
        <v>230.72708332142872</v>
      </c>
      <c r="KS259" s="243">
        <f t="shared" si="1527"/>
        <v>1493.5223710774942</v>
      </c>
      <c r="KT259" s="243">
        <f t="shared" si="1528"/>
        <v>0</v>
      </c>
      <c r="KU259" s="243">
        <f t="shared" si="1529"/>
        <v>0</v>
      </c>
      <c r="KV259" s="243">
        <f t="shared" si="1530"/>
        <v>0</v>
      </c>
      <c r="KW259" s="243">
        <f t="shared" si="1531"/>
        <v>315.07471145491218</v>
      </c>
      <c r="KX259" s="243">
        <f t="shared" si="1532"/>
        <v>10.156007330650795</v>
      </c>
      <c r="KY259" s="243">
        <f t="shared" si="1533"/>
        <v>268.75723162982149</v>
      </c>
      <c r="KZ259" s="243">
        <f t="shared" si="1534"/>
        <v>154.40418177483465</v>
      </c>
      <c r="LA259" s="243">
        <f t="shared" si="1534"/>
        <v>3890.9853807258332</v>
      </c>
      <c r="LB259" s="244">
        <v>133.53</v>
      </c>
      <c r="LC259" s="243">
        <f t="shared" si="1535"/>
        <v>29.3766</v>
      </c>
      <c r="LD259" s="243">
        <f t="shared" si="1310"/>
        <v>0</v>
      </c>
      <c r="LE259" s="243">
        <f t="shared" si="1536"/>
        <v>0</v>
      </c>
      <c r="LF259" s="243">
        <f t="shared" si="1537"/>
        <v>0</v>
      </c>
      <c r="LG259" s="244">
        <v>12.2178755496917</v>
      </c>
      <c r="LH259" s="243">
        <f t="shared" si="1311"/>
        <v>19.897986307988017</v>
      </c>
      <c r="LI259" s="243">
        <f t="shared" si="1538"/>
        <v>0.64138468579708297</v>
      </c>
      <c r="LJ259" s="243">
        <f t="shared" si="1539"/>
        <v>16.972887765091937</v>
      </c>
      <c r="LK259" s="243">
        <f t="shared" si="1312"/>
        <v>9.7511230928839865</v>
      </c>
      <c r="LL259" s="243">
        <f t="shared" si="1540"/>
        <v>245.72830194067643</v>
      </c>
      <c r="LM259" s="243">
        <f t="shared" si="1313"/>
        <v>0.54166666784117723</v>
      </c>
      <c r="LN259" s="244">
        <v>6.1545228937110799E-2</v>
      </c>
      <c r="LO259" s="243">
        <f t="shared" si="1541"/>
        <v>1.9838272432769494E-3</v>
      </c>
      <c r="LP259" s="243">
        <f t="shared" si="1542"/>
        <v>5.2497787819218517E-2</v>
      </c>
      <c r="LQ259" s="243">
        <f t="shared" si="1314"/>
        <v>3.0160594838914402E-2</v>
      </c>
      <c r="LR259" s="243">
        <f t="shared" si="1543"/>
        <v>0.7600469899406429</v>
      </c>
      <c r="LS259" s="244">
        <v>947.57271933333402</v>
      </c>
      <c r="LT259" s="243">
        <f t="shared" si="1315"/>
        <v>107.66507043595738</v>
      </c>
      <c r="LU259" s="243">
        <f t="shared" si="1544"/>
        <v>3.4704379781970909</v>
      </c>
      <c r="LV259" s="243">
        <f t="shared" si="1545"/>
        <v>91.837793455341796</v>
      </c>
      <c r="LW259" s="243">
        <f t="shared" si="1316"/>
        <v>52.761889488464568</v>
      </c>
      <c r="LX259" s="243">
        <f t="shared" si="1546"/>
        <v>1329.599615109307</v>
      </c>
      <c r="LY259" s="245">
        <f t="shared" si="1317"/>
        <v>915.82026865246348</v>
      </c>
      <c r="LZ259" s="244">
        <v>104.057294727223</v>
      </c>
      <c r="MA259" s="249">
        <f t="shared" si="1547"/>
        <v>3.3541462060772154</v>
      </c>
      <c r="MB259" s="249">
        <f t="shared" si="1548"/>
        <v>88.760377920012417</v>
      </c>
      <c r="MC259" s="249">
        <f t="shared" si="1318"/>
        <v>50.993878168984331</v>
      </c>
      <c r="MD259" s="247">
        <f t="shared" si="1549"/>
        <v>1285.0457298584049</v>
      </c>
      <c r="ME259" s="250">
        <f t="shared" si="1550"/>
        <v>14752.06026663247</v>
      </c>
      <c r="MF259" s="251">
        <f t="shared" si="1597"/>
        <v>4705.9389549202169</v>
      </c>
      <c r="MG259" s="252" t="e">
        <f t="shared" si="1551"/>
        <v>#REF!</v>
      </c>
      <c r="MH259" s="252" t="e">
        <f t="shared" si="1598"/>
        <v>#REF!</v>
      </c>
      <c r="MI259" s="252">
        <f t="shared" si="1552"/>
        <v>947.57271933333402</v>
      </c>
      <c r="MJ259" s="252">
        <f t="shared" si="1553"/>
        <v>915.82026865246348</v>
      </c>
      <c r="MK259" s="252">
        <f t="shared" si="1599"/>
        <v>1024.5304999999998</v>
      </c>
      <c r="ML259" s="252">
        <f t="shared" si="1554"/>
        <v>436.26</v>
      </c>
      <c r="MM259" s="252">
        <f t="shared" si="1555"/>
        <v>0</v>
      </c>
      <c r="MN259" s="252">
        <f t="shared" si="1556"/>
        <v>534.50480000000005</v>
      </c>
      <c r="MO259" s="252">
        <f t="shared" si="1557"/>
        <v>102.88244022308309</v>
      </c>
      <c r="MP259" s="253">
        <f t="shared" si="1558"/>
        <v>2.6100800056595013</v>
      </c>
      <c r="MQ259" s="254">
        <f t="shared" si="1600"/>
        <v>0</v>
      </c>
      <c r="MR259" s="255">
        <f t="shared" si="1559"/>
        <v>0</v>
      </c>
      <c r="MS259" s="255">
        <f t="shared" si="1601"/>
        <v>0</v>
      </c>
      <c r="MT259" s="255">
        <f t="shared" si="1602"/>
        <v>1255.2877917258013</v>
      </c>
      <c r="MU259" s="255">
        <f t="shared" si="1319"/>
        <v>40.462504769025401</v>
      </c>
      <c r="MV259" s="255">
        <f t="shared" si="1560"/>
        <v>1306.3205158516309</v>
      </c>
      <c r="MW259" s="255" t="e">
        <f t="shared" si="1320"/>
        <v>#REF!</v>
      </c>
      <c r="MX259" s="255" t="e">
        <f t="shared" si="1321"/>
        <v>#REF!</v>
      </c>
      <c r="MY259" s="256" t="e">
        <f t="shared" si="1561"/>
        <v>#REF!</v>
      </c>
      <c r="MZ259" s="254">
        <f t="shared" si="1562"/>
        <v>856.03067246144667</v>
      </c>
      <c r="NA259" s="255">
        <f t="shared" si="1322"/>
        <v>964.74656786405035</v>
      </c>
      <c r="NB259" s="255">
        <f t="shared" si="1563"/>
        <v>2.8577568898064407</v>
      </c>
      <c r="NC259" s="255">
        <f t="shared" si="1323"/>
        <v>3.5436185433599863</v>
      </c>
      <c r="ND259" s="255">
        <f t="shared" si="1564"/>
        <v>868.94307953140208</v>
      </c>
      <c r="NE259" s="255">
        <f t="shared" si="1630"/>
        <v>0.98514010022737197</v>
      </c>
      <c r="NF259" s="256">
        <f t="shared" si="1603"/>
        <v>3.2887734042919741E-3</v>
      </c>
      <c r="NG259" s="257">
        <f t="shared" si="1604"/>
        <v>1.1259020983459063</v>
      </c>
      <c r="NH259" s="254">
        <f t="shared" si="1565"/>
        <v>1533.5926060195723</v>
      </c>
      <c r="NI259" s="255">
        <f t="shared" si="1324"/>
        <v>1728.3588669840578</v>
      </c>
      <c r="NJ259" s="255" t="e">
        <f t="shared" si="1566"/>
        <v>#REF!</v>
      </c>
      <c r="NK259" s="255" t="e">
        <f t="shared" si="1325"/>
        <v>#REF!</v>
      </c>
      <c r="NL259" s="255">
        <f t="shared" si="1567"/>
        <v>1651.8719686340953</v>
      </c>
      <c r="NM259" s="255">
        <f t="shared" si="1605"/>
        <v>0.92839677356331296</v>
      </c>
      <c r="NN259" s="256" t="e">
        <f t="shared" si="1606"/>
        <v>#REF!</v>
      </c>
      <c r="NO259" s="257" t="e">
        <f t="shared" si="1631"/>
        <v>#REF!</v>
      </c>
      <c r="NP259" s="254">
        <f t="shared" si="1568"/>
        <v>138.51253861768782</v>
      </c>
      <c r="NQ259" s="255">
        <f t="shared" si="1326"/>
        <v>156.10363102213418</v>
      </c>
      <c r="NR259" s="255">
        <f t="shared" si="1569"/>
        <v>121.81862839828456</v>
      </c>
      <c r="NS259" s="255">
        <f t="shared" si="1327"/>
        <v>151.05509921387286</v>
      </c>
      <c r="NT259" s="255">
        <f t="shared" si="1570"/>
        <v>1304.5422626823474</v>
      </c>
      <c r="NU259" s="255">
        <f t="shared" si="1571"/>
        <v>0.10617711865684129</v>
      </c>
      <c r="NV259" s="256">
        <f t="shared" si="1572"/>
        <v>9.3380361742981005E-2</v>
      </c>
      <c r="NW259" s="257">
        <f t="shared" si="1328"/>
        <v>1.0358957808877343</v>
      </c>
      <c r="NX259" s="254">
        <f t="shared" si="1573"/>
        <v>28.977129723442573</v>
      </c>
      <c r="NY259" s="255">
        <f t="shared" si="1329"/>
        <v>32.657225198319779</v>
      </c>
      <c r="NZ259" s="255">
        <f t="shared" si="1574"/>
        <v>0.10322933054508035</v>
      </c>
      <c r="OA259" s="255">
        <f t="shared" si="1330"/>
        <v>0.12800436987589964</v>
      </c>
      <c r="OB259" s="255">
        <f t="shared" si="1575"/>
        <v>31.388398607931503</v>
      </c>
      <c r="OC259" s="255">
        <f t="shared" si="1607"/>
        <v>0.92317961439805252</v>
      </c>
      <c r="OD259" s="256">
        <f t="shared" si="1608"/>
        <v>3.2887734042919741E-3</v>
      </c>
      <c r="OE259" s="257">
        <f t="shared" si="1609"/>
        <v>1.1180331166455826</v>
      </c>
      <c r="OF259" s="254">
        <f t="shared" si="1576"/>
        <v>51.583893294478422</v>
      </c>
      <c r="OG259" s="255">
        <f t="shared" si="1331"/>
        <v>58.135047742877184</v>
      </c>
      <c r="OH259" s="255">
        <f t="shared" si="1577"/>
        <v>1.5977805623545693</v>
      </c>
      <c r="OI259" s="255">
        <f t="shared" si="1332"/>
        <v>1.9812478973196659</v>
      </c>
      <c r="OJ259" s="255">
        <f t="shared" si="1578"/>
        <v>485.82871664840309</v>
      </c>
      <c r="OK259" s="255">
        <f t="shared" si="1632"/>
        <v>0.10617711865684129</v>
      </c>
      <c r="OL259" s="256">
        <f t="shared" si="1643"/>
        <v>3.2887734042919736E-3</v>
      </c>
      <c r="OM259" s="257">
        <f t="shared" si="1644"/>
        <v>1.0142737996864488</v>
      </c>
      <c r="ON259" s="280">
        <f t="shared" si="1645"/>
        <v>620.88180642402619</v>
      </c>
      <c r="OO259" s="254">
        <f t="shared" si="1579"/>
        <v>0</v>
      </c>
      <c r="OP259" s="255">
        <f t="shared" si="1333"/>
        <v>0</v>
      </c>
      <c r="OQ259" s="255">
        <f t="shared" si="1580"/>
        <v>0</v>
      </c>
      <c r="OR259" s="255">
        <f t="shared" si="1334"/>
        <v>0</v>
      </c>
      <c r="OS259" s="255">
        <f t="shared" si="1581"/>
        <v>0</v>
      </c>
      <c r="OT259" s="255"/>
      <c r="OU259" s="256"/>
      <c r="OV259" s="257"/>
      <c r="OW259" s="280"/>
      <c r="OX259" s="254">
        <f t="shared" si="1582"/>
        <v>938.60462277369595</v>
      </c>
      <c r="OY259" s="255">
        <f t="shared" si="1335"/>
        <v>1057.8074098659554</v>
      </c>
      <c r="OZ259" s="255">
        <f t="shared" si="1583"/>
        <v>4.9502562695642762</v>
      </c>
      <c r="PA259" s="255">
        <f t="shared" si="1336"/>
        <v>6.1383177742597024</v>
      </c>
      <c r="PB259" s="255">
        <f t="shared" si="1584"/>
        <v>1505.1983402395565</v>
      </c>
      <c r="PC259" s="255">
        <f t="shared" si="1672"/>
        <v>0.62357537719867162</v>
      </c>
      <c r="PD259" s="259">
        <f t="shared" si="1337"/>
        <v>3.2887734042919745E-3</v>
      </c>
      <c r="PE259" s="257">
        <f t="shared" si="1673"/>
        <v>1.0799833785212614</v>
      </c>
      <c r="PF259" s="254">
        <f t="shared" si="1338"/>
        <v>12.164940215337349</v>
      </c>
      <c r="PG259" s="255">
        <f t="shared" si="1339"/>
        <v>13.709887622685192</v>
      </c>
      <c r="PH259" s="255">
        <f t="shared" si="1585"/>
        <v>0.37680182275718166</v>
      </c>
      <c r="PI259" s="255">
        <f t="shared" si="1340"/>
        <v>0.46723426021890524</v>
      </c>
      <c r="PJ259" s="255">
        <f t="shared" si="1341"/>
        <v>114.57214480952209</v>
      </c>
      <c r="PK259" s="255">
        <f t="shared" si="1610"/>
        <v>0.10617711866668592</v>
      </c>
      <c r="PL259" s="259">
        <f t="shared" si="1611"/>
        <v>3.2887734045969059E-3</v>
      </c>
      <c r="PM259" s="257">
        <f t="shared" si="1612"/>
        <v>1.0142737996877724</v>
      </c>
      <c r="PN259" s="254">
        <f t="shared" si="1342"/>
        <v>0.30861891647639328</v>
      </c>
      <c r="PO259" s="255">
        <f t="shared" si="1343"/>
        <v>0.34781351886889522</v>
      </c>
      <c r="PP259" s="255">
        <f t="shared" si="1586"/>
        <v>9.5592882667057625E-3</v>
      </c>
      <c r="PQ259" s="255">
        <f t="shared" si="1344"/>
        <v>1.1853517450715145E-2</v>
      </c>
      <c r="PR259" s="255">
        <f t="shared" si="1345"/>
        <v>2.9066424136561677</v>
      </c>
      <c r="PS259" s="255">
        <f t="shared" si="1613"/>
        <v>0.10617711866668592</v>
      </c>
      <c r="PT259" s="259">
        <f t="shared" si="1614"/>
        <v>3.2887734045969059E-3</v>
      </c>
      <c r="PU259" s="257">
        <f t="shared" si="1615"/>
        <v>1.0142737996877724</v>
      </c>
      <c r="PV259" s="254">
        <f t="shared" si="1346"/>
        <v>64.1574028965168</v>
      </c>
      <c r="PW259" s="255">
        <f t="shared" si="1347"/>
        <v>72.305393064374428</v>
      </c>
      <c r="PX259" s="255">
        <f t="shared" si="1348"/>
        <v>0.2127694332632008</v>
      </c>
      <c r="PY259" s="255">
        <f t="shared" si="1349"/>
        <v>0.26383409724636897</v>
      </c>
      <c r="PZ259" s="255">
        <f t="shared" si="1350"/>
        <v>64.695680458108981</v>
      </c>
      <c r="QA259" s="255">
        <f t="shared" si="1587"/>
        <v>0.99167985315587304</v>
      </c>
      <c r="QB259" s="259">
        <f t="shared" si="1351"/>
        <v>3.2887734042919741E-3</v>
      </c>
      <c r="QC259" s="257">
        <f t="shared" si="1588"/>
        <v>1.1267326469678258</v>
      </c>
      <c r="QD259" s="254">
        <f t="shared" si="1352"/>
        <v>313.7488573492414</v>
      </c>
      <c r="QE259" s="255">
        <f t="shared" si="1353"/>
        <v>353.59496223259504</v>
      </c>
      <c r="QF259" s="255">
        <f t="shared" si="1354"/>
        <v>1.0498173901345154</v>
      </c>
      <c r="QG259" s="255">
        <f t="shared" si="1355"/>
        <v>1.3017735637667991</v>
      </c>
      <c r="QH259" s="255">
        <f t="shared" si="1356"/>
        <v>319.21244217204617</v>
      </c>
      <c r="QI259" s="255">
        <f t="shared" si="1616"/>
        <v>0.98288417335606215</v>
      </c>
      <c r="QJ259" s="259">
        <f t="shared" si="1617"/>
        <v>3.2887734042919745E-3</v>
      </c>
      <c r="QK259" s="257">
        <f t="shared" si="1618"/>
        <v>1.1256155956332499</v>
      </c>
      <c r="QL259" s="254">
        <f t="shared" si="1357"/>
        <v>1607.3703755526683</v>
      </c>
      <c r="QM259" s="255">
        <f t="shared" si="1358"/>
        <v>1811.5064132478572</v>
      </c>
      <c r="QN259" s="255">
        <f t="shared" si="1359"/>
        <v>10.156007330650795</v>
      </c>
      <c r="QO259" s="255">
        <f t="shared" si="1360"/>
        <v>12.593449090006985</v>
      </c>
      <c r="QP259" s="255">
        <f t="shared" si="1589"/>
        <v>3088.0836354966932</v>
      </c>
      <c r="QQ259" s="255">
        <f t="shared" si="1590"/>
        <v>0.52050739723379802</v>
      </c>
      <c r="QR259" s="259">
        <f t="shared" si="1361"/>
        <v>3.2887734042919736E-3</v>
      </c>
      <c r="QS259" s="257">
        <f t="shared" si="1591"/>
        <v>1.0668937450657223</v>
      </c>
      <c r="QT259" s="254">
        <f t="shared" si="1362"/>
        <v>183.61352307341215</v>
      </c>
      <c r="QU259" s="255">
        <f t="shared" si="1363"/>
        <v>206.93244050373551</v>
      </c>
      <c r="QV259" s="255">
        <f t="shared" si="1364"/>
        <v>0.64138468579708297</v>
      </c>
      <c r="QW259" s="255">
        <f t="shared" si="1365"/>
        <v>0.79531701038838287</v>
      </c>
      <c r="QX259" s="255">
        <f t="shared" si="1366"/>
        <v>195.0224618576797</v>
      </c>
      <c r="QY259" s="255">
        <f t="shared" si="1619"/>
        <v>0.94149936025013681</v>
      </c>
      <c r="QZ259" s="259">
        <f t="shared" si="1620"/>
        <v>3.2887734042919741E-3</v>
      </c>
      <c r="RA259" s="257">
        <f t="shared" si="1621"/>
        <v>1.1203597243687975</v>
      </c>
      <c r="RB259" s="254">
        <f t="shared" si="1367"/>
        <v>6.4047301139446594E-2</v>
      </c>
      <c r="RC259" s="255">
        <f t="shared" si="1368"/>
        <v>7.2181308384156317E-2</v>
      </c>
      <c r="RD259" s="255">
        <f t="shared" si="1592"/>
        <v>1.9838272432769494E-3</v>
      </c>
      <c r="RE259" s="255">
        <f t="shared" si="1369"/>
        <v>2.4599457816634174E-3</v>
      </c>
      <c r="RF259" s="255">
        <f t="shared" si="1370"/>
        <v>0.60321189677828801</v>
      </c>
      <c r="RG259" s="255">
        <f t="shared" si="1622"/>
        <v>0.1061771186568413</v>
      </c>
      <c r="RH259" s="259">
        <f t="shared" si="1623"/>
        <v>3.2887734042919745E-3</v>
      </c>
      <c r="RI259" s="257">
        <f t="shared" si="1624"/>
        <v>1.0142737996864488</v>
      </c>
      <c r="RJ259" s="254">
        <f t="shared" si="1371"/>
        <v>112.04210801551699</v>
      </c>
      <c r="RK259" s="255">
        <f t="shared" si="1372"/>
        <v>126.27145573348764</v>
      </c>
      <c r="RL259" s="255">
        <f t="shared" si="1593"/>
        <v>3.4704379781970909</v>
      </c>
      <c r="RM259" s="255">
        <f t="shared" si="1373"/>
        <v>4.3033430929643925</v>
      </c>
      <c r="RN259" s="255">
        <f t="shared" si="1374"/>
        <v>1055.2377897692913</v>
      </c>
      <c r="RO259" s="255">
        <f t="shared" si="1625"/>
        <v>0.10617711865684129</v>
      </c>
      <c r="RP259" s="259">
        <f t="shared" si="1626"/>
        <v>3.2887734042919741E-3</v>
      </c>
      <c r="RQ259" s="257">
        <f t="shared" si="1627"/>
        <v>1.0142737996864488</v>
      </c>
      <c r="RR259" s="254">
        <f t="shared" si="1375"/>
        <v>108.28766106241514</v>
      </c>
      <c r="RS259" s="255">
        <f t="shared" si="1376"/>
        <v>122.04019401734186</v>
      </c>
      <c r="RT259" s="255">
        <f t="shared" si="1594"/>
        <v>3.3541462060772154</v>
      </c>
      <c r="RU259" s="255">
        <f t="shared" si="1377"/>
        <v>4.159141295535747</v>
      </c>
      <c r="RV259" s="255">
        <f t="shared" si="1378"/>
        <v>1019.8775633796864</v>
      </c>
      <c r="RW259" s="255">
        <f t="shared" si="1633"/>
        <v>0.10617711865684129</v>
      </c>
      <c r="RX259" s="259">
        <f t="shared" si="1634"/>
        <v>3.2887734042919745E-3</v>
      </c>
      <c r="RY259" s="257">
        <f t="shared" si="1635"/>
        <v>1.0142737996864488</v>
      </c>
      <c r="RZ259" s="281">
        <f t="shared" si="1646"/>
        <v>1303.3882151943303</v>
      </c>
      <c r="SA259" s="242" t="e">
        <f t="shared" si="1379"/>
        <v>#REF!</v>
      </c>
      <c r="SB259" s="242">
        <f t="shared" si="1380"/>
        <v>0.39913229386362375</v>
      </c>
      <c r="SC259" s="242">
        <f t="shared" si="1381"/>
        <v>0.3696076146207436</v>
      </c>
      <c r="SD259" s="242">
        <f t="shared" si="1382"/>
        <v>1.3975413958069782E-2</v>
      </c>
      <c r="SE259" s="242">
        <f t="shared" si="1383"/>
        <v>0.15102536877331224</v>
      </c>
      <c r="SF259" s="262">
        <f t="shared" si="1647"/>
        <v>0.52562949534210579</v>
      </c>
      <c r="SG259" s="242">
        <f t="shared" si="1384"/>
        <v>0</v>
      </c>
      <c r="SH259" s="262">
        <f t="shared" si="1636"/>
        <v>0</v>
      </c>
      <c r="SI259" s="242">
        <f t="shared" si="1385"/>
        <v>0.5732551773190856</v>
      </c>
      <c r="SJ259" s="242">
        <f t="shared" si="1386"/>
        <v>3.1746769930227278E-2</v>
      </c>
      <c r="SK259" s="242">
        <f t="shared" si="1387"/>
        <v>8.1141903975021795E-4</v>
      </c>
      <c r="SL259" s="242">
        <f t="shared" si="1388"/>
        <v>2.9858415144647384E-2</v>
      </c>
      <c r="SM259" s="242">
        <f t="shared" si="1389"/>
        <v>0.14644258899188581</v>
      </c>
      <c r="SN259" s="242">
        <f t="shared" si="1390"/>
        <v>1.109889562991871</v>
      </c>
      <c r="SO259" s="242">
        <f t="shared" si="1391"/>
        <v>8.7612130445639966E-2</v>
      </c>
      <c r="SP259" s="242">
        <f t="shared" si="1392"/>
        <v>1.0142737996864489E-4</v>
      </c>
      <c r="SQ259" s="242">
        <f t="shared" si="1393"/>
        <v>0.29271941858950917</v>
      </c>
      <c r="SR259" s="242">
        <f t="shared" si="1394"/>
        <v>0.31696056240201526</v>
      </c>
      <c r="SS259" s="242" t="e">
        <f t="shared" si="1395"/>
        <v>#REF!</v>
      </c>
      <c r="ST259" s="242" t="e">
        <f t="shared" si="1396"/>
        <v>#REF!</v>
      </c>
      <c r="SU259" s="242" t="e">
        <f t="shared" si="1628"/>
        <v>#REF!</v>
      </c>
      <c r="SV259" s="242" t="e">
        <f t="shared" si="1629"/>
        <v>#REF!</v>
      </c>
      <c r="SW259" s="242" t="e">
        <f t="shared" si="1397"/>
        <v>#REF!</v>
      </c>
      <c r="SX259" s="242" t="e">
        <f t="shared" si="1397"/>
        <v>#REF!</v>
      </c>
      <c r="SY259" s="242" t="e">
        <f t="shared" si="1397"/>
        <v>#REF!</v>
      </c>
      <c r="SZ259" s="263" t="e">
        <f t="shared" si="1222"/>
        <v>#REF!</v>
      </c>
      <c r="TA259" s="264">
        <f t="shared" si="1398"/>
        <v>3039.3048800000001</v>
      </c>
      <c r="TB259" s="264">
        <f t="shared" si="1399"/>
        <v>1633.4650999999999</v>
      </c>
      <c r="TC259" s="264">
        <f t="shared" si="1400"/>
        <v>1644.06304</v>
      </c>
      <c r="TD259" s="264">
        <f t="shared" si="1401"/>
        <v>57.597500000000004</v>
      </c>
      <c r="TE259" s="264">
        <f t="shared" si="1401"/>
        <v>612.17257000000006</v>
      </c>
      <c r="TF259" s="264">
        <f t="shared" si="1648"/>
        <v>0</v>
      </c>
      <c r="TG259" s="264">
        <f t="shared" si="1403"/>
        <v>2445.8202400000005</v>
      </c>
      <c r="TH259" s="264">
        <f t="shared" si="1404"/>
        <v>144.22414000000001</v>
      </c>
      <c r="TI259" s="264">
        <f t="shared" si="1405"/>
        <v>3.6862400000000002</v>
      </c>
      <c r="TJ259" s="264">
        <f t="shared" si="1406"/>
        <v>122.1067</v>
      </c>
      <c r="TK259" s="264">
        <f t="shared" si="1407"/>
        <v>599.47478000000001</v>
      </c>
      <c r="TL259" s="264">
        <f t="shared" si="1408"/>
        <v>4793.4943400000002</v>
      </c>
      <c r="TM259" s="264">
        <f t="shared" si="1409"/>
        <v>360.32996000000003</v>
      </c>
      <c r="TN259" s="264">
        <f t="shared" si="1410"/>
        <v>0.46078000000000002</v>
      </c>
      <c r="TO259" s="264">
        <f t="shared" si="1411"/>
        <v>1329.8110800000002</v>
      </c>
      <c r="TP259" s="264">
        <f t="shared" si="1411"/>
        <v>1284.78125</v>
      </c>
      <c r="TQ259" s="264"/>
      <c r="TR259" s="264"/>
      <c r="TS259" s="264" t="e">
        <f t="shared" si="1412"/>
        <v>#REF!</v>
      </c>
      <c r="TT259" s="264">
        <f t="shared" si="1413"/>
        <v>1839.1217836648057</v>
      </c>
      <c r="TU259" s="264">
        <f t="shared" si="1414"/>
        <v>1703.0779666494625</v>
      </c>
      <c r="TV259" s="264">
        <f t="shared" si="1415"/>
        <v>64.395912435993949</v>
      </c>
      <c r="TW259" s="264">
        <f t="shared" si="1415"/>
        <v>620.91059863771864</v>
      </c>
      <c r="TX259" s="264">
        <f t="shared" si="1416"/>
        <v>0</v>
      </c>
      <c r="TY259" s="264">
        <f t="shared" si="1417"/>
        <v>2641.4452060508829</v>
      </c>
      <c r="TZ259" s="264">
        <f t="shared" si="1418"/>
        <v>146.28276648450125</v>
      </c>
      <c r="UA259" s="264">
        <f t="shared" si="1419"/>
        <v>3.7388566513610546</v>
      </c>
      <c r="UB259" s="264">
        <f t="shared" si="1420"/>
        <v>137.58160530350622</v>
      </c>
      <c r="UC259" s="264">
        <f t="shared" si="1421"/>
        <v>674.77816155681148</v>
      </c>
      <c r="UD259" s="264">
        <f t="shared" si="1422"/>
        <v>5114.1491283539435</v>
      </c>
      <c r="UE259" s="264">
        <f t="shared" si="1423"/>
        <v>403.69917466741987</v>
      </c>
      <c r="UF259" s="264">
        <f t="shared" si="1424"/>
        <v>0.46735708141952192</v>
      </c>
      <c r="UG259" s="264">
        <f t="shared" si="1425"/>
        <v>1348.7925369767404</v>
      </c>
      <c r="UH259" s="264">
        <f t="shared" si="1425"/>
        <v>1303.1199602034053</v>
      </c>
      <c r="UI259" s="191"/>
      <c r="UJ259" s="282" t="e">
        <f t="shared" si="1649"/>
        <v>#REF!</v>
      </c>
      <c r="UK259" s="282">
        <f t="shared" si="1650"/>
        <v>549.68759999999997</v>
      </c>
      <c r="UL259" s="283" t="e">
        <f t="shared" si="1651"/>
        <v>#REF!</v>
      </c>
      <c r="UM259" s="284">
        <f>992.83+992.83</f>
        <v>1985.66</v>
      </c>
      <c r="UN259" s="282">
        <f t="shared" si="1652"/>
        <v>2084.9430000000002</v>
      </c>
      <c r="UO259" s="283">
        <f t="shared" si="1653"/>
        <v>3.7929598557435176</v>
      </c>
      <c r="UP259" s="283" t="e">
        <f t="shared" si="1656"/>
        <v>#REF!</v>
      </c>
      <c r="UQ259" s="283" t="e">
        <f t="shared" si="1654"/>
        <v>#REF!</v>
      </c>
      <c r="UR259" s="285" t="e">
        <f t="shared" si="1655"/>
        <v>#REF!</v>
      </c>
      <c r="US259" s="293"/>
      <c r="UT259" s="282"/>
      <c r="UU259" s="283"/>
      <c r="UV259" s="290"/>
      <c r="UW259" s="282"/>
      <c r="UX259" s="283"/>
      <c r="UY259" s="283"/>
      <c r="UZ259" s="283"/>
      <c r="VA259" s="285"/>
      <c r="VB259" s="128">
        <v>4.9359999999999999</v>
      </c>
      <c r="VC259" s="129">
        <v>1.0341297371596478</v>
      </c>
      <c r="VD259" s="130">
        <f t="shared" si="1674"/>
        <v>5.104464382620022</v>
      </c>
      <c r="VE259" s="128">
        <f>'[1]17% Управителю (Форма)'!J9</f>
        <v>0.54500000000000004</v>
      </c>
      <c r="VF259" s="128">
        <f>'[1]17% Управителю (Форма)'!J10</f>
        <v>0.24299999999999999</v>
      </c>
      <c r="VG259" s="128">
        <f>'[1]17% Управителю (Форма)'!J11</f>
        <v>0.375</v>
      </c>
      <c r="VH259" s="128">
        <f>'[1]17% Управителю (Форма)'!J12</f>
        <v>8.0000000000000002E-3</v>
      </c>
      <c r="VI259" s="128">
        <f>'[1]17% Управителю (Форма)'!J13</f>
        <v>0.61699999999999999</v>
      </c>
      <c r="VJ259" s="128">
        <f t="shared" si="1660"/>
        <v>0.63805804782750275</v>
      </c>
      <c r="VK259" s="128">
        <f t="shared" si="1638"/>
        <v>0</v>
      </c>
      <c r="VL259" s="128">
        <v>0.40200000000000002</v>
      </c>
      <c r="VM259" s="131">
        <v>1.4999999999999999E-2</v>
      </c>
      <c r="VN259" s="128">
        <v>2E-3</v>
      </c>
      <c r="VO259" s="132">
        <v>2.5000000000000001E-2</v>
      </c>
      <c r="VP259" s="128">
        <v>3.2000000000000001E-2</v>
      </c>
      <c r="VQ259" s="128">
        <v>0.57499999999999996</v>
      </c>
      <c r="VR259" s="128">
        <v>3.4000000000000002E-2</v>
      </c>
      <c r="VS259" s="128">
        <v>1E-3</v>
      </c>
      <c r="VT259" s="128">
        <v>0.30299999999999999</v>
      </c>
      <c r="VU259" s="128">
        <v>0.33900000000000002</v>
      </c>
      <c r="VV259" s="128">
        <v>0.52600000000000002</v>
      </c>
    </row>
    <row r="260" spans="1:594" ht="23.1" customHeight="1" thickBot="1" x14ac:dyDescent="0.35">
      <c r="A260" s="275">
        <v>16</v>
      </c>
      <c r="B260" s="298" t="s">
        <v>225</v>
      </c>
      <c r="C260" s="291" t="s">
        <v>209</v>
      </c>
      <c r="D260" s="267">
        <v>6208.61</v>
      </c>
      <c r="E260" s="239"/>
      <c r="F260" s="240">
        <f t="shared" si="1426"/>
        <v>6208.61</v>
      </c>
      <c r="G260" s="287">
        <v>5621.23</v>
      </c>
      <c r="H260" s="268">
        <f>1068</f>
        <v>1068</v>
      </c>
      <c r="I260" s="269">
        <v>3.4977</v>
      </c>
      <c r="J260" s="269">
        <v>4.1037999999999997</v>
      </c>
      <c r="K260" s="269">
        <f t="shared" si="1640"/>
        <v>2.7293999999999996</v>
      </c>
      <c r="L260" s="269">
        <f t="shared" si="1221"/>
        <v>3.1249999999999996</v>
      </c>
      <c r="M260" s="269">
        <v>0.80569999999999997</v>
      </c>
      <c r="N260" s="269">
        <v>0.39560000000000001</v>
      </c>
      <c r="O260" s="269">
        <v>0.37269999999999998</v>
      </c>
      <c r="P260" s="269">
        <v>1.7899999999999999E-2</v>
      </c>
      <c r="Q260" s="269">
        <v>0.25700000000000001</v>
      </c>
      <c r="R260" s="269">
        <v>2.75E-2</v>
      </c>
      <c r="S260" s="269">
        <v>0.53810000000000002</v>
      </c>
      <c r="T260" s="269">
        <v>2.46E-2</v>
      </c>
      <c r="U260" s="269">
        <v>5.9999999999999995E-4</v>
      </c>
      <c r="V260" s="269">
        <v>4.4999999999999998E-2</v>
      </c>
      <c r="W260" s="269">
        <v>0.13519999999999999</v>
      </c>
      <c r="X260" s="269">
        <v>0.81379999999999997</v>
      </c>
      <c r="Y260" s="269">
        <v>4.24E-2</v>
      </c>
      <c r="Z260" s="269">
        <v>1E-4</v>
      </c>
      <c r="AA260" s="269">
        <v>0.30599999999999999</v>
      </c>
      <c r="AB260" s="269">
        <v>0.3216</v>
      </c>
      <c r="AC260" s="244">
        <v>941.35</v>
      </c>
      <c r="AD260" s="243">
        <f t="shared" si="1661"/>
        <v>207.09700000000001</v>
      </c>
      <c r="AE260" s="243">
        <f t="shared" si="1223"/>
        <v>0</v>
      </c>
      <c r="AF260" s="243">
        <f t="shared" si="1427"/>
        <v>0</v>
      </c>
      <c r="AG260" s="243">
        <f t="shared" si="1428"/>
        <v>0</v>
      </c>
      <c r="AH260" s="244">
        <v>24.771130479625</v>
      </c>
      <c r="AI260" s="243">
        <f t="shared" si="1224"/>
        <v>133.30334451133194</v>
      </c>
      <c r="AJ260" s="243">
        <f t="shared" si="1429"/>
        <v>4.2968530790865813</v>
      </c>
      <c r="AK260" s="243">
        <f t="shared" si="1430"/>
        <v>113.70711940805423</v>
      </c>
      <c r="AL260" s="243">
        <f t="shared" si="1225"/>
        <v>65.326073749547859</v>
      </c>
      <c r="AM260" s="243">
        <f t="shared" si="1431"/>
        <v>1646.217058488606</v>
      </c>
      <c r="AN260" s="244">
        <v>1847.32</v>
      </c>
      <c r="AO260" s="244">
        <v>406.41039999999998</v>
      </c>
      <c r="AP260" s="243">
        <f t="shared" si="1432"/>
        <v>0</v>
      </c>
      <c r="AQ260" s="243">
        <f t="shared" si="1433"/>
        <v>0</v>
      </c>
      <c r="AR260" s="243">
        <f t="shared" si="1434"/>
        <v>0</v>
      </c>
      <c r="AS260" s="244">
        <v>178.32575758039999</v>
      </c>
      <c r="AT260" s="244" t="e">
        <f t="shared" si="1226"/>
        <v>#REF!</v>
      </c>
      <c r="AU260" s="243">
        <f t="shared" si="1227"/>
        <v>276.33498956609975</v>
      </c>
      <c r="AV260" s="243">
        <f t="shared" si="1435"/>
        <v>8.90728477315524</v>
      </c>
      <c r="AW260" s="243">
        <f t="shared" si="1436"/>
        <v>235.71243295058395</v>
      </c>
      <c r="AX260" s="243">
        <f t="shared" si="1228"/>
        <v>135.419557357325</v>
      </c>
      <c r="AY260" s="243">
        <f t="shared" si="1437"/>
        <v>3412.5728454045898</v>
      </c>
      <c r="AZ260" s="244">
        <v>283</v>
      </c>
      <c r="BA260" s="243">
        <f t="shared" si="1438"/>
        <v>1442.4981666666663</v>
      </c>
      <c r="BB260" s="243">
        <f t="shared" si="1439"/>
        <v>150.43195166666663</v>
      </c>
      <c r="BC260" s="243">
        <f t="shared" si="1440"/>
        <v>120.34556133333331</v>
      </c>
      <c r="BD260" s="243">
        <f t="shared" si="1441"/>
        <v>30.086390333333327</v>
      </c>
      <c r="BE260" s="244">
        <v>56.411981875000002</v>
      </c>
      <c r="BF260" s="243">
        <f t="shared" si="1442"/>
        <v>45.129585500000005</v>
      </c>
      <c r="BG260" s="243">
        <f t="shared" si="1443"/>
        <v>11.282396374999998</v>
      </c>
      <c r="BH260" s="243">
        <f t="shared" si="1229"/>
        <v>187.40148356830517</v>
      </c>
      <c r="BI260" s="243">
        <f t="shared" si="1444"/>
        <v>6.0406334488285349</v>
      </c>
      <c r="BJ260" s="243">
        <f t="shared" si="1445"/>
        <v>159.85257494823281</v>
      </c>
      <c r="BK260" s="243">
        <f t="shared" si="1230"/>
        <v>91.837179188831911</v>
      </c>
      <c r="BL260" s="243">
        <f t="shared" si="1446"/>
        <v>2314.2969155585638</v>
      </c>
      <c r="BM260" s="244">
        <v>40.020000000000003</v>
      </c>
      <c r="BN260" s="243">
        <f t="shared" si="1447"/>
        <v>8.8044000000000011</v>
      </c>
      <c r="BO260" s="243">
        <f t="shared" si="1231"/>
        <v>0</v>
      </c>
      <c r="BP260" s="243">
        <f t="shared" si="1448"/>
        <v>0</v>
      </c>
      <c r="BQ260" s="243">
        <f t="shared" si="1449"/>
        <v>0</v>
      </c>
      <c r="BR260" s="244">
        <v>5.65926960836667</v>
      </c>
      <c r="BS260" s="243">
        <f t="shared" si="1232"/>
        <v>6.1905413762030337</v>
      </c>
      <c r="BT260" s="243">
        <f t="shared" si="1450"/>
        <v>0.19954373141245282</v>
      </c>
      <c r="BU260" s="243">
        <f t="shared" si="1451"/>
        <v>5.2805023763269521</v>
      </c>
      <c r="BV260" s="243">
        <f t="shared" si="1233"/>
        <v>3.0337105492284859</v>
      </c>
      <c r="BW260" s="243">
        <f t="shared" si="1452"/>
        <v>76.449505840557833</v>
      </c>
      <c r="BX260" s="244">
        <v>1030.53</v>
      </c>
      <c r="BY260" s="243">
        <f t="shared" si="1234"/>
        <v>117.09083933360559</v>
      </c>
      <c r="BZ260" s="243">
        <f t="shared" si="1453"/>
        <v>3.7742648946115946</v>
      </c>
      <c r="CA260" s="243">
        <f t="shared" si="1454"/>
        <v>99.877929533596742</v>
      </c>
      <c r="CB260" s="243">
        <f t="shared" si="1235"/>
        <v>57.381041966680279</v>
      </c>
      <c r="CC260" s="243">
        <f t="shared" si="1455"/>
        <v>1446.0022575603427</v>
      </c>
      <c r="CD260" s="245">
        <f>343.18+343.18+343.18</f>
        <v>1029.54</v>
      </c>
      <c r="CE260" s="243">
        <f t="shared" si="1236"/>
        <v>133.45363499999999</v>
      </c>
      <c r="CF260" s="243">
        <f t="shared" si="1456"/>
        <v>4.3016974897902891</v>
      </c>
      <c r="CG260" s="243">
        <f t="shared" si="1457"/>
        <v>113.83531648070472</v>
      </c>
      <c r="CH260" s="243">
        <f t="shared" si="1237"/>
        <v>58.149681750000006</v>
      </c>
      <c r="CI260" s="243">
        <f t="shared" si="1641"/>
        <v>1465.3719801</v>
      </c>
      <c r="CJ260" s="245">
        <f>689.52+783.54+783.54</f>
        <v>2256.6</v>
      </c>
      <c r="CK260" s="243">
        <f t="shared" si="1238"/>
        <v>133.45363499999999</v>
      </c>
      <c r="CL260" s="243">
        <f t="shared" si="1459"/>
        <v>4.3016974897902891</v>
      </c>
      <c r="CM260" s="243">
        <f t="shared" si="1460"/>
        <v>113.83531648070472</v>
      </c>
      <c r="CN260" s="243">
        <f t="shared" si="1239"/>
        <v>119.50268174999999</v>
      </c>
      <c r="CO260" s="243">
        <f t="shared" si="1642"/>
        <v>3011.4675800999999</v>
      </c>
      <c r="CP260" s="244">
        <v>110.19</v>
      </c>
      <c r="CQ260" s="243">
        <f t="shared" si="1240"/>
        <v>12.520003868077591</v>
      </c>
      <c r="CR260" s="243">
        <f t="shared" si="1595"/>
        <v>0.40356539716189888</v>
      </c>
      <c r="CS260" s="243">
        <f t="shared" si="1462"/>
        <v>10.679503804165844</v>
      </c>
      <c r="CT260" s="243">
        <f t="shared" si="1241"/>
        <v>6.13550019340388</v>
      </c>
      <c r="CU260" s="243">
        <f t="shared" si="1463"/>
        <v>154.61460487377778</v>
      </c>
      <c r="CV260" s="245">
        <f>82.66+82.66+82.66</f>
        <v>247.98</v>
      </c>
      <c r="CW260" s="243">
        <f t="shared" si="1242"/>
        <v>14.269605</v>
      </c>
      <c r="CX260" s="243">
        <f t="shared" si="1596"/>
        <v>0.45996142412156077</v>
      </c>
      <c r="CY260" s="243">
        <f t="shared" si="1464"/>
        <v>12.171905255556707</v>
      </c>
      <c r="CZ260" s="243">
        <f t="shared" si="1243"/>
        <v>13.112480249999999</v>
      </c>
      <c r="DA260" s="243">
        <f t="shared" si="1465"/>
        <v>330.43450229999991</v>
      </c>
      <c r="DB260" s="244">
        <v>61.72</v>
      </c>
      <c r="DC260" s="243">
        <f t="shared" si="1466"/>
        <v>13.5784</v>
      </c>
      <c r="DD260" s="243">
        <f t="shared" si="1244"/>
        <v>0</v>
      </c>
      <c r="DE260" s="244">
        <v>2.5532815576800099</v>
      </c>
      <c r="DF260" s="244">
        <v>0.2057747828125</v>
      </c>
      <c r="DG260" s="243">
        <f t="shared" si="1245"/>
        <v>8.8690412497982027</v>
      </c>
      <c r="DH260" s="243">
        <f t="shared" si="1246"/>
        <v>4.3463248795145359</v>
      </c>
      <c r="DI260" s="243">
        <f t="shared" si="1467"/>
        <v>109.52738696376629</v>
      </c>
      <c r="DJ260" s="244">
        <v>415.01</v>
      </c>
      <c r="DK260" s="243">
        <f t="shared" si="1468"/>
        <v>91.302199999999999</v>
      </c>
      <c r="DL260" s="243">
        <f t="shared" si="1247"/>
        <v>0</v>
      </c>
      <c r="DM260" s="244">
        <v>17.156215408895001</v>
      </c>
      <c r="DN260" s="244">
        <v>18.952350321041699</v>
      </c>
      <c r="DO260" s="243">
        <f t="shared" si="1248"/>
        <v>61.630911017918287</v>
      </c>
      <c r="DP260" s="243">
        <f t="shared" si="1249"/>
        <v>30.202583837392748</v>
      </c>
      <c r="DQ260" s="243">
        <f t="shared" si="1469"/>
        <v>761.10511270229711</v>
      </c>
      <c r="DR260" s="244">
        <v>90.57</v>
      </c>
      <c r="DS260" s="243">
        <f t="shared" si="1470"/>
        <v>19.9254</v>
      </c>
      <c r="DT260" s="243">
        <f t="shared" si="1250"/>
        <v>0</v>
      </c>
      <c r="DU260" s="244">
        <v>3.8311351528400102</v>
      </c>
      <c r="DV260" s="244">
        <v>0</v>
      </c>
      <c r="DW260" s="243">
        <f t="shared" si="1251"/>
        <v>12.990005103343909</v>
      </c>
      <c r="DX260" s="243">
        <f t="shared" si="1252"/>
        <v>6.3658270128091949</v>
      </c>
      <c r="DY260" s="243">
        <f t="shared" si="1253"/>
        <v>160.41884072279171</v>
      </c>
      <c r="DZ260" s="244">
        <v>289.70999999999998</v>
      </c>
      <c r="EA260" s="243">
        <f t="shared" si="1471"/>
        <v>63.736199999999997</v>
      </c>
      <c r="EB260" s="243">
        <f t="shared" si="1254"/>
        <v>0</v>
      </c>
      <c r="EC260" s="244">
        <v>11.969379013355001</v>
      </c>
      <c r="ED260" s="244">
        <v>0.26599440699999999</v>
      </c>
      <c r="EE260" s="243">
        <f t="shared" si="1255"/>
        <v>41.54945742542467</v>
      </c>
      <c r="EF260" s="243">
        <f t="shared" si="1256"/>
        <v>20.361551542288986</v>
      </c>
      <c r="EG260" s="243">
        <f t="shared" si="1257"/>
        <v>513.11109886568238</v>
      </c>
      <c r="EH260" s="244">
        <v>18.39</v>
      </c>
      <c r="EI260" s="243">
        <f t="shared" si="1472"/>
        <v>4.0457999999999998</v>
      </c>
      <c r="EJ260" s="243">
        <f t="shared" si="1258"/>
        <v>0</v>
      </c>
      <c r="EK260" s="244">
        <v>0.77588029046499996</v>
      </c>
      <c r="EL260" s="244">
        <v>0</v>
      </c>
      <c r="EM260" s="243">
        <f t="shared" si="1259"/>
        <v>2.6373566296506232</v>
      </c>
      <c r="EN260" s="243">
        <f t="shared" si="1260"/>
        <v>1.2924518460057812</v>
      </c>
      <c r="EO260" s="243">
        <f t="shared" si="1473"/>
        <v>32.569786519345683</v>
      </c>
      <c r="EP260" s="244">
        <v>0</v>
      </c>
      <c r="EQ260" s="244">
        <v>720.19875999999999</v>
      </c>
      <c r="ER260" s="244">
        <v>0</v>
      </c>
      <c r="ES260" s="244">
        <v>0</v>
      </c>
      <c r="ET260" s="244">
        <v>0</v>
      </c>
      <c r="EU260" s="243">
        <f t="shared" si="1261"/>
        <v>81.830395326115664</v>
      </c>
      <c r="EV260" s="243">
        <f t="shared" si="1474"/>
        <v>2.6376921555032862</v>
      </c>
      <c r="EW260" s="243">
        <f t="shared" si="1475"/>
        <v>69.800938353530469</v>
      </c>
      <c r="EX260" s="243">
        <f t="shared" si="1262"/>
        <v>40.101457766305785</v>
      </c>
      <c r="EY260" s="243">
        <f t="shared" si="1476"/>
        <v>1010.5567357109056</v>
      </c>
      <c r="EZ260" s="245">
        <f t="shared" si="1477"/>
        <v>875.4</v>
      </c>
      <c r="FA260" s="245">
        <f t="shared" si="1477"/>
        <v>192.58799999999997</v>
      </c>
      <c r="FB260" s="245">
        <f t="shared" si="1477"/>
        <v>0</v>
      </c>
      <c r="FC260" s="245">
        <f t="shared" si="1478"/>
        <v>0</v>
      </c>
      <c r="FD260" s="245">
        <f t="shared" si="1479"/>
        <v>0</v>
      </c>
      <c r="FE260" s="245">
        <f t="shared" si="1480"/>
        <v>55.710010934089219</v>
      </c>
      <c r="FF260" s="245">
        <f t="shared" si="1481"/>
        <v>209.50716675225135</v>
      </c>
      <c r="FG260" s="245">
        <f t="shared" si="1482"/>
        <v>6.753180258531251</v>
      </c>
      <c r="FH260" s="245">
        <f t="shared" si="1483"/>
        <v>178.70861765749814</v>
      </c>
      <c r="FI260" s="245">
        <f t="shared" si="1484"/>
        <v>102.67019688431704</v>
      </c>
      <c r="FJ260" s="245">
        <f t="shared" si="1484"/>
        <v>2587.2889614847886</v>
      </c>
      <c r="FK260" s="244">
        <f t="shared" si="1263"/>
        <v>108.87450023607542</v>
      </c>
      <c r="FL260" s="244">
        <v>12.3705342053787</v>
      </c>
      <c r="FM260" s="243">
        <f t="shared" si="1485"/>
        <v>0.39874744467351875</v>
      </c>
      <c r="FN260" s="243">
        <f t="shared" si="1486"/>
        <v>10.552006892166462</v>
      </c>
      <c r="FO260" s="244">
        <v>6.0622517102689404</v>
      </c>
      <c r="FP260" s="244">
        <f t="shared" si="1487"/>
        <v>152.76874338206767</v>
      </c>
      <c r="FQ260" s="244">
        <f t="shared" si="1264"/>
        <v>2.7456000059533574</v>
      </c>
      <c r="FR260" s="244">
        <v>0.311960456436427</v>
      </c>
      <c r="FS260" s="243">
        <f t="shared" si="1488"/>
        <v>1.0055623530722193E-2</v>
      </c>
      <c r="FT260" s="243">
        <f t="shared" si="1489"/>
        <v>0.26610078689805466</v>
      </c>
      <c r="FU260" s="244">
        <v>0.152878022821821</v>
      </c>
      <c r="FV260" s="244">
        <f t="shared" si="1490"/>
        <v>3.8525261822539263</v>
      </c>
      <c r="FW260" s="270">
        <v>2.4382999999999998E-2</v>
      </c>
      <c r="FX260" s="243">
        <f t="shared" si="1491"/>
        <v>107.58607826724072</v>
      </c>
      <c r="FY260" s="243">
        <f t="shared" si="1492"/>
        <v>23.668937218792959</v>
      </c>
      <c r="FZ260" s="243">
        <f t="shared" si="1265"/>
        <v>0</v>
      </c>
      <c r="GA260" s="243">
        <f t="shared" si="1493"/>
        <v>0</v>
      </c>
      <c r="GB260" s="243">
        <f t="shared" si="1494"/>
        <v>0</v>
      </c>
      <c r="GC260" s="243">
        <f t="shared" si="1495"/>
        <v>1.8986441212309337</v>
      </c>
      <c r="GD260" s="243">
        <f t="shared" si="1266"/>
        <v>15.129179901367092</v>
      </c>
      <c r="GE260" s="243">
        <f t="shared" si="1496"/>
        <v>0.48766865888888317</v>
      </c>
      <c r="GF260" s="243">
        <f t="shared" si="1497"/>
        <v>12.905118561706018</v>
      </c>
      <c r="GG260" s="243">
        <f t="shared" si="1267"/>
        <v>7.4141419754315852</v>
      </c>
      <c r="GH260" s="247">
        <f t="shared" si="1498"/>
        <v>186.83637778087595</v>
      </c>
      <c r="GI260" s="244">
        <v>212</v>
      </c>
      <c r="GJ260" s="244">
        <v>4024.44</v>
      </c>
      <c r="GK260" s="244">
        <v>885.3768</v>
      </c>
      <c r="GL260" s="244">
        <v>2468.4844788052001</v>
      </c>
      <c r="GM260" s="244">
        <v>71.022008333333304</v>
      </c>
      <c r="GN260" s="271">
        <v>321.48</v>
      </c>
      <c r="GO260" s="243">
        <f t="shared" si="1499"/>
        <v>70.7256</v>
      </c>
      <c r="GP260" s="243">
        <f t="shared" si="1268"/>
        <v>0</v>
      </c>
      <c r="GQ260" s="243">
        <f t="shared" si="1500"/>
        <v>0</v>
      </c>
      <c r="GR260" s="243">
        <f t="shared" si="1501"/>
        <v>0</v>
      </c>
      <c r="GS260" s="244">
        <v>6.4320584577500002</v>
      </c>
      <c r="GT260" s="244">
        <v>2.5358423281208302</v>
      </c>
      <c r="GU260" s="245"/>
      <c r="GV260" s="243">
        <f t="shared" si="1269"/>
        <v>45.582119807689729</v>
      </c>
      <c r="GW260" s="243">
        <f t="shared" si="1502"/>
        <v>1.4692780032260577</v>
      </c>
      <c r="GX260" s="243">
        <f t="shared" si="1503"/>
        <v>38.881331588830534</v>
      </c>
      <c r="GY260" s="243">
        <f t="shared" si="1270"/>
        <v>22.337781029678027</v>
      </c>
      <c r="GZ260" s="243">
        <f t="shared" si="1504"/>
        <v>562.91208194788624</v>
      </c>
      <c r="HA260" s="244">
        <v>0</v>
      </c>
      <c r="HB260" s="244">
        <v>44</v>
      </c>
      <c r="HC260" s="244">
        <v>0</v>
      </c>
      <c r="HD260" s="244">
        <v>0</v>
      </c>
      <c r="HE260" s="244">
        <v>227.54</v>
      </c>
      <c r="HF260" s="243">
        <f t="shared" si="1505"/>
        <v>50.058799999999998</v>
      </c>
      <c r="HG260" s="243">
        <f t="shared" si="1271"/>
        <v>0</v>
      </c>
      <c r="HH260" s="244">
        <v>9.7005976339899895</v>
      </c>
      <c r="HI260" s="244">
        <v>223.833168661233</v>
      </c>
      <c r="HJ260" s="243">
        <f t="shared" si="1272"/>
        <v>58.075884446107793</v>
      </c>
      <c r="HK260" s="243">
        <f t="shared" si="1273"/>
        <v>28.460422537066542</v>
      </c>
      <c r="HL260" s="243">
        <f t="shared" si="1274"/>
        <v>717.20264793407671</v>
      </c>
      <c r="HM260" s="244">
        <v>221.26</v>
      </c>
      <c r="HN260" s="243">
        <f t="shared" si="1506"/>
        <v>48.677199999999999</v>
      </c>
      <c r="HO260" s="243">
        <f t="shared" si="1275"/>
        <v>0</v>
      </c>
      <c r="HP260" s="244">
        <v>9.5531836003449904</v>
      </c>
      <c r="HQ260" s="244">
        <v>218.88439527233899</v>
      </c>
      <c r="HR260" s="243">
        <f t="shared" si="1276"/>
        <v>56.626319622818009</v>
      </c>
      <c r="HS260" s="243">
        <f t="shared" si="1277"/>
        <v>27.750054924775096</v>
      </c>
      <c r="HT260" s="243">
        <f t="shared" si="1278"/>
        <v>699.30138410433233</v>
      </c>
      <c r="HU260" s="244">
        <v>149</v>
      </c>
      <c r="HV260" s="243">
        <f t="shared" si="1507"/>
        <v>32.78</v>
      </c>
      <c r="HW260" s="243">
        <f t="shared" si="1279"/>
        <v>0</v>
      </c>
      <c r="HX260" s="244">
        <v>6.0857417414650001</v>
      </c>
      <c r="HY260" s="244">
        <v>344.30380148028502</v>
      </c>
      <c r="HZ260" s="243">
        <f t="shared" si="1280"/>
        <v>60.4661470152409</v>
      </c>
      <c r="IA260" s="243">
        <f t="shared" si="1281"/>
        <v>29.631784511849549</v>
      </c>
      <c r="IB260" s="243">
        <f t="shared" si="1282"/>
        <v>746.72096969860866</v>
      </c>
      <c r="IC260" s="244">
        <v>42.85</v>
      </c>
      <c r="ID260" s="243">
        <f t="shared" si="1508"/>
        <v>9.4269999999999996</v>
      </c>
      <c r="IE260" s="243">
        <f t="shared" si="1283"/>
        <v>0</v>
      </c>
      <c r="IF260" s="244">
        <v>1.8807938584949999</v>
      </c>
      <c r="IG260" s="244">
        <v>4.71426237658667</v>
      </c>
      <c r="IH260" s="243">
        <f t="shared" si="1284"/>
        <v>6.6891584697786</v>
      </c>
      <c r="II260" s="243">
        <f t="shared" si="1285"/>
        <v>3.2780607352430131</v>
      </c>
      <c r="IJ260" s="243">
        <f t="shared" si="1509"/>
        <v>82.607130528123932</v>
      </c>
      <c r="IK260" s="244">
        <v>46.15</v>
      </c>
      <c r="IL260" s="243">
        <f t="shared" si="1510"/>
        <v>10.153</v>
      </c>
      <c r="IM260" s="243">
        <f t="shared" si="1286"/>
        <v>0</v>
      </c>
      <c r="IN260" s="244">
        <v>2.1200408278700098</v>
      </c>
      <c r="IO260" s="244">
        <v>93.986992676544205</v>
      </c>
      <c r="IP260" s="243">
        <f t="shared" si="1287"/>
        <v>17.317126862774309</v>
      </c>
      <c r="IQ260" s="243">
        <f t="shared" si="1288"/>
        <v>8.4863580183594252</v>
      </c>
      <c r="IR260" s="243">
        <f t="shared" si="1511"/>
        <v>213.85622206265751</v>
      </c>
      <c r="IS260" s="244">
        <v>1.92</v>
      </c>
      <c r="IT260" s="243">
        <f t="shared" si="1512"/>
        <v>0.4224</v>
      </c>
      <c r="IU260" s="243">
        <f t="shared" si="1289"/>
        <v>0</v>
      </c>
      <c r="IV260" s="244">
        <v>8.3968579905000104E-2</v>
      </c>
      <c r="IW260" s="244">
        <v>0.199226225503985</v>
      </c>
      <c r="IX260" s="243">
        <f t="shared" si="1290"/>
        <v>0.29832523023618229</v>
      </c>
      <c r="IY260" s="243">
        <f t="shared" si="1291"/>
        <v>0.14619600178225839</v>
      </c>
      <c r="IZ260" s="243">
        <f t="shared" si="1513"/>
        <v>3.6841392449129113</v>
      </c>
      <c r="JA260" s="244">
        <v>67.414574999999999</v>
      </c>
      <c r="JB260" s="243">
        <f t="shared" si="1514"/>
        <v>14.8312065</v>
      </c>
      <c r="JC260" s="244">
        <v>489.95072499999998</v>
      </c>
      <c r="JD260" s="243">
        <f t="shared" si="1292"/>
        <v>0</v>
      </c>
      <c r="JE260" s="243">
        <f t="shared" si="1293"/>
        <v>65.014089070518949</v>
      </c>
      <c r="JF260" s="243">
        <f t="shared" si="1294"/>
        <v>31.860529778525944</v>
      </c>
      <c r="JG260" s="243">
        <f t="shared" si="1515"/>
        <v>802.8853504188537</v>
      </c>
      <c r="JH260" s="244">
        <v>0</v>
      </c>
      <c r="JI260" s="243">
        <f t="shared" si="1516"/>
        <v>0</v>
      </c>
      <c r="JJ260" s="244">
        <v>0</v>
      </c>
      <c r="JK260" s="243">
        <f t="shared" si="1295"/>
        <v>0</v>
      </c>
      <c r="JL260" s="243">
        <f t="shared" si="1296"/>
        <v>0</v>
      </c>
      <c r="JM260" s="243">
        <f t="shared" si="1297"/>
        <v>0</v>
      </c>
      <c r="JN260" s="243">
        <f t="shared" si="1517"/>
        <v>0</v>
      </c>
      <c r="JO260" s="244">
        <v>11.930999999999999</v>
      </c>
      <c r="JP260" s="243">
        <f t="shared" si="1518"/>
        <v>2.6248199999999997</v>
      </c>
      <c r="JQ260" s="244">
        <v>14.535866666666699</v>
      </c>
      <c r="JR260" s="243">
        <f t="shared" si="1298"/>
        <v>0</v>
      </c>
      <c r="JS260" s="243">
        <f t="shared" si="1299"/>
        <v>3.3054544840327464</v>
      </c>
      <c r="JT260" s="243">
        <f t="shared" si="1300"/>
        <v>1.619857057534972</v>
      </c>
      <c r="JU260" s="243">
        <f t="shared" si="1519"/>
        <v>40.820397849881296</v>
      </c>
      <c r="JV260" s="244">
        <v>21.777428571428601</v>
      </c>
      <c r="JW260" s="243">
        <f t="shared" si="1520"/>
        <v>4.791034285714292</v>
      </c>
      <c r="JX260" s="244">
        <v>44.679600000000001</v>
      </c>
      <c r="JY260" s="243">
        <f t="shared" si="1301"/>
        <v>0</v>
      </c>
      <c r="JZ260" s="243">
        <f t="shared" si="1302"/>
        <v>8.0953446098962196</v>
      </c>
      <c r="KA260" s="243">
        <f t="shared" si="1303"/>
        <v>3.9671703733519559</v>
      </c>
      <c r="KB260" s="243">
        <f t="shared" si="1521"/>
        <v>99.972693408469283</v>
      </c>
      <c r="KC260" s="244">
        <v>208.42</v>
      </c>
      <c r="KD260" s="243">
        <f t="shared" si="1522"/>
        <v>45.852399999999996</v>
      </c>
      <c r="KE260" s="244">
        <v>104.24</v>
      </c>
      <c r="KF260" s="243">
        <f t="shared" si="1304"/>
        <v>0</v>
      </c>
      <c r="KG260" s="243">
        <f t="shared" si="1305"/>
        <v>40.734881883599058</v>
      </c>
      <c r="KH260" s="243">
        <f t="shared" si="1306"/>
        <v>19.962364094179954</v>
      </c>
      <c r="KI260" s="243">
        <f t="shared" si="1523"/>
        <v>503.05157517333481</v>
      </c>
      <c r="KJ260" s="244">
        <v>71.961252777777702</v>
      </c>
      <c r="KK260" s="243">
        <f t="shared" si="1524"/>
        <v>15.831475611111095</v>
      </c>
      <c r="KL260" s="244">
        <v>69.752122222222198</v>
      </c>
      <c r="KM260" s="243">
        <f t="shared" si="1307"/>
        <v>0</v>
      </c>
      <c r="KN260" s="243">
        <f t="shared" si="1308"/>
        <v>17.900554851137272</v>
      </c>
      <c r="KO260" s="243">
        <f t="shared" si="1309"/>
        <v>8.7722702731124151</v>
      </c>
      <c r="KP260" s="243">
        <f t="shared" si="1525"/>
        <v>221.06121088243285</v>
      </c>
      <c r="KQ260" s="243">
        <f t="shared" si="1526"/>
        <v>1070.2242563492061</v>
      </c>
      <c r="KR260" s="243">
        <f t="shared" si="1526"/>
        <v>235.44933639682537</v>
      </c>
      <c r="KS260" s="243">
        <f t="shared" si="1527"/>
        <v>1638.5044868234506</v>
      </c>
      <c r="KT260" s="243">
        <f t="shared" si="1528"/>
        <v>0</v>
      </c>
      <c r="KU260" s="243">
        <f t="shared" si="1529"/>
        <v>0</v>
      </c>
      <c r="KV260" s="243">
        <f t="shared" si="1530"/>
        <v>0</v>
      </c>
      <c r="KW260" s="243">
        <f t="shared" si="1531"/>
        <v>334.52328654613996</v>
      </c>
      <c r="KX260" s="243">
        <f t="shared" si="1532"/>
        <v>10.782905853496819</v>
      </c>
      <c r="KY260" s="243">
        <f t="shared" si="1533"/>
        <v>285.34677376262783</v>
      </c>
      <c r="KZ260" s="243">
        <f t="shared" si="1534"/>
        <v>163.93506830578113</v>
      </c>
      <c r="LA260" s="243">
        <f t="shared" si="1534"/>
        <v>4131.1637213056838</v>
      </c>
      <c r="LB260" s="244">
        <v>97.44</v>
      </c>
      <c r="LC260" s="243">
        <f t="shared" si="1535"/>
        <v>21.436799999999998</v>
      </c>
      <c r="LD260" s="243">
        <f t="shared" si="1310"/>
        <v>0</v>
      </c>
      <c r="LE260" s="243">
        <f t="shared" si="1536"/>
        <v>0</v>
      </c>
      <c r="LF260" s="243">
        <f t="shared" si="1537"/>
        <v>0</v>
      </c>
      <c r="LG260" s="244">
        <v>8.9085328605083305</v>
      </c>
      <c r="LH260" s="243">
        <f t="shared" si="1311"/>
        <v>14.519220089818921</v>
      </c>
      <c r="LI260" s="243">
        <f t="shared" si="1538"/>
        <v>0.46800742905269527</v>
      </c>
      <c r="LJ260" s="243">
        <f t="shared" si="1539"/>
        <v>12.384825740996435</v>
      </c>
      <c r="LK260" s="243">
        <f t="shared" si="1312"/>
        <v>7.1152276475163632</v>
      </c>
      <c r="LL260" s="243">
        <f t="shared" si="1540"/>
        <v>179.30373671741233</v>
      </c>
      <c r="LM260" s="243">
        <f t="shared" si="1313"/>
        <v>0.54166666784117723</v>
      </c>
      <c r="LN260" s="244">
        <v>6.1545228937110799E-2</v>
      </c>
      <c r="LO260" s="243">
        <f t="shared" si="1541"/>
        <v>1.9838272432769494E-3</v>
      </c>
      <c r="LP260" s="243">
        <f t="shared" si="1542"/>
        <v>5.2497787819218517E-2</v>
      </c>
      <c r="LQ260" s="243">
        <f t="shared" si="1314"/>
        <v>3.0160594838914402E-2</v>
      </c>
      <c r="LR260" s="243">
        <f t="shared" si="1543"/>
        <v>0.7600469899406429</v>
      </c>
      <c r="LS260" s="244">
        <v>1354.02985666667</v>
      </c>
      <c r="LT260" s="243">
        <f t="shared" si="1315"/>
        <v>153.84752738868548</v>
      </c>
      <c r="LU260" s="243">
        <f t="shared" si="1544"/>
        <v>4.9590670376146075</v>
      </c>
      <c r="LV260" s="243">
        <f t="shared" si="1545"/>
        <v>131.23120977607616</v>
      </c>
      <c r="LW260" s="243">
        <f t="shared" si="1316"/>
        <v>75.393869202767775</v>
      </c>
      <c r="LX260" s="243">
        <f t="shared" si="1546"/>
        <v>1899.9255039097477</v>
      </c>
      <c r="LY260" s="245">
        <f t="shared" si="1317"/>
        <v>1289.3906694624932</v>
      </c>
      <c r="LZ260" s="244">
        <v>146.50309618961401</v>
      </c>
      <c r="MA260" s="249">
        <f t="shared" si="1547"/>
        <v>4.7223292278653028</v>
      </c>
      <c r="MB260" s="249">
        <f t="shared" si="1548"/>
        <v>124.96644486414954</v>
      </c>
      <c r="MC260" s="249">
        <f t="shared" si="1318"/>
        <v>71.794688282605364</v>
      </c>
      <c r="MD260" s="247">
        <f t="shared" si="1549"/>
        <v>1809.2261447216551</v>
      </c>
      <c r="ME260" s="250">
        <f t="shared" si="1550"/>
        <v>20564.191032148748</v>
      </c>
      <c r="MF260" s="251">
        <f t="shared" si="1597"/>
        <v>6467.0008082320646</v>
      </c>
      <c r="MG260" s="252" t="e">
        <f t="shared" si="1551"/>
        <v>#REF!</v>
      </c>
      <c r="MH260" s="252" t="e">
        <f t="shared" si="1598"/>
        <v>#REF!</v>
      </c>
      <c r="MI260" s="252">
        <f t="shared" si="1552"/>
        <v>1354.02985666667</v>
      </c>
      <c r="MJ260" s="252">
        <f t="shared" si="1553"/>
        <v>1289.3906694624932</v>
      </c>
      <c r="MK260" s="252">
        <f t="shared" si="1599"/>
        <v>1442.4981666666663</v>
      </c>
      <c r="ML260" s="252">
        <f t="shared" si="1554"/>
        <v>1030.53</v>
      </c>
      <c r="MM260" s="252">
        <f t="shared" si="1555"/>
        <v>110.19</v>
      </c>
      <c r="MN260" s="252">
        <f t="shared" si="1556"/>
        <v>720.19875999999999</v>
      </c>
      <c r="MO260" s="252">
        <f t="shared" si="1557"/>
        <v>108.87450023607542</v>
      </c>
      <c r="MP260" s="253">
        <f t="shared" si="1558"/>
        <v>2.7456000059533574</v>
      </c>
      <c r="MQ260" s="254">
        <f t="shared" si="1600"/>
        <v>0</v>
      </c>
      <c r="MR260" s="255">
        <f t="shared" si="1559"/>
        <v>0</v>
      </c>
      <c r="MS260" s="255">
        <f t="shared" si="1601"/>
        <v>0</v>
      </c>
      <c r="MT260" s="255">
        <f t="shared" si="1602"/>
        <v>1747.0272341160571</v>
      </c>
      <c r="MU260" s="255">
        <f t="shared" si="1319"/>
        <v>56.31306084388271</v>
      </c>
      <c r="MV260" s="255">
        <f t="shared" si="1560"/>
        <v>1818.051233127776</v>
      </c>
      <c r="MW260" s="255" t="e">
        <f t="shared" si="1320"/>
        <v>#REF!</v>
      </c>
      <c r="MX260" s="255" t="e">
        <f t="shared" si="1321"/>
        <v>#REF!</v>
      </c>
      <c r="MY260" s="256" t="e">
        <f t="shared" si="1561"/>
        <v>#REF!</v>
      </c>
      <c r="MZ260" s="254">
        <f t="shared" si="1562"/>
        <v>1287.1696856778262</v>
      </c>
      <c r="NA260" s="255">
        <f t="shared" si="1322"/>
        <v>1450.6402357589102</v>
      </c>
      <c r="NB260" s="255">
        <f t="shared" si="1563"/>
        <v>4.2968530790865813</v>
      </c>
      <c r="NC260" s="255">
        <f t="shared" si="1323"/>
        <v>5.328097818067361</v>
      </c>
      <c r="ND260" s="255">
        <f t="shared" si="1564"/>
        <v>1306.5214749909571</v>
      </c>
      <c r="NE260" s="255">
        <f t="shared" si="1630"/>
        <v>0.98518831134156071</v>
      </c>
      <c r="NF260" s="256">
        <f t="shared" si="1603"/>
        <v>3.2887734042919741E-3</v>
      </c>
      <c r="NG260" s="257">
        <f t="shared" si="1604"/>
        <v>1.1259082211574083</v>
      </c>
      <c r="NH260" s="254">
        <f t="shared" si="1565"/>
        <v>2541.2995681997122</v>
      </c>
      <c r="NI260" s="255">
        <f t="shared" si="1324"/>
        <v>2864.0446133610758</v>
      </c>
      <c r="NJ260" s="255" t="e">
        <f t="shared" si="1566"/>
        <v>#REF!</v>
      </c>
      <c r="NK260" s="255" t="e">
        <f t="shared" si="1325"/>
        <v>#REF!</v>
      </c>
      <c r="NL260" s="255">
        <f t="shared" si="1567"/>
        <v>2708.3911471464999</v>
      </c>
      <c r="NM260" s="255">
        <f t="shared" si="1605"/>
        <v>0.93830596473377503</v>
      </c>
      <c r="NN260" s="256" t="e">
        <f t="shared" si="1606"/>
        <v>#REF!</v>
      </c>
      <c r="NO260" s="257" t="e">
        <f t="shared" si="1631"/>
        <v>#REF!</v>
      </c>
      <c r="NP260" s="254">
        <f t="shared" si="1568"/>
        <v>195.02014143684403</v>
      </c>
      <c r="NQ260" s="255">
        <f t="shared" si="1326"/>
        <v>219.78769939932323</v>
      </c>
      <c r="NR260" s="255">
        <f t="shared" si="1569"/>
        <v>171.51578028216187</v>
      </c>
      <c r="NS260" s="255">
        <f t="shared" si="1327"/>
        <v>212.67956754988072</v>
      </c>
      <c r="NT260" s="255">
        <f t="shared" si="1570"/>
        <v>1836.7435837766379</v>
      </c>
      <c r="NU260" s="255">
        <f t="shared" si="1571"/>
        <v>0.1061771186568413</v>
      </c>
      <c r="NV260" s="256">
        <f t="shared" si="1572"/>
        <v>9.3380361742981047E-2</v>
      </c>
      <c r="NW260" s="257">
        <f t="shared" si="1328"/>
        <v>1.0358957808877343</v>
      </c>
      <c r="NX260" s="254">
        <f t="shared" si="1573"/>
        <v>55.266612899118883</v>
      </c>
      <c r="NY260" s="255">
        <f t="shared" si="1329"/>
        <v>62.285472737306982</v>
      </c>
      <c r="NZ260" s="255">
        <f t="shared" si="1574"/>
        <v>0.19954373141245282</v>
      </c>
      <c r="OA260" s="255">
        <f t="shared" si="1330"/>
        <v>0.24743422695144149</v>
      </c>
      <c r="OB260" s="255">
        <f t="shared" si="1575"/>
        <v>60.674210984569712</v>
      </c>
      <c r="OC260" s="255">
        <f t="shared" si="1607"/>
        <v>0.91087485114843836</v>
      </c>
      <c r="OD260" s="256">
        <f t="shared" si="1608"/>
        <v>3.2887734042919741E-3</v>
      </c>
      <c r="OE260" s="257">
        <f t="shared" si="1609"/>
        <v>1.1164704117128816</v>
      </c>
      <c r="OF260" s="254">
        <f t="shared" si="1576"/>
        <v>121.85107403098802</v>
      </c>
      <c r="OG260" s="255">
        <f t="shared" si="1331"/>
        <v>137.3261604329235</v>
      </c>
      <c r="OH260" s="255">
        <f t="shared" si="1577"/>
        <v>3.7742648946115946</v>
      </c>
      <c r="OI260" s="255">
        <f t="shared" si="1332"/>
        <v>4.6800884693183775</v>
      </c>
      <c r="OJ260" s="255">
        <f t="shared" si="1578"/>
        <v>1147.6208393336053</v>
      </c>
      <c r="OK260" s="255">
        <f t="shared" si="1632"/>
        <v>0.1061771186568413</v>
      </c>
      <c r="OL260" s="256">
        <f t="shared" si="1643"/>
        <v>3.2887734042919749E-3</v>
      </c>
      <c r="OM260" s="257">
        <f t="shared" si="1644"/>
        <v>1.0142737996864488</v>
      </c>
      <c r="ON260" s="280">
        <f t="shared" si="1645"/>
        <v>1466.6422041309118</v>
      </c>
      <c r="OO260" s="254">
        <f t="shared" si="1579"/>
        <v>13.028994641082329</v>
      </c>
      <c r="OP260" s="255">
        <f t="shared" si="1333"/>
        <v>14.683676960499785</v>
      </c>
      <c r="OQ260" s="255">
        <f t="shared" si="1580"/>
        <v>0.40356539716189888</v>
      </c>
      <c r="OR260" s="255">
        <f t="shared" si="1334"/>
        <v>0.50042109248075461</v>
      </c>
      <c r="OS260" s="255">
        <f t="shared" si="1581"/>
        <v>122.71000386807759</v>
      </c>
      <c r="OT260" s="255">
        <f t="shared" si="1657"/>
        <v>0.1061771186568413</v>
      </c>
      <c r="OU260" s="256">
        <f t="shared" si="1658"/>
        <v>3.2887734042919741E-3</v>
      </c>
      <c r="OV260" s="257">
        <f t="shared" si="1659"/>
        <v>1.0142737996864488</v>
      </c>
      <c r="OW260" s="280">
        <f>CU260*OV260</f>
        <v>156.82154277234551</v>
      </c>
      <c r="OX260" s="254">
        <f t="shared" si="1582"/>
        <v>1286.0125135421476</v>
      </c>
      <c r="OY260" s="255">
        <f t="shared" si="1335"/>
        <v>1449.3361027620003</v>
      </c>
      <c r="OZ260" s="255">
        <f t="shared" si="1583"/>
        <v>6.753180258531251</v>
      </c>
      <c r="PA260" s="255">
        <f t="shared" si="1336"/>
        <v>8.3739435205787505</v>
      </c>
      <c r="PB260" s="255">
        <f t="shared" si="1584"/>
        <v>2053.4039376863402</v>
      </c>
      <c r="PC260" s="255">
        <f t="shared" si="1672"/>
        <v>0.62628326065798534</v>
      </c>
      <c r="PD260" s="259">
        <f t="shared" si="1337"/>
        <v>3.2887734042919745E-3</v>
      </c>
      <c r="PE260" s="257">
        <f t="shared" si="1673"/>
        <v>1.0803272797205943</v>
      </c>
      <c r="PF260" s="254">
        <f t="shared" si="1338"/>
        <v>12.873448408443084</v>
      </c>
      <c r="PG260" s="255">
        <f t="shared" si="1339"/>
        <v>14.508376356315356</v>
      </c>
      <c r="PH260" s="255">
        <f t="shared" si="1585"/>
        <v>0.39874744467351875</v>
      </c>
      <c r="PI260" s="255">
        <f t="shared" si="1340"/>
        <v>0.49444683139516327</v>
      </c>
      <c r="PJ260" s="255">
        <f t="shared" si="1341"/>
        <v>121.24503443021243</v>
      </c>
      <c r="PK260" s="255">
        <f t="shared" si="1610"/>
        <v>0.1061771186666859</v>
      </c>
      <c r="PL260" s="259">
        <f t="shared" si="1611"/>
        <v>3.2887734045969055E-3</v>
      </c>
      <c r="PM260" s="257">
        <f t="shared" si="1612"/>
        <v>1.0142737996877724</v>
      </c>
      <c r="PN260" s="254">
        <f t="shared" si="1342"/>
        <v>0.3246429600156267</v>
      </c>
      <c r="PO260" s="255">
        <f t="shared" si="1343"/>
        <v>0.36587261593761128</v>
      </c>
      <c r="PP260" s="255">
        <f t="shared" si="1586"/>
        <v>1.0055623530722193E-2</v>
      </c>
      <c r="PQ260" s="255">
        <f t="shared" si="1344"/>
        <v>1.2468973178095519E-2</v>
      </c>
      <c r="PR260" s="255">
        <f t="shared" si="1345"/>
        <v>3.0575604621062906</v>
      </c>
      <c r="PS260" s="255">
        <f t="shared" si="1613"/>
        <v>0.10617711866668593</v>
      </c>
      <c r="PT260" s="259">
        <f t="shared" si="1614"/>
        <v>3.2887734045969055E-3</v>
      </c>
      <c r="PU260" s="257">
        <f t="shared" si="1615"/>
        <v>1.0142737996877724</v>
      </c>
      <c r="PV260" s="254">
        <f t="shared" si="1346"/>
        <v>146.999260131315</v>
      </c>
      <c r="PW260" s="255">
        <f t="shared" si="1347"/>
        <v>165.66816616799201</v>
      </c>
      <c r="PX260" s="255">
        <f t="shared" si="1348"/>
        <v>0.48766865888888317</v>
      </c>
      <c r="PY260" s="255">
        <f t="shared" si="1349"/>
        <v>0.60470913702221507</v>
      </c>
      <c r="PZ260" s="255">
        <f t="shared" si="1350"/>
        <v>148.2828395086317</v>
      </c>
      <c r="QA260" s="255">
        <f t="shared" si="1587"/>
        <v>0.99134370921429527</v>
      </c>
      <c r="QB260" s="259">
        <f t="shared" si="1351"/>
        <v>3.2887734042919745E-3</v>
      </c>
      <c r="QC260" s="257">
        <f t="shared" si="1588"/>
        <v>1.1266899566872457</v>
      </c>
      <c r="QD260" s="254">
        <f t="shared" si="1352"/>
        <v>439.64082453837324</v>
      </c>
      <c r="QE260" s="255">
        <f t="shared" si="1353"/>
        <v>495.47520925474663</v>
      </c>
      <c r="QF260" s="255">
        <f t="shared" si="1354"/>
        <v>1.4692780032260577</v>
      </c>
      <c r="QG260" s="255">
        <f t="shared" si="1355"/>
        <v>1.8219047240003117</v>
      </c>
      <c r="QH260" s="255">
        <f t="shared" si="1356"/>
        <v>446.75562059356048</v>
      </c>
      <c r="QI260" s="255">
        <f t="shared" si="1616"/>
        <v>0.98407452368313908</v>
      </c>
      <c r="QJ260" s="259">
        <f t="shared" si="1617"/>
        <v>3.2887734042919745E-3</v>
      </c>
      <c r="QK260" s="257">
        <f t="shared" si="1618"/>
        <v>1.1257667701247887</v>
      </c>
      <c r="QL260" s="254">
        <f t="shared" si="1357"/>
        <v>1653.7966567364374</v>
      </c>
      <c r="QM260" s="255">
        <f t="shared" si="1358"/>
        <v>1863.828832141965</v>
      </c>
      <c r="QN260" s="255">
        <f t="shared" si="1359"/>
        <v>10.782905853496819</v>
      </c>
      <c r="QO260" s="255">
        <f t="shared" si="1360"/>
        <v>13.370803258336055</v>
      </c>
      <c r="QP260" s="255">
        <f t="shared" si="1589"/>
        <v>3278.701366115622</v>
      </c>
      <c r="QQ260" s="255">
        <f t="shared" si="1590"/>
        <v>0.50440600471513541</v>
      </c>
      <c r="QR260" s="259">
        <f t="shared" si="1361"/>
        <v>3.2887734042919736E-3</v>
      </c>
      <c r="QS260" s="257">
        <f t="shared" si="1591"/>
        <v>1.0648488682158523</v>
      </c>
      <c r="QT260" s="254">
        <f t="shared" si="1362"/>
        <v>133.98628740401566</v>
      </c>
      <c r="QU260" s="255">
        <f t="shared" si="1363"/>
        <v>151.00254590432564</v>
      </c>
      <c r="QV260" s="255">
        <f t="shared" si="1364"/>
        <v>0.46800742905269527</v>
      </c>
      <c r="QW260" s="255">
        <f t="shared" si="1365"/>
        <v>0.58032921202534216</v>
      </c>
      <c r="QX260" s="255">
        <f t="shared" si="1366"/>
        <v>142.30455295032723</v>
      </c>
      <c r="QY260" s="255">
        <f t="shared" si="1619"/>
        <v>0.94154603367318013</v>
      </c>
      <c r="QZ260" s="259">
        <f t="shared" si="1620"/>
        <v>3.2887734042919745E-3</v>
      </c>
      <c r="RA260" s="257">
        <f t="shared" si="1621"/>
        <v>1.1203656518935239</v>
      </c>
      <c r="RB260" s="254">
        <f t="shared" si="1367"/>
        <v>6.4047301139446594E-2</v>
      </c>
      <c r="RC260" s="255">
        <f t="shared" si="1368"/>
        <v>7.2181308384156317E-2</v>
      </c>
      <c r="RD260" s="255">
        <f t="shared" si="1592"/>
        <v>1.9838272432769494E-3</v>
      </c>
      <c r="RE260" s="255">
        <f t="shared" si="1369"/>
        <v>2.4599457816634174E-3</v>
      </c>
      <c r="RF260" s="255">
        <f t="shared" si="1370"/>
        <v>0.60321189677828801</v>
      </c>
      <c r="RG260" s="255">
        <f t="shared" si="1622"/>
        <v>0.1061771186568413</v>
      </c>
      <c r="RH260" s="259">
        <f t="shared" si="1623"/>
        <v>3.2887734042919745E-3</v>
      </c>
      <c r="RI260" s="257">
        <f t="shared" si="1624"/>
        <v>1.0142737996864488</v>
      </c>
      <c r="RJ260" s="254">
        <f t="shared" si="1371"/>
        <v>160.10207592681292</v>
      </c>
      <c r="RK260" s="255">
        <f t="shared" si="1372"/>
        <v>180.43503956951815</v>
      </c>
      <c r="RL260" s="255">
        <f t="shared" si="1593"/>
        <v>4.9590670376146075</v>
      </c>
      <c r="RM260" s="255">
        <f t="shared" si="1373"/>
        <v>6.149243126642113</v>
      </c>
      <c r="RN260" s="255">
        <f t="shared" si="1374"/>
        <v>1507.8773840553554</v>
      </c>
      <c r="RO260" s="255">
        <f t="shared" si="1625"/>
        <v>0.10617711865684129</v>
      </c>
      <c r="RP260" s="259">
        <f t="shared" si="1626"/>
        <v>3.2887734042919741E-3</v>
      </c>
      <c r="RQ260" s="257">
        <f t="shared" si="1627"/>
        <v>1.0142737996864488</v>
      </c>
      <c r="RR260" s="254">
        <f t="shared" si="1375"/>
        <v>152.45906273426243</v>
      </c>
      <c r="RS260" s="255">
        <f t="shared" si="1376"/>
        <v>171.82136370151375</v>
      </c>
      <c r="RT260" s="255">
        <f t="shared" si="1594"/>
        <v>4.7223292278653028</v>
      </c>
      <c r="RU260" s="255">
        <f t="shared" si="1377"/>
        <v>5.8556882425529757</v>
      </c>
      <c r="RV260" s="255">
        <f t="shared" si="1378"/>
        <v>1435.8937656521073</v>
      </c>
      <c r="RW260" s="255">
        <f t="shared" si="1633"/>
        <v>0.10617711865684128</v>
      </c>
      <c r="RX260" s="259">
        <f t="shared" si="1634"/>
        <v>3.2887734042919741E-3</v>
      </c>
      <c r="RY260" s="257">
        <f t="shared" si="1635"/>
        <v>1.0142737996864488</v>
      </c>
      <c r="RZ260" s="281">
        <f t="shared" si="1646"/>
        <v>1835.0506762988982</v>
      </c>
      <c r="SA260" s="242" t="e">
        <f t="shared" si="1379"/>
        <v>#REF!</v>
      </c>
      <c r="SB260" s="242">
        <f t="shared" si="1380"/>
        <v>0.44540929228987075</v>
      </c>
      <c r="SC260" s="242">
        <f t="shared" si="1381"/>
        <v>0.38607835753685854</v>
      </c>
      <c r="SD260" s="242">
        <f t="shared" si="1382"/>
        <v>1.998482036966058E-2</v>
      </c>
      <c r="SE260" s="242">
        <f t="shared" si="1383"/>
        <v>0.26066836651941733</v>
      </c>
      <c r="SF260" s="262">
        <f t="shared" si="1647"/>
        <v>0.53573107311033352</v>
      </c>
      <c r="SG260" s="242">
        <f t="shared" si="1384"/>
        <v>2.7892529491377344E-2</v>
      </c>
      <c r="SH260" s="262">
        <f t="shared" si="1636"/>
        <v>4.4114900119724687E-2</v>
      </c>
      <c r="SI260" s="242">
        <f t="shared" si="1385"/>
        <v>0.58132410921765176</v>
      </c>
      <c r="SJ260" s="242">
        <f t="shared" si="1386"/>
        <v>2.49511354723192E-2</v>
      </c>
      <c r="SK260" s="242">
        <f t="shared" si="1387"/>
        <v>6.0856427981266341E-4</v>
      </c>
      <c r="SL260" s="242">
        <f t="shared" si="1388"/>
        <v>5.0701048050926054E-2</v>
      </c>
      <c r="SM260" s="242">
        <f t="shared" si="1389"/>
        <v>0.1522036673208714</v>
      </c>
      <c r="SN260" s="242">
        <f t="shared" si="1390"/>
        <v>0.86657400895406056</v>
      </c>
      <c r="SO260" s="242">
        <f t="shared" si="1391"/>
        <v>4.7503503640285411E-2</v>
      </c>
      <c r="SP260" s="242">
        <f t="shared" si="1392"/>
        <v>1.0142737996864489E-4</v>
      </c>
      <c r="SQ260" s="242">
        <f t="shared" si="1393"/>
        <v>0.31036778270405335</v>
      </c>
      <c r="SR260" s="242">
        <f t="shared" si="1394"/>
        <v>0.32619045397916191</v>
      </c>
      <c r="SS260" s="242" t="e">
        <f t="shared" si="1395"/>
        <v>#REF!</v>
      </c>
      <c r="ST260" s="242" t="e">
        <f t="shared" si="1396"/>
        <v>#REF!</v>
      </c>
      <c r="SU260" s="242" t="e">
        <f t="shared" si="1628"/>
        <v>#REF!</v>
      </c>
      <c r="SV260" s="242" t="e">
        <f t="shared" si="1629"/>
        <v>#REF!</v>
      </c>
      <c r="SW260" s="242" t="e">
        <f t="shared" si="1397"/>
        <v>#REF!</v>
      </c>
      <c r="SX260" s="242" t="e">
        <f t="shared" si="1397"/>
        <v>#REF!</v>
      </c>
      <c r="SY260" s="242" t="e">
        <f t="shared" si="1397"/>
        <v>#REF!</v>
      </c>
      <c r="SZ260" s="263" t="e">
        <f t="shared" si="1222"/>
        <v>#REF!</v>
      </c>
      <c r="TA260" s="264">
        <f t="shared" si="1398"/>
        <v>5002.2770769999997</v>
      </c>
      <c r="TB260" s="264">
        <f t="shared" si="1399"/>
        <v>2456.1261159999999</v>
      </c>
      <c r="TC260" s="264">
        <f t="shared" si="1400"/>
        <v>2313.9489469999999</v>
      </c>
      <c r="TD260" s="264">
        <f t="shared" si="1401"/>
        <v>111.13411899999998</v>
      </c>
      <c r="TE260" s="264">
        <f t="shared" si="1401"/>
        <v>1444.6561099999999</v>
      </c>
      <c r="TF260" s="264">
        <f t="shared" si="1648"/>
        <v>154.58382499999999</v>
      </c>
      <c r="TG260" s="264">
        <f t="shared" si="1403"/>
        <v>3340.8530409999998</v>
      </c>
      <c r="TH260" s="264">
        <f t="shared" si="1404"/>
        <v>152.73180600000001</v>
      </c>
      <c r="TI260" s="264">
        <f t="shared" si="1405"/>
        <v>3.7251659999999993</v>
      </c>
      <c r="TJ260" s="264">
        <f t="shared" si="1406"/>
        <v>279.38745</v>
      </c>
      <c r="TK260" s="264">
        <f t="shared" si="1407"/>
        <v>839.40407199999993</v>
      </c>
      <c r="TL260" s="264">
        <f t="shared" si="1408"/>
        <v>5052.5668179999993</v>
      </c>
      <c r="TM260" s="264">
        <f t="shared" si="1409"/>
        <v>263.24506400000001</v>
      </c>
      <c r="TN260" s="264">
        <f t="shared" si="1410"/>
        <v>0.620861</v>
      </c>
      <c r="TO260" s="264">
        <f t="shared" si="1411"/>
        <v>1899.8346599999998</v>
      </c>
      <c r="TP260" s="264">
        <f t="shared" si="1411"/>
        <v>1807.7875679999997</v>
      </c>
      <c r="TQ260" s="264"/>
      <c r="TR260" s="264"/>
      <c r="TS260" s="264" t="e">
        <f t="shared" si="1412"/>
        <v>#REF!</v>
      </c>
      <c r="TT260" s="264">
        <f t="shared" si="1413"/>
        <v>2765.3725862038141</v>
      </c>
      <c r="TU260" s="264">
        <f t="shared" si="1414"/>
        <v>2397.009951386915</v>
      </c>
      <c r="TV260" s="264">
        <f t="shared" si="1415"/>
        <v>124.07795559527837</v>
      </c>
      <c r="TW260" s="264">
        <f t="shared" si="1415"/>
        <v>1465.2768419299441</v>
      </c>
      <c r="TX260" s="264">
        <f t="shared" si="1416"/>
        <v>156.79032355281507</v>
      </c>
      <c r="TY260" s="264">
        <f t="shared" si="1417"/>
        <v>3609.2146777298049</v>
      </c>
      <c r="TZ260" s="264">
        <f t="shared" si="1418"/>
        <v>154.91186920479569</v>
      </c>
      <c r="UA260" s="264">
        <f t="shared" si="1419"/>
        <v>3.7783382732876998</v>
      </c>
      <c r="UB260" s="264">
        <f t="shared" si="1420"/>
        <v>314.78303393945998</v>
      </c>
      <c r="UC260" s="264">
        <f t="shared" si="1421"/>
        <v>944.97321096503538</v>
      </c>
      <c r="UD260" s="264">
        <f t="shared" si="1422"/>
        <v>5380.2200577322692</v>
      </c>
      <c r="UE260" s="264">
        <f t="shared" si="1423"/>
        <v>294.93072773611237</v>
      </c>
      <c r="UF260" s="264">
        <f t="shared" si="1424"/>
        <v>0.62972304554712832</v>
      </c>
      <c r="UG260" s="264">
        <f t="shared" si="1425"/>
        <v>1926.9525193742127</v>
      </c>
      <c r="UH260" s="264">
        <f t="shared" si="1425"/>
        <v>1833.5915656212842</v>
      </c>
      <c r="UI260" s="191"/>
      <c r="UJ260" s="282" t="e">
        <f t="shared" si="1649"/>
        <v>#REF!</v>
      </c>
      <c r="UK260" s="282">
        <f t="shared" si="1650"/>
        <v>1298.4677999999999</v>
      </c>
      <c r="UL260" s="283" t="e">
        <f t="shared" si="1651"/>
        <v>#REF!</v>
      </c>
      <c r="UM260" s="284">
        <f>825.48+825.48+825.48</f>
        <v>2476.44</v>
      </c>
      <c r="UN260" s="282">
        <f t="shared" si="1652"/>
        <v>2600.2620000000002</v>
      </c>
      <c r="UO260" s="283">
        <f t="shared" si="1653"/>
        <v>2.0025617885942189</v>
      </c>
      <c r="UP260" s="283" t="e">
        <f t="shared" si="1656"/>
        <v>#REF!</v>
      </c>
      <c r="UQ260" s="283" t="e">
        <f t="shared" si="1654"/>
        <v>#REF!</v>
      </c>
      <c r="UR260" s="285" t="e">
        <f t="shared" si="1655"/>
        <v>#REF!</v>
      </c>
      <c r="US260" s="293" t="e">
        <f t="shared" si="1662"/>
        <v>#REF!</v>
      </c>
      <c r="UT260" s="282">
        <f t="shared" si="1663"/>
        <v>138.83939999999998</v>
      </c>
      <c r="UU260" s="283" t="e">
        <f t="shared" si="1664"/>
        <v>#REF!</v>
      </c>
      <c r="UV260" s="290">
        <f>75.55+75.55+75.55</f>
        <v>226.64999999999998</v>
      </c>
      <c r="UW260" s="282">
        <f t="shared" si="1665"/>
        <v>237.98249999999999</v>
      </c>
      <c r="UX260" s="283">
        <f t="shared" si="1666"/>
        <v>1.6324616787453705</v>
      </c>
      <c r="UY260" s="283" t="e">
        <f t="shared" si="1670"/>
        <v>#REF!</v>
      </c>
      <c r="UZ260" s="283" t="e">
        <f t="shared" si="1667"/>
        <v>#REF!</v>
      </c>
      <c r="VA260" s="285" t="e">
        <f t="shared" si="1668"/>
        <v>#REF!</v>
      </c>
      <c r="VB260" s="128">
        <v>4.7380000000000004</v>
      </c>
      <c r="VC260" s="129">
        <v>1.0577068490603119</v>
      </c>
      <c r="VD260" s="130">
        <f t="shared" si="1674"/>
        <v>5.0114150508477584</v>
      </c>
      <c r="VE260" s="128">
        <f>'[1]17% Управителю (Форма)'!CC9</f>
        <v>0.49</v>
      </c>
      <c r="VF260" s="128">
        <f>'[1]17% Управителю (Форма)'!CC10</f>
        <v>0.41</v>
      </c>
      <c r="VG260" s="128">
        <f>'[1]17% Управителю (Форма)'!CC11</f>
        <v>0.374</v>
      </c>
      <c r="VH260" s="128">
        <f>'[1]17% Управителю (Форма)'!CC12</f>
        <v>1.7000000000000001E-2</v>
      </c>
      <c r="VI260" s="128">
        <f>'[1]17% Управителю (Форма)'!CC13</f>
        <v>0.42599999999999999</v>
      </c>
      <c r="VJ260" s="128">
        <f t="shared" si="1660"/>
        <v>0.45058311769969284</v>
      </c>
      <c r="VK260" s="128">
        <v>0</v>
      </c>
      <c r="VL260" s="128">
        <v>0.46200000000000002</v>
      </c>
      <c r="VM260" s="131">
        <v>1.6E-2</v>
      </c>
      <c r="VN260" s="128">
        <v>2E-3</v>
      </c>
      <c r="VO260" s="132">
        <v>2.4E-2</v>
      </c>
      <c r="VP260" s="128">
        <v>2.7E-2</v>
      </c>
      <c r="VQ260" s="128">
        <v>0.71599999999999997</v>
      </c>
      <c r="VR260" s="128">
        <v>4.2999999999999997E-2</v>
      </c>
      <c r="VS260" s="128">
        <v>1E-3</v>
      </c>
      <c r="VT260" s="128">
        <v>0.16500000000000001</v>
      </c>
      <c r="VU260" s="128">
        <v>0.252</v>
      </c>
      <c r="VV260" s="128">
        <v>0.57399999999999995</v>
      </c>
    </row>
    <row r="261" spans="1:594" ht="23.1" customHeight="1" thickBot="1" x14ac:dyDescent="0.35">
      <c r="A261" s="275">
        <v>17</v>
      </c>
      <c r="B261" s="298" t="s">
        <v>226</v>
      </c>
      <c r="C261" s="299">
        <v>9</v>
      </c>
      <c r="D261" s="267">
        <v>3988.21</v>
      </c>
      <c r="E261" s="239"/>
      <c r="F261" s="240">
        <f t="shared" si="1426"/>
        <v>3988.21</v>
      </c>
      <c r="G261" s="287">
        <v>3559.81</v>
      </c>
      <c r="H261" s="268">
        <f>664</f>
        <v>664</v>
      </c>
      <c r="I261" s="269">
        <v>3.3119000000000001</v>
      </c>
      <c r="J261" s="269">
        <v>3.9344000000000001</v>
      </c>
      <c r="K261" s="269">
        <f t="shared" si="1640"/>
        <v>2.5504000000000002</v>
      </c>
      <c r="L261" s="269">
        <f t="shared" si="1221"/>
        <v>2.8649000000000004</v>
      </c>
      <c r="M261" s="269">
        <v>0.78520000000000001</v>
      </c>
      <c r="N261" s="269">
        <v>0.3145</v>
      </c>
      <c r="O261" s="269">
        <v>0.44700000000000001</v>
      </c>
      <c r="P261" s="269">
        <v>2.1000000000000001E-2</v>
      </c>
      <c r="Q261" s="269">
        <v>0.32569999999999999</v>
      </c>
      <c r="R261" s="269">
        <v>0</v>
      </c>
      <c r="S261" s="269">
        <v>0.53539999999999999</v>
      </c>
      <c r="T261" s="269">
        <v>3.1099999999999999E-2</v>
      </c>
      <c r="U261" s="269">
        <v>6.9999999999999999E-4</v>
      </c>
      <c r="V261" s="269">
        <v>5.0500000000000003E-2</v>
      </c>
      <c r="W261" s="269">
        <v>0.1129</v>
      </c>
      <c r="X261" s="269">
        <v>0.67259999999999998</v>
      </c>
      <c r="Y261" s="269">
        <v>6.2600000000000003E-2</v>
      </c>
      <c r="Z261" s="269">
        <v>2.0000000000000001E-4</v>
      </c>
      <c r="AA261" s="269">
        <v>0.2782</v>
      </c>
      <c r="AB261" s="269">
        <v>0.29680000000000001</v>
      </c>
      <c r="AC261" s="244">
        <v>481.02</v>
      </c>
      <c r="AD261" s="243">
        <f t="shared" si="1661"/>
        <v>105.8244</v>
      </c>
      <c r="AE261" s="243">
        <f t="shared" si="1223"/>
        <v>0</v>
      </c>
      <c r="AF261" s="243">
        <f t="shared" si="1427"/>
        <v>0</v>
      </c>
      <c r="AG261" s="243">
        <f t="shared" si="1428"/>
        <v>0</v>
      </c>
      <c r="AH261" s="244">
        <v>12.1073425543333</v>
      </c>
      <c r="AI261" s="243">
        <f t="shared" si="1224"/>
        <v>68.054071454506456</v>
      </c>
      <c r="AJ261" s="243">
        <f t="shared" si="1429"/>
        <v>2.1936309816203914</v>
      </c>
      <c r="AK261" s="243">
        <f t="shared" si="1430"/>
        <v>58.049799556409504</v>
      </c>
      <c r="AL261" s="243">
        <f t="shared" si="1225"/>
        <v>33.350290700441988</v>
      </c>
      <c r="AM261" s="243">
        <f t="shared" si="1431"/>
        <v>840.42732565113795</v>
      </c>
      <c r="AN261" s="244">
        <v>1151.01</v>
      </c>
      <c r="AO261" s="244">
        <v>253.22219999999999</v>
      </c>
      <c r="AP261" s="243">
        <f t="shared" si="1432"/>
        <v>0</v>
      </c>
      <c r="AQ261" s="243">
        <f t="shared" si="1433"/>
        <v>0</v>
      </c>
      <c r="AR261" s="243">
        <f t="shared" si="1434"/>
        <v>0</v>
      </c>
      <c r="AS261" s="244">
        <v>121.493334104908</v>
      </c>
      <c r="AT261" s="244" t="e">
        <f t="shared" si="1226"/>
        <v>#REF!</v>
      </c>
      <c r="AU261" s="243">
        <f t="shared" si="1227"/>
        <v>173.35592693182861</v>
      </c>
      <c r="AV261" s="243">
        <f t="shared" si="1435"/>
        <v>5.587893920783169</v>
      </c>
      <c r="AW261" s="243">
        <f t="shared" si="1436"/>
        <v>147.87178188207938</v>
      </c>
      <c r="AX261" s="243">
        <f t="shared" si="1228"/>
        <v>84.954073051836829</v>
      </c>
      <c r="AY261" s="243">
        <f t="shared" si="1437"/>
        <v>2140.8426409062877</v>
      </c>
      <c r="AZ261" s="244">
        <v>218</v>
      </c>
      <c r="BA261" s="243">
        <f t="shared" si="1438"/>
        <v>1111.1823333333334</v>
      </c>
      <c r="BB261" s="243">
        <f t="shared" si="1439"/>
        <v>115.88044333333333</v>
      </c>
      <c r="BC261" s="243">
        <f t="shared" si="1440"/>
        <v>92.704354666666674</v>
      </c>
      <c r="BD261" s="243">
        <f t="shared" si="1441"/>
        <v>23.176088666666658</v>
      </c>
      <c r="BE261" s="244">
        <v>43.455166249999998</v>
      </c>
      <c r="BF261" s="243">
        <f t="shared" si="1442"/>
        <v>34.764133000000001</v>
      </c>
      <c r="BG261" s="243">
        <f t="shared" si="1443"/>
        <v>8.6910332499999967</v>
      </c>
      <c r="BH261" s="243">
        <f t="shared" si="1229"/>
        <v>144.35873999254608</v>
      </c>
      <c r="BI261" s="243">
        <f t="shared" si="1444"/>
        <v>4.6532088051046685</v>
      </c>
      <c r="BJ261" s="243">
        <f t="shared" si="1445"/>
        <v>123.13731921807336</v>
      </c>
      <c r="BK261" s="243">
        <f t="shared" si="1230"/>
        <v>70.743834145460639</v>
      </c>
      <c r="BL261" s="243">
        <f t="shared" si="1446"/>
        <v>1782.744620465608</v>
      </c>
      <c r="BM261" s="244">
        <v>30.02</v>
      </c>
      <c r="BN261" s="243">
        <f t="shared" si="1447"/>
        <v>6.6044</v>
      </c>
      <c r="BO261" s="243">
        <f t="shared" si="1231"/>
        <v>0</v>
      </c>
      <c r="BP261" s="243">
        <f t="shared" si="1448"/>
        <v>0</v>
      </c>
      <c r="BQ261" s="243">
        <f t="shared" si="1449"/>
        <v>0</v>
      </c>
      <c r="BR261" s="244">
        <v>4.7555212233999997</v>
      </c>
      <c r="BS261" s="243">
        <f t="shared" si="1232"/>
        <v>4.7016677899783472</v>
      </c>
      <c r="BT261" s="243">
        <f t="shared" si="1450"/>
        <v>0.15155190437471197</v>
      </c>
      <c r="BU261" s="243">
        <f t="shared" si="1451"/>
        <v>4.0105002824338261</v>
      </c>
      <c r="BV261" s="243">
        <f t="shared" si="1233"/>
        <v>2.3040794506689175</v>
      </c>
      <c r="BW261" s="243">
        <f t="shared" si="1452"/>
        <v>58.062802156856712</v>
      </c>
      <c r="BX261" s="244">
        <v>826.3</v>
      </c>
      <c r="BY261" s="243">
        <f t="shared" si="1234"/>
        <v>93.885826265473398</v>
      </c>
      <c r="BZ261" s="243">
        <f t="shared" si="1453"/>
        <v>3.0262826724283243</v>
      </c>
      <c r="CA261" s="243">
        <f t="shared" si="1454"/>
        <v>80.084163657157958</v>
      </c>
      <c r="CB261" s="243">
        <f t="shared" si="1235"/>
        <v>46.009291313273671</v>
      </c>
      <c r="CC261" s="243">
        <f t="shared" si="1455"/>
        <v>1159.4341410944965</v>
      </c>
      <c r="CD261" s="245">
        <f>343.18+343.18+343.18</f>
        <v>1029.54</v>
      </c>
      <c r="CE261" s="243">
        <f t="shared" si="1236"/>
        <v>107.00585</v>
      </c>
      <c r="CF261" s="243">
        <f t="shared" si="1456"/>
        <v>3.4491888987353265</v>
      </c>
      <c r="CG261" s="243">
        <f t="shared" si="1457"/>
        <v>91.275481556098612</v>
      </c>
      <c r="CH261" s="243">
        <f t="shared" si="1237"/>
        <v>56.827292499999999</v>
      </c>
      <c r="CI261" s="243">
        <f t="shared" si="1641"/>
        <v>1432.047771</v>
      </c>
      <c r="CJ261" s="245">
        <f>1151.81+1151.81</f>
        <v>2303.62</v>
      </c>
      <c r="CK261" s="243">
        <f t="shared" si="1238"/>
        <v>107.00585</v>
      </c>
      <c r="CL261" s="243">
        <f t="shared" si="1459"/>
        <v>3.4491888987353265</v>
      </c>
      <c r="CM261" s="243">
        <f t="shared" si="1460"/>
        <v>91.275481556098612</v>
      </c>
      <c r="CN261" s="243">
        <f t="shared" si="1239"/>
        <v>120.53129250000001</v>
      </c>
      <c r="CO261" s="243">
        <f t="shared" si="1642"/>
        <v>3037.3885709999995</v>
      </c>
      <c r="CP261" s="244">
        <v>0</v>
      </c>
      <c r="CQ261" s="243">
        <f t="shared" si="1240"/>
        <v>0</v>
      </c>
      <c r="CR261" s="243">
        <f t="shared" si="1595"/>
        <v>0</v>
      </c>
      <c r="CS261" s="243">
        <f t="shared" si="1462"/>
        <v>0</v>
      </c>
      <c r="CT261" s="243">
        <f t="shared" si="1241"/>
        <v>0</v>
      </c>
      <c r="CU261" s="243">
        <f t="shared" si="1463"/>
        <v>0</v>
      </c>
      <c r="CV261" s="245"/>
      <c r="CW261" s="243">
        <f t="shared" si="1242"/>
        <v>0</v>
      </c>
      <c r="CX261" s="243">
        <f t="shared" si="1596"/>
        <v>0</v>
      </c>
      <c r="CY261" s="243">
        <f t="shared" si="1464"/>
        <v>0</v>
      </c>
      <c r="CZ261" s="243">
        <f t="shared" si="1243"/>
        <v>0</v>
      </c>
      <c r="DA261" s="243">
        <f t="shared" si="1465"/>
        <v>0</v>
      </c>
      <c r="DB261" s="244">
        <v>38.22</v>
      </c>
      <c r="DC261" s="243">
        <f t="shared" si="1466"/>
        <v>8.4084000000000003</v>
      </c>
      <c r="DD261" s="243">
        <f t="shared" si="1244"/>
        <v>0</v>
      </c>
      <c r="DE261" s="244">
        <v>1.5878987172150001</v>
      </c>
      <c r="DF261" s="244">
        <v>0.2169012611875</v>
      </c>
      <c r="DG261" s="243">
        <f t="shared" si="1245"/>
        <v>5.5030751526724275</v>
      </c>
      <c r="DH261" s="243">
        <f t="shared" si="1246"/>
        <v>2.6968137565537464</v>
      </c>
      <c r="DI261" s="243">
        <f t="shared" si="1467"/>
        <v>67.9597066651544</v>
      </c>
      <c r="DJ261" s="244">
        <v>281.89</v>
      </c>
      <c r="DK261" s="243">
        <f t="shared" si="1468"/>
        <v>62.015799999999999</v>
      </c>
      <c r="DL261" s="243">
        <f t="shared" si="1247"/>
        <v>0</v>
      </c>
      <c r="DM261" s="244">
        <v>11.984084411234999</v>
      </c>
      <c r="DN261" s="244">
        <v>10.1429894578333</v>
      </c>
      <c r="DO261" s="243">
        <f t="shared" si="1248"/>
        <v>41.589372871261389</v>
      </c>
      <c r="DP261" s="243">
        <f t="shared" si="1249"/>
        <v>20.381112337016489</v>
      </c>
      <c r="DQ261" s="243">
        <f t="shared" si="1469"/>
        <v>513.60403089281544</v>
      </c>
      <c r="DR261" s="244">
        <v>37.159999999999997</v>
      </c>
      <c r="DS261" s="243">
        <f t="shared" si="1470"/>
        <v>8.1751999999999985</v>
      </c>
      <c r="DT261" s="243">
        <f t="shared" si="1250"/>
        <v>0</v>
      </c>
      <c r="DU261" s="244">
        <v>1.5718668014849999</v>
      </c>
      <c r="DV261" s="244">
        <v>0</v>
      </c>
      <c r="DW261" s="243">
        <f t="shared" si="1251"/>
        <v>5.3296729085648975</v>
      </c>
      <c r="DX261" s="243">
        <f t="shared" si="1252"/>
        <v>2.6118369855024945</v>
      </c>
      <c r="DY261" s="243">
        <f t="shared" si="1253"/>
        <v>65.818292034662861</v>
      </c>
      <c r="DZ261" s="244">
        <v>189.6</v>
      </c>
      <c r="EA261" s="243">
        <f t="shared" si="1471"/>
        <v>41.711999999999996</v>
      </c>
      <c r="EB261" s="243">
        <f t="shared" si="1254"/>
        <v>0</v>
      </c>
      <c r="EC261" s="244">
        <v>7.8339027652150097</v>
      </c>
      <c r="ED261" s="244">
        <v>0.196762986</v>
      </c>
      <c r="EE261" s="243">
        <f t="shared" si="1255"/>
        <v>27.194583002098319</v>
      </c>
      <c r="EF261" s="243">
        <f t="shared" si="1256"/>
        <v>13.326862437665667</v>
      </c>
      <c r="EG261" s="243">
        <f t="shared" si="1257"/>
        <v>335.83693342917485</v>
      </c>
      <c r="EH261" s="244">
        <v>12.26</v>
      </c>
      <c r="EI261" s="243">
        <f t="shared" si="1472"/>
        <v>2.6972</v>
      </c>
      <c r="EJ261" s="243">
        <f t="shared" si="1258"/>
        <v>0</v>
      </c>
      <c r="EK261" s="244">
        <v>0.51724721022499998</v>
      </c>
      <c r="EL261" s="244">
        <v>0</v>
      </c>
      <c r="EM261" s="243">
        <f t="shared" si="1259"/>
        <v>1.7582370353787049</v>
      </c>
      <c r="EN261" s="243">
        <f t="shared" si="1260"/>
        <v>0.86163421228018522</v>
      </c>
      <c r="EO261" s="243">
        <f t="shared" si="1473"/>
        <v>21.713182149460668</v>
      </c>
      <c r="EP261" s="244">
        <v>0</v>
      </c>
      <c r="EQ261" s="244">
        <v>462.63236000000001</v>
      </c>
      <c r="ER261" s="244">
        <v>0</v>
      </c>
      <c r="ES261" s="244">
        <v>0</v>
      </c>
      <c r="ET261" s="244">
        <v>0</v>
      </c>
      <c r="EU261" s="243">
        <f t="shared" si="1261"/>
        <v>52.565195904327659</v>
      </c>
      <c r="EV261" s="243">
        <f t="shared" si="1474"/>
        <v>1.6943680198143805</v>
      </c>
      <c r="EW261" s="243">
        <f t="shared" si="1475"/>
        <v>44.837862315547888</v>
      </c>
      <c r="EX261" s="243">
        <f t="shared" si="1262"/>
        <v>25.759877795216386</v>
      </c>
      <c r="EY261" s="243">
        <f t="shared" si="1476"/>
        <v>649.14892043945292</v>
      </c>
      <c r="EZ261" s="245">
        <f t="shared" si="1477"/>
        <v>559.13</v>
      </c>
      <c r="FA261" s="245">
        <f t="shared" si="1477"/>
        <v>123.00859999999999</v>
      </c>
      <c r="FB261" s="245">
        <f t="shared" si="1477"/>
        <v>0</v>
      </c>
      <c r="FC261" s="245">
        <f t="shared" si="1478"/>
        <v>0</v>
      </c>
      <c r="FD261" s="245">
        <f t="shared" si="1479"/>
        <v>0</v>
      </c>
      <c r="FE261" s="245">
        <f t="shared" si="1480"/>
        <v>34.05165361039581</v>
      </c>
      <c r="FF261" s="245">
        <f t="shared" si="1481"/>
        <v>133.94013687430339</v>
      </c>
      <c r="FG261" s="245">
        <f t="shared" si="1482"/>
        <v>4.3173792199392595</v>
      </c>
      <c r="FH261" s="245">
        <f t="shared" si="1483"/>
        <v>114.25030026761905</v>
      </c>
      <c r="FI261" s="245">
        <f t="shared" si="1484"/>
        <v>65.638137524234978</v>
      </c>
      <c r="FJ261" s="245">
        <f t="shared" si="1484"/>
        <v>1654.081065610721</v>
      </c>
      <c r="FK261" s="244">
        <f t="shared" si="1263"/>
        <v>88.201830191250536</v>
      </c>
      <c r="FL261" s="244">
        <v>10.021664898502401</v>
      </c>
      <c r="FM261" s="243">
        <f t="shared" si="1485"/>
        <v>0.32303481832778275</v>
      </c>
      <c r="FN261" s="243">
        <f t="shared" si="1486"/>
        <v>8.5484325352740704</v>
      </c>
      <c r="FO261" s="244">
        <v>4.9111747449251197</v>
      </c>
      <c r="FP261" s="244">
        <f t="shared" si="1487"/>
        <v>123.76160380161366</v>
      </c>
      <c r="FQ261" s="244">
        <f t="shared" si="1264"/>
        <v>2.2083600047884473</v>
      </c>
      <c r="FR261" s="244">
        <v>0.25091819404718402</v>
      </c>
      <c r="FS261" s="243">
        <f t="shared" si="1488"/>
        <v>8.088008734085694E-3</v>
      </c>
      <c r="FT261" s="243">
        <f t="shared" si="1489"/>
        <v>0.21403202715406044</v>
      </c>
      <c r="FU261" s="244">
        <v>0.122963909702359</v>
      </c>
      <c r="FV261" s="244">
        <f t="shared" si="1490"/>
        <v>3.0986905302455887</v>
      </c>
      <c r="FW261" s="270">
        <v>1.779E-2</v>
      </c>
      <c r="FX261" s="243">
        <f t="shared" si="1491"/>
        <v>77.484593836913405</v>
      </c>
      <c r="FY261" s="243">
        <f t="shared" si="1492"/>
        <v>17.04661064412095</v>
      </c>
      <c r="FZ261" s="243">
        <f t="shared" si="1265"/>
        <v>0</v>
      </c>
      <c r="GA261" s="243">
        <f t="shared" si="1493"/>
        <v>0</v>
      </c>
      <c r="GB261" s="243">
        <f t="shared" si="1494"/>
        <v>0</v>
      </c>
      <c r="GC261" s="243">
        <f t="shared" si="1495"/>
        <v>1.3852634588319042</v>
      </c>
      <c r="GD261" s="243">
        <f t="shared" si="1266"/>
        <v>10.898217166888699</v>
      </c>
      <c r="GE261" s="243">
        <f t="shared" si="1496"/>
        <v>0.35128929556691774</v>
      </c>
      <c r="GF261" s="243">
        <f t="shared" si="1497"/>
        <v>9.2961274548139823</v>
      </c>
      <c r="GG261" s="243">
        <f t="shared" si="1267"/>
        <v>5.3407342553377477</v>
      </c>
      <c r="GH261" s="247">
        <f t="shared" si="1498"/>
        <v>134.58650323451124</v>
      </c>
      <c r="GI261" s="244">
        <v>108</v>
      </c>
      <c r="GJ261" s="244">
        <v>3972.61</v>
      </c>
      <c r="GK261" s="244">
        <v>873.9742</v>
      </c>
      <c r="GL261" s="244">
        <v>2436.6933350593699</v>
      </c>
      <c r="GM261" s="244">
        <v>71.022008333333304</v>
      </c>
      <c r="GN261" s="271">
        <v>172.53</v>
      </c>
      <c r="GO261" s="243">
        <f t="shared" si="1499"/>
        <v>37.956600000000002</v>
      </c>
      <c r="GP261" s="243">
        <f t="shared" si="1268"/>
        <v>0</v>
      </c>
      <c r="GQ261" s="243">
        <f t="shared" si="1500"/>
        <v>0</v>
      </c>
      <c r="GR261" s="243">
        <f t="shared" si="1501"/>
        <v>0</v>
      </c>
      <c r="GS261" s="244">
        <v>3.4505434159166701</v>
      </c>
      <c r="GT261" s="244">
        <v>1.1971106032166701</v>
      </c>
      <c r="GU261" s="245"/>
      <c r="GV261" s="243">
        <f t="shared" si="1269"/>
        <v>24.443975791592127</v>
      </c>
      <c r="GW261" s="243">
        <f t="shared" si="1502"/>
        <v>0.78791851044886452</v>
      </c>
      <c r="GX261" s="243">
        <f t="shared" si="1503"/>
        <v>20.850595191974911</v>
      </c>
      <c r="GY261" s="243">
        <f t="shared" si="1270"/>
        <v>11.978911490536275</v>
      </c>
      <c r="GZ261" s="243">
        <f t="shared" si="1504"/>
        <v>301.86856956151405</v>
      </c>
      <c r="HA261" s="244">
        <v>0</v>
      </c>
      <c r="HB261" s="244">
        <v>44</v>
      </c>
      <c r="HC261" s="244">
        <v>0</v>
      </c>
      <c r="HD261" s="244">
        <v>0</v>
      </c>
      <c r="HE261" s="244">
        <v>143.87</v>
      </c>
      <c r="HF261" s="243">
        <f t="shared" si="1505"/>
        <v>31.651400000000002</v>
      </c>
      <c r="HG261" s="243">
        <f t="shared" si="1271"/>
        <v>0</v>
      </c>
      <c r="HH261" s="244">
        <v>6.1120446954050003</v>
      </c>
      <c r="HI261" s="244">
        <v>139.57155395883299</v>
      </c>
      <c r="HJ261" s="243">
        <f t="shared" si="1272"/>
        <v>36.495941787793058</v>
      </c>
      <c r="HK261" s="243">
        <f t="shared" si="1273"/>
        <v>17.885047022101556</v>
      </c>
      <c r="HL261" s="243">
        <f t="shared" si="1274"/>
        <v>450.70318495695915</v>
      </c>
      <c r="HM261" s="244">
        <v>114.65</v>
      </c>
      <c r="HN261" s="243">
        <f t="shared" si="1506"/>
        <v>25.223000000000003</v>
      </c>
      <c r="HO261" s="243">
        <f t="shared" si="1275"/>
        <v>0</v>
      </c>
      <c r="HP261" s="244">
        <v>4.9435719721049898</v>
      </c>
      <c r="HQ261" s="244">
        <v>113.916538603028</v>
      </c>
      <c r="HR261" s="243">
        <f t="shared" si="1276"/>
        <v>29.397763365100396</v>
      </c>
      <c r="HS261" s="243">
        <f t="shared" si="1277"/>
        <v>14.406543697011671</v>
      </c>
      <c r="HT261" s="243">
        <f t="shared" si="1278"/>
        <v>363.04490116469407</v>
      </c>
      <c r="HU261" s="244">
        <v>61.22</v>
      </c>
      <c r="HV261" s="243">
        <f t="shared" si="1507"/>
        <v>13.468399999999999</v>
      </c>
      <c r="HW261" s="243">
        <f t="shared" si="1279"/>
        <v>0</v>
      </c>
      <c r="HX261" s="244">
        <v>2.5004292964850001</v>
      </c>
      <c r="HY261" s="244">
        <v>143.533612425532</v>
      </c>
      <c r="HZ261" s="243">
        <f t="shared" si="1280"/>
        <v>25.078916636093869</v>
      </c>
      <c r="IA261" s="243">
        <f t="shared" si="1281"/>
        <v>12.290067917905544</v>
      </c>
      <c r="IB261" s="243">
        <f t="shared" si="1282"/>
        <v>309.70971153121968</v>
      </c>
      <c r="IC261" s="244">
        <v>26.98</v>
      </c>
      <c r="ID261" s="243">
        <f t="shared" si="1508"/>
        <v>5.9356</v>
      </c>
      <c r="IE261" s="243">
        <f t="shared" si="1283"/>
        <v>0</v>
      </c>
      <c r="IF261" s="244">
        <v>1.1856795548400001</v>
      </c>
      <c r="IG261" s="244">
        <v>2.81539116903667</v>
      </c>
      <c r="IH261" s="243">
        <f t="shared" si="1284"/>
        <v>4.1945445163761024</v>
      </c>
      <c r="II261" s="243">
        <f t="shared" si="1285"/>
        <v>2.055560762012639</v>
      </c>
      <c r="IJ261" s="243">
        <f t="shared" si="1509"/>
        <v>51.800131202718497</v>
      </c>
      <c r="IK261" s="244">
        <v>30.77</v>
      </c>
      <c r="IL261" s="243">
        <f t="shared" si="1510"/>
        <v>6.7694000000000001</v>
      </c>
      <c r="IM261" s="243">
        <f t="shared" si="1286"/>
        <v>0</v>
      </c>
      <c r="IN261" s="244">
        <v>1.4133668686650001</v>
      </c>
      <c r="IO261" s="244">
        <v>62.657995117695997</v>
      </c>
      <c r="IP261" s="243">
        <f t="shared" si="1287"/>
        <v>11.545214022212098</v>
      </c>
      <c r="IQ261" s="243">
        <f t="shared" si="1288"/>
        <v>5.6577988004286546</v>
      </c>
      <c r="IR261" s="243">
        <f t="shared" si="1511"/>
        <v>142.5765297708021</v>
      </c>
      <c r="IS261" s="244">
        <v>0</v>
      </c>
      <c r="IT261" s="243">
        <f t="shared" si="1512"/>
        <v>0</v>
      </c>
      <c r="IU261" s="243">
        <f t="shared" si="1289"/>
        <v>0</v>
      </c>
      <c r="IV261" s="244">
        <v>0</v>
      </c>
      <c r="IW261" s="244">
        <v>0</v>
      </c>
      <c r="IX261" s="243">
        <f t="shared" si="1290"/>
        <v>0</v>
      </c>
      <c r="IY261" s="243">
        <f t="shared" si="1291"/>
        <v>0</v>
      </c>
      <c r="IZ261" s="243">
        <f t="shared" si="1513"/>
        <v>0</v>
      </c>
      <c r="JA261" s="244">
        <v>33.009374999999999</v>
      </c>
      <c r="JB261" s="243">
        <f t="shared" si="1514"/>
        <v>7.2620624999999999</v>
      </c>
      <c r="JC261" s="244">
        <v>239.90312499999999</v>
      </c>
      <c r="JD261" s="243">
        <f t="shared" si="1292"/>
        <v>0</v>
      </c>
      <c r="JE261" s="243">
        <f t="shared" si="1293"/>
        <v>31.83398317666709</v>
      </c>
      <c r="JF261" s="243">
        <f t="shared" si="1294"/>
        <v>15.600427283833353</v>
      </c>
      <c r="JG261" s="243">
        <f t="shared" si="1515"/>
        <v>393.1307675526005</v>
      </c>
      <c r="JH261" s="244">
        <v>0</v>
      </c>
      <c r="JI261" s="243">
        <f t="shared" si="1516"/>
        <v>0</v>
      </c>
      <c r="JJ261" s="244">
        <v>0</v>
      </c>
      <c r="JK261" s="243">
        <f t="shared" si="1295"/>
        <v>0</v>
      </c>
      <c r="JL261" s="243">
        <f t="shared" si="1296"/>
        <v>0</v>
      </c>
      <c r="JM261" s="243">
        <f t="shared" si="1297"/>
        <v>0</v>
      </c>
      <c r="JN261" s="243">
        <f t="shared" si="1517"/>
        <v>0</v>
      </c>
      <c r="JO261" s="244">
        <v>5.1964285714285703</v>
      </c>
      <c r="JP261" s="243">
        <f t="shared" si="1518"/>
        <v>1.1432142857142855</v>
      </c>
      <c r="JQ261" s="244">
        <v>6.3309523809523798</v>
      </c>
      <c r="JR261" s="243">
        <f t="shared" si="1298"/>
        <v>0</v>
      </c>
      <c r="JS261" s="243">
        <f t="shared" si="1299"/>
        <v>1.4396578763208807</v>
      </c>
      <c r="JT261" s="243">
        <f t="shared" si="1300"/>
        <v>0.70551265572080579</v>
      </c>
      <c r="JU261" s="243">
        <f t="shared" si="1519"/>
        <v>17.778918924164305</v>
      </c>
      <c r="JV261" s="244">
        <v>1.3442857142857201</v>
      </c>
      <c r="JW261" s="243">
        <f t="shared" si="1520"/>
        <v>0.29574285714285842</v>
      </c>
      <c r="JX261" s="244">
        <v>2.758</v>
      </c>
      <c r="JY261" s="243">
        <f t="shared" si="1301"/>
        <v>0</v>
      </c>
      <c r="JZ261" s="243">
        <f t="shared" si="1302"/>
        <v>0.49971263024050788</v>
      </c>
      <c r="KA261" s="243">
        <f t="shared" si="1303"/>
        <v>0.24488706008345429</v>
      </c>
      <c r="KB261" s="243">
        <f t="shared" si="1521"/>
        <v>6.1711539141030478</v>
      </c>
      <c r="KC261" s="244">
        <v>138.946666666667</v>
      </c>
      <c r="KD261" s="243">
        <f t="shared" si="1522"/>
        <v>30.568266666666741</v>
      </c>
      <c r="KE261" s="244">
        <v>69.493333333333297</v>
      </c>
      <c r="KF261" s="243">
        <f t="shared" si="1304"/>
        <v>0</v>
      </c>
      <c r="KG261" s="243">
        <f t="shared" si="1305"/>
        <v>27.156587922399417</v>
      </c>
      <c r="KH261" s="243">
        <f t="shared" si="1306"/>
        <v>13.308242729453324</v>
      </c>
      <c r="KI261" s="243">
        <f t="shared" si="1523"/>
        <v>335.36771678222368</v>
      </c>
      <c r="KJ261" s="244">
        <v>33.971188888888797</v>
      </c>
      <c r="KK261" s="243">
        <f t="shared" si="1524"/>
        <v>7.4736615555555357</v>
      </c>
      <c r="KL261" s="244">
        <v>32.9283111111111</v>
      </c>
      <c r="KM261" s="243">
        <f t="shared" si="1307"/>
        <v>0</v>
      </c>
      <c r="KN261" s="243">
        <f t="shared" si="1308"/>
        <v>8.4504244519168132</v>
      </c>
      <c r="KO261" s="243">
        <f t="shared" si="1309"/>
        <v>4.1411793003736133</v>
      </c>
      <c r="KP261" s="243">
        <f t="shared" si="1525"/>
        <v>104.35771836941504</v>
      </c>
      <c r="KQ261" s="243">
        <f t="shared" si="1526"/>
        <v>589.95794484127009</v>
      </c>
      <c r="KR261" s="243">
        <f t="shared" si="1526"/>
        <v>129.79074786507942</v>
      </c>
      <c r="KS261" s="243">
        <f t="shared" si="1527"/>
        <v>830.06390548702234</v>
      </c>
      <c r="KT261" s="243">
        <f t="shared" si="1528"/>
        <v>0</v>
      </c>
      <c r="KU261" s="243">
        <f t="shared" si="1529"/>
        <v>0</v>
      </c>
      <c r="KV261" s="243">
        <f t="shared" si="1530"/>
        <v>0</v>
      </c>
      <c r="KW261" s="243">
        <f t="shared" si="1531"/>
        <v>176.09274638512022</v>
      </c>
      <c r="KX261" s="243">
        <f t="shared" si="1532"/>
        <v>5.6761115955751205</v>
      </c>
      <c r="KY261" s="243">
        <f t="shared" si="1533"/>
        <v>150.20627587031731</v>
      </c>
      <c r="KZ261" s="243">
        <f t="shared" si="1534"/>
        <v>86.295267228924629</v>
      </c>
      <c r="LA261" s="243">
        <f t="shared" si="1534"/>
        <v>2174.6407341689005</v>
      </c>
      <c r="LB261" s="244">
        <v>92.44</v>
      </c>
      <c r="LC261" s="243">
        <f t="shared" si="1535"/>
        <v>20.3368</v>
      </c>
      <c r="LD261" s="243">
        <f t="shared" si="1310"/>
        <v>0</v>
      </c>
      <c r="LE261" s="243">
        <f t="shared" si="1536"/>
        <v>0</v>
      </c>
      <c r="LF261" s="243">
        <f t="shared" si="1537"/>
        <v>0</v>
      </c>
      <c r="LG261" s="244">
        <v>8.45216124649167</v>
      </c>
      <c r="LH261" s="243">
        <f t="shared" si="1311"/>
        <v>13.774272290853109</v>
      </c>
      <c r="LI261" s="243">
        <f t="shared" si="1538"/>
        <v>0.44399504395103778</v>
      </c>
      <c r="LJ261" s="243">
        <f t="shared" si="1539"/>
        <v>11.749388808485174</v>
      </c>
      <c r="LK261" s="243">
        <f t="shared" si="1312"/>
        <v>6.7501616768672399</v>
      </c>
      <c r="LL261" s="243">
        <f t="shared" si="1540"/>
        <v>170.10407425705441</v>
      </c>
      <c r="LM261" s="243">
        <f t="shared" si="1313"/>
        <v>0.54166666784117723</v>
      </c>
      <c r="LN261" s="244">
        <v>6.1545228937110799E-2</v>
      </c>
      <c r="LO261" s="243">
        <f t="shared" si="1541"/>
        <v>1.9838272432769494E-3</v>
      </c>
      <c r="LP261" s="243">
        <f t="shared" si="1542"/>
        <v>5.2497787819218517E-2</v>
      </c>
      <c r="LQ261" s="243">
        <f t="shared" si="1314"/>
        <v>3.0160594838914402E-2</v>
      </c>
      <c r="LR261" s="243">
        <f t="shared" si="1543"/>
        <v>0.7600469899406429</v>
      </c>
      <c r="LS261" s="244">
        <v>790.592539333334</v>
      </c>
      <c r="LT261" s="243">
        <f t="shared" si="1315"/>
        <v>89.828674566899238</v>
      </c>
      <c r="LU261" s="243">
        <f t="shared" si="1544"/>
        <v>2.8955058728495424</v>
      </c>
      <c r="LV261" s="243">
        <f t="shared" si="1545"/>
        <v>76.623432537938783</v>
      </c>
      <c r="LW261" s="243">
        <f t="shared" si="1316"/>
        <v>44.02106069501167</v>
      </c>
      <c r="LX261" s="243">
        <f t="shared" si="1546"/>
        <v>1109.3307295142938</v>
      </c>
      <c r="LY261" s="245">
        <f t="shared" si="1317"/>
        <v>752.85093496575894</v>
      </c>
      <c r="LZ261" s="244">
        <v>85.540399472339899</v>
      </c>
      <c r="MA261" s="249">
        <f t="shared" si="1547"/>
        <v>2.7572791230888773</v>
      </c>
      <c r="MB261" s="249">
        <f t="shared" si="1548"/>
        <v>72.96555426024716</v>
      </c>
      <c r="MC261" s="249">
        <f t="shared" si="1318"/>
        <v>41.919566721904943</v>
      </c>
      <c r="MD261" s="247">
        <f t="shared" si="1549"/>
        <v>1056.3730813920045</v>
      </c>
      <c r="ME261" s="250">
        <f t="shared" si="1550"/>
        <v>12710.116629335187</v>
      </c>
      <c r="MF261" s="251">
        <f t="shared" si="1597"/>
        <v>3847.3828971873841</v>
      </c>
      <c r="MG261" s="252" t="e">
        <f t="shared" si="1551"/>
        <v>#REF!</v>
      </c>
      <c r="MH261" s="252" t="e">
        <f t="shared" si="1598"/>
        <v>#REF!</v>
      </c>
      <c r="MI261" s="252">
        <f t="shared" si="1552"/>
        <v>790.592539333334</v>
      </c>
      <c r="MJ261" s="252">
        <f t="shared" si="1553"/>
        <v>752.85093496575894</v>
      </c>
      <c r="MK261" s="252">
        <f t="shared" si="1599"/>
        <v>1111.1823333333334</v>
      </c>
      <c r="ML261" s="252">
        <f t="shared" si="1554"/>
        <v>826.3</v>
      </c>
      <c r="MM261" s="252">
        <f t="shared" si="1555"/>
        <v>0</v>
      </c>
      <c r="MN261" s="252">
        <f t="shared" si="1556"/>
        <v>462.63236000000001</v>
      </c>
      <c r="MO261" s="252">
        <f t="shared" si="1557"/>
        <v>88.201830191250536</v>
      </c>
      <c r="MP261" s="253">
        <f t="shared" si="1558"/>
        <v>2.2083600047884473</v>
      </c>
      <c r="MQ261" s="254">
        <f t="shared" si="1600"/>
        <v>0</v>
      </c>
      <c r="MR261" s="255">
        <f t="shared" si="1559"/>
        <v>0</v>
      </c>
      <c r="MS261" s="255">
        <f t="shared" si="1601"/>
        <v>0</v>
      </c>
      <c r="MT261" s="255">
        <f t="shared" si="1602"/>
        <v>1081.7739792081441</v>
      </c>
      <c r="MU261" s="255">
        <f t="shared" si="1319"/>
        <v>34.869521619850417</v>
      </c>
      <c r="MV261" s="255">
        <f t="shared" si="1560"/>
        <v>1125.7526376570818</v>
      </c>
      <c r="MW261" s="255" t="e">
        <f t="shared" si="1320"/>
        <v>#REF!</v>
      </c>
      <c r="MX261" s="255" t="e">
        <f t="shared" si="1321"/>
        <v>#REF!</v>
      </c>
      <c r="MY261" s="256" t="e">
        <f t="shared" si="1561"/>
        <v>#REF!</v>
      </c>
      <c r="MZ261" s="254">
        <f t="shared" si="1562"/>
        <v>657.66515545881953</v>
      </c>
      <c r="NA261" s="255">
        <f t="shared" si="1322"/>
        <v>741.1886302020896</v>
      </c>
      <c r="NB261" s="255">
        <f t="shared" si="1563"/>
        <v>2.1936309816203914</v>
      </c>
      <c r="NC261" s="255">
        <f t="shared" si="1323"/>
        <v>2.7201024172092851</v>
      </c>
      <c r="ND261" s="255">
        <f t="shared" si="1564"/>
        <v>667.00581400883959</v>
      </c>
      <c r="NE261" s="255">
        <f t="shared" si="1630"/>
        <v>0.98599613623473414</v>
      </c>
      <c r="NF261" s="256">
        <f t="shared" si="1603"/>
        <v>3.2887734042919749E-3</v>
      </c>
      <c r="NG261" s="257">
        <f t="shared" si="1604"/>
        <v>1.1260108149188413</v>
      </c>
      <c r="NH261" s="254">
        <f t="shared" si="1565"/>
        <v>1584.6357738961367</v>
      </c>
      <c r="NI261" s="255">
        <f t="shared" si="1324"/>
        <v>1785.884517180946</v>
      </c>
      <c r="NJ261" s="255" t="e">
        <f t="shared" si="1566"/>
        <v>#REF!</v>
      </c>
      <c r="NK261" s="255" t="e">
        <f t="shared" si="1325"/>
        <v>#REF!</v>
      </c>
      <c r="NL261" s="255">
        <f t="shared" si="1567"/>
        <v>1699.0814610367361</v>
      </c>
      <c r="NM261" s="255">
        <f t="shared" si="1605"/>
        <v>0.93264261322069419</v>
      </c>
      <c r="NN261" s="256" t="e">
        <f t="shared" si="1606"/>
        <v>#REF!</v>
      </c>
      <c r="NO261" s="257" t="e">
        <f t="shared" si="1631"/>
        <v>#REF!</v>
      </c>
      <c r="NP261" s="254">
        <f t="shared" si="1568"/>
        <v>150.22752944604949</v>
      </c>
      <c r="NQ261" s="255">
        <f t="shared" si="1326"/>
        <v>169.30642568569777</v>
      </c>
      <c r="NR261" s="255">
        <f t="shared" si="1569"/>
        <v>132.12169647177134</v>
      </c>
      <c r="NS261" s="255">
        <f t="shared" si="1327"/>
        <v>163.83090362499647</v>
      </c>
      <c r="NT261" s="255">
        <f t="shared" si="1570"/>
        <v>1414.8766829092128</v>
      </c>
      <c r="NU261" s="255">
        <f t="shared" si="1571"/>
        <v>0.10617711865684128</v>
      </c>
      <c r="NV261" s="256">
        <f t="shared" si="1572"/>
        <v>9.3380361742981019E-2</v>
      </c>
      <c r="NW261" s="257">
        <f t="shared" si="1328"/>
        <v>1.0358957808877343</v>
      </c>
      <c r="NX261" s="254">
        <f t="shared" si="1573"/>
        <v>41.517210344569271</v>
      </c>
      <c r="NY261" s="255">
        <f t="shared" si="1329"/>
        <v>46.789896058329568</v>
      </c>
      <c r="NZ261" s="255">
        <f t="shared" si="1574"/>
        <v>0.15155190437471197</v>
      </c>
      <c r="OA261" s="255">
        <f t="shared" si="1330"/>
        <v>0.18792436142464283</v>
      </c>
      <c r="OB261" s="255">
        <f t="shared" si="1575"/>
        <v>46.081589013378341</v>
      </c>
      <c r="OC261" s="255">
        <f t="shared" si="1607"/>
        <v>0.90095005909010761</v>
      </c>
      <c r="OD261" s="256">
        <f t="shared" si="1608"/>
        <v>3.2887734042919754E-3</v>
      </c>
      <c r="OE261" s="257">
        <f t="shared" si="1609"/>
        <v>1.1152099631214738</v>
      </c>
      <c r="OF261" s="254">
        <f t="shared" si="1576"/>
        <v>97.702679661732702</v>
      </c>
      <c r="OG261" s="255">
        <f t="shared" si="1331"/>
        <v>110.11091997877276</v>
      </c>
      <c r="OH261" s="255">
        <f t="shared" si="1577"/>
        <v>3.0262826724283243</v>
      </c>
      <c r="OI261" s="255">
        <f t="shared" si="1332"/>
        <v>3.7525905138111222</v>
      </c>
      <c r="OJ261" s="255">
        <f t="shared" si="1578"/>
        <v>920.18582626547345</v>
      </c>
      <c r="OK261" s="255">
        <f t="shared" si="1632"/>
        <v>0.10617711865684128</v>
      </c>
      <c r="OL261" s="256">
        <f t="shared" si="1643"/>
        <v>3.2887734042919741E-3</v>
      </c>
      <c r="OM261" s="257">
        <f t="shared" si="1644"/>
        <v>1.0142737996864488</v>
      </c>
      <c r="ON261" s="280">
        <f t="shared" si="1645"/>
        <v>1175.9836717741091</v>
      </c>
      <c r="OO261" s="254">
        <f t="shared" si="1579"/>
        <v>0</v>
      </c>
      <c r="OP261" s="255">
        <f t="shared" si="1333"/>
        <v>0</v>
      </c>
      <c r="OQ261" s="255">
        <f t="shared" si="1580"/>
        <v>0</v>
      </c>
      <c r="OR261" s="255">
        <f t="shared" si="1334"/>
        <v>0</v>
      </c>
      <c r="OS261" s="255">
        <f t="shared" si="1581"/>
        <v>0</v>
      </c>
      <c r="OT261" s="255"/>
      <c r="OU261" s="256"/>
      <c r="OV261" s="257"/>
      <c r="OW261" s="280"/>
      <c r="OX261" s="254">
        <f t="shared" si="1582"/>
        <v>821.52396632649527</v>
      </c>
      <c r="OY261" s="255">
        <f t="shared" si="1335"/>
        <v>925.85751004996018</v>
      </c>
      <c r="OZ261" s="255">
        <f t="shared" si="1583"/>
        <v>4.3173792199392595</v>
      </c>
      <c r="PA261" s="255">
        <f t="shared" si="1336"/>
        <v>5.3535502327246816</v>
      </c>
      <c r="PB261" s="255">
        <f t="shared" si="1584"/>
        <v>1312.7627504846992</v>
      </c>
      <c r="PC261" s="255">
        <f t="shared" si="1672"/>
        <v>0.62579774298377344</v>
      </c>
      <c r="PD261" s="259">
        <f t="shared" si="1337"/>
        <v>3.2887734042919741E-3</v>
      </c>
      <c r="PE261" s="257">
        <f t="shared" si="1673"/>
        <v>1.0802656189759694</v>
      </c>
      <c r="PF261" s="254">
        <f t="shared" si="1338"/>
        <v>10.429087693034365</v>
      </c>
      <c r="PG261" s="255">
        <f t="shared" si="1339"/>
        <v>11.753581830049729</v>
      </c>
      <c r="PH261" s="255">
        <f t="shared" si="1585"/>
        <v>0.32303481832778275</v>
      </c>
      <c r="PI261" s="255">
        <f t="shared" si="1340"/>
        <v>0.40056317472645059</v>
      </c>
      <c r="PJ261" s="255">
        <f t="shared" si="1341"/>
        <v>98.223495080645762</v>
      </c>
      <c r="PK261" s="255">
        <f t="shared" si="1610"/>
        <v>0.10617711866668592</v>
      </c>
      <c r="PL261" s="259">
        <f t="shared" si="1611"/>
        <v>3.2887734045969055E-3</v>
      </c>
      <c r="PM261" s="257">
        <f t="shared" si="1612"/>
        <v>1.0142737996877724</v>
      </c>
      <c r="PN261" s="254">
        <f t="shared" si="1342"/>
        <v>0.26111907312795374</v>
      </c>
      <c r="PO261" s="255">
        <f t="shared" si="1343"/>
        <v>0.29428119541520387</v>
      </c>
      <c r="PP261" s="255">
        <f t="shared" si="1586"/>
        <v>8.088008734085694E-3</v>
      </c>
      <c r="PQ261" s="255">
        <f t="shared" si="1344"/>
        <v>1.0029130830266261E-2</v>
      </c>
      <c r="PR261" s="255">
        <f t="shared" si="1345"/>
        <v>2.4592781986076102</v>
      </c>
      <c r="PS261" s="255">
        <f t="shared" si="1613"/>
        <v>0.10617711866668589</v>
      </c>
      <c r="PT261" s="259">
        <f t="shared" si="1614"/>
        <v>3.2887734045969051E-3</v>
      </c>
      <c r="PU261" s="257">
        <f t="shared" si="1615"/>
        <v>1.0142737996877724</v>
      </c>
      <c r="PV261" s="254">
        <f t="shared" si="1346"/>
        <v>105.87247997590741</v>
      </c>
      <c r="PW261" s="255">
        <f t="shared" si="1347"/>
        <v>119.31828493284765</v>
      </c>
      <c r="PX261" s="255">
        <f t="shared" si="1348"/>
        <v>0.35128929556691774</v>
      </c>
      <c r="PY261" s="255">
        <f t="shared" si="1349"/>
        <v>0.43559872650297798</v>
      </c>
      <c r="PZ261" s="255">
        <f t="shared" si="1350"/>
        <v>106.81468510675496</v>
      </c>
      <c r="QA261" s="255">
        <f t="shared" si="1587"/>
        <v>0.99117906746711959</v>
      </c>
      <c r="QB261" s="259">
        <f t="shared" si="1351"/>
        <v>3.2887734042919741E-3</v>
      </c>
      <c r="QC261" s="257">
        <f t="shared" si="1588"/>
        <v>1.1266690471853542</v>
      </c>
      <c r="QD261" s="254">
        <f t="shared" si="1352"/>
        <v>235.92432613420939</v>
      </c>
      <c r="QE261" s="255">
        <f t="shared" si="1353"/>
        <v>265.88671555325396</v>
      </c>
      <c r="QF261" s="255">
        <f t="shared" si="1354"/>
        <v>0.78791851044886452</v>
      </c>
      <c r="QG261" s="255">
        <f t="shared" si="1355"/>
        <v>0.97701895295659202</v>
      </c>
      <c r="QH261" s="255">
        <f t="shared" si="1356"/>
        <v>239.57822981072545</v>
      </c>
      <c r="QI261" s="255">
        <f t="shared" si="1616"/>
        <v>0.98474859890482225</v>
      </c>
      <c r="QJ261" s="259">
        <f t="shared" si="1617"/>
        <v>3.2887734042919745E-3</v>
      </c>
      <c r="QK261" s="257">
        <f t="shared" si="1618"/>
        <v>1.1258523776779423</v>
      </c>
      <c r="QL261" s="254">
        <f t="shared" si="1357"/>
        <v>903.00034926813669</v>
      </c>
      <c r="QM261" s="255">
        <f t="shared" si="1358"/>
        <v>1017.68139362519</v>
      </c>
      <c r="QN261" s="255">
        <f t="shared" si="1359"/>
        <v>5.6761115955751205</v>
      </c>
      <c r="QO261" s="255">
        <f t="shared" si="1360"/>
        <v>7.0383783785131495</v>
      </c>
      <c r="QP261" s="255">
        <f t="shared" si="1589"/>
        <v>1725.9053445784923</v>
      </c>
      <c r="QQ261" s="255">
        <f t="shared" si="1590"/>
        <v>0.52320386636769534</v>
      </c>
      <c r="QR261" s="259">
        <f t="shared" si="1361"/>
        <v>3.2887734042919741E-3</v>
      </c>
      <c r="QS261" s="257">
        <f t="shared" si="1591"/>
        <v>1.0672361966457273</v>
      </c>
      <c r="QT261" s="254">
        <f t="shared" si="1362"/>
        <v>127.11105434635191</v>
      </c>
      <c r="QU261" s="255">
        <f t="shared" si="1363"/>
        <v>143.2541582483386</v>
      </c>
      <c r="QV261" s="255">
        <f t="shared" si="1364"/>
        <v>0.44399504395103778</v>
      </c>
      <c r="QW261" s="255">
        <f t="shared" si="1365"/>
        <v>0.55055385449928684</v>
      </c>
      <c r="QX261" s="255">
        <f t="shared" si="1366"/>
        <v>135.00323353734476</v>
      </c>
      <c r="QY261" s="255">
        <f t="shared" si="1619"/>
        <v>0.94154081362199593</v>
      </c>
      <c r="QZ261" s="259">
        <f t="shared" si="1620"/>
        <v>3.2887734042919745E-3</v>
      </c>
      <c r="RA261" s="257">
        <f t="shared" si="1621"/>
        <v>1.1203649889470235</v>
      </c>
      <c r="RB261" s="254">
        <f t="shared" si="1367"/>
        <v>6.4047301139446594E-2</v>
      </c>
      <c r="RC261" s="255">
        <f t="shared" si="1368"/>
        <v>7.2181308384156317E-2</v>
      </c>
      <c r="RD261" s="255">
        <f t="shared" si="1592"/>
        <v>1.9838272432769494E-3</v>
      </c>
      <c r="RE261" s="255">
        <f t="shared" si="1369"/>
        <v>2.4599457816634174E-3</v>
      </c>
      <c r="RF261" s="255">
        <f t="shared" si="1370"/>
        <v>0.60321189677828801</v>
      </c>
      <c r="RG261" s="255">
        <f t="shared" si="1622"/>
        <v>0.1061771186568413</v>
      </c>
      <c r="RH261" s="259">
        <f t="shared" si="1623"/>
        <v>3.2887734042919745E-3</v>
      </c>
      <c r="RI261" s="257">
        <f t="shared" si="1624"/>
        <v>1.0142737996864488</v>
      </c>
      <c r="RJ261" s="254">
        <f t="shared" si="1371"/>
        <v>93.480587696285312</v>
      </c>
      <c r="RK261" s="255">
        <f t="shared" si="1372"/>
        <v>105.35262233371354</v>
      </c>
      <c r="RL261" s="255">
        <f t="shared" si="1593"/>
        <v>2.8955058728495424</v>
      </c>
      <c r="RM261" s="255">
        <f t="shared" si="1373"/>
        <v>3.5904272823334327</v>
      </c>
      <c r="RN261" s="255">
        <f t="shared" si="1374"/>
        <v>880.42121390023328</v>
      </c>
      <c r="RO261" s="255">
        <f t="shared" si="1625"/>
        <v>0.10617711865684129</v>
      </c>
      <c r="RP261" s="259">
        <f t="shared" si="1626"/>
        <v>3.2887734042919741E-3</v>
      </c>
      <c r="RQ261" s="257">
        <f t="shared" si="1627"/>
        <v>1.0142737996864488</v>
      </c>
      <c r="RR261" s="254">
        <f t="shared" si="1375"/>
        <v>89.01797619750154</v>
      </c>
      <c r="RS261" s="255">
        <f t="shared" si="1376"/>
        <v>100.32325917458424</v>
      </c>
      <c r="RT261" s="255">
        <f t="shared" si="1594"/>
        <v>2.7572791230888773</v>
      </c>
      <c r="RU261" s="255">
        <f t="shared" si="1377"/>
        <v>3.4190261126302079</v>
      </c>
      <c r="RV261" s="255">
        <f t="shared" si="1378"/>
        <v>838.39133443809874</v>
      </c>
      <c r="RW261" s="255">
        <f t="shared" si="1633"/>
        <v>0.10617711865684132</v>
      </c>
      <c r="RX261" s="259">
        <f t="shared" si="1634"/>
        <v>3.2887734042919745E-3</v>
      </c>
      <c r="RY261" s="257">
        <f t="shared" si="1635"/>
        <v>1.0142737996864488</v>
      </c>
      <c r="RZ261" s="281">
        <f t="shared" si="1646"/>
        <v>1071.4515391499506</v>
      </c>
      <c r="SA261" s="242" t="e">
        <f t="shared" si="1379"/>
        <v>#REF!</v>
      </c>
      <c r="SB261" s="242">
        <f t="shared" si="1380"/>
        <v>0.35413040129197559</v>
      </c>
      <c r="SC261" s="242">
        <f t="shared" si="1381"/>
        <v>0.46304541405681721</v>
      </c>
      <c r="SD261" s="242">
        <f t="shared" si="1382"/>
        <v>2.3419409225550952E-2</v>
      </c>
      <c r="SE261" s="242">
        <f t="shared" si="1383"/>
        <v>0.33034897655787637</v>
      </c>
      <c r="SF261" s="262">
        <f t="shared" si="1647"/>
        <v>0.85324457513181873</v>
      </c>
      <c r="SG261" s="242">
        <f t="shared" si="1384"/>
        <v>0</v>
      </c>
      <c r="SH261" s="262">
        <f t="shared" si="1636"/>
        <v>0</v>
      </c>
      <c r="SI261" s="242">
        <f t="shared" si="1385"/>
        <v>0.57837421239973397</v>
      </c>
      <c r="SJ261" s="242">
        <f t="shared" si="1386"/>
        <v>3.1543915170289719E-2</v>
      </c>
      <c r="SK261" s="242">
        <f t="shared" si="1387"/>
        <v>7.0999165978144073E-4</v>
      </c>
      <c r="SL261" s="242">
        <f t="shared" si="1388"/>
        <v>5.6896786882860394E-2</v>
      </c>
      <c r="SM261" s="242">
        <f t="shared" si="1389"/>
        <v>0.12710873343983969</v>
      </c>
      <c r="SN261" s="242">
        <f t="shared" si="1390"/>
        <v>0.7178230658639162</v>
      </c>
      <c r="SO261" s="242">
        <f t="shared" si="1391"/>
        <v>7.0134848308083669E-2</v>
      </c>
      <c r="SP261" s="242">
        <f t="shared" si="1392"/>
        <v>2.0285475993728978E-4</v>
      </c>
      <c r="SQ261" s="242">
        <f t="shared" si="1393"/>
        <v>0.28217097107277006</v>
      </c>
      <c r="SR261" s="242">
        <f t="shared" si="1394"/>
        <v>0.30103646374693804</v>
      </c>
      <c r="SS261" s="242" t="e">
        <f t="shared" si="1395"/>
        <v>#REF!</v>
      </c>
      <c r="ST261" s="242" t="e">
        <f t="shared" si="1396"/>
        <v>#REF!</v>
      </c>
      <c r="SU261" s="242" t="e">
        <f t="shared" si="1628"/>
        <v>#REF!</v>
      </c>
      <c r="SV261" s="242" t="e">
        <f t="shared" si="1629"/>
        <v>#REF!</v>
      </c>
      <c r="SW261" s="242" t="e">
        <f t="shared" si="1397"/>
        <v>#REF!</v>
      </c>
      <c r="SX261" s="242" t="e">
        <f t="shared" si="1397"/>
        <v>#REF!</v>
      </c>
      <c r="SY261" s="242" t="e">
        <f t="shared" si="1397"/>
        <v>#REF!</v>
      </c>
      <c r="SZ261" s="263" t="e">
        <f t="shared" si="1222"/>
        <v>#REF!</v>
      </c>
      <c r="TA261" s="264">
        <f t="shared" si="1398"/>
        <v>3131.542492</v>
      </c>
      <c r="TB261" s="264">
        <f t="shared" si="1399"/>
        <v>1254.2920449999999</v>
      </c>
      <c r="TC261" s="264">
        <f t="shared" si="1400"/>
        <v>1782.7298700000001</v>
      </c>
      <c r="TD261" s="264">
        <f t="shared" si="1401"/>
        <v>83.752410000000012</v>
      </c>
      <c r="TE261" s="264">
        <f t="shared" si="1401"/>
        <v>1159.4301169999999</v>
      </c>
      <c r="TF261" s="264">
        <f t="shared" si="1648"/>
        <v>0</v>
      </c>
      <c r="TG261" s="264">
        <f t="shared" si="1403"/>
        <v>2135.2876339999998</v>
      </c>
      <c r="TH261" s="264">
        <f t="shared" si="1404"/>
        <v>124.033331</v>
      </c>
      <c r="TI261" s="264">
        <f t="shared" si="1405"/>
        <v>2.791747</v>
      </c>
      <c r="TJ261" s="264">
        <f t="shared" si="1406"/>
        <v>201.404605</v>
      </c>
      <c r="TK261" s="264">
        <f t="shared" si="1407"/>
        <v>450.26890900000001</v>
      </c>
      <c r="TL261" s="264">
        <f t="shared" si="1408"/>
        <v>2682.4700459999999</v>
      </c>
      <c r="TM261" s="264">
        <f t="shared" si="1409"/>
        <v>249.661946</v>
      </c>
      <c r="TN261" s="264">
        <f t="shared" si="1410"/>
        <v>0.79764200000000007</v>
      </c>
      <c r="TO261" s="264">
        <f t="shared" si="1411"/>
        <v>1109.5200219999999</v>
      </c>
      <c r="TP261" s="264">
        <f t="shared" si="1411"/>
        <v>1056.551608</v>
      </c>
      <c r="TQ261" s="264"/>
      <c r="TR261" s="264"/>
      <c r="TS261" s="264" t="e">
        <f t="shared" si="1412"/>
        <v>#REF!</v>
      </c>
      <c r="TT261" s="264">
        <f t="shared" si="1413"/>
        <v>1412.34640773667</v>
      </c>
      <c r="TU261" s="264">
        <f t="shared" si="1414"/>
        <v>1846.7223507955389</v>
      </c>
      <c r="TV261" s="264">
        <f t="shared" si="1415"/>
        <v>93.401522067434556</v>
      </c>
      <c r="TW261" s="264">
        <f t="shared" si="1415"/>
        <v>1175.979590240494</v>
      </c>
      <c r="TX261" s="264">
        <f t="shared" si="1416"/>
        <v>0</v>
      </c>
      <c r="TY261" s="264">
        <f t="shared" si="1417"/>
        <v>2306.677817634743</v>
      </c>
      <c r="TZ261" s="264">
        <f t="shared" si="1418"/>
        <v>125.80375792130116</v>
      </c>
      <c r="UA261" s="264">
        <f t="shared" si="1419"/>
        <v>2.8315958374569399</v>
      </c>
      <c r="UB261" s="264">
        <f t="shared" si="1420"/>
        <v>226.91633441409266</v>
      </c>
      <c r="UC261" s="264">
        <f t="shared" si="1421"/>
        <v>506.93632179210306</v>
      </c>
      <c r="UD261" s="264">
        <f t="shared" si="1422"/>
        <v>2862.8291295091294</v>
      </c>
      <c r="UE261" s="264">
        <f t="shared" si="1423"/>
        <v>279.71250337078237</v>
      </c>
      <c r="UF261" s="264">
        <f t="shared" si="1424"/>
        <v>0.80902738212949843</v>
      </c>
      <c r="UG261" s="264">
        <f t="shared" si="1425"/>
        <v>1125.3570885421323</v>
      </c>
      <c r="UH261" s="264">
        <f t="shared" si="1425"/>
        <v>1071.6326140109875</v>
      </c>
      <c r="UI261" s="191"/>
      <c r="UJ261" s="282" t="e">
        <f t="shared" si="1649"/>
        <v>#REF!</v>
      </c>
      <c r="UK261" s="282">
        <f t="shared" si="1650"/>
        <v>1041.1379999999999</v>
      </c>
      <c r="UL261" s="283" t="e">
        <f t="shared" si="1651"/>
        <v>#REF!</v>
      </c>
      <c r="UM261" s="284">
        <f>904.66+904.66</f>
        <v>1809.32</v>
      </c>
      <c r="UN261" s="282">
        <f t="shared" si="1652"/>
        <v>1899.7860000000001</v>
      </c>
      <c r="UO261" s="283">
        <f t="shared" si="1653"/>
        <v>1.8247206422203399</v>
      </c>
      <c r="UP261" s="283" t="e">
        <f t="shared" si="1656"/>
        <v>#REF!</v>
      </c>
      <c r="UQ261" s="283" t="e">
        <f t="shared" si="1654"/>
        <v>#REF!</v>
      </c>
      <c r="UR261" s="285" t="e">
        <f t="shared" si="1655"/>
        <v>#REF!</v>
      </c>
      <c r="US261" s="293"/>
      <c r="UT261" s="282"/>
      <c r="UU261" s="283"/>
      <c r="UV261" s="290"/>
      <c r="UW261" s="282"/>
      <c r="UX261" s="283"/>
      <c r="UY261" s="283"/>
      <c r="UZ261" s="283"/>
      <c r="VA261" s="285"/>
      <c r="VB261" s="128">
        <v>4.7119999999999997</v>
      </c>
      <c r="VC261" s="129">
        <v>1.0474678672663955</v>
      </c>
      <c r="VD261" s="130">
        <f t="shared" si="1674"/>
        <v>4.9356685905592554</v>
      </c>
      <c r="VE261" s="128">
        <f>'[1]17% Управителю (Форма)'!CD9</f>
        <v>0.54</v>
      </c>
      <c r="VF261" s="128">
        <f>'[1]17% Управителю (Форма)'!CD10</f>
        <v>0.42</v>
      </c>
      <c r="VG261" s="128">
        <f>'[1]17% Управителю (Форма)'!CD11</f>
        <v>0.41</v>
      </c>
      <c r="VH261" s="128">
        <f>'[1]17% Управителю (Форма)'!CD12</f>
        <v>1.7999999999999999E-2</v>
      </c>
      <c r="VI261" s="128">
        <f>'[1]17% Управителю (Форма)'!CD13</f>
        <v>0.25900000000000001</v>
      </c>
      <c r="VJ261" s="128">
        <f t="shared" si="1660"/>
        <v>0.27129417762199642</v>
      </c>
      <c r="VK261" s="128">
        <f>'[1]17% Управителю (Форма)'!CD14</f>
        <v>2.8000000000000001E-2</v>
      </c>
      <c r="VL261" s="128">
        <v>0.41</v>
      </c>
      <c r="VM261" s="131">
        <v>1.9E-2</v>
      </c>
      <c r="VN261" s="128">
        <v>2E-3</v>
      </c>
      <c r="VO261" s="132">
        <v>2.4E-2</v>
      </c>
      <c r="VP261" s="128">
        <v>1.4E-2</v>
      </c>
      <c r="VQ261" s="128">
        <v>0.63500000000000001</v>
      </c>
      <c r="VR261" s="128">
        <v>0.06</v>
      </c>
      <c r="VS261" s="128">
        <v>1E-3</v>
      </c>
      <c r="VT261" s="128">
        <v>0.26700000000000002</v>
      </c>
      <c r="VU261" s="128">
        <v>0.25</v>
      </c>
      <c r="VV261" s="128">
        <v>0.57099999999999995</v>
      </c>
    </row>
    <row r="262" spans="1:594" ht="23.1" customHeight="1" thickBot="1" x14ac:dyDescent="0.35">
      <c r="A262" s="275">
        <v>18</v>
      </c>
      <c r="B262" s="298" t="s">
        <v>227</v>
      </c>
      <c r="C262" s="291" t="s">
        <v>209</v>
      </c>
      <c r="D262" s="267">
        <v>1881.55</v>
      </c>
      <c r="E262" s="239"/>
      <c r="F262" s="240">
        <f t="shared" si="1426"/>
        <v>1881.55</v>
      </c>
      <c r="G262" s="287">
        <v>1685.6</v>
      </c>
      <c r="H262" s="268">
        <f>1371</f>
        <v>1371</v>
      </c>
      <c r="I262" s="269">
        <v>3.2324000000000002</v>
      </c>
      <c r="J262" s="269">
        <v>4.0305</v>
      </c>
      <c r="K262" s="269">
        <f t="shared" si="1640"/>
        <v>2.5365000000000002</v>
      </c>
      <c r="L262" s="269">
        <f t="shared" si="1221"/>
        <v>2.8456000000000001</v>
      </c>
      <c r="M262" s="269">
        <v>0.76590000000000003</v>
      </c>
      <c r="N262" s="269">
        <v>0.30909999999999999</v>
      </c>
      <c r="O262" s="269">
        <v>0.38679999999999998</v>
      </c>
      <c r="P262" s="269">
        <v>1.46E-2</v>
      </c>
      <c r="Q262" s="269">
        <v>0.47770000000000001</v>
      </c>
      <c r="R262" s="269">
        <v>0</v>
      </c>
      <c r="S262" s="269">
        <v>0.53849999999999998</v>
      </c>
      <c r="T262" s="269">
        <v>2.3900000000000001E-2</v>
      </c>
      <c r="U262" s="269">
        <v>5.9999999999999995E-4</v>
      </c>
      <c r="V262" s="269">
        <v>2.98E-2</v>
      </c>
      <c r="W262" s="269">
        <v>9.74E-2</v>
      </c>
      <c r="X262" s="269">
        <v>0.66930000000000001</v>
      </c>
      <c r="Y262" s="269">
        <v>9.4700000000000006E-2</v>
      </c>
      <c r="Z262" s="269">
        <v>4.0000000000000002E-4</v>
      </c>
      <c r="AA262" s="269">
        <v>0.3014</v>
      </c>
      <c r="AB262" s="269">
        <v>0.32040000000000002</v>
      </c>
      <c r="AC262" s="244">
        <v>222.86</v>
      </c>
      <c r="AD262" s="243">
        <f t="shared" si="1661"/>
        <v>49.029200000000003</v>
      </c>
      <c r="AE262" s="243">
        <f t="shared" si="1223"/>
        <v>0</v>
      </c>
      <c r="AF262" s="243">
        <f t="shared" si="1427"/>
        <v>0</v>
      </c>
      <c r="AG262" s="243">
        <f t="shared" si="1428"/>
        <v>0</v>
      </c>
      <c r="AH262" s="244">
        <v>5.9157181518749997</v>
      </c>
      <c r="AI262" s="243">
        <f t="shared" si="1224"/>
        <v>31.564739539272654</v>
      </c>
      <c r="AJ262" s="243">
        <f t="shared" si="1429"/>
        <v>1.0174467023095584</v>
      </c>
      <c r="AK262" s="243">
        <f t="shared" si="1430"/>
        <v>26.92457283073718</v>
      </c>
      <c r="AL262" s="243">
        <f t="shared" si="1225"/>
        <v>15.468482884557384</v>
      </c>
      <c r="AM262" s="243">
        <f t="shared" si="1431"/>
        <v>389.80576869084604</v>
      </c>
      <c r="AN262" s="244">
        <v>523.82000000000005</v>
      </c>
      <c r="AO262" s="244">
        <v>115.24039999999999</v>
      </c>
      <c r="AP262" s="243">
        <f t="shared" si="1432"/>
        <v>0</v>
      </c>
      <c r="AQ262" s="243">
        <f t="shared" si="1433"/>
        <v>0</v>
      </c>
      <c r="AR262" s="243">
        <f t="shared" si="1434"/>
        <v>0</v>
      </c>
      <c r="AS262" s="244">
        <v>66.619442993250004</v>
      </c>
      <c r="AT262" s="244" t="e">
        <f t="shared" si="1226"/>
        <v>#REF!</v>
      </c>
      <c r="AU262" s="243">
        <f t="shared" si="1227"/>
        <v>80.180727506124683</v>
      </c>
      <c r="AV262" s="243">
        <f t="shared" si="1435"/>
        <v>2.5845173437400617</v>
      </c>
      <c r="AW262" s="243">
        <f t="shared" si="1436"/>
        <v>68.393779542332055</v>
      </c>
      <c r="AX262" s="243">
        <f t="shared" si="1228"/>
        <v>39.29302852496874</v>
      </c>
      <c r="AY262" s="243">
        <f t="shared" si="1437"/>
        <v>990.18431882921209</v>
      </c>
      <c r="AZ262" s="244">
        <v>89</v>
      </c>
      <c r="BA262" s="243">
        <f t="shared" si="1438"/>
        <v>453.64783333333327</v>
      </c>
      <c r="BB262" s="243">
        <f t="shared" si="1439"/>
        <v>47.308988333333332</v>
      </c>
      <c r="BC262" s="243">
        <f t="shared" si="1440"/>
        <v>37.84719066666667</v>
      </c>
      <c r="BD262" s="243">
        <f t="shared" si="1441"/>
        <v>9.4617976666666621</v>
      </c>
      <c r="BE262" s="244">
        <v>17.740870624999999</v>
      </c>
      <c r="BF262" s="243">
        <f t="shared" si="1442"/>
        <v>14.1926965</v>
      </c>
      <c r="BG262" s="243">
        <f t="shared" si="1443"/>
        <v>3.5481741249999992</v>
      </c>
      <c r="BH262" s="243">
        <f t="shared" si="1229"/>
        <v>58.935448896039439</v>
      </c>
      <c r="BI262" s="243">
        <f t="shared" si="1444"/>
        <v>1.8997045121757585</v>
      </c>
      <c r="BJ262" s="243">
        <f t="shared" si="1445"/>
        <v>50.271657845910674</v>
      </c>
      <c r="BK262" s="243">
        <f t="shared" si="1230"/>
        <v>28.881657059385304</v>
      </c>
      <c r="BL262" s="243">
        <f t="shared" si="1446"/>
        <v>727.81775789650976</v>
      </c>
      <c r="BM262" s="244">
        <v>9.84</v>
      </c>
      <c r="BN262" s="243">
        <f t="shared" si="1447"/>
        <v>2.1648000000000001</v>
      </c>
      <c r="BO262" s="243">
        <f t="shared" si="1231"/>
        <v>0</v>
      </c>
      <c r="BP262" s="243">
        <f t="shared" si="1448"/>
        <v>0</v>
      </c>
      <c r="BQ262" s="243">
        <f t="shared" si="1449"/>
        <v>0</v>
      </c>
      <c r="BR262" s="244">
        <v>1.514020229375</v>
      </c>
      <c r="BS262" s="243">
        <f t="shared" si="1232"/>
        <v>1.5360348630875813</v>
      </c>
      <c r="BT262" s="243">
        <f t="shared" si="1450"/>
        <v>4.9512007033560526E-2</v>
      </c>
      <c r="BU262" s="243">
        <f t="shared" si="1451"/>
        <v>1.3102304389458614</v>
      </c>
      <c r="BV262" s="243">
        <f t="shared" si="1233"/>
        <v>0.75274275462312901</v>
      </c>
      <c r="BW262" s="243">
        <f t="shared" si="1452"/>
        <v>18.969117416502851</v>
      </c>
      <c r="BX262" s="244">
        <v>573.82000000000005</v>
      </c>
      <c r="BY262" s="243">
        <f t="shared" si="1234"/>
        <v>65.198553585445907</v>
      </c>
      <c r="BZ262" s="243">
        <f t="shared" si="1453"/>
        <v>2.1015872238809408</v>
      </c>
      <c r="CA262" s="243">
        <f t="shared" si="1454"/>
        <v>55.614056383577868</v>
      </c>
      <c r="CB262" s="243">
        <f t="shared" si="1235"/>
        <v>31.950927679272297</v>
      </c>
      <c r="CC262" s="243">
        <f t="shared" si="1455"/>
        <v>805.16337751766196</v>
      </c>
      <c r="CD262" s="245">
        <f>336.32</f>
        <v>336.32</v>
      </c>
      <c r="CE262" s="243">
        <f t="shared" si="1236"/>
        <v>74.309690000000003</v>
      </c>
      <c r="CF262" s="243">
        <f t="shared" si="1456"/>
        <v>2.3952723875980939</v>
      </c>
      <c r="CG262" s="243">
        <f t="shared" si="1457"/>
        <v>63.385812448893276</v>
      </c>
      <c r="CH262" s="243">
        <f t="shared" si="1237"/>
        <v>20.531484500000001</v>
      </c>
      <c r="CI262" s="243">
        <f t="shared" si="1641"/>
        <v>517.39340939999988</v>
      </c>
      <c r="CJ262" s="245">
        <f>1151.81</f>
        <v>1151.81</v>
      </c>
      <c r="CK262" s="243">
        <f t="shared" si="1238"/>
        <v>74.309690000000003</v>
      </c>
      <c r="CL262" s="243">
        <f t="shared" si="1459"/>
        <v>2.3952723875980939</v>
      </c>
      <c r="CM262" s="243">
        <f t="shared" si="1460"/>
        <v>63.385812448893276</v>
      </c>
      <c r="CN262" s="243">
        <f t="shared" si="1239"/>
        <v>61.305984500000001</v>
      </c>
      <c r="CO262" s="243">
        <f t="shared" si="1642"/>
        <v>1544.9108094000001</v>
      </c>
      <c r="CP262" s="244">
        <v>0</v>
      </c>
      <c r="CQ262" s="243">
        <f t="shared" si="1240"/>
        <v>0</v>
      </c>
      <c r="CR262" s="243">
        <f t="shared" si="1595"/>
        <v>0</v>
      </c>
      <c r="CS262" s="243">
        <f t="shared" si="1462"/>
        <v>0</v>
      </c>
      <c r="CT262" s="243">
        <f t="shared" si="1241"/>
        <v>0</v>
      </c>
      <c r="CU262" s="243">
        <f t="shared" si="1463"/>
        <v>0</v>
      </c>
      <c r="CV262" s="245"/>
      <c r="CW262" s="243">
        <f t="shared" si="1242"/>
        <v>0</v>
      </c>
      <c r="CX262" s="243">
        <f t="shared" si="1596"/>
        <v>0</v>
      </c>
      <c r="CY262" s="243">
        <f t="shared" si="1464"/>
        <v>0</v>
      </c>
      <c r="CZ262" s="243">
        <f t="shared" si="1243"/>
        <v>0</v>
      </c>
      <c r="DA262" s="243">
        <f t="shared" si="1465"/>
        <v>0</v>
      </c>
      <c r="DB262" s="244">
        <v>16.82</v>
      </c>
      <c r="DC262" s="243">
        <f t="shared" si="1466"/>
        <v>3.7004000000000001</v>
      </c>
      <c r="DD262" s="243">
        <f t="shared" si="1244"/>
        <v>0</v>
      </c>
      <c r="DE262" s="244">
        <v>0.69674402558500004</v>
      </c>
      <c r="DF262" s="244">
        <v>7.1931706687499999E-2</v>
      </c>
      <c r="DG262" s="243">
        <f t="shared" si="1245"/>
        <v>2.4189065297744672</v>
      </c>
      <c r="DH262" s="243">
        <f t="shared" si="1246"/>
        <v>1.1853991131023487</v>
      </c>
      <c r="DI262" s="243">
        <f t="shared" si="1467"/>
        <v>29.872057650179183</v>
      </c>
      <c r="DJ262" s="244">
        <v>134.57</v>
      </c>
      <c r="DK262" s="243">
        <f t="shared" si="1468"/>
        <v>29.605399999999999</v>
      </c>
      <c r="DL262" s="243">
        <f t="shared" si="1247"/>
        <v>0</v>
      </c>
      <c r="DM262" s="244">
        <v>5.7304813109800099</v>
      </c>
      <c r="DN262" s="244">
        <v>4.9224020869166702</v>
      </c>
      <c r="DO262" s="243">
        <f t="shared" si="1248"/>
        <v>19.864332374907264</v>
      </c>
      <c r="DP262" s="243">
        <f t="shared" si="1249"/>
        <v>9.7346307886401959</v>
      </c>
      <c r="DQ262" s="243">
        <f t="shared" si="1469"/>
        <v>245.31269587373293</v>
      </c>
      <c r="DR262" s="244">
        <v>21.7</v>
      </c>
      <c r="DS262" s="243">
        <f t="shared" si="1470"/>
        <v>4.774</v>
      </c>
      <c r="DT262" s="243">
        <f t="shared" si="1250"/>
        <v>0</v>
      </c>
      <c r="DU262" s="244">
        <v>0.917931401945001</v>
      </c>
      <c r="DV262" s="244">
        <v>0</v>
      </c>
      <c r="DW262" s="243">
        <f t="shared" si="1251"/>
        <v>3.1123249578588568</v>
      </c>
      <c r="DX262" s="243">
        <f t="shared" si="1252"/>
        <v>1.5252128179901929</v>
      </c>
      <c r="DY262" s="243">
        <f t="shared" si="1253"/>
        <v>38.435363013352855</v>
      </c>
      <c r="DZ262" s="244">
        <v>86.72</v>
      </c>
      <c r="EA262" s="243">
        <f t="shared" si="1471"/>
        <v>19.078399999999998</v>
      </c>
      <c r="EB262" s="243">
        <f t="shared" si="1254"/>
        <v>0</v>
      </c>
      <c r="EC262" s="244">
        <v>3.5823941057100099</v>
      </c>
      <c r="ED262" s="244">
        <v>9.4217197000000003E-2</v>
      </c>
      <c r="EE262" s="243">
        <f t="shared" si="1255"/>
        <v>12.438765450292834</v>
      </c>
      <c r="EF262" s="243">
        <f t="shared" si="1256"/>
        <v>6.095688837650143</v>
      </c>
      <c r="EG262" s="243">
        <f t="shared" si="1257"/>
        <v>153.61135870878357</v>
      </c>
      <c r="EH262" s="244">
        <v>6.13</v>
      </c>
      <c r="EI262" s="243">
        <f t="shared" si="1472"/>
        <v>1.3486</v>
      </c>
      <c r="EJ262" s="243">
        <f t="shared" si="1258"/>
        <v>0</v>
      </c>
      <c r="EK262" s="244">
        <v>0.258614129985</v>
      </c>
      <c r="EL262" s="244">
        <v>0</v>
      </c>
      <c r="EM262" s="243">
        <f t="shared" si="1259"/>
        <v>0.87911744110678647</v>
      </c>
      <c r="EN262" s="243">
        <f t="shared" si="1260"/>
        <v>0.43081657855458932</v>
      </c>
      <c r="EO262" s="243">
        <f t="shared" si="1473"/>
        <v>10.85657777957565</v>
      </c>
      <c r="EP262" s="244">
        <v>0</v>
      </c>
      <c r="EQ262" s="244">
        <v>218.25980000000001</v>
      </c>
      <c r="ER262" s="244">
        <v>0</v>
      </c>
      <c r="ES262" s="244">
        <v>0</v>
      </c>
      <c r="ET262" s="244">
        <v>0</v>
      </c>
      <c r="EU262" s="243">
        <f t="shared" si="1261"/>
        <v>24.799106454722221</v>
      </c>
      <c r="EV262" s="243">
        <f t="shared" si="1474"/>
        <v>0.79936566722458136</v>
      </c>
      <c r="EW262" s="243">
        <f t="shared" si="1475"/>
        <v>21.153519960036991</v>
      </c>
      <c r="EX262" s="243">
        <f t="shared" si="1262"/>
        <v>12.152945322736112</v>
      </c>
      <c r="EY262" s="243">
        <f t="shared" si="1476"/>
        <v>306.25422213295002</v>
      </c>
      <c r="EZ262" s="245">
        <f t="shared" si="1477"/>
        <v>265.93999999999994</v>
      </c>
      <c r="FA262" s="245">
        <f t="shared" si="1477"/>
        <v>58.506799999999991</v>
      </c>
      <c r="FB262" s="245">
        <f t="shared" si="1477"/>
        <v>0</v>
      </c>
      <c r="FC262" s="245">
        <f t="shared" si="1478"/>
        <v>0</v>
      </c>
      <c r="FD262" s="245">
        <f t="shared" si="1479"/>
        <v>0</v>
      </c>
      <c r="FE262" s="245">
        <f t="shared" si="1480"/>
        <v>16.274715964809189</v>
      </c>
      <c r="FF262" s="245">
        <f t="shared" si="1481"/>
        <v>63.512553208662425</v>
      </c>
      <c r="FG262" s="245">
        <f t="shared" si="1482"/>
        <v>2.0472412812725209</v>
      </c>
      <c r="FH262" s="245">
        <f t="shared" si="1483"/>
        <v>54.175906074088466</v>
      </c>
      <c r="FI262" s="245">
        <f t="shared" si="1484"/>
        <v>31.124693458673583</v>
      </c>
      <c r="FJ262" s="245">
        <f t="shared" si="1484"/>
        <v>784.34227515857424</v>
      </c>
      <c r="FK262" s="244">
        <f t="shared" si="1263"/>
        <v>32.004750069396778</v>
      </c>
      <c r="FL262" s="244">
        <v>3.6364424599846101</v>
      </c>
      <c r="FM262" s="243">
        <f t="shared" si="1485"/>
        <v>0.11721580608787931</v>
      </c>
      <c r="FN262" s="243">
        <f t="shared" si="1486"/>
        <v>3.1018681379208628</v>
      </c>
      <c r="FO262" s="244">
        <v>1.78205962299923</v>
      </c>
      <c r="FP262" s="244">
        <f t="shared" si="1487"/>
        <v>44.907902582856735</v>
      </c>
      <c r="FQ262" s="244">
        <f t="shared" si="1264"/>
        <v>0.80740000175070659</v>
      </c>
      <c r="FR262" s="244">
        <v>9.1738371403981306E-2</v>
      </c>
      <c r="FS262" s="243">
        <f t="shared" si="1488"/>
        <v>2.9570623684094903E-3</v>
      </c>
      <c r="FT262" s="243">
        <f t="shared" si="1489"/>
        <v>7.8252394865052893E-2</v>
      </c>
      <c r="FU262" s="244">
        <v>4.4956918570199102E-2</v>
      </c>
      <c r="FV262" s="244">
        <f t="shared" si="1490"/>
        <v>1.1329143500698644</v>
      </c>
      <c r="FW262" s="270">
        <v>4.7569999999999999E-3</v>
      </c>
      <c r="FX262" s="243">
        <f t="shared" si="1491"/>
        <v>21.546829034922602</v>
      </c>
      <c r="FY262" s="243">
        <f t="shared" si="1492"/>
        <v>4.7403023876829726</v>
      </c>
      <c r="FZ262" s="243">
        <f t="shared" si="1265"/>
        <v>0</v>
      </c>
      <c r="GA262" s="243">
        <f t="shared" si="1493"/>
        <v>0</v>
      </c>
      <c r="GB262" s="243">
        <f t="shared" si="1494"/>
        <v>0</v>
      </c>
      <c r="GC262" s="243">
        <f t="shared" si="1495"/>
        <v>0.37041586698501222</v>
      </c>
      <c r="GD262" s="243">
        <f t="shared" si="1266"/>
        <v>3.0288827949826254</v>
      </c>
      <c r="GE262" s="243">
        <f t="shared" si="1496"/>
        <v>9.7631941730517535E-2</v>
      </c>
      <c r="GF262" s="243">
        <f t="shared" si="1497"/>
        <v>2.5836226308096339</v>
      </c>
      <c r="GG262" s="243">
        <f t="shared" si="1267"/>
        <v>1.4843215042286608</v>
      </c>
      <c r="GH262" s="247">
        <f t="shared" si="1498"/>
        <v>37.404901906562245</v>
      </c>
      <c r="GI262" s="244">
        <v>72</v>
      </c>
      <c r="GJ262" s="244">
        <v>4131.3</v>
      </c>
      <c r="GK262" s="244">
        <v>908.88599999999997</v>
      </c>
      <c r="GL262" s="244">
        <v>2534.02956120303</v>
      </c>
      <c r="GM262" s="244">
        <v>71.022008333333304</v>
      </c>
      <c r="GN262" s="271">
        <v>70.33</v>
      </c>
      <c r="GO262" s="243">
        <f t="shared" si="1499"/>
        <v>15.4726</v>
      </c>
      <c r="GP262" s="243">
        <f t="shared" si="1268"/>
        <v>0</v>
      </c>
      <c r="GQ262" s="243">
        <f t="shared" si="1500"/>
        <v>0</v>
      </c>
      <c r="GR262" s="243">
        <f t="shared" si="1501"/>
        <v>0</v>
      </c>
      <c r="GS262" s="244">
        <v>1.40965701975</v>
      </c>
      <c r="GT262" s="244">
        <v>0.36791518914583299</v>
      </c>
      <c r="GU262" s="245"/>
      <c r="GV262" s="243">
        <f t="shared" si="1269"/>
        <v>9.9510308995578303</v>
      </c>
      <c r="GW262" s="243">
        <f t="shared" si="1502"/>
        <v>0.32075802687168109</v>
      </c>
      <c r="GX262" s="243">
        <f t="shared" si="1503"/>
        <v>8.4881820698285022</v>
      </c>
      <c r="GY262" s="243">
        <f t="shared" si="1270"/>
        <v>4.8765601554226841</v>
      </c>
      <c r="GZ262" s="243">
        <f t="shared" si="1504"/>
        <v>122.88931591665161</v>
      </c>
      <c r="HA262" s="244">
        <v>0</v>
      </c>
      <c r="HB262" s="244">
        <v>44</v>
      </c>
      <c r="HC262" s="244">
        <v>0</v>
      </c>
      <c r="HD262" s="244">
        <v>0</v>
      </c>
      <c r="HE262" s="244">
        <v>62.65</v>
      </c>
      <c r="HF262" s="243">
        <f t="shared" si="1505"/>
        <v>13.782999999999999</v>
      </c>
      <c r="HG262" s="243">
        <f t="shared" si="1271"/>
        <v>0</v>
      </c>
      <c r="HH262" s="244">
        <v>2.6680632522150098</v>
      </c>
      <c r="HI262" s="244">
        <v>61.341304308700003</v>
      </c>
      <c r="HJ262" s="243">
        <f t="shared" si="1272"/>
        <v>15.957337191257196</v>
      </c>
      <c r="HK262" s="243">
        <f t="shared" si="1273"/>
        <v>7.8199852376086092</v>
      </c>
      <c r="HL262" s="243">
        <f t="shared" si="1274"/>
        <v>197.06362798773694</v>
      </c>
      <c r="HM262" s="244">
        <v>54.06</v>
      </c>
      <c r="HN262" s="243">
        <f t="shared" si="1506"/>
        <v>11.8932</v>
      </c>
      <c r="HO262" s="243">
        <f t="shared" si="1275"/>
        <v>0</v>
      </c>
      <c r="HP262" s="244">
        <v>2.3295927476599898</v>
      </c>
      <c r="HQ262" s="244">
        <v>53.263994086629303</v>
      </c>
      <c r="HR262" s="243">
        <f t="shared" si="1276"/>
        <v>13.810384257352794</v>
      </c>
      <c r="HS262" s="243">
        <f t="shared" si="1277"/>
        <v>6.7678585545821051</v>
      </c>
      <c r="HT262" s="243">
        <f t="shared" si="1278"/>
        <v>170.55003557546905</v>
      </c>
      <c r="HU262" s="244">
        <v>35.74</v>
      </c>
      <c r="HV262" s="243">
        <f t="shared" si="1507"/>
        <v>7.8628000000000009</v>
      </c>
      <c r="HW262" s="243">
        <f t="shared" si="1279"/>
        <v>0</v>
      </c>
      <c r="HX262" s="244">
        <v>1.4596623416300001</v>
      </c>
      <c r="HY262" s="244">
        <v>83.363216681893306</v>
      </c>
      <c r="HZ262" s="243">
        <f t="shared" si="1280"/>
        <v>14.591977476495172</v>
      </c>
      <c r="IA262" s="243">
        <f t="shared" si="1281"/>
        <v>7.1508828250009246</v>
      </c>
      <c r="IB262" s="243">
        <f t="shared" si="1282"/>
        <v>180.20224719002331</v>
      </c>
      <c r="IC262" s="244">
        <v>11.28</v>
      </c>
      <c r="ID262" s="243">
        <f t="shared" si="1508"/>
        <v>2.4815999999999998</v>
      </c>
      <c r="IE262" s="243">
        <f t="shared" si="1283"/>
        <v>0</v>
      </c>
      <c r="IF262" s="244">
        <v>0.49448795396999901</v>
      </c>
      <c r="IG262" s="244">
        <v>1.48802711066</v>
      </c>
      <c r="IH262" s="243">
        <f t="shared" si="1284"/>
        <v>1.788877225779347</v>
      </c>
      <c r="II262" s="243">
        <f t="shared" si="1285"/>
        <v>0.87664961452046741</v>
      </c>
      <c r="IJ262" s="243">
        <f t="shared" si="1509"/>
        <v>22.091570285915775</v>
      </c>
      <c r="IK262" s="244">
        <v>15.38</v>
      </c>
      <c r="IL262" s="243">
        <f t="shared" si="1510"/>
        <v>3.3836000000000004</v>
      </c>
      <c r="IM262" s="243">
        <f t="shared" si="1286"/>
        <v>0</v>
      </c>
      <c r="IN262" s="244">
        <v>0.70667395920499998</v>
      </c>
      <c r="IO262" s="244">
        <v>31.328997558847998</v>
      </c>
      <c r="IP262" s="243">
        <f t="shared" si="1287"/>
        <v>5.7719128405621865</v>
      </c>
      <c r="IQ262" s="243">
        <f t="shared" si="1288"/>
        <v>2.8285592179307595</v>
      </c>
      <c r="IR262" s="243">
        <f t="shared" si="1511"/>
        <v>71.279692291855127</v>
      </c>
      <c r="IS262" s="244">
        <v>3.67</v>
      </c>
      <c r="IT262" s="243">
        <f t="shared" si="1512"/>
        <v>0.80740000000000001</v>
      </c>
      <c r="IU262" s="243">
        <f t="shared" si="1289"/>
        <v>0</v>
      </c>
      <c r="IV262" s="244">
        <v>0.16064131163500001</v>
      </c>
      <c r="IW262" s="244">
        <v>0.38112843139892999</v>
      </c>
      <c r="IX262" s="243">
        <f t="shared" si="1290"/>
        <v>0.57028790813433905</v>
      </c>
      <c r="IY262" s="243">
        <f t="shared" si="1291"/>
        <v>0.27947288255841346</v>
      </c>
      <c r="IZ262" s="243">
        <f t="shared" si="1513"/>
        <v>7.0427166404720181</v>
      </c>
      <c r="JA262" s="244">
        <v>12.3549375</v>
      </c>
      <c r="JB262" s="243">
        <f t="shared" si="1514"/>
        <v>2.7180862500000003</v>
      </c>
      <c r="JC262" s="244">
        <v>89.792312499999994</v>
      </c>
      <c r="JD262" s="243">
        <f t="shared" si="1292"/>
        <v>0</v>
      </c>
      <c r="JE262" s="243">
        <f t="shared" si="1293"/>
        <v>11.915005131838255</v>
      </c>
      <c r="JF262" s="243">
        <f t="shared" si="1294"/>
        <v>5.8390170690919128</v>
      </c>
      <c r="JG262" s="243">
        <f t="shared" si="1515"/>
        <v>147.14323014111619</v>
      </c>
      <c r="JH262" s="244">
        <v>13.6533333333333</v>
      </c>
      <c r="JI262" s="243">
        <f t="shared" si="1516"/>
        <v>3.0037333333333263</v>
      </c>
      <c r="JJ262" s="244">
        <v>17.213333333333299</v>
      </c>
      <c r="JK262" s="243">
        <f t="shared" si="1295"/>
        <v>0</v>
      </c>
      <c r="JL262" s="243">
        <f t="shared" si="1296"/>
        <v>3.8484212633935413</v>
      </c>
      <c r="JM262" s="243">
        <f t="shared" si="1297"/>
        <v>1.8859410631696734</v>
      </c>
      <c r="JN262" s="243">
        <f t="shared" si="1517"/>
        <v>47.525714791875764</v>
      </c>
      <c r="JO262" s="244">
        <v>0</v>
      </c>
      <c r="JP262" s="243">
        <f t="shared" si="1518"/>
        <v>0</v>
      </c>
      <c r="JQ262" s="244">
        <v>0</v>
      </c>
      <c r="JR262" s="243">
        <f t="shared" si="1298"/>
        <v>0</v>
      </c>
      <c r="JS262" s="243">
        <f t="shared" si="1299"/>
        <v>0</v>
      </c>
      <c r="JT262" s="243">
        <f t="shared" si="1300"/>
        <v>0</v>
      </c>
      <c r="JU262" s="243">
        <f t="shared" si="1519"/>
        <v>0</v>
      </c>
      <c r="JV262" s="244">
        <v>1.1202380952380999</v>
      </c>
      <c r="JW262" s="243">
        <f t="shared" si="1520"/>
        <v>0.24645238095238198</v>
      </c>
      <c r="JX262" s="244">
        <v>2.2983333333333298</v>
      </c>
      <c r="JY262" s="243">
        <f t="shared" si="1301"/>
        <v>0</v>
      </c>
      <c r="JZ262" s="243">
        <f t="shared" si="1302"/>
        <v>0.41642719186708949</v>
      </c>
      <c r="KA262" s="243">
        <f t="shared" si="1303"/>
        <v>0.20407255006954506</v>
      </c>
      <c r="KB262" s="243">
        <f t="shared" si="1521"/>
        <v>5.1426282617525354</v>
      </c>
      <c r="KC262" s="244">
        <v>61.91</v>
      </c>
      <c r="KD262" s="243">
        <f t="shared" si="1522"/>
        <v>13.620199999999999</v>
      </c>
      <c r="KE262" s="244">
        <v>29.78</v>
      </c>
      <c r="KF262" s="243">
        <f t="shared" si="1304"/>
        <v>0</v>
      </c>
      <c r="KG262" s="243">
        <f t="shared" si="1305"/>
        <v>11.965551423432478</v>
      </c>
      <c r="KH262" s="243">
        <f t="shared" si="1306"/>
        <v>5.8637875711716241</v>
      </c>
      <c r="KI262" s="243">
        <f t="shared" si="1523"/>
        <v>147.7674467935249</v>
      </c>
      <c r="KJ262" s="244">
        <v>8.0537638888888807</v>
      </c>
      <c r="KK262" s="243">
        <f t="shared" si="1524"/>
        <v>1.7718280555555537</v>
      </c>
      <c r="KL262" s="244">
        <v>6.3216249999999903</v>
      </c>
      <c r="KM262" s="243">
        <f t="shared" si="1307"/>
        <v>0</v>
      </c>
      <c r="KN262" s="243">
        <f t="shared" si="1308"/>
        <v>1.8346784517935584</v>
      </c>
      <c r="KO262" s="243">
        <f t="shared" si="1309"/>
        <v>0.89909476981189906</v>
      </c>
      <c r="KP262" s="243">
        <f t="shared" si="1525"/>
        <v>22.657188199259856</v>
      </c>
      <c r="KQ262" s="243">
        <f t="shared" si="1526"/>
        <v>279.87227281746027</v>
      </c>
      <c r="KR262" s="243">
        <f t="shared" si="1526"/>
        <v>61.571900019841266</v>
      </c>
      <c r="KS262" s="243">
        <f t="shared" si="1527"/>
        <v>384.39139391111115</v>
      </c>
      <c r="KT262" s="243">
        <f t="shared" si="1528"/>
        <v>0</v>
      </c>
      <c r="KU262" s="243">
        <f t="shared" si="1529"/>
        <v>0</v>
      </c>
      <c r="KV262" s="243">
        <f t="shared" si="1530"/>
        <v>0</v>
      </c>
      <c r="KW262" s="243">
        <f t="shared" si="1531"/>
        <v>82.470860361905963</v>
      </c>
      <c r="KX262" s="243">
        <f t="shared" si="1532"/>
        <v>2.6583366799986852</v>
      </c>
      <c r="KY262" s="243">
        <f t="shared" si="1533"/>
        <v>70.347251985557165</v>
      </c>
      <c r="KZ262" s="243">
        <f t="shared" si="1534"/>
        <v>40.415321355515928</v>
      </c>
      <c r="LA262" s="243">
        <f t="shared" si="1534"/>
        <v>1018.4660981590014</v>
      </c>
      <c r="LB262" s="244">
        <v>65.94</v>
      </c>
      <c r="LC262" s="243">
        <f t="shared" si="1535"/>
        <v>14.5068</v>
      </c>
      <c r="LD262" s="243">
        <f t="shared" si="1310"/>
        <v>0</v>
      </c>
      <c r="LE262" s="243">
        <f t="shared" si="1536"/>
        <v>0</v>
      </c>
      <c r="LF262" s="243">
        <f t="shared" si="1537"/>
        <v>0</v>
      </c>
      <c r="LG262" s="244">
        <v>6.01862689048333</v>
      </c>
      <c r="LH262" s="243">
        <f t="shared" si="1311"/>
        <v>9.8243713506110488</v>
      </c>
      <c r="LI262" s="243">
        <f t="shared" si="1538"/>
        <v>0.31667532755995131</v>
      </c>
      <c r="LJ262" s="243">
        <f t="shared" si="1539"/>
        <v>8.3801420764655621</v>
      </c>
      <c r="LK262" s="243">
        <f t="shared" si="1312"/>
        <v>4.8144899120547189</v>
      </c>
      <c r="LL262" s="243">
        <f t="shared" si="1540"/>
        <v>121.32514578377891</v>
      </c>
      <c r="LM262" s="243">
        <f t="shared" si="1313"/>
        <v>0.54166666784117723</v>
      </c>
      <c r="LN262" s="244">
        <v>6.1545228937110799E-2</v>
      </c>
      <c r="LO262" s="243">
        <f t="shared" si="1541"/>
        <v>1.9838272432769494E-3</v>
      </c>
      <c r="LP262" s="243">
        <f t="shared" si="1542"/>
        <v>5.2497787819218517E-2</v>
      </c>
      <c r="LQ262" s="243">
        <f t="shared" si="1314"/>
        <v>3.0160594838914402E-2</v>
      </c>
      <c r="LR262" s="243">
        <f t="shared" si="1543"/>
        <v>0.7600469899406429</v>
      </c>
      <c r="LS262" s="244">
        <v>404.17912266666599</v>
      </c>
      <c r="LT262" s="243">
        <f t="shared" si="1315"/>
        <v>45.923624459414334</v>
      </c>
      <c r="LU262" s="243">
        <f t="shared" si="1544"/>
        <v>1.4802859439470089</v>
      </c>
      <c r="LV262" s="243">
        <f t="shared" si="1545"/>
        <v>39.172633433914804</v>
      </c>
      <c r="LW262" s="243">
        <f t="shared" si="1316"/>
        <v>22.505137356304019</v>
      </c>
      <c r="LX262" s="243">
        <f t="shared" si="1546"/>
        <v>567.12946137886115</v>
      </c>
      <c r="LY262" s="245">
        <f t="shared" si="1317"/>
        <v>384.88426750122102</v>
      </c>
      <c r="LZ262" s="244">
        <v>43.731305180846697</v>
      </c>
      <c r="MA262" s="249">
        <f t="shared" si="1547"/>
        <v>1.409619496102158</v>
      </c>
      <c r="MB262" s="249">
        <f t="shared" si="1548"/>
        <v>37.302595507240888</v>
      </c>
      <c r="MC262" s="249">
        <f t="shared" si="1318"/>
        <v>21.430778634103387</v>
      </c>
      <c r="MD262" s="247">
        <f t="shared" si="1549"/>
        <v>540.05562157940528</v>
      </c>
      <c r="ME262" s="250">
        <f t="shared" si="1550"/>
        <v>6170.3540241564351</v>
      </c>
      <c r="MF262" s="251">
        <f t="shared" si="1597"/>
        <v>1781.3819042599073</v>
      </c>
      <c r="MG262" s="252" t="e">
        <f t="shared" si="1551"/>
        <v>#REF!</v>
      </c>
      <c r="MH262" s="252" t="e">
        <f t="shared" si="1598"/>
        <v>#REF!</v>
      </c>
      <c r="MI262" s="252">
        <f t="shared" si="1552"/>
        <v>404.17912266666599</v>
      </c>
      <c r="MJ262" s="252">
        <f t="shared" si="1553"/>
        <v>384.88426750122102</v>
      </c>
      <c r="MK262" s="252">
        <f t="shared" si="1599"/>
        <v>453.64783333333327</v>
      </c>
      <c r="ML262" s="252">
        <f t="shared" si="1554"/>
        <v>573.82000000000005</v>
      </c>
      <c r="MM262" s="252">
        <f t="shared" si="1555"/>
        <v>0</v>
      </c>
      <c r="MN262" s="252">
        <f t="shared" si="1556"/>
        <v>218.25980000000001</v>
      </c>
      <c r="MO262" s="252">
        <f t="shared" si="1557"/>
        <v>32.004750069396778</v>
      </c>
      <c r="MP262" s="253">
        <f t="shared" si="1558"/>
        <v>0.80740000175070659</v>
      </c>
      <c r="MQ262" s="254">
        <f t="shared" si="1600"/>
        <v>0</v>
      </c>
      <c r="MR262" s="255">
        <f t="shared" si="1559"/>
        <v>0</v>
      </c>
      <c r="MS262" s="255">
        <f t="shared" si="1601"/>
        <v>0</v>
      </c>
      <c r="MT262" s="255">
        <f t="shared" si="1602"/>
        <v>524.44696516099918</v>
      </c>
      <c r="MU262" s="255">
        <f t="shared" si="1319"/>
        <v>16.904838849546554</v>
      </c>
      <c r="MV262" s="255">
        <f t="shared" si="1560"/>
        <v>545.76793830206202</v>
      </c>
      <c r="MW262" s="255" t="e">
        <f t="shared" si="1320"/>
        <v>#REF!</v>
      </c>
      <c r="MX262" s="255" t="e">
        <f t="shared" si="1321"/>
        <v>#REF!</v>
      </c>
      <c r="MY262" s="256" t="e">
        <f t="shared" si="1561"/>
        <v>#REF!</v>
      </c>
      <c r="MZ262" s="254">
        <f t="shared" si="1562"/>
        <v>304.73717885349936</v>
      </c>
      <c r="NA262" s="255">
        <f t="shared" si="1322"/>
        <v>343.43880056789379</v>
      </c>
      <c r="NB262" s="255">
        <f t="shared" si="1563"/>
        <v>1.0174467023095584</v>
      </c>
      <c r="NC262" s="255">
        <f t="shared" si="1323"/>
        <v>1.2616339108638523</v>
      </c>
      <c r="ND262" s="255">
        <f t="shared" si="1564"/>
        <v>309.36965769114767</v>
      </c>
      <c r="NE262" s="255">
        <f t="shared" si="1630"/>
        <v>0.98502607245900942</v>
      </c>
      <c r="NF262" s="256">
        <f t="shared" si="1603"/>
        <v>3.2887734042919741E-3</v>
      </c>
      <c r="NG262" s="257">
        <f t="shared" si="1604"/>
        <v>1.1258876168193244</v>
      </c>
      <c r="NH262" s="254">
        <f t="shared" si="1565"/>
        <v>722.50081104164519</v>
      </c>
      <c r="NI262" s="255">
        <f t="shared" si="1324"/>
        <v>814.25841404393418</v>
      </c>
      <c r="NJ262" s="255" t="e">
        <f t="shared" si="1566"/>
        <v>#REF!</v>
      </c>
      <c r="NK262" s="255" t="e">
        <f t="shared" si="1325"/>
        <v>#REF!</v>
      </c>
      <c r="NL262" s="255">
        <f t="shared" si="1567"/>
        <v>785.86057049937472</v>
      </c>
      <c r="NM262" s="255">
        <f t="shared" si="1605"/>
        <v>0.91937531689944996</v>
      </c>
      <c r="NN262" s="256" t="e">
        <f t="shared" si="1606"/>
        <v>#REF!</v>
      </c>
      <c r="NO262" s="257" t="e">
        <f t="shared" si="1631"/>
        <v>#REF!</v>
      </c>
      <c r="NP262" s="254">
        <f t="shared" si="1568"/>
        <v>61.331422572011022</v>
      </c>
      <c r="NQ262" s="255">
        <f t="shared" si="1326"/>
        <v>69.120513238656415</v>
      </c>
      <c r="NR262" s="255">
        <f t="shared" si="1569"/>
        <v>53.939591678842433</v>
      </c>
      <c r="NS262" s="255">
        <f t="shared" si="1327"/>
        <v>66.885093681764616</v>
      </c>
      <c r="NT262" s="255">
        <f t="shared" si="1570"/>
        <v>577.6331411877062</v>
      </c>
      <c r="NU262" s="255">
        <f t="shared" si="1571"/>
        <v>0.10617711865684126</v>
      </c>
      <c r="NV262" s="256">
        <f t="shared" si="1572"/>
        <v>9.3380361742981019E-2</v>
      </c>
      <c r="NW262" s="257">
        <f t="shared" si="1328"/>
        <v>1.0358957808877343</v>
      </c>
      <c r="NX262" s="254">
        <f t="shared" si="1573"/>
        <v>13.603281135513951</v>
      </c>
      <c r="NY262" s="255">
        <f t="shared" si="1329"/>
        <v>15.330897839724223</v>
      </c>
      <c r="NZ262" s="255">
        <f t="shared" si="1574"/>
        <v>4.9512007033560526E-2</v>
      </c>
      <c r="OA262" s="255">
        <f t="shared" si="1330"/>
        <v>6.1394888721615054E-2</v>
      </c>
      <c r="OB262" s="255">
        <f t="shared" si="1575"/>
        <v>15.054855092462578</v>
      </c>
      <c r="OC262" s="255">
        <f t="shared" si="1607"/>
        <v>0.90358100771920569</v>
      </c>
      <c r="OD262" s="256">
        <f t="shared" si="1608"/>
        <v>3.2887734042919749E-3</v>
      </c>
      <c r="OE262" s="257">
        <f t="shared" si="1609"/>
        <v>1.1155440935973693</v>
      </c>
      <c r="OF262" s="254">
        <f t="shared" si="1576"/>
        <v>67.849148787964992</v>
      </c>
      <c r="OG262" s="255">
        <f t="shared" si="1331"/>
        <v>76.465990684036541</v>
      </c>
      <c r="OH262" s="255">
        <f t="shared" si="1577"/>
        <v>2.1015872238809408</v>
      </c>
      <c r="OI262" s="255">
        <f t="shared" si="1332"/>
        <v>2.6059681576123666</v>
      </c>
      <c r="OJ262" s="255">
        <f t="shared" si="1578"/>
        <v>639.01855358544594</v>
      </c>
      <c r="OK262" s="255">
        <f t="shared" si="1632"/>
        <v>0.10617711865684129</v>
      </c>
      <c r="OL262" s="256">
        <f t="shared" si="1643"/>
        <v>3.2887734042919749E-3</v>
      </c>
      <c r="OM262" s="257">
        <f t="shared" si="1644"/>
        <v>1.0142737996864488</v>
      </c>
      <c r="ON262" s="280">
        <f t="shared" si="1645"/>
        <v>816.65611828321369</v>
      </c>
      <c r="OO262" s="254">
        <f t="shared" si="1579"/>
        <v>0</v>
      </c>
      <c r="OP262" s="255">
        <f t="shared" si="1333"/>
        <v>0</v>
      </c>
      <c r="OQ262" s="255">
        <f t="shared" si="1580"/>
        <v>0</v>
      </c>
      <c r="OR262" s="255">
        <f t="shared" si="1334"/>
        <v>0</v>
      </c>
      <c r="OS262" s="255">
        <f t="shared" si="1581"/>
        <v>0</v>
      </c>
      <c r="OT262" s="255"/>
      <c r="OU262" s="256"/>
      <c r="OV262" s="257"/>
      <c r="OW262" s="280"/>
      <c r="OX262" s="254">
        <f t="shared" si="1582"/>
        <v>390.54140541038788</v>
      </c>
      <c r="OY262" s="255">
        <f t="shared" si="1335"/>
        <v>440.14016389750714</v>
      </c>
      <c r="OZ262" s="255">
        <f t="shared" si="1583"/>
        <v>2.0472412812725209</v>
      </c>
      <c r="PA262" s="255">
        <f t="shared" si="1336"/>
        <v>2.5385791887779261</v>
      </c>
      <c r="PB262" s="255">
        <f t="shared" si="1584"/>
        <v>622.49386917347169</v>
      </c>
      <c r="PC262" s="255">
        <f t="shared" si="1672"/>
        <v>0.62738193057055613</v>
      </c>
      <c r="PD262" s="259">
        <f t="shared" si="1337"/>
        <v>3.2887734042919736E-3</v>
      </c>
      <c r="PE262" s="257">
        <f t="shared" si="1673"/>
        <v>1.0804668107994906</v>
      </c>
      <c r="PF262" s="254">
        <f t="shared" si="1338"/>
        <v>3.7842791282634525</v>
      </c>
      <c r="PG262" s="255">
        <f t="shared" si="1339"/>
        <v>4.2648825775529113</v>
      </c>
      <c r="PH262" s="255">
        <f t="shared" si="1585"/>
        <v>0.11721580608787931</v>
      </c>
      <c r="PI262" s="255">
        <f t="shared" si="1340"/>
        <v>0.14534759954897034</v>
      </c>
      <c r="PJ262" s="255">
        <f t="shared" si="1341"/>
        <v>35.641192526076779</v>
      </c>
      <c r="PK262" s="255">
        <f t="shared" si="1610"/>
        <v>0.10617711866668589</v>
      </c>
      <c r="PL262" s="259">
        <f t="shared" si="1611"/>
        <v>3.2887734045969055E-3</v>
      </c>
      <c r="PM262" s="257">
        <f t="shared" si="1612"/>
        <v>1.0142737996877724</v>
      </c>
      <c r="PN262" s="254">
        <f t="shared" si="1342"/>
        <v>9.546792173536453E-2</v>
      </c>
      <c r="PO262" s="255">
        <f t="shared" si="1343"/>
        <v>0.10759234779575583</v>
      </c>
      <c r="PP262" s="255">
        <f t="shared" si="1586"/>
        <v>2.9570623684094903E-3</v>
      </c>
      <c r="PQ262" s="255">
        <f t="shared" si="1344"/>
        <v>3.666757336827768E-3</v>
      </c>
      <c r="PR262" s="255">
        <f t="shared" si="1345"/>
        <v>0.89913837307132094</v>
      </c>
      <c r="PS262" s="255">
        <f t="shared" si="1613"/>
        <v>0.10617711866668589</v>
      </c>
      <c r="PT262" s="259">
        <f t="shared" si="1614"/>
        <v>3.2887734045969051E-3</v>
      </c>
      <c r="PU262" s="257">
        <f t="shared" si="1615"/>
        <v>1.0142737996877724</v>
      </c>
      <c r="PV262" s="254">
        <f t="shared" si="1346"/>
        <v>29.43915103219333</v>
      </c>
      <c r="PW262" s="255">
        <f t="shared" si="1347"/>
        <v>33.177923213281879</v>
      </c>
      <c r="PX262" s="255">
        <f t="shared" si="1348"/>
        <v>9.7631941730517535E-2</v>
      </c>
      <c r="PY262" s="255">
        <f t="shared" si="1349"/>
        <v>0.12106360774584174</v>
      </c>
      <c r="PZ262" s="255">
        <f t="shared" si="1350"/>
        <v>29.68643008457321</v>
      </c>
      <c r="QA262" s="255">
        <f t="shared" si="1587"/>
        <v>0.9916703001446987</v>
      </c>
      <c r="QB262" s="259">
        <f t="shared" si="1351"/>
        <v>3.2887734042919749E-3</v>
      </c>
      <c r="QC262" s="257">
        <f t="shared" si="1588"/>
        <v>1.1267314337354066</v>
      </c>
      <c r="QD262" s="254">
        <f t="shared" si="1352"/>
        <v>96.158182125190763</v>
      </c>
      <c r="QE262" s="255">
        <f t="shared" si="1353"/>
        <v>108.37027125508999</v>
      </c>
      <c r="QF262" s="255">
        <f t="shared" si="1354"/>
        <v>0.32075802687168109</v>
      </c>
      <c r="QG262" s="255">
        <f t="shared" si="1355"/>
        <v>0.39773995332088458</v>
      </c>
      <c r="QH262" s="255">
        <f t="shared" si="1356"/>
        <v>97.531203108453667</v>
      </c>
      <c r="QI262" s="255">
        <f t="shared" si="1616"/>
        <v>0.98592223883738905</v>
      </c>
      <c r="QJ262" s="259">
        <f t="shared" si="1617"/>
        <v>3.2887734042919736E-3</v>
      </c>
      <c r="QK262" s="257">
        <f t="shared" si="1618"/>
        <v>1.1260014299493784</v>
      </c>
      <c r="QL262" s="254">
        <f t="shared" si="1357"/>
        <v>427.26782025968129</v>
      </c>
      <c r="QM262" s="255">
        <f t="shared" si="1358"/>
        <v>481.53083343266081</v>
      </c>
      <c r="QN262" s="255">
        <f t="shared" si="1359"/>
        <v>2.6583366799986852</v>
      </c>
      <c r="QO262" s="255">
        <f t="shared" si="1360"/>
        <v>3.2963374831983696</v>
      </c>
      <c r="QP262" s="255">
        <f t="shared" si="1589"/>
        <v>808.30642711031851</v>
      </c>
      <c r="QQ262" s="255">
        <f t="shared" si="1590"/>
        <v>0.52859634159678326</v>
      </c>
      <c r="QR262" s="259">
        <f t="shared" si="1361"/>
        <v>3.2887734042919749E-3</v>
      </c>
      <c r="QS262" s="257">
        <f t="shared" si="1591"/>
        <v>1.0679210409998214</v>
      </c>
      <c r="QT262" s="254">
        <f t="shared" si="1362"/>
        <v>90.670573333287976</v>
      </c>
      <c r="QU262" s="255">
        <f t="shared" si="1363"/>
        <v>102.18573614661555</v>
      </c>
      <c r="QV262" s="255">
        <f t="shared" si="1364"/>
        <v>0.31667532755995131</v>
      </c>
      <c r="QW262" s="255">
        <f t="shared" si="1365"/>
        <v>0.3926774061743396</v>
      </c>
      <c r="QX262" s="255">
        <f t="shared" si="1366"/>
        <v>96.289798241094374</v>
      </c>
      <c r="QY262" s="255">
        <f t="shared" si="1619"/>
        <v>0.94164257262501738</v>
      </c>
      <c r="QZ262" s="259">
        <f t="shared" si="1620"/>
        <v>3.2887734042919745E-3</v>
      </c>
      <c r="RA262" s="257">
        <f t="shared" si="1621"/>
        <v>1.1203779123404074</v>
      </c>
      <c r="RB262" s="254">
        <f t="shared" si="1367"/>
        <v>6.4047301139446594E-2</v>
      </c>
      <c r="RC262" s="255">
        <f t="shared" si="1368"/>
        <v>7.2181308384156317E-2</v>
      </c>
      <c r="RD262" s="255">
        <f t="shared" si="1592"/>
        <v>1.9838272432769494E-3</v>
      </c>
      <c r="RE262" s="255">
        <f t="shared" si="1369"/>
        <v>2.4599457816634174E-3</v>
      </c>
      <c r="RF262" s="255">
        <f t="shared" si="1370"/>
        <v>0.60321189677828801</v>
      </c>
      <c r="RG262" s="255">
        <f t="shared" si="1622"/>
        <v>0.1061771186568413</v>
      </c>
      <c r="RH262" s="259">
        <f t="shared" si="1623"/>
        <v>3.2887734042919745E-3</v>
      </c>
      <c r="RI262" s="257">
        <f t="shared" si="1624"/>
        <v>1.0142737996864488</v>
      </c>
      <c r="RJ262" s="254">
        <f t="shared" si="1371"/>
        <v>47.790612789376063</v>
      </c>
      <c r="RK262" s="255">
        <f t="shared" si="1372"/>
        <v>53.860020613626823</v>
      </c>
      <c r="RL262" s="255">
        <f t="shared" si="1593"/>
        <v>1.4802859439470089</v>
      </c>
      <c r="RM262" s="255">
        <f t="shared" si="1373"/>
        <v>1.835554570494291</v>
      </c>
      <c r="RN262" s="255">
        <f t="shared" si="1374"/>
        <v>450.10274712608032</v>
      </c>
      <c r="RO262" s="255">
        <f t="shared" si="1625"/>
        <v>0.10617711865684129</v>
      </c>
      <c r="RP262" s="259">
        <f t="shared" si="1626"/>
        <v>3.2887734042919745E-3</v>
      </c>
      <c r="RQ262" s="257">
        <f t="shared" si="1627"/>
        <v>1.0142737996864488</v>
      </c>
      <c r="RR262" s="254">
        <f t="shared" si="1375"/>
        <v>45.509166518833879</v>
      </c>
      <c r="RS262" s="255">
        <f t="shared" si="1376"/>
        <v>51.288830666725779</v>
      </c>
      <c r="RT262" s="255">
        <f t="shared" si="1594"/>
        <v>1.409619496102158</v>
      </c>
      <c r="RU262" s="255">
        <f t="shared" si="1377"/>
        <v>1.747928175166676</v>
      </c>
      <c r="RV262" s="255">
        <f t="shared" si="1378"/>
        <v>428.61557268206775</v>
      </c>
      <c r="RW262" s="255">
        <f t="shared" si="1633"/>
        <v>0.10617711865684126</v>
      </c>
      <c r="RX262" s="259">
        <f t="shared" si="1634"/>
        <v>3.2887734042919741E-3</v>
      </c>
      <c r="RY262" s="257">
        <f t="shared" si="1635"/>
        <v>1.0142737996864488</v>
      </c>
      <c r="RZ262" s="281">
        <f t="shared" si="1646"/>
        <v>547.76426734137033</v>
      </c>
      <c r="SA262" s="242" t="e">
        <f t="shared" si="1379"/>
        <v>#REF!</v>
      </c>
      <c r="SB262" s="242">
        <f t="shared" si="1380"/>
        <v>0.34801186235885312</v>
      </c>
      <c r="SC262" s="242">
        <f t="shared" si="1381"/>
        <v>0.40068448804737561</v>
      </c>
      <c r="SD262" s="242">
        <f t="shared" si="1382"/>
        <v>1.6286943766521591E-2</v>
      </c>
      <c r="SE262" s="242">
        <f t="shared" si="1383"/>
        <v>0.48451859411021664</v>
      </c>
      <c r="SF262" s="262">
        <f t="shared" si="1647"/>
        <v>0.9165346519933556</v>
      </c>
      <c r="SG262" s="242">
        <f t="shared" si="1384"/>
        <v>0</v>
      </c>
      <c r="SH262" s="262">
        <f t="shared" si="1636"/>
        <v>0</v>
      </c>
      <c r="SI262" s="242">
        <f t="shared" si="1385"/>
        <v>0.58183137761552561</v>
      </c>
      <c r="SJ262" s="242">
        <f t="shared" si="1386"/>
        <v>2.4241143812537762E-2</v>
      </c>
      <c r="SK262" s="242">
        <f t="shared" si="1387"/>
        <v>6.0856427981266341E-4</v>
      </c>
      <c r="SL262" s="242">
        <f t="shared" si="1388"/>
        <v>3.3576596725315121E-2</v>
      </c>
      <c r="SM262" s="242">
        <f t="shared" si="1389"/>
        <v>0.10967253927706945</v>
      </c>
      <c r="SN262" s="242">
        <f t="shared" si="1390"/>
        <v>0.71475955274118053</v>
      </c>
      <c r="SO262" s="242">
        <f t="shared" si="1391"/>
        <v>0.10609978829863659</v>
      </c>
      <c r="SP262" s="242">
        <f t="shared" si="1392"/>
        <v>4.0570951987457956E-4</v>
      </c>
      <c r="SQ262" s="242">
        <f t="shared" si="1393"/>
        <v>0.30570212322549567</v>
      </c>
      <c r="SR262" s="242">
        <f t="shared" si="1394"/>
        <v>0.32497332541953822</v>
      </c>
      <c r="SS262" s="242" t="e">
        <f t="shared" si="1395"/>
        <v>#REF!</v>
      </c>
      <c r="ST262" s="242" t="e">
        <f t="shared" si="1396"/>
        <v>#REF!</v>
      </c>
      <c r="SU262" s="242" t="e">
        <f t="shared" si="1628"/>
        <v>#REF!</v>
      </c>
      <c r="SV262" s="242" t="e">
        <f t="shared" si="1629"/>
        <v>#REF!</v>
      </c>
      <c r="SW262" s="242" t="e">
        <f t="shared" si="1397"/>
        <v>#REF!</v>
      </c>
      <c r="SX262" s="242" t="e">
        <f t="shared" si="1397"/>
        <v>#REF!</v>
      </c>
      <c r="SY262" s="242" t="e">
        <f t="shared" si="1397"/>
        <v>#REF!</v>
      </c>
      <c r="SZ262" s="263" t="e">
        <f t="shared" si="1222"/>
        <v>#REF!</v>
      </c>
      <c r="TA262" s="264">
        <f t="shared" si="1398"/>
        <v>1441.0791449999999</v>
      </c>
      <c r="TB262" s="264">
        <f t="shared" si="1399"/>
        <v>581.58710499999995</v>
      </c>
      <c r="TC262" s="264">
        <f t="shared" si="1400"/>
        <v>727.7835399999999</v>
      </c>
      <c r="TD262" s="264">
        <f t="shared" si="1401"/>
        <v>27.47063</v>
      </c>
      <c r="TE262" s="264">
        <f t="shared" si="1401"/>
        <v>805.21111999999994</v>
      </c>
      <c r="TF262" s="264">
        <f t="shared" si="1648"/>
        <v>0</v>
      </c>
      <c r="TG262" s="264">
        <f t="shared" si="1403"/>
        <v>1013.2146749999999</v>
      </c>
      <c r="TH262" s="264">
        <f t="shared" si="1404"/>
        <v>44.969045000000001</v>
      </c>
      <c r="TI262" s="264">
        <f t="shared" si="1405"/>
        <v>1.1289299999999998</v>
      </c>
      <c r="TJ262" s="264">
        <f t="shared" si="1406"/>
        <v>56.070189999999997</v>
      </c>
      <c r="TK262" s="264">
        <f t="shared" si="1407"/>
        <v>183.26297</v>
      </c>
      <c r="TL262" s="264">
        <f t="shared" si="1408"/>
        <v>1259.3214149999999</v>
      </c>
      <c r="TM262" s="264">
        <f t="shared" si="1409"/>
        <v>178.182785</v>
      </c>
      <c r="TN262" s="264">
        <f t="shared" si="1410"/>
        <v>0.75262000000000007</v>
      </c>
      <c r="TO262" s="264">
        <f t="shared" si="1411"/>
        <v>567.09916999999996</v>
      </c>
      <c r="TP262" s="264">
        <f t="shared" si="1411"/>
        <v>540.06623999999999</v>
      </c>
      <c r="TQ262" s="264"/>
      <c r="TR262" s="264"/>
      <c r="TS262" s="264" t="e">
        <f t="shared" si="1412"/>
        <v>#REF!</v>
      </c>
      <c r="TT262" s="264">
        <f t="shared" si="1413"/>
        <v>654.80171962130009</v>
      </c>
      <c r="TU262" s="264">
        <f t="shared" si="1414"/>
        <v>753.90789848553959</v>
      </c>
      <c r="TV262" s="264">
        <f t="shared" si="1415"/>
        <v>30.644699043898697</v>
      </c>
      <c r="TW262" s="264">
        <f t="shared" si="1415"/>
        <v>816.7045422321811</v>
      </c>
      <c r="TX262" s="264">
        <f t="shared" si="1416"/>
        <v>0</v>
      </c>
      <c r="TY262" s="264">
        <f t="shared" si="1417"/>
        <v>1094.7448285524922</v>
      </c>
      <c r="TZ262" s="264">
        <f t="shared" si="1418"/>
        <v>45.610924140480428</v>
      </c>
      <c r="UA262" s="264">
        <f t="shared" si="1419"/>
        <v>1.1450441206815167</v>
      </c>
      <c r="UB262" s="264">
        <f t="shared" si="1420"/>
        <v>63.176045568516663</v>
      </c>
      <c r="UC262" s="264">
        <f t="shared" si="1421"/>
        <v>206.35436627677001</v>
      </c>
      <c r="UD262" s="264">
        <f t="shared" si="1422"/>
        <v>1344.8558364601681</v>
      </c>
      <c r="UE262" s="264">
        <f t="shared" si="1423"/>
        <v>199.63205667329967</v>
      </c>
      <c r="UF262" s="264">
        <f t="shared" si="1424"/>
        <v>0.76336274712001517</v>
      </c>
      <c r="UG262" s="264">
        <f t="shared" si="1425"/>
        <v>575.1938299549314</v>
      </c>
      <c r="UH262" s="264">
        <f t="shared" si="1425"/>
        <v>547.77503732717355</v>
      </c>
      <c r="UI262" s="191"/>
      <c r="UJ262" s="282" t="e">
        <f t="shared" si="1649"/>
        <v>#REF!</v>
      </c>
      <c r="UK262" s="282">
        <f t="shared" si="1650"/>
        <v>723.0132000000001</v>
      </c>
      <c r="UL262" s="283" t="e">
        <f t="shared" si="1651"/>
        <v>#REF!</v>
      </c>
      <c r="UM262" s="284">
        <v>1213.46</v>
      </c>
      <c r="UN262" s="282">
        <f t="shared" si="1652"/>
        <v>1274.133</v>
      </c>
      <c r="UO262" s="283">
        <f t="shared" si="1653"/>
        <v>1.7622541331195611</v>
      </c>
      <c r="UP262" s="283" t="e">
        <f t="shared" si="1656"/>
        <v>#REF!</v>
      </c>
      <c r="UQ262" s="283" t="e">
        <f t="shared" si="1654"/>
        <v>#REF!</v>
      </c>
      <c r="UR262" s="285" t="e">
        <f t="shared" si="1655"/>
        <v>#REF!</v>
      </c>
      <c r="US262" s="293"/>
      <c r="UT262" s="282"/>
      <c r="UU262" s="283"/>
      <c r="UV262" s="290"/>
      <c r="UW262" s="282"/>
      <c r="UX262" s="283"/>
      <c r="UY262" s="283"/>
      <c r="UZ262" s="283"/>
      <c r="VA262" s="285"/>
      <c r="VB262" s="128">
        <v>4.9550000000000001</v>
      </c>
      <c r="VC262" s="129">
        <v>1.0447008449158428</v>
      </c>
      <c r="VD262" s="130">
        <f t="shared" si="1674"/>
        <v>5.1764926865580012</v>
      </c>
      <c r="VE262" s="128">
        <f>'[1]17% Управителю (Форма)'!BB9</f>
        <v>0.63900000000000001</v>
      </c>
      <c r="VF262" s="128">
        <f>'[1]17% Управителю (Форма)'!BB10</f>
        <v>0.312</v>
      </c>
      <c r="VG262" s="128">
        <f>'[1]17% Управителю (Форма)'!BB11</f>
        <v>0.53400000000000003</v>
      </c>
      <c r="VH262" s="128">
        <f>'[1]17% Управителю (Форма)'!BA12</f>
        <v>7.0000000000000001E-3</v>
      </c>
      <c r="VI262" s="128">
        <f>'[1]17% Управителю (Форма)'!BB13</f>
        <v>0.55000000000000004</v>
      </c>
      <c r="VJ262" s="128">
        <f t="shared" si="1660"/>
        <v>0.57458546470371363</v>
      </c>
      <c r="VK262" s="128">
        <f t="shared" si="1638"/>
        <v>0</v>
      </c>
      <c r="VL262" s="128">
        <v>0.38900000000000001</v>
      </c>
      <c r="VM262" s="131">
        <v>1.6E-2</v>
      </c>
      <c r="VN262" s="128">
        <f t="shared" si="1669"/>
        <v>6.0856427981266341E-4</v>
      </c>
      <c r="VO262" s="132">
        <v>2.3E-2</v>
      </c>
      <c r="VP262" s="128">
        <v>1.2E-2</v>
      </c>
      <c r="VQ262" s="128">
        <v>0.53</v>
      </c>
      <c r="VR262" s="128">
        <v>4.5999999999999999E-2</v>
      </c>
      <c r="VS262" s="128">
        <v>1E-3</v>
      </c>
      <c r="VT262" s="128">
        <v>0.253</v>
      </c>
      <c r="VU262" s="128">
        <v>0.22600000000000001</v>
      </c>
      <c r="VV262" s="128">
        <v>0.60199999999999998</v>
      </c>
    </row>
    <row r="263" spans="1:594" ht="23.1" customHeight="1" thickBot="1" x14ac:dyDescent="0.35">
      <c r="A263" s="275">
        <v>19</v>
      </c>
      <c r="B263" s="298" t="s">
        <v>228</v>
      </c>
      <c r="C263" s="291" t="s">
        <v>209</v>
      </c>
      <c r="D263" s="267">
        <v>4133</v>
      </c>
      <c r="E263" s="239"/>
      <c r="F263" s="240">
        <f t="shared" si="1426"/>
        <v>4133</v>
      </c>
      <c r="G263" s="287">
        <v>3789.7</v>
      </c>
      <c r="H263" s="268">
        <f>3+72</f>
        <v>75</v>
      </c>
      <c r="I263" s="269">
        <v>3.3994</v>
      </c>
      <c r="J263" s="269">
        <v>3.9289999999999998</v>
      </c>
      <c r="K263" s="269">
        <f t="shared" si="1640"/>
        <v>2.6461999999999994</v>
      </c>
      <c r="L263" s="269">
        <f t="shared" si="1221"/>
        <v>3.0175999999999994</v>
      </c>
      <c r="M263" s="269">
        <v>0.92479999999999996</v>
      </c>
      <c r="N263" s="269">
        <v>0.37140000000000001</v>
      </c>
      <c r="O263" s="269">
        <v>0.38179999999999997</v>
      </c>
      <c r="P263" s="269">
        <v>1.7500000000000002E-2</v>
      </c>
      <c r="Q263" s="269">
        <v>0.18959999999999999</v>
      </c>
      <c r="R263" s="269">
        <v>2.7199999999999998E-2</v>
      </c>
      <c r="S263" s="269">
        <v>0.51670000000000005</v>
      </c>
      <c r="T263" s="269">
        <v>3.0599999999999999E-2</v>
      </c>
      <c r="U263" s="269">
        <v>6.9999999999999999E-4</v>
      </c>
      <c r="V263" s="269">
        <v>5.1400000000000001E-2</v>
      </c>
      <c r="W263" s="269">
        <v>0.10489999999999999</v>
      </c>
      <c r="X263" s="269">
        <v>0.65139999999999998</v>
      </c>
      <c r="Y263" s="269">
        <v>4.6800000000000001E-2</v>
      </c>
      <c r="Z263" s="269">
        <v>2.0000000000000001E-4</v>
      </c>
      <c r="AA263" s="269">
        <v>0.30120000000000002</v>
      </c>
      <c r="AB263" s="269">
        <v>0.31280000000000002</v>
      </c>
      <c r="AC263" s="244">
        <v>588.25</v>
      </c>
      <c r="AD263" s="243">
        <f t="shared" si="1661"/>
        <v>129.41499999999999</v>
      </c>
      <c r="AE263" s="243">
        <f t="shared" si="1223"/>
        <v>0</v>
      </c>
      <c r="AF263" s="243">
        <f t="shared" si="1427"/>
        <v>0</v>
      </c>
      <c r="AG263" s="243">
        <f t="shared" si="1428"/>
        <v>0</v>
      </c>
      <c r="AH263" s="244">
        <v>15.535349400458299</v>
      </c>
      <c r="AI263" s="243">
        <f t="shared" si="1224"/>
        <v>83.307661408200175</v>
      </c>
      <c r="AJ263" s="243">
        <f t="shared" si="1429"/>
        <v>2.6853098303388592</v>
      </c>
      <c r="AK263" s="243">
        <f t="shared" si="1430"/>
        <v>71.061039301551119</v>
      </c>
      <c r="AL263" s="243">
        <f t="shared" si="1225"/>
        <v>40.825400540432923</v>
      </c>
      <c r="AM263" s="243">
        <f t="shared" si="1431"/>
        <v>1028.8000936189096</v>
      </c>
      <c r="AN263" s="244">
        <v>1412.82</v>
      </c>
      <c r="AO263" s="244">
        <v>310.82040000000001</v>
      </c>
      <c r="AP263" s="243">
        <f t="shared" si="1432"/>
        <v>0</v>
      </c>
      <c r="AQ263" s="243">
        <f t="shared" si="1433"/>
        <v>0</v>
      </c>
      <c r="AR263" s="243">
        <f t="shared" si="1434"/>
        <v>0</v>
      </c>
      <c r="AS263" s="244">
        <v>133.83931538809199</v>
      </c>
      <c r="AT263" s="244" t="e">
        <f t="shared" si="1226"/>
        <v>#REF!</v>
      </c>
      <c r="AU263" s="243">
        <f t="shared" si="1227"/>
        <v>211.0504875354803</v>
      </c>
      <c r="AV263" s="243">
        <f t="shared" si="1435"/>
        <v>6.802927117349725</v>
      </c>
      <c r="AW263" s="243">
        <f t="shared" si="1436"/>
        <v>180.02506295170176</v>
      </c>
      <c r="AX263" s="243">
        <f t="shared" si="1228"/>
        <v>103.42651014617861</v>
      </c>
      <c r="AY263" s="243">
        <f t="shared" si="1437"/>
        <v>2606.3480556837012</v>
      </c>
      <c r="AZ263" s="244">
        <v>193</v>
      </c>
      <c r="BA263" s="243">
        <f t="shared" si="1438"/>
        <v>983.75316666666652</v>
      </c>
      <c r="BB263" s="243">
        <f t="shared" si="1439"/>
        <v>102.59140166666667</v>
      </c>
      <c r="BC263" s="243">
        <f t="shared" si="1440"/>
        <v>82.073121333333347</v>
      </c>
      <c r="BD263" s="243">
        <f t="shared" si="1441"/>
        <v>20.518280333333323</v>
      </c>
      <c r="BE263" s="244">
        <v>38.471775624999999</v>
      </c>
      <c r="BF263" s="243">
        <f t="shared" si="1442"/>
        <v>30.777420500000002</v>
      </c>
      <c r="BG263" s="243">
        <f t="shared" si="1443"/>
        <v>7.6943551249999977</v>
      </c>
      <c r="BH263" s="243">
        <f t="shared" si="1229"/>
        <v>127.80383861725406</v>
      </c>
      <c r="BI263" s="243">
        <f t="shared" si="1444"/>
        <v>4.1195839421339482</v>
      </c>
      <c r="BJ263" s="243">
        <f t="shared" si="1445"/>
        <v>109.01606701416584</v>
      </c>
      <c r="BK263" s="243">
        <f t="shared" si="1230"/>
        <v>62.631009128779368</v>
      </c>
      <c r="BL263" s="243">
        <f t="shared" si="1446"/>
        <v>1578.3014300452398</v>
      </c>
      <c r="BM263" s="244">
        <v>25.98</v>
      </c>
      <c r="BN263" s="243">
        <f t="shared" si="1447"/>
        <v>5.7156000000000002</v>
      </c>
      <c r="BO263" s="243">
        <f t="shared" si="1231"/>
        <v>0</v>
      </c>
      <c r="BP263" s="243">
        <f t="shared" si="1448"/>
        <v>0</v>
      </c>
      <c r="BQ263" s="243">
        <f t="shared" si="1449"/>
        <v>0</v>
      </c>
      <c r="BR263" s="244">
        <v>3.9585160378749999</v>
      </c>
      <c r="BS263" s="243">
        <f t="shared" si="1232"/>
        <v>4.0510905772491359</v>
      </c>
      <c r="BT263" s="243">
        <f t="shared" si="1450"/>
        <v>0.13058142752773802</v>
      </c>
      <c r="BU263" s="243">
        <f t="shared" si="1451"/>
        <v>3.4555610115315041</v>
      </c>
      <c r="BV263" s="243">
        <f t="shared" si="1233"/>
        <v>1.9852603307562067</v>
      </c>
      <c r="BW263" s="243">
        <f t="shared" si="1452"/>
        <v>50.028560335056405</v>
      </c>
      <c r="BX263" s="244">
        <v>512.14</v>
      </c>
      <c r="BY263" s="243">
        <f t="shared" si="1234"/>
        <v>58.190351039089364</v>
      </c>
      <c r="BZ263" s="243">
        <f t="shared" si="1453"/>
        <v>1.8756872901578625</v>
      </c>
      <c r="CA263" s="243">
        <f t="shared" si="1454"/>
        <v>49.636092914651911</v>
      </c>
      <c r="CB263" s="243">
        <f t="shared" si="1235"/>
        <v>28.516517551954468</v>
      </c>
      <c r="CC263" s="243">
        <f t="shared" si="1455"/>
        <v>718.61624230925258</v>
      </c>
      <c r="CD263" s="245">
        <f>343.18+343.18</f>
        <v>686.36</v>
      </c>
      <c r="CE263" s="243">
        <f t="shared" si="1236"/>
        <v>66.322130000000001</v>
      </c>
      <c r="CF263" s="243">
        <f t="shared" si="1456"/>
        <v>2.1378041904856713</v>
      </c>
      <c r="CG263" s="243">
        <f t="shared" si="1457"/>
        <v>56.572461725935312</v>
      </c>
      <c r="CH263" s="243">
        <f t="shared" si="1237"/>
        <v>37.634106500000001</v>
      </c>
      <c r="CI263" s="243">
        <f t="shared" si="1641"/>
        <v>948.3794838</v>
      </c>
      <c r="CJ263" s="245">
        <f>783.54+783.54</f>
        <v>1567.08</v>
      </c>
      <c r="CK263" s="243">
        <f t="shared" si="1238"/>
        <v>66.322130000000001</v>
      </c>
      <c r="CL263" s="243">
        <f t="shared" si="1459"/>
        <v>2.1378041904856713</v>
      </c>
      <c r="CM263" s="243">
        <f t="shared" si="1460"/>
        <v>56.572461725935312</v>
      </c>
      <c r="CN263" s="243">
        <f t="shared" si="1239"/>
        <v>81.670106500000003</v>
      </c>
      <c r="CO263" s="243">
        <f t="shared" si="1642"/>
        <v>2058.0866837999997</v>
      </c>
      <c r="CP263" s="244">
        <v>73.459999999999994</v>
      </c>
      <c r="CQ263" s="243">
        <f t="shared" si="1240"/>
        <v>8.3466692453850602</v>
      </c>
      <c r="CR263" s="243">
        <f t="shared" si="1595"/>
        <v>0.26904359810793255</v>
      </c>
      <c r="CS263" s="243">
        <f t="shared" si="1462"/>
        <v>7.1196692027772279</v>
      </c>
      <c r="CT263" s="243">
        <f t="shared" si="1241"/>
        <v>4.0903334622692524</v>
      </c>
      <c r="CU263" s="243">
        <f t="shared" si="1463"/>
        <v>103.07640324918516</v>
      </c>
      <c r="CV263" s="245">
        <f>82.66+82.66</f>
        <v>165.32</v>
      </c>
      <c r="CW263" s="243">
        <f t="shared" si="1242"/>
        <v>9.513069999999999</v>
      </c>
      <c r="CX263" s="243">
        <f t="shared" si="1596"/>
        <v>0.30664094941437381</v>
      </c>
      <c r="CY263" s="243">
        <f t="shared" si="1464"/>
        <v>8.1146035037044708</v>
      </c>
      <c r="CZ263" s="243">
        <f t="shared" si="1243"/>
        <v>8.7416535</v>
      </c>
      <c r="DA263" s="243">
        <f t="shared" si="1465"/>
        <v>220.28966819999999</v>
      </c>
      <c r="DB263" s="244">
        <v>36.6</v>
      </c>
      <c r="DC263" s="243">
        <f t="shared" si="1466"/>
        <v>8.0519999999999996</v>
      </c>
      <c r="DD263" s="243">
        <f t="shared" si="1244"/>
        <v>0</v>
      </c>
      <c r="DE263" s="244">
        <v>1.51624780306</v>
      </c>
      <c r="DF263" s="244">
        <v>0.14962185393749999</v>
      </c>
      <c r="DG263" s="243">
        <f t="shared" si="1245"/>
        <v>5.2627271736702275</v>
      </c>
      <c r="DH263" s="243">
        <f t="shared" si="1246"/>
        <v>2.5790298415333863</v>
      </c>
      <c r="DI263" s="243">
        <f t="shared" si="1467"/>
        <v>64.991552006641328</v>
      </c>
      <c r="DJ263" s="244">
        <v>262.3</v>
      </c>
      <c r="DK263" s="243">
        <f t="shared" si="1468"/>
        <v>57.706000000000003</v>
      </c>
      <c r="DL263" s="243">
        <f t="shared" si="1247"/>
        <v>0</v>
      </c>
      <c r="DM263" s="244">
        <v>11.175003274010001</v>
      </c>
      <c r="DN263" s="244">
        <v>10.048186535333301</v>
      </c>
      <c r="DO263" s="243">
        <f t="shared" si="1248"/>
        <v>38.771129651637729</v>
      </c>
      <c r="DP263" s="243">
        <f t="shared" si="1249"/>
        <v>19.000015973049056</v>
      </c>
      <c r="DQ263" s="243">
        <f t="shared" si="1469"/>
        <v>478.80040252083614</v>
      </c>
      <c r="DR263" s="244">
        <v>45.28</v>
      </c>
      <c r="DS263" s="243">
        <f t="shared" si="1470"/>
        <v>9.9616000000000007</v>
      </c>
      <c r="DT263" s="243">
        <f t="shared" si="1250"/>
        <v>0</v>
      </c>
      <c r="DU263" s="244">
        <v>1.9154538748900001</v>
      </c>
      <c r="DV263" s="244">
        <v>0</v>
      </c>
      <c r="DW263" s="243">
        <f t="shared" si="1251"/>
        <v>6.4942965387198663</v>
      </c>
      <c r="DX263" s="243">
        <f t="shared" si="1252"/>
        <v>3.1825675206804935</v>
      </c>
      <c r="DY263" s="243">
        <f t="shared" si="1253"/>
        <v>80.200701521148446</v>
      </c>
      <c r="DZ263" s="244">
        <v>193.94</v>
      </c>
      <c r="EA263" s="243">
        <f t="shared" si="1471"/>
        <v>42.666800000000002</v>
      </c>
      <c r="EB263" s="243">
        <f t="shared" si="1254"/>
        <v>0</v>
      </c>
      <c r="EC263" s="244">
        <v>8.0138164861850001</v>
      </c>
      <c r="ED263" s="244">
        <v>0.18010580200000001</v>
      </c>
      <c r="EE263" s="243">
        <f t="shared" si="1255"/>
        <v>27.814738088358876</v>
      </c>
      <c r="EF263" s="243">
        <f t="shared" si="1256"/>
        <v>13.630773018827194</v>
      </c>
      <c r="EG263" s="243">
        <f t="shared" si="1257"/>
        <v>343.49548007444525</v>
      </c>
      <c r="EH263" s="244">
        <v>12.26</v>
      </c>
      <c r="EI263" s="243">
        <f t="shared" si="1472"/>
        <v>2.6972</v>
      </c>
      <c r="EJ263" s="243">
        <f t="shared" si="1258"/>
        <v>0</v>
      </c>
      <c r="EK263" s="244">
        <v>0.51724721022499998</v>
      </c>
      <c r="EL263" s="244">
        <v>0</v>
      </c>
      <c r="EM263" s="243">
        <f t="shared" si="1259"/>
        <v>1.7582370353787049</v>
      </c>
      <c r="EN263" s="243">
        <f t="shared" si="1260"/>
        <v>0.86163421228018522</v>
      </c>
      <c r="EO263" s="243">
        <f t="shared" si="1473"/>
        <v>21.713182149460668</v>
      </c>
      <c r="EP263" s="244">
        <v>0</v>
      </c>
      <c r="EQ263" s="244">
        <v>479.428</v>
      </c>
      <c r="ER263" s="244">
        <v>0</v>
      </c>
      <c r="ES263" s="244">
        <v>0</v>
      </c>
      <c r="ET263" s="244">
        <v>0</v>
      </c>
      <c r="EU263" s="243">
        <f t="shared" si="1261"/>
        <v>54.473549455165653</v>
      </c>
      <c r="EV263" s="243">
        <f t="shared" si="1474"/>
        <v>1.755881216358425</v>
      </c>
      <c r="EW263" s="243">
        <f t="shared" si="1475"/>
        <v>46.465678825879131</v>
      </c>
      <c r="EX263" s="243">
        <f t="shared" si="1262"/>
        <v>26.695077472758285</v>
      </c>
      <c r="EY263" s="243">
        <f t="shared" si="1476"/>
        <v>672.71595231350864</v>
      </c>
      <c r="EZ263" s="245">
        <f t="shared" si="1477"/>
        <v>550.38000000000011</v>
      </c>
      <c r="FA263" s="245">
        <f t="shared" si="1477"/>
        <v>121.0836</v>
      </c>
      <c r="FB263" s="245">
        <f t="shared" si="1477"/>
        <v>0</v>
      </c>
      <c r="FC263" s="245">
        <f t="shared" si="1478"/>
        <v>0</v>
      </c>
      <c r="FD263" s="245">
        <f t="shared" si="1479"/>
        <v>0</v>
      </c>
      <c r="FE263" s="245">
        <f t="shared" si="1480"/>
        <v>33.51568283964081</v>
      </c>
      <c r="FF263" s="245">
        <f t="shared" si="1481"/>
        <v>134.57467794293103</v>
      </c>
      <c r="FG263" s="245">
        <f t="shared" si="1482"/>
        <v>4.3378327933626011</v>
      </c>
      <c r="FH263" s="245">
        <f t="shared" si="1483"/>
        <v>114.7915607838068</v>
      </c>
      <c r="FI263" s="245">
        <f t="shared" si="1484"/>
        <v>65.9490980391286</v>
      </c>
      <c r="FJ263" s="245">
        <f t="shared" si="1484"/>
        <v>1661.9172705860406</v>
      </c>
      <c r="FK263" s="244">
        <f t="shared" si="1263"/>
        <v>89.987650195122825</v>
      </c>
      <c r="FL263" s="244">
        <v>10.224573269100199</v>
      </c>
      <c r="FM263" s="243">
        <f t="shared" si="1485"/>
        <v>0.32957529531410079</v>
      </c>
      <c r="FN263" s="243">
        <f t="shared" si="1486"/>
        <v>8.721512411169428</v>
      </c>
      <c r="FO263" s="244">
        <v>5.0106111634550103</v>
      </c>
      <c r="FP263" s="244">
        <f t="shared" si="1487"/>
        <v>126.26740155321365</v>
      </c>
      <c r="FQ263" s="244">
        <f t="shared" si="1264"/>
        <v>2.2726000049277388</v>
      </c>
      <c r="FR263" s="244">
        <v>0.25821726882918999</v>
      </c>
      <c r="FS263" s="243">
        <f t="shared" si="1488"/>
        <v>8.3232845410545087E-3</v>
      </c>
      <c r="FT263" s="243">
        <f t="shared" si="1489"/>
        <v>0.22025810325776479</v>
      </c>
      <c r="FU263" s="244">
        <v>0.12654086344146001</v>
      </c>
      <c r="FV263" s="244">
        <f t="shared" si="1490"/>
        <v>3.1888297646380668</v>
      </c>
      <c r="FW263" s="270">
        <v>1.8513999999999999E-2</v>
      </c>
      <c r="FX263" s="243">
        <f t="shared" si="1491"/>
        <v>81.697567162923249</v>
      </c>
      <c r="FY263" s="243">
        <f t="shared" si="1492"/>
        <v>17.973464775843116</v>
      </c>
      <c r="FZ263" s="243">
        <f t="shared" si="1265"/>
        <v>0</v>
      </c>
      <c r="GA263" s="243">
        <f t="shared" si="1493"/>
        <v>0</v>
      </c>
      <c r="GB263" s="243">
        <f t="shared" si="1494"/>
        <v>0</v>
      </c>
      <c r="GC263" s="243">
        <f t="shared" si="1495"/>
        <v>1.4416395546269742</v>
      </c>
      <c r="GD263" s="243">
        <f t="shared" si="1266"/>
        <v>11.488620003711256</v>
      </c>
      <c r="GE263" s="243">
        <f t="shared" si="1496"/>
        <v>0.37032013276460557</v>
      </c>
      <c r="GF263" s="243">
        <f t="shared" si="1497"/>
        <v>9.7997382690177446</v>
      </c>
      <c r="GG263" s="243">
        <f t="shared" si="1267"/>
        <v>5.63006457485523</v>
      </c>
      <c r="GH263" s="247">
        <f t="shared" si="1498"/>
        <v>141.87762728635178</v>
      </c>
      <c r="GI263" s="244">
        <v>140</v>
      </c>
      <c r="GJ263" s="244">
        <v>4024.81</v>
      </c>
      <c r="GK263" s="244">
        <v>885.45820000000003</v>
      </c>
      <c r="GL263" s="244">
        <v>2468.7114269662202</v>
      </c>
      <c r="GM263" s="244">
        <v>71.022008333333304</v>
      </c>
      <c r="GN263" s="271">
        <v>166.15</v>
      </c>
      <c r="GO263" s="243">
        <f t="shared" si="1499"/>
        <v>36.553000000000004</v>
      </c>
      <c r="GP263" s="243">
        <f t="shared" si="1268"/>
        <v>0</v>
      </c>
      <c r="GQ263" s="243">
        <f t="shared" si="1500"/>
        <v>0</v>
      </c>
      <c r="GR263" s="243">
        <f t="shared" si="1501"/>
        <v>0</v>
      </c>
      <c r="GS263" s="244">
        <v>3.3318932112500002</v>
      </c>
      <c r="GT263" s="244">
        <v>1.0190726216666699</v>
      </c>
      <c r="GU263" s="245"/>
      <c r="GV263" s="243">
        <f t="shared" si="1269"/>
        <v>23.52587760349326</v>
      </c>
      <c r="GW263" s="243">
        <f t="shared" si="1502"/>
        <v>0.75832485665947236</v>
      </c>
      <c r="GX263" s="243">
        <f t="shared" si="1503"/>
        <v>20.067461800347203</v>
      </c>
      <c r="GY263" s="243">
        <f t="shared" si="1270"/>
        <v>11.528992171820498</v>
      </c>
      <c r="GZ263" s="243">
        <f t="shared" si="1504"/>
        <v>290.53060272987653</v>
      </c>
      <c r="HA263" s="244">
        <v>0</v>
      </c>
      <c r="HB263" s="244">
        <v>44</v>
      </c>
      <c r="HC263" s="244">
        <v>0</v>
      </c>
      <c r="HD263" s="244">
        <v>0</v>
      </c>
      <c r="HE263" s="244">
        <v>137.76</v>
      </c>
      <c r="HF263" s="243">
        <f t="shared" si="1505"/>
        <v>30.307199999999998</v>
      </c>
      <c r="HG263" s="243">
        <f t="shared" si="1271"/>
        <v>0</v>
      </c>
      <c r="HH263" s="244">
        <v>5.8684960181449997</v>
      </c>
      <c r="HI263" s="244">
        <v>132.87743087609999</v>
      </c>
      <c r="HJ263" s="243">
        <f t="shared" si="1272"/>
        <v>34.860709097857594</v>
      </c>
      <c r="HK263" s="243">
        <f t="shared" si="1273"/>
        <v>17.083691799605131</v>
      </c>
      <c r="HL263" s="243">
        <f t="shared" si="1274"/>
        <v>430.50903335004921</v>
      </c>
      <c r="HM263" s="244">
        <v>104.07</v>
      </c>
      <c r="HN263" s="243">
        <f t="shared" si="1506"/>
        <v>22.895399999999999</v>
      </c>
      <c r="HO263" s="243">
        <f t="shared" si="1275"/>
        <v>0</v>
      </c>
      <c r="HP263" s="244">
        <v>4.4867381748199904</v>
      </c>
      <c r="HQ263" s="244">
        <v>102.172986642467</v>
      </c>
      <c r="HR263" s="243">
        <f t="shared" si="1276"/>
        <v>26.544944789840667</v>
      </c>
      <c r="HS263" s="243">
        <f t="shared" si="1277"/>
        <v>13.008503480356381</v>
      </c>
      <c r="HT263" s="243">
        <f t="shared" si="1278"/>
        <v>327.81428770498076</v>
      </c>
      <c r="HU263" s="244">
        <v>74.540000000000006</v>
      </c>
      <c r="HV263" s="243">
        <f t="shared" si="1507"/>
        <v>16.398800000000001</v>
      </c>
      <c r="HW263" s="243">
        <f t="shared" si="1279"/>
        <v>0</v>
      </c>
      <c r="HX263" s="244">
        <v>3.0446237693199998</v>
      </c>
      <c r="HY263" s="244">
        <v>173.56332622616699</v>
      </c>
      <c r="HZ263" s="243">
        <f t="shared" si="1280"/>
        <v>30.39918635842713</v>
      </c>
      <c r="IA263" s="243">
        <f t="shared" si="1281"/>
        <v>14.897296817695707</v>
      </c>
      <c r="IB263" s="243">
        <f t="shared" si="1282"/>
        <v>375.41187980593179</v>
      </c>
      <c r="IC263" s="244">
        <v>27.08</v>
      </c>
      <c r="ID263" s="243">
        <f t="shared" si="1508"/>
        <v>5.9575999999999993</v>
      </c>
      <c r="IE263" s="243">
        <f t="shared" si="1283"/>
        <v>0</v>
      </c>
      <c r="IF263" s="244">
        <v>1.1918952384799999</v>
      </c>
      <c r="IG263" s="244">
        <v>2.86192819795833</v>
      </c>
      <c r="IH263" s="243">
        <f t="shared" si="1284"/>
        <v>4.2144002622444114</v>
      </c>
      <c r="II263" s="243">
        <f t="shared" si="1285"/>
        <v>2.0652911849341371</v>
      </c>
      <c r="IJ263" s="243">
        <f t="shared" si="1509"/>
        <v>52.045337860340247</v>
      </c>
      <c r="IK263" s="244">
        <v>30.77</v>
      </c>
      <c r="IL263" s="243">
        <f t="shared" si="1510"/>
        <v>6.7694000000000001</v>
      </c>
      <c r="IM263" s="243">
        <f t="shared" si="1286"/>
        <v>0</v>
      </c>
      <c r="IN263" s="244">
        <v>1.4133668686650001</v>
      </c>
      <c r="IO263" s="244">
        <v>62.657995117695997</v>
      </c>
      <c r="IP263" s="243">
        <f t="shared" si="1287"/>
        <v>11.545214022212098</v>
      </c>
      <c r="IQ263" s="243">
        <f t="shared" si="1288"/>
        <v>5.6577988004286546</v>
      </c>
      <c r="IR263" s="243">
        <f t="shared" si="1511"/>
        <v>142.5765297708021</v>
      </c>
      <c r="IS263" s="244">
        <v>2.09</v>
      </c>
      <c r="IT263" s="243">
        <f t="shared" si="1512"/>
        <v>0.45979999999999999</v>
      </c>
      <c r="IU263" s="243">
        <f t="shared" si="1289"/>
        <v>0</v>
      </c>
      <c r="IV263" s="244">
        <v>9.1264428080000001E-2</v>
      </c>
      <c r="IW263" s="244">
        <v>0.21655024511302901</v>
      </c>
      <c r="IX263" s="243">
        <f t="shared" si="1290"/>
        <v>0.32468778257420827</v>
      </c>
      <c r="IY263" s="243">
        <f t="shared" si="1291"/>
        <v>0.15911512278836187</v>
      </c>
      <c r="IZ263" s="243">
        <f t="shared" si="1513"/>
        <v>4.0097010942667186</v>
      </c>
      <c r="JA263" s="244">
        <v>33.952500000000001</v>
      </c>
      <c r="JB263" s="243">
        <f t="shared" si="1514"/>
        <v>7.4695499999999999</v>
      </c>
      <c r="JC263" s="244">
        <v>246.75749999999999</v>
      </c>
      <c r="JD263" s="243">
        <f t="shared" si="1292"/>
        <v>0</v>
      </c>
      <c r="JE263" s="243">
        <f t="shared" si="1293"/>
        <v>32.743525553143293</v>
      </c>
      <c r="JF263" s="243">
        <f t="shared" si="1294"/>
        <v>16.046153777657164</v>
      </c>
      <c r="JG263" s="243">
        <f t="shared" si="1515"/>
        <v>404.36307519696049</v>
      </c>
      <c r="JH263" s="244">
        <v>0</v>
      </c>
      <c r="JI263" s="243">
        <f t="shared" si="1516"/>
        <v>0</v>
      </c>
      <c r="JJ263" s="244">
        <v>0</v>
      </c>
      <c r="JK263" s="243">
        <f t="shared" si="1295"/>
        <v>0</v>
      </c>
      <c r="JL263" s="243">
        <f t="shared" si="1296"/>
        <v>0</v>
      </c>
      <c r="JM263" s="243">
        <f t="shared" si="1297"/>
        <v>0</v>
      </c>
      <c r="JN263" s="243">
        <f t="shared" si="1517"/>
        <v>0</v>
      </c>
      <c r="JO263" s="244">
        <v>5.7160714285714196</v>
      </c>
      <c r="JP263" s="243">
        <f t="shared" si="1518"/>
        <v>1.2575357142857124</v>
      </c>
      <c r="JQ263" s="244">
        <v>6.9640476190476202</v>
      </c>
      <c r="JR263" s="243">
        <f t="shared" si="1298"/>
        <v>0</v>
      </c>
      <c r="JS263" s="243">
        <f t="shared" si="1299"/>
        <v>1.5836236639529682</v>
      </c>
      <c r="JT263" s="243">
        <f t="shared" si="1300"/>
        <v>0.77606392129288615</v>
      </c>
      <c r="JU263" s="243">
        <f t="shared" si="1519"/>
        <v>19.556810816580729</v>
      </c>
      <c r="JV263" s="244">
        <v>1.68035714285714</v>
      </c>
      <c r="JW263" s="243">
        <f t="shared" si="1520"/>
        <v>0.3696785714285708</v>
      </c>
      <c r="JX263" s="244">
        <v>3.4474999999999998</v>
      </c>
      <c r="JY263" s="243">
        <f t="shared" si="1301"/>
        <v>0</v>
      </c>
      <c r="JZ263" s="243">
        <f t="shared" si="1302"/>
        <v>0.62464078780063348</v>
      </c>
      <c r="KA263" s="243">
        <f t="shared" si="1303"/>
        <v>0.30610882510431719</v>
      </c>
      <c r="KB263" s="243">
        <f t="shared" si="1521"/>
        <v>7.7139423926287929</v>
      </c>
      <c r="KC263" s="244">
        <v>138.946666666667</v>
      </c>
      <c r="KD263" s="243">
        <f t="shared" si="1522"/>
        <v>30.568266666666741</v>
      </c>
      <c r="KE263" s="244">
        <v>69.493333333333297</v>
      </c>
      <c r="KF263" s="243">
        <f t="shared" si="1304"/>
        <v>0</v>
      </c>
      <c r="KG263" s="243">
        <f t="shared" si="1305"/>
        <v>27.156587922399417</v>
      </c>
      <c r="KH263" s="243">
        <f t="shared" si="1306"/>
        <v>13.308242729453324</v>
      </c>
      <c r="KI263" s="243">
        <f t="shared" si="1523"/>
        <v>335.36771678222368</v>
      </c>
      <c r="KJ263" s="244">
        <v>28.918888888888802</v>
      </c>
      <c r="KK263" s="243">
        <f t="shared" si="1524"/>
        <v>6.3621555555555362</v>
      </c>
      <c r="KL263" s="244">
        <v>28.031111111111102</v>
      </c>
      <c r="KM263" s="243">
        <f t="shared" si="1307"/>
        <v>0</v>
      </c>
      <c r="KN263" s="243">
        <f t="shared" si="1308"/>
        <v>7.193651261020821</v>
      </c>
      <c r="KO263" s="243">
        <f t="shared" si="1309"/>
        <v>3.5252903408288137</v>
      </c>
      <c r="KP263" s="243">
        <f t="shared" si="1525"/>
        <v>88.837316588886097</v>
      </c>
      <c r="KQ263" s="243">
        <f t="shared" si="1526"/>
        <v>585.52448412698425</v>
      </c>
      <c r="KR263" s="243">
        <f t="shared" si="1526"/>
        <v>128.81538650793655</v>
      </c>
      <c r="KS263" s="243">
        <f t="shared" si="1527"/>
        <v>845.14009386650332</v>
      </c>
      <c r="KT263" s="243">
        <f t="shared" si="1528"/>
        <v>0</v>
      </c>
      <c r="KU263" s="243">
        <f t="shared" si="1529"/>
        <v>0</v>
      </c>
      <c r="KV263" s="243">
        <f t="shared" si="1530"/>
        <v>0</v>
      </c>
      <c r="KW263" s="243">
        <f t="shared" si="1531"/>
        <v>177.19117150147324</v>
      </c>
      <c r="KX263" s="243">
        <f t="shared" si="1532"/>
        <v>5.7115178440878589</v>
      </c>
      <c r="KY263" s="243">
        <f t="shared" si="1533"/>
        <v>151.14322727482869</v>
      </c>
      <c r="KZ263" s="243">
        <f t="shared" si="1534"/>
        <v>86.833556800144891</v>
      </c>
      <c r="LA263" s="243">
        <f t="shared" si="1534"/>
        <v>2188.2056313636508</v>
      </c>
      <c r="LB263" s="244">
        <v>71.56</v>
      </c>
      <c r="LC263" s="243">
        <f t="shared" si="1535"/>
        <v>15.7432</v>
      </c>
      <c r="LD263" s="243">
        <f t="shared" si="1310"/>
        <v>0</v>
      </c>
      <c r="LE263" s="243">
        <f t="shared" si="1536"/>
        <v>0</v>
      </c>
      <c r="LF263" s="243">
        <f t="shared" si="1537"/>
        <v>0</v>
      </c>
      <c r="LG263" s="244">
        <v>6.6005545657166698</v>
      </c>
      <c r="LH263" s="243">
        <f t="shared" si="1311"/>
        <v>10.669528726651977</v>
      </c>
      <c r="LI263" s="243">
        <f t="shared" si="1538"/>
        <v>0.34391783289143224</v>
      </c>
      <c r="LJ263" s="243">
        <f t="shared" si="1539"/>
        <v>9.1010573020240191</v>
      </c>
      <c r="LK263" s="243">
        <f t="shared" si="1312"/>
        <v>5.2286641646184329</v>
      </c>
      <c r="LL263" s="243">
        <f t="shared" si="1540"/>
        <v>131.7623369483845</v>
      </c>
      <c r="LM263" s="243">
        <f t="shared" si="1313"/>
        <v>0.54166666784117723</v>
      </c>
      <c r="LN263" s="244">
        <v>6.1545228937110799E-2</v>
      </c>
      <c r="LO263" s="243">
        <f t="shared" si="1541"/>
        <v>1.9838272432769494E-3</v>
      </c>
      <c r="LP263" s="243">
        <f t="shared" si="1542"/>
        <v>5.2497787819218517E-2</v>
      </c>
      <c r="LQ263" s="243">
        <f t="shared" si="1314"/>
        <v>3.0160594838914402E-2</v>
      </c>
      <c r="LR263" s="243">
        <f t="shared" si="1543"/>
        <v>0.7600469899406429</v>
      </c>
      <c r="LS263" s="244">
        <v>887.31693866666603</v>
      </c>
      <c r="LT263" s="243">
        <f t="shared" si="1315"/>
        <v>100.81869048296058</v>
      </c>
      <c r="LU263" s="243">
        <f t="shared" si="1544"/>
        <v>3.2497541769806095</v>
      </c>
      <c r="LV263" s="243">
        <f t="shared" si="1545"/>
        <v>85.997863889567569</v>
      </c>
      <c r="LW263" s="243">
        <f t="shared" si="1316"/>
        <v>49.406781457481337</v>
      </c>
      <c r="LX263" s="243">
        <f t="shared" si="1546"/>
        <v>1245.0508927285296</v>
      </c>
      <c r="LY263" s="245">
        <f t="shared" si="1317"/>
        <v>844.95786849881256</v>
      </c>
      <c r="LZ263" s="244">
        <v>96.005769869931299</v>
      </c>
      <c r="MA263" s="249">
        <f t="shared" si="1547"/>
        <v>3.0946161882729357</v>
      </c>
      <c r="MB263" s="249">
        <f t="shared" si="1548"/>
        <v>81.892465477746896</v>
      </c>
      <c r="MC263" s="249">
        <f t="shared" si="1318"/>
        <v>47.048181918437194</v>
      </c>
      <c r="MD263" s="247">
        <f t="shared" si="1549"/>
        <v>1185.6141843446173</v>
      </c>
      <c r="ME263" s="250">
        <f t="shared" si="1550"/>
        <v>13060.345609536589</v>
      </c>
      <c r="MF263" s="251">
        <f t="shared" si="1597"/>
        <v>4248.4817025736875</v>
      </c>
      <c r="MG263" s="252" t="e">
        <f t="shared" si="1551"/>
        <v>#REF!</v>
      </c>
      <c r="MH263" s="252" t="e">
        <f t="shared" si="1598"/>
        <v>#REF!</v>
      </c>
      <c r="MI263" s="252">
        <f t="shared" si="1552"/>
        <v>887.31693866666603</v>
      </c>
      <c r="MJ263" s="252">
        <f t="shared" si="1553"/>
        <v>844.95786849881256</v>
      </c>
      <c r="MK263" s="252">
        <f t="shared" si="1599"/>
        <v>983.75316666666652</v>
      </c>
      <c r="ML263" s="252">
        <f t="shared" si="1554"/>
        <v>512.14</v>
      </c>
      <c r="MM263" s="252">
        <f t="shared" si="1555"/>
        <v>73.459999999999994</v>
      </c>
      <c r="MN263" s="252">
        <f t="shared" si="1556"/>
        <v>479.428</v>
      </c>
      <c r="MO263" s="252">
        <f t="shared" si="1557"/>
        <v>89.987650195122825</v>
      </c>
      <c r="MP263" s="253">
        <f t="shared" si="1558"/>
        <v>2.2726000049277388</v>
      </c>
      <c r="MQ263" s="254">
        <f t="shared" si="1600"/>
        <v>0</v>
      </c>
      <c r="MR263" s="255">
        <f t="shared" si="1559"/>
        <v>0</v>
      </c>
      <c r="MS263" s="255">
        <f t="shared" si="1601"/>
        <v>0</v>
      </c>
      <c r="MT263" s="255">
        <f t="shared" si="1602"/>
        <v>1112.042319775843</v>
      </c>
      <c r="MU263" s="255">
        <f t="shared" si="1319"/>
        <v>35.845180654092445</v>
      </c>
      <c r="MV263" s="255">
        <f t="shared" si="1560"/>
        <v>1157.2515134726495</v>
      </c>
      <c r="MW263" s="255" t="e">
        <f t="shared" si="1320"/>
        <v>#REF!</v>
      </c>
      <c r="MX263" s="255" t="e">
        <f t="shared" si="1321"/>
        <v>#REF!</v>
      </c>
      <c r="MY263" s="256" t="e">
        <f t="shared" si="1561"/>
        <v>#REF!</v>
      </c>
      <c r="MZ263" s="254">
        <f t="shared" si="1562"/>
        <v>804.35946794789231</v>
      </c>
      <c r="NA263" s="255">
        <f t="shared" si="1322"/>
        <v>906.51312037727462</v>
      </c>
      <c r="NB263" s="255">
        <f t="shared" si="1563"/>
        <v>2.6853098303388592</v>
      </c>
      <c r="NC263" s="255">
        <f t="shared" si="1323"/>
        <v>3.3297841896201854</v>
      </c>
      <c r="ND263" s="255">
        <f t="shared" si="1564"/>
        <v>816.50801080865836</v>
      </c>
      <c r="NE263" s="255">
        <f t="shared" si="1630"/>
        <v>0.98512134271807783</v>
      </c>
      <c r="NF263" s="256">
        <f t="shared" si="1603"/>
        <v>3.2887734042919741E-3</v>
      </c>
      <c r="NG263" s="257">
        <f t="shared" si="1604"/>
        <v>1.1258997161422259</v>
      </c>
      <c r="NH263" s="254">
        <f t="shared" si="1565"/>
        <v>1943.2709768010761</v>
      </c>
      <c r="NI263" s="255">
        <f t="shared" si="1324"/>
        <v>2190.0663908548127</v>
      </c>
      <c r="NJ263" s="255" t="e">
        <f t="shared" si="1566"/>
        <v>#REF!</v>
      </c>
      <c r="NK263" s="255" t="e">
        <f t="shared" si="1325"/>
        <v>#REF!</v>
      </c>
      <c r="NL263" s="255">
        <f t="shared" si="1567"/>
        <v>2068.5302029235727</v>
      </c>
      <c r="NM263" s="255">
        <f t="shared" si="1605"/>
        <v>0.93944529988227365</v>
      </c>
      <c r="NN263" s="256" t="e">
        <f t="shared" si="1606"/>
        <v>#REF!</v>
      </c>
      <c r="NO263" s="257" t="e">
        <f t="shared" si="1631"/>
        <v>#REF!</v>
      </c>
      <c r="NP263" s="254">
        <f t="shared" si="1568"/>
        <v>132.99960175728233</v>
      </c>
      <c r="NQ263" s="255">
        <f t="shared" si="1326"/>
        <v>149.89055118045718</v>
      </c>
      <c r="NR263" s="255">
        <f t="shared" si="1569"/>
        <v>116.9701257754673</v>
      </c>
      <c r="NS263" s="255">
        <f t="shared" si="1327"/>
        <v>145.04295596157945</v>
      </c>
      <c r="NT263" s="255">
        <f t="shared" si="1570"/>
        <v>1252.6201825755873</v>
      </c>
      <c r="NU263" s="255">
        <f t="shared" si="1571"/>
        <v>0.10617711865684129</v>
      </c>
      <c r="NV263" s="256">
        <f t="shared" si="1572"/>
        <v>9.3380361742981047E-2</v>
      </c>
      <c r="NW263" s="257">
        <f t="shared" si="1328"/>
        <v>1.0358957808877343</v>
      </c>
      <c r="NX263" s="254">
        <f t="shared" si="1573"/>
        <v>35.911384434068431</v>
      </c>
      <c r="NY263" s="255">
        <f t="shared" si="1329"/>
        <v>40.472130257195118</v>
      </c>
      <c r="NZ263" s="255">
        <f t="shared" si="1574"/>
        <v>0.13058142752773802</v>
      </c>
      <c r="OA263" s="255">
        <f t="shared" si="1330"/>
        <v>0.16192097013439513</v>
      </c>
      <c r="OB263" s="255">
        <f t="shared" si="1575"/>
        <v>39.705206615124126</v>
      </c>
      <c r="OC263" s="255">
        <f t="shared" si="1607"/>
        <v>0.904450259689353</v>
      </c>
      <c r="OD263" s="256">
        <f t="shared" si="1608"/>
        <v>3.2887734042919749E-3</v>
      </c>
      <c r="OE263" s="257">
        <f t="shared" si="1609"/>
        <v>1.1156544885975779</v>
      </c>
      <c r="OF263" s="254">
        <f t="shared" si="1576"/>
        <v>60.556033355875329</v>
      </c>
      <c r="OG263" s="255">
        <f t="shared" si="1331"/>
        <v>68.246649592071492</v>
      </c>
      <c r="OH263" s="255">
        <f t="shared" si="1577"/>
        <v>1.8756872901578625</v>
      </c>
      <c r="OI263" s="255">
        <f t="shared" si="1332"/>
        <v>2.3258522397957493</v>
      </c>
      <c r="OJ263" s="255">
        <f t="shared" si="1578"/>
        <v>570.33035103908935</v>
      </c>
      <c r="OK263" s="255">
        <f t="shared" si="1632"/>
        <v>0.10617711865684128</v>
      </c>
      <c r="OL263" s="256">
        <f t="shared" si="1643"/>
        <v>3.2887734042919741E-3</v>
      </c>
      <c r="OM263" s="257">
        <f t="shared" si="1644"/>
        <v>1.0142737996864488</v>
      </c>
      <c r="ON263" s="280">
        <f t="shared" si="1645"/>
        <v>728.87362660340341</v>
      </c>
      <c r="OO263" s="254">
        <f t="shared" si="1579"/>
        <v>8.6859964273882184</v>
      </c>
      <c r="OP263" s="255">
        <f t="shared" si="1333"/>
        <v>9.7891179736665226</v>
      </c>
      <c r="OQ263" s="255">
        <f t="shared" si="1580"/>
        <v>0.26904359810793255</v>
      </c>
      <c r="OR263" s="255">
        <f t="shared" si="1334"/>
        <v>0.33361406165383634</v>
      </c>
      <c r="OS263" s="255">
        <f t="shared" si="1581"/>
        <v>81.806669245385052</v>
      </c>
      <c r="OT263" s="255">
        <f t="shared" si="1657"/>
        <v>0.1061771186568413</v>
      </c>
      <c r="OU263" s="256">
        <f t="shared" si="1658"/>
        <v>3.2887734042919741E-3</v>
      </c>
      <c r="OV263" s="257">
        <f t="shared" si="1659"/>
        <v>1.0142737996864488</v>
      </c>
      <c r="OW263" s="280">
        <f>CU263*OV263</f>
        <v>104.54769518156365</v>
      </c>
      <c r="OX263" s="254">
        <f t="shared" si="1582"/>
        <v>811.50930415624441</v>
      </c>
      <c r="OY263" s="255">
        <f t="shared" si="1335"/>
        <v>914.5709857840875</v>
      </c>
      <c r="OZ263" s="255">
        <f t="shared" si="1583"/>
        <v>4.3378327933626011</v>
      </c>
      <c r="PA263" s="255">
        <f t="shared" si="1336"/>
        <v>5.3789126637696256</v>
      </c>
      <c r="PB263" s="255">
        <f t="shared" si="1584"/>
        <v>1318.9819607825721</v>
      </c>
      <c r="PC263" s="255">
        <f t="shared" si="1672"/>
        <v>0.61525428571802721</v>
      </c>
      <c r="PD263" s="259">
        <f t="shared" si="1337"/>
        <v>3.2887734042919728E-3</v>
      </c>
      <c r="PE263" s="257">
        <f t="shared" si="1673"/>
        <v>1.0789265999032196</v>
      </c>
      <c r="PF263" s="254">
        <f t="shared" si="1338"/>
        <v>10.640245141626702</v>
      </c>
      <c r="PG263" s="255">
        <f t="shared" si="1339"/>
        <v>11.991556274613293</v>
      </c>
      <c r="PH263" s="255">
        <f t="shared" si="1585"/>
        <v>0.32957529531410079</v>
      </c>
      <c r="PI263" s="255">
        <f t="shared" si="1340"/>
        <v>0.40867336618948497</v>
      </c>
      <c r="PJ263" s="255">
        <f t="shared" si="1341"/>
        <v>100.21222345493146</v>
      </c>
      <c r="PK263" s="255">
        <f t="shared" si="1610"/>
        <v>0.1061771186666859</v>
      </c>
      <c r="PL263" s="259">
        <f t="shared" si="1611"/>
        <v>3.2887734045969055E-3</v>
      </c>
      <c r="PM263" s="257">
        <f t="shared" si="1612"/>
        <v>1.0142737996877724</v>
      </c>
      <c r="PN263" s="254">
        <f t="shared" si="1342"/>
        <v>0.26871488597447302</v>
      </c>
      <c r="PO263" s="255">
        <f t="shared" si="1343"/>
        <v>0.30284167649323107</v>
      </c>
      <c r="PP263" s="255">
        <f t="shared" si="1586"/>
        <v>8.3232845410545087E-3</v>
      </c>
      <c r="PQ263" s="255">
        <f t="shared" si="1344"/>
        <v>1.0320872830907591E-2</v>
      </c>
      <c r="PR263" s="255">
        <f t="shared" si="1345"/>
        <v>2.5308172735222754</v>
      </c>
      <c r="PS263" s="255">
        <f t="shared" si="1613"/>
        <v>0.10617711866668587</v>
      </c>
      <c r="PT263" s="259">
        <f t="shared" si="1614"/>
        <v>3.2887734045969046E-3</v>
      </c>
      <c r="PU263" s="257">
        <f t="shared" si="1615"/>
        <v>1.0142737996877724</v>
      </c>
      <c r="PV263" s="254">
        <f t="shared" si="1346"/>
        <v>111.62671262696801</v>
      </c>
      <c r="PW263" s="255">
        <f t="shared" si="1347"/>
        <v>125.80330513059295</v>
      </c>
      <c r="PX263" s="255">
        <f t="shared" si="1348"/>
        <v>0.37032013276460557</v>
      </c>
      <c r="PY263" s="255">
        <f t="shared" si="1349"/>
        <v>0.45919696462811088</v>
      </c>
      <c r="PZ263" s="255">
        <f t="shared" si="1350"/>
        <v>112.60129149710458</v>
      </c>
      <c r="QA263" s="255">
        <f t="shared" si="1587"/>
        <v>0.99134486951988798</v>
      </c>
      <c r="QB263" s="259">
        <f t="shared" si="1351"/>
        <v>3.2887734042919741E-3</v>
      </c>
      <c r="QC263" s="257">
        <f t="shared" si="1588"/>
        <v>1.1266901040460557</v>
      </c>
      <c r="QD263" s="254">
        <f t="shared" si="1352"/>
        <v>227.18530339642359</v>
      </c>
      <c r="QE263" s="255">
        <f t="shared" si="1353"/>
        <v>256.03783692776938</v>
      </c>
      <c r="QF263" s="255">
        <f t="shared" si="1354"/>
        <v>0.75832485665947236</v>
      </c>
      <c r="QG263" s="255">
        <f t="shared" si="1355"/>
        <v>0.94032282225774566</v>
      </c>
      <c r="QH263" s="255">
        <f t="shared" si="1356"/>
        <v>230.57984343640996</v>
      </c>
      <c r="QI263" s="255">
        <f t="shared" si="1616"/>
        <v>0.98527824466615821</v>
      </c>
      <c r="QJ263" s="259">
        <f t="shared" si="1617"/>
        <v>3.2887734042919741E-3</v>
      </c>
      <c r="QK263" s="257">
        <f t="shared" si="1618"/>
        <v>1.1259196426896321</v>
      </c>
      <c r="QL263" s="254">
        <f t="shared" si="1357"/>
        <v>898.73460791021171</v>
      </c>
      <c r="QM263" s="255">
        <f t="shared" si="1358"/>
        <v>1012.8739031148086</v>
      </c>
      <c r="QN263" s="255">
        <f t="shared" si="1359"/>
        <v>5.7115178440878589</v>
      </c>
      <c r="QO263" s="255">
        <f t="shared" si="1360"/>
        <v>7.0822821266689449</v>
      </c>
      <c r="QP263" s="255">
        <f t="shared" si="1589"/>
        <v>1736.6711360028976</v>
      </c>
      <c r="QQ263" s="255">
        <f t="shared" si="1590"/>
        <v>0.51750420058153845</v>
      </c>
      <c r="QR263" s="259">
        <f t="shared" si="1361"/>
        <v>3.2887734042919736E-3</v>
      </c>
      <c r="QS263" s="257">
        <f t="shared" si="1591"/>
        <v>1.0665123390908855</v>
      </c>
      <c r="QT263" s="254">
        <f t="shared" si="1362"/>
        <v>98.406489908469311</v>
      </c>
      <c r="QU263" s="255">
        <f t="shared" si="1363"/>
        <v>110.90411412684492</v>
      </c>
      <c r="QV263" s="255">
        <f t="shared" si="1364"/>
        <v>0.34391783289143224</v>
      </c>
      <c r="QW263" s="255">
        <f t="shared" si="1365"/>
        <v>0.42645811278537599</v>
      </c>
      <c r="QX263" s="255">
        <f t="shared" si="1366"/>
        <v>104.57328329236864</v>
      </c>
      <c r="QY263" s="255">
        <f t="shared" si="1619"/>
        <v>0.94102897805495833</v>
      </c>
      <c r="QZ263" s="259">
        <f t="shared" si="1620"/>
        <v>3.2887734042919741E-3</v>
      </c>
      <c r="RA263" s="257">
        <f t="shared" si="1621"/>
        <v>1.1202999858300098</v>
      </c>
      <c r="RB263" s="254">
        <f t="shared" si="1367"/>
        <v>6.4047301139446594E-2</v>
      </c>
      <c r="RC263" s="255">
        <f t="shared" si="1368"/>
        <v>7.2181308384156317E-2</v>
      </c>
      <c r="RD263" s="255">
        <f t="shared" si="1592"/>
        <v>1.9838272432769494E-3</v>
      </c>
      <c r="RE263" s="255">
        <f t="shared" si="1369"/>
        <v>2.4599457816634174E-3</v>
      </c>
      <c r="RF263" s="255">
        <f t="shared" si="1370"/>
        <v>0.60321189677828801</v>
      </c>
      <c r="RG263" s="255">
        <f t="shared" si="1622"/>
        <v>0.1061771186568413</v>
      </c>
      <c r="RH263" s="259">
        <f t="shared" si="1623"/>
        <v>3.2887734042919745E-3</v>
      </c>
      <c r="RI263" s="257">
        <f t="shared" si="1624"/>
        <v>1.0142737996864488</v>
      </c>
      <c r="RJ263" s="254">
        <f t="shared" si="1371"/>
        <v>104.91739394527244</v>
      </c>
      <c r="RK263" s="255">
        <f t="shared" si="1372"/>
        <v>118.24190297632204</v>
      </c>
      <c r="RL263" s="255">
        <f t="shared" si="1593"/>
        <v>3.2497541769806095</v>
      </c>
      <c r="RM263" s="255">
        <f t="shared" si="1373"/>
        <v>4.0296951794559561</v>
      </c>
      <c r="RN263" s="255">
        <f t="shared" si="1374"/>
        <v>988.13562914962654</v>
      </c>
      <c r="RO263" s="255">
        <f t="shared" si="1625"/>
        <v>0.1061771186568413</v>
      </c>
      <c r="RP263" s="259">
        <f t="shared" si="1626"/>
        <v>3.2887734042919749E-3</v>
      </c>
      <c r="RQ263" s="257">
        <f t="shared" si="1627"/>
        <v>1.0142737996864488</v>
      </c>
      <c r="RR263" s="254">
        <f t="shared" si="1375"/>
        <v>99.908807882851207</v>
      </c>
      <c r="RS263" s="255">
        <f t="shared" si="1376"/>
        <v>112.59722648397332</v>
      </c>
      <c r="RT263" s="255">
        <f t="shared" si="1594"/>
        <v>3.0946161882729357</v>
      </c>
      <c r="RU263" s="255">
        <f t="shared" si="1377"/>
        <v>3.8373240734584404</v>
      </c>
      <c r="RV263" s="255">
        <f t="shared" si="1378"/>
        <v>940.96363836874389</v>
      </c>
      <c r="RW263" s="255">
        <f t="shared" si="1633"/>
        <v>0.10617711865684128</v>
      </c>
      <c r="RX263" s="259">
        <f t="shared" si="1634"/>
        <v>3.2887734042919741E-3</v>
      </c>
      <c r="RY263" s="257">
        <f t="shared" si="1635"/>
        <v>1.0142737996864488</v>
      </c>
      <c r="RZ263" s="281">
        <f t="shared" si="1646"/>
        <v>1202.5374037173649</v>
      </c>
      <c r="SA263" s="242" t="e">
        <f t="shared" si="1379"/>
        <v>#REF!</v>
      </c>
      <c r="SB263" s="242">
        <f t="shared" si="1380"/>
        <v>0.41815915457522274</v>
      </c>
      <c r="SC263" s="242">
        <f t="shared" si="1381"/>
        <v>0.3955050091429369</v>
      </c>
      <c r="SD263" s="242">
        <f t="shared" si="1382"/>
        <v>1.9523953550457614E-2</v>
      </c>
      <c r="SE263" s="242">
        <f t="shared" si="1383"/>
        <v>0.19230631242055068</v>
      </c>
      <c r="SF263" s="262">
        <f t="shared" si="1647"/>
        <v>0.54307377465234707</v>
      </c>
      <c r="SG263" s="242">
        <f t="shared" si="1384"/>
        <v>2.7588247351471407E-2</v>
      </c>
      <c r="SH263" s="262">
        <f t="shared" si="1636"/>
        <v>4.3623505818402512E-2</v>
      </c>
      <c r="SI263" s="242">
        <f t="shared" si="1385"/>
        <v>0.55748137416999366</v>
      </c>
      <c r="SJ263" s="242">
        <f t="shared" si="1386"/>
        <v>3.1036778270445833E-2</v>
      </c>
      <c r="SK263" s="242">
        <f t="shared" si="1387"/>
        <v>7.0999165978144073E-4</v>
      </c>
      <c r="SL263" s="242">
        <f t="shared" si="1388"/>
        <v>5.791187134796727E-2</v>
      </c>
      <c r="SM263" s="242">
        <f t="shared" si="1389"/>
        <v>0.1181089705181424</v>
      </c>
      <c r="SN263" s="242">
        <f t="shared" si="1390"/>
        <v>0.69472613768380276</v>
      </c>
      <c r="SO263" s="242">
        <f t="shared" si="1391"/>
        <v>5.243003933684446E-2</v>
      </c>
      <c r="SP263" s="242">
        <f t="shared" si="1392"/>
        <v>2.0285475993728978E-4</v>
      </c>
      <c r="SQ263" s="242">
        <f t="shared" si="1393"/>
        <v>0.30549926846555842</v>
      </c>
      <c r="SR263" s="242">
        <f t="shared" si="1394"/>
        <v>0.31726484454192122</v>
      </c>
      <c r="SS263" s="242" t="e">
        <f t="shared" si="1395"/>
        <v>#REF!</v>
      </c>
      <c r="ST263" s="242" t="e">
        <f t="shared" si="1396"/>
        <v>#REF!</v>
      </c>
      <c r="SU263" s="242" t="e">
        <f t="shared" si="1628"/>
        <v>#REF!</v>
      </c>
      <c r="SV263" s="242" t="e">
        <f t="shared" si="1629"/>
        <v>#REF!</v>
      </c>
      <c r="SW263" s="242" t="e">
        <f t="shared" si="1397"/>
        <v>#REF!</v>
      </c>
      <c r="SX263" s="242" t="e">
        <f t="shared" si="1397"/>
        <v>#REF!</v>
      </c>
      <c r="SY263" s="242" t="e">
        <f t="shared" si="1397"/>
        <v>#REF!</v>
      </c>
      <c r="SZ263" s="263" t="e">
        <f t="shared" si="1222"/>
        <v>#REF!</v>
      </c>
      <c r="TA263" s="264">
        <f t="shared" si="1398"/>
        <v>3822.1983999999998</v>
      </c>
      <c r="TB263" s="264">
        <f t="shared" si="1399"/>
        <v>1534.9962</v>
      </c>
      <c r="TC263" s="264">
        <f t="shared" si="1400"/>
        <v>1577.9793999999999</v>
      </c>
      <c r="TD263" s="264">
        <f t="shared" si="1401"/>
        <v>72.327500000000001</v>
      </c>
      <c r="TE263" s="264">
        <f t="shared" si="1401"/>
        <v>718.52711999999997</v>
      </c>
      <c r="TF263" s="264">
        <f t="shared" si="1648"/>
        <v>103.07983999999999</v>
      </c>
      <c r="TG263" s="264">
        <f t="shared" si="1403"/>
        <v>2135.5211000000004</v>
      </c>
      <c r="TH263" s="264">
        <f t="shared" si="1404"/>
        <v>126.46979999999999</v>
      </c>
      <c r="TI263" s="264">
        <f t="shared" si="1405"/>
        <v>2.8931</v>
      </c>
      <c r="TJ263" s="264">
        <f t="shared" si="1406"/>
        <v>212.43620000000001</v>
      </c>
      <c r="TK263" s="264">
        <f t="shared" si="1407"/>
        <v>433.55169999999998</v>
      </c>
      <c r="TL263" s="264">
        <f t="shared" si="1408"/>
        <v>2692.2361999999998</v>
      </c>
      <c r="TM263" s="264">
        <f t="shared" si="1409"/>
        <v>193.42439999999999</v>
      </c>
      <c r="TN263" s="264">
        <f t="shared" si="1410"/>
        <v>0.8266</v>
      </c>
      <c r="TO263" s="264">
        <f t="shared" si="1411"/>
        <v>1244.8596</v>
      </c>
      <c r="TP263" s="264">
        <f t="shared" si="1411"/>
        <v>1185.4181599999999</v>
      </c>
      <c r="TQ263" s="264"/>
      <c r="TR263" s="264"/>
      <c r="TS263" s="264" t="e">
        <f t="shared" si="1412"/>
        <v>#REF!</v>
      </c>
      <c r="TT263" s="264">
        <f t="shared" si="1413"/>
        <v>1728.2517858593956</v>
      </c>
      <c r="TU263" s="264">
        <f t="shared" si="1414"/>
        <v>1634.6222027877582</v>
      </c>
      <c r="TV263" s="264">
        <f t="shared" si="1415"/>
        <v>80.692500024041323</v>
      </c>
      <c r="TW263" s="264">
        <f t="shared" si="1415"/>
        <v>728.78323218016089</v>
      </c>
      <c r="TX263" s="264">
        <f t="shared" si="1416"/>
        <v>104.55118098787119</v>
      </c>
      <c r="TY263" s="264">
        <f t="shared" si="1417"/>
        <v>2304.0705194445836</v>
      </c>
      <c r="TZ263" s="264">
        <f t="shared" si="1418"/>
        <v>128.27500459175263</v>
      </c>
      <c r="UA263" s="264">
        <f t="shared" si="1419"/>
        <v>2.9343955298766944</v>
      </c>
      <c r="UB263" s="264">
        <f t="shared" si="1420"/>
        <v>239.34976428114874</v>
      </c>
      <c r="UC263" s="264">
        <f t="shared" si="1421"/>
        <v>488.14437515148251</v>
      </c>
      <c r="UD263" s="264">
        <f t="shared" si="1422"/>
        <v>2871.303127047157</v>
      </c>
      <c r="UE263" s="264">
        <f t="shared" si="1423"/>
        <v>216.69335257917814</v>
      </c>
      <c r="UF263" s="264">
        <f t="shared" si="1424"/>
        <v>0.83839872282081862</v>
      </c>
      <c r="UG263" s="264">
        <f t="shared" si="1425"/>
        <v>1262.628476568153</v>
      </c>
      <c r="UH263" s="264">
        <f t="shared" si="1425"/>
        <v>1202.3385813605189</v>
      </c>
      <c r="UI263" s="191"/>
      <c r="UJ263" s="282" t="e">
        <f t="shared" si="1649"/>
        <v>#REF!</v>
      </c>
      <c r="UK263" s="282">
        <f t="shared" si="1650"/>
        <v>645.29639999999995</v>
      </c>
      <c r="UL263" s="283" t="e">
        <f t="shared" si="1651"/>
        <v>#REF!</v>
      </c>
      <c r="UM263" s="284">
        <f>825.48+825.48</f>
        <v>1650.96</v>
      </c>
      <c r="UN263" s="282">
        <f t="shared" si="1652"/>
        <v>1733.508</v>
      </c>
      <c r="UO263" s="283">
        <f t="shared" si="1653"/>
        <v>2.6863748193853247</v>
      </c>
      <c r="UP263" s="283" t="e">
        <f t="shared" si="1656"/>
        <v>#REF!</v>
      </c>
      <c r="UQ263" s="283" t="e">
        <f t="shared" si="1654"/>
        <v>#REF!</v>
      </c>
      <c r="UR263" s="285" t="e">
        <f t="shared" si="1655"/>
        <v>#REF!</v>
      </c>
      <c r="US263" s="293" t="e">
        <f t="shared" si="1662"/>
        <v>#REF!</v>
      </c>
      <c r="UT263" s="282">
        <f t="shared" si="1663"/>
        <v>92.559599999999989</v>
      </c>
      <c r="UU263" s="283" t="e">
        <f t="shared" si="1664"/>
        <v>#REF!</v>
      </c>
      <c r="UV263" s="290">
        <f>75.55+75.55</f>
        <v>151.1</v>
      </c>
      <c r="UW263" s="282">
        <f t="shared" si="1665"/>
        <v>158.655</v>
      </c>
      <c r="UX263" s="283">
        <f t="shared" si="1666"/>
        <v>1.6324616787453707</v>
      </c>
      <c r="UY263" s="283" t="e">
        <f t="shared" si="1670"/>
        <v>#REF!</v>
      </c>
      <c r="UZ263" s="283" t="e">
        <f t="shared" si="1667"/>
        <v>#REF!</v>
      </c>
      <c r="VA263" s="285" t="e">
        <f t="shared" si="1668"/>
        <v>#REF!</v>
      </c>
      <c r="VB263" s="128">
        <v>4.9749999999999996</v>
      </c>
      <c r="VC263" s="129">
        <v>1.0654035947516254</v>
      </c>
      <c r="VD263" s="130">
        <f t="shared" si="1674"/>
        <v>5.3003828838893359</v>
      </c>
      <c r="VE263" s="128">
        <f>'[1]17% Управителю (Форма)'!BC9</f>
        <v>0.65200000000000002</v>
      </c>
      <c r="VF263" s="128">
        <f>'[1]17% Управителю (Форма)'!BC10</f>
        <v>0.316</v>
      </c>
      <c r="VG263" s="128">
        <f>'[1]17% Управителю (Форма)'!BC11</f>
        <v>0.38</v>
      </c>
      <c r="VH263" s="128">
        <f>'[1]17% Управителю (Форма)'!AZ12</f>
        <v>7.0000000000000001E-3</v>
      </c>
      <c r="VI263" s="128">
        <f>'[1]17% Управителю (Форма)'!BC13</f>
        <v>0.56599999999999995</v>
      </c>
      <c r="VJ263" s="128">
        <f t="shared" si="1660"/>
        <v>0.60301843462941995</v>
      </c>
      <c r="VK263" s="128">
        <v>0</v>
      </c>
      <c r="VL263" s="128">
        <v>0.42499999999999999</v>
      </c>
      <c r="VM263" s="131">
        <v>1.7000000000000001E-2</v>
      </c>
      <c r="VN263" s="128">
        <f t="shared" si="1669"/>
        <v>7.0999165978144073E-4</v>
      </c>
      <c r="VO263" s="132">
        <v>2.1999999999999999E-2</v>
      </c>
      <c r="VP263" s="128">
        <v>1.2999999999999999E-2</v>
      </c>
      <c r="VQ263" s="128">
        <v>0.6</v>
      </c>
      <c r="VR263" s="128">
        <v>4.3999999999999997E-2</v>
      </c>
      <c r="VS263" s="128">
        <v>1E-3</v>
      </c>
      <c r="VT263" s="128">
        <v>0.25800000000000001</v>
      </c>
      <c r="VU263" s="128">
        <v>0.23100000000000001</v>
      </c>
      <c r="VV263" s="128">
        <v>0.60199999999999998</v>
      </c>
    </row>
    <row r="264" spans="1:594" ht="23.1" customHeight="1" thickBot="1" x14ac:dyDescent="0.35">
      <c r="A264" s="275">
        <v>20</v>
      </c>
      <c r="B264" s="298" t="s">
        <v>229</v>
      </c>
      <c r="C264" s="291" t="s">
        <v>230</v>
      </c>
      <c r="D264" s="267">
        <v>14546.06</v>
      </c>
      <c r="E264" s="239"/>
      <c r="F264" s="240">
        <f t="shared" si="1426"/>
        <v>14546.06</v>
      </c>
      <c r="G264" s="287">
        <v>14037.96</v>
      </c>
      <c r="H264" s="268">
        <f>2023+4833</f>
        <v>6856</v>
      </c>
      <c r="I264" s="269">
        <v>3.2728000000000002</v>
      </c>
      <c r="J264" s="269">
        <v>3.8540999999999999</v>
      </c>
      <c r="K264" s="269">
        <f t="shared" si="1640"/>
        <v>2.5775999999999999</v>
      </c>
      <c r="L264" s="269">
        <f t="shared" ref="L264:L273" si="1675">K264+N264</f>
        <v>2.9258999999999999</v>
      </c>
      <c r="M264" s="269">
        <v>0.62190000000000001</v>
      </c>
      <c r="N264" s="269">
        <v>0.3483</v>
      </c>
      <c r="O264" s="269">
        <v>0.34689999999999999</v>
      </c>
      <c r="P264" s="269">
        <v>1.6299999999999999E-2</v>
      </c>
      <c r="Q264" s="269">
        <v>0.2467</v>
      </c>
      <c r="R264" s="269">
        <v>2.64E-2</v>
      </c>
      <c r="S264" s="269">
        <v>0.53239999999999998</v>
      </c>
      <c r="T264" s="269">
        <v>1.7899999999999999E-2</v>
      </c>
      <c r="U264" s="269">
        <v>5.0000000000000001E-4</v>
      </c>
      <c r="V264" s="269">
        <v>4.8800000000000003E-2</v>
      </c>
      <c r="W264" s="269">
        <v>0.2203</v>
      </c>
      <c r="X264" s="269">
        <v>0.77070000000000005</v>
      </c>
      <c r="Y264" s="269">
        <v>4.4499999999999998E-2</v>
      </c>
      <c r="Z264" s="269">
        <v>1E-4</v>
      </c>
      <c r="AA264" s="269">
        <v>0.30420000000000003</v>
      </c>
      <c r="AB264" s="269">
        <v>0.30819999999999997</v>
      </c>
      <c r="AC264" s="244">
        <v>1942.38</v>
      </c>
      <c r="AD264" s="243">
        <f t="shared" si="1661"/>
        <v>427.3236</v>
      </c>
      <c r="AE264" s="243">
        <f t="shared" si="1223"/>
        <v>0</v>
      </c>
      <c r="AF264" s="243">
        <f t="shared" si="1427"/>
        <v>0</v>
      </c>
      <c r="AG264" s="243">
        <f t="shared" si="1428"/>
        <v>0</v>
      </c>
      <c r="AH264" s="244">
        <v>49.560525324583303</v>
      </c>
      <c r="AI264" s="243">
        <f t="shared" si="1224"/>
        <v>274.8815337777034</v>
      </c>
      <c r="AJ264" s="243">
        <f t="shared" si="1429"/>
        <v>8.8604345909442728</v>
      </c>
      <c r="AK264" s="243">
        <f t="shared" si="1430"/>
        <v>234.47264206993231</v>
      </c>
      <c r="AL264" s="243">
        <f t="shared" si="1225"/>
        <v>134.70728295511435</v>
      </c>
      <c r="AM264" s="243">
        <f t="shared" si="1431"/>
        <v>3394.6235304688817</v>
      </c>
      <c r="AN264" s="244">
        <v>3306.19</v>
      </c>
      <c r="AO264" s="244">
        <v>727.36180000000002</v>
      </c>
      <c r="AP264" s="243">
        <f t="shared" si="1432"/>
        <v>0</v>
      </c>
      <c r="AQ264" s="243">
        <f t="shared" si="1433"/>
        <v>0</v>
      </c>
      <c r="AR264" s="243">
        <f t="shared" si="1434"/>
        <v>0</v>
      </c>
      <c r="AS264" s="244">
        <v>385.072624646208</v>
      </c>
      <c r="AT264" s="244" t="e">
        <f t="shared" si="1226"/>
        <v>#REF!</v>
      </c>
      <c r="AU264" s="243">
        <f t="shared" si="1227"/>
        <v>502.05277146885061</v>
      </c>
      <c r="AV264" s="243">
        <f t="shared" si="1435"/>
        <v>16.18299229368921</v>
      </c>
      <c r="AW264" s="243">
        <f t="shared" si="1436"/>
        <v>428.24862829829647</v>
      </c>
      <c r="AX264" s="243">
        <f t="shared" si="1228"/>
        <v>246.03385980575297</v>
      </c>
      <c r="AY264" s="243">
        <f t="shared" si="1437"/>
        <v>6200.0532671049741</v>
      </c>
      <c r="AZ264" s="244">
        <v>617</v>
      </c>
      <c r="BA264" s="243">
        <f t="shared" si="1438"/>
        <v>3144.9518333333331</v>
      </c>
      <c r="BB264" s="243">
        <f t="shared" si="1439"/>
        <v>327.97354833333333</v>
      </c>
      <c r="BC264" s="243">
        <f t="shared" si="1440"/>
        <v>262.3788386666667</v>
      </c>
      <c r="BD264" s="243">
        <f t="shared" si="1441"/>
        <v>65.594709666666631</v>
      </c>
      <c r="BE264" s="244">
        <v>122.990080625</v>
      </c>
      <c r="BF264" s="243">
        <f t="shared" si="1442"/>
        <v>98.392064500000004</v>
      </c>
      <c r="BG264" s="243">
        <f t="shared" si="1443"/>
        <v>24.598016125000001</v>
      </c>
      <c r="BH264" s="243">
        <f t="shared" si="1229"/>
        <v>408.57496594220601</v>
      </c>
      <c r="BI264" s="243">
        <f t="shared" si="1444"/>
        <v>13.169861618117338</v>
      </c>
      <c r="BJ264" s="243">
        <f t="shared" si="1445"/>
        <v>348.51250439243694</v>
      </c>
      <c r="BK264" s="243">
        <f t="shared" si="1230"/>
        <v>200.22452141169362</v>
      </c>
      <c r="BL264" s="243">
        <f t="shared" si="1446"/>
        <v>5045.6579395746785</v>
      </c>
      <c r="BM264" s="244">
        <v>85.76</v>
      </c>
      <c r="BN264" s="243">
        <f t="shared" si="1447"/>
        <v>18.8672</v>
      </c>
      <c r="BO264" s="243">
        <f t="shared" si="1231"/>
        <v>0</v>
      </c>
      <c r="BP264" s="243">
        <f t="shared" si="1448"/>
        <v>0</v>
      </c>
      <c r="BQ264" s="243">
        <f t="shared" si="1449"/>
        <v>0</v>
      </c>
      <c r="BR264" s="244">
        <v>11.910635742066701</v>
      </c>
      <c r="BS264" s="243">
        <f t="shared" si="1232"/>
        <v>13.241257412361069</v>
      </c>
      <c r="BT264" s="243">
        <f t="shared" si="1450"/>
        <v>0.4268140299994127</v>
      </c>
      <c r="BU264" s="243">
        <f t="shared" si="1451"/>
        <v>11.294729650028637</v>
      </c>
      <c r="BV264" s="243">
        <f t="shared" si="1233"/>
        <v>6.4889546577213899</v>
      </c>
      <c r="BW264" s="243">
        <f t="shared" si="1452"/>
        <v>163.52165737457901</v>
      </c>
      <c r="BX264" s="244">
        <v>2404.5700000000002</v>
      </c>
      <c r="BY264" s="243">
        <f t="shared" si="1234"/>
        <v>273.21195844507974</v>
      </c>
      <c r="BZ264" s="243">
        <f t="shared" si="1453"/>
        <v>8.8066180874270561</v>
      </c>
      <c r="CA264" s="243">
        <f t="shared" si="1454"/>
        <v>233.04850224505913</v>
      </c>
      <c r="CB264" s="243">
        <f t="shared" si="1235"/>
        <v>133.889097922254</v>
      </c>
      <c r="CC264" s="243">
        <f t="shared" si="1455"/>
        <v>3374.0052676408009</v>
      </c>
      <c r="CD264" s="245">
        <f>343.18+343.18+343.18+343.18+205.44+343.18</f>
        <v>1921.3400000000001</v>
      </c>
      <c r="CE264" s="243">
        <f t="shared" si="1236"/>
        <v>311.39181500000001</v>
      </c>
      <c r="CF264" s="243">
        <f t="shared" si="1456"/>
        <v>10.037294142844008</v>
      </c>
      <c r="CG264" s="243">
        <f t="shared" si="1457"/>
        <v>265.6157384549777</v>
      </c>
      <c r="CH264" s="243">
        <f t="shared" si="1237"/>
        <v>111.63659075000001</v>
      </c>
      <c r="CI264" s="243">
        <f t="shared" si="1641"/>
        <v>2813.2420868999998</v>
      </c>
      <c r="CJ264" s="245">
        <f>783.54+783.54+689.52+783.54+783.54+783.54+783.54</f>
        <v>5390.7599999999993</v>
      </c>
      <c r="CK264" s="243">
        <f t="shared" si="1238"/>
        <v>311.39181500000001</v>
      </c>
      <c r="CL264" s="243">
        <f t="shared" si="1459"/>
        <v>10.037294142844008</v>
      </c>
      <c r="CM264" s="243">
        <f t="shared" si="1460"/>
        <v>265.6157384549777</v>
      </c>
      <c r="CN264" s="243">
        <f t="shared" si="1239"/>
        <v>285.10759074999999</v>
      </c>
      <c r="CO264" s="243">
        <f t="shared" si="1642"/>
        <v>7184.7112868999984</v>
      </c>
      <c r="CP264" s="244">
        <v>257.11</v>
      </c>
      <c r="CQ264" s="243">
        <f t="shared" si="1240"/>
        <v>29.213342358847715</v>
      </c>
      <c r="CR264" s="243">
        <f t="shared" si="1595"/>
        <v>0.94165259337776408</v>
      </c>
      <c r="CS264" s="243">
        <f t="shared" si="1462"/>
        <v>24.918842209720303</v>
      </c>
      <c r="CT264" s="243">
        <f t="shared" si="1241"/>
        <v>14.316167117942388</v>
      </c>
      <c r="CU264" s="243">
        <f t="shared" si="1463"/>
        <v>360.76741137214816</v>
      </c>
      <c r="CV264" s="245">
        <f>82.66+82.66+82.66+82.66+82.66+82.66+82.66</f>
        <v>578.61999999999989</v>
      </c>
      <c r="CW264" s="243">
        <f t="shared" si="1242"/>
        <v>33.295745000000004</v>
      </c>
      <c r="CX264" s="243">
        <f t="shared" si="1596"/>
        <v>1.0732433229503084</v>
      </c>
      <c r="CY264" s="243">
        <f t="shared" si="1464"/>
        <v>28.401112262965654</v>
      </c>
      <c r="CZ264" s="243">
        <f t="shared" si="1243"/>
        <v>30.595787249999997</v>
      </c>
      <c r="DA264" s="243">
        <f t="shared" si="1465"/>
        <v>771.01383869999984</v>
      </c>
      <c r="DB264" s="244">
        <v>146.38999999999999</v>
      </c>
      <c r="DC264" s="243">
        <f t="shared" si="1466"/>
        <v>32.205799999999996</v>
      </c>
      <c r="DD264" s="243">
        <f t="shared" si="1244"/>
        <v>0</v>
      </c>
      <c r="DE264" s="244">
        <v>6.0550991791300097</v>
      </c>
      <c r="DF264" s="244">
        <v>0.47625882143749998</v>
      </c>
      <c r="DG264" s="243">
        <f t="shared" si="1245"/>
        <v>21.034510701999423</v>
      </c>
      <c r="DH264" s="243">
        <f t="shared" si="1246"/>
        <v>10.308083435128347</v>
      </c>
      <c r="DI264" s="243">
        <f t="shared" si="1467"/>
        <v>259.76370256523433</v>
      </c>
      <c r="DJ264" s="244">
        <v>991.27</v>
      </c>
      <c r="DK264" s="243">
        <f t="shared" si="1468"/>
        <v>218.07939999999999</v>
      </c>
      <c r="DL264" s="243">
        <f t="shared" si="1247"/>
        <v>0</v>
      </c>
      <c r="DM264" s="244">
        <v>42.281676304215097</v>
      </c>
      <c r="DN264" s="244">
        <v>33.237283394833298</v>
      </c>
      <c r="DO264" s="243">
        <f t="shared" si="1248"/>
        <v>145.98926248663761</v>
      </c>
      <c r="DP264" s="243">
        <f t="shared" si="1249"/>
        <v>71.542881109284323</v>
      </c>
      <c r="DQ264" s="243">
        <f t="shared" si="1469"/>
        <v>1802.8806039539647</v>
      </c>
      <c r="DR264" s="244">
        <v>177.68</v>
      </c>
      <c r="DS264" s="243">
        <f t="shared" si="1470"/>
        <v>39.089600000000004</v>
      </c>
      <c r="DT264" s="243">
        <f t="shared" si="1250"/>
        <v>0</v>
      </c>
      <c r="DU264" s="244">
        <v>7.5158416852950003</v>
      </c>
      <c r="DV264" s="244">
        <v>0</v>
      </c>
      <c r="DW264" s="243">
        <f t="shared" si="1251"/>
        <v>25.483751678495185</v>
      </c>
      <c r="DX264" s="243">
        <f t="shared" si="1252"/>
        <v>12.488459668189511</v>
      </c>
      <c r="DY264" s="243">
        <f t="shared" si="1253"/>
        <v>314.70918363837563</v>
      </c>
      <c r="DZ264" s="244">
        <v>666.56</v>
      </c>
      <c r="EA264" s="243">
        <f t="shared" si="1471"/>
        <v>146.64319999999998</v>
      </c>
      <c r="EB264" s="243">
        <f t="shared" si="1254"/>
        <v>0</v>
      </c>
      <c r="EC264" s="244">
        <v>27.536918744579999</v>
      </c>
      <c r="ED264" s="244">
        <v>0.60954882700000002</v>
      </c>
      <c r="EE264" s="243">
        <f t="shared" si="1255"/>
        <v>95.595799005372328</v>
      </c>
      <c r="EF264" s="243">
        <f t="shared" si="1256"/>
        <v>46.847273328847621</v>
      </c>
      <c r="EG264" s="243">
        <f t="shared" si="1257"/>
        <v>1180.5512878869597</v>
      </c>
      <c r="EH264" s="244">
        <v>42.92</v>
      </c>
      <c r="EI264" s="243">
        <f t="shared" si="1472"/>
        <v>9.442400000000001</v>
      </c>
      <c r="EJ264" s="243">
        <f t="shared" si="1258"/>
        <v>0</v>
      </c>
      <c r="EK264" s="244">
        <v>1.8103747109149999</v>
      </c>
      <c r="EL264" s="244">
        <v>0</v>
      </c>
      <c r="EM264" s="243">
        <f t="shared" si="1259"/>
        <v>6.1552168883306262</v>
      </c>
      <c r="EN264" s="243">
        <f t="shared" si="1260"/>
        <v>3.0163995799622816</v>
      </c>
      <c r="EO264" s="243">
        <f t="shared" si="1473"/>
        <v>76.013269415049493</v>
      </c>
      <c r="EP264" s="244">
        <v>0</v>
      </c>
      <c r="EQ264" s="244">
        <v>1687.3429599999999</v>
      </c>
      <c r="ER264" s="244">
        <v>0</v>
      </c>
      <c r="ES264" s="244">
        <v>0</v>
      </c>
      <c r="ET264" s="244">
        <v>0</v>
      </c>
      <c r="EU264" s="243">
        <f t="shared" si="1261"/>
        <v>191.71921577251558</v>
      </c>
      <c r="EV264" s="243">
        <f t="shared" si="1474"/>
        <v>6.1798097086916597</v>
      </c>
      <c r="EW264" s="243">
        <f t="shared" si="1475"/>
        <v>163.53558000047602</v>
      </c>
      <c r="EX264" s="243">
        <f t="shared" si="1262"/>
        <v>93.953108788625784</v>
      </c>
      <c r="EY264" s="243">
        <f t="shared" si="1476"/>
        <v>2367.6183414733696</v>
      </c>
      <c r="EZ264" s="245">
        <f t="shared" si="1477"/>
        <v>2024.82</v>
      </c>
      <c r="FA264" s="245">
        <f t="shared" si="1477"/>
        <v>445.46039999999999</v>
      </c>
      <c r="FB264" s="245">
        <f t="shared" si="1477"/>
        <v>0</v>
      </c>
      <c r="FC264" s="245">
        <f t="shared" si="1478"/>
        <v>0</v>
      </c>
      <c r="FD264" s="245">
        <f t="shared" si="1479"/>
        <v>0</v>
      </c>
      <c r="FE264" s="245">
        <f t="shared" si="1480"/>
        <v>119.52300166740591</v>
      </c>
      <c r="FF264" s="245">
        <f t="shared" si="1481"/>
        <v>485.97775653335077</v>
      </c>
      <c r="FG264" s="245">
        <f t="shared" si="1482"/>
        <v>15.664835921280311</v>
      </c>
      <c r="FH264" s="245">
        <f t="shared" si="1483"/>
        <v>414.53671694710192</v>
      </c>
      <c r="FI264" s="245">
        <f t="shared" si="1484"/>
        <v>238.15620591003784</v>
      </c>
      <c r="FJ264" s="245">
        <f t="shared" si="1484"/>
        <v>6001.5363889329528</v>
      </c>
      <c r="FK264" s="244">
        <f t="shared" si="1263"/>
        <v>185.34895040189727</v>
      </c>
      <c r="FL264" s="244">
        <v>21.059711189544199</v>
      </c>
      <c r="FM264" s="243">
        <f t="shared" si="1485"/>
        <v>0.67883131665743501</v>
      </c>
      <c r="FN264" s="243">
        <f t="shared" si="1486"/>
        <v>17.963833568519902</v>
      </c>
      <c r="FO264" s="244">
        <v>10.3204330594772</v>
      </c>
      <c r="FP264" s="244">
        <f t="shared" si="1487"/>
        <v>260.07491358110241</v>
      </c>
      <c r="FQ264" s="244">
        <f t="shared" si="1264"/>
        <v>4.6002000099747393</v>
      </c>
      <c r="FR264" s="244">
        <v>0.52268374551968699</v>
      </c>
      <c r="FS264" s="243">
        <f t="shared" si="1488"/>
        <v>1.6848003848349457E-2</v>
      </c>
      <c r="FT264" s="243">
        <f t="shared" si="1489"/>
        <v>0.44584675112486594</v>
      </c>
      <c r="FU264" s="244">
        <v>0.25614418727598398</v>
      </c>
      <c r="FV264" s="244">
        <f t="shared" si="1490"/>
        <v>6.4548335313244918</v>
      </c>
      <c r="FW264" s="270">
        <v>6.1989000000000002E-2</v>
      </c>
      <c r="FX264" s="243">
        <f t="shared" si="1491"/>
        <v>273.81284652251526</v>
      </c>
      <c r="FY264" s="243">
        <f t="shared" si="1492"/>
        <v>60.238826234953358</v>
      </c>
      <c r="FZ264" s="243">
        <f t="shared" si="1265"/>
        <v>0</v>
      </c>
      <c r="GA264" s="243">
        <f t="shared" si="1493"/>
        <v>0</v>
      </c>
      <c r="GB264" s="243">
        <f t="shared" si="1494"/>
        <v>0</v>
      </c>
      <c r="GC264" s="243">
        <f t="shared" si="1495"/>
        <v>4.8269306660781846</v>
      </c>
      <c r="GD264" s="243">
        <f t="shared" si="1266"/>
        <v>38.504051417293205</v>
      </c>
      <c r="GE264" s="243">
        <f t="shared" si="1496"/>
        <v>1.2411260384816525</v>
      </c>
      <c r="GF264" s="243">
        <f t="shared" si="1497"/>
        <v>32.84377288694234</v>
      </c>
      <c r="GG264" s="243">
        <f t="shared" si="1267"/>
        <v>18.869132742042002</v>
      </c>
      <c r="GH264" s="247">
        <f t="shared" si="1498"/>
        <v>475.5021450994584</v>
      </c>
      <c r="GI264" s="244">
        <v>496</v>
      </c>
      <c r="GJ264" s="244">
        <v>4028.8</v>
      </c>
      <c r="GK264" s="244">
        <v>886.33600000000001</v>
      </c>
      <c r="GL264" s="244">
        <v>2471.1587868648498</v>
      </c>
      <c r="GM264" s="244">
        <v>71.022008333333304</v>
      </c>
      <c r="GN264" s="271">
        <v>1226.5</v>
      </c>
      <c r="GO264" s="243">
        <f t="shared" si="1499"/>
        <v>269.83</v>
      </c>
      <c r="GP264" s="243">
        <f t="shared" si="1268"/>
        <v>0</v>
      </c>
      <c r="GQ264" s="243">
        <f t="shared" si="1500"/>
        <v>0</v>
      </c>
      <c r="GR264" s="243">
        <f t="shared" si="1501"/>
        <v>0</v>
      </c>
      <c r="GS264" s="244">
        <v>24.594369953166701</v>
      </c>
      <c r="GT264" s="244">
        <v>11.1180823023833</v>
      </c>
      <c r="GU264" s="245"/>
      <c r="GV264" s="243">
        <f t="shared" si="1269"/>
        <v>174.07366755874909</v>
      </c>
      <c r="GW264" s="243">
        <f t="shared" si="1502"/>
        <v>5.6110293194790861</v>
      </c>
      <c r="GX264" s="243">
        <f t="shared" si="1503"/>
        <v>148.48401122612498</v>
      </c>
      <c r="GY264" s="243">
        <f t="shared" si="1270"/>
        <v>85.305805990714958</v>
      </c>
      <c r="GZ264" s="243">
        <f t="shared" si="1504"/>
        <v>2149.7063109660166</v>
      </c>
      <c r="HA264" s="244">
        <v>0</v>
      </c>
      <c r="HB264" s="244">
        <v>44</v>
      </c>
      <c r="HC264" s="244">
        <v>0</v>
      </c>
      <c r="HD264" s="244">
        <v>0</v>
      </c>
      <c r="HE264" s="244">
        <v>533.04</v>
      </c>
      <c r="HF264" s="243">
        <f t="shared" si="1505"/>
        <v>117.2688</v>
      </c>
      <c r="HG264" s="243">
        <f t="shared" si="1271"/>
        <v>0</v>
      </c>
      <c r="HH264" s="244">
        <v>22.704698470855</v>
      </c>
      <c r="HI264" s="244">
        <v>534.59379483463294</v>
      </c>
      <c r="HJ264" s="243">
        <f t="shared" si="1272"/>
        <v>137.21070862422559</v>
      </c>
      <c r="HK264" s="243">
        <f t="shared" si="1273"/>
        <v>67.240900096485674</v>
      </c>
      <c r="HL264" s="243">
        <f t="shared" si="1274"/>
        <v>1694.4706824314389</v>
      </c>
      <c r="HM264" s="244">
        <v>385.49</v>
      </c>
      <c r="HN264" s="243">
        <f t="shared" si="1506"/>
        <v>84.8078</v>
      </c>
      <c r="HO264" s="243">
        <f t="shared" si="1275"/>
        <v>0</v>
      </c>
      <c r="HP264" s="244">
        <v>16.622708879880001</v>
      </c>
      <c r="HQ264" s="244">
        <v>385.101199987207</v>
      </c>
      <c r="HR264" s="243">
        <f t="shared" si="1276"/>
        <v>99.080816481201197</v>
      </c>
      <c r="HS264" s="243">
        <f t="shared" si="1277"/>
        <v>48.555126267414408</v>
      </c>
      <c r="HT264" s="243">
        <f t="shared" si="1278"/>
        <v>1223.589181938843</v>
      </c>
      <c r="HU264" s="244">
        <v>292.45</v>
      </c>
      <c r="HV264" s="243">
        <f t="shared" si="1507"/>
        <v>64.338999999999999</v>
      </c>
      <c r="HW264" s="243">
        <f t="shared" si="1279"/>
        <v>0</v>
      </c>
      <c r="HX264" s="244">
        <v>11.944667880835</v>
      </c>
      <c r="HY264" s="244">
        <v>678.847310629503</v>
      </c>
      <c r="HZ264" s="243">
        <f t="shared" si="1280"/>
        <v>119.02820494667337</v>
      </c>
      <c r="IA264" s="243">
        <f t="shared" si="1281"/>
        <v>58.330459172850567</v>
      </c>
      <c r="IB264" s="243">
        <f t="shared" si="1282"/>
        <v>1469.9275711558344</v>
      </c>
      <c r="IC264" s="244">
        <v>98.17</v>
      </c>
      <c r="ID264" s="243">
        <f t="shared" si="1508"/>
        <v>21.5974</v>
      </c>
      <c r="IE264" s="243">
        <f t="shared" si="1283"/>
        <v>0</v>
      </c>
      <c r="IF264" s="244">
        <v>4.3127179831549904</v>
      </c>
      <c r="IG264" s="244">
        <v>10.581689979103301</v>
      </c>
      <c r="IH264" s="243">
        <f t="shared" si="1284"/>
        <v>15.300538674741771</v>
      </c>
      <c r="II264" s="243">
        <f t="shared" si="1285"/>
        <v>7.4981173318500041</v>
      </c>
      <c r="IJ264" s="243">
        <f t="shared" si="1509"/>
        <v>188.95255676262011</v>
      </c>
      <c r="IK264" s="244">
        <v>107.69</v>
      </c>
      <c r="IL264" s="243">
        <f t="shared" si="1510"/>
        <v>23.691800000000001</v>
      </c>
      <c r="IM264" s="243">
        <f t="shared" si="1286"/>
        <v>0</v>
      </c>
      <c r="IN264" s="244">
        <v>4.9467745652000001</v>
      </c>
      <c r="IO264" s="244">
        <v>219.302982911936</v>
      </c>
      <c r="IP264" s="243">
        <f t="shared" si="1287"/>
        <v>40.407554907198481</v>
      </c>
      <c r="IQ264" s="243">
        <f t="shared" si="1288"/>
        <v>19.801955619216724</v>
      </c>
      <c r="IR264" s="243">
        <f t="shared" si="1511"/>
        <v>499.00928160426133</v>
      </c>
      <c r="IS264" s="244">
        <v>17.34</v>
      </c>
      <c r="IT264" s="243">
        <f t="shared" si="1512"/>
        <v>3.8148</v>
      </c>
      <c r="IU264" s="243">
        <f t="shared" si="1289"/>
        <v>0</v>
      </c>
      <c r="IV264" s="244">
        <v>0.75855975739500003</v>
      </c>
      <c r="IW264" s="244">
        <v>1.7997731482727299</v>
      </c>
      <c r="IX264" s="243">
        <f t="shared" si="1290"/>
        <v>2.6943326590724928</v>
      </c>
      <c r="IY264" s="243">
        <f t="shared" si="1291"/>
        <v>1.3203732782370112</v>
      </c>
      <c r="IZ264" s="243">
        <f t="shared" si="1513"/>
        <v>33.273406611572682</v>
      </c>
      <c r="JA264" s="244">
        <v>151.918575</v>
      </c>
      <c r="JB264" s="243">
        <f t="shared" si="1514"/>
        <v>33.422086499999999</v>
      </c>
      <c r="JC264" s="244">
        <v>1104.102725</v>
      </c>
      <c r="JD264" s="243">
        <f t="shared" si="1292"/>
        <v>0</v>
      </c>
      <c r="JE264" s="243">
        <f t="shared" si="1293"/>
        <v>146.50908600278672</v>
      </c>
      <c r="JF264" s="243">
        <f t="shared" si="1294"/>
        <v>71.797623625139337</v>
      </c>
      <c r="JG264" s="243">
        <f t="shared" si="1515"/>
        <v>1809.3001153535113</v>
      </c>
      <c r="JH264" s="244">
        <v>0</v>
      </c>
      <c r="JI264" s="243">
        <f t="shared" si="1516"/>
        <v>0</v>
      </c>
      <c r="JJ264" s="244">
        <v>0</v>
      </c>
      <c r="JK264" s="243">
        <f t="shared" si="1295"/>
        <v>0</v>
      </c>
      <c r="JL264" s="243">
        <f t="shared" si="1296"/>
        <v>0</v>
      </c>
      <c r="JM264" s="243">
        <f t="shared" si="1297"/>
        <v>0</v>
      </c>
      <c r="JN264" s="243">
        <f t="shared" si="1517"/>
        <v>0</v>
      </c>
      <c r="JO264" s="244">
        <v>17.667857142857201</v>
      </c>
      <c r="JP264" s="243">
        <f t="shared" si="1518"/>
        <v>3.8869285714285842</v>
      </c>
      <c r="JQ264" s="244">
        <v>21.525238095238102</v>
      </c>
      <c r="JR264" s="243">
        <f t="shared" si="1298"/>
        <v>0</v>
      </c>
      <c r="JS264" s="243">
        <f t="shared" si="1299"/>
        <v>4.8948367794910048</v>
      </c>
      <c r="JT264" s="243">
        <f t="shared" si="1300"/>
        <v>2.398743029450745</v>
      </c>
      <c r="JU264" s="243">
        <f t="shared" si="1519"/>
        <v>60.448324342158763</v>
      </c>
      <c r="JV264" s="244">
        <v>3.3607142857142902</v>
      </c>
      <c r="JW264" s="243">
        <f t="shared" si="1520"/>
        <v>0.73935714285714382</v>
      </c>
      <c r="JX264" s="244">
        <v>6.8950000000000102</v>
      </c>
      <c r="JY264" s="243">
        <f t="shared" si="1301"/>
        <v>0</v>
      </c>
      <c r="JZ264" s="243">
        <f t="shared" si="1302"/>
        <v>1.2492815756012696</v>
      </c>
      <c r="KA264" s="243">
        <f t="shared" si="1303"/>
        <v>0.61221765020863572</v>
      </c>
      <c r="KB264" s="243">
        <f t="shared" si="1521"/>
        <v>15.42788478525762</v>
      </c>
      <c r="KC264" s="244">
        <v>486.31333333333299</v>
      </c>
      <c r="KD264" s="243">
        <f t="shared" si="1522"/>
        <v>106.98893333333326</v>
      </c>
      <c r="KE264" s="244">
        <v>243.226666666667</v>
      </c>
      <c r="KF264" s="243">
        <f t="shared" si="1304"/>
        <v>0</v>
      </c>
      <c r="KG264" s="243">
        <f t="shared" si="1305"/>
        <v>95.048057728397808</v>
      </c>
      <c r="KH264" s="243">
        <f t="shared" si="1306"/>
        <v>46.578849553086556</v>
      </c>
      <c r="KI264" s="243">
        <f t="shared" si="1523"/>
        <v>1173.7870087377812</v>
      </c>
      <c r="KJ264" s="244">
        <v>315.50507777777801</v>
      </c>
      <c r="KK264" s="243">
        <f t="shared" si="1524"/>
        <v>69.411117111111167</v>
      </c>
      <c r="KL264" s="244">
        <v>305.81942222222199</v>
      </c>
      <c r="KM264" s="243">
        <f t="shared" si="1307"/>
        <v>0</v>
      </c>
      <c r="KN264" s="243">
        <f t="shared" si="1308"/>
        <v>78.482735257737303</v>
      </c>
      <c r="KO264" s="243">
        <f t="shared" si="1309"/>
        <v>38.46091761844243</v>
      </c>
      <c r="KP264" s="243">
        <f t="shared" si="1525"/>
        <v>969.21512398474908</v>
      </c>
      <c r="KQ264" s="243">
        <f t="shared" si="1526"/>
        <v>2408.9455575396823</v>
      </c>
      <c r="KR264" s="243">
        <f t="shared" si="1526"/>
        <v>529.96802265873009</v>
      </c>
      <c r="KS264" s="243">
        <f t="shared" si="1527"/>
        <v>3573.0859310121014</v>
      </c>
      <c r="KT264" s="243">
        <f t="shared" si="1528"/>
        <v>0</v>
      </c>
      <c r="KU264" s="243">
        <f t="shared" si="1529"/>
        <v>0</v>
      </c>
      <c r="KV264" s="243">
        <f t="shared" si="1530"/>
        <v>0</v>
      </c>
      <c r="KW264" s="243">
        <f t="shared" si="1531"/>
        <v>739.90615363712698</v>
      </c>
      <c r="KX264" s="243">
        <f t="shared" si="1532"/>
        <v>23.849874480985228</v>
      </c>
      <c r="KY264" s="243">
        <f t="shared" si="1533"/>
        <v>631.1364330038914</v>
      </c>
      <c r="KZ264" s="243">
        <f t="shared" si="1534"/>
        <v>362.59528324238215</v>
      </c>
      <c r="LA264" s="243">
        <f t="shared" si="1534"/>
        <v>9137.4011377080296</v>
      </c>
      <c r="LB264" s="244">
        <v>239.78</v>
      </c>
      <c r="LC264" s="243">
        <f t="shared" si="1535"/>
        <v>52.751600000000003</v>
      </c>
      <c r="LD264" s="243">
        <f t="shared" si="1310"/>
        <v>0</v>
      </c>
      <c r="LE264" s="243">
        <f t="shared" si="1536"/>
        <v>0</v>
      </c>
      <c r="LF264" s="243">
        <f t="shared" si="1537"/>
        <v>0</v>
      </c>
      <c r="LG264" s="244">
        <v>21.8474085100667</v>
      </c>
      <c r="LH264" s="243">
        <f t="shared" si="1311"/>
        <v>35.720359402744656</v>
      </c>
      <c r="LI264" s="243">
        <f t="shared" si="1538"/>
        <v>1.151397490051085</v>
      </c>
      <c r="LJ264" s="243">
        <f t="shared" si="1539"/>
        <v>30.469296826691565</v>
      </c>
      <c r="LK264" s="243">
        <f t="shared" si="1312"/>
        <v>17.504968395640571</v>
      </c>
      <c r="LL264" s="243">
        <f t="shared" si="1540"/>
        <v>441.12520357014233</v>
      </c>
      <c r="LM264" s="243">
        <f t="shared" si="1313"/>
        <v>1.0833333356823494</v>
      </c>
      <c r="LN264" s="244">
        <v>0.123090457874221</v>
      </c>
      <c r="LO264" s="243">
        <f t="shared" si="1541"/>
        <v>3.9676544865538798E-3</v>
      </c>
      <c r="LP264" s="243">
        <f t="shared" si="1542"/>
        <v>0.10499557563843652</v>
      </c>
      <c r="LQ264" s="243">
        <f t="shared" si="1314"/>
        <v>6.0321189677828513E-2</v>
      </c>
      <c r="LR264" s="243">
        <f t="shared" si="1543"/>
        <v>1.5200939798812787</v>
      </c>
      <c r="LS264" s="244">
        <v>3153.5431713333401</v>
      </c>
      <c r="LT264" s="243">
        <f t="shared" si="1315"/>
        <v>358.3117588097204</v>
      </c>
      <c r="LU264" s="243">
        <f t="shared" si="1544"/>
        <v>11.549695093986147</v>
      </c>
      <c r="LV264" s="243">
        <f t="shared" si="1545"/>
        <v>305.63822756017441</v>
      </c>
      <c r="LW264" s="243">
        <f t="shared" si="1316"/>
        <v>175.59274650715304</v>
      </c>
      <c r="LX264" s="243">
        <f t="shared" si="1546"/>
        <v>4424.9372119802556</v>
      </c>
      <c r="LY264" s="245">
        <f t="shared" si="1317"/>
        <v>3002.9981398448085</v>
      </c>
      <c r="LZ264" s="244">
        <v>341.20653713301402</v>
      </c>
      <c r="MA264" s="249">
        <f t="shared" si="1547"/>
        <v>10.998331400153496</v>
      </c>
      <c r="MB264" s="249">
        <f t="shared" si="1548"/>
        <v>291.04755475429334</v>
      </c>
      <c r="MC264" s="249">
        <f t="shared" si="1318"/>
        <v>167.21023384889114</v>
      </c>
      <c r="MD264" s="247">
        <f t="shared" si="1549"/>
        <v>4213.697892992056</v>
      </c>
      <c r="ME264" s="250">
        <f t="shared" si="1550"/>
        <v>45650.58520587728</v>
      </c>
      <c r="MF264" s="251">
        <f t="shared" si="1597"/>
        <v>14039.989852955881</v>
      </c>
      <c r="MG264" s="252" t="e">
        <f t="shared" si="1551"/>
        <v>#REF!</v>
      </c>
      <c r="MH264" s="252" t="e">
        <f t="shared" si="1598"/>
        <v>#REF!</v>
      </c>
      <c r="MI264" s="252">
        <f t="shared" si="1552"/>
        <v>3153.5431713333401</v>
      </c>
      <c r="MJ264" s="252">
        <f t="shared" si="1553"/>
        <v>3002.9981398448085</v>
      </c>
      <c r="MK264" s="252">
        <f t="shared" si="1599"/>
        <v>3144.9518333333331</v>
      </c>
      <c r="ML264" s="252">
        <f t="shared" si="1554"/>
        <v>2404.5700000000002</v>
      </c>
      <c r="MM264" s="252">
        <f t="shared" si="1555"/>
        <v>257.11</v>
      </c>
      <c r="MN264" s="252">
        <f t="shared" si="1556"/>
        <v>1687.3429599999999</v>
      </c>
      <c r="MO264" s="252">
        <f t="shared" si="1557"/>
        <v>185.34895040189727</v>
      </c>
      <c r="MP264" s="253">
        <f t="shared" si="1558"/>
        <v>4.6002000099747393</v>
      </c>
      <c r="MQ264" s="254">
        <f t="shared" si="1600"/>
        <v>0</v>
      </c>
      <c r="MR264" s="255">
        <f t="shared" si="1559"/>
        <v>0</v>
      </c>
      <c r="MS264" s="255">
        <f t="shared" si="1601"/>
        <v>0</v>
      </c>
      <c r="MT264" s="255">
        <f t="shared" si="1602"/>
        <v>3888.3008150625014</v>
      </c>
      <c r="MU264" s="255">
        <f t="shared" si="1319"/>
        <v>125.33411964165606</v>
      </c>
      <c r="MV264" s="255">
        <f t="shared" si="1560"/>
        <v>4046.3765839190723</v>
      </c>
      <c r="MW264" s="255" t="e">
        <f t="shared" si="1320"/>
        <v>#REF!</v>
      </c>
      <c r="MX264" s="255" t="e">
        <f t="shared" si="1321"/>
        <v>#REF!</v>
      </c>
      <c r="MY264" s="256" t="e">
        <f t="shared" si="1561"/>
        <v>#REF!</v>
      </c>
      <c r="MZ264" s="254">
        <f t="shared" si="1562"/>
        <v>2655.7602233253178</v>
      </c>
      <c r="NA264" s="255">
        <f t="shared" si="1322"/>
        <v>2993.0417716876332</v>
      </c>
      <c r="NB264" s="255">
        <f t="shared" si="1563"/>
        <v>8.8604345909442728</v>
      </c>
      <c r="NC264" s="255">
        <f t="shared" si="1323"/>
        <v>10.986938892770898</v>
      </c>
      <c r="ND264" s="255">
        <f t="shared" si="1564"/>
        <v>2694.145659102287</v>
      </c>
      <c r="NE264" s="255">
        <f t="shared" si="1630"/>
        <v>0.98575227896558515</v>
      </c>
      <c r="NF264" s="256">
        <f t="shared" si="1603"/>
        <v>3.2887734042919741E-3</v>
      </c>
      <c r="NG264" s="257">
        <f t="shared" si="1604"/>
        <v>1.1259798450456593</v>
      </c>
      <c r="NH264" s="254">
        <f t="shared" si="1565"/>
        <v>4556.0151265239219</v>
      </c>
      <c r="NI264" s="255">
        <f t="shared" si="1324"/>
        <v>5134.6290475924598</v>
      </c>
      <c r="NJ264" s="255" t="e">
        <f t="shared" si="1566"/>
        <v>#REF!</v>
      </c>
      <c r="NK264" s="255" t="e">
        <f t="shared" si="1325"/>
        <v>#REF!</v>
      </c>
      <c r="NL264" s="255">
        <f t="shared" si="1567"/>
        <v>4920.6771961150589</v>
      </c>
      <c r="NM264" s="255">
        <f t="shared" si="1605"/>
        <v>0.92589189352249268</v>
      </c>
      <c r="NN264" s="256" t="e">
        <f t="shared" si="1606"/>
        <v>#REF!</v>
      </c>
      <c r="NO264" s="257" t="e">
        <f t="shared" si="1631"/>
        <v>#REF!</v>
      </c>
      <c r="NP264" s="254">
        <f t="shared" si="1568"/>
        <v>425.18525535877308</v>
      </c>
      <c r="NQ264" s="255">
        <f t="shared" si="1326"/>
        <v>479.18378278933727</v>
      </c>
      <c r="NR264" s="255">
        <f t="shared" si="1569"/>
        <v>373.94076478478405</v>
      </c>
      <c r="NS264" s="255">
        <f t="shared" si="1327"/>
        <v>463.68654833313224</v>
      </c>
      <c r="NT264" s="255">
        <f t="shared" si="1570"/>
        <v>4004.4904282338721</v>
      </c>
      <c r="NU264" s="255">
        <f t="shared" si="1571"/>
        <v>0.1061771186568413</v>
      </c>
      <c r="NV264" s="256">
        <f t="shared" si="1572"/>
        <v>9.3380361742981047E-2</v>
      </c>
      <c r="NW264" s="257">
        <f t="shared" si="1328"/>
        <v>1.0358957808877343</v>
      </c>
      <c r="NX264" s="254">
        <f t="shared" si="1573"/>
        <v>118.40677017303494</v>
      </c>
      <c r="NY264" s="255">
        <f t="shared" si="1329"/>
        <v>133.44442998501037</v>
      </c>
      <c r="NZ264" s="255">
        <f t="shared" si="1574"/>
        <v>0.4268140299994127</v>
      </c>
      <c r="OA264" s="255">
        <f t="shared" si="1330"/>
        <v>0.52924939719927178</v>
      </c>
      <c r="OB264" s="255">
        <f t="shared" si="1575"/>
        <v>129.77909315442778</v>
      </c>
      <c r="OC264" s="255">
        <f t="shared" si="1607"/>
        <v>0.91237168711095407</v>
      </c>
      <c r="OD264" s="256">
        <f t="shared" si="1608"/>
        <v>3.2887734042919741E-3</v>
      </c>
      <c r="OE264" s="257">
        <f t="shared" si="1609"/>
        <v>1.1166605098801212</v>
      </c>
      <c r="OF264" s="254">
        <f t="shared" si="1576"/>
        <v>284.3191727389721</v>
      </c>
      <c r="OG264" s="255">
        <f t="shared" si="1331"/>
        <v>320.42770767682157</v>
      </c>
      <c r="OH264" s="255">
        <f t="shared" si="1577"/>
        <v>8.8066180874270561</v>
      </c>
      <c r="OI264" s="255">
        <f t="shared" si="1332"/>
        <v>10.92020642840955</v>
      </c>
      <c r="OJ264" s="255">
        <f t="shared" si="1578"/>
        <v>2677.7819584450799</v>
      </c>
      <c r="OK264" s="255">
        <f t="shared" si="1632"/>
        <v>0.10617711865684129</v>
      </c>
      <c r="OL264" s="256">
        <f t="shared" si="1643"/>
        <v>3.2887734042919745E-3</v>
      </c>
      <c r="OM264" s="257">
        <f t="shared" si="1644"/>
        <v>1.0142737996864488</v>
      </c>
      <c r="ON264" s="280">
        <f t="shared" si="1645"/>
        <v>3422.1651429721287</v>
      </c>
      <c r="OO264" s="254">
        <f t="shared" si="1579"/>
        <v>30.400987495858768</v>
      </c>
      <c r="OP264" s="255">
        <f t="shared" si="1333"/>
        <v>34.26191290783283</v>
      </c>
      <c r="OQ264" s="255">
        <f t="shared" si="1580"/>
        <v>0.94165259337776408</v>
      </c>
      <c r="OR264" s="255">
        <f t="shared" si="1334"/>
        <v>1.1676492157884275</v>
      </c>
      <c r="OS264" s="255">
        <f t="shared" si="1581"/>
        <v>286.32334235884775</v>
      </c>
      <c r="OT264" s="255">
        <f t="shared" si="1657"/>
        <v>0.10617711865684129</v>
      </c>
      <c r="OU264" s="256">
        <f t="shared" si="1658"/>
        <v>3.2887734042919741E-3</v>
      </c>
      <c r="OV264" s="257">
        <f t="shared" si="1659"/>
        <v>1.0142737996864488</v>
      </c>
      <c r="OW264" s="280">
        <f>CU264*OV264</f>
        <v>365.9169331354729</v>
      </c>
      <c r="OX264" s="254">
        <f t="shared" si="1582"/>
        <v>2976.0151946754645</v>
      </c>
      <c r="OY264" s="255">
        <f t="shared" si="1335"/>
        <v>3353.9691243992484</v>
      </c>
      <c r="OZ264" s="255">
        <f t="shared" si="1583"/>
        <v>15.664835921280311</v>
      </c>
      <c r="PA264" s="255">
        <f t="shared" si="1336"/>
        <v>19.424396542387584</v>
      </c>
      <c r="PB264" s="255">
        <f t="shared" si="1584"/>
        <v>4763.1241182007561</v>
      </c>
      <c r="PC264" s="255">
        <f t="shared" si="1672"/>
        <v>0.62480320076136031</v>
      </c>
      <c r="PD264" s="259">
        <f t="shared" si="1337"/>
        <v>3.2887734042919745E-3</v>
      </c>
      <c r="PE264" s="257">
        <f t="shared" si="1673"/>
        <v>1.0801393121137228</v>
      </c>
      <c r="PF264" s="254">
        <f t="shared" si="1338"/>
        <v>21.915876953594282</v>
      </c>
      <c r="PG264" s="255">
        <f t="shared" si="1339"/>
        <v>24.699193326700755</v>
      </c>
      <c r="PH264" s="255">
        <f t="shared" si="1585"/>
        <v>0.67883131665743501</v>
      </c>
      <c r="PI264" s="255">
        <f t="shared" si="1340"/>
        <v>0.84175083265521944</v>
      </c>
      <c r="PJ264" s="255">
        <f t="shared" si="1341"/>
        <v>206.40866157230349</v>
      </c>
      <c r="PK264" s="255">
        <f t="shared" si="1610"/>
        <v>0.10617711866668592</v>
      </c>
      <c r="PL264" s="259">
        <f t="shared" si="1611"/>
        <v>3.2887734045969055E-3</v>
      </c>
      <c r="PM264" s="257">
        <f t="shared" si="1612"/>
        <v>1.0142737996877724</v>
      </c>
      <c r="PN264" s="254">
        <f t="shared" si="1342"/>
        <v>0.54393303637233648</v>
      </c>
      <c r="PO264" s="255">
        <f t="shared" si="1343"/>
        <v>0.6130125319916232</v>
      </c>
      <c r="PP264" s="255">
        <f t="shared" si="1586"/>
        <v>1.6848003848349457E-2</v>
      </c>
      <c r="PQ264" s="255">
        <f t="shared" si="1344"/>
        <v>2.0891524771953326E-2</v>
      </c>
      <c r="PR264" s="255">
        <f t="shared" si="1345"/>
        <v>5.1228837550194379</v>
      </c>
      <c r="PS264" s="255">
        <f t="shared" si="1613"/>
        <v>0.10617711866668593</v>
      </c>
      <c r="PT264" s="259">
        <f t="shared" si="1614"/>
        <v>3.2887734045969055E-3</v>
      </c>
      <c r="PU264" s="257">
        <f t="shared" si="1615"/>
        <v>1.0142737996877724</v>
      </c>
      <c r="PV264" s="254">
        <f t="shared" si="1346"/>
        <v>374.12107567953831</v>
      </c>
      <c r="PW264" s="255">
        <f t="shared" si="1347"/>
        <v>421.63445229083965</v>
      </c>
      <c r="PX264" s="255">
        <f t="shared" si="1348"/>
        <v>1.2411260384816525</v>
      </c>
      <c r="PY264" s="255">
        <f t="shared" si="1349"/>
        <v>1.5389962877172492</v>
      </c>
      <c r="PZ264" s="255">
        <f t="shared" si="1350"/>
        <v>377.38265484084002</v>
      </c>
      <c r="QA264" s="255">
        <f t="shared" si="1587"/>
        <v>0.99135736865628532</v>
      </c>
      <c r="QB264" s="259">
        <f t="shared" si="1351"/>
        <v>3.2887734042919741E-3</v>
      </c>
      <c r="QC264" s="257">
        <f t="shared" si="1588"/>
        <v>1.1266916914363783</v>
      </c>
      <c r="QD264" s="254">
        <f t="shared" si="1352"/>
        <v>1677.4804936958724</v>
      </c>
      <c r="QE264" s="255">
        <f t="shared" si="1353"/>
        <v>1890.5205163952483</v>
      </c>
      <c r="QF264" s="255">
        <f t="shared" si="1354"/>
        <v>5.6110293194790861</v>
      </c>
      <c r="QG264" s="255">
        <f t="shared" si="1355"/>
        <v>6.9576763561540664</v>
      </c>
      <c r="QH264" s="255">
        <f t="shared" si="1356"/>
        <v>1706.1161198142988</v>
      </c>
      <c r="QI264" s="255">
        <f t="shared" si="1616"/>
        <v>0.98321589850429214</v>
      </c>
      <c r="QJ264" s="259">
        <f t="shared" si="1617"/>
        <v>3.2887734042919745E-3</v>
      </c>
      <c r="QK264" s="257">
        <f t="shared" si="1618"/>
        <v>1.1256577247270751</v>
      </c>
      <c r="QL264" s="254">
        <f t="shared" si="1357"/>
        <v>3708.9000284631602</v>
      </c>
      <c r="QM264" s="255">
        <f t="shared" si="1358"/>
        <v>4179.9303320779818</v>
      </c>
      <c r="QN264" s="255">
        <f t="shared" si="1359"/>
        <v>23.849874480985228</v>
      </c>
      <c r="QO264" s="255">
        <f t="shared" si="1360"/>
        <v>29.573844356421684</v>
      </c>
      <c r="QP264" s="255">
        <f t="shared" si="1589"/>
        <v>7251.9056648476426</v>
      </c>
      <c r="QQ264" s="255">
        <f t="shared" si="1590"/>
        <v>0.51143798607880564</v>
      </c>
      <c r="QR264" s="259">
        <f t="shared" si="1361"/>
        <v>3.2887734042919732E-3</v>
      </c>
      <c r="QS264" s="257">
        <f t="shared" si="1591"/>
        <v>1.0657419298490385</v>
      </c>
      <c r="QT264" s="254">
        <f t="shared" si="1362"/>
        <v>329.70414212856372</v>
      </c>
      <c r="QU264" s="255">
        <f t="shared" si="1363"/>
        <v>371.57656817889131</v>
      </c>
      <c r="QV264" s="255">
        <f t="shared" si="1364"/>
        <v>1.151397490051085</v>
      </c>
      <c r="QW264" s="255">
        <f t="shared" si="1365"/>
        <v>1.4277328876633455</v>
      </c>
      <c r="QX264" s="255">
        <f t="shared" si="1366"/>
        <v>350.09936791281137</v>
      </c>
      <c r="QY264" s="255">
        <f t="shared" si="1619"/>
        <v>0.94174446556176905</v>
      </c>
      <c r="QZ264" s="259">
        <f t="shared" si="1620"/>
        <v>3.2887734042919741E-3</v>
      </c>
      <c r="RA264" s="257">
        <f t="shared" si="1621"/>
        <v>1.1203908527433748</v>
      </c>
      <c r="RB264" s="254">
        <f t="shared" si="1367"/>
        <v>0.12809460227889255</v>
      </c>
      <c r="RC264" s="255">
        <f t="shared" si="1368"/>
        <v>0.14436261676831191</v>
      </c>
      <c r="RD264" s="255">
        <f t="shared" si="1592"/>
        <v>3.9676544865538798E-3</v>
      </c>
      <c r="RE264" s="255">
        <f t="shared" si="1369"/>
        <v>4.9198915633268106E-3</v>
      </c>
      <c r="RF264" s="255">
        <f t="shared" si="1370"/>
        <v>1.2064237935565703</v>
      </c>
      <c r="RG264" s="255">
        <f t="shared" si="1622"/>
        <v>0.10617711865684128</v>
      </c>
      <c r="RH264" s="259">
        <f t="shared" si="1623"/>
        <v>3.2887734042919745E-3</v>
      </c>
      <c r="RI264" s="257">
        <f t="shared" si="1624"/>
        <v>1.0142737996864488</v>
      </c>
      <c r="RJ264" s="254">
        <f t="shared" si="1371"/>
        <v>372.87863762341277</v>
      </c>
      <c r="RK264" s="255">
        <f t="shared" si="1372"/>
        <v>420.23422460158622</v>
      </c>
      <c r="RL264" s="255">
        <f t="shared" si="1593"/>
        <v>11.549695093986147</v>
      </c>
      <c r="RM264" s="255">
        <f t="shared" si="1373"/>
        <v>14.321621916542822</v>
      </c>
      <c r="RN264" s="255">
        <f t="shared" si="1374"/>
        <v>3511.8549301430603</v>
      </c>
      <c r="RO264" s="255">
        <f t="shared" si="1625"/>
        <v>0.10617711865684129</v>
      </c>
      <c r="RP264" s="259">
        <f t="shared" si="1626"/>
        <v>3.2887734042919745E-3</v>
      </c>
      <c r="RQ264" s="257">
        <f t="shared" si="1627"/>
        <v>1.0142737996864488</v>
      </c>
      <c r="RR264" s="254">
        <f t="shared" si="1375"/>
        <v>355.07801680023789</v>
      </c>
      <c r="RS264" s="255">
        <f t="shared" si="1376"/>
        <v>400.1729249338681</v>
      </c>
      <c r="RT264" s="255">
        <f t="shared" si="1594"/>
        <v>10.998331400153496</v>
      </c>
      <c r="RU264" s="255">
        <f t="shared" si="1377"/>
        <v>13.637930936190335</v>
      </c>
      <c r="RV264" s="255">
        <f t="shared" si="1378"/>
        <v>3344.2046769778221</v>
      </c>
      <c r="RW264" s="255">
        <f t="shared" si="1633"/>
        <v>0.1061771186568413</v>
      </c>
      <c r="RX264" s="259">
        <f t="shared" si="1634"/>
        <v>3.2887734042919749E-3</v>
      </c>
      <c r="RY264" s="257">
        <f t="shared" si="1635"/>
        <v>1.0142737996864488</v>
      </c>
      <c r="RZ264" s="281">
        <f t="shared" si="1646"/>
        <v>4273.843372655836</v>
      </c>
      <c r="SA264" s="242" t="e">
        <f t="shared" si="1379"/>
        <v>#REF!</v>
      </c>
      <c r="SB264" s="242">
        <f t="shared" si="1380"/>
        <v>0.39217878002940315</v>
      </c>
      <c r="SC264" s="242">
        <f t="shared" si="1381"/>
        <v>0.359352246389955</v>
      </c>
      <c r="SD264" s="242">
        <f t="shared" si="1382"/>
        <v>1.8201566311045973E-2</v>
      </c>
      <c r="SE264" s="242">
        <f t="shared" si="1383"/>
        <v>0.25022134638264693</v>
      </c>
      <c r="SF264" s="262">
        <f t="shared" si="1647"/>
        <v>0.51180593810639141</v>
      </c>
      <c r="SG264" s="242">
        <f t="shared" si="1384"/>
        <v>2.6776828311722248E-2</v>
      </c>
      <c r="SH264" s="262">
        <f t="shared" si="1636"/>
        <v>4.1218239687247998E-2</v>
      </c>
      <c r="SI264" s="242">
        <f t="shared" si="1385"/>
        <v>0.57506616976934599</v>
      </c>
      <c r="SJ264" s="242">
        <f t="shared" si="1386"/>
        <v>1.8155501014411126E-2</v>
      </c>
      <c r="SK264" s="242">
        <f t="shared" si="1387"/>
        <v>5.0713689984388619E-4</v>
      </c>
      <c r="SL264" s="242">
        <f t="shared" si="1388"/>
        <v>5.498255454209526E-2</v>
      </c>
      <c r="SM264" s="242">
        <f t="shared" si="1389"/>
        <v>0.24798239675737466</v>
      </c>
      <c r="SN264" s="242">
        <f t="shared" si="1390"/>
        <v>0.82136730533465396</v>
      </c>
      <c r="SO264" s="242">
        <f t="shared" si="1391"/>
        <v>4.9857392947080179E-2</v>
      </c>
      <c r="SP264" s="242">
        <f t="shared" si="1392"/>
        <v>1.0142737996864489E-4</v>
      </c>
      <c r="SQ264" s="242">
        <f t="shared" si="1393"/>
        <v>0.30854208986461773</v>
      </c>
      <c r="SR264" s="242">
        <f t="shared" si="1394"/>
        <v>0.31259918506336348</v>
      </c>
      <c r="SS264" s="242" t="e">
        <f t="shared" si="1395"/>
        <v>#REF!</v>
      </c>
      <c r="ST264" s="242" t="e">
        <f t="shared" si="1396"/>
        <v>#REF!</v>
      </c>
      <c r="SU264" s="242" t="e">
        <f t="shared" si="1628"/>
        <v>#REF!</v>
      </c>
      <c r="SV264" s="242" t="e">
        <f t="shared" si="1629"/>
        <v>#REF!</v>
      </c>
      <c r="SW264" s="242" t="e">
        <f t="shared" si="1397"/>
        <v>#REF!</v>
      </c>
      <c r="SX264" s="242" t="e">
        <f t="shared" si="1397"/>
        <v>#REF!</v>
      </c>
      <c r="SY264" s="242" t="e">
        <f t="shared" si="1397"/>
        <v>#REF!</v>
      </c>
      <c r="SZ264" s="263" t="e">
        <f t="shared" si="1222"/>
        <v>#REF!</v>
      </c>
      <c r="TA264" s="264">
        <f t="shared" si="1398"/>
        <v>9046.1947139999993</v>
      </c>
      <c r="TB264" s="264">
        <f t="shared" si="1399"/>
        <v>5066.3926979999997</v>
      </c>
      <c r="TC264" s="264">
        <f t="shared" si="1400"/>
        <v>5046.0282139999999</v>
      </c>
      <c r="TD264" s="264">
        <f t="shared" si="1401"/>
        <v>237.10077799999996</v>
      </c>
      <c r="TE264" s="264">
        <f t="shared" si="1401"/>
        <v>3463.1647319999997</v>
      </c>
      <c r="TF264" s="264">
        <f t="shared" si="1648"/>
        <v>370.60214399999995</v>
      </c>
      <c r="TG264" s="264">
        <f t="shared" si="1403"/>
        <v>7744.3223439999992</v>
      </c>
      <c r="TH264" s="264">
        <f t="shared" si="1404"/>
        <v>260.37447399999996</v>
      </c>
      <c r="TI264" s="264">
        <f t="shared" si="1405"/>
        <v>7.2730300000000003</v>
      </c>
      <c r="TJ264" s="264">
        <f t="shared" si="1406"/>
        <v>709.84772800000007</v>
      </c>
      <c r="TK264" s="264">
        <f t="shared" si="1407"/>
        <v>3204.497018</v>
      </c>
      <c r="TL264" s="264">
        <f t="shared" si="1408"/>
        <v>11210.648442</v>
      </c>
      <c r="TM264" s="264">
        <f t="shared" si="1409"/>
        <v>647.29966999999999</v>
      </c>
      <c r="TN264" s="264">
        <f t="shared" si="1410"/>
        <v>1.4546060000000001</v>
      </c>
      <c r="TO264" s="264">
        <f t="shared" si="1411"/>
        <v>4424.9114520000003</v>
      </c>
      <c r="TP264" s="264">
        <f t="shared" si="1411"/>
        <v>4326.4992719999991</v>
      </c>
      <c r="TQ264" s="264"/>
      <c r="TR264" s="264"/>
      <c r="TS264" s="264" t="e">
        <f t="shared" si="1412"/>
        <v>#REF!</v>
      </c>
      <c r="TT264" s="264">
        <f t="shared" si="1413"/>
        <v>5704.6560650345</v>
      </c>
      <c r="TU264" s="264">
        <f t="shared" si="1414"/>
        <v>5227.1593371230683</v>
      </c>
      <c r="TV264" s="264">
        <f t="shared" si="1415"/>
        <v>264.76107565445335</v>
      </c>
      <c r="TW264" s="264">
        <f t="shared" si="1415"/>
        <v>3512.5972516657421</v>
      </c>
      <c r="TX264" s="264">
        <f t="shared" si="1416"/>
        <v>375.89204476682443</v>
      </c>
      <c r="TY264" s="264">
        <f t="shared" si="1417"/>
        <v>8364.9470094350927</v>
      </c>
      <c r="TZ264" s="264">
        <f t="shared" si="1418"/>
        <v>264.09100708568508</v>
      </c>
      <c r="UA264" s="264">
        <f t="shared" si="1419"/>
        <v>7.3768437733431593</v>
      </c>
      <c r="UB264" s="264">
        <f t="shared" si="1420"/>
        <v>799.77953732259016</v>
      </c>
      <c r="UC264" s="264">
        <f t="shared" si="1421"/>
        <v>3607.1668221765772</v>
      </c>
      <c r="UD264" s="264">
        <f t="shared" si="1422"/>
        <v>11947.658105436196</v>
      </c>
      <c r="UE264" s="264">
        <f t="shared" si="1423"/>
        <v>725.22862925180505</v>
      </c>
      <c r="UF264" s="264">
        <f t="shared" si="1424"/>
        <v>1.4753687546667067</v>
      </c>
      <c r="UG264" s="264">
        <f t="shared" si="1425"/>
        <v>4488.0717516961213</v>
      </c>
      <c r="UH264" s="264">
        <f t="shared" si="1425"/>
        <v>4388.2548559520937</v>
      </c>
      <c r="UI264" s="191"/>
      <c r="UJ264" s="282" t="e">
        <f t="shared" si="1649"/>
        <v>#REF!</v>
      </c>
      <c r="UK264" s="282">
        <f t="shared" si="1650"/>
        <v>3029.7582000000002</v>
      </c>
      <c r="UL264" s="283" t="e">
        <f t="shared" si="1651"/>
        <v>#REF!</v>
      </c>
      <c r="UM264" s="284">
        <f>825.48*7</f>
        <v>5778.3600000000006</v>
      </c>
      <c r="UN264" s="282">
        <f t="shared" si="1652"/>
        <v>6067.2780000000012</v>
      </c>
      <c r="UO264" s="283">
        <f t="shared" si="1653"/>
        <v>2.0025617885942189</v>
      </c>
      <c r="UP264" s="283" t="e">
        <f t="shared" si="1656"/>
        <v>#REF!</v>
      </c>
      <c r="UQ264" s="283" t="e">
        <f t="shared" si="1654"/>
        <v>#REF!</v>
      </c>
      <c r="UR264" s="285" t="e">
        <f t="shared" si="1655"/>
        <v>#REF!</v>
      </c>
      <c r="US264" s="293" t="e">
        <f t="shared" si="1662"/>
        <v>#REF!</v>
      </c>
      <c r="UT264" s="282">
        <f t="shared" si="1663"/>
        <v>323.95859999999999</v>
      </c>
      <c r="UU264" s="283" t="e">
        <f t="shared" si="1664"/>
        <v>#REF!</v>
      </c>
      <c r="UV264" s="290">
        <f>75.55+75.55+75.55+75.55+75.55+75.55+75.55</f>
        <v>528.85</v>
      </c>
      <c r="UW264" s="282">
        <f t="shared" si="1665"/>
        <v>555.29250000000002</v>
      </c>
      <c r="UX264" s="283">
        <f t="shared" si="1666"/>
        <v>1.6324616787453707</v>
      </c>
      <c r="UY264" s="283" t="e">
        <f t="shared" si="1670"/>
        <v>#REF!</v>
      </c>
      <c r="UZ264" s="283" t="e">
        <f t="shared" si="1667"/>
        <v>#REF!</v>
      </c>
      <c r="VA264" s="285" t="e">
        <f t="shared" si="1668"/>
        <v>#REF!</v>
      </c>
      <c r="VB264" s="128">
        <v>4.5890000000000004</v>
      </c>
      <c r="VC264" s="129">
        <v>1.0623057247003329</v>
      </c>
      <c r="VD264" s="130">
        <f t="shared" si="1674"/>
        <v>4.8749209706498284</v>
      </c>
      <c r="VE264" s="128">
        <f>'[1]17% Управителю (Форма)'!BG9</f>
        <v>0.64</v>
      </c>
      <c r="VF264" s="128">
        <f>'[1]17% Управителю (Форма)'!BG10</f>
        <v>0.48199999999999998</v>
      </c>
      <c r="VG264" s="128">
        <f>'[1]17% Управителю (Форма)'!BG11</f>
        <v>0.33</v>
      </c>
      <c r="VH264" s="128">
        <f>'[1]17% Управителю (Форма)'!BG12</f>
        <v>8.9999999999999993E-3</v>
      </c>
      <c r="VI264" s="128">
        <f>'[1]17% Управителю (Форма)'!BG13</f>
        <v>0.33100000000000002</v>
      </c>
      <c r="VJ264" s="128">
        <f t="shared" si="1660"/>
        <v>0.35162319487581023</v>
      </c>
      <c r="VK264" s="128">
        <v>0</v>
      </c>
      <c r="VL264" s="128">
        <v>0.38300000000000001</v>
      </c>
      <c r="VM264" s="131">
        <v>2.4E-2</v>
      </c>
      <c r="VN264" s="128">
        <f t="shared" si="1669"/>
        <v>5.0713689984388619E-4</v>
      </c>
      <c r="VO264" s="132">
        <v>2.7E-2</v>
      </c>
      <c r="VP264" s="128">
        <v>4.5999999999999999E-2</v>
      </c>
      <c r="VQ264" s="128">
        <v>0.65900000000000003</v>
      </c>
      <c r="VR264" s="128">
        <v>6.6000000000000003E-2</v>
      </c>
      <c r="VS264" s="128">
        <v>1E-3</v>
      </c>
      <c r="VT264" s="128">
        <v>7.2999999999999995E-2</v>
      </c>
      <c r="VU264" s="128">
        <v>0.19700000000000001</v>
      </c>
      <c r="VV264" s="128">
        <v>0.55600000000000005</v>
      </c>
    </row>
    <row r="265" spans="1:594" ht="23.1" customHeight="1" thickBot="1" x14ac:dyDescent="0.35">
      <c r="A265" s="275">
        <v>21</v>
      </c>
      <c r="B265" s="298" t="s">
        <v>231</v>
      </c>
      <c r="C265" s="277" t="s">
        <v>232</v>
      </c>
      <c r="D265" s="267">
        <v>4343.71</v>
      </c>
      <c r="E265" s="239"/>
      <c r="F265" s="240">
        <f t="shared" si="1426"/>
        <v>4343.71</v>
      </c>
      <c r="G265" s="287">
        <v>3857.61</v>
      </c>
      <c r="H265" s="268">
        <f>523.5+2916</f>
        <v>3439.5</v>
      </c>
      <c r="I265" s="269">
        <v>3.5270999999999999</v>
      </c>
      <c r="J265" s="269">
        <v>3.9784999999999999</v>
      </c>
      <c r="K265" s="269">
        <f t="shared" si="1640"/>
        <v>2.6362000000000001</v>
      </c>
      <c r="L265" s="269">
        <f t="shared" si="1675"/>
        <v>3.0565000000000002</v>
      </c>
      <c r="M265" s="269">
        <v>0.74780000000000002</v>
      </c>
      <c r="N265" s="269">
        <v>0.42030000000000001</v>
      </c>
      <c r="O265" s="269">
        <v>0.47060000000000002</v>
      </c>
      <c r="P265" s="269">
        <v>2.07E-2</v>
      </c>
      <c r="Q265" s="269">
        <v>0.1249</v>
      </c>
      <c r="R265" s="269">
        <v>1.2800000000000001E-2</v>
      </c>
      <c r="S265" s="269">
        <v>0.59589999999999999</v>
      </c>
      <c r="T265" s="269">
        <v>2.69E-2</v>
      </c>
      <c r="U265" s="269">
        <v>6.9999999999999999E-4</v>
      </c>
      <c r="V265" s="269">
        <v>0.1489</v>
      </c>
      <c r="W265" s="269">
        <v>5.0299999999999997E-2</v>
      </c>
      <c r="X265" s="269">
        <v>0.68159999999999998</v>
      </c>
      <c r="Y265" s="269">
        <v>7.0800000000000002E-2</v>
      </c>
      <c r="Z265" s="269">
        <v>1E-4</v>
      </c>
      <c r="AA265" s="269">
        <v>0.29249999999999998</v>
      </c>
      <c r="AB265" s="269">
        <v>0.31369999999999998</v>
      </c>
      <c r="AC265" s="244">
        <v>699.57</v>
      </c>
      <c r="AD265" s="243">
        <f t="shared" si="1661"/>
        <v>153.90540000000001</v>
      </c>
      <c r="AE265" s="243">
        <f t="shared" si="1223"/>
        <v>0</v>
      </c>
      <c r="AF265" s="243">
        <f t="shared" si="1427"/>
        <v>0</v>
      </c>
      <c r="AG265" s="243">
        <f t="shared" si="1428"/>
        <v>0</v>
      </c>
      <c r="AH265" s="244">
        <v>18.475051361666701</v>
      </c>
      <c r="AI265" s="243">
        <f t="shared" si="1224"/>
        <v>99.072720063708772</v>
      </c>
      <c r="AJ265" s="243">
        <f t="shared" si="1429"/>
        <v>3.1934751811350215</v>
      </c>
      <c r="AK265" s="243">
        <f t="shared" si="1430"/>
        <v>84.50855941883151</v>
      </c>
      <c r="AL265" s="243">
        <f t="shared" si="1225"/>
        <v>48.551158571268779</v>
      </c>
      <c r="AM265" s="243">
        <f t="shared" si="1431"/>
        <v>1223.489195995973</v>
      </c>
      <c r="AN265" s="244">
        <v>1186.19</v>
      </c>
      <c r="AO265" s="244">
        <v>260.96179999999998</v>
      </c>
      <c r="AP265" s="243">
        <f t="shared" si="1432"/>
        <v>0</v>
      </c>
      <c r="AQ265" s="243">
        <f t="shared" si="1433"/>
        <v>0</v>
      </c>
      <c r="AR265" s="243">
        <f t="shared" si="1434"/>
        <v>0</v>
      </c>
      <c r="AS265" s="244">
        <v>140.21159175905001</v>
      </c>
      <c r="AT265" s="244" t="e">
        <f t="shared" si="1226"/>
        <v>#REF!</v>
      </c>
      <c r="AU265" s="243">
        <f t="shared" si="1227"/>
        <v>180.3593411822132</v>
      </c>
      <c r="AV265" s="243">
        <f t="shared" si="1435"/>
        <v>5.8136395102595513</v>
      </c>
      <c r="AW265" s="243">
        <f t="shared" si="1436"/>
        <v>153.84566095729531</v>
      </c>
      <c r="AX265" s="243">
        <f t="shared" si="1228"/>
        <v>88.386136647063168</v>
      </c>
      <c r="AY265" s="243">
        <f t="shared" si="1437"/>
        <v>2227.3306435059917</v>
      </c>
      <c r="AZ265" s="244">
        <v>250</v>
      </c>
      <c r="BA265" s="243">
        <f t="shared" si="1438"/>
        <v>1274.2916666666665</v>
      </c>
      <c r="BB265" s="243">
        <f t="shared" si="1439"/>
        <v>132.89041666666665</v>
      </c>
      <c r="BC265" s="243">
        <f t="shared" si="1440"/>
        <v>106.31233333333333</v>
      </c>
      <c r="BD265" s="243">
        <f t="shared" si="1441"/>
        <v>26.578083333333325</v>
      </c>
      <c r="BE265" s="244">
        <v>49.833906249999998</v>
      </c>
      <c r="BF265" s="243">
        <f t="shared" si="1442"/>
        <v>39.867125000000001</v>
      </c>
      <c r="BG265" s="243">
        <f t="shared" si="1443"/>
        <v>9.9667812499999968</v>
      </c>
      <c r="BH265" s="243">
        <f t="shared" si="1229"/>
        <v>165.54901375291976</v>
      </c>
      <c r="BI265" s="243">
        <f t="shared" si="1444"/>
        <v>5.3362486297071863</v>
      </c>
      <c r="BJ265" s="243">
        <f t="shared" si="1445"/>
        <v>141.21252203907491</v>
      </c>
      <c r="BK265" s="243">
        <f t="shared" si="1230"/>
        <v>81.128250166812649</v>
      </c>
      <c r="BL265" s="243">
        <f t="shared" si="1446"/>
        <v>2044.4319042036786</v>
      </c>
      <c r="BM265" s="244">
        <v>32.54</v>
      </c>
      <c r="BN265" s="243">
        <f t="shared" si="1447"/>
        <v>7.1588000000000003</v>
      </c>
      <c r="BO265" s="243">
        <f t="shared" si="1231"/>
        <v>0</v>
      </c>
      <c r="BP265" s="243">
        <f t="shared" si="1448"/>
        <v>0</v>
      </c>
      <c r="BQ265" s="243">
        <f t="shared" si="1449"/>
        <v>0</v>
      </c>
      <c r="BR265" s="244">
        <v>4.5487559112999998</v>
      </c>
      <c r="BS265" s="243">
        <f t="shared" si="1232"/>
        <v>5.0274940662714895</v>
      </c>
      <c r="BT265" s="243">
        <f t="shared" si="1450"/>
        <v>0.16205447386139493</v>
      </c>
      <c r="BU265" s="243">
        <f t="shared" si="1451"/>
        <v>4.2884285477790103</v>
      </c>
      <c r="BV265" s="243">
        <f t="shared" si="1233"/>
        <v>2.4637524988785744</v>
      </c>
      <c r="BW265" s="243">
        <f t="shared" si="1452"/>
        <v>62.086562971740072</v>
      </c>
      <c r="BX265" s="244">
        <v>343.51</v>
      </c>
      <c r="BY265" s="243">
        <f t="shared" si="1234"/>
        <v>39.030279777868529</v>
      </c>
      <c r="BZ265" s="243">
        <f t="shared" si="1453"/>
        <v>1.2580882982038648</v>
      </c>
      <c r="CA265" s="243">
        <f t="shared" si="1454"/>
        <v>33.292643177865585</v>
      </c>
      <c r="CB265" s="243">
        <f t="shared" si="1235"/>
        <v>19.127013988893427</v>
      </c>
      <c r="CC265" s="243">
        <f t="shared" si="1455"/>
        <v>482.00075252011436</v>
      </c>
      <c r="CD265" s="245">
        <v>343.18</v>
      </c>
      <c r="CE265" s="243">
        <f t="shared" si="1236"/>
        <v>44.484544999999997</v>
      </c>
      <c r="CF265" s="243">
        <f t="shared" si="1456"/>
        <v>1.4338991632634297</v>
      </c>
      <c r="CG265" s="243">
        <f t="shared" si="1457"/>
        <v>37.945105493568235</v>
      </c>
      <c r="CH265" s="243">
        <f t="shared" si="1237"/>
        <v>19.383227250000001</v>
      </c>
      <c r="CI265" s="243">
        <f t="shared" si="1641"/>
        <v>488.45732669999995</v>
      </c>
      <c r="CJ265" s="245">
        <f>689.52</f>
        <v>689.52</v>
      </c>
      <c r="CK265" s="243">
        <f t="shared" si="1238"/>
        <v>44.484544999999997</v>
      </c>
      <c r="CL265" s="243">
        <f t="shared" si="1459"/>
        <v>1.4338991632634297</v>
      </c>
      <c r="CM265" s="243">
        <f t="shared" si="1460"/>
        <v>37.945105493568235</v>
      </c>
      <c r="CN265" s="243">
        <f t="shared" si="1239"/>
        <v>36.700227250000005</v>
      </c>
      <c r="CO265" s="243">
        <f t="shared" si="1642"/>
        <v>924.8457267</v>
      </c>
      <c r="CP265" s="244">
        <v>35.299999999999997</v>
      </c>
      <c r="CQ265" s="243">
        <f t="shared" si="1240"/>
        <v>4.0108552186508657</v>
      </c>
      <c r="CR265" s="243">
        <f t="shared" si="1595"/>
        <v>0.1292844951430713</v>
      </c>
      <c r="CS265" s="243">
        <f t="shared" si="1462"/>
        <v>3.4212404418463942</v>
      </c>
      <c r="CT265" s="243">
        <f t="shared" si="1241"/>
        <v>1.9655427609325433</v>
      </c>
      <c r="CU265" s="243">
        <f t="shared" si="1463"/>
        <v>49.53167757550009</v>
      </c>
      <c r="CV265" s="245">
        <v>82.66</v>
      </c>
      <c r="CW265" s="243">
        <f t="shared" si="1242"/>
        <v>4.5713499999999998</v>
      </c>
      <c r="CX265" s="243">
        <f t="shared" si="1596"/>
        <v>0.14735128660941185</v>
      </c>
      <c r="CY265" s="243">
        <f t="shared" si="1464"/>
        <v>3.8993398268549937</v>
      </c>
      <c r="CZ265" s="243">
        <f t="shared" si="1243"/>
        <v>4.3615674999999996</v>
      </c>
      <c r="DA265" s="243">
        <f t="shared" si="1465"/>
        <v>109.911501</v>
      </c>
      <c r="DB265" s="244">
        <v>42.7</v>
      </c>
      <c r="DC265" s="243">
        <f t="shared" si="1466"/>
        <v>9.3940000000000001</v>
      </c>
      <c r="DD265" s="243">
        <f t="shared" si="1244"/>
        <v>0</v>
      </c>
      <c r="DE265" s="244">
        <v>1.775354639675</v>
      </c>
      <c r="DF265" s="244">
        <v>0.27302165649999999</v>
      </c>
      <c r="DG265" s="243">
        <f t="shared" si="1245"/>
        <v>6.1517629608405802</v>
      </c>
      <c r="DH265" s="243">
        <f t="shared" si="1246"/>
        <v>3.014706962850779</v>
      </c>
      <c r="DI265" s="243">
        <f t="shared" si="1467"/>
        <v>75.970615463839636</v>
      </c>
      <c r="DJ265" s="244">
        <v>403.18</v>
      </c>
      <c r="DK265" s="243">
        <f t="shared" si="1468"/>
        <v>88.699600000000004</v>
      </c>
      <c r="DL265" s="243">
        <f t="shared" si="1247"/>
        <v>0</v>
      </c>
      <c r="DM265" s="244">
        <v>17.290838020414899</v>
      </c>
      <c r="DN265" s="244">
        <v>12.0034237304583</v>
      </c>
      <c r="DO265" s="243">
        <f t="shared" si="1248"/>
        <v>59.216796125436687</v>
      </c>
      <c r="DP265" s="243">
        <f t="shared" si="1249"/>
        <v>29.019532893815494</v>
      </c>
      <c r="DQ265" s="243">
        <f t="shared" si="1469"/>
        <v>731.29222892415044</v>
      </c>
      <c r="DR265" s="244">
        <v>50.71</v>
      </c>
      <c r="DS265" s="243">
        <f t="shared" si="1470"/>
        <v>11.1562</v>
      </c>
      <c r="DT265" s="243">
        <f t="shared" si="1250"/>
        <v>0</v>
      </c>
      <c r="DU265" s="244">
        <v>2.1449035624300001</v>
      </c>
      <c r="DV265" s="244">
        <v>0</v>
      </c>
      <c r="DW265" s="243">
        <f t="shared" si="1251"/>
        <v>7.2730671041068957</v>
      </c>
      <c r="DX265" s="243">
        <f t="shared" si="1252"/>
        <v>3.5642085333268447</v>
      </c>
      <c r="DY265" s="243">
        <f t="shared" si="1253"/>
        <v>89.818055039836494</v>
      </c>
      <c r="DZ265" s="244">
        <v>205.61</v>
      </c>
      <c r="EA265" s="243">
        <f t="shared" si="1471"/>
        <v>45.234200000000001</v>
      </c>
      <c r="EB265" s="243">
        <f t="shared" si="1254"/>
        <v>0</v>
      </c>
      <c r="EC265" s="244">
        <v>8.5098394108100006</v>
      </c>
      <c r="ED265" s="244">
        <v>9.4217197000000003E-2</v>
      </c>
      <c r="EE265" s="243">
        <f t="shared" si="1255"/>
        <v>29.479019659640333</v>
      </c>
      <c r="EF265" s="243">
        <f t="shared" si="1256"/>
        <v>14.446363813372518</v>
      </c>
      <c r="EG265" s="243">
        <f t="shared" si="1257"/>
        <v>364.04836809698742</v>
      </c>
      <c r="EH265" s="244">
        <v>6.13</v>
      </c>
      <c r="EI265" s="243">
        <f t="shared" si="1472"/>
        <v>1.3486</v>
      </c>
      <c r="EJ265" s="243">
        <f t="shared" si="1258"/>
        <v>0</v>
      </c>
      <c r="EK265" s="244">
        <v>0.258614129985</v>
      </c>
      <c r="EL265" s="244">
        <v>0</v>
      </c>
      <c r="EM265" s="243">
        <f t="shared" si="1259"/>
        <v>0.87911744110678647</v>
      </c>
      <c r="EN265" s="243">
        <f t="shared" si="1260"/>
        <v>0.43081657855458932</v>
      </c>
      <c r="EO265" s="243">
        <f t="shared" si="1473"/>
        <v>10.85657777957565</v>
      </c>
      <c r="EP265" s="244">
        <v>0</v>
      </c>
      <c r="EQ265" s="244">
        <v>503.87036000000001</v>
      </c>
      <c r="ER265" s="244">
        <v>0</v>
      </c>
      <c r="ES265" s="244">
        <v>0</v>
      </c>
      <c r="ET265" s="244">
        <v>0</v>
      </c>
      <c r="EU265" s="243">
        <f t="shared" si="1261"/>
        <v>57.250738326614467</v>
      </c>
      <c r="EV265" s="243">
        <f t="shared" si="1474"/>
        <v>1.8454001447636714</v>
      </c>
      <c r="EW265" s="243">
        <f t="shared" si="1475"/>
        <v>48.834607735968895</v>
      </c>
      <c r="EX265" s="243">
        <f t="shared" si="1262"/>
        <v>28.056054916330726</v>
      </c>
      <c r="EY265" s="243">
        <f t="shared" si="1476"/>
        <v>707.01258389153429</v>
      </c>
      <c r="EZ265" s="245">
        <f t="shared" si="1477"/>
        <v>708.33</v>
      </c>
      <c r="FA265" s="245">
        <f t="shared" si="1477"/>
        <v>155.83260000000001</v>
      </c>
      <c r="FB265" s="245">
        <f t="shared" si="1477"/>
        <v>0</v>
      </c>
      <c r="FC265" s="245">
        <f t="shared" si="1478"/>
        <v>0</v>
      </c>
      <c r="FD265" s="245">
        <f t="shared" si="1479"/>
        <v>0</v>
      </c>
      <c r="FE265" s="245">
        <f t="shared" si="1480"/>
        <v>42.350212347273199</v>
      </c>
      <c r="FF265" s="245">
        <f t="shared" si="1481"/>
        <v>160.25050161774575</v>
      </c>
      <c r="FG265" s="245">
        <f t="shared" si="1482"/>
        <v>5.1654582548215462</v>
      </c>
      <c r="FH265" s="245">
        <f t="shared" si="1483"/>
        <v>136.69291636640526</v>
      </c>
      <c r="FI265" s="245">
        <f t="shared" si="1484"/>
        <v>78.531683698250959</v>
      </c>
      <c r="FJ265" s="245">
        <f t="shared" si="1484"/>
        <v>1978.998429195924</v>
      </c>
      <c r="FK265" s="244">
        <f t="shared" si="1263"/>
        <v>83.051080180081797</v>
      </c>
      <c r="FL265" s="244">
        <v>9.4364265822910092</v>
      </c>
      <c r="FM265" s="243">
        <f t="shared" si="1485"/>
        <v>0.3041704524693658</v>
      </c>
      <c r="FN265" s="243">
        <f t="shared" si="1486"/>
        <v>8.0492270326097284</v>
      </c>
      <c r="FO265" s="244">
        <v>4.6243753291145504</v>
      </c>
      <c r="FP265" s="244">
        <f t="shared" si="1487"/>
        <v>116.53425850978482</v>
      </c>
      <c r="FQ265" s="244">
        <f t="shared" si="1264"/>
        <v>2.1005600045547013</v>
      </c>
      <c r="FR265" s="244">
        <v>0.23866974663902299</v>
      </c>
      <c r="FS265" s="243">
        <f t="shared" si="1488"/>
        <v>7.6931965922544523E-3</v>
      </c>
      <c r="FT265" s="243">
        <f t="shared" si="1489"/>
        <v>0.20358415971976179</v>
      </c>
      <c r="FU265" s="244">
        <v>0.116961487331951</v>
      </c>
      <c r="FV265" s="244">
        <f t="shared" si="1490"/>
        <v>2.9474294862308104</v>
      </c>
      <c r="FW265" s="270">
        <v>5.7534000000000002E-2</v>
      </c>
      <c r="FX265" s="243">
        <f t="shared" si="1491"/>
        <v>249.04090991915825</v>
      </c>
      <c r="FY265" s="243">
        <f t="shared" si="1492"/>
        <v>54.789000182214814</v>
      </c>
      <c r="FZ265" s="243">
        <f t="shared" si="1265"/>
        <v>0</v>
      </c>
      <c r="GA265" s="243">
        <f t="shared" si="1493"/>
        <v>0</v>
      </c>
      <c r="GB265" s="243">
        <f t="shared" si="1494"/>
        <v>0</v>
      </c>
      <c r="GC265" s="243">
        <f t="shared" si="1495"/>
        <v>4.4800307948529943</v>
      </c>
      <c r="GD265" s="243">
        <f t="shared" si="1266"/>
        <v>35.030780039817806</v>
      </c>
      <c r="GE265" s="243">
        <f t="shared" si="1496"/>
        <v>1.1291698316248937</v>
      </c>
      <c r="GF265" s="243">
        <f t="shared" si="1497"/>
        <v>29.881088907009644</v>
      </c>
      <c r="GG265" s="243">
        <f t="shared" si="1267"/>
        <v>17.167036046802192</v>
      </c>
      <c r="GH265" s="247">
        <f t="shared" si="1498"/>
        <v>432.60930837941527</v>
      </c>
      <c r="GI265" s="244">
        <v>342</v>
      </c>
      <c r="GJ265" s="244">
        <v>3948.05</v>
      </c>
      <c r="GK265" s="244">
        <v>868.57100000000003</v>
      </c>
      <c r="GL265" s="244">
        <v>2421.6288841545302</v>
      </c>
      <c r="GM265" s="244">
        <v>71.022008333333304</v>
      </c>
      <c r="GN265" s="271">
        <v>83.77</v>
      </c>
      <c r="GO265" s="243">
        <f t="shared" si="1499"/>
        <v>18.429399999999998</v>
      </c>
      <c r="GP265" s="243">
        <f t="shared" si="1268"/>
        <v>0</v>
      </c>
      <c r="GQ265" s="243">
        <f t="shared" si="1500"/>
        <v>0</v>
      </c>
      <c r="GR265" s="243">
        <f t="shared" si="1501"/>
        <v>0</v>
      </c>
      <c r="GS265" s="244">
        <v>1.67464819216667</v>
      </c>
      <c r="GT265" s="244">
        <v>0.54700221604166699</v>
      </c>
      <c r="GU265" s="245"/>
      <c r="GV265" s="243">
        <f t="shared" si="1269"/>
        <v>11.864524503307862</v>
      </c>
      <c r="GW265" s="243">
        <f t="shared" si="1502"/>
        <v>0.38243690607179648</v>
      </c>
      <c r="GX265" s="243">
        <f t="shared" si="1503"/>
        <v>10.120383020868083</v>
      </c>
      <c r="GY265" s="243">
        <f t="shared" si="1270"/>
        <v>5.8142787455758098</v>
      </c>
      <c r="GZ265" s="243">
        <f t="shared" si="1504"/>
        <v>146.51982438851039</v>
      </c>
      <c r="HA265" s="244">
        <v>0</v>
      </c>
      <c r="HB265" s="244">
        <v>44</v>
      </c>
      <c r="HC265" s="244">
        <v>0</v>
      </c>
      <c r="HD265" s="244">
        <v>0</v>
      </c>
      <c r="HE265" s="244">
        <v>155.1</v>
      </c>
      <c r="HF265" s="243">
        <f t="shared" si="1505"/>
        <v>34.122</v>
      </c>
      <c r="HG265" s="243">
        <f t="shared" si="1271"/>
        <v>0</v>
      </c>
      <c r="HH265" s="244">
        <v>6.6007338713450103</v>
      </c>
      <c r="HI265" s="244">
        <v>154.03804619396701</v>
      </c>
      <c r="HJ265" s="243">
        <f t="shared" si="1272"/>
        <v>39.751867861932567</v>
      </c>
      <c r="HK265" s="243">
        <f t="shared" si="1273"/>
        <v>19.480632396362228</v>
      </c>
      <c r="HL265" s="243">
        <f t="shared" si="1274"/>
        <v>490.91193638832812</v>
      </c>
      <c r="HM265" s="244">
        <v>147.65</v>
      </c>
      <c r="HN265" s="243">
        <f t="shared" si="1506"/>
        <v>32.483000000000004</v>
      </c>
      <c r="HO265" s="243">
        <f t="shared" si="1275"/>
        <v>0</v>
      </c>
      <c r="HP265" s="244">
        <v>6.3642346889450003</v>
      </c>
      <c r="HQ265" s="244">
        <v>148.39752750810499</v>
      </c>
      <c r="HR265" s="243">
        <f t="shared" si="1276"/>
        <v>38.051399565350678</v>
      </c>
      <c r="HS265" s="243">
        <f t="shared" si="1277"/>
        <v>18.647308088120035</v>
      </c>
      <c r="HT265" s="243">
        <f t="shared" si="1278"/>
        <v>469.91216382062481</v>
      </c>
      <c r="HU265" s="244">
        <v>83.32</v>
      </c>
      <c r="HV265" s="243">
        <f t="shared" si="1507"/>
        <v>18.330399999999997</v>
      </c>
      <c r="HW265" s="243">
        <f t="shared" si="1279"/>
        <v>0</v>
      </c>
      <c r="HX265" s="244">
        <v>3.4032004944300001</v>
      </c>
      <c r="HY265" s="244">
        <v>190.620426832563</v>
      </c>
      <c r="HZ265" s="243">
        <f t="shared" si="1280"/>
        <v>33.595062762719223</v>
      </c>
      <c r="IA265" s="243">
        <f t="shared" si="1281"/>
        <v>16.463454504485611</v>
      </c>
      <c r="IB265" s="243">
        <f t="shared" si="1282"/>
        <v>414.87905351303743</v>
      </c>
      <c r="IC265" s="244">
        <v>38.33</v>
      </c>
      <c r="ID265" s="243">
        <f t="shared" si="1508"/>
        <v>8.432599999999999</v>
      </c>
      <c r="IE265" s="243">
        <f t="shared" si="1283"/>
        <v>0</v>
      </c>
      <c r="IF265" s="244">
        <v>1.6893394322299999</v>
      </c>
      <c r="IG265" s="244">
        <v>3.1602298066533301</v>
      </c>
      <c r="IH265" s="243">
        <f t="shared" si="1284"/>
        <v>5.8642758735882978</v>
      </c>
      <c r="II265" s="243">
        <f t="shared" si="1285"/>
        <v>2.8738222556235815</v>
      </c>
      <c r="IJ265" s="243">
        <f t="shared" si="1509"/>
        <v>72.420320841714243</v>
      </c>
      <c r="IK265" s="244">
        <v>15.38</v>
      </c>
      <c r="IL265" s="243">
        <f t="shared" si="1510"/>
        <v>3.3836000000000004</v>
      </c>
      <c r="IM265" s="243">
        <f t="shared" si="1286"/>
        <v>0</v>
      </c>
      <c r="IN265" s="244">
        <v>0.70667395920499998</v>
      </c>
      <c r="IO265" s="244">
        <v>31.328997558847998</v>
      </c>
      <c r="IP265" s="243">
        <f t="shared" si="1287"/>
        <v>5.7719128405621865</v>
      </c>
      <c r="IQ265" s="243">
        <f t="shared" si="1288"/>
        <v>2.8285592179307595</v>
      </c>
      <c r="IR265" s="243">
        <f t="shared" si="1511"/>
        <v>71.279692291855127</v>
      </c>
      <c r="IS265" s="244">
        <v>6.9</v>
      </c>
      <c r="IT265" s="243">
        <f t="shared" si="1512"/>
        <v>1.518</v>
      </c>
      <c r="IU265" s="243">
        <f t="shared" si="1289"/>
        <v>0</v>
      </c>
      <c r="IV265" s="244">
        <v>0.30180176113000001</v>
      </c>
      <c r="IW265" s="244">
        <v>0.71605947717374796</v>
      </c>
      <c r="IX265" s="243">
        <f t="shared" si="1290"/>
        <v>1.0721210563772241</v>
      </c>
      <c r="IY265" s="243">
        <f t="shared" si="1291"/>
        <v>0.52539911473404854</v>
      </c>
      <c r="IZ265" s="243">
        <f t="shared" si="1513"/>
        <v>13.240057691298023</v>
      </c>
      <c r="JA265" s="244">
        <v>56.587499999999999</v>
      </c>
      <c r="JB265" s="243">
        <f t="shared" si="1514"/>
        <v>12.449249999999999</v>
      </c>
      <c r="JC265" s="244">
        <v>411.26249999999999</v>
      </c>
      <c r="JD265" s="243">
        <f t="shared" si="1292"/>
        <v>0</v>
      </c>
      <c r="JE265" s="243">
        <f t="shared" si="1293"/>
        <v>54.572542588572155</v>
      </c>
      <c r="JF265" s="243">
        <f t="shared" si="1294"/>
        <v>26.743589629428609</v>
      </c>
      <c r="JG265" s="243">
        <f t="shared" si="1515"/>
        <v>673.93845866160086</v>
      </c>
      <c r="JH265" s="244">
        <v>0</v>
      </c>
      <c r="JI265" s="243">
        <f t="shared" si="1516"/>
        <v>0</v>
      </c>
      <c r="JJ265" s="244">
        <v>0</v>
      </c>
      <c r="JK265" s="243">
        <f t="shared" si="1295"/>
        <v>0</v>
      </c>
      <c r="JL265" s="243">
        <f t="shared" si="1296"/>
        <v>0</v>
      </c>
      <c r="JM265" s="243">
        <f t="shared" si="1297"/>
        <v>0</v>
      </c>
      <c r="JN265" s="243">
        <f t="shared" si="1517"/>
        <v>0</v>
      </c>
      <c r="JO265" s="244">
        <v>5.1964285714285703</v>
      </c>
      <c r="JP265" s="243">
        <f t="shared" si="1518"/>
        <v>1.1432142857142855</v>
      </c>
      <c r="JQ265" s="244">
        <v>6.3309523809523798</v>
      </c>
      <c r="JR265" s="243">
        <f t="shared" si="1298"/>
        <v>0</v>
      </c>
      <c r="JS265" s="243">
        <f t="shared" si="1299"/>
        <v>1.4396578763208807</v>
      </c>
      <c r="JT265" s="243">
        <f t="shared" si="1300"/>
        <v>0.70551265572080579</v>
      </c>
      <c r="JU265" s="243">
        <f t="shared" si="1519"/>
        <v>17.778918924164305</v>
      </c>
      <c r="JV265" s="244">
        <v>1.9044047619047699</v>
      </c>
      <c r="JW265" s="243">
        <f t="shared" si="1520"/>
        <v>0.41896904761904941</v>
      </c>
      <c r="JX265" s="244">
        <v>3.90716666666667</v>
      </c>
      <c r="JY265" s="243">
        <f t="shared" si="1301"/>
        <v>0</v>
      </c>
      <c r="JZ265" s="243">
        <f t="shared" si="1302"/>
        <v>0.70792622617405321</v>
      </c>
      <c r="KA265" s="243">
        <f t="shared" si="1303"/>
        <v>0.34692333511822715</v>
      </c>
      <c r="KB265" s="243">
        <f t="shared" si="1521"/>
        <v>8.7424680449793222</v>
      </c>
      <c r="KC265" s="244">
        <v>69.473333333333301</v>
      </c>
      <c r="KD265" s="243">
        <f t="shared" si="1522"/>
        <v>15.284133333333326</v>
      </c>
      <c r="KE265" s="244">
        <v>34.746666666666698</v>
      </c>
      <c r="KF265" s="243">
        <f t="shared" si="1304"/>
        <v>0</v>
      </c>
      <c r="KG265" s="243">
        <f t="shared" si="1305"/>
        <v>13.578293961199687</v>
      </c>
      <c r="KH265" s="243">
        <f t="shared" si="1306"/>
        <v>6.6541213647266506</v>
      </c>
      <c r="KI265" s="243">
        <f t="shared" si="1523"/>
        <v>167.68385839111158</v>
      </c>
      <c r="KJ265" s="244">
        <v>15.522638888888901</v>
      </c>
      <c r="KK265" s="243">
        <f t="shared" si="1524"/>
        <v>3.4149805555555584</v>
      </c>
      <c r="KL265" s="244">
        <v>15.046111111111101</v>
      </c>
      <c r="KM265" s="243">
        <f t="shared" si="1307"/>
        <v>0</v>
      </c>
      <c r="KN265" s="243">
        <f t="shared" si="1308"/>
        <v>3.8612981033420657</v>
      </c>
      <c r="KO265" s="243">
        <f t="shared" si="1309"/>
        <v>1.8922514329448814</v>
      </c>
      <c r="KP265" s="243">
        <f t="shared" si="1525"/>
        <v>47.684736110211006</v>
      </c>
      <c r="KQ265" s="243">
        <f t="shared" si="1526"/>
        <v>595.36430555555535</v>
      </c>
      <c r="KR265" s="243">
        <f t="shared" si="1526"/>
        <v>130.9801472222222</v>
      </c>
      <c r="KS265" s="243">
        <f t="shared" si="1527"/>
        <v>1018.6206684099919</v>
      </c>
      <c r="KT265" s="243">
        <f t="shared" si="1528"/>
        <v>0</v>
      </c>
      <c r="KU265" s="243">
        <f t="shared" si="1529"/>
        <v>0</v>
      </c>
      <c r="KV265" s="243">
        <f t="shared" si="1530"/>
        <v>0</v>
      </c>
      <c r="KW265" s="243">
        <f t="shared" si="1531"/>
        <v>198.26635871613905</v>
      </c>
      <c r="KX265" s="243">
        <f t="shared" si="1532"/>
        <v>6.3908480094909095</v>
      </c>
      <c r="KY265" s="243">
        <f t="shared" si="1533"/>
        <v>169.12026181923497</v>
      </c>
      <c r="KZ265" s="243">
        <f t="shared" si="1534"/>
        <v>97.16157399519544</v>
      </c>
      <c r="LA265" s="243">
        <f t="shared" si="1534"/>
        <v>2448.4716646789252</v>
      </c>
      <c r="LB265" s="244">
        <v>113.94</v>
      </c>
      <c r="LC265" s="243">
        <f t="shared" si="1535"/>
        <v>25.066800000000001</v>
      </c>
      <c r="LD265" s="243">
        <f t="shared" si="1310"/>
        <v>0</v>
      </c>
      <c r="LE265" s="243">
        <f t="shared" si="1536"/>
        <v>0</v>
      </c>
      <c r="LF265" s="243">
        <f t="shared" si="1537"/>
        <v>0</v>
      </c>
      <c r="LG265" s="244">
        <v>10.3561636127667</v>
      </c>
      <c r="LH265" s="243">
        <f t="shared" si="1311"/>
        <v>16.970912806782572</v>
      </c>
      <c r="LI265" s="243">
        <f t="shared" si="1538"/>
        <v>0.54703442900140153</v>
      </c>
      <c r="LJ265" s="243">
        <f t="shared" si="1539"/>
        <v>14.476107978074474</v>
      </c>
      <c r="LK265" s="243">
        <f t="shared" si="1312"/>
        <v>8.3166938209774628</v>
      </c>
      <c r="LL265" s="243">
        <f t="shared" si="1540"/>
        <v>209.58068428863206</v>
      </c>
      <c r="LM265" s="243">
        <f t="shared" si="1313"/>
        <v>0.54166666784117723</v>
      </c>
      <c r="LN265" s="244">
        <v>6.1545228937110799E-2</v>
      </c>
      <c r="LO265" s="243">
        <f t="shared" si="1541"/>
        <v>1.9838272432769494E-3</v>
      </c>
      <c r="LP265" s="243">
        <f t="shared" si="1542"/>
        <v>5.2497787819218517E-2</v>
      </c>
      <c r="LQ265" s="243">
        <f t="shared" si="1314"/>
        <v>3.0160594838914402E-2</v>
      </c>
      <c r="LR265" s="243">
        <f t="shared" si="1543"/>
        <v>0.7600469899406429</v>
      </c>
      <c r="LS265" s="244">
        <v>905.56682533333401</v>
      </c>
      <c r="LT265" s="243">
        <f t="shared" si="1315"/>
        <v>102.89227839165157</v>
      </c>
      <c r="LU265" s="243">
        <f t="shared" si="1544"/>
        <v>3.3165934796468539</v>
      </c>
      <c r="LV265" s="243">
        <f t="shared" si="1545"/>
        <v>87.766624521950504</v>
      </c>
      <c r="LW265" s="243">
        <f t="shared" si="1316"/>
        <v>50.422955186249283</v>
      </c>
      <c r="LX265" s="243">
        <f t="shared" si="1546"/>
        <v>1270.6584706934816</v>
      </c>
      <c r="LY265" s="245">
        <f t="shared" si="1317"/>
        <v>862.33653520316147</v>
      </c>
      <c r="LZ265" s="244">
        <v>97.980368058156003</v>
      </c>
      <c r="MA265" s="249">
        <f t="shared" si="1547"/>
        <v>3.1582646911378496</v>
      </c>
      <c r="MB265" s="249">
        <f t="shared" si="1548"/>
        <v>83.576788348973182</v>
      </c>
      <c r="MC265" s="249">
        <f t="shared" si="1318"/>
        <v>48.015845163065876</v>
      </c>
      <c r="MD265" s="247">
        <f t="shared" si="1549"/>
        <v>1209.9992981092601</v>
      </c>
      <c r="ME265" s="250">
        <f t="shared" si="1550"/>
        <v>13905.950151493102</v>
      </c>
      <c r="MF265" s="251">
        <f t="shared" si="1597"/>
        <v>4475.8691628791503</v>
      </c>
      <c r="MG265" s="252" t="e">
        <f t="shared" si="1551"/>
        <v>#REF!</v>
      </c>
      <c r="MH265" s="252" t="e">
        <f t="shared" si="1598"/>
        <v>#REF!</v>
      </c>
      <c r="MI265" s="252">
        <f t="shared" si="1552"/>
        <v>905.56682533333401</v>
      </c>
      <c r="MJ265" s="252">
        <f t="shared" si="1553"/>
        <v>862.33653520316147</v>
      </c>
      <c r="MK265" s="252">
        <f t="shared" si="1599"/>
        <v>1274.2916666666665</v>
      </c>
      <c r="ML265" s="252">
        <f t="shared" si="1554"/>
        <v>343.51</v>
      </c>
      <c r="MM265" s="252">
        <f t="shared" si="1555"/>
        <v>35.299999999999997</v>
      </c>
      <c r="MN265" s="252">
        <f t="shared" si="1556"/>
        <v>503.87036000000001</v>
      </c>
      <c r="MO265" s="252">
        <f t="shared" si="1557"/>
        <v>83.051080180081797</v>
      </c>
      <c r="MP265" s="253">
        <f t="shared" si="1558"/>
        <v>2.1005600045547013</v>
      </c>
      <c r="MQ265" s="254">
        <f t="shared" si="1600"/>
        <v>0</v>
      </c>
      <c r="MR265" s="255">
        <f t="shared" si="1559"/>
        <v>0</v>
      </c>
      <c r="MS265" s="255">
        <f t="shared" si="1601"/>
        <v>0</v>
      </c>
      <c r="MT265" s="255">
        <f t="shared" si="1602"/>
        <v>1183.2928080797151</v>
      </c>
      <c r="MU265" s="255">
        <f t="shared" si="1319"/>
        <v>38.141843811173921</v>
      </c>
      <c r="MV265" s="255">
        <f t="shared" si="1560"/>
        <v>1231.3986335588186</v>
      </c>
      <c r="MW265" s="255" t="e">
        <f t="shared" si="1320"/>
        <v>#REF!</v>
      </c>
      <c r="MX265" s="255" t="e">
        <f t="shared" si="1321"/>
        <v>#REF!</v>
      </c>
      <c r="MY265" s="256" t="e">
        <f t="shared" si="1561"/>
        <v>#REF!</v>
      </c>
      <c r="MZ265" s="254">
        <f t="shared" si="1562"/>
        <v>956.57584249097454</v>
      </c>
      <c r="NA265" s="255">
        <f t="shared" si="1322"/>
        <v>1078.0609744873284</v>
      </c>
      <c r="NB265" s="255">
        <f t="shared" si="1563"/>
        <v>3.1934751811350215</v>
      </c>
      <c r="NC265" s="255">
        <f t="shared" si="1323"/>
        <v>3.9599092246074266</v>
      </c>
      <c r="ND265" s="255">
        <f t="shared" si="1564"/>
        <v>971.02317142537538</v>
      </c>
      <c r="NE265" s="255">
        <f t="shared" si="1630"/>
        <v>0.98512154049507028</v>
      </c>
      <c r="NF265" s="256">
        <f t="shared" si="1603"/>
        <v>3.2887734042919745E-3</v>
      </c>
      <c r="NG265" s="257">
        <f t="shared" si="1604"/>
        <v>1.1258997412599041</v>
      </c>
      <c r="NH265" s="254">
        <f t="shared" si="1565"/>
        <v>1634.8435063679003</v>
      </c>
      <c r="NI265" s="255">
        <f t="shared" si="1324"/>
        <v>1842.4686316766238</v>
      </c>
      <c r="NJ265" s="255" t="e">
        <f t="shared" si="1566"/>
        <v>#REF!</v>
      </c>
      <c r="NK265" s="255" t="e">
        <f t="shared" si="1325"/>
        <v>#REF!</v>
      </c>
      <c r="NL265" s="255">
        <f t="shared" si="1567"/>
        <v>1767.7227329412631</v>
      </c>
      <c r="NM265" s="255">
        <f t="shared" si="1605"/>
        <v>0.92483027790660988</v>
      </c>
      <c r="NN265" s="256" t="e">
        <f t="shared" si="1606"/>
        <v>#REF!</v>
      </c>
      <c r="NO265" s="257" t="e">
        <f t="shared" si="1631"/>
        <v>#REF!</v>
      </c>
      <c r="NP265" s="254">
        <f t="shared" si="1568"/>
        <v>172.27927688767139</v>
      </c>
      <c r="NQ265" s="255">
        <f t="shared" si="1326"/>
        <v>194.15874505240566</v>
      </c>
      <c r="NR265" s="255">
        <f t="shared" si="1569"/>
        <v>151.51570696304054</v>
      </c>
      <c r="NS265" s="255">
        <f t="shared" si="1327"/>
        <v>187.87947663417026</v>
      </c>
      <c r="NT265" s="255">
        <f t="shared" si="1570"/>
        <v>1622.5650033362529</v>
      </c>
      <c r="NU265" s="255">
        <f t="shared" si="1571"/>
        <v>0.10617711865684128</v>
      </c>
      <c r="NV265" s="256">
        <f t="shared" si="1572"/>
        <v>9.3380361742981047E-2</v>
      </c>
      <c r="NW265" s="257">
        <f t="shared" si="1328"/>
        <v>1.0358957808877343</v>
      </c>
      <c r="NX265" s="254">
        <f t="shared" si="1573"/>
        <v>44.930682828290394</v>
      </c>
      <c r="NY265" s="255">
        <f t="shared" si="1329"/>
        <v>50.636879547483275</v>
      </c>
      <c r="NZ265" s="255">
        <f t="shared" si="1574"/>
        <v>0.16205447386139493</v>
      </c>
      <c r="OA265" s="255">
        <f t="shared" si="1330"/>
        <v>0.20094754758812972</v>
      </c>
      <c r="OB265" s="255">
        <f t="shared" si="1575"/>
        <v>49.275049977571484</v>
      </c>
      <c r="OC265" s="255">
        <f t="shared" si="1607"/>
        <v>0.91183434311566369</v>
      </c>
      <c r="OD265" s="256">
        <f t="shared" si="1608"/>
        <v>3.2887734042919741E-3</v>
      </c>
      <c r="OE265" s="257">
        <f t="shared" si="1609"/>
        <v>1.1165922671927193</v>
      </c>
      <c r="OF265" s="254">
        <f t="shared" si="1576"/>
        <v>40.61702467699601</v>
      </c>
      <c r="OG265" s="255">
        <f t="shared" si="1331"/>
        <v>45.775386810974503</v>
      </c>
      <c r="OH265" s="255">
        <f t="shared" si="1577"/>
        <v>1.2580882982038648</v>
      </c>
      <c r="OI265" s="255">
        <f t="shared" si="1332"/>
        <v>1.5600294897727924</v>
      </c>
      <c r="OJ265" s="255">
        <f t="shared" si="1578"/>
        <v>382.54027977786853</v>
      </c>
      <c r="OK265" s="255">
        <f t="shared" si="1632"/>
        <v>0.10617711865684129</v>
      </c>
      <c r="OL265" s="256">
        <f t="shared" si="1643"/>
        <v>3.2887734042919736E-3</v>
      </c>
      <c r="OM265" s="257">
        <f t="shared" si="1644"/>
        <v>1.0142737996864488</v>
      </c>
      <c r="ON265" s="280">
        <f t="shared" si="1645"/>
        <v>488.88073471030407</v>
      </c>
      <c r="OO265" s="254">
        <f t="shared" si="1579"/>
        <v>4.1739133390526009</v>
      </c>
      <c r="OP265" s="255">
        <f t="shared" si="1333"/>
        <v>4.7040003331122815</v>
      </c>
      <c r="OQ265" s="255">
        <f t="shared" si="1580"/>
        <v>0.1292844951430713</v>
      </c>
      <c r="OR265" s="255">
        <f t="shared" si="1334"/>
        <v>0.16031277397740842</v>
      </c>
      <c r="OS265" s="255">
        <f t="shared" si="1581"/>
        <v>39.310855218650865</v>
      </c>
      <c r="OT265" s="255">
        <f t="shared" si="1657"/>
        <v>0.10617711865684128</v>
      </c>
      <c r="OU265" s="256">
        <f t="shared" si="1658"/>
        <v>3.2887734042919736E-3</v>
      </c>
      <c r="OV265" s="257">
        <f t="shared" si="1659"/>
        <v>1.0142737996864488</v>
      </c>
      <c r="OW265" s="280">
        <f>CU265*OV265</f>
        <v>50.23868281934655</v>
      </c>
      <c r="OX265" s="254">
        <f t="shared" si="1582"/>
        <v>1030.9279579670144</v>
      </c>
      <c r="OY265" s="255">
        <f t="shared" si="1335"/>
        <v>1161.8558086288253</v>
      </c>
      <c r="OZ265" s="255">
        <f t="shared" si="1583"/>
        <v>5.1654582548215462</v>
      </c>
      <c r="PA265" s="255">
        <f t="shared" si="1336"/>
        <v>6.4051682359787172</v>
      </c>
      <c r="PB265" s="255">
        <f t="shared" si="1584"/>
        <v>1570.6336739650189</v>
      </c>
      <c r="PC265" s="255">
        <f t="shared" si="1672"/>
        <v>0.65637708846803655</v>
      </c>
      <c r="PD265" s="259">
        <f t="shared" si="1337"/>
        <v>3.2887734042919745E-3</v>
      </c>
      <c r="PE265" s="257">
        <f t="shared" si="1673"/>
        <v>1.0841491958524707</v>
      </c>
      <c r="PF265" s="254">
        <f t="shared" si="1338"/>
        <v>9.8200569797838693</v>
      </c>
      <c r="PG265" s="255">
        <f t="shared" si="1339"/>
        <v>11.067204216216421</v>
      </c>
      <c r="PH265" s="255">
        <f t="shared" si="1585"/>
        <v>0.3041704524693658</v>
      </c>
      <c r="PI265" s="255">
        <f t="shared" si="1340"/>
        <v>0.3771713610620136</v>
      </c>
      <c r="PJ265" s="255">
        <f t="shared" si="1341"/>
        <v>92.487506753797476</v>
      </c>
      <c r="PK265" s="255">
        <f t="shared" si="1610"/>
        <v>0.10617711866668592</v>
      </c>
      <c r="PL265" s="259">
        <f t="shared" si="1611"/>
        <v>3.2887734045969055E-3</v>
      </c>
      <c r="PM265" s="257">
        <f t="shared" si="1612"/>
        <v>1.0142737996877724</v>
      </c>
      <c r="PN265" s="254">
        <f t="shared" si="1342"/>
        <v>0.24837267485810938</v>
      </c>
      <c r="PO265" s="255">
        <f t="shared" si="1343"/>
        <v>0.27991600456508925</v>
      </c>
      <c r="PP265" s="255">
        <f t="shared" si="1586"/>
        <v>7.6931965922544523E-3</v>
      </c>
      <c r="PQ265" s="255">
        <f t="shared" si="1344"/>
        <v>9.5395637743955208E-3</v>
      </c>
      <c r="PR265" s="255">
        <f t="shared" si="1345"/>
        <v>2.3392297509768336</v>
      </c>
      <c r="PS265" s="255">
        <f t="shared" si="1613"/>
        <v>0.1061771186666859</v>
      </c>
      <c r="PT265" s="259">
        <f t="shared" si="1614"/>
        <v>3.2887734045969055E-3</v>
      </c>
      <c r="PU265" s="257">
        <f t="shared" si="1615"/>
        <v>1.0142737996877724</v>
      </c>
      <c r="PV265" s="254">
        <f t="shared" si="1346"/>
        <v>340.28483856792479</v>
      </c>
      <c r="PW265" s="255">
        <f t="shared" si="1347"/>
        <v>383.50101306605126</v>
      </c>
      <c r="PX265" s="255">
        <f t="shared" si="1348"/>
        <v>1.1291698316248937</v>
      </c>
      <c r="PY265" s="255">
        <f t="shared" si="1349"/>
        <v>1.4001705912148681</v>
      </c>
      <c r="PZ265" s="255">
        <f t="shared" si="1350"/>
        <v>343.34072093604385</v>
      </c>
      <c r="QA265" s="255">
        <f t="shared" si="1587"/>
        <v>0.99109956325661619</v>
      </c>
      <c r="QB265" s="259">
        <f t="shared" si="1351"/>
        <v>3.2887734042919745E-3</v>
      </c>
      <c r="QC265" s="257">
        <f t="shared" si="1588"/>
        <v>1.1266589501506203</v>
      </c>
      <c r="QD265" s="254">
        <f t="shared" si="1352"/>
        <v>114.54626728545905</v>
      </c>
      <c r="QE265" s="255">
        <f t="shared" si="1353"/>
        <v>129.09364323071236</v>
      </c>
      <c r="QF265" s="255">
        <f t="shared" si="1354"/>
        <v>0.38243690607179648</v>
      </c>
      <c r="QG265" s="255">
        <f t="shared" si="1355"/>
        <v>0.47422176352902762</v>
      </c>
      <c r="QH265" s="255">
        <f t="shared" si="1356"/>
        <v>116.28557491151618</v>
      </c>
      <c r="QI265" s="255">
        <f t="shared" si="1616"/>
        <v>0.98504279118557403</v>
      </c>
      <c r="QJ265" s="259">
        <f t="shared" si="1617"/>
        <v>3.2887734042919745E-3</v>
      </c>
      <c r="QK265" s="257">
        <f t="shared" si="1618"/>
        <v>1.125889740097598</v>
      </c>
      <c r="QL265" s="254">
        <f t="shared" si="1357"/>
        <v>932.67117219724423</v>
      </c>
      <c r="QM265" s="255">
        <f t="shared" si="1358"/>
        <v>1051.1204110662943</v>
      </c>
      <c r="QN265" s="255">
        <f t="shared" si="1359"/>
        <v>6.3908480094909095</v>
      </c>
      <c r="QO265" s="255">
        <f t="shared" si="1360"/>
        <v>7.9246515317687276</v>
      </c>
      <c r="QP265" s="255">
        <f t="shared" si="1589"/>
        <v>1943.2314799039088</v>
      </c>
      <c r="QQ265" s="255">
        <f t="shared" si="1590"/>
        <v>0.47995886328651077</v>
      </c>
      <c r="QR265" s="259">
        <f t="shared" si="1361"/>
        <v>3.2887734042919741E-3</v>
      </c>
      <c r="QS265" s="257">
        <f t="shared" si="1591"/>
        <v>1.061744081254417</v>
      </c>
      <c r="QT265" s="254">
        <f t="shared" si="1362"/>
        <v>156.66765173325086</v>
      </c>
      <c r="QU265" s="255">
        <f t="shared" si="1363"/>
        <v>176.56444350337372</v>
      </c>
      <c r="QV265" s="255">
        <f t="shared" si="1364"/>
        <v>0.54703442900140153</v>
      </c>
      <c r="QW265" s="255">
        <f t="shared" si="1365"/>
        <v>0.67832269196173789</v>
      </c>
      <c r="QX265" s="255">
        <f t="shared" si="1366"/>
        <v>166.33387641954926</v>
      </c>
      <c r="QY265" s="255">
        <f t="shared" si="1619"/>
        <v>0.94188661447463073</v>
      </c>
      <c r="QZ265" s="259">
        <f t="shared" si="1620"/>
        <v>3.2887734042919741E-3</v>
      </c>
      <c r="RA265" s="257">
        <f t="shared" si="1621"/>
        <v>1.1204089056553082</v>
      </c>
      <c r="RB265" s="254">
        <f t="shared" si="1367"/>
        <v>6.4047301139446594E-2</v>
      </c>
      <c r="RC265" s="255">
        <f t="shared" si="1368"/>
        <v>7.2181308384156317E-2</v>
      </c>
      <c r="RD265" s="255">
        <f t="shared" si="1592"/>
        <v>1.9838272432769494E-3</v>
      </c>
      <c r="RE265" s="255">
        <f t="shared" si="1369"/>
        <v>2.4599457816634174E-3</v>
      </c>
      <c r="RF265" s="255">
        <f t="shared" si="1370"/>
        <v>0.60321189677828801</v>
      </c>
      <c r="RG265" s="255">
        <f t="shared" si="1622"/>
        <v>0.1061771186568413</v>
      </c>
      <c r="RH265" s="259">
        <f t="shared" si="1623"/>
        <v>3.2887734042919745E-3</v>
      </c>
      <c r="RI265" s="257">
        <f t="shared" si="1624"/>
        <v>1.0142737996864488</v>
      </c>
      <c r="RJ265" s="254">
        <f t="shared" si="1371"/>
        <v>107.07528191677962</v>
      </c>
      <c r="RK265" s="255">
        <f t="shared" si="1372"/>
        <v>120.67384272021063</v>
      </c>
      <c r="RL265" s="255">
        <f t="shared" si="1593"/>
        <v>3.3165934796468539</v>
      </c>
      <c r="RM265" s="255">
        <f t="shared" si="1373"/>
        <v>4.1125759147620986</v>
      </c>
      <c r="RN265" s="255">
        <f t="shared" si="1374"/>
        <v>1008.4591037249853</v>
      </c>
      <c r="RO265" s="255">
        <f t="shared" si="1625"/>
        <v>0.10617711865684132</v>
      </c>
      <c r="RP265" s="259">
        <f t="shared" si="1626"/>
        <v>3.2887734042919749E-3</v>
      </c>
      <c r="RQ265" s="257">
        <f t="shared" si="1627"/>
        <v>1.0142737996864488</v>
      </c>
      <c r="RR265" s="254">
        <f t="shared" si="1375"/>
        <v>101.96368178574728</v>
      </c>
      <c r="RS265" s="255">
        <f t="shared" si="1376"/>
        <v>114.91306937253719</v>
      </c>
      <c r="RT265" s="255">
        <f t="shared" si="1594"/>
        <v>3.1582646911378496</v>
      </c>
      <c r="RU265" s="255">
        <f t="shared" si="1377"/>
        <v>3.9162482170109336</v>
      </c>
      <c r="RV265" s="255">
        <f t="shared" si="1378"/>
        <v>960.31690326131752</v>
      </c>
      <c r="RW265" s="255">
        <f t="shared" si="1633"/>
        <v>0.10617711865684129</v>
      </c>
      <c r="RX265" s="259">
        <f t="shared" si="1634"/>
        <v>3.2887734042919741E-3</v>
      </c>
      <c r="RY265" s="257">
        <f t="shared" si="1635"/>
        <v>1.0142737996864488</v>
      </c>
      <c r="RZ265" s="281">
        <f t="shared" si="1646"/>
        <v>1227.2705857112153</v>
      </c>
      <c r="SA265" s="242" t="e">
        <f t="shared" si="1379"/>
        <v>#REF!</v>
      </c>
      <c r="SB265" s="242">
        <f t="shared" si="1380"/>
        <v>0.47321566125153769</v>
      </c>
      <c r="SC265" s="242">
        <f t="shared" si="1381"/>
        <v>0.48749255448576778</v>
      </c>
      <c r="SD265" s="242">
        <f t="shared" si="1382"/>
        <v>2.3113459930889289E-2</v>
      </c>
      <c r="SE265" s="242">
        <f t="shared" si="1383"/>
        <v>0.12668279758083745</v>
      </c>
      <c r="SF265" s="262">
        <f t="shared" si="1647"/>
        <v>0.23974578215527229</v>
      </c>
      <c r="SG265" s="242">
        <f t="shared" si="1384"/>
        <v>1.2982704635986546E-2</v>
      </c>
      <c r="SH265" s="262">
        <f t="shared" si="1636"/>
        <v>2.1427775228703781E-2</v>
      </c>
      <c r="SI265" s="242">
        <f t="shared" si="1385"/>
        <v>0.64604450580848727</v>
      </c>
      <c r="SJ265" s="242">
        <f t="shared" si="1386"/>
        <v>2.7283965211601077E-2</v>
      </c>
      <c r="SK265" s="242">
        <f t="shared" si="1387"/>
        <v>7.0999165978144073E-4</v>
      </c>
      <c r="SL265" s="242">
        <f t="shared" si="1388"/>
        <v>0.16775951767742736</v>
      </c>
      <c r="SM265" s="242">
        <f t="shared" si="1389"/>
        <v>5.6632253926909175E-2</v>
      </c>
      <c r="SN265" s="242">
        <f t="shared" si="1390"/>
        <v>0.72368476578301055</v>
      </c>
      <c r="SO265" s="242">
        <f t="shared" si="1391"/>
        <v>7.9324950520395815E-2</v>
      </c>
      <c r="SP265" s="242">
        <f t="shared" si="1392"/>
        <v>1.0142737996864489E-4</v>
      </c>
      <c r="SQ265" s="242">
        <f t="shared" si="1393"/>
        <v>0.29667508640828627</v>
      </c>
      <c r="SR265" s="242">
        <f t="shared" si="1394"/>
        <v>0.31817769096163895</v>
      </c>
      <c r="SS265" s="242" t="e">
        <f t="shared" si="1395"/>
        <v>#REF!</v>
      </c>
      <c r="ST265" s="242" t="e">
        <f t="shared" si="1396"/>
        <v>#REF!</v>
      </c>
      <c r="SU265" s="242" t="e">
        <f t="shared" si="1628"/>
        <v>#REF!</v>
      </c>
      <c r="SV265" s="242" t="e">
        <f t="shared" si="1629"/>
        <v>#REF!</v>
      </c>
      <c r="SW265" s="242" t="e">
        <f t="shared" si="1397"/>
        <v>#REF!</v>
      </c>
      <c r="SX265" s="242" t="e">
        <f t="shared" si="1397"/>
        <v>#REF!</v>
      </c>
      <c r="SY265" s="242" t="e">
        <f t="shared" si="1397"/>
        <v>#REF!</v>
      </c>
      <c r="SZ265" s="263" t="e">
        <f t="shared" si="1222"/>
        <v>#REF!</v>
      </c>
      <c r="TA265" s="264">
        <f t="shared" si="1398"/>
        <v>3248.2263379999999</v>
      </c>
      <c r="TB265" s="264">
        <f t="shared" si="1399"/>
        <v>1825.6613130000001</v>
      </c>
      <c r="TC265" s="264">
        <f t="shared" si="1400"/>
        <v>2044.1499260000001</v>
      </c>
      <c r="TD265" s="264">
        <f t="shared" si="1401"/>
        <v>89.914796999999993</v>
      </c>
      <c r="TE265" s="264">
        <f t="shared" si="1401"/>
        <v>481.81548900000001</v>
      </c>
      <c r="TF265" s="264">
        <f t="shared" si="1648"/>
        <v>49.377408000000003</v>
      </c>
      <c r="TG265" s="264">
        <f t="shared" si="1403"/>
        <v>2588.4167889999999</v>
      </c>
      <c r="TH265" s="264">
        <f t="shared" si="1404"/>
        <v>116.845799</v>
      </c>
      <c r="TI265" s="264">
        <f t="shared" si="1405"/>
        <v>3.040597</v>
      </c>
      <c r="TJ265" s="264">
        <f t="shared" si="1406"/>
        <v>646.77841899999999</v>
      </c>
      <c r="TK265" s="264">
        <f t="shared" si="1407"/>
        <v>218.48861299999999</v>
      </c>
      <c r="TL265" s="264">
        <f t="shared" si="1408"/>
        <v>2960.672736</v>
      </c>
      <c r="TM265" s="264">
        <f t="shared" si="1409"/>
        <v>307.53466800000001</v>
      </c>
      <c r="TN265" s="264">
        <f t="shared" si="1410"/>
        <v>0.43437100000000001</v>
      </c>
      <c r="TO265" s="264">
        <f t="shared" si="1411"/>
        <v>1270.535175</v>
      </c>
      <c r="TP265" s="264">
        <f t="shared" si="1411"/>
        <v>1210.132257</v>
      </c>
      <c r="TQ265" s="264"/>
      <c r="TR265" s="264"/>
      <c r="TS265" s="264" t="e">
        <f t="shared" si="1412"/>
        <v>#REF!</v>
      </c>
      <c r="TT265" s="264">
        <f t="shared" si="1413"/>
        <v>2055.5115999349168</v>
      </c>
      <c r="TU265" s="264">
        <f t="shared" si="1414"/>
        <v>2117.5262838453746</v>
      </c>
      <c r="TV265" s="264">
        <f t="shared" si="1415"/>
        <v>100.39816703640311</v>
      </c>
      <c r="TW265" s="264">
        <f t="shared" si="1415"/>
        <v>488.69282677581435</v>
      </c>
      <c r="TX265" s="264">
        <f t="shared" si="1416"/>
        <v>50.082211230828058</v>
      </c>
      <c r="TY265" s="264">
        <f t="shared" si="1417"/>
        <v>2806.2299803253841</v>
      </c>
      <c r="TZ265" s="264">
        <f t="shared" si="1418"/>
        <v>118.51363252928371</v>
      </c>
      <c r="UA265" s="264">
        <f t="shared" si="1419"/>
        <v>3.0839978725092418</v>
      </c>
      <c r="UB265" s="264">
        <f t="shared" si="1420"/>
        <v>728.69869453061801</v>
      </c>
      <c r="UC265" s="264">
        <f t="shared" si="1421"/>
        <v>245.99408770485465</v>
      </c>
      <c r="UD265" s="264">
        <f t="shared" si="1422"/>
        <v>3143.4767539793206</v>
      </c>
      <c r="UE265" s="264">
        <f t="shared" si="1423"/>
        <v>344.56458082494851</v>
      </c>
      <c r="UF265" s="264">
        <f t="shared" si="1424"/>
        <v>0.44057112464360249</v>
      </c>
      <c r="UG265" s="264">
        <f t="shared" si="1425"/>
        <v>1288.6705395825372</v>
      </c>
      <c r="UH265" s="264">
        <f t="shared" si="1425"/>
        <v>1227.405442430528</v>
      </c>
      <c r="UI265" s="191"/>
      <c r="UJ265" s="282" t="e">
        <f t="shared" si="1649"/>
        <v>#REF!</v>
      </c>
      <c r="UK265" s="282">
        <f t="shared" si="1650"/>
        <v>432.82259999999997</v>
      </c>
      <c r="UL265" s="283" t="e">
        <f t="shared" si="1651"/>
        <v>#REF!</v>
      </c>
      <c r="UM265" s="284">
        <v>825.48</v>
      </c>
      <c r="UN265" s="282">
        <f t="shared" si="1652"/>
        <v>866.75400000000002</v>
      </c>
      <c r="UO265" s="283">
        <f t="shared" si="1653"/>
        <v>2.0025617885942189</v>
      </c>
      <c r="UP265" s="283" t="e">
        <f t="shared" si="1656"/>
        <v>#REF!</v>
      </c>
      <c r="UQ265" s="283" t="e">
        <f t="shared" si="1654"/>
        <v>#REF!</v>
      </c>
      <c r="UR265" s="285" t="e">
        <f t="shared" si="1655"/>
        <v>#REF!</v>
      </c>
      <c r="US265" s="293" t="e">
        <f t="shared" si="1662"/>
        <v>#REF!</v>
      </c>
      <c r="UT265" s="282">
        <f t="shared" si="1663"/>
        <v>44.477999999999994</v>
      </c>
      <c r="UU265" s="283" t="e">
        <f t="shared" si="1664"/>
        <v>#REF!</v>
      </c>
      <c r="UV265" s="290">
        <v>75.55</v>
      </c>
      <c r="UW265" s="282">
        <f t="shared" si="1665"/>
        <v>79.327500000000001</v>
      </c>
      <c r="UX265" s="283">
        <f t="shared" si="1666"/>
        <v>1.6985925626152256</v>
      </c>
      <c r="UY265" s="283" t="e">
        <f t="shared" si="1670"/>
        <v>#REF!</v>
      </c>
      <c r="UZ265" s="283" t="e">
        <f t="shared" si="1667"/>
        <v>#REF!</v>
      </c>
      <c r="VA265" s="285" t="e">
        <f t="shared" si="1668"/>
        <v>#REF!</v>
      </c>
      <c r="VB265" s="128">
        <v>4.9329999999999998</v>
      </c>
      <c r="VC265" s="129">
        <v>1.0570341179520082</v>
      </c>
      <c r="VD265" s="130">
        <f t="shared" si="1674"/>
        <v>5.2143493038572561</v>
      </c>
      <c r="VE265" s="128">
        <f>'[1]17% Управителю (Форма)'!BH9</f>
        <v>0.55400000000000005</v>
      </c>
      <c r="VF265" s="128">
        <f>'[1]17% Управителю (Форма)'!BH10</f>
        <v>0.41</v>
      </c>
      <c r="VG265" s="128">
        <f>'[1]17% Управителю (Форма)'!BH11</f>
        <v>0.41799999999999998</v>
      </c>
      <c r="VH265" s="128">
        <f>'[1]17% Управителю (Форма)'!BH12</f>
        <v>8.0000000000000002E-3</v>
      </c>
      <c r="VI265" s="128">
        <f>'[1]17% Управителю (Форма)'!BH13</f>
        <v>0.39800000000000002</v>
      </c>
      <c r="VJ265" s="128">
        <f t="shared" si="1660"/>
        <v>0.42069957894489929</v>
      </c>
      <c r="VK265" s="128">
        <v>0</v>
      </c>
      <c r="VL265" s="128">
        <v>0.29899999999999999</v>
      </c>
      <c r="VM265" s="131">
        <v>0.01</v>
      </c>
      <c r="VN265" s="128">
        <f t="shared" si="1669"/>
        <v>7.0999165978144073E-4</v>
      </c>
      <c r="VO265" s="132">
        <v>2.5999999999999999E-2</v>
      </c>
      <c r="VP265" s="128">
        <v>2.1000000000000001E-2</v>
      </c>
      <c r="VQ265" s="128">
        <v>0.39</v>
      </c>
      <c r="VR265" s="128">
        <v>2.4E-2</v>
      </c>
      <c r="VS265" s="128">
        <v>1E-3</v>
      </c>
      <c r="VT265" s="128">
        <v>0.5</v>
      </c>
      <c r="VU265" s="128">
        <v>0.45400000000000001</v>
      </c>
      <c r="VV265" s="128">
        <v>0.59699999999999998</v>
      </c>
    </row>
    <row r="266" spans="1:594" ht="23.1" customHeight="1" thickBot="1" x14ac:dyDescent="0.35">
      <c r="A266" s="275">
        <v>22</v>
      </c>
      <c r="B266" s="298" t="s">
        <v>233</v>
      </c>
      <c r="C266" s="277" t="s">
        <v>209</v>
      </c>
      <c r="D266" s="267">
        <v>4168.22</v>
      </c>
      <c r="E266" s="239"/>
      <c r="F266" s="240">
        <f t="shared" si="1426"/>
        <v>4168.22</v>
      </c>
      <c r="G266" s="287">
        <v>3714.52</v>
      </c>
      <c r="H266" s="268">
        <f>1431</f>
        <v>1431</v>
      </c>
      <c r="I266" s="269">
        <v>3.2456</v>
      </c>
      <c r="J266" s="269">
        <v>3.8799000000000001</v>
      </c>
      <c r="K266" s="269">
        <f t="shared" si="1640"/>
        <v>2.4101000000000004</v>
      </c>
      <c r="L266" s="269">
        <f t="shared" si="1675"/>
        <v>2.7688000000000006</v>
      </c>
      <c r="M266" s="269">
        <v>0.56299999999999994</v>
      </c>
      <c r="N266" s="269">
        <v>0.35870000000000002</v>
      </c>
      <c r="O266" s="269">
        <v>0.4768</v>
      </c>
      <c r="P266" s="269">
        <v>1.66E-2</v>
      </c>
      <c r="Q266" s="269">
        <v>0.31209999999999999</v>
      </c>
      <c r="R266" s="269">
        <v>0</v>
      </c>
      <c r="S266" s="269">
        <v>0.57089999999999996</v>
      </c>
      <c r="T266" s="269">
        <v>1.8499999999999999E-2</v>
      </c>
      <c r="U266" s="269">
        <v>5.0000000000000001E-4</v>
      </c>
      <c r="V266" s="269">
        <v>5.2299999999999999E-2</v>
      </c>
      <c r="W266" s="269">
        <v>0.11360000000000001</v>
      </c>
      <c r="X266" s="269">
        <v>0.72899999999999998</v>
      </c>
      <c r="Y266" s="269">
        <v>4.3999999999999997E-2</v>
      </c>
      <c r="Z266" s="269">
        <v>2.0000000000000001E-4</v>
      </c>
      <c r="AA266" s="269">
        <v>0.30149999999999999</v>
      </c>
      <c r="AB266" s="269">
        <v>0.32219999999999999</v>
      </c>
      <c r="AC266" s="244">
        <v>572.73</v>
      </c>
      <c r="AD266" s="243">
        <f t="shared" si="1661"/>
        <v>126.00060000000001</v>
      </c>
      <c r="AE266" s="243">
        <f t="shared" si="1223"/>
        <v>0</v>
      </c>
      <c r="AF266" s="243">
        <f t="shared" si="1427"/>
        <v>0</v>
      </c>
      <c r="AG266" s="243">
        <f t="shared" si="1428"/>
        <v>0</v>
      </c>
      <c r="AH266" s="244">
        <v>15.461686387291699</v>
      </c>
      <c r="AI266" s="243">
        <f t="shared" si="1224"/>
        <v>81.147928016336067</v>
      </c>
      <c r="AJ266" s="243">
        <f t="shared" si="1429"/>
        <v>2.6156937444945276</v>
      </c>
      <c r="AK266" s="243">
        <f t="shared" si="1430"/>
        <v>69.218796981386546</v>
      </c>
      <c r="AL266" s="243">
        <f t="shared" si="1225"/>
        <v>39.767010720181389</v>
      </c>
      <c r="AM266" s="243">
        <f t="shared" si="1431"/>
        <v>1002.1286701485709</v>
      </c>
      <c r="AN266" s="244">
        <v>857.86</v>
      </c>
      <c r="AO266" s="244">
        <v>188.72919999999999</v>
      </c>
      <c r="AP266" s="243">
        <f t="shared" si="1432"/>
        <v>0</v>
      </c>
      <c r="AQ266" s="243">
        <f t="shared" si="1433"/>
        <v>0</v>
      </c>
      <c r="AR266" s="243">
        <f t="shared" si="1434"/>
        <v>0</v>
      </c>
      <c r="AS266" s="244">
        <v>99.704145531658298</v>
      </c>
      <c r="AT266" s="244" t="e">
        <f t="shared" si="1226"/>
        <v>#REF!</v>
      </c>
      <c r="AU266" s="243">
        <f t="shared" si="1227"/>
        <v>130.24409764958673</v>
      </c>
      <c r="AV266" s="243">
        <f t="shared" si="1435"/>
        <v>4.1982423927173551</v>
      </c>
      <c r="AW266" s="243">
        <f t="shared" si="1436"/>
        <v>111.09759637258675</v>
      </c>
      <c r="AX266" s="243">
        <f t="shared" si="1228"/>
        <v>63.826872159062248</v>
      </c>
      <c r="AY266" s="243">
        <f t="shared" si="1437"/>
        <v>1608.4371784083687</v>
      </c>
      <c r="AZ266" s="244">
        <v>243</v>
      </c>
      <c r="BA266" s="243">
        <f t="shared" si="1438"/>
        <v>1238.6115</v>
      </c>
      <c r="BB266" s="243">
        <f t="shared" si="1439"/>
        <v>129.16948499999998</v>
      </c>
      <c r="BC266" s="243">
        <f t="shared" si="1440"/>
        <v>103.33558799999999</v>
      </c>
      <c r="BD266" s="243">
        <f t="shared" si="1441"/>
        <v>25.833896999999993</v>
      </c>
      <c r="BE266" s="244">
        <v>48.438556875000003</v>
      </c>
      <c r="BF266" s="243">
        <f t="shared" si="1442"/>
        <v>38.750845500000004</v>
      </c>
      <c r="BG266" s="243">
        <f t="shared" si="1443"/>
        <v>9.6877113749999992</v>
      </c>
      <c r="BH266" s="243">
        <f t="shared" si="1229"/>
        <v>160.91364136783801</v>
      </c>
      <c r="BI266" s="243">
        <f t="shared" si="1444"/>
        <v>5.1868336680753853</v>
      </c>
      <c r="BJ266" s="243">
        <f t="shared" si="1445"/>
        <v>137.25857142198083</v>
      </c>
      <c r="BK266" s="243">
        <f t="shared" si="1230"/>
        <v>78.856659162141895</v>
      </c>
      <c r="BL266" s="243">
        <f t="shared" si="1446"/>
        <v>1987.1878108859753</v>
      </c>
      <c r="BM266" s="244">
        <v>24.95</v>
      </c>
      <c r="BN266" s="243">
        <f t="shared" si="1447"/>
        <v>5.4889999999999999</v>
      </c>
      <c r="BO266" s="243">
        <f t="shared" si="1231"/>
        <v>0</v>
      </c>
      <c r="BP266" s="243">
        <f t="shared" si="1448"/>
        <v>0</v>
      </c>
      <c r="BQ266" s="243">
        <f t="shared" si="1449"/>
        <v>0</v>
      </c>
      <c r="BR266" s="244">
        <v>3.4255735742666702</v>
      </c>
      <c r="BS266" s="243">
        <f t="shared" si="1232"/>
        <v>3.8477592534768754</v>
      </c>
      <c r="BT266" s="243">
        <f t="shared" si="1450"/>
        <v>0.12402731721769011</v>
      </c>
      <c r="BU266" s="243">
        <f t="shared" si="1451"/>
        <v>3.2821203585882111</v>
      </c>
      <c r="BV266" s="243">
        <f t="shared" si="1233"/>
        <v>1.8856166413871773</v>
      </c>
      <c r="BW266" s="243">
        <f t="shared" si="1452"/>
        <v>47.517539362956867</v>
      </c>
      <c r="BX266" s="244">
        <v>826.3</v>
      </c>
      <c r="BY266" s="243">
        <f t="shared" si="1234"/>
        <v>93.885826265473398</v>
      </c>
      <c r="BZ266" s="243">
        <f t="shared" si="1453"/>
        <v>3.0262826724283243</v>
      </c>
      <c r="CA266" s="243">
        <f t="shared" si="1454"/>
        <v>80.084163657157958</v>
      </c>
      <c r="CB266" s="243">
        <f t="shared" si="1235"/>
        <v>46.009291313273671</v>
      </c>
      <c r="CC266" s="243">
        <f t="shared" si="1455"/>
        <v>1159.4341410944965</v>
      </c>
      <c r="CD266" s="245">
        <f>343.18+343.18</f>
        <v>686.36</v>
      </c>
      <c r="CE266" s="243">
        <f t="shared" si="1236"/>
        <v>107.00585</v>
      </c>
      <c r="CF266" s="243">
        <f t="shared" si="1456"/>
        <v>3.4491888987353265</v>
      </c>
      <c r="CG266" s="243">
        <f t="shared" si="1457"/>
        <v>91.275481556098612</v>
      </c>
      <c r="CH266" s="243">
        <f t="shared" si="1237"/>
        <v>39.668292500000007</v>
      </c>
      <c r="CI266" s="243">
        <f t="shared" si="1641"/>
        <v>999.64097100000004</v>
      </c>
      <c r="CJ266" s="245">
        <f>755.65+460.73</f>
        <v>1216.3800000000001</v>
      </c>
      <c r="CK266" s="243">
        <f t="shared" si="1238"/>
        <v>107.00585</v>
      </c>
      <c r="CL266" s="243">
        <f t="shared" si="1459"/>
        <v>3.4491888987353265</v>
      </c>
      <c r="CM266" s="243">
        <f t="shared" si="1460"/>
        <v>91.275481556098612</v>
      </c>
      <c r="CN266" s="243">
        <f t="shared" si="1239"/>
        <v>66.169292500000012</v>
      </c>
      <c r="CO266" s="243">
        <f t="shared" si="1642"/>
        <v>1667.466171</v>
      </c>
      <c r="CP266" s="244">
        <v>0</v>
      </c>
      <c r="CQ266" s="243">
        <f t="shared" si="1240"/>
        <v>0</v>
      </c>
      <c r="CR266" s="243">
        <f t="shared" si="1595"/>
        <v>0</v>
      </c>
      <c r="CS266" s="243">
        <f t="shared" si="1462"/>
        <v>0</v>
      </c>
      <c r="CT266" s="243">
        <f t="shared" si="1241"/>
        <v>0</v>
      </c>
      <c r="CU266" s="243">
        <f t="shared" si="1463"/>
        <v>0</v>
      </c>
      <c r="CV266" s="245"/>
      <c r="CW266" s="243">
        <f t="shared" si="1242"/>
        <v>0</v>
      </c>
      <c r="CX266" s="243">
        <f t="shared" si="1596"/>
        <v>0</v>
      </c>
      <c r="CY266" s="243">
        <f t="shared" si="1464"/>
        <v>0</v>
      </c>
      <c r="CZ266" s="243">
        <f t="shared" si="1243"/>
        <v>0</v>
      </c>
      <c r="DA266" s="243">
        <f t="shared" si="1465"/>
        <v>0</v>
      </c>
      <c r="DB266" s="244">
        <v>39.630000000000003</v>
      </c>
      <c r="DC266" s="243">
        <f t="shared" si="1466"/>
        <v>8.7186000000000003</v>
      </c>
      <c r="DD266" s="243">
        <f t="shared" si="1244"/>
        <v>0</v>
      </c>
      <c r="DE266" s="244">
        <v>1.6398603164250001</v>
      </c>
      <c r="DF266" s="244">
        <v>0.14025218793749999</v>
      </c>
      <c r="DG266" s="243">
        <f t="shared" si="1245"/>
        <v>5.6957226105487617</v>
      </c>
      <c r="DH266" s="243">
        <f t="shared" si="1246"/>
        <v>2.7912217557455636</v>
      </c>
      <c r="DI266" s="243">
        <f t="shared" si="1467"/>
        <v>70.338788244788191</v>
      </c>
      <c r="DJ266" s="244">
        <v>342.42</v>
      </c>
      <c r="DK266" s="243">
        <f t="shared" si="1468"/>
        <v>75.332400000000007</v>
      </c>
      <c r="DL266" s="243">
        <f t="shared" si="1247"/>
        <v>0</v>
      </c>
      <c r="DM266" s="244">
        <v>14.779360725265001</v>
      </c>
      <c r="DN266" s="244">
        <v>10.58265262225</v>
      </c>
      <c r="DO266" s="243">
        <f t="shared" si="1248"/>
        <v>50.347528533549514</v>
      </c>
      <c r="DP266" s="243">
        <f t="shared" si="1249"/>
        <v>24.673097094053229</v>
      </c>
      <c r="DQ266" s="243">
        <f t="shared" si="1469"/>
        <v>621.76204677014141</v>
      </c>
      <c r="DR266" s="244">
        <v>54.23</v>
      </c>
      <c r="DS266" s="243">
        <f t="shared" si="1470"/>
        <v>11.9306</v>
      </c>
      <c r="DT266" s="243">
        <f t="shared" si="1250"/>
        <v>0</v>
      </c>
      <c r="DU266" s="244">
        <v>2.2938715169849999</v>
      </c>
      <c r="DV266" s="244">
        <v>0</v>
      </c>
      <c r="DW266" s="243">
        <f t="shared" si="1251"/>
        <v>7.7779312839627863</v>
      </c>
      <c r="DX266" s="243">
        <f t="shared" si="1252"/>
        <v>3.8116201400473892</v>
      </c>
      <c r="DY266" s="243">
        <f t="shared" si="1253"/>
        <v>96.052827529194204</v>
      </c>
      <c r="DZ266" s="244">
        <v>192.06</v>
      </c>
      <c r="EA266" s="243">
        <f t="shared" si="1471"/>
        <v>42.2532</v>
      </c>
      <c r="EB266" s="243">
        <f t="shared" si="1254"/>
        <v>0</v>
      </c>
      <c r="EC266" s="244">
        <v>7.9357224853300004</v>
      </c>
      <c r="ED266" s="244">
        <v>0.18010580200000001</v>
      </c>
      <c r="EE266" s="243">
        <f t="shared" si="1255"/>
        <v>27.545261565402154</v>
      </c>
      <c r="EF266" s="243">
        <f t="shared" si="1256"/>
        <v>13.498714492636608</v>
      </c>
      <c r="EG266" s="243">
        <f t="shared" si="1257"/>
        <v>340.16760521444252</v>
      </c>
      <c r="EH266" s="244">
        <v>12.26</v>
      </c>
      <c r="EI266" s="243">
        <f t="shared" si="1472"/>
        <v>2.6972</v>
      </c>
      <c r="EJ266" s="243">
        <f t="shared" si="1258"/>
        <v>0</v>
      </c>
      <c r="EK266" s="244">
        <v>0.51724721022499998</v>
      </c>
      <c r="EL266" s="244">
        <v>0</v>
      </c>
      <c r="EM266" s="243">
        <f t="shared" si="1259"/>
        <v>1.7582370353787049</v>
      </c>
      <c r="EN266" s="243">
        <f t="shared" si="1260"/>
        <v>0.86163421228018522</v>
      </c>
      <c r="EO266" s="243">
        <f t="shared" si="1473"/>
        <v>21.713182149460668</v>
      </c>
      <c r="EP266" s="244">
        <v>0</v>
      </c>
      <c r="EQ266" s="244">
        <v>483.51352000000003</v>
      </c>
      <c r="ER266" s="244">
        <v>0</v>
      </c>
      <c r="ES266" s="244">
        <v>0</v>
      </c>
      <c r="ET266" s="244">
        <v>0</v>
      </c>
      <c r="EU266" s="243">
        <f t="shared" si="1261"/>
        <v>54.937754248732297</v>
      </c>
      <c r="EV266" s="243">
        <f t="shared" si="1474"/>
        <v>1.7708442302563547</v>
      </c>
      <c r="EW266" s="243">
        <f t="shared" si="1475"/>
        <v>46.861643308881185</v>
      </c>
      <c r="EX266" s="243">
        <f t="shared" si="1262"/>
        <v>26.92256371243662</v>
      </c>
      <c r="EY266" s="243">
        <f t="shared" si="1476"/>
        <v>678.44860555340279</v>
      </c>
      <c r="EZ266" s="245">
        <f t="shared" si="1477"/>
        <v>640.6</v>
      </c>
      <c r="FA266" s="245">
        <f t="shared" si="1477"/>
        <v>140.93200000000002</v>
      </c>
      <c r="FB266" s="245">
        <f t="shared" si="1477"/>
        <v>0</v>
      </c>
      <c r="FC266" s="245">
        <f t="shared" si="1478"/>
        <v>0</v>
      </c>
      <c r="FD266" s="245">
        <f t="shared" si="1479"/>
        <v>0</v>
      </c>
      <c r="FE266" s="245">
        <f t="shared" si="1480"/>
        <v>38.069072866417507</v>
      </c>
      <c r="FF266" s="245">
        <f t="shared" si="1481"/>
        <v>148.06243527757422</v>
      </c>
      <c r="FG266" s="245">
        <f t="shared" si="1482"/>
        <v>4.7725924150794263</v>
      </c>
      <c r="FH266" s="245">
        <f t="shared" si="1483"/>
        <v>126.29655369616962</v>
      </c>
      <c r="FI266" s="245">
        <f t="shared" si="1484"/>
        <v>72.558851407199597</v>
      </c>
      <c r="FJ266" s="245">
        <f t="shared" si="1484"/>
        <v>1828.4830554614298</v>
      </c>
      <c r="FK266" s="244">
        <f t="shared" si="1263"/>
        <v>54.891850119023459</v>
      </c>
      <c r="FL266" s="244">
        <v>6.2369196462120797</v>
      </c>
      <c r="FM266" s="243">
        <f t="shared" si="1485"/>
        <v>0.20103867224099398</v>
      </c>
      <c r="FN266" s="243">
        <f t="shared" si="1486"/>
        <v>5.3200628202542184</v>
      </c>
      <c r="FO266" s="244">
        <v>3.0564384823105999</v>
      </c>
      <c r="FP266" s="244">
        <f t="shared" si="1487"/>
        <v>77.022249897055374</v>
      </c>
      <c r="FQ266" s="244">
        <f t="shared" si="1264"/>
        <v>1.3398000029051282</v>
      </c>
      <c r="FR266" s="244">
        <v>0.15223070350143</v>
      </c>
      <c r="FS266" s="243">
        <f t="shared" si="1488"/>
        <v>4.9069509056168551E-3</v>
      </c>
      <c r="FT266" s="243">
        <f t="shared" si="1489"/>
        <v>0.12985206668342611</v>
      </c>
      <c r="FU266" s="244">
        <v>7.4601535175071496E-2</v>
      </c>
      <c r="FV266" s="244">
        <f t="shared" si="1490"/>
        <v>1.8799586898979557</v>
      </c>
      <c r="FW266" s="270">
        <v>1.9033000000000001E-2</v>
      </c>
      <c r="FX266" s="243">
        <f t="shared" si="1491"/>
        <v>84.028682321536266</v>
      </c>
      <c r="FY266" s="243">
        <f t="shared" si="1492"/>
        <v>18.486310110737978</v>
      </c>
      <c r="FZ266" s="243">
        <f t="shared" si="1265"/>
        <v>0</v>
      </c>
      <c r="GA266" s="243">
        <f t="shared" si="1493"/>
        <v>0</v>
      </c>
      <c r="GB266" s="243">
        <f t="shared" si="1494"/>
        <v>0</v>
      </c>
      <c r="GC266" s="243">
        <f t="shared" si="1495"/>
        <v>1.4820528056181916</v>
      </c>
      <c r="GD266" s="243">
        <f t="shared" si="1266"/>
        <v>11.816348204438276</v>
      </c>
      <c r="GE266" s="243">
        <f t="shared" si="1496"/>
        <v>0.38088400821393981</v>
      </c>
      <c r="GF266" s="243">
        <f t="shared" si="1497"/>
        <v>10.079288866867044</v>
      </c>
      <c r="GG266" s="243">
        <f t="shared" si="1267"/>
        <v>5.790669672116536</v>
      </c>
      <c r="GH266" s="247">
        <f t="shared" si="1498"/>
        <v>145.92487573733669</v>
      </c>
      <c r="GI266" s="244">
        <v>144</v>
      </c>
      <c r="GJ266" s="244">
        <v>4026.77</v>
      </c>
      <c r="GK266" s="244">
        <v>885.88940000000002</v>
      </c>
      <c r="GL266" s="244">
        <v>2469.9136388462498</v>
      </c>
      <c r="GM266" s="244">
        <v>71.022008333333304</v>
      </c>
      <c r="GN266" s="271">
        <v>181.39</v>
      </c>
      <c r="GO266" s="243">
        <f t="shared" si="1499"/>
        <v>39.905799999999999</v>
      </c>
      <c r="GP266" s="243">
        <f t="shared" si="1268"/>
        <v>0</v>
      </c>
      <c r="GQ266" s="243">
        <f t="shared" si="1500"/>
        <v>0</v>
      </c>
      <c r="GR266" s="243">
        <f t="shared" si="1501"/>
        <v>0</v>
      </c>
      <c r="GS266" s="244">
        <v>3.6264612049166698</v>
      </c>
      <c r="GT266" s="244">
        <v>1.31879986333333</v>
      </c>
      <c r="GU266" s="245"/>
      <c r="GV266" s="243">
        <f t="shared" si="1269"/>
        <v>25.705952987498577</v>
      </c>
      <c r="GW266" s="243">
        <f t="shared" si="1502"/>
        <v>0.82859663911732206</v>
      </c>
      <c r="GX266" s="243">
        <f t="shared" si="1503"/>
        <v>21.927055743142684</v>
      </c>
      <c r="GY266" s="243">
        <f t="shared" si="1270"/>
        <v>12.597350702787431</v>
      </c>
      <c r="GZ266" s="243">
        <f t="shared" si="1504"/>
        <v>317.45323771024317</v>
      </c>
      <c r="HA266" s="244">
        <v>0</v>
      </c>
      <c r="HB266" s="244">
        <v>44</v>
      </c>
      <c r="HC266" s="244">
        <v>0</v>
      </c>
      <c r="HD266" s="244">
        <v>0</v>
      </c>
      <c r="HE266" s="244">
        <v>144.18</v>
      </c>
      <c r="HF266" s="243">
        <f t="shared" si="1505"/>
        <v>31.719600000000003</v>
      </c>
      <c r="HG266" s="243">
        <f t="shared" si="1271"/>
        <v>0</v>
      </c>
      <c r="HH266" s="244">
        <v>6.1541711122699896</v>
      </c>
      <c r="HI266" s="244">
        <v>142.6033190297</v>
      </c>
      <c r="HJ266" s="243">
        <f t="shared" si="1272"/>
        <v>36.888175191725921</v>
      </c>
      <c r="HK266" s="243">
        <f t="shared" si="1273"/>
        <v>18.077263266684795</v>
      </c>
      <c r="HL266" s="243">
        <f t="shared" si="1274"/>
        <v>455.54703432045682</v>
      </c>
      <c r="HM266" s="244">
        <v>115.36</v>
      </c>
      <c r="HN266" s="243">
        <f t="shared" si="1506"/>
        <v>25.379200000000001</v>
      </c>
      <c r="HO266" s="243">
        <f t="shared" si="1275"/>
        <v>0</v>
      </c>
      <c r="HP266" s="244">
        <v>4.96934431890499</v>
      </c>
      <c r="HQ266" s="244">
        <v>114.1968960893</v>
      </c>
      <c r="HR266" s="243">
        <f t="shared" si="1276"/>
        <v>29.530965779518432</v>
      </c>
      <c r="HS266" s="243">
        <f t="shared" si="1277"/>
        <v>14.471820309386173</v>
      </c>
      <c r="HT266" s="243">
        <f t="shared" si="1278"/>
        <v>364.68987179653146</v>
      </c>
      <c r="HU266" s="244">
        <v>89.17</v>
      </c>
      <c r="HV266" s="243">
        <f t="shared" si="1507"/>
        <v>19.6174</v>
      </c>
      <c r="HW266" s="243">
        <f t="shared" si="1279"/>
        <v>0</v>
      </c>
      <c r="HX266" s="244">
        <v>3.6421253094699999</v>
      </c>
      <c r="HY266" s="244">
        <v>206.33419613791699</v>
      </c>
      <c r="HZ266" s="243">
        <f t="shared" si="1280"/>
        <v>36.21855908452757</v>
      </c>
      <c r="IA266" s="243">
        <f t="shared" si="1281"/>
        <v>17.749114026595731</v>
      </c>
      <c r="IB266" s="243">
        <f t="shared" si="1282"/>
        <v>447.27767347021239</v>
      </c>
      <c r="IC266" s="244">
        <v>27.87</v>
      </c>
      <c r="ID266" s="243">
        <f t="shared" si="1508"/>
        <v>6.1314000000000002</v>
      </c>
      <c r="IE266" s="243">
        <f t="shared" si="1283"/>
        <v>0</v>
      </c>
      <c r="IF266" s="244">
        <v>1.2238453684099999</v>
      </c>
      <c r="IG266" s="244">
        <v>3.0248369957949999</v>
      </c>
      <c r="IH266" s="243">
        <f t="shared" si="1284"/>
        <v>4.3460493615948188</v>
      </c>
      <c r="II266" s="243">
        <f t="shared" si="1285"/>
        <v>2.1298065862899911</v>
      </c>
      <c r="IJ266" s="243">
        <f t="shared" si="1509"/>
        <v>53.671125974507767</v>
      </c>
      <c r="IK266" s="244">
        <v>30.77</v>
      </c>
      <c r="IL266" s="243">
        <f t="shared" si="1510"/>
        <v>6.7694000000000001</v>
      </c>
      <c r="IM266" s="243">
        <f t="shared" si="1286"/>
        <v>0</v>
      </c>
      <c r="IN266" s="244">
        <v>1.4133668686650001</v>
      </c>
      <c r="IO266" s="244">
        <v>62.657995117695997</v>
      </c>
      <c r="IP266" s="243">
        <f t="shared" si="1287"/>
        <v>11.545214022212098</v>
      </c>
      <c r="IQ266" s="243">
        <f t="shared" si="1288"/>
        <v>5.6577988004286546</v>
      </c>
      <c r="IR266" s="243">
        <f t="shared" si="1511"/>
        <v>142.5765297708021</v>
      </c>
      <c r="IS266" s="244">
        <v>1.78</v>
      </c>
      <c r="IT266" s="243">
        <f t="shared" si="1512"/>
        <v>0.3916</v>
      </c>
      <c r="IU266" s="243">
        <f t="shared" si="1289"/>
        <v>0</v>
      </c>
      <c r="IV266" s="244">
        <v>7.78855480500001E-2</v>
      </c>
      <c r="IW266" s="244">
        <v>0.18478954249645099</v>
      </c>
      <c r="IX266" s="243">
        <f t="shared" si="1290"/>
        <v>0.27658710908073786</v>
      </c>
      <c r="IY266" s="243">
        <f t="shared" si="1291"/>
        <v>0.13554310998135949</v>
      </c>
      <c r="IZ266" s="243">
        <f t="shared" si="1513"/>
        <v>3.4156863715302586</v>
      </c>
      <c r="JA266" s="244">
        <v>45.521500000000003</v>
      </c>
      <c r="JB266" s="243">
        <f t="shared" si="1514"/>
        <v>10.01473</v>
      </c>
      <c r="JC266" s="244">
        <v>330.83783333333298</v>
      </c>
      <c r="JD266" s="243">
        <f t="shared" si="1292"/>
        <v>0</v>
      </c>
      <c r="JE266" s="243">
        <f t="shared" si="1293"/>
        <v>43.900578704584674</v>
      </c>
      <c r="JF266" s="243">
        <f t="shared" si="1294"/>
        <v>21.513732101895883</v>
      </c>
      <c r="JG266" s="243">
        <f t="shared" si="1515"/>
        <v>542.14604896777621</v>
      </c>
      <c r="JH266" s="244">
        <v>0</v>
      </c>
      <c r="JI266" s="243">
        <f t="shared" si="1516"/>
        <v>0</v>
      </c>
      <c r="JJ266" s="244">
        <v>0</v>
      </c>
      <c r="JK266" s="243">
        <f t="shared" si="1295"/>
        <v>0</v>
      </c>
      <c r="JL266" s="243">
        <f t="shared" si="1296"/>
        <v>0</v>
      </c>
      <c r="JM266" s="243">
        <f t="shared" si="1297"/>
        <v>0</v>
      </c>
      <c r="JN266" s="243">
        <f t="shared" si="1517"/>
        <v>0</v>
      </c>
      <c r="JO266" s="244">
        <v>6.2357142857143097</v>
      </c>
      <c r="JP266" s="243">
        <f t="shared" si="1518"/>
        <v>1.3718571428571482</v>
      </c>
      <c r="JQ266" s="244">
        <v>7.5971428571428801</v>
      </c>
      <c r="JR266" s="243">
        <f t="shared" si="1298"/>
        <v>0</v>
      </c>
      <c r="JS266" s="243">
        <f t="shared" si="1299"/>
        <v>1.7275894515850634</v>
      </c>
      <c r="JT266" s="243">
        <f t="shared" si="1300"/>
        <v>0.84661518686497017</v>
      </c>
      <c r="JU266" s="243">
        <f t="shared" si="1519"/>
        <v>21.334702708997245</v>
      </c>
      <c r="JV266" s="244">
        <v>1.68035714285714</v>
      </c>
      <c r="JW266" s="243">
        <f t="shared" si="1520"/>
        <v>0.3696785714285708</v>
      </c>
      <c r="JX266" s="244">
        <v>3.4474999999999998</v>
      </c>
      <c r="JY266" s="243">
        <f t="shared" si="1301"/>
        <v>0</v>
      </c>
      <c r="JZ266" s="243">
        <f t="shared" si="1302"/>
        <v>0.62464078780063348</v>
      </c>
      <c r="KA266" s="243">
        <f t="shared" si="1303"/>
        <v>0.30610882510431719</v>
      </c>
      <c r="KB266" s="243">
        <f t="shared" si="1521"/>
        <v>7.7139423926287929</v>
      </c>
      <c r="KC266" s="244">
        <v>138.946666666667</v>
      </c>
      <c r="KD266" s="243">
        <f t="shared" si="1522"/>
        <v>30.568266666666741</v>
      </c>
      <c r="KE266" s="244">
        <v>69.493333333333297</v>
      </c>
      <c r="KF266" s="243">
        <f t="shared" si="1304"/>
        <v>0</v>
      </c>
      <c r="KG266" s="243">
        <f t="shared" si="1305"/>
        <v>27.156587922399417</v>
      </c>
      <c r="KH266" s="243">
        <f t="shared" si="1306"/>
        <v>13.308242729453324</v>
      </c>
      <c r="KI266" s="243">
        <f t="shared" si="1523"/>
        <v>335.36771678222368</v>
      </c>
      <c r="KJ266" s="244">
        <v>37.424444444444397</v>
      </c>
      <c r="KK266" s="243">
        <f t="shared" si="1524"/>
        <v>8.2333777777777666</v>
      </c>
      <c r="KL266" s="244">
        <v>36.275555555555499</v>
      </c>
      <c r="KM266" s="243">
        <f t="shared" si="1307"/>
        <v>0</v>
      </c>
      <c r="KN266" s="243">
        <f t="shared" si="1308"/>
        <v>9.3094310436740084</v>
      </c>
      <c r="KO266" s="243">
        <f t="shared" si="1309"/>
        <v>4.5621404410725841</v>
      </c>
      <c r="KP266" s="243">
        <f t="shared" si="1525"/>
        <v>114.96593911502912</v>
      </c>
      <c r="KQ266" s="243">
        <f t="shared" si="1526"/>
        <v>638.93868253968276</v>
      </c>
      <c r="KR266" s="243">
        <f t="shared" si="1526"/>
        <v>140.56651015873024</v>
      </c>
      <c r="KS266" s="243">
        <f t="shared" si="1527"/>
        <v>994.13413651803899</v>
      </c>
      <c r="KT266" s="243">
        <f t="shared" si="1528"/>
        <v>0</v>
      </c>
      <c r="KU266" s="243">
        <f t="shared" si="1529"/>
        <v>0</v>
      </c>
      <c r="KV266" s="243">
        <f t="shared" si="1530"/>
        <v>0</v>
      </c>
      <c r="KW266" s="243">
        <f t="shared" si="1531"/>
        <v>201.52437845870338</v>
      </c>
      <c r="KX266" s="243">
        <f t="shared" si="1532"/>
        <v>6.4958658709247796</v>
      </c>
      <c r="KY266" s="243">
        <f t="shared" si="1533"/>
        <v>171.89933717746851</v>
      </c>
      <c r="KZ266" s="243">
        <f t="shared" si="1534"/>
        <v>98.758185383757777</v>
      </c>
      <c r="LA266" s="243">
        <f t="shared" si="1534"/>
        <v>2488.7062716706955</v>
      </c>
      <c r="LB266" s="244">
        <v>68.09</v>
      </c>
      <c r="LC266" s="243">
        <f t="shared" si="1535"/>
        <v>14.979800000000001</v>
      </c>
      <c r="LD266" s="243">
        <f t="shared" si="1310"/>
        <v>0</v>
      </c>
      <c r="LE266" s="243">
        <f t="shared" si="1536"/>
        <v>0</v>
      </c>
      <c r="LF266" s="243">
        <f t="shared" si="1537"/>
        <v>0</v>
      </c>
      <c r="LG266" s="244">
        <v>6.1437816076083296</v>
      </c>
      <c r="LH266" s="243">
        <f t="shared" si="1311"/>
        <v>10.136622078340251</v>
      </c>
      <c r="LI266" s="243">
        <f t="shared" si="1538"/>
        <v>0.32674030759333816</v>
      </c>
      <c r="LJ266" s="243">
        <f t="shared" si="1539"/>
        <v>8.6464904633969795</v>
      </c>
      <c r="LK266" s="243">
        <f t="shared" si="1312"/>
        <v>4.9675101842974296</v>
      </c>
      <c r="LL266" s="243">
        <f t="shared" si="1540"/>
        <v>125.1812566442952</v>
      </c>
      <c r="LM266" s="243">
        <f t="shared" si="1313"/>
        <v>0.54166666784117723</v>
      </c>
      <c r="LN266" s="244">
        <v>6.1545228937110799E-2</v>
      </c>
      <c r="LO266" s="243">
        <f t="shared" si="1541"/>
        <v>1.9838272432769494E-3</v>
      </c>
      <c r="LP266" s="243">
        <f t="shared" si="1542"/>
        <v>5.2497787819218517E-2</v>
      </c>
      <c r="LQ266" s="243">
        <f t="shared" si="1314"/>
        <v>3.0160594838914402E-2</v>
      </c>
      <c r="LR266" s="243">
        <f t="shared" si="1543"/>
        <v>0.7600469899406429</v>
      </c>
      <c r="LS266" s="244">
        <v>895.69698866666602</v>
      </c>
      <c r="LT266" s="243">
        <f t="shared" si="1315"/>
        <v>101.77084819613493</v>
      </c>
      <c r="LU266" s="243">
        <f t="shared" si="1544"/>
        <v>3.2804456935110253</v>
      </c>
      <c r="LV266" s="243">
        <f t="shared" si="1545"/>
        <v>86.810049894233131</v>
      </c>
      <c r="LW266" s="243">
        <f t="shared" si="1316"/>
        <v>49.873391843140048</v>
      </c>
      <c r="LX266" s="243">
        <f t="shared" si="1546"/>
        <v>1256.8094744471291</v>
      </c>
      <c r="LY266" s="245">
        <f t="shared" si="1317"/>
        <v>852.93786851611458</v>
      </c>
      <c r="LZ266" s="244">
        <v>96.912473119626199</v>
      </c>
      <c r="MA266" s="249">
        <f t="shared" si="1547"/>
        <v>3.1238425416292701</v>
      </c>
      <c r="MB266" s="249">
        <f t="shared" si="1548"/>
        <v>82.665879041064997</v>
      </c>
      <c r="MC266" s="249">
        <f t="shared" si="1318"/>
        <v>47.492517081787042</v>
      </c>
      <c r="MD266" s="247">
        <f t="shared" si="1549"/>
        <v>1196.8114304610333</v>
      </c>
      <c r="ME266" s="250">
        <f t="shared" si="1550"/>
        <v>13243.737197609425</v>
      </c>
      <c r="MF266" s="251">
        <f t="shared" si="1597"/>
        <v>3743.6765851306868</v>
      </c>
      <c r="MG266" s="252" t="e">
        <f t="shared" si="1551"/>
        <v>#REF!</v>
      </c>
      <c r="MH266" s="252" t="e">
        <f t="shared" si="1598"/>
        <v>#REF!</v>
      </c>
      <c r="MI266" s="252">
        <f t="shared" si="1552"/>
        <v>895.69698866666602</v>
      </c>
      <c r="MJ266" s="252">
        <f t="shared" si="1553"/>
        <v>852.93786851611458</v>
      </c>
      <c r="MK266" s="252">
        <f t="shared" si="1599"/>
        <v>1238.6115</v>
      </c>
      <c r="ML266" s="252">
        <f t="shared" si="1554"/>
        <v>826.3</v>
      </c>
      <c r="MM266" s="252">
        <f t="shared" si="1555"/>
        <v>0</v>
      </c>
      <c r="MN266" s="252">
        <f t="shared" si="1556"/>
        <v>483.51352000000003</v>
      </c>
      <c r="MO266" s="252">
        <f t="shared" si="1557"/>
        <v>54.891850119023459</v>
      </c>
      <c r="MP266" s="253">
        <f t="shared" si="1558"/>
        <v>1.3398000029051282</v>
      </c>
      <c r="MQ266" s="254">
        <f t="shared" si="1600"/>
        <v>0</v>
      </c>
      <c r="MR266" s="255">
        <f t="shared" si="1559"/>
        <v>0</v>
      </c>
      <c r="MS266" s="255">
        <f t="shared" si="1601"/>
        <v>0</v>
      </c>
      <c r="MT266" s="255">
        <f t="shared" si="1602"/>
        <v>1127.3567607024099</v>
      </c>
      <c r="MU266" s="255">
        <f t="shared" si="1319"/>
        <v>36.338820951648628</v>
      </c>
      <c r="MV266" s="255">
        <f t="shared" si="1560"/>
        <v>1173.1885507823713</v>
      </c>
      <c r="MW266" s="255" t="e">
        <f t="shared" si="1320"/>
        <v>#REF!</v>
      </c>
      <c r="MX266" s="255" t="e">
        <f t="shared" si="1321"/>
        <v>#REF!</v>
      </c>
      <c r="MY266" s="256" t="e">
        <f t="shared" si="1561"/>
        <v>#REF!</v>
      </c>
      <c r="MZ266" s="254">
        <f t="shared" si="1562"/>
        <v>783.17753231729159</v>
      </c>
      <c r="NA266" s="255">
        <f t="shared" si="1322"/>
        <v>882.64107892158768</v>
      </c>
      <c r="NB266" s="255">
        <f t="shared" si="1563"/>
        <v>2.6156937444945276</v>
      </c>
      <c r="NC266" s="255">
        <f t="shared" si="1323"/>
        <v>3.2434602431732142</v>
      </c>
      <c r="ND266" s="255">
        <f t="shared" si="1564"/>
        <v>795.34021440362767</v>
      </c>
      <c r="NE266" s="255">
        <f t="shared" si="1630"/>
        <v>0.9847075731038496</v>
      </c>
      <c r="NF266" s="256">
        <f t="shared" si="1603"/>
        <v>3.2887734042919745E-3</v>
      </c>
      <c r="NG266" s="257">
        <f t="shared" si="1604"/>
        <v>1.1258471674012189</v>
      </c>
      <c r="NH266" s="254">
        <f t="shared" si="1565"/>
        <v>1182.1282675745558</v>
      </c>
      <c r="NI266" s="255">
        <f t="shared" si="1324"/>
        <v>1332.2585575565245</v>
      </c>
      <c r="NJ266" s="255" t="e">
        <f t="shared" si="1566"/>
        <v>#REF!</v>
      </c>
      <c r="NK266" s="255" t="e">
        <f t="shared" si="1325"/>
        <v>#REF!</v>
      </c>
      <c r="NL266" s="255">
        <f t="shared" si="1567"/>
        <v>1276.537443181245</v>
      </c>
      <c r="NM266" s="255">
        <f t="shared" si="1605"/>
        <v>0.92604276818436826</v>
      </c>
      <c r="NN266" s="256" t="e">
        <f t="shared" si="1606"/>
        <v>#REF!</v>
      </c>
      <c r="NO266" s="257" t="e">
        <f t="shared" si="1631"/>
        <v>#REF!</v>
      </c>
      <c r="NP266" s="254">
        <f t="shared" si="1568"/>
        <v>167.45545713481661</v>
      </c>
      <c r="NQ266" s="255">
        <f t="shared" si="1326"/>
        <v>188.72230019093831</v>
      </c>
      <c r="NR266" s="255">
        <f t="shared" si="1569"/>
        <v>147.27326716807539</v>
      </c>
      <c r="NS266" s="255">
        <f t="shared" si="1327"/>
        <v>182.61885128841348</v>
      </c>
      <c r="NT266" s="255">
        <f t="shared" si="1570"/>
        <v>1577.1331832428375</v>
      </c>
      <c r="NU266" s="255">
        <f t="shared" si="1571"/>
        <v>0.10617711865684132</v>
      </c>
      <c r="NV266" s="256">
        <f t="shared" si="1572"/>
        <v>9.3380361742981061E-2</v>
      </c>
      <c r="NW266" s="257">
        <f t="shared" si="1328"/>
        <v>1.0358957808877343</v>
      </c>
      <c r="NX266" s="254">
        <f t="shared" si="1573"/>
        <v>34.443186837477619</v>
      </c>
      <c r="NY266" s="255">
        <f t="shared" si="1329"/>
        <v>38.817471565837273</v>
      </c>
      <c r="NZ266" s="255">
        <f t="shared" si="1574"/>
        <v>0.12402731721769011</v>
      </c>
      <c r="OA266" s="255">
        <f t="shared" si="1330"/>
        <v>0.15379387334993574</v>
      </c>
      <c r="OB266" s="255">
        <f t="shared" si="1575"/>
        <v>37.712332827743545</v>
      </c>
      <c r="OC266" s="255">
        <f t="shared" si="1607"/>
        <v>0.91331361002783318</v>
      </c>
      <c r="OD266" s="256">
        <f t="shared" si="1608"/>
        <v>3.2887734042919741E-3</v>
      </c>
      <c r="OE266" s="257">
        <f t="shared" si="1609"/>
        <v>1.1167801340905648</v>
      </c>
      <c r="OF266" s="254">
        <f t="shared" si="1576"/>
        <v>97.702679661732702</v>
      </c>
      <c r="OG266" s="255">
        <f t="shared" si="1331"/>
        <v>110.11091997877276</v>
      </c>
      <c r="OH266" s="255">
        <f t="shared" si="1577"/>
        <v>3.0262826724283243</v>
      </c>
      <c r="OI266" s="255">
        <f t="shared" si="1332"/>
        <v>3.7525905138111222</v>
      </c>
      <c r="OJ266" s="255">
        <f t="shared" si="1578"/>
        <v>920.18582626547345</v>
      </c>
      <c r="OK266" s="255">
        <f t="shared" si="1632"/>
        <v>0.10617711865684128</v>
      </c>
      <c r="OL266" s="256">
        <f t="shared" si="1643"/>
        <v>3.2887734042919741E-3</v>
      </c>
      <c r="OM266" s="257">
        <f t="shared" si="1644"/>
        <v>1.0142737996864488</v>
      </c>
      <c r="ON266" s="280">
        <f t="shared" si="1645"/>
        <v>1175.9836717741091</v>
      </c>
      <c r="OO266" s="254">
        <f t="shared" si="1579"/>
        <v>0</v>
      </c>
      <c r="OP266" s="255">
        <f t="shared" si="1333"/>
        <v>0</v>
      </c>
      <c r="OQ266" s="255">
        <f t="shared" si="1580"/>
        <v>0</v>
      </c>
      <c r="OR266" s="255">
        <f t="shared" si="1334"/>
        <v>0</v>
      </c>
      <c r="OS266" s="255">
        <f t="shared" si="1581"/>
        <v>0</v>
      </c>
      <c r="OT266" s="255"/>
      <c r="OU266" s="256"/>
      <c r="OV266" s="257"/>
      <c r="OW266" s="280"/>
      <c r="OX266" s="254">
        <f t="shared" si="1582"/>
        <v>935.61379550932702</v>
      </c>
      <c r="OY266" s="255">
        <f t="shared" si="1335"/>
        <v>1054.4367475390115</v>
      </c>
      <c r="OZ266" s="255">
        <f t="shared" si="1583"/>
        <v>4.7725924150794263</v>
      </c>
      <c r="PA266" s="255">
        <f t="shared" si="1336"/>
        <v>5.918014594698489</v>
      </c>
      <c r="PB266" s="255">
        <f t="shared" si="1584"/>
        <v>1451.1770281439917</v>
      </c>
      <c r="PC266" s="255">
        <f t="shared" si="1672"/>
        <v>0.64472754003413812</v>
      </c>
      <c r="PD266" s="259">
        <f t="shared" si="1337"/>
        <v>3.2887734042919745E-3</v>
      </c>
      <c r="PE266" s="257">
        <f t="shared" si="1673"/>
        <v>1.0826697032013657</v>
      </c>
      <c r="PF266" s="254">
        <f t="shared" si="1338"/>
        <v>6.4904766407101464</v>
      </c>
      <c r="PG266" s="255">
        <f t="shared" si="1339"/>
        <v>7.3147671740803348</v>
      </c>
      <c r="PH266" s="255">
        <f t="shared" si="1585"/>
        <v>0.20103867224099398</v>
      </c>
      <c r="PI266" s="255">
        <f t="shared" si="1340"/>
        <v>0.24928795357883252</v>
      </c>
      <c r="PJ266" s="255">
        <f t="shared" si="1341"/>
        <v>61.12876975956776</v>
      </c>
      <c r="PK266" s="255">
        <f t="shared" si="1610"/>
        <v>0.1061771186666859</v>
      </c>
      <c r="PL266" s="259">
        <f t="shared" si="1611"/>
        <v>3.2887734045969046E-3</v>
      </c>
      <c r="PM266" s="257">
        <f t="shared" si="1612"/>
        <v>1.0142737996877724</v>
      </c>
      <c r="PN266" s="254">
        <f t="shared" si="1342"/>
        <v>0.15841952135377985</v>
      </c>
      <c r="PO266" s="255">
        <f t="shared" si="1343"/>
        <v>0.17853880056570989</v>
      </c>
      <c r="PP266" s="255">
        <f t="shared" si="1586"/>
        <v>4.9069509056168551E-3</v>
      </c>
      <c r="PQ266" s="255">
        <f t="shared" si="1344"/>
        <v>6.0846191229649007E-3</v>
      </c>
      <c r="PR266" s="255">
        <f t="shared" si="1345"/>
        <v>1.4920307062682188</v>
      </c>
      <c r="PS266" s="255">
        <f t="shared" si="1613"/>
        <v>0.1061771186666859</v>
      </c>
      <c r="PT266" s="259">
        <f t="shared" si="1614"/>
        <v>3.2887734045969055E-3</v>
      </c>
      <c r="PU266" s="257">
        <f t="shared" si="1615"/>
        <v>1.0142737996877724</v>
      </c>
      <c r="PV266" s="254">
        <f t="shared" si="1346"/>
        <v>114.81172484985203</v>
      </c>
      <c r="PW266" s="255">
        <f t="shared" si="1347"/>
        <v>129.39281390578324</v>
      </c>
      <c r="PX266" s="255">
        <f t="shared" si="1348"/>
        <v>0.38088400821393981</v>
      </c>
      <c r="PY266" s="255">
        <f t="shared" si="1349"/>
        <v>0.47229617018528536</v>
      </c>
      <c r="PZ266" s="255">
        <f t="shared" si="1350"/>
        <v>115.81339344233071</v>
      </c>
      <c r="QA266" s="255">
        <f t="shared" si="1587"/>
        <v>0.99135101249772584</v>
      </c>
      <c r="QB266" s="259">
        <f t="shared" si="1351"/>
        <v>3.2887734042919745E-3</v>
      </c>
      <c r="QC266" s="257">
        <f t="shared" si="1588"/>
        <v>1.1266908842042413</v>
      </c>
      <c r="QD266" s="254">
        <f t="shared" si="1352"/>
        <v>248.04680800663405</v>
      </c>
      <c r="QE266" s="255">
        <f t="shared" si="1353"/>
        <v>279.54875262347656</v>
      </c>
      <c r="QF266" s="255">
        <f t="shared" si="1354"/>
        <v>0.82859663911732206</v>
      </c>
      <c r="QG266" s="255">
        <f t="shared" si="1355"/>
        <v>1.0274598325054793</v>
      </c>
      <c r="QH266" s="255">
        <f t="shared" si="1356"/>
        <v>251.94701405574853</v>
      </c>
      <c r="QI266" s="255">
        <f t="shared" si="1616"/>
        <v>0.98451973696242545</v>
      </c>
      <c r="QJ266" s="259">
        <f t="shared" si="1617"/>
        <v>3.2887734042919745E-3</v>
      </c>
      <c r="QK266" s="257">
        <f t="shared" si="1618"/>
        <v>1.125823312211258</v>
      </c>
      <c r="QL266" s="254">
        <f t="shared" si="1357"/>
        <v>989.22238405492453</v>
      </c>
      <c r="QM266" s="255">
        <f t="shared" si="1358"/>
        <v>1114.8536268298999</v>
      </c>
      <c r="QN266" s="255">
        <f t="shared" si="1359"/>
        <v>6.4958658709247796</v>
      </c>
      <c r="QO266" s="255">
        <f t="shared" si="1360"/>
        <v>8.0548736799467271</v>
      </c>
      <c r="QP266" s="255">
        <f t="shared" si="1589"/>
        <v>1975.1637076751551</v>
      </c>
      <c r="QQ266" s="255">
        <f t="shared" si="1590"/>
        <v>0.50083057936462283</v>
      </c>
      <c r="QR266" s="259">
        <f t="shared" si="1361"/>
        <v>3.2887734042919754E-3</v>
      </c>
      <c r="QS266" s="257">
        <f t="shared" si="1591"/>
        <v>1.0643947891963372</v>
      </c>
      <c r="QT266" s="254">
        <f t="shared" si="1362"/>
        <v>93.618518365344315</v>
      </c>
      <c r="QU266" s="255">
        <f t="shared" si="1363"/>
        <v>105.50807019774304</v>
      </c>
      <c r="QV266" s="255">
        <f t="shared" si="1364"/>
        <v>0.32674030759333816</v>
      </c>
      <c r="QW266" s="255">
        <f t="shared" si="1365"/>
        <v>0.40515798141573933</v>
      </c>
      <c r="QX266" s="255">
        <f t="shared" si="1366"/>
        <v>99.350203685948571</v>
      </c>
      <c r="QY266" s="255">
        <f t="shared" si="1619"/>
        <v>0.94230826804620926</v>
      </c>
      <c r="QZ266" s="259">
        <f t="shared" si="1620"/>
        <v>3.2887734042919745E-3</v>
      </c>
      <c r="RA266" s="257">
        <f t="shared" si="1621"/>
        <v>1.1204624556588987</v>
      </c>
      <c r="RB266" s="254">
        <f t="shared" si="1367"/>
        <v>6.4047301139446594E-2</v>
      </c>
      <c r="RC266" s="255">
        <f t="shared" si="1368"/>
        <v>7.2181308384156317E-2</v>
      </c>
      <c r="RD266" s="255">
        <f t="shared" si="1592"/>
        <v>1.9838272432769494E-3</v>
      </c>
      <c r="RE266" s="255">
        <f t="shared" si="1369"/>
        <v>2.4599457816634174E-3</v>
      </c>
      <c r="RF266" s="255">
        <f t="shared" si="1370"/>
        <v>0.60321189677828801</v>
      </c>
      <c r="RG266" s="255">
        <f t="shared" si="1622"/>
        <v>0.1061771186568413</v>
      </c>
      <c r="RH266" s="259">
        <f t="shared" si="1623"/>
        <v>3.2887734042919745E-3</v>
      </c>
      <c r="RI266" s="257">
        <f t="shared" si="1624"/>
        <v>1.0142737996864488</v>
      </c>
      <c r="RJ266" s="254">
        <f t="shared" si="1371"/>
        <v>105.90826087096441</v>
      </c>
      <c r="RK266" s="255">
        <f t="shared" si="1372"/>
        <v>119.35861000157689</v>
      </c>
      <c r="RL266" s="255">
        <f t="shared" si="1593"/>
        <v>3.2804456935110253</v>
      </c>
      <c r="RM266" s="255">
        <f t="shared" si="1373"/>
        <v>4.0677526599536717</v>
      </c>
      <c r="RN266" s="255">
        <f t="shared" si="1374"/>
        <v>997.46783686280082</v>
      </c>
      <c r="RO266" s="255">
        <f t="shared" si="1625"/>
        <v>0.10617711865684129</v>
      </c>
      <c r="RP266" s="259">
        <f t="shared" si="1626"/>
        <v>3.2887734042919745E-3</v>
      </c>
      <c r="RQ266" s="257">
        <f t="shared" si="1627"/>
        <v>1.0142737996864488</v>
      </c>
      <c r="RR266" s="254">
        <f t="shared" si="1375"/>
        <v>100.85237243009929</v>
      </c>
      <c r="RS266" s="255">
        <f t="shared" si="1376"/>
        <v>113.6606237287219</v>
      </c>
      <c r="RT266" s="255">
        <f t="shared" si="1594"/>
        <v>3.1238425416292701</v>
      </c>
      <c r="RU266" s="255">
        <f t="shared" si="1377"/>
        <v>3.8735647516202949</v>
      </c>
      <c r="RV266" s="255">
        <f t="shared" si="1378"/>
        <v>949.85034163574073</v>
      </c>
      <c r="RW266" s="255">
        <f t="shared" si="1633"/>
        <v>0.1061771186568413</v>
      </c>
      <c r="RX266" s="259">
        <f t="shared" si="1634"/>
        <v>3.2887734042919745E-3</v>
      </c>
      <c r="RY266" s="257">
        <f t="shared" si="1635"/>
        <v>1.0142737996864488</v>
      </c>
      <c r="RZ266" s="281">
        <f t="shared" si="1646"/>
        <v>1213.8944770818864</v>
      </c>
      <c r="SA266" s="242" t="e">
        <f t="shared" si="1379"/>
        <v>#REF!</v>
      </c>
      <c r="SB266" s="242">
        <f t="shared" si="1380"/>
        <v>0.40384137894681726</v>
      </c>
      <c r="SC266" s="242">
        <f t="shared" si="1381"/>
        <v>0.4939151083272717</v>
      </c>
      <c r="SD266" s="242">
        <f t="shared" si="1382"/>
        <v>1.8538550225903377E-2</v>
      </c>
      <c r="SE266" s="242">
        <f t="shared" si="1383"/>
        <v>0.31655485288214069</v>
      </c>
      <c r="SF266" s="262">
        <f t="shared" si="1647"/>
        <v>0.44890488434575665</v>
      </c>
      <c r="SG266" s="242">
        <f t="shared" si="1384"/>
        <v>0</v>
      </c>
      <c r="SH266" s="262">
        <f t="shared" si="1636"/>
        <v>0</v>
      </c>
      <c r="SI266" s="242">
        <f t="shared" si="1385"/>
        <v>0.61809613355765958</v>
      </c>
      <c r="SJ266" s="242">
        <f t="shared" si="1386"/>
        <v>1.8764065294223788E-2</v>
      </c>
      <c r="SK266" s="242">
        <f t="shared" si="1387"/>
        <v>5.0713689984388619E-4</v>
      </c>
      <c r="SL266" s="242">
        <f t="shared" si="1388"/>
        <v>5.8925933243881824E-2</v>
      </c>
      <c r="SM266" s="242">
        <f t="shared" si="1389"/>
        <v>0.12789352826719891</v>
      </c>
      <c r="SN266" s="242">
        <f t="shared" si="1390"/>
        <v>0.77594380132412977</v>
      </c>
      <c r="SO266" s="242">
        <f t="shared" si="1391"/>
        <v>4.9300348048991541E-2</v>
      </c>
      <c r="SP266" s="242">
        <f t="shared" si="1392"/>
        <v>2.0285475993728978E-4</v>
      </c>
      <c r="SQ266" s="242">
        <f t="shared" si="1393"/>
        <v>0.30580355060546432</v>
      </c>
      <c r="SR266" s="242">
        <f t="shared" si="1394"/>
        <v>0.32679901825897378</v>
      </c>
      <c r="SS266" s="242" t="e">
        <f t="shared" si="1395"/>
        <v>#REF!</v>
      </c>
      <c r="ST266" s="242" t="e">
        <f t="shared" si="1396"/>
        <v>#REF!</v>
      </c>
      <c r="SU266" s="242" t="e">
        <f t="shared" si="1628"/>
        <v>#REF!</v>
      </c>
      <c r="SV266" s="242" t="e">
        <f t="shared" si="1629"/>
        <v>#REF!</v>
      </c>
      <c r="SW266" s="242" t="e">
        <f t="shared" si="1397"/>
        <v>#REF!</v>
      </c>
      <c r="SX266" s="242" t="e">
        <f t="shared" si="1397"/>
        <v>#REF!</v>
      </c>
      <c r="SY266" s="242" t="e">
        <f t="shared" si="1397"/>
        <v>#REF!</v>
      </c>
      <c r="SZ266" s="263" t="e">
        <f t="shared" si="1222"/>
        <v>#REF!</v>
      </c>
      <c r="TA266" s="264">
        <f t="shared" si="1398"/>
        <v>2346.70786</v>
      </c>
      <c r="TB266" s="264">
        <f t="shared" si="1399"/>
        <v>1495.1405140000002</v>
      </c>
      <c r="TC266" s="264">
        <f t="shared" si="1400"/>
        <v>1987.4072960000001</v>
      </c>
      <c r="TD266" s="264">
        <f t="shared" si="1401"/>
        <v>69.192452000000003</v>
      </c>
      <c r="TE266" s="264">
        <f t="shared" si="1401"/>
        <v>1159.301692</v>
      </c>
      <c r="TF266" s="264">
        <f t="shared" si="1648"/>
        <v>0</v>
      </c>
      <c r="TG266" s="264">
        <f t="shared" si="1403"/>
        <v>2379.636798</v>
      </c>
      <c r="TH266" s="264">
        <f t="shared" si="1404"/>
        <v>77.112070000000003</v>
      </c>
      <c r="TI266" s="264">
        <f t="shared" si="1405"/>
        <v>2.0841100000000004</v>
      </c>
      <c r="TJ266" s="264">
        <f t="shared" si="1406"/>
        <v>217.997906</v>
      </c>
      <c r="TK266" s="264">
        <f t="shared" si="1407"/>
        <v>473.50979200000006</v>
      </c>
      <c r="TL266" s="264">
        <f t="shared" si="1408"/>
        <v>3038.63238</v>
      </c>
      <c r="TM266" s="264">
        <f t="shared" si="1409"/>
        <v>183.40168</v>
      </c>
      <c r="TN266" s="264">
        <f t="shared" si="1410"/>
        <v>0.83364400000000005</v>
      </c>
      <c r="TO266" s="264">
        <f t="shared" si="1411"/>
        <v>1256.7183299999999</v>
      </c>
      <c r="TP266" s="264">
        <f t="shared" si="1411"/>
        <v>1196.818344</v>
      </c>
      <c r="TQ266" s="264"/>
      <c r="TR266" s="264"/>
      <c r="TS266" s="264" t="e">
        <f t="shared" si="1412"/>
        <v>#REF!</v>
      </c>
      <c r="TT266" s="264">
        <f t="shared" si="1413"/>
        <v>1683.2997125537026</v>
      </c>
      <c r="TU266" s="264">
        <f t="shared" si="1414"/>
        <v>2058.7468328319005</v>
      </c>
      <c r="TV266" s="264">
        <f t="shared" si="1415"/>
        <v>77.272755822614982</v>
      </c>
      <c r="TW266" s="264">
        <f t="shared" si="1415"/>
        <v>1175.8493321277692</v>
      </c>
      <c r="TX266" s="264">
        <f t="shared" si="1416"/>
        <v>0</v>
      </c>
      <c r="TY266" s="264">
        <f t="shared" si="1417"/>
        <v>2576.3606658177077</v>
      </c>
      <c r="TZ266" s="264">
        <f t="shared" si="1418"/>
        <v>78.212752240689483</v>
      </c>
      <c r="UA266" s="264">
        <f t="shared" si="1419"/>
        <v>2.1138581686672833</v>
      </c>
      <c r="UB266" s="264">
        <f t="shared" si="1420"/>
        <v>245.61625346581312</v>
      </c>
      <c r="UC266" s="264">
        <f t="shared" si="1421"/>
        <v>533.08836239390382</v>
      </c>
      <c r="UD266" s="264">
        <f t="shared" si="1422"/>
        <v>3234.3044715552642</v>
      </c>
      <c r="UE266" s="264">
        <f t="shared" si="1423"/>
        <v>205.49469674476754</v>
      </c>
      <c r="UF266" s="264">
        <f t="shared" si="1424"/>
        <v>0.8455432674658101</v>
      </c>
      <c r="UG266" s="264">
        <f t="shared" si="1425"/>
        <v>1274.6564757047086</v>
      </c>
      <c r="UH266" s="264">
        <f t="shared" si="1425"/>
        <v>1213.9014893033234</v>
      </c>
      <c r="UI266" s="191"/>
      <c r="UJ266" s="282" t="e">
        <f t="shared" si="1649"/>
        <v>#REF!</v>
      </c>
      <c r="UK266" s="282">
        <f t="shared" si="1650"/>
        <v>1041.1379999999999</v>
      </c>
      <c r="UL266" s="283" t="e">
        <f t="shared" si="1651"/>
        <v>#REF!</v>
      </c>
      <c r="UM266" s="284">
        <f>904.66+904.66</f>
        <v>1809.32</v>
      </c>
      <c r="UN266" s="282">
        <f t="shared" si="1652"/>
        <v>1899.7860000000001</v>
      </c>
      <c r="UO266" s="283">
        <f t="shared" si="1653"/>
        <v>1.8247206422203399</v>
      </c>
      <c r="UP266" s="283" t="e">
        <f t="shared" si="1656"/>
        <v>#REF!</v>
      </c>
      <c r="UQ266" s="283" t="e">
        <f t="shared" si="1654"/>
        <v>#REF!</v>
      </c>
      <c r="UR266" s="285" t="e">
        <f t="shared" si="1655"/>
        <v>#REF!</v>
      </c>
      <c r="US266" s="293"/>
      <c r="UT266" s="282"/>
      <c r="UU266" s="283"/>
      <c r="UV266" s="290"/>
      <c r="UW266" s="282"/>
      <c r="UX266" s="283"/>
      <c r="UY266" s="283"/>
      <c r="UZ266" s="283"/>
      <c r="VA266" s="285"/>
      <c r="VB266" s="128">
        <v>4.859</v>
      </c>
      <c r="VC266" s="129">
        <v>1.064261585998189</v>
      </c>
      <c r="VD266" s="130">
        <f t="shared" si="1674"/>
        <v>5.1712470463651998</v>
      </c>
      <c r="VE266" s="128">
        <f>'[1]17% Управителю (Форма)'!BQ9</f>
        <v>0.52700000000000002</v>
      </c>
      <c r="VF266" s="128">
        <f>'[1]17% Управителю (Форма)'!BR10</f>
        <v>0.31</v>
      </c>
      <c r="VG266" s="128">
        <f>'[1]17% Управителю (Форма)'!BQ11</f>
        <v>0.53300000000000003</v>
      </c>
      <c r="VH266" s="128">
        <f>'[1]17% Управителю (Форма)'!BR12</f>
        <v>1.7000000000000001E-2</v>
      </c>
      <c r="VI266" s="128">
        <f>'[1]17% Управителю (Форма)'!BR13</f>
        <v>0.30199999999999999</v>
      </c>
      <c r="VJ266" s="128">
        <f t="shared" si="1660"/>
        <v>0.32140699897145308</v>
      </c>
      <c r="VK266" s="128">
        <v>0</v>
      </c>
      <c r="VL266" s="128">
        <v>0.40100000000000002</v>
      </c>
      <c r="VM266" s="131">
        <v>1.6E-2</v>
      </c>
      <c r="VN266" s="128">
        <f t="shared" si="1669"/>
        <v>5.0713689984388619E-4</v>
      </c>
      <c r="VO266" s="132">
        <v>0.02</v>
      </c>
      <c r="VP266" s="128">
        <v>1.0999999999999999E-2</v>
      </c>
      <c r="VQ266" s="128">
        <v>0.89400000000000002</v>
      </c>
      <c r="VR266" s="128">
        <v>2.8000000000000001E-2</v>
      </c>
      <c r="VS266" s="128">
        <v>1E-3</v>
      </c>
      <c r="VT266" s="128">
        <v>0.21299999999999999</v>
      </c>
      <c r="VU266" s="128">
        <v>0.24</v>
      </c>
      <c r="VV266" s="128">
        <v>0.58799999999999997</v>
      </c>
    </row>
    <row r="267" spans="1:594" ht="23.1" customHeight="1" thickBot="1" x14ac:dyDescent="0.35">
      <c r="A267" s="275">
        <v>23</v>
      </c>
      <c r="B267" s="276" t="s">
        <v>234</v>
      </c>
      <c r="C267" s="277" t="s">
        <v>216</v>
      </c>
      <c r="D267" s="267">
        <v>4064.51</v>
      </c>
      <c r="E267" s="239"/>
      <c r="F267" s="240">
        <f t="shared" si="1426"/>
        <v>4064.51</v>
      </c>
      <c r="G267" s="287">
        <v>3684.95</v>
      </c>
      <c r="H267" s="268">
        <f>1268+463</f>
        <v>1731</v>
      </c>
      <c r="I267" s="269">
        <v>3.2265000000000001</v>
      </c>
      <c r="J267" s="269">
        <v>3.9872999999999998</v>
      </c>
      <c r="K267" s="269">
        <f t="shared" si="1640"/>
        <v>2.5045000000000002</v>
      </c>
      <c r="L267" s="269">
        <f t="shared" si="1675"/>
        <v>2.8603000000000001</v>
      </c>
      <c r="M267" s="269">
        <v>0.68940000000000001</v>
      </c>
      <c r="N267" s="269">
        <v>0.35580000000000001</v>
      </c>
      <c r="O267" s="269">
        <v>0.36620000000000003</v>
      </c>
      <c r="P267" s="269">
        <v>1.2500000000000001E-2</v>
      </c>
      <c r="Q267" s="269">
        <v>0.437</v>
      </c>
      <c r="R267" s="269">
        <v>0</v>
      </c>
      <c r="S267" s="269">
        <v>0.58550000000000002</v>
      </c>
      <c r="T267" s="269">
        <v>2.3599999999999999E-2</v>
      </c>
      <c r="U267" s="269">
        <v>5.9999999999999995E-4</v>
      </c>
      <c r="V267" s="269">
        <v>5.3600000000000002E-2</v>
      </c>
      <c r="W267" s="269">
        <v>0.1114</v>
      </c>
      <c r="X267" s="269">
        <v>0.67730000000000001</v>
      </c>
      <c r="Y267" s="269">
        <v>4.2200000000000001E-2</v>
      </c>
      <c r="Z267" s="269">
        <v>2.0000000000000001E-4</v>
      </c>
      <c r="AA267" s="269">
        <v>0.30819999999999997</v>
      </c>
      <c r="AB267" s="269">
        <v>0.32379999999999998</v>
      </c>
      <c r="AC267" s="244">
        <v>554.09</v>
      </c>
      <c r="AD267" s="243">
        <f t="shared" si="1661"/>
        <v>121.89980000000001</v>
      </c>
      <c r="AE267" s="243">
        <f t="shared" si="1223"/>
        <v>0</v>
      </c>
      <c r="AF267" s="243">
        <f t="shared" si="1427"/>
        <v>0</v>
      </c>
      <c r="AG267" s="243">
        <f t="shared" si="1428"/>
        <v>0</v>
      </c>
      <c r="AH267" s="244">
        <v>14.697752520925</v>
      </c>
      <c r="AI267" s="243">
        <f t="shared" si="1224"/>
        <v>78.477274064752024</v>
      </c>
      <c r="AJ267" s="243">
        <f t="shared" si="1429"/>
        <v>2.529608825191823</v>
      </c>
      <c r="AK267" s="243">
        <f t="shared" si="1430"/>
        <v>66.940741851685402</v>
      </c>
      <c r="AL267" s="243">
        <f t="shared" si="1225"/>
        <v>38.458241329283851</v>
      </c>
      <c r="AM267" s="243">
        <f t="shared" si="1431"/>
        <v>969.14768149795304</v>
      </c>
      <c r="AN267" s="244">
        <v>1025.06</v>
      </c>
      <c r="AO267" s="244">
        <v>225.51320000000001</v>
      </c>
      <c r="AP267" s="243">
        <f t="shared" si="1432"/>
        <v>0</v>
      </c>
      <c r="AQ267" s="243">
        <f t="shared" si="1433"/>
        <v>0</v>
      </c>
      <c r="AR267" s="243">
        <f t="shared" si="1434"/>
        <v>0</v>
      </c>
      <c r="AS267" s="244">
        <v>117.61133010820799</v>
      </c>
      <c r="AT267" s="244" t="e">
        <f t="shared" si="1226"/>
        <v>#REF!</v>
      </c>
      <c r="AU267" s="243">
        <f t="shared" si="1227"/>
        <v>155.45580914056345</v>
      </c>
      <c r="AV267" s="243">
        <f t="shared" si="1435"/>
        <v>5.0109078254277604</v>
      </c>
      <c r="AW267" s="243">
        <f t="shared" si="1436"/>
        <v>132.60306646784159</v>
      </c>
      <c r="AX267" s="243">
        <f t="shared" si="1228"/>
        <v>76.182016962438567</v>
      </c>
      <c r="AY267" s="243">
        <f t="shared" si="1437"/>
        <v>1919.7868274534519</v>
      </c>
      <c r="AZ267" s="244">
        <v>182</v>
      </c>
      <c r="BA267" s="243">
        <f t="shared" si="1438"/>
        <v>927.68433333333326</v>
      </c>
      <c r="BB267" s="243">
        <f t="shared" si="1439"/>
        <v>96.744223333333323</v>
      </c>
      <c r="BC267" s="243">
        <f t="shared" si="1440"/>
        <v>77.395378666666659</v>
      </c>
      <c r="BD267" s="243">
        <f t="shared" si="1441"/>
        <v>19.348844666666665</v>
      </c>
      <c r="BE267" s="244">
        <v>36.279083749999998</v>
      </c>
      <c r="BF267" s="243">
        <f t="shared" si="1442"/>
        <v>29.023267000000001</v>
      </c>
      <c r="BG267" s="243">
        <f t="shared" si="1443"/>
        <v>7.2558167499999975</v>
      </c>
      <c r="BH267" s="243">
        <f t="shared" si="1229"/>
        <v>120.51968201212559</v>
      </c>
      <c r="BI267" s="243">
        <f t="shared" si="1444"/>
        <v>3.8847890024268317</v>
      </c>
      <c r="BJ267" s="243">
        <f t="shared" si="1445"/>
        <v>102.80271604444654</v>
      </c>
      <c r="BK267" s="243">
        <f t="shared" si="1230"/>
        <v>59.061366121439598</v>
      </c>
      <c r="BL267" s="243">
        <f t="shared" si="1446"/>
        <v>1488.3464262602777</v>
      </c>
      <c r="BM267" s="244">
        <v>18.239999999999998</v>
      </c>
      <c r="BN267" s="243">
        <f t="shared" si="1447"/>
        <v>4.0127999999999995</v>
      </c>
      <c r="BO267" s="243">
        <f t="shared" si="1231"/>
        <v>0</v>
      </c>
      <c r="BP267" s="243">
        <f t="shared" si="1448"/>
        <v>0</v>
      </c>
      <c r="BQ267" s="243">
        <f t="shared" si="1449"/>
        <v>0</v>
      </c>
      <c r="BR267" s="244">
        <v>2.7958679644666602</v>
      </c>
      <c r="BS267" s="243">
        <f t="shared" si="1232"/>
        <v>2.8460787712615825</v>
      </c>
      <c r="BT267" s="243">
        <f t="shared" si="1450"/>
        <v>9.1739501183923391E-2</v>
      </c>
      <c r="BU267" s="243">
        <f t="shared" si="1451"/>
        <v>2.4276916672638964</v>
      </c>
      <c r="BV267" s="243">
        <f t="shared" si="1233"/>
        <v>1.394737336786412</v>
      </c>
      <c r="BW267" s="243">
        <f t="shared" si="1452"/>
        <v>35.147380887017576</v>
      </c>
      <c r="BX267" s="244">
        <v>1147.6400000000001</v>
      </c>
      <c r="BY267" s="243">
        <f t="shared" si="1234"/>
        <v>130.39710717089181</v>
      </c>
      <c r="BZ267" s="243">
        <f t="shared" si="1453"/>
        <v>4.2031744477618815</v>
      </c>
      <c r="CA267" s="243">
        <f t="shared" si="1454"/>
        <v>111.22811276715574</v>
      </c>
      <c r="CB267" s="243">
        <f t="shared" si="1235"/>
        <v>63.901855358544594</v>
      </c>
      <c r="CC267" s="243">
        <f t="shared" si="1455"/>
        <v>1610.3267550353239</v>
      </c>
      <c r="CD267" s="245">
        <f>343.18+343.18</f>
        <v>686.36</v>
      </c>
      <c r="CE267" s="243">
        <f t="shared" si="1236"/>
        <v>148.61938000000001</v>
      </c>
      <c r="CF267" s="243">
        <f t="shared" si="1456"/>
        <v>4.7905447751961878</v>
      </c>
      <c r="CG267" s="243">
        <f t="shared" si="1457"/>
        <v>126.77162489778655</v>
      </c>
      <c r="CH267" s="243">
        <f t="shared" si="1237"/>
        <v>41.748969000000002</v>
      </c>
      <c r="CI267" s="243">
        <f t="shared" si="1641"/>
        <v>1052.0740188</v>
      </c>
      <c r="CJ267" s="245">
        <f>1151.81+1151.81</f>
        <v>2303.62</v>
      </c>
      <c r="CK267" s="243">
        <f t="shared" si="1238"/>
        <v>148.61938000000001</v>
      </c>
      <c r="CL267" s="243">
        <f t="shared" si="1459"/>
        <v>4.7905447751961878</v>
      </c>
      <c r="CM267" s="243">
        <f t="shared" si="1460"/>
        <v>126.77162489778655</v>
      </c>
      <c r="CN267" s="243">
        <f t="shared" si="1239"/>
        <v>122.611969</v>
      </c>
      <c r="CO267" s="243">
        <f t="shared" si="1642"/>
        <v>3089.8216188000001</v>
      </c>
      <c r="CP267" s="244">
        <v>0</v>
      </c>
      <c r="CQ267" s="243">
        <f t="shared" si="1240"/>
        <v>0</v>
      </c>
      <c r="CR267" s="243">
        <f t="shared" si="1595"/>
        <v>0</v>
      </c>
      <c r="CS267" s="243">
        <f t="shared" si="1462"/>
        <v>0</v>
      </c>
      <c r="CT267" s="243">
        <f t="shared" si="1241"/>
        <v>0</v>
      </c>
      <c r="CU267" s="243">
        <f t="shared" si="1463"/>
        <v>0</v>
      </c>
      <c r="CV267" s="245"/>
      <c r="CW267" s="243">
        <f t="shared" si="1242"/>
        <v>0</v>
      </c>
      <c r="CX267" s="243">
        <f t="shared" si="1596"/>
        <v>0</v>
      </c>
      <c r="CY267" s="243">
        <f t="shared" si="1464"/>
        <v>0</v>
      </c>
      <c r="CZ267" s="243">
        <f t="shared" si="1243"/>
        <v>0</v>
      </c>
      <c r="DA267" s="243">
        <f t="shared" si="1465"/>
        <v>0</v>
      </c>
      <c r="DB267" s="244">
        <v>40.08</v>
      </c>
      <c r="DC267" s="243">
        <f t="shared" si="1466"/>
        <v>8.8176000000000005</v>
      </c>
      <c r="DD267" s="243">
        <f t="shared" si="1244"/>
        <v>0</v>
      </c>
      <c r="DE267" s="244">
        <v>1.65860211862</v>
      </c>
      <c r="DF267" s="244">
        <v>0.14025218793749999</v>
      </c>
      <c r="DG267" s="243">
        <f t="shared" si="1245"/>
        <v>5.7602305473810578</v>
      </c>
      <c r="DH267" s="243">
        <f t="shared" si="1246"/>
        <v>2.8228342426969277</v>
      </c>
      <c r="DI267" s="243">
        <f t="shared" si="1467"/>
        <v>71.135422915962579</v>
      </c>
      <c r="DJ267" s="244">
        <v>348.41</v>
      </c>
      <c r="DK267" s="243">
        <f t="shared" si="1468"/>
        <v>76.650200000000012</v>
      </c>
      <c r="DL267" s="243">
        <f t="shared" si="1247"/>
        <v>0</v>
      </c>
      <c r="DM267" s="244">
        <v>15.013794329870001</v>
      </c>
      <c r="DN267" s="244">
        <v>10.514657955583299</v>
      </c>
      <c r="DO267" s="243">
        <f t="shared" si="1248"/>
        <v>51.196766217676235</v>
      </c>
      <c r="DP267" s="243">
        <f t="shared" si="1249"/>
        <v>25.089270925156477</v>
      </c>
      <c r="DQ267" s="243">
        <f t="shared" si="1469"/>
        <v>632.24962731394305</v>
      </c>
      <c r="DR267" s="244">
        <v>51.8</v>
      </c>
      <c r="DS267" s="243">
        <f t="shared" si="1470"/>
        <v>11.395999999999999</v>
      </c>
      <c r="DT267" s="243">
        <f t="shared" si="1250"/>
        <v>0</v>
      </c>
      <c r="DU267" s="244">
        <v>2.1913127369250001</v>
      </c>
      <c r="DV267" s="244">
        <v>0</v>
      </c>
      <c r="DW267" s="243">
        <f t="shared" si="1251"/>
        <v>7.429434689077957</v>
      </c>
      <c r="DX267" s="243">
        <f t="shared" si="1252"/>
        <v>3.6408373713001474</v>
      </c>
      <c r="DY267" s="243">
        <f t="shared" si="1253"/>
        <v>91.749101756763721</v>
      </c>
      <c r="DZ267" s="244">
        <v>194.49</v>
      </c>
      <c r="EA267" s="243">
        <f t="shared" si="1471"/>
        <v>42.787800000000004</v>
      </c>
      <c r="EB267" s="243">
        <f t="shared" si="1254"/>
        <v>0</v>
      </c>
      <c r="EC267" s="244">
        <v>8.0429619783749899</v>
      </c>
      <c r="ED267" s="244">
        <v>0.11568934825</v>
      </c>
      <c r="EE267" s="243">
        <f t="shared" si="1255"/>
        <v>27.886970868287342</v>
      </c>
      <c r="EF267" s="243">
        <f t="shared" si="1256"/>
        <v>13.666171109745617</v>
      </c>
      <c r="EG267" s="243">
        <f t="shared" si="1257"/>
        <v>344.38751196558951</v>
      </c>
      <c r="EH267" s="244">
        <v>12.26</v>
      </c>
      <c r="EI267" s="243">
        <f t="shared" si="1472"/>
        <v>2.6972</v>
      </c>
      <c r="EJ267" s="243">
        <f t="shared" si="1258"/>
        <v>0</v>
      </c>
      <c r="EK267" s="244">
        <v>0.51724721022499998</v>
      </c>
      <c r="EL267" s="244">
        <v>0</v>
      </c>
      <c r="EM267" s="243">
        <f t="shared" si="1259"/>
        <v>1.7582370353787049</v>
      </c>
      <c r="EN267" s="243">
        <f t="shared" si="1260"/>
        <v>0.86163421228018522</v>
      </c>
      <c r="EO267" s="243">
        <f t="shared" si="1473"/>
        <v>21.713182149460668</v>
      </c>
      <c r="EP267" s="244">
        <v>0</v>
      </c>
      <c r="EQ267" s="244">
        <v>471.48316</v>
      </c>
      <c r="ER267" s="244">
        <v>0</v>
      </c>
      <c r="ES267" s="244">
        <v>0</v>
      </c>
      <c r="ET267" s="244">
        <v>0</v>
      </c>
      <c r="EU267" s="243">
        <f t="shared" si="1261"/>
        <v>53.57084115558078</v>
      </c>
      <c r="EV267" s="243">
        <f t="shared" si="1474"/>
        <v>1.7267836348175616</v>
      </c>
      <c r="EW267" s="243">
        <f t="shared" si="1475"/>
        <v>45.695672936020813</v>
      </c>
      <c r="EX267" s="243">
        <f t="shared" si="1262"/>
        <v>26.252700057779037</v>
      </c>
      <c r="EY267" s="243">
        <f t="shared" si="1476"/>
        <v>661.56804145603178</v>
      </c>
      <c r="EZ267" s="245">
        <f t="shared" si="1477"/>
        <v>647.04</v>
      </c>
      <c r="FA267" s="245">
        <f t="shared" si="1477"/>
        <v>142.34880000000004</v>
      </c>
      <c r="FB267" s="245">
        <f t="shared" si="1477"/>
        <v>0</v>
      </c>
      <c r="FC267" s="245">
        <f t="shared" si="1478"/>
        <v>0</v>
      </c>
      <c r="FD267" s="245">
        <f t="shared" si="1479"/>
        <v>0</v>
      </c>
      <c r="FE267" s="245">
        <f t="shared" si="1480"/>
        <v>38.194517865785791</v>
      </c>
      <c r="FF267" s="245">
        <f t="shared" si="1481"/>
        <v>147.60248051338206</v>
      </c>
      <c r="FG267" s="245">
        <f t="shared" si="1482"/>
        <v>4.7577663951321796</v>
      </c>
      <c r="FH267" s="245">
        <f t="shared" si="1483"/>
        <v>125.90421446802777</v>
      </c>
      <c r="FI267" s="245">
        <f t="shared" si="1484"/>
        <v>72.333447918958399</v>
      </c>
      <c r="FJ267" s="245">
        <f t="shared" si="1484"/>
        <v>1822.8028875577511</v>
      </c>
      <c r="FK267" s="244">
        <f t="shared" si="1263"/>
        <v>68.559060148658403</v>
      </c>
      <c r="FL267" s="244">
        <v>7.7898148493780504</v>
      </c>
      <c r="FM267" s="243">
        <f t="shared" si="1485"/>
        <v>0.25109414954115472</v>
      </c>
      <c r="FN267" s="243">
        <f t="shared" si="1486"/>
        <v>6.6446750491662785</v>
      </c>
      <c r="FO267" s="244">
        <v>3.8174437424689001</v>
      </c>
      <c r="FP267" s="244">
        <f t="shared" si="1487"/>
        <v>96.19958248860641</v>
      </c>
      <c r="FQ267" s="244">
        <f t="shared" si="1264"/>
        <v>1.6799200036426176</v>
      </c>
      <c r="FR267" s="244">
        <v>0.19087580491575001</v>
      </c>
      <c r="FS267" s="243">
        <f t="shared" si="1488"/>
        <v>6.152623500047659E-3</v>
      </c>
      <c r="FT267" s="243">
        <f t="shared" si="1489"/>
        <v>0.16281615454755996</v>
      </c>
      <c r="FU267" s="244">
        <v>9.3539790245787499E-2</v>
      </c>
      <c r="FV267" s="244">
        <f t="shared" si="1490"/>
        <v>2.3572027185649862</v>
      </c>
      <c r="FW267" s="270">
        <v>1.9033000000000001E-2</v>
      </c>
      <c r="FX267" s="243">
        <f t="shared" si="1491"/>
        <v>84.028682321536266</v>
      </c>
      <c r="FY267" s="243">
        <f t="shared" si="1492"/>
        <v>18.486310110737978</v>
      </c>
      <c r="FZ267" s="243">
        <f t="shared" si="1265"/>
        <v>0</v>
      </c>
      <c r="GA267" s="243">
        <f t="shared" si="1493"/>
        <v>0</v>
      </c>
      <c r="GB267" s="243">
        <f t="shared" si="1494"/>
        <v>0</v>
      </c>
      <c r="GC267" s="243">
        <f t="shared" si="1495"/>
        <v>1.4820528056181916</v>
      </c>
      <c r="GD267" s="243">
        <f t="shared" si="1266"/>
        <v>11.816348204438276</v>
      </c>
      <c r="GE267" s="243">
        <f t="shared" si="1496"/>
        <v>0.38088400821393981</v>
      </c>
      <c r="GF267" s="243">
        <f t="shared" si="1497"/>
        <v>10.079288866867044</v>
      </c>
      <c r="GG267" s="243">
        <f t="shared" si="1267"/>
        <v>5.790669672116536</v>
      </c>
      <c r="GH267" s="247">
        <f t="shared" si="1498"/>
        <v>145.92487573733669</v>
      </c>
      <c r="GI267" s="244">
        <v>144</v>
      </c>
      <c r="GJ267" s="244">
        <v>4026.77</v>
      </c>
      <c r="GK267" s="244">
        <v>885.88940000000002</v>
      </c>
      <c r="GL267" s="244">
        <v>2469.9136388462498</v>
      </c>
      <c r="GM267" s="244">
        <v>71.022008333333304</v>
      </c>
      <c r="GN267" s="271">
        <v>173.4</v>
      </c>
      <c r="GO267" s="243">
        <f t="shared" si="1499"/>
        <v>38.148000000000003</v>
      </c>
      <c r="GP267" s="243">
        <f t="shared" si="1268"/>
        <v>0</v>
      </c>
      <c r="GQ267" s="243">
        <f t="shared" si="1500"/>
        <v>0</v>
      </c>
      <c r="GR267" s="243">
        <f t="shared" si="1501"/>
        <v>0</v>
      </c>
      <c r="GS267" s="244">
        <v>3.4665749103333301</v>
      </c>
      <c r="GT267" s="244">
        <v>1.2255846911749999</v>
      </c>
      <c r="GU267" s="245"/>
      <c r="GV267" s="243">
        <f t="shared" si="1269"/>
        <v>24.569630952396768</v>
      </c>
      <c r="GW267" s="243">
        <f t="shared" si="1502"/>
        <v>0.79196883466680368</v>
      </c>
      <c r="GX267" s="243">
        <f t="shared" si="1503"/>
        <v>20.957778447025476</v>
      </c>
      <c r="GY267" s="243">
        <f t="shared" si="1270"/>
        <v>12.040489527695255</v>
      </c>
      <c r="GZ267" s="243">
        <f t="shared" si="1504"/>
        <v>303.42033609792043</v>
      </c>
      <c r="HA267" s="244">
        <v>0</v>
      </c>
      <c r="HB267" s="244">
        <v>44</v>
      </c>
      <c r="HC267" s="244">
        <v>0</v>
      </c>
      <c r="HD267" s="244">
        <v>0</v>
      </c>
      <c r="HE267" s="244">
        <v>145.29</v>
      </c>
      <c r="HF267" s="243">
        <f t="shared" si="1505"/>
        <v>31.963799999999999</v>
      </c>
      <c r="HG267" s="243">
        <f t="shared" si="1271"/>
        <v>0</v>
      </c>
      <c r="HH267" s="244">
        <v>6.1939855980249998</v>
      </c>
      <c r="HI267" s="244">
        <v>145.42037549349999</v>
      </c>
      <c r="HJ267" s="243">
        <f t="shared" si="1272"/>
        <v>37.366645330369877</v>
      </c>
      <c r="HK267" s="243">
        <f t="shared" si="1273"/>
        <v>18.311740321094742</v>
      </c>
      <c r="HL267" s="243">
        <f t="shared" si="1274"/>
        <v>461.45585609158746</v>
      </c>
      <c r="HM267" s="244">
        <v>119.85</v>
      </c>
      <c r="HN267" s="243">
        <f t="shared" si="1506"/>
        <v>26.366999999999997</v>
      </c>
      <c r="HO267" s="243">
        <f t="shared" si="1275"/>
        <v>0</v>
      </c>
      <c r="HP267" s="244">
        <v>5.1633759798499899</v>
      </c>
      <c r="HQ267" s="244">
        <v>119.285645484517</v>
      </c>
      <c r="HR267" s="243">
        <f t="shared" si="1276"/>
        <v>30.753604099201802</v>
      </c>
      <c r="HS267" s="243">
        <f t="shared" si="1277"/>
        <v>15.07098127817844</v>
      </c>
      <c r="HT267" s="243">
        <f t="shared" si="1278"/>
        <v>379.78872821009668</v>
      </c>
      <c r="HU267" s="244">
        <v>85.26</v>
      </c>
      <c r="HV267" s="243">
        <f t="shared" si="1507"/>
        <v>18.757200000000001</v>
      </c>
      <c r="HW267" s="243">
        <f t="shared" si="1279"/>
        <v>0</v>
      </c>
      <c r="HX267" s="244">
        <v>3.4823178090549902</v>
      </c>
      <c r="HY267" s="244">
        <v>197.791817333437</v>
      </c>
      <c r="HZ267" s="243">
        <f t="shared" si="1280"/>
        <v>34.687800134990219</v>
      </c>
      <c r="IA267" s="243">
        <f t="shared" si="1281"/>
        <v>16.998956763874112</v>
      </c>
      <c r="IB267" s="243">
        <f t="shared" si="1282"/>
        <v>428.37371044962759</v>
      </c>
      <c r="IC267" s="244">
        <v>31.13</v>
      </c>
      <c r="ID267" s="243">
        <f t="shared" si="1508"/>
        <v>6.8486000000000002</v>
      </c>
      <c r="IE267" s="243">
        <f t="shared" si="1283"/>
        <v>0</v>
      </c>
      <c r="IF267" s="244">
        <v>1.372244815315</v>
      </c>
      <c r="IG267" s="244">
        <v>2.7787100310116699</v>
      </c>
      <c r="IH267" s="243">
        <f t="shared" si="1284"/>
        <v>4.7868426321480797</v>
      </c>
      <c r="II267" s="243">
        <f t="shared" si="1285"/>
        <v>2.3458198739237375</v>
      </c>
      <c r="IJ267" s="243">
        <f t="shared" si="1509"/>
        <v>59.114660822878179</v>
      </c>
      <c r="IK267" s="244">
        <v>30.77</v>
      </c>
      <c r="IL267" s="243">
        <f t="shared" si="1510"/>
        <v>6.7694000000000001</v>
      </c>
      <c r="IM267" s="243">
        <f t="shared" si="1286"/>
        <v>0</v>
      </c>
      <c r="IN267" s="244">
        <v>1.4133668686650001</v>
      </c>
      <c r="IO267" s="244">
        <v>62.657995117695997</v>
      </c>
      <c r="IP267" s="243">
        <f t="shared" si="1287"/>
        <v>11.545214022212098</v>
      </c>
      <c r="IQ267" s="243">
        <f t="shared" si="1288"/>
        <v>5.6577988004286546</v>
      </c>
      <c r="IR267" s="243">
        <f t="shared" si="1511"/>
        <v>142.5765297708021</v>
      </c>
      <c r="IS267" s="244">
        <v>2.76</v>
      </c>
      <c r="IT267" s="243">
        <f t="shared" si="1512"/>
        <v>0.60719999999999996</v>
      </c>
      <c r="IU267" s="243">
        <f t="shared" si="1289"/>
        <v>0</v>
      </c>
      <c r="IV267" s="244">
        <v>0.12088367664499999</v>
      </c>
      <c r="IW267" s="244">
        <v>0.28680876908303299</v>
      </c>
      <c r="IX267" s="243">
        <f t="shared" si="1290"/>
        <v>0.42891068175053859</v>
      </c>
      <c r="IY267" s="243">
        <f t="shared" si="1291"/>
        <v>0.21019015637392857</v>
      </c>
      <c r="IZ267" s="243">
        <f t="shared" si="1513"/>
        <v>5.2967919406229997</v>
      </c>
      <c r="JA267" s="244">
        <v>23.263750000000002</v>
      </c>
      <c r="JB267" s="243">
        <f t="shared" si="1514"/>
        <v>5.1180250000000003</v>
      </c>
      <c r="JC267" s="244">
        <v>169.07458333333301</v>
      </c>
      <c r="JD267" s="243">
        <f t="shared" si="1292"/>
        <v>0</v>
      </c>
      <c r="JE267" s="243">
        <f t="shared" si="1293"/>
        <v>22.435378619746295</v>
      </c>
      <c r="JF267" s="243">
        <f t="shared" si="1294"/>
        <v>10.994586847653967</v>
      </c>
      <c r="JG267" s="243">
        <f t="shared" si="1515"/>
        <v>277.06358856087996</v>
      </c>
      <c r="JH267" s="244">
        <v>0</v>
      </c>
      <c r="JI267" s="243">
        <f t="shared" si="1516"/>
        <v>0</v>
      </c>
      <c r="JJ267" s="244">
        <v>0</v>
      </c>
      <c r="JK267" s="243">
        <f t="shared" si="1295"/>
        <v>0</v>
      </c>
      <c r="JL267" s="243">
        <f t="shared" si="1296"/>
        <v>0</v>
      </c>
      <c r="JM267" s="243">
        <f t="shared" si="1297"/>
        <v>0</v>
      </c>
      <c r="JN267" s="243">
        <f t="shared" si="1517"/>
        <v>0</v>
      </c>
      <c r="JO267" s="244">
        <v>5.1964285714285703</v>
      </c>
      <c r="JP267" s="243">
        <f t="shared" si="1518"/>
        <v>1.1432142857142855</v>
      </c>
      <c r="JQ267" s="244">
        <v>6.3309523809523798</v>
      </c>
      <c r="JR267" s="243">
        <f t="shared" si="1298"/>
        <v>0</v>
      </c>
      <c r="JS267" s="243">
        <f t="shared" si="1299"/>
        <v>1.4396578763208807</v>
      </c>
      <c r="JT267" s="243">
        <f t="shared" si="1300"/>
        <v>0.70551265572080579</v>
      </c>
      <c r="JU267" s="243">
        <f t="shared" si="1519"/>
        <v>17.778918924164305</v>
      </c>
      <c r="JV267" s="244">
        <v>1.4563095238095201</v>
      </c>
      <c r="JW267" s="243">
        <f t="shared" si="1520"/>
        <v>0.32038809523809442</v>
      </c>
      <c r="JX267" s="244">
        <v>2.9878333333333398</v>
      </c>
      <c r="JY267" s="243">
        <f t="shared" si="1301"/>
        <v>0</v>
      </c>
      <c r="JZ267" s="243">
        <f t="shared" si="1302"/>
        <v>0.54135534942721619</v>
      </c>
      <c r="KA267" s="243">
        <f t="shared" si="1303"/>
        <v>0.26529431509040852</v>
      </c>
      <c r="KB267" s="243">
        <f t="shared" si="1521"/>
        <v>6.6854167402782947</v>
      </c>
      <c r="KC267" s="244">
        <v>138.946666666667</v>
      </c>
      <c r="KD267" s="243">
        <f t="shared" si="1522"/>
        <v>30.568266666666741</v>
      </c>
      <c r="KE267" s="244">
        <v>69.493333333333297</v>
      </c>
      <c r="KF267" s="243">
        <f t="shared" si="1304"/>
        <v>0</v>
      </c>
      <c r="KG267" s="243">
        <f t="shared" si="1305"/>
        <v>27.156587922399417</v>
      </c>
      <c r="KH267" s="243">
        <f t="shared" si="1306"/>
        <v>13.308242729453324</v>
      </c>
      <c r="KI267" s="243">
        <f t="shared" si="1523"/>
        <v>335.36771678222368</v>
      </c>
      <c r="KJ267" s="244">
        <v>34.779216666666699</v>
      </c>
      <c r="KK267" s="243">
        <f t="shared" si="1524"/>
        <v>7.6514276666666738</v>
      </c>
      <c r="KL267" s="244">
        <v>33.7115333333333</v>
      </c>
      <c r="KM267" s="243">
        <f t="shared" si="1307"/>
        <v>0</v>
      </c>
      <c r="KN267" s="243">
        <f t="shared" si="1308"/>
        <v>8.651423531268879</v>
      </c>
      <c r="KO267" s="243">
        <f t="shared" si="1309"/>
        <v>4.2396800598967772</v>
      </c>
      <c r="KP267" s="243">
        <f t="shared" si="1525"/>
        <v>106.83993750939879</v>
      </c>
      <c r="KQ267" s="243">
        <f t="shared" si="1526"/>
        <v>618.70237142857172</v>
      </c>
      <c r="KR267" s="243">
        <f t="shared" si="1526"/>
        <v>136.11452171428581</v>
      </c>
      <c r="KS267" s="243">
        <f t="shared" si="1527"/>
        <v>827.56576269108484</v>
      </c>
      <c r="KT267" s="243">
        <f t="shared" si="1528"/>
        <v>0</v>
      </c>
      <c r="KU267" s="243">
        <f t="shared" si="1529"/>
        <v>0</v>
      </c>
      <c r="KV267" s="243">
        <f t="shared" si="1530"/>
        <v>0</v>
      </c>
      <c r="KW267" s="243">
        <f t="shared" si="1531"/>
        <v>179.79342019983531</v>
      </c>
      <c r="KX267" s="243">
        <f t="shared" si="1532"/>
        <v>5.7953978125394805</v>
      </c>
      <c r="KY267" s="243">
        <f t="shared" si="1533"/>
        <v>153.36293304859461</v>
      </c>
      <c r="KZ267" s="243">
        <f t="shared" si="1534"/>
        <v>88.108803801688907</v>
      </c>
      <c r="LA267" s="243">
        <f t="shared" si="1534"/>
        <v>2220.3418558025601</v>
      </c>
      <c r="LB267" s="244">
        <v>63.55</v>
      </c>
      <c r="LC267" s="243">
        <f t="shared" si="1535"/>
        <v>13.981</v>
      </c>
      <c r="LD267" s="243">
        <f t="shared" si="1310"/>
        <v>0</v>
      </c>
      <c r="LE267" s="243">
        <f t="shared" si="1536"/>
        <v>0</v>
      </c>
      <c r="LF267" s="243">
        <f t="shared" si="1537"/>
        <v>0</v>
      </c>
      <c r="LG267" s="244">
        <v>5.7808731341500001</v>
      </c>
      <c r="LH267" s="243">
        <f t="shared" si="1311"/>
        <v>9.466058389112872</v>
      </c>
      <c r="LI267" s="243">
        <f t="shared" si="1538"/>
        <v>0.30512559369892883</v>
      </c>
      <c r="LJ267" s="243">
        <f t="shared" si="1539"/>
        <v>8.0745028230178502</v>
      </c>
      <c r="LK267" s="243">
        <f t="shared" si="1312"/>
        <v>4.6388965761631438</v>
      </c>
      <c r="LL267" s="243">
        <f t="shared" si="1540"/>
        <v>116.9001937193112</v>
      </c>
      <c r="LM267" s="243">
        <f t="shared" si="1313"/>
        <v>0.54166666784117723</v>
      </c>
      <c r="LN267" s="244">
        <v>6.1545228937110799E-2</v>
      </c>
      <c r="LO267" s="243">
        <f t="shared" si="1541"/>
        <v>1.9838272432769494E-3</v>
      </c>
      <c r="LP267" s="243">
        <f t="shared" si="1542"/>
        <v>5.2497787819218517E-2</v>
      </c>
      <c r="LQ267" s="243">
        <f t="shared" si="1314"/>
        <v>3.0160594838914402E-2</v>
      </c>
      <c r="LR267" s="243">
        <f t="shared" si="1543"/>
        <v>0.7600469899406429</v>
      </c>
      <c r="LS267" s="244">
        <v>892.79190466666603</v>
      </c>
      <c r="LT267" s="243">
        <f t="shared" si="1315"/>
        <v>101.44076685556783</v>
      </c>
      <c r="LU267" s="243">
        <f t="shared" si="1544"/>
        <v>3.2698059677804814</v>
      </c>
      <c r="LV267" s="243">
        <f t="shared" si="1545"/>
        <v>86.528492079282415</v>
      </c>
      <c r="LW267" s="243">
        <f t="shared" si="1316"/>
        <v>49.711633576111694</v>
      </c>
      <c r="LX267" s="243">
        <f t="shared" si="1546"/>
        <v>1252.7331661180144</v>
      </c>
      <c r="LY267" s="245">
        <f t="shared" si="1317"/>
        <v>850.17146851011626</v>
      </c>
      <c r="LZ267" s="244">
        <v>96.598149326398598</v>
      </c>
      <c r="MA267" s="249">
        <f t="shared" si="1547"/>
        <v>3.1137107391324066</v>
      </c>
      <c r="MB267" s="249">
        <f t="shared" si="1548"/>
        <v>82.397762339114692</v>
      </c>
      <c r="MC267" s="249">
        <f t="shared" si="1318"/>
        <v>47.338480891825746</v>
      </c>
      <c r="MD267" s="247">
        <f t="shared" si="1549"/>
        <v>1192.9297184740087</v>
      </c>
      <c r="ME267" s="250">
        <f t="shared" si="1550"/>
        <v>13177.12493683804</v>
      </c>
      <c r="MF267" s="251">
        <f t="shared" si="1597"/>
        <v>3884.6154855751324</v>
      </c>
      <c r="MG267" s="252" t="e">
        <f t="shared" si="1551"/>
        <v>#REF!</v>
      </c>
      <c r="MH267" s="252" t="e">
        <f t="shared" si="1598"/>
        <v>#REF!</v>
      </c>
      <c r="MI267" s="252">
        <f t="shared" si="1552"/>
        <v>892.79190466666603</v>
      </c>
      <c r="MJ267" s="252">
        <f t="shared" si="1553"/>
        <v>850.17146851011626</v>
      </c>
      <c r="MK267" s="252">
        <f t="shared" si="1599"/>
        <v>927.68433333333326</v>
      </c>
      <c r="ML267" s="252">
        <f t="shared" si="1554"/>
        <v>1147.6400000000001</v>
      </c>
      <c r="MM267" s="252">
        <f t="shared" si="1555"/>
        <v>0</v>
      </c>
      <c r="MN267" s="252">
        <f t="shared" si="1556"/>
        <v>471.48316</v>
      </c>
      <c r="MO267" s="252">
        <f t="shared" si="1557"/>
        <v>68.559060148658403</v>
      </c>
      <c r="MP267" s="253">
        <f t="shared" si="1558"/>
        <v>1.6799200036426176</v>
      </c>
      <c r="MQ267" s="254">
        <f t="shared" si="1600"/>
        <v>0</v>
      </c>
      <c r="MR267" s="255">
        <f t="shared" si="1559"/>
        <v>0</v>
      </c>
      <c r="MS267" s="255">
        <f t="shared" si="1601"/>
        <v>0</v>
      </c>
      <c r="MT267" s="255">
        <f t="shared" si="1602"/>
        <v>1120.5958826395381</v>
      </c>
      <c r="MU267" s="255">
        <f t="shared" si="1319"/>
        <v>36.120893188258492</v>
      </c>
      <c r="MV267" s="255">
        <f t="shared" si="1560"/>
        <v>1166.1528146134101</v>
      </c>
      <c r="MW267" s="255" t="e">
        <f t="shared" si="1320"/>
        <v>#REF!</v>
      </c>
      <c r="MX267" s="255" t="e">
        <f t="shared" si="1321"/>
        <v>#REF!</v>
      </c>
      <c r="MY267" s="256" t="e">
        <f t="shared" si="1561"/>
        <v>#REF!</v>
      </c>
      <c r="MZ267" s="254">
        <f t="shared" si="1562"/>
        <v>757.65750505905623</v>
      </c>
      <c r="NA267" s="255">
        <f t="shared" si="1322"/>
        <v>853.88000820155639</v>
      </c>
      <c r="NB267" s="255">
        <f t="shared" si="1563"/>
        <v>2.529608825191823</v>
      </c>
      <c r="NC267" s="255">
        <f t="shared" si="1323"/>
        <v>3.1367149432378603</v>
      </c>
      <c r="ND267" s="255">
        <f t="shared" si="1564"/>
        <v>769.16482658567702</v>
      </c>
      <c r="NE267" s="255">
        <f t="shared" si="1630"/>
        <v>0.98503919949420748</v>
      </c>
      <c r="NF267" s="256">
        <f t="shared" si="1603"/>
        <v>3.2887734042919741E-3</v>
      </c>
      <c r="NG267" s="257">
        <f t="shared" si="1604"/>
        <v>1.1258892839527945</v>
      </c>
      <c r="NH267" s="254">
        <f t="shared" si="1565"/>
        <v>1412.3489410907669</v>
      </c>
      <c r="NI267" s="255">
        <f t="shared" si="1324"/>
        <v>1591.7172566092943</v>
      </c>
      <c r="NJ267" s="255" t="e">
        <f t="shared" si="1566"/>
        <v>#REF!</v>
      </c>
      <c r="NK267" s="255" t="e">
        <f t="shared" si="1325"/>
        <v>#REF!</v>
      </c>
      <c r="NL267" s="255">
        <f t="shared" si="1567"/>
        <v>1523.6403392487714</v>
      </c>
      <c r="NM267" s="255">
        <f t="shared" si="1605"/>
        <v>0.92695691017679627</v>
      </c>
      <c r="NN267" s="256" t="e">
        <f t="shared" si="1606"/>
        <v>#REF!</v>
      </c>
      <c r="NO267" s="257" t="e">
        <f t="shared" si="1631"/>
        <v>#REF!</v>
      </c>
      <c r="NP267" s="254">
        <f t="shared" si="1568"/>
        <v>125.41931357422477</v>
      </c>
      <c r="NQ267" s="255">
        <f t="shared" si="1326"/>
        <v>141.34756639815132</v>
      </c>
      <c r="NR267" s="255">
        <f t="shared" si="1569"/>
        <v>110.30343466909349</v>
      </c>
      <c r="NS267" s="255">
        <f t="shared" si="1327"/>
        <v>136.77625898967594</v>
      </c>
      <c r="NT267" s="255">
        <f t="shared" si="1570"/>
        <v>1181.2273224287919</v>
      </c>
      <c r="NU267" s="255">
        <f t="shared" si="1571"/>
        <v>0.10617711865684129</v>
      </c>
      <c r="NV267" s="256">
        <f t="shared" si="1572"/>
        <v>9.3380361742981047E-2</v>
      </c>
      <c r="NW267" s="257">
        <f t="shared" si="1328"/>
        <v>1.0358957808877343</v>
      </c>
      <c r="NX267" s="254">
        <f t="shared" si="1573"/>
        <v>25.214583834061951</v>
      </c>
      <c r="NY267" s="255">
        <f t="shared" si="1329"/>
        <v>28.41683598098782</v>
      </c>
      <c r="NZ267" s="255">
        <f t="shared" si="1574"/>
        <v>9.1739501183923391E-2</v>
      </c>
      <c r="OA267" s="255">
        <f t="shared" si="1330"/>
        <v>0.11375698146806501</v>
      </c>
      <c r="OB267" s="255">
        <f t="shared" si="1575"/>
        <v>27.894746735728233</v>
      </c>
      <c r="OC267" s="255">
        <f t="shared" si="1607"/>
        <v>0.90391872250865546</v>
      </c>
      <c r="OD267" s="256">
        <f t="shared" si="1608"/>
        <v>3.2887734042919745E-3</v>
      </c>
      <c r="OE267" s="257">
        <f t="shared" si="1609"/>
        <v>1.1155869833756293</v>
      </c>
      <c r="OF267" s="254">
        <f t="shared" si="1576"/>
        <v>135.69829757592998</v>
      </c>
      <c r="OG267" s="255">
        <f t="shared" si="1331"/>
        <v>152.93198136807308</v>
      </c>
      <c r="OH267" s="255">
        <f t="shared" si="1577"/>
        <v>4.2031744477618815</v>
      </c>
      <c r="OI267" s="255">
        <f t="shared" si="1332"/>
        <v>5.2119363152247331</v>
      </c>
      <c r="OJ267" s="255">
        <f t="shared" si="1578"/>
        <v>1278.0371071708919</v>
      </c>
      <c r="OK267" s="255">
        <f t="shared" si="1632"/>
        <v>0.10617711865684129</v>
      </c>
      <c r="OL267" s="256">
        <f t="shared" si="1643"/>
        <v>3.2887734042919749E-3</v>
      </c>
      <c r="OM267" s="257">
        <f t="shared" si="1644"/>
        <v>1.0142737996864488</v>
      </c>
      <c r="ON267" s="280">
        <f t="shared" si="1645"/>
        <v>1633.3122365664274</v>
      </c>
      <c r="OO267" s="254">
        <f t="shared" si="1579"/>
        <v>0</v>
      </c>
      <c r="OP267" s="255">
        <f t="shared" si="1333"/>
        <v>0</v>
      </c>
      <c r="OQ267" s="255">
        <f t="shared" si="1580"/>
        <v>0</v>
      </c>
      <c r="OR267" s="255">
        <f t="shared" si="1334"/>
        <v>0</v>
      </c>
      <c r="OS267" s="255">
        <f t="shared" si="1581"/>
        <v>0</v>
      </c>
      <c r="OT267" s="255"/>
      <c r="OU267" s="256"/>
      <c r="OV267" s="257"/>
      <c r="OW267" s="280"/>
      <c r="OX267" s="254">
        <f t="shared" si="1582"/>
        <v>942.99194165099379</v>
      </c>
      <c r="OY267" s="255">
        <f t="shared" si="1335"/>
        <v>1062.75191824067</v>
      </c>
      <c r="OZ267" s="255">
        <f t="shared" si="1583"/>
        <v>4.7577663951321796</v>
      </c>
      <c r="PA267" s="255">
        <f t="shared" si="1336"/>
        <v>5.8996303299639026</v>
      </c>
      <c r="PB267" s="255">
        <f t="shared" si="1584"/>
        <v>1446.6689583791674</v>
      </c>
      <c r="PC267" s="255">
        <f t="shared" si="1672"/>
        <v>0.65183671508892538</v>
      </c>
      <c r="PD267" s="259">
        <f t="shared" si="1337"/>
        <v>3.2887734042919749E-3</v>
      </c>
      <c r="PE267" s="257">
        <f t="shared" si="1673"/>
        <v>1.0835725684333235</v>
      </c>
      <c r="PF267" s="254">
        <f t="shared" si="1338"/>
        <v>8.1065035599828601</v>
      </c>
      <c r="PG267" s="255">
        <f t="shared" si="1339"/>
        <v>9.1360295121006825</v>
      </c>
      <c r="PH267" s="255">
        <f t="shared" si="1585"/>
        <v>0.25109414954115472</v>
      </c>
      <c r="PI267" s="255">
        <f t="shared" si="1340"/>
        <v>0.31135674543103187</v>
      </c>
      <c r="PJ267" s="255">
        <f t="shared" si="1341"/>
        <v>76.348874990957469</v>
      </c>
      <c r="PK267" s="255">
        <f t="shared" si="1610"/>
        <v>0.10617711866668592</v>
      </c>
      <c r="PL267" s="259">
        <f t="shared" si="1611"/>
        <v>3.2887734045969055E-3</v>
      </c>
      <c r="PM267" s="257">
        <f t="shared" si="1612"/>
        <v>1.0142737996877724</v>
      </c>
      <c r="PN267" s="254">
        <f t="shared" si="1342"/>
        <v>0.19863570854802315</v>
      </c>
      <c r="PO267" s="255">
        <f t="shared" si="1343"/>
        <v>0.22386244353362209</v>
      </c>
      <c r="PP267" s="255">
        <f t="shared" si="1586"/>
        <v>6.152623500047659E-3</v>
      </c>
      <c r="PQ267" s="255">
        <f t="shared" si="1344"/>
        <v>7.629253140059097E-3</v>
      </c>
      <c r="PR267" s="255">
        <f t="shared" si="1345"/>
        <v>1.8707958083849097</v>
      </c>
      <c r="PS267" s="255">
        <f t="shared" si="1613"/>
        <v>0.10617711866668592</v>
      </c>
      <c r="PT267" s="259">
        <f t="shared" si="1614"/>
        <v>3.2887734045969051E-3</v>
      </c>
      <c r="PU267" s="257">
        <f t="shared" si="1615"/>
        <v>1.0142737996877724</v>
      </c>
      <c r="PV267" s="254">
        <f t="shared" si="1346"/>
        <v>114.81172484985203</v>
      </c>
      <c r="PW267" s="255">
        <f t="shared" si="1347"/>
        <v>129.39281390578324</v>
      </c>
      <c r="PX267" s="255">
        <f t="shared" si="1348"/>
        <v>0.38088400821393981</v>
      </c>
      <c r="PY267" s="255">
        <f t="shared" si="1349"/>
        <v>0.47229617018528536</v>
      </c>
      <c r="PZ267" s="255">
        <f t="shared" si="1350"/>
        <v>115.81339344233071</v>
      </c>
      <c r="QA267" s="255">
        <f t="shared" si="1587"/>
        <v>0.99135101249772584</v>
      </c>
      <c r="QB267" s="259">
        <f t="shared" si="1351"/>
        <v>3.2887734042919745E-3</v>
      </c>
      <c r="QC267" s="257">
        <f t="shared" si="1588"/>
        <v>1.1266908842042413</v>
      </c>
      <c r="QD267" s="254">
        <f t="shared" si="1352"/>
        <v>237.11648970537107</v>
      </c>
      <c r="QE267" s="255">
        <f t="shared" si="1353"/>
        <v>267.2302838979532</v>
      </c>
      <c r="QF267" s="255">
        <f t="shared" si="1354"/>
        <v>0.79196883466680368</v>
      </c>
      <c r="QG267" s="255">
        <f t="shared" si="1355"/>
        <v>0.98204135498683653</v>
      </c>
      <c r="QH267" s="255">
        <f t="shared" si="1356"/>
        <v>240.80979055390512</v>
      </c>
      <c r="QI267" s="255">
        <f t="shared" si="1616"/>
        <v>0.98466299547024727</v>
      </c>
      <c r="QJ267" s="259">
        <f t="shared" si="1617"/>
        <v>3.2887734042919736E-3</v>
      </c>
      <c r="QK267" s="257">
        <f t="shared" si="1618"/>
        <v>1.1258415060417515</v>
      </c>
      <c r="QL267" s="254">
        <f t="shared" si="1357"/>
        <v>941.91967146214301</v>
      </c>
      <c r="QM267" s="255">
        <f t="shared" si="1358"/>
        <v>1061.5434697378353</v>
      </c>
      <c r="QN267" s="255">
        <f t="shared" si="1359"/>
        <v>5.7953978125394805</v>
      </c>
      <c r="QO267" s="255">
        <f t="shared" si="1360"/>
        <v>7.1862932875489554</v>
      </c>
      <c r="QP267" s="255">
        <f t="shared" si="1589"/>
        <v>1762.1760760337779</v>
      </c>
      <c r="QQ267" s="255">
        <f t="shared" si="1590"/>
        <v>0.53452074640700553</v>
      </c>
      <c r="QR267" s="259">
        <f t="shared" si="1361"/>
        <v>3.2887734042919741E-3</v>
      </c>
      <c r="QS267" s="257">
        <f t="shared" si="1591"/>
        <v>1.0686734404107199</v>
      </c>
      <c r="QT267" s="254">
        <f t="shared" si="1362"/>
        <v>87.381893444081769</v>
      </c>
      <c r="QU267" s="255">
        <f t="shared" si="1363"/>
        <v>98.479393911480159</v>
      </c>
      <c r="QV267" s="255">
        <f t="shared" si="1364"/>
        <v>0.30512559369892883</v>
      </c>
      <c r="QW267" s="255">
        <f t="shared" si="1365"/>
        <v>0.37835573618667173</v>
      </c>
      <c r="QX267" s="255">
        <f t="shared" si="1366"/>
        <v>92.777931523262865</v>
      </c>
      <c r="QY267" s="255">
        <f t="shared" si="1619"/>
        <v>0.94183920690419676</v>
      </c>
      <c r="QZ267" s="259">
        <f t="shared" si="1620"/>
        <v>3.2887734042919736E-3</v>
      </c>
      <c r="RA267" s="257">
        <f t="shared" si="1621"/>
        <v>1.1204028848938632</v>
      </c>
      <c r="RB267" s="254">
        <f t="shared" si="1367"/>
        <v>6.4047301139446594E-2</v>
      </c>
      <c r="RC267" s="255">
        <f t="shared" si="1368"/>
        <v>7.2181308384156317E-2</v>
      </c>
      <c r="RD267" s="255">
        <f t="shared" si="1592"/>
        <v>1.9838272432769494E-3</v>
      </c>
      <c r="RE267" s="255">
        <f t="shared" si="1369"/>
        <v>2.4599457816634174E-3</v>
      </c>
      <c r="RF267" s="255">
        <f t="shared" si="1370"/>
        <v>0.60321189677828801</v>
      </c>
      <c r="RG267" s="255">
        <f t="shared" si="1622"/>
        <v>0.1061771186568413</v>
      </c>
      <c r="RH267" s="259">
        <f t="shared" si="1623"/>
        <v>3.2887734042919745E-3</v>
      </c>
      <c r="RI267" s="257">
        <f t="shared" si="1624"/>
        <v>1.0142737996864488</v>
      </c>
      <c r="RJ267" s="254">
        <f t="shared" si="1371"/>
        <v>105.56476033672455</v>
      </c>
      <c r="RK267" s="255">
        <f t="shared" si="1372"/>
        <v>118.97148489948856</v>
      </c>
      <c r="RL267" s="255">
        <f t="shared" si="1593"/>
        <v>3.2698059677804814</v>
      </c>
      <c r="RM267" s="255">
        <f t="shared" si="1373"/>
        <v>4.0545594000477969</v>
      </c>
      <c r="RN267" s="255">
        <f t="shared" si="1374"/>
        <v>994.23267152223377</v>
      </c>
      <c r="RO267" s="255">
        <f t="shared" si="1625"/>
        <v>0.1061771186568413</v>
      </c>
      <c r="RP267" s="259">
        <f t="shared" si="1626"/>
        <v>3.2887734042919745E-3</v>
      </c>
      <c r="RQ267" s="257">
        <f t="shared" si="1627"/>
        <v>1.0142737996864488</v>
      </c>
      <c r="RR267" s="254">
        <f t="shared" si="1375"/>
        <v>100.52527005371992</v>
      </c>
      <c r="RS267" s="255">
        <f t="shared" si="1376"/>
        <v>113.29197935054235</v>
      </c>
      <c r="RT267" s="255">
        <f t="shared" si="1594"/>
        <v>3.1137107391324066</v>
      </c>
      <c r="RU267" s="255">
        <f t="shared" si="1377"/>
        <v>3.8610013165241841</v>
      </c>
      <c r="RV267" s="255">
        <f t="shared" si="1378"/>
        <v>946.76961783651495</v>
      </c>
      <c r="RW267" s="255">
        <f t="shared" si="1633"/>
        <v>0.10617711865684128</v>
      </c>
      <c r="RX267" s="259">
        <f t="shared" si="1634"/>
        <v>3.2887734042919741E-3</v>
      </c>
      <c r="RY267" s="257">
        <f t="shared" si="1635"/>
        <v>1.0142737996864488</v>
      </c>
      <c r="RZ267" s="281">
        <f t="shared" si="1646"/>
        <v>1209.9573583155186</v>
      </c>
      <c r="SA267" s="242" t="e">
        <f t="shared" si="1379"/>
        <v>#REF!</v>
      </c>
      <c r="SB267" s="242">
        <f t="shared" si="1380"/>
        <v>0.40059140723040432</v>
      </c>
      <c r="SC267" s="242">
        <f t="shared" si="1381"/>
        <v>0.37934503496108829</v>
      </c>
      <c r="SD267" s="242">
        <f t="shared" si="1382"/>
        <v>1.3944837292195367E-2</v>
      </c>
      <c r="SE267" s="242">
        <f t="shared" si="1383"/>
        <v>0.44323765046297814</v>
      </c>
      <c r="SF267" s="262">
        <f t="shared" si="1647"/>
        <v>0.8384975695192608</v>
      </c>
      <c r="SG267" s="242">
        <f t="shared" si="1384"/>
        <v>0</v>
      </c>
      <c r="SH267" s="262">
        <f t="shared" si="1636"/>
        <v>0</v>
      </c>
      <c r="SI267" s="242">
        <f t="shared" si="1385"/>
        <v>0.63443173881771098</v>
      </c>
      <c r="SJ267" s="242">
        <f t="shared" si="1386"/>
        <v>2.393686167263143E-2</v>
      </c>
      <c r="SK267" s="242">
        <f t="shared" si="1387"/>
        <v>6.0856427981266341E-4</v>
      </c>
      <c r="SL267" s="242">
        <f t="shared" si="1388"/>
        <v>6.0390631393347341E-2</v>
      </c>
      <c r="SM267" s="242">
        <f t="shared" si="1389"/>
        <v>0.12541874377305112</v>
      </c>
      <c r="SN267" s="242">
        <f t="shared" si="1390"/>
        <v>0.72381252119018058</v>
      </c>
      <c r="SO267" s="242">
        <f t="shared" si="1391"/>
        <v>4.7281001742521027E-2</v>
      </c>
      <c r="SP267" s="242">
        <f t="shared" si="1392"/>
        <v>2.0285475993728978E-4</v>
      </c>
      <c r="SQ267" s="242">
        <f t="shared" si="1393"/>
        <v>0.31259918506336348</v>
      </c>
      <c r="SR267" s="242">
        <f t="shared" si="1394"/>
        <v>0.3284218563384721</v>
      </c>
      <c r="SS267" s="242" t="e">
        <f t="shared" si="1395"/>
        <v>#REF!</v>
      </c>
      <c r="ST267" s="242" t="e">
        <f t="shared" si="1396"/>
        <v>#REF!</v>
      </c>
      <c r="SU267" s="242" t="e">
        <f t="shared" si="1628"/>
        <v>#REF!</v>
      </c>
      <c r="SV267" s="242" t="e">
        <f t="shared" si="1629"/>
        <v>#REF!</v>
      </c>
      <c r="SW267" s="242" t="e">
        <f t="shared" si="1397"/>
        <v>#REF!</v>
      </c>
      <c r="SX267" s="242" t="e">
        <f t="shared" si="1397"/>
        <v>#REF!</v>
      </c>
      <c r="SY267" s="242" t="e">
        <f t="shared" si="1397"/>
        <v>#REF!</v>
      </c>
      <c r="SZ267" s="263" t="e">
        <f t="shared" si="1222"/>
        <v>#REF!</v>
      </c>
      <c r="TA267" s="264">
        <f t="shared" si="1398"/>
        <v>2802.0731940000001</v>
      </c>
      <c r="TB267" s="264">
        <f t="shared" si="1399"/>
        <v>1446.1526580000002</v>
      </c>
      <c r="TC267" s="264">
        <f t="shared" si="1400"/>
        <v>1488.4235620000002</v>
      </c>
      <c r="TD267" s="264">
        <f t="shared" si="1401"/>
        <v>50.806375000000003</v>
      </c>
      <c r="TE267" s="264">
        <f t="shared" si="1401"/>
        <v>1610.3231499999999</v>
      </c>
      <c r="TF267" s="264">
        <f t="shared" si="1648"/>
        <v>0</v>
      </c>
      <c r="TG267" s="264">
        <f t="shared" si="1403"/>
        <v>2379.7706050000002</v>
      </c>
      <c r="TH267" s="264">
        <f t="shared" si="1404"/>
        <v>95.922436000000005</v>
      </c>
      <c r="TI267" s="264">
        <f t="shared" si="1405"/>
        <v>2.4387059999999998</v>
      </c>
      <c r="TJ267" s="264">
        <f t="shared" si="1406"/>
        <v>217.85773600000002</v>
      </c>
      <c r="TK267" s="264">
        <f t="shared" si="1407"/>
        <v>452.78641400000004</v>
      </c>
      <c r="TL267" s="264">
        <f t="shared" si="1408"/>
        <v>2752.8926230000002</v>
      </c>
      <c r="TM267" s="264">
        <f t="shared" si="1409"/>
        <v>171.522322</v>
      </c>
      <c r="TN267" s="264">
        <f t="shared" si="1410"/>
        <v>0.81290200000000012</v>
      </c>
      <c r="TO267" s="264">
        <f t="shared" si="1411"/>
        <v>1252.6819820000001</v>
      </c>
      <c r="TP267" s="264">
        <f t="shared" si="1411"/>
        <v>1193.1868099999999</v>
      </c>
      <c r="TQ267" s="264"/>
      <c r="TR267" s="264"/>
      <c r="TS267" s="264" t="e">
        <f t="shared" si="1412"/>
        <v>#REF!</v>
      </c>
      <c r="TT267" s="264">
        <f t="shared" si="1413"/>
        <v>1628.2077806020507</v>
      </c>
      <c r="TU267" s="264">
        <f t="shared" si="1414"/>
        <v>1541.8516880496929</v>
      </c>
      <c r="TV267" s="264">
        <f t="shared" si="1415"/>
        <v>56.678930622500992</v>
      </c>
      <c r="TW267" s="264">
        <f t="shared" si="1415"/>
        <v>1633.3085800735512</v>
      </c>
      <c r="TX267" s="264">
        <f t="shared" si="1416"/>
        <v>0</v>
      </c>
      <c r="TY267" s="264">
        <f t="shared" si="1417"/>
        <v>2578.6541467419747</v>
      </c>
      <c r="TZ267" s="264">
        <f t="shared" si="1418"/>
        <v>97.291613637027183</v>
      </c>
      <c r="UA267" s="264">
        <f t="shared" si="1419"/>
        <v>2.4735156009413686</v>
      </c>
      <c r="UB267" s="264">
        <f t="shared" si="1420"/>
        <v>245.45832520457421</v>
      </c>
      <c r="UC267" s="264">
        <f t="shared" si="1421"/>
        <v>509.76573825300403</v>
      </c>
      <c r="UD267" s="264">
        <f t="shared" si="1422"/>
        <v>2941.9432305027012</v>
      </c>
      <c r="UE267" s="264">
        <f t="shared" si="1423"/>
        <v>192.17410439249414</v>
      </c>
      <c r="UF267" s="264">
        <f t="shared" si="1424"/>
        <v>0.82450520031271368</v>
      </c>
      <c r="UG267" s="264">
        <f t="shared" si="1425"/>
        <v>1270.5625136818917</v>
      </c>
      <c r="UH267" s="264">
        <f t="shared" si="1425"/>
        <v>1210.2181195144526</v>
      </c>
      <c r="UI267" s="191"/>
      <c r="UJ267" s="282" t="e">
        <f t="shared" si="1649"/>
        <v>#REF!</v>
      </c>
      <c r="UK267" s="282">
        <f t="shared" si="1650"/>
        <v>1446.0264000000002</v>
      </c>
      <c r="UL267" s="283" t="e">
        <f t="shared" si="1651"/>
        <v>#REF!</v>
      </c>
      <c r="UM267" s="284">
        <f>1213.46+1213.46</f>
        <v>2426.92</v>
      </c>
      <c r="UN267" s="282">
        <f t="shared" si="1652"/>
        <v>2548.2660000000001</v>
      </c>
      <c r="UO267" s="283">
        <f t="shared" si="1653"/>
        <v>1.7622541331195611</v>
      </c>
      <c r="UP267" s="283" t="e">
        <f t="shared" si="1656"/>
        <v>#REF!</v>
      </c>
      <c r="UQ267" s="283" t="e">
        <f t="shared" si="1654"/>
        <v>#REF!</v>
      </c>
      <c r="UR267" s="285" t="e">
        <f t="shared" si="1655"/>
        <v>#REF!</v>
      </c>
      <c r="US267" s="293"/>
      <c r="UT267" s="282"/>
      <c r="UU267" s="283"/>
      <c r="UV267" s="290"/>
      <c r="UW267" s="282"/>
      <c r="UX267" s="283"/>
      <c r="UY267" s="283"/>
      <c r="UZ267" s="283"/>
      <c r="VA267" s="285"/>
      <c r="VB267" s="128">
        <v>4.6989999999999998</v>
      </c>
      <c r="VC267" s="129">
        <v>1.0564583413381048</v>
      </c>
      <c r="VD267" s="130">
        <f t="shared" si="1674"/>
        <v>4.9642977459477544</v>
      </c>
      <c r="VE267" s="128">
        <f>'[1]17% Управителю (Форма)'!CE9</f>
        <v>0.53200000000000003</v>
      </c>
      <c r="VF267" s="128">
        <f>'[1]17% Управителю (Форма)'!CE10</f>
        <v>0.20699999999999999</v>
      </c>
      <c r="VG267" s="128">
        <f>'[1]17% Управителю (Форма)'!CE11</f>
        <v>0.433</v>
      </c>
      <c r="VH267" s="128">
        <f>'[1]17% Управителю (Форма)'!CE12</f>
        <v>1.2E-2</v>
      </c>
      <c r="VI267" s="128">
        <f>'[1]17% Управителю (Форма)'!CE13</f>
        <v>0.23</v>
      </c>
      <c r="VJ267" s="128">
        <f t="shared" si="1660"/>
        <v>0.24298541850776412</v>
      </c>
      <c r="VK267" s="128">
        <f>'[1]17% Управителю (Форма)'!CE14</f>
        <v>2.5000000000000001E-2</v>
      </c>
      <c r="VL267" s="128">
        <v>0.42499999999999999</v>
      </c>
      <c r="VM267" s="131">
        <v>1.6E-2</v>
      </c>
      <c r="VN267" s="128">
        <f t="shared" si="1669"/>
        <v>6.0856427981266341E-4</v>
      </c>
      <c r="VO267" s="132">
        <v>2.9000000000000001E-2</v>
      </c>
      <c r="VP267" s="128">
        <v>3.5999999999999997E-2</v>
      </c>
      <c r="VQ267" s="128">
        <v>0.7</v>
      </c>
      <c r="VR267" s="128">
        <v>3.5999999999999997E-2</v>
      </c>
      <c r="VS267" s="128">
        <v>1E-3</v>
      </c>
      <c r="VT267" s="128">
        <v>0.23</v>
      </c>
      <c r="VU267" s="128">
        <v>0.38400000000000001</v>
      </c>
      <c r="VV267" s="128">
        <v>0.56000000000000005</v>
      </c>
    </row>
    <row r="268" spans="1:594" ht="23.1" customHeight="1" thickBot="1" x14ac:dyDescent="0.35">
      <c r="A268" s="275">
        <v>24</v>
      </c>
      <c r="B268" s="276" t="s">
        <v>235</v>
      </c>
      <c r="C268" s="277" t="s">
        <v>209</v>
      </c>
      <c r="D268" s="267">
        <v>6419.23</v>
      </c>
      <c r="E268" s="239">
        <v>45</v>
      </c>
      <c r="F268" s="240">
        <f t="shared" si="1426"/>
        <v>6374.23</v>
      </c>
      <c r="G268" s="287">
        <v>5929.12</v>
      </c>
      <c r="H268" s="268">
        <f>2237.4+2380</f>
        <v>4617.3999999999996</v>
      </c>
      <c r="I268" s="269">
        <v>3.1726999999999999</v>
      </c>
      <c r="J268" s="269">
        <v>3.6901999999999999</v>
      </c>
      <c r="K268" s="269">
        <f t="shared" si="1640"/>
        <v>2.3347999999999991</v>
      </c>
      <c r="L268" s="269">
        <f t="shared" si="1675"/>
        <v>2.5170999999999992</v>
      </c>
      <c r="M268" s="269">
        <v>0.66349999999999998</v>
      </c>
      <c r="N268" s="269">
        <v>0.18229999999999999</v>
      </c>
      <c r="O268" s="269">
        <v>0.65559999999999996</v>
      </c>
      <c r="P268" s="269">
        <v>9.9000000000000008E-3</v>
      </c>
      <c r="Q268" s="269">
        <v>0.1741</v>
      </c>
      <c r="R268" s="269">
        <v>1.6299999999999999E-2</v>
      </c>
      <c r="S268" s="269">
        <v>0.4098</v>
      </c>
      <c r="T268" s="269">
        <v>1.84E-2</v>
      </c>
      <c r="U268" s="269">
        <v>5.0000000000000001E-4</v>
      </c>
      <c r="V268" s="269">
        <v>0.12759999999999999</v>
      </c>
      <c r="W268" s="269">
        <v>7.5800000000000006E-2</v>
      </c>
      <c r="X268" s="269">
        <v>0.56399999999999995</v>
      </c>
      <c r="Y268" s="269">
        <v>0.14410000000000001</v>
      </c>
      <c r="Z268" s="269">
        <v>1E-4</v>
      </c>
      <c r="AA268" s="269">
        <v>0.3211</v>
      </c>
      <c r="AB268" s="269">
        <v>0.3271</v>
      </c>
      <c r="AC268" s="244">
        <v>445.1</v>
      </c>
      <c r="AD268" s="243">
        <f t="shared" si="1661"/>
        <v>97.922000000000011</v>
      </c>
      <c r="AE268" s="243">
        <f t="shared" si="1223"/>
        <v>0</v>
      </c>
      <c r="AF268" s="243">
        <f t="shared" si="1427"/>
        <v>0</v>
      </c>
      <c r="AG268" s="243">
        <f t="shared" si="1428"/>
        <v>0</v>
      </c>
      <c r="AH268" s="244">
        <v>11.9532123995833</v>
      </c>
      <c r="AI268" s="243">
        <f t="shared" si="1224"/>
        <v>63.057371866140002</v>
      </c>
      <c r="AJ268" s="243">
        <f t="shared" si="1429"/>
        <v>2.0325691261189496</v>
      </c>
      <c r="AK268" s="243">
        <f t="shared" si="1430"/>
        <v>53.787638551947524</v>
      </c>
      <c r="AL268" s="243">
        <f t="shared" si="1225"/>
        <v>30.901629213286171</v>
      </c>
      <c r="AM268" s="243">
        <f t="shared" si="1431"/>
        <v>778.72105617481134</v>
      </c>
      <c r="AN268" s="244">
        <v>1557.77</v>
      </c>
      <c r="AO268" s="244">
        <v>342.70940000000002</v>
      </c>
      <c r="AP268" s="243">
        <f t="shared" si="1432"/>
        <v>0</v>
      </c>
      <c r="AQ268" s="243">
        <f t="shared" si="1433"/>
        <v>0</v>
      </c>
      <c r="AR268" s="243">
        <f t="shared" si="1434"/>
        <v>0</v>
      </c>
      <c r="AS268" s="244">
        <v>179.24728073154199</v>
      </c>
      <c r="AT268" s="244" t="e">
        <f t="shared" si="1226"/>
        <v>#REF!</v>
      </c>
      <c r="AU268" s="243">
        <f t="shared" si="1227"/>
        <v>236.30262353483141</v>
      </c>
      <c r="AV268" s="243">
        <f t="shared" si="1435"/>
        <v>7.6168955794320929</v>
      </c>
      <c r="AW268" s="243">
        <f t="shared" si="1436"/>
        <v>201.56501496050188</v>
      </c>
      <c r="AX268" s="243">
        <f t="shared" si="1228"/>
        <v>115.80146521331868</v>
      </c>
      <c r="AY268" s="243">
        <f t="shared" si="1437"/>
        <v>2918.1969233756304</v>
      </c>
      <c r="AZ268" s="244">
        <v>511</v>
      </c>
      <c r="BA268" s="243">
        <f t="shared" si="1438"/>
        <v>2604.6521666666663</v>
      </c>
      <c r="BB268" s="243">
        <f t="shared" si="1439"/>
        <v>271.62801166666662</v>
      </c>
      <c r="BC268" s="243">
        <f t="shared" si="1440"/>
        <v>217.30240933333332</v>
      </c>
      <c r="BD268" s="243">
        <f t="shared" si="1441"/>
        <v>54.325602333333308</v>
      </c>
      <c r="BE268" s="244">
        <v>101.860504375</v>
      </c>
      <c r="BF268" s="243">
        <f t="shared" si="1442"/>
        <v>81.488403500000004</v>
      </c>
      <c r="BG268" s="243">
        <f t="shared" si="1443"/>
        <v>20.372100875000001</v>
      </c>
      <c r="BH268" s="243">
        <f t="shared" si="1229"/>
        <v>338.38218411096801</v>
      </c>
      <c r="BI268" s="243">
        <f t="shared" si="1444"/>
        <v>10.907292199121489</v>
      </c>
      <c r="BJ268" s="243">
        <f t="shared" si="1445"/>
        <v>288.63839504786915</v>
      </c>
      <c r="BK268" s="243">
        <f t="shared" si="1230"/>
        <v>165.82614334096505</v>
      </c>
      <c r="BL268" s="243">
        <f t="shared" si="1446"/>
        <v>4178.8188121923195</v>
      </c>
      <c r="BM268" s="244">
        <v>23.31</v>
      </c>
      <c r="BN268" s="243">
        <f t="shared" si="1447"/>
        <v>5.1281999999999996</v>
      </c>
      <c r="BO268" s="243">
        <f t="shared" si="1231"/>
        <v>0</v>
      </c>
      <c r="BP268" s="243">
        <f t="shared" si="1448"/>
        <v>0</v>
      </c>
      <c r="BQ268" s="243">
        <f t="shared" si="1449"/>
        <v>0</v>
      </c>
      <c r="BR268" s="244">
        <v>2.516374828075</v>
      </c>
      <c r="BS268" s="243">
        <f t="shared" si="1232"/>
        <v>3.5171194898102933</v>
      </c>
      <c r="BT268" s="243">
        <f t="shared" si="1450"/>
        <v>0.11336959147354392</v>
      </c>
      <c r="BU268" s="243">
        <f t="shared" si="1451"/>
        <v>3.0000862113872691</v>
      </c>
      <c r="BV268" s="243">
        <f t="shared" si="1233"/>
        <v>1.7235847158942648</v>
      </c>
      <c r="BW268" s="243">
        <f t="shared" si="1452"/>
        <v>43.434334840535463</v>
      </c>
      <c r="BX268" s="244">
        <v>755.72</v>
      </c>
      <c r="BY268" s="243">
        <f t="shared" si="1234"/>
        <v>85.866388267389027</v>
      </c>
      <c r="BZ268" s="243">
        <f t="shared" si="1453"/>
        <v>2.7677869311479282</v>
      </c>
      <c r="CA268" s="243">
        <f t="shared" si="1454"/>
        <v>73.243621153318912</v>
      </c>
      <c r="CB268" s="243">
        <f t="shared" si="1235"/>
        <v>42.079319413369461</v>
      </c>
      <c r="CC268" s="243">
        <f t="shared" si="1455"/>
        <v>1060.3988492169103</v>
      </c>
      <c r="CD268" s="245">
        <f>205.44+343.18</f>
        <v>548.62</v>
      </c>
      <c r="CE268" s="243">
        <f t="shared" si="1236"/>
        <v>97.865740000000002</v>
      </c>
      <c r="CF268" s="243">
        <f t="shared" si="1456"/>
        <v>3.1545698106647233</v>
      </c>
      <c r="CG268" s="243">
        <f t="shared" si="1457"/>
        <v>83.479011160080901</v>
      </c>
      <c r="CH268" s="243">
        <f t="shared" si="1237"/>
        <v>32.324286999999998</v>
      </c>
      <c r="CI268" s="243">
        <f t="shared" si="1641"/>
        <v>814.57203240000001</v>
      </c>
      <c r="CJ268" s="245">
        <f>783.54+783.54</f>
        <v>1567.08</v>
      </c>
      <c r="CK268" s="243">
        <f t="shared" si="1238"/>
        <v>97.865740000000002</v>
      </c>
      <c r="CL268" s="243">
        <f t="shared" si="1459"/>
        <v>3.1545698106647233</v>
      </c>
      <c r="CM268" s="243">
        <f t="shared" si="1460"/>
        <v>83.479011160080901</v>
      </c>
      <c r="CN268" s="243">
        <f t="shared" si="1239"/>
        <v>83.247287</v>
      </c>
      <c r="CO268" s="243">
        <f t="shared" si="1642"/>
        <v>2097.8316323999998</v>
      </c>
      <c r="CP268" s="244">
        <v>70.599999999999994</v>
      </c>
      <c r="CQ268" s="243">
        <f t="shared" si="1240"/>
        <v>8.0217104373017314</v>
      </c>
      <c r="CR268" s="243">
        <f t="shared" si="1595"/>
        <v>0.25856899028614261</v>
      </c>
      <c r="CS268" s="243">
        <f t="shared" si="1462"/>
        <v>6.8424808836927884</v>
      </c>
      <c r="CT268" s="243">
        <f t="shared" si="1241"/>
        <v>3.9310855218650866</v>
      </c>
      <c r="CU268" s="243">
        <f t="shared" si="1463"/>
        <v>99.063355151000181</v>
      </c>
      <c r="CV268" s="245">
        <f>82.66+82.66</f>
        <v>165.32</v>
      </c>
      <c r="CW268" s="243">
        <f t="shared" si="1242"/>
        <v>9.1426999999999996</v>
      </c>
      <c r="CX268" s="243">
        <f t="shared" si="1596"/>
        <v>0.2947025732188237</v>
      </c>
      <c r="CY268" s="243">
        <f t="shared" si="1464"/>
        <v>7.7986796537099874</v>
      </c>
      <c r="CZ268" s="243">
        <f t="shared" si="1243"/>
        <v>8.7231349999999992</v>
      </c>
      <c r="DA268" s="243">
        <f t="shared" si="1465"/>
        <v>219.823002</v>
      </c>
      <c r="DB268" s="244">
        <v>62.67</v>
      </c>
      <c r="DC268" s="243">
        <f t="shared" si="1466"/>
        <v>13.7874</v>
      </c>
      <c r="DD268" s="243">
        <f t="shared" si="1244"/>
        <v>0</v>
      </c>
      <c r="DE268" s="244">
        <v>2.5871835638749898</v>
      </c>
      <c r="DF268" s="244">
        <v>0.1355673549375</v>
      </c>
      <c r="DG268" s="243">
        <f t="shared" si="1245"/>
        <v>8.996604009243125</v>
      </c>
      <c r="DH268" s="243">
        <f t="shared" si="1246"/>
        <v>4.4088377464027815</v>
      </c>
      <c r="DI268" s="243">
        <f t="shared" si="1467"/>
        <v>111.10271120935009</v>
      </c>
      <c r="DJ268" s="244">
        <v>184.63</v>
      </c>
      <c r="DK268" s="243">
        <f t="shared" si="1468"/>
        <v>40.618600000000001</v>
      </c>
      <c r="DL268" s="243">
        <f t="shared" si="1247"/>
        <v>0</v>
      </c>
      <c r="DM268" s="244">
        <v>7.8349829297499998</v>
      </c>
      <c r="DN268" s="244">
        <v>8.6435106808333302</v>
      </c>
      <c r="DO268" s="243">
        <f t="shared" si="1248"/>
        <v>27.465506371028741</v>
      </c>
      <c r="DP268" s="243">
        <f t="shared" si="1249"/>
        <v>13.459629999080605</v>
      </c>
      <c r="DQ268" s="243">
        <f t="shared" si="1469"/>
        <v>339.18267597683126</v>
      </c>
      <c r="DR268" s="244">
        <v>44.55</v>
      </c>
      <c r="DS268" s="243">
        <f t="shared" si="1470"/>
        <v>9.8010000000000002</v>
      </c>
      <c r="DT268" s="243">
        <f t="shared" si="1250"/>
        <v>0</v>
      </c>
      <c r="DU268" s="244">
        <v>1.88456495923999</v>
      </c>
      <c r="DV268" s="244">
        <v>0</v>
      </c>
      <c r="DW268" s="243">
        <f t="shared" si="1251"/>
        <v>6.3895951612053112</v>
      </c>
      <c r="DX268" s="243">
        <f t="shared" si="1252"/>
        <v>3.1312580060222652</v>
      </c>
      <c r="DY268" s="243">
        <f t="shared" si="1253"/>
        <v>78.907701751761081</v>
      </c>
      <c r="DZ268" s="244">
        <v>296.56</v>
      </c>
      <c r="EA268" s="243">
        <f t="shared" si="1471"/>
        <v>65.243200000000002</v>
      </c>
      <c r="EB268" s="243">
        <f t="shared" si="1254"/>
        <v>0</v>
      </c>
      <c r="EC268" s="244">
        <v>12.270991271934999</v>
      </c>
      <c r="ED268" s="244">
        <v>9.9943104000000005E-2</v>
      </c>
      <c r="EE268" s="243">
        <f t="shared" si="1255"/>
        <v>42.514398853991196</v>
      </c>
      <c r="EF268" s="243">
        <f t="shared" si="1256"/>
        <v>20.834426661496309</v>
      </c>
      <c r="EG268" s="243">
        <f t="shared" si="1257"/>
        <v>525.02755186970694</v>
      </c>
      <c r="EH268" s="244">
        <v>12.26</v>
      </c>
      <c r="EI268" s="243">
        <f t="shared" si="1472"/>
        <v>2.6972</v>
      </c>
      <c r="EJ268" s="243">
        <f t="shared" si="1258"/>
        <v>0</v>
      </c>
      <c r="EK268" s="244">
        <v>0.51724721022499998</v>
      </c>
      <c r="EL268" s="244">
        <v>0</v>
      </c>
      <c r="EM268" s="243">
        <f t="shared" si="1259"/>
        <v>1.7582370353787049</v>
      </c>
      <c r="EN268" s="243">
        <f t="shared" si="1260"/>
        <v>0.86163421228018522</v>
      </c>
      <c r="EO268" s="243">
        <f t="shared" si="1473"/>
        <v>21.713182149460668</v>
      </c>
      <c r="EP268" s="244">
        <v>0</v>
      </c>
      <c r="EQ268" s="244">
        <v>739.41067999999996</v>
      </c>
      <c r="ER268" s="244">
        <v>0</v>
      </c>
      <c r="ES268" s="244">
        <v>0</v>
      </c>
      <c r="ET268" s="244">
        <v>0</v>
      </c>
      <c r="EU268" s="243">
        <f t="shared" si="1261"/>
        <v>84.0132913485605</v>
      </c>
      <c r="EV268" s="243">
        <f t="shared" si="1474"/>
        <v>2.7080548574276224</v>
      </c>
      <c r="EW268" s="243">
        <f t="shared" si="1475"/>
        <v>71.662938287511139</v>
      </c>
      <c r="EX268" s="243">
        <f t="shared" si="1262"/>
        <v>41.171198567428029</v>
      </c>
      <c r="EY268" s="243">
        <f t="shared" si="1476"/>
        <v>1037.5142038991862</v>
      </c>
      <c r="EZ268" s="245">
        <f t="shared" si="1477"/>
        <v>600.67000000000007</v>
      </c>
      <c r="FA268" s="245">
        <f t="shared" si="1477"/>
        <v>132.1474</v>
      </c>
      <c r="FB268" s="245">
        <f t="shared" si="1477"/>
        <v>0</v>
      </c>
      <c r="FC268" s="245">
        <f t="shared" si="1478"/>
        <v>0</v>
      </c>
      <c r="FD268" s="245">
        <f t="shared" si="1479"/>
        <v>0</v>
      </c>
      <c r="FE268" s="245">
        <f t="shared" si="1480"/>
        <v>33.973991074795805</v>
      </c>
      <c r="FF268" s="245">
        <f t="shared" si="1481"/>
        <v>171.13763277940757</v>
      </c>
      <c r="FG268" s="245">
        <f t="shared" si="1482"/>
        <v>5.51639020799868</v>
      </c>
      <c r="FH268" s="245">
        <f t="shared" si="1483"/>
        <v>145.97958751144162</v>
      </c>
      <c r="FI268" s="245">
        <f t="shared" si="1484"/>
        <v>83.866985192710175</v>
      </c>
      <c r="FJ268" s="245">
        <f t="shared" si="1484"/>
        <v>2113.4480268562966</v>
      </c>
      <c r="FK268" s="244">
        <f t="shared" si="1263"/>
        <v>83.92654018198013</v>
      </c>
      <c r="FL268" s="244">
        <v>9.5358980643684603</v>
      </c>
      <c r="FM268" s="243">
        <f t="shared" si="1485"/>
        <v>0.30737678120487227</v>
      </c>
      <c r="FN268" s="243">
        <f t="shared" si="1486"/>
        <v>8.1340757341313576</v>
      </c>
      <c r="FO268" s="244">
        <v>4.6731219032184201</v>
      </c>
      <c r="FP268" s="244">
        <f t="shared" si="1487"/>
        <v>117.7626721794804</v>
      </c>
      <c r="FQ268" s="244">
        <f t="shared" si="1264"/>
        <v>2.112880004581418</v>
      </c>
      <c r="FR268" s="244">
        <v>0.24006956919995601</v>
      </c>
      <c r="FS268" s="243">
        <f t="shared" si="1488"/>
        <v>7.738317979892319E-3</v>
      </c>
      <c r="FT268" s="243">
        <f t="shared" si="1489"/>
        <v>0.20477820171225336</v>
      </c>
      <c r="FU268" s="244">
        <v>0.117647478459998</v>
      </c>
      <c r="FV268" s="244">
        <f t="shared" si="1490"/>
        <v>2.9647164626896467</v>
      </c>
      <c r="FW268" s="270">
        <v>7.0201E-2</v>
      </c>
      <c r="FX268" s="243">
        <f t="shared" si="1491"/>
        <v>315.24920804102572</v>
      </c>
      <c r="FY268" s="243">
        <f t="shared" si="1492"/>
        <v>69.354825769025666</v>
      </c>
      <c r="FZ268" s="243">
        <f t="shared" si="1265"/>
        <v>0</v>
      </c>
      <c r="GA268" s="243">
        <f t="shared" si="1493"/>
        <v>0</v>
      </c>
      <c r="GB268" s="243">
        <f t="shared" si="1494"/>
        <v>0</v>
      </c>
      <c r="GC268" s="243">
        <f t="shared" si="1495"/>
        <v>5.4663788686598371</v>
      </c>
      <c r="GD268" s="243">
        <f t="shared" si="1266"/>
        <v>44.320565165260795</v>
      </c>
      <c r="GE268" s="243">
        <f t="shared" si="1496"/>
        <v>1.4286134949976395</v>
      </c>
      <c r="GF268" s="243">
        <f t="shared" si="1497"/>
        <v>37.805231473771094</v>
      </c>
      <c r="GG268" s="243">
        <f t="shared" si="1267"/>
        <v>21.719548892198603</v>
      </c>
      <c r="GH268" s="247">
        <f t="shared" si="1498"/>
        <v>547.33263208340475</v>
      </c>
      <c r="GI268" s="244">
        <v>696</v>
      </c>
      <c r="GJ268" s="244">
        <v>4095.88</v>
      </c>
      <c r="GK268" s="244">
        <v>901.09360000000004</v>
      </c>
      <c r="GL268" s="244">
        <v>2512.3038750853898</v>
      </c>
      <c r="GM268" s="244">
        <v>71.022008333333304</v>
      </c>
      <c r="GN268" s="271">
        <v>186.55</v>
      </c>
      <c r="GO268" s="243">
        <f t="shared" si="1499"/>
        <v>41.041000000000004</v>
      </c>
      <c r="GP268" s="243">
        <f t="shared" si="1268"/>
        <v>0</v>
      </c>
      <c r="GQ268" s="243">
        <f t="shared" si="1500"/>
        <v>0</v>
      </c>
      <c r="GR268" s="243">
        <f t="shared" si="1501"/>
        <v>0</v>
      </c>
      <c r="GS268" s="244">
        <v>3.7297657544999998</v>
      </c>
      <c r="GT268" s="244">
        <v>1.382042311325</v>
      </c>
      <c r="GU268" s="245"/>
      <c r="GV268" s="243">
        <f t="shared" si="1269"/>
        <v>26.440149351997878</v>
      </c>
      <c r="GW268" s="243">
        <f t="shared" si="1502"/>
        <v>0.85226246626530344</v>
      </c>
      <c r="GX268" s="243">
        <f t="shared" si="1503"/>
        <v>22.553321753145038</v>
      </c>
      <c r="GY268" s="243">
        <f t="shared" si="1270"/>
        <v>12.957147870891143</v>
      </c>
      <c r="GZ268" s="243">
        <f t="shared" si="1504"/>
        <v>326.52012634645683</v>
      </c>
      <c r="HA268" s="244">
        <v>0</v>
      </c>
      <c r="HB268" s="244">
        <v>44</v>
      </c>
      <c r="HC268" s="244">
        <v>0</v>
      </c>
      <c r="HD268" s="244">
        <v>0</v>
      </c>
      <c r="HE268" s="244">
        <v>227.17</v>
      </c>
      <c r="HF268" s="243">
        <f t="shared" si="1505"/>
        <v>49.977399999999996</v>
      </c>
      <c r="HG268" s="243">
        <f t="shared" si="1271"/>
        <v>0</v>
      </c>
      <c r="HH268" s="244">
        <v>9.7002944299100093</v>
      </c>
      <c r="HI268" s="244">
        <v>226.74549903166701</v>
      </c>
      <c r="HJ268" s="243">
        <f t="shared" si="1272"/>
        <v>58.355465729714737</v>
      </c>
      <c r="HK268" s="243">
        <f t="shared" si="1273"/>
        <v>28.597432959564589</v>
      </c>
      <c r="HL268" s="243">
        <f t="shared" si="1274"/>
        <v>720.65531058102761</v>
      </c>
      <c r="HM268" s="244">
        <v>76.77</v>
      </c>
      <c r="HN268" s="243">
        <f t="shared" si="1506"/>
        <v>16.889399999999998</v>
      </c>
      <c r="HO268" s="243">
        <f t="shared" si="1275"/>
        <v>0</v>
      </c>
      <c r="HP268" s="244">
        <v>3.31017369263501</v>
      </c>
      <c r="HQ268" s="244">
        <v>73.544233865246696</v>
      </c>
      <c r="HR268" s="243">
        <f t="shared" si="1276"/>
        <v>19.374113169845874</v>
      </c>
      <c r="HS268" s="243">
        <f t="shared" si="1277"/>
        <v>9.4943960363863802</v>
      </c>
      <c r="HT268" s="243">
        <f t="shared" si="1278"/>
        <v>239.25878011693675</v>
      </c>
      <c r="HU268" s="244">
        <v>73.34</v>
      </c>
      <c r="HV268" s="243">
        <f t="shared" si="1507"/>
        <v>16.134800000000002</v>
      </c>
      <c r="HW268" s="243">
        <f t="shared" si="1279"/>
        <v>0</v>
      </c>
      <c r="HX268" s="244">
        <v>2.995296255555</v>
      </c>
      <c r="HY268" s="244">
        <v>170.79637802199699</v>
      </c>
      <c r="HZ268" s="243">
        <f t="shared" si="1280"/>
        <v>29.912853038298397</v>
      </c>
      <c r="IA268" s="243">
        <f t="shared" si="1281"/>
        <v>14.658966365792521</v>
      </c>
      <c r="IB268" s="243">
        <f t="shared" si="1282"/>
        <v>369.40595241797149</v>
      </c>
      <c r="IC268" s="244">
        <v>59.46</v>
      </c>
      <c r="ID268" s="243">
        <f t="shared" si="1508"/>
        <v>13.081200000000001</v>
      </c>
      <c r="IE268" s="243">
        <f t="shared" si="1283"/>
        <v>0</v>
      </c>
      <c r="IF268" s="244">
        <v>2.6146803838799899</v>
      </c>
      <c r="IG268" s="244">
        <v>5.8556711754833302</v>
      </c>
      <c r="IH268" s="243">
        <f t="shared" si="1284"/>
        <v>9.2046913411579627</v>
      </c>
      <c r="II268" s="243">
        <f t="shared" si="1285"/>
        <v>4.5108121450260645</v>
      </c>
      <c r="IJ268" s="243">
        <f t="shared" si="1509"/>
        <v>113.67246605465681</v>
      </c>
      <c r="IK268" s="244">
        <v>30.77</v>
      </c>
      <c r="IL268" s="243">
        <f t="shared" si="1510"/>
        <v>6.7694000000000001</v>
      </c>
      <c r="IM268" s="243">
        <f t="shared" si="1286"/>
        <v>0</v>
      </c>
      <c r="IN268" s="244">
        <v>1.4133668686650001</v>
      </c>
      <c r="IO268" s="244">
        <v>62.657995117695997</v>
      </c>
      <c r="IP268" s="243">
        <f t="shared" si="1287"/>
        <v>11.545214022212098</v>
      </c>
      <c r="IQ268" s="243">
        <f t="shared" si="1288"/>
        <v>5.6577988004286546</v>
      </c>
      <c r="IR268" s="243">
        <f t="shared" si="1511"/>
        <v>142.5765297708021</v>
      </c>
      <c r="IS268" s="244">
        <v>0</v>
      </c>
      <c r="IT268" s="243">
        <f t="shared" si="1512"/>
        <v>0</v>
      </c>
      <c r="IU268" s="243">
        <f t="shared" si="1289"/>
        <v>0</v>
      </c>
      <c r="IV268" s="244">
        <v>0</v>
      </c>
      <c r="IW268" s="244">
        <v>0</v>
      </c>
      <c r="IX268" s="243">
        <f t="shared" si="1290"/>
        <v>0</v>
      </c>
      <c r="IY268" s="243">
        <f t="shared" si="1291"/>
        <v>0</v>
      </c>
      <c r="IZ268" s="243">
        <f t="shared" si="1513"/>
        <v>0</v>
      </c>
      <c r="JA268" s="244">
        <v>66.081625000000003</v>
      </c>
      <c r="JB268" s="243">
        <f t="shared" si="1514"/>
        <v>14.537957500000001</v>
      </c>
      <c r="JC268" s="244">
        <v>480.26320833333301</v>
      </c>
      <c r="JD268" s="243">
        <f t="shared" si="1292"/>
        <v>0</v>
      </c>
      <c r="JE268" s="243">
        <f t="shared" si="1293"/>
        <v>63.728602511765899</v>
      </c>
      <c r="JF268" s="243">
        <f t="shared" si="1294"/>
        <v>31.230569667254947</v>
      </c>
      <c r="JG268" s="243">
        <f t="shared" si="1515"/>
        <v>787.01035561482456</v>
      </c>
      <c r="JH268" s="244">
        <v>0</v>
      </c>
      <c r="JI268" s="243">
        <f t="shared" si="1516"/>
        <v>0</v>
      </c>
      <c r="JJ268" s="244">
        <v>0</v>
      </c>
      <c r="JK268" s="243">
        <f t="shared" si="1295"/>
        <v>0</v>
      </c>
      <c r="JL268" s="243">
        <f t="shared" si="1296"/>
        <v>0</v>
      </c>
      <c r="JM268" s="243">
        <f t="shared" si="1297"/>
        <v>0</v>
      </c>
      <c r="JN268" s="243">
        <f t="shared" si="1517"/>
        <v>0</v>
      </c>
      <c r="JO268" s="244">
        <v>17.979642857142899</v>
      </c>
      <c r="JP268" s="243">
        <f t="shared" si="1518"/>
        <v>3.955521428571438</v>
      </c>
      <c r="JQ268" s="244">
        <v>21.905095238095299</v>
      </c>
      <c r="JR268" s="243">
        <f t="shared" si="1298"/>
        <v>0</v>
      </c>
      <c r="JS268" s="243">
        <f t="shared" si="1299"/>
        <v>4.9812162520702614</v>
      </c>
      <c r="JT268" s="243">
        <f t="shared" si="1300"/>
        <v>2.4410737887939948</v>
      </c>
      <c r="JU268" s="243">
        <f t="shared" si="1519"/>
        <v>61.515059477608666</v>
      </c>
      <c r="JV268" s="244">
        <v>18.82</v>
      </c>
      <c r="JW268" s="243">
        <f t="shared" si="1520"/>
        <v>4.1404000000000005</v>
      </c>
      <c r="JX268" s="244">
        <v>38.612000000000002</v>
      </c>
      <c r="JY268" s="243">
        <f t="shared" si="1301"/>
        <v>0</v>
      </c>
      <c r="JZ268" s="243">
        <f t="shared" si="1302"/>
        <v>6.9959768233670996</v>
      </c>
      <c r="KA268" s="243">
        <f t="shared" si="1303"/>
        <v>3.4284188411683552</v>
      </c>
      <c r="KB268" s="243">
        <f t="shared" si="1521"/>
        <v>86.396154797442549</v>
      </c>
      <c r="KC268" s="244">
        <v>138.946666666667</v>
      </c>
      <c r="KD268" s="243">
        <f t="shared" si="1522"/>
        <v>30.568266666666741</v>
      </c>
      <c r="KE268" s="244">
        <v>69.493333333333297</v>
      </c>
      <c r="KF268" s="243">
        <f t="shared" si="1304"/>
        <v>0</v>
      </c>
      <c r="KG268" s="243">
        <f t="shared" si="1305"/>
        <v>27.156587922399417</v>
      </c>
      <c r="KH268" s="243">
        <f t="shared" si="1306"/>
        <v>13.308242729453324</v>
      </c>
      <c r="KI268" s="243">
        <f t="shared" si="1523"/>
        <v>335.36771678222368</v>
      </c>
      <c r="KJ268" s="244">
        <v>39.2191166666667</v>
      </c>
      <c r="KK268" s="243">
        <f t="shared" si="1524"/>
        <v>8.6282056666666733</v>
      </c>
      <c r="KL268" s="244">
        <v>38.015133333333303</v>
      </c>
      <c r="KM268" s="243">
        <f t="shared" si="1307"/>
        <v>0</v>
      </c>
      <c r="KN268" s="243">
        <f t="shared" si="1308"/>
        <v>9.7558605778138432</v>
      </c>
      <c r="KO268" s="243">
        <f t="shared" si="1309"/>
        <v>4.7809158122240261</v>
      </c>
      <c r="KP268" s="243">
        <f t="shared" si="1525"/>
        <v>120.47907846804546</v>
      </c>
      <c r="KQ268" s="243">
        <f t="shared" si="1526"/>
        <v>748.55705119047661</v>
      </c>
      <c r="KR268" s="243">
        <f t="shared" si="1526"/>
        <v>164.68255126190485</v>
      </c>
      <c r="KS268" s="243">
        <f t="shared" si="1527"/>
        <v>1207.9223590808301</v>
      </c>
      <c r="KT268" s="243">
        <f t="shared" si="1528"/>
        <v>0</v>
      </c>
      <c r="KU268" s="243">
        <f t="shared" si="1529"/>
        <v>0</v>
      </c>
      <c r="KV268" s="243">
        <f t="shared" si="1530"/>
        <v>0</v>
      </c>
      <c r="KW268" s="243">
        <f t="shared" si="1531"/>
        <v>241.01058138864559</v>
      </c>
      <c r="KX268" s="243">
        <f t="shared" si="1532"/>
        <v>7.7686502355101457</v>
      </c>
      <c r="KY268" s="243">
        <f t="shared" si="1533"/>
        <v>205.58088063749716</v>
      </c>
      <c r="KZ268" s="243">
        <f t="shared" si="1534"/>
        <v>118.10862714609286</v>
      </c>
      <c r="LA268" s="243">
        <f t="shared" si="1534"/>
        <v>2976.3374040815402</v>
      </c>
      <c r="LB268" s="244">
        <v>343.55</v>
      </c>
      <c r="LC268" s="243">
        <f t="shared" si="1535"/>
        <v>75.581000000000003</v>
      </c>
      <c r="LD268" s="243">
        <f t="shared" si="1310"/>
        <v>0</v>
      </c>
      <c r="LE268" s="243">
        <f t="shared" si="1536"/>
        <v>0</v>
      </c>
      <c r="LF268" s="243">
        <f t="shared" si="1537"/>
        <v>0</v>
      </c>
      <c r="LG268" s="244">
        <v>29.5888129741417</v>
      </c>
      <c r="LH268" s="243">
        <f t="shared" si="1311"/>
        <v>50.984425030577256</v>
      </c>
      <c r="LI268" s="243">
        <f t="shared" si="1538"/>
        <v>1.6434140079619066</v>
      </c>
      <c r="LJ268" s="243">
        <f t="shared" si="1539"/>
        <v>43.489472272093039</v>
      </c>
      <c r="LK268" s="243">
        <f t="shared" si="1312"/>
        <v>24.985211900235953</v>
      </c>
      <c r="LL268" s="243">
        <f t="shared" si="1540"/>
        <v>629.62733988594584</v>
      </c>
      <c r="LM268" s="243">
        <f t="shared" si="1313"/>
        <v>0.54166666784117723</v>
      </c>
      <c r="LN268" s="244">
        <v>6.1545228937110799E-2</v>
      </c>
      <c r="LO268" s="243">
        <f t="shared" si="1541"/>
        <v>1.9838272432769494E-3</v>
      </c>
      <c r="LP268" s="243">
        <f t="shared" si="1542"/>
        <v>5.2497787819218517E-2</v>
      </c>
      <c r="LQ268" s="243">
        <f t="shared" si="1314"/>
        <v>3.0160594838914402E-2</v>
      </c>
      <c r="LR268" s="243">
        <f t="shared" si="1543"/>
        <v>0.7600469899406429</v>
      </c>
      <c r="LS268" s="244">
        <v>1468.807438</v>
      </c>
      <c r="LT268" s="243">
        <f t="shared" si="1315"/>
        <v>166.88878124349884</v>
      </c>
      <c r="LU268" s="243">
        <f t="shared" si="1544"/>
        <v>5.3794342233489534</v>
      </c>
      <c r="LV268" s="243">
        <f t="shared" si="1545"/>
        <v>142.35533734193743</v>
      </c>
      <c r="LW268" s="243">
        <f t="shared" si="1316"/>
        <v>81.784810962174959</v>
      </c>
      <c r="LX268" s="243">
        <f t="shared" si="1546"/>
        <v>2060.9772362468088</v>
      </c>
      <c r="LY268" s="245">
        <f t="shared" si="1317"/>
        <v>1419.5888030781286</v>
      </c>
      <c r="LZ268" s="244">
        <v>161.29646343241501</v>
      </c>
      <c r="MA268" s="249">
        <f t="shared" si="1547"/>
        <v>5.1991734197369057</v>
      </c>
      <c r="MB268" s="249">
        <f t="shared" si="1548"/>
        <v>137.58511682388703</v>
      </c>
      <c r="MC268" s="249">
        <f t="shared" si="1318"/>
        <v>79.044263325527197</v>
      </c>
      <c r="MD268" s="247">
        <f t="shared" si="1549"/>
        <v>1991.9154358032852</v>
      </c>
      <c r="ME268" s="250">
        <f t="shared" si="1550"/>
        <v>19846.278967887058</v>
      </c>
      <c r="MF268" s="251">
        <f t="shared" si="1597"/>
        <v>5149.3226362624346</v>
      </c>
      <c r="MG268" s="252" t="e">
        <f t="shared" si="1551"/>
        <v>#REF!</v>
      </c>
      <c r="MH268" s="252" t="e">
        <f t="shared" si="1598"/>
        <v>#REF!</v>
      </c>
      <c r="MI268" s="252">
        <f t="shared" si="1552"/>
        <v>1468.807438</v>
      </c>
      <c r="MJ268" s="252">
        <f t="shared" si="1553"/>
        <v>1419.5888030781286</v>
      </c>
      <c r="MK268" s="252">
        <f t="shared" si="1599"/>
        <v>2604.6521666666663</v>
      </c>
      <c r="ML268" s="252">
        <f t="shared" si="1554"/>
        <v>755.72</v>
      </c>
      <c r="MM268" s="252">
        <f t="shared" si="1555"/>
        <v>70.599999999999994</v>
      </c>
      <c r="MN268" s="252">
        <f t="shared" si="1556"/>
        <v>739.41067999999996</v>
      </c>
      <c r="MO268" s="252">
        <f t="shared" si="1557"/>
        <v>83.92654018198013</v>
      </c>
      <c r="MP268" s="253">
        <f t="shared" si="1558"/>
        <v>2.112880004581418</v>
      </c>
      <c r="MQ268" s="254">
        <f t="shared" si="1600"/>
        <v>0</v>
      </c>
      <c r="MR268" s="255">
        <f t="shared" si="1559"/>
        <v>0</v>
      </c>
      <c r="MS268" s="255">
        <f t="shared" si="1601"/>
        <v>0</v>
      </c>
      <c r="MT268" s="255">
        <f t="shared" si="1602"/>
        <v>1691.0768003093096</v>
      </c>
      <c r="MU268" s="255">
        <f t="shared" si="1319"/>
        <v>54.509574257255352</v>
      </c>
      <c r="MV268" s="255">
        <f t="shared" si="1560"/>
        <v>1759.8261790530701</v>
      </c>
      <c r="MW268" s="255" t="e">
        <f t="shared" si="1320"/>
        <v>#REF!</v>
      </c>
      <c r="MX268" s="255" t="e">
        <f t="shared" si="1321"/>
        <v>#REF!</v>
      </c>
      <c r="MY268" s="256" t="e">
        <f t="shared" si="1561"/>
        <v>#REF!</v>
      </c>
      <c r="MZ268" s="254">
        <f t="shared" si="1562"/>
        <v>608.64291903337607</v>
      </c>
      <c r="NA268" s="255">
        <f t="shared" si="1322"/>
        <v>685.94056975061483</v>
      </c>
      <c r="NB268" s="255">
        <f t="shared" si="1563"/>
        <v>2.0325691261189496</v>
      </c>
      <c r="NC268" s="255">
        <f t="shared" si="1323"/>
        <v>2.5203857163874974</v>
      </c>
      <c r="ND268" s="255">
        <f t="shared" si="1564"/>
        <v>618.03258426572324</v>
      </c>
      <c r="NE268" s="255">
        <f t="shared" si="1630"/>
        <v>0.98480716798532086</v>
      </c>
      <c r="NF268" s="256">
        <f t="shared" si="1603"/>
        <v>3.2887734042919749E-3</v>
      </c>
      <c r="NG268" s="257">
        <f t="shared" si="1604"/>
        <v>1.1258598159511657</v>
      </c>
      <c r="NH268" s="254">
        <f t="shared" si="1565"/>
        <v>2146.3887182518124</v>
      </c>
      <c r="NI268" s="255">
        <f t="shared" si="1324"/>
        <v>2418.9800854697928</v>
      </c>
      <c r="NJ268" s="255" t="e">
        <f t="shared" si="1566"/>
        <v>#REF!</v>
      </c>
      <c r="NK268" s="255" t="e">
        <f t="shared" si="1325"/>
        <v>#REF!</v>
      </c>
      <c r="NL268" s="255">
        <f t="shared" si="1567"/>
        <v>2316.0293042663734</v>
      </c>
      <c r="NM268" s="255">
        <f t="shared" si="1605"/>
        <v>0.92675369620666503</v>
      </c>
      <c r="NN268" s="256" t="e">
        <f t="shared" si="1606"/>
        <v>#REF!</v>
      </c>
      <c r="NO268" s="257" t="e">
        <f t="shared" si="1631"/>
        <v>#REF!</v>
      </c>
      <c r="NP268" s="254">
        <f t="shared" si="1568"/>
        <v>352.13884195840035</v>
      </c>
      <c r="NQ268" s="255">
        <f t="shared" si="1326"/>
        <v>396.86047488711722</v>
      </c>
      <c r="NR268" s="255">
        <f t="shared" si="1569"/>
        <v>309.69810503245486</v>
      </c>
      <c r="NS268" s="255">
        <f t="shared" si="1327"/>
        <v>384.02565024024403</v>
      </c>
      <c r="NT268" s="255">
        <f t="shared" si="1570"/>
        <v>3316.5228668193013</v>
      </c>
      <c r="NU268" s="255">
        <f t="shared" si="1571"/>
        <v>0.10617711865684128</v>
      </c>
      <c r="NV268" s="256">
        <f t="shared" si="1572"/>
        <v>9.3380361742981033E-2</v>
      </c>
      <c r="NW268" s="257">
        <f t="shared" si="1328"/>
        <v>1.0358957808877343</v>
      </c>
      <c r="NX268" s="254">
        <f t="shared" si="1573"/>
        <v>32.098305177892463</v>
      </c>
      <c r="NY268" s="255">
        <f t="shared" si="1329"/>
        <v>36.174789935484803</v>
      </c>
      <c r="NZ268" s="255">
        <f t="shared" si="1574"/>
        <v>0.11336959147354392</v>
      </c>
      <c r="OA268" s="255">
        <f t="shared" si="1330"/>
        <v>0.14057829342719447</v>
      </c>
      <c r="OB268" s="255">
        <f t="shared" si="1575"/>
        <v>34.471694317885287</v>
      </c>
      <c r="OC268" s="255">
        <f t="shared" si="1607"/>
        <v>0.93114962327913731</v>
      </c>
      <c r="OD268" s="256">
        <f t="shared" si="1608"/>
        <v>3.2887734042919749E-3</v>
      </c>
      <c r="OE268" s="257">
        <f t="shared" si="1609"/>
        <v>1.1190453077734803</v>
      </c>
      <c r="OF268" s="254">
        <f t="shared" si="1576"/>
        <v>89.357217807049068</v>
      </c>
      <c r="OG268" s="255">
        <f t="shared" si="1331"/>
        <v>100.7055844685443</v>
      </c>
      <c r="OH268" s="255">
        <f t="shared" si="1577"/>
        <v>2.7677869311479282</v>
      </c>
      <c r="OI268" s="255">
        <f t="shared" si="1332"/>
        <v>3.4320557946234311</v>
      </c>
      <c r="OJ268" s="255">
        <f t="shared" si="1578"/>
        <v>841.58638826738911</v>
      </c>
      <c r="OK268" s="255">
        <f t="shared" si="1632"/>
        <v>0.10617711865684128</v>
      </c>
      <c r="OL268" s="256">
        <f t="shared" si="1643"/>
        <v>3.2887734042919741E-3</v>
      </c>
      <c r="OM268" s="257">
        <f t="shared" si="1644"/>
        <v>1.0142737996864488</v>
      </c>
      <c r="ON268" s="280">
        <f t="shared" si="1645"/>
        <v>1075.5347699783733</v>
      </c>
      <c r="OO268" s="254">
        <f t="shared" si="1579"/>
        <v>8.3478266781052017</v>
      </c>
      <c r="OP268" s="255">
        <f t="shared" si="1333"/>
        <v>9.408000666224563</v>
      </c>
      <c r="OQ268" s="255">
        <f t="shared" si="1580"/>
        <v>0.25856899028614261</v>
      </c>
      <c r="OR268" s="255">
        <f t="shared" si="1334"/>
        <v>0.32062554795481685</v>
      </c>
      <c r="OS268" s="255">
        <f t="shared" si="1581"/>
        <v>78.621710437301729</v>
      </c>
      <c r="OT268" s="255">
        <f t="shared" si="1657"/>
        <v>0.10617711865684128</v>
      </c>
      <c r="OU268" s="256">
        <f t="shared" si="1658"/>
        <v>3.2887734042919736E-3</v>
      </c>
      <c r="OV268" s="257">
        <f t="shared" si="1659"/>
        <v>1.0142737996864488</v>
      </c>
      <c r="OW268" s="280">
        <f>CU268*OV268</f>
        <v>100.4773656386931</v>
      </c>
      <c r="OX268" s="254">
        <f t="shared" si="1582"/>
        <v>910.91249676395887</v>
      </c>
      <c r="OY268" s="255">
        <f t="shared" si="1335"/>
        <v>1026.5983838529817</v>
      </c>
      <c r="OZ268" s="255">
        <f t="shared" si="1583"/>
        <v>5.51639020799868</v>
      </c>
      <c r="PA268" s="255">
        <f t="shared" si="1336"/>
        <v>6.8403238579183627</v>
      </c>
      <c r="PB268" s="255">
        <f t="shared" si="1584"/>
        <v>1677.3397038542037</v>
      </c>
      <c r="PC268" s="255">
        <f t="shared" si="1672"/>
        <v>0.54306977571141812</v>
      </c>
      <c r="PD268" s="259">
        <f t="shared" si="1337"/>
        <v>3.2887734042919736E-3</v>
      </c>
      <c r="PE268" s="257">
        <f t="shared" si="1673"/>
        <v>1.0697591671323803</v>
      </c>
      <c r="PF268" s="254">
        <f t="shared" si="1338"/>
        <v>9.9235723956402566</v>
      </c>
      <c r="PG268" s="255">
        <f t="shared" si="1339"/>
        <v>11.183866089886569</v>
      </c>
      <c r="PH268" s="255">
        <f t="shared" si="1585"/>
        <v>0.30737678120487227</v>
      </c>
      <c r="PI268" s="255">
        <f t="shared" si="1340"/>
        <v>0.38114720869404162</v>
      </c>
      <c r="PJ268" s="255">
        <f t="shared" si="1341"/>
        <v>93.462438237682861</v>
      </c>
      <c r="PK268" s="255">
        <f t="shared" si="1610"/>
        <v>0.10617711866668592</v>
      </c>
      <c r="PL268" s="259">
        <f t="shared" si="1611"/>
        <v>3.2887734045969055E-3</v>
      </c>
      <c r="PM268" s="257">
        <f t="shared" si="1612"/>
        <v>1.0142737996877724</v>
      </c>
      <c r="PN268" s="254">
        <f t="shared" si="1342"/>
        <v>0.2498294060889491</v>
      </c>
      <c r="PO268" s="255">
        <f t="shared" si="1343"/>
        <v>0.28155774066224565</v>
      </c>
      <c r="PP268" s="255">
        <f t="shared" si="1586"/>
        <v>7.738317979892319E-3</v>
      </c>
      <c r="PQ268" s="255">
        <f t="shared" si="1344"/>
        <v>9.5955142950664759E-3</v>
      </c>
      <c r="PR268" s="255">
        <f t="shared" si="1345"/>
        <v>2.3529495735632118</v>
      </c>
      <c r="PS268" s="255">
        <f t="shared" si="1613"/>
        <v>0.10617711866668589</v>
      </c>
      <c r="PT268" s="259">
        <f t="shared" si="1614"/>
        <v>3.2887734045969046E-3</v>
      </c>
      <c r="PU268" s="257">
        <f t="shared" si="1615"/>
        <v>1.0142737996877724</v>
      </c>
      <c r="PV268" s="254">
        <f t="shared" si="1346"/>
        <v>430.72641620805217</v>
      </c>
      <c r="PW268" s="255">
        <f t="shared" si="1347"/>
        <v>485.42867106647481</v>
      </c>
      <c r="PX268" s="255">
        <f t="shared" si="1348"/>
        <v>1.4286134949976395</v>
      </c>
      <c r="PY268" s="255">
        <f t="shared" si="1349"/>
        <v>1.7714807337970728</v>
      </c>
      <c r="PZ268" s="255">
        <f t="shared" si="1350"/>
        <v>434.390977843972</v>
      </c>
      <c r="QA268" s="255">
        <f t="shared" si="1587"/>
        <v>0.99156390942070605</v>
      </c>
      <c r="QB268" s="259">
        <f t="shared" si="1351"/>
        <v>3.2887734042919745E-3</v>
      </c>
      <c r="QC268" s="257">
        <f t="shared" si="1588"/>
        <v>1.1267179221134598</v>
      </c>
      <c r="QD268" s="254">
        <f t="shared" si="1352"/>
        <v>255.10605253883696</v>
      </c>
      <c r="QE268" s="255">
        <f t="shared" si="1353"/>
        <v>287.50452121126926</v>
      </c>
      <c r="QF268" s="255">
        <f t="shared" si="1354"/>
        <v>0.85226246626530344</v>
      </c>
      <c r="QG268" s="255">
        <f t="shared" si="1355"/>
        <v>1.0568054581689763</v>
      </c>
      <c r="QH268" s="255">
        <f t="shared" si="1356"/>
        <v>259.14295741782291</v>
      </c>
      <c r="QI268" s="255">
        <f t="shared" si="1616"/>
        <v>0.98442209304389028</v>
      </c>
      <c r="QJ268" s="259">
        <f t="shared" si="1617"/>
        <v>3.2887734042919736E-3</v>
      </c>
      <c r="QK268" s="257">
        <f t="shared" si="1618"/>
        <v>1.1258109114336041</v>
      </c>
      <c r="QL268" s="254">
        <f t="shared" si="1357"/>
        <v>1164.0482768301279</v>
      </c>
      <c r="QM268" s="255">
        <f t="shared" si="1358"/>
        <v>1311.8824079875542</v>
      </c>
      <c r="QN268" s="255">
        <f t="shared" si="1359"/>
        <v>7.7686502355101457</v>
      </c>
      <c r="QO268" s="255">
        <f t="shared" si="1360"/>
        <v>9.6331262920325802</v>
      </c>
      <c r="QP268" s="255">
        <f t="shared" si="1589"/>
        <v>2362.1725429218573</v>
      </c>
      <c r="QQ268" s="255">
        <f t="shared" si="1590"/>
        <v>0.49278715067540074</v>
      </c>
      <c r="QR268" s="259">
        <f t="shared" si="1361"/>
        <v>3.2887734042919741E-3</v>
      </c>
      <c r="QS268" s="257">
        <f t="shared" si="1591"/>
        <v>1.0633732737528059</v>
      </c>
      <c r="QT268" s="254">
        <f t="shared" si="1362"/>
        <v>472.18815617195355</v>
      </c>
      <c r="QU268" s="255">
        <f t="shared" si="1363"/>
        <v>532.15605200579171</v>
      </c>
      <c r="QV268" s="255">
        <f t="shared" si="1364"/>
        <v>1.6434140079619066</v>
      </c>
      <c r="QW268" s="255">
        <f t="shared" si="1365"/>
        <v>2.037833369872764</v>
      </c>
      <c r="QX268" s="255">
        <f t="shared" si="1366"/>
        <v>499.70423800471889</v>
      </c>
      <c r="QY268" s="255">
        <f t="shared" si="1619"/>
        <v>0.94493526422222285</v>
      </c>
      <c r="QZ268" s="259">
        <f t="shared" si="1620"/>
        <v>3.2887734042919749E-3</v>
      </c>
      <c r="RA268" s="257">
        <f t="shared" si="1621"/>
        <v>1.1207960841732525</v>
      </c>
      <c r="RB268" s="254">
        <f t="shared" si="1367"/>
        <v>6.4047301139446594E-2</v>
      </c>
      <c r="RC268" s="255">
        <f t="shared" si="1368"/>
        <v>7.2181308384156317E-2</v>
      </c>
      <c r="RD268" s="255">
        <f t="shared" si="1592"/>
        <v>1.9838272432769494E-3</v>
      </c>
      <c r="RE268" s="255">
        <f t="shared" si="1369"/>
        <v>2.4599457816634174E-3</v>
      </c>
      <c r="RF268" s="255">
        <f t="shared" si="1370"/>
        <v>0.60321189677828801</v>
      </c>
      <c r="RG268" s="255">
        <f t="shared" si="1622"/>
        <v>0.1061771186568413</v>
      </c>
      <c r="RH268" s="259">
        <f t="shared" si="1623"/>
        <v>3.2887734042919745E-3</v>
      </c>
      <c r="RI268" s="257">
        <f t="shared" si="1624"/>
        <v>1.0142737996864488</v>
      </c>
      <c r="RJ268" s="254">
        <f t="shared" si="1371"/>
        <v>173.67351155716366</v>
      </c>
      <c r="RK268" s="255">
        <f t="shared" si="1372"/>
        <v>195.73004752492346</v>
      </c>
      <c r="RL268" s="255">
        <f t="shared" si="1593"/>
        <v>5.3794342233489534</v>
      </c>
      <c r="RM268" s="255">
        <f t="shared" si="1373"/>
        <v>6.6704984369527018</v>
      </c>
      <c r="RN268" s="255">
        <f t="shared" si="1374"/>
        <v>1635.6962192434989</v>
      </c>
      <c r="RO268" s="255">
        <f t="shared" si="1625"/>
        <v>0.10617711865684129</v>
      </c>
      <c r="RP268" s="259">
        <f t="shared" si="1626"/>
        <v>3.2887734042919741E-3</v>
      </c>
      <c r="RQ268" s="257">
        <f t="shared" si="1627"/>
        <v>1.0142737996864488</v>
      </c>
      <c r="RR268" s="254">
        <f t="shared" si="1375"/>
        <v>167.85384252514217</v>
      </c>
      <c r="RS268" s="255">
        <f t="shared" si="1376"/>
        <v>189.17128052583521</v>
      </c>
      <c r="RT268" s="255">
        <f t="shared" si="1594"/>
        <v>5.1991734197369057</v>
      </c>
      <c r="RU268" s="255">
        <f t="shared" si="1377"/>
        <v>6.4469750404737631</v>
      </c>
      <c r="RV268" s="255">
        <f t="shared" si="1378"/>
        <v>1580.8852665105437</v>
      </c>
      <c r="RW268" s="255">
        <f t="shared" si="1633"/>
        <v>0.10617711865684129</v>
      </c>
      <c r="RX268" s="259">
        <f t="shared" si="1634"/>
        <v>3.2887734042919741E-3</v>
      </c>
      <c r="RY268" s="257">
        <f t="shared" si="1635"/>
        <v>1.0142737996864488</v>
      </c>
      <c r="RZ268" s="281">
        <f t="shared" si="1646"/>
        <v>2020.3476377262866</v>
      </c>
      <c r="SA268" s="242" t="e">
        <f t="shared" si="1379"/>
        <v>#REF!</v>
      </c>
      <c r="SB268" s="242">
        <f t="shared" si="1380"/>
        <v>0.20524424444789749</v>
      </c>
      <c r="SC268" s="242">
        <f t="shared" si="1381"/>
        <v>0.67913327394999856</v>
      </c>
      <c r="SD268" s="242">
        <f t="shared" si="1382"/>
        <v>1.1078548546957456E-2</v>
      </c>
      <c r="SE268" s="242">
        <f t="shared" si="1383"/>
        <v>0.17658506852541075</v>
      </c>
      <c r="SF268" s="262">
        <f t="shared" si="1647"/>
        <v>0.35381837986075504</v>
      </c>
      <c r="SG268" s="242">
        <f t="shared" si="1384"/>
        <v>1.6532662934889114E-2</v>
      </c>
      <c r="SH268" s="262">
        <f t="shared" si="1636"/>
        <v>2.788272121326605E-2</v>
      </c>
      <c r="SI268" s="242">
        <f t="shared" si="1385"/>
        <v>0.43838730669084947</v>
      </c>
      <c r="SJ268" s="242">
        <f t="shared" si="1386"/>
        <v>1.8662637914255011E-2</v>
      </c>
      <c r="SK268" s="242">
        <f t="shared" si="1387"/>
        <v>5.0713689984388619E-4</v>
      </c>
      <c r="SL268" s="242">
        <f t="shared" si="1388"/>
        <v>0.14376920686167746</v>
      </c>
      <c r="SM268" s="242">
        <f t="shared" si="1389"/>
        <v>8.53364670866672E-2</v>
      </c>
      <c r="SN268" s="242">
        <f t="shared" si="1390"/>
        <v>0.59974252639658243</v>
      </c>
      <c r="SO268" s="242">
        <f t="shared" si="1391"/>
        <v>0.1615067157293657</v>
      </c>
      <c r="SP268" s="242">
        <f t="shared" si="1392"/>
        <v>1.0142737996864489E-4</v>
      </c>
      <c r="SQ268" s="242">
        <f t="shared" si="1393"/>
        <v>0.32568331707931869</v>
      </c>
      <c r="SR268" s="242">
        <f t="shared" si="1394"/>
        <v>0.33176895987743743</v>
      </c>
      <c r="SS268" s="242" t="e">
        <f t="shared" si="1395"/>
        <v>#REF!</v>
      </c>
      <c r="ST268" s="242" t="e">
        <f t="shared" si="1396"/>
        <v>#REF!</v>
      </c>
      <c r="SU268" s="242" t="e">
        <f t="shared" si="1628"/>
        <v>#REF!</v>
      </c>
      <c r="SV268" s="242" t="e">
        <f t="shared" si="1629"/>
        <v>#REF!</v>
      </c>
      <c r="SW268" s="242" t="e">
        <f t="shared" si="1397"/>
        <v>#REF!</v>
      </c>
      <c r="SX268" s="242" t="e">
        <f t="shared" si="1397"/>
        <v>#REF!</v>
      </c>
      <c r="SY268" s="242" t="e">
        <f t="shared" si="1397"/>
        <v>#REF!</v>
      </c>
      <c r="SZ268" s="263" t="e">
        <f t="shared" si="1222"/>
        <v>#REF!</v>
      </c>
      <c r="TA268" s="264">
        <f t="shared" si="1398"/>
        <v>4229.3016049999997</v>
      </c>
      <c r="TB268" s="264">
        <f t="shared" si="1399"/>
        <v>1162.0221289999999</v>
      </c>
      <c r="TC268" s="264">
        <f t="shared" si="1400"/>
        <v>4178.9451879999997</v>
      </c>
      <c r="TD268" s="264">
        <f t="shared" si="1401"/>
        <v>63.104877000000002</v>
      </c>
      <c r="TE268" s="264">
        <f t="shared" si="1401"/>
        <v>1032.2597920000001</v>
      </c>
      <c r="TF268" s="264">
        <f t="shared" si="1648"/>
        <v>96.644655999999983</v>
      </c>
      <c r="TG268" s="264">
        <f t="shared" si="1403"/>
        <v>2612.1594539999996</v>
      </c>
      <c r="TH268" s="264">
        <f t="shared" si="1404"/>
        <v>117.28583199999998</v>
      </c>
      <c r="TI268" s="264">
        <f t="shared" si="1405"/>
        <v>3.1871149999999999</v>
      </c>
      <c r="TJ268" s="264">
        <f t="shared" si="1406"/>
        <v>813.35174799999993</v>
      </c>
      <c r="TK268" s="264">
        <f t="shared" si="1407"/>
        <v>483.16663399999999</v>
      </c>
      <c r="TL268" s="264">
        <f t="shared" si="1408"/>
        <v>3595.0657199999996</v>
      </c>
      <c r="TM268" s="264">
        <f t="shared" si="1409"/>
        <v>918.52654299999995</v>
      </c>
      <c r="TN268" s="264">
        <f t="shared" si="1410"/>
        <v>0.63742299999999996</v>
      </c>
      <c r="TO268" s="264">
        <f t="shared" si="1411"/>
        <v>2046.7652529999998</v>
      </c>
      <c r="TP268" s="264">
        <f t="shared" si="1411"/>
        <v>1939.415152</v>
      </c>
      <c r="TQ268" s="264"/>
      <c r="TR268" s="264"/>
      <c r="TS268" s="264" t="e">
        <f t="shared" si="1412"/>
        <v>#REF!</v>
      </c>
      <c r="TT268" s="264">
        <f t="shared" si="1413"/>
        <v>1308.2740202871216</v>
      </c>
      <c r="TU268" s="264">
        <f t="shared" si="1414"/>
        <v>4328.9516888102989</v>
      </c>
      <c r="TV268" s="264">
        <f t="shared" si="1415"/>
        <v>70.617216504472623</v>
      </c>
      <c r="TW268" s="264">
        <f t="shared" si="1415"/>
        <v>1046.9940614953834</v>
      </c>
      <c r="TX268" s="264">
        <f t="shared" si="1416"/>
        <v>98.024142460509736</v>
      </c>
      <c r="TY268" s="264">
        <f t="shared" si="1417"/>
        <v>2794.3815219280132</v>
      </c>
      <c r="TZ268" s="264">
        <f t="shared" si="1418"/>
        <v>118.95994647218171</v>
      </c>
      <c r="UA268" s="264">
        <f t="shared" si="1419"/>
        <v>3.2326072410918942</v>
      </c>
      <c r="UB268" s="264">
        <f t="shared" si="1420"/>
        <v>916.4179914539103</v>
      </c>
      <c r="UC268" s="264">
        <f t="shared" si="1421"/>
        <v>543.95426859784664</v>
      </c>
      <c r="UD268" s="264">
        <f t="shared" si="1422"/>
        <v>3822.8968040328873</v>
      </c>
      <c r="UE268" s="264">
        <f t="shared" si="1423"/>
        <v>1029.4809526035947</v>
      </c>
      <c r="UF268" s="264">
        <f t="shared" si="1424"/>
        <v>0.64652144821753532</v>
      </c>
      <c r="UG268" s="264">
        <f t="shared" si="1425"/>
        <v>2075.9803702265053</v>
      </c>
      <c r="UH268" s="264">
        <f t="shared" si="1425"/>
        <v>1967.0979753885117</v>
      </c>
      <c r="UI268" s="191"/>
      <c r="UJ268" s="282" t="e">
        <f t="shared" si="1649"/>
        <v>#REF!</v>
      </c>
      <c r="UK268" s="282">
        <f t="shared" si="1650"/>
        <v>952.20720000000006</v>
      </c>
      <c r="UL268" s="283" t="e">
        <f t="shared" si="1651"/>
        <v>#REF!</v>
      </c>
      <c r="UM268" s="284">
        <f>825.48+825.48</f>
        <v>1650.96</v>
      </c>
      <c r="UN268" s="282">
        <f t="shared" si="1652"/>
        <v>1733.508</v>
      </c>
      <c r="UO268" s="283">
        <f t="shared" si="1653"/>
        <v>1.8205155348541788</v>
      </c>
      <c r="UP268" s="283" t="e">
        <f t="shared" si="1656"/>
        <v>#REF!</v>
      </c>
      <c r="UQ268" s="283" t="e">
        <f t="shared" si="1654"/>
        <v>#REF!</v>
      </c>
      <c r="UR268" s="285" t="e">
        <f t="shared" si="1655"/>
        <v>#REF!</v>
      </c>
      <c r="US268" s="293" t="e">
        <f t="shared" si="1662"/>
        <v>#REF!</v>
      </c>
      <c r="UT268" s="282">
        <f t="shared" si="1663"/>
        <v>88.955999999999989</v>
      </c>
      <c r="UU268" s="283" t="e">
        <f t="shared" si="1664"/>
        <v>#REF!</v>
      </c>
      <c r="UV268" s="290">
        <f>75.55+75.55</f>
        <v>151.1</v>
      </c>
      <c r="UW268" s="282">
        <f t="shared" si="1665"/>
        <v>158.655</v>
      </c>
      <c r="UX268" s="283">
        <f t="shared" si="1666"/>
        <v>1.6985925626152256</v>
      </c>
      <c r="UY268" s="283" t="e">
        <f t="shared" si="1670"/>
        <v>#REF!</v>
      </c>
      <c r="UZ268" s="283" t="e">
        <f t="shared" si="1667"/>
        <v>#REF!</v>
      </c>
      <c r="VA268" s="285" t="e">
        <f t="shared" si="1668"/>
        <v>#REF!</v>
      </c>
      <c r="VB268" s="128">
        <v>4.6580000000000004</v>
      </c>
      <c r="VC268" s="129">
        <v>1.0541113209040334</v>
      </c>
      <c r="VD268" s="130">
        <f t="shared" si="1674"/>
        <v>4.9100505327709882</v>
      </c>
      <c r="VE268" s="128">
        <f>'[1]17% Управителю (Форма)'!CF9</f>
        <v>0.53</v>
      </c>
      <c r="VF268" s="128">
        <f>'[1]17% Управителю (Форма)'!CF10</f>
        <v>0.246</v>
      </c>
      <c r="VG268" s="128">
        <f>'[1]17% Управителю (Форма)'!CF11</f>
        <v>0.4</v>
      </c>
      <c r="VH268" s="128">
        <f>'[1]17% Управителю (Форма)'!CF12</f>
        <v>1.2999999999999999E-2</v>
      </c>
      <c r="VI268" s="128">
        <f>'[1]17% Управителю (Форма)'!CF13</f>
        <v>0.28899999999999998</v>
      </c>
      <c r="VJ268" s="128">
        <f t="shared" si="1660"/>
        <v>0.30463817174126562</v>
      </c>
      <c r="VK268" s="128">
        <f>'[1]17% Управителю (Форма)'!CF14</f>
        <v>2.8000000000000001E-2</v>
      </c>
      <c r="VL268" s="128">
        <v>0.48399999999999999</v>
      </c>
      <c r="VM268" s="131">
        <v>1.2999999999999999E-2</v>
      </c>
      <c r="VN268" s="128">
        <f t="shared" si="1669"/>
        <v>5.0713689984388619E-4</v>
      </c>
      <c r="VO268" s="132">
        <v>2.8000000000000001E-2</v>
      </c>
      <c r="VP268" s="128">
        <v>3.6999999999999998E-2</v>
      </c>
      <c r="VQ268" s="128">
        <v>0.74</v>
      </c>
      <c r="VR268" s="128">
        <v>4.2000000000000003E-2</v>
      </c>
      <c r="VS268" s="128">
        <v>1E-3</v>
      </c>
      <c r="VT268" s="128">
        <v>0.22</v>
      </c>
      <c r="VU268" s="128">
        <v>0.246</v>
      </c>
      <c r="VV268" s="128">
        <v>0.56399999999999995</v>
      </c>
    </row>
    <row r="269" spans="1:594" ht="23.1" customHeight="1" thickBot="1" x14ac:dyDescent="0.35">
      <c r="A269" s="275">
        <v>25</v>
      </c>
      <c r="B269" s="276" t="s">
        <v>236</v>
      </c>
      <c r="C269" s="277" t="s">
        <v>209</v>
      </c>
      <c r="D269" s="267">
        <v>6059.5</v>
      </c>
      <c r="E269" s="239">
        <v>80.5</v>
      </c>
      <c r="F269" s="240">
        <f t="shared" si="1426"/>
        <v>5979</v>
      </c>
      <c r="G269" s="287">
        <v>5386.6</v>
      </c>
      <c r="H269" s="268">
        <f>3838.5</f>
        <v>3838.5</v>
      </c>
      <c r="I269" s="269">
        <v>3.3776999999999999</v>
      </c>
      <c r="J269" s="269">
        <v>3.9746999999999999</v>
      </c>
      <c r="K269" s="269">
        <f t="shared" si="1640"/>
        <v>2.4490000000000003</v>
      </c>
      <c r="L269" s="269">
        <f t="shared" si="1675"/>
        <v>2.7909000000000002</v>
      </c>
      <c r="M269" s="269">
        <v>0.72619999999999996</v>
      </c>
      <c r="N269" s="269">
        <v>0.34189999999999998</v>
      </c>
      <c r="O269" s="269">
        <v>0.58679999999999999</v>
      </c>
      <c r="P269" s="269">
        <v>1.6E-2</v>
      </c>
      <c r="Q269" s="269">
        <v>0.30499999999999999</v>
      </c>
      <c r="R269" s="269">
        <v>0</v>
      </c>
      <c r="S269" s="269">
        <v>0.50919999999999999</v>
      </c>
      <c r="T269" s="269">
        <v>3.0599999999999999E-2</v>
      </c>
      <c r="U269" s="269">
        <v>6.9999999999999999E-4</v>
      </c>
      <c r="V269" s="269">
        <v>7.6700000000000004E-2</v>
      </c>
      <c r="W269" s="269">
        <v>0.1298</v>
      </c>
      <c r="X269" s="269">
        <v>0.6421</v>
      </c>
      <c r="Y269" s="269">
        <v>4.5100000000000001E-2</v>
      </c>
      <c r="Z269" s="269">
        <v>1E-4</v>
      </c>
      <c r="AA269" s="269">
        <v>0.27250000000000002</v>
      </c>
      <c r="AB269" s="269">
        <v>0.29199999999999998</v>
      </c>
      <c r="AC269" s="244">
        <v>793.89</v>
      </c>
      <c r="AD269" s="243">
        <f t="shared" si="1661"/>
        <v>174.6558</v>
      </c>
      <c r="AE269" s="243">
        <f t="shared" si="1223"/>
        <v>0</v>
      </c>
      <c r="AF269" s="243">
        <f t="shared" si="1427"/>
        <v>0</v>
      </c>
      <c r="AG269" s="243">
        <f t="shared" si="1428"/>
        <v>0</v>
      </c>
      <c r="AH269" s="244">
        <v>20.900535375</v>
      </c>
      <c r="AI269" s="243">
        <f t="shared" si="1224"/>
        <v>112.42283279925762</v>
      </c>
      <c r="AJ269" s="243">
        <f t="shared" si="1429"/>
        <v>3.6237980153008191</v>
      </c>
      <c r="AK269" s="243">
        <f t="shared" si="1430"/>
        <v>95.896142142256693</v>
      </c>
      <c r="AL269" s="243">
        <f t="shared" si="1225"/>
        <v>55.093458408712877</v>
      </c>
      <c r="AM269" s="243">
        <f t="shared" si="1431"/>
        <v>1388.3551518995644</v>
      </c>
      <c r="AN269" s="244">
        <v>1606.21</v>
      </c>
      <c r="AO269" s="244">
        <v>353.36619999999999</v>
      </c>
      <c r="AP269" s="243">
        <f t="shared" si="1432"/>
        <v>0</v>
      </c>
      <c r="AQ269" s="243">
        <f t="shared" si="1433"/>
        <v>0</v>
      </c>
      <c r="AR269" s="243">
        <f t="shared" si="1434"/>
        <v>0</v>
      </c>
      <c r="AS269" s="244">
        <v>191.17714335114201</v>
      </c>
      <c r="AT269" s="244" t="e">
        <f t="shared" si="1226"/>
        <v>#REF!</v>
      </c>
      <c r="AU269" s="243">
        <f t="shared" si="1227"/>
        <v>244.37281221560133</v>
      </c>
      <c r="AV269" s="243">
        <f t="shared" si="1435"/>
        <v>7.8770272003519874</v>
      </c>
      <c r="AW269" s="243">
        <f t="shared" si="1436"/>
        <v>208.44884755550348</v>
      </c>
      <c r="AX269" s="243">
        <f t="shared" si="1228"/>
        <v>119.75630777833717</v>
      </c>
      <c r="AY269" s="243">
        <f t="shared" si="1437"/>
        <v>3017.8589560140963</v>
      </c>
      <c r="AZ269" s="244">
        <v>429</v>
      </c>
      <c r="BA269" s="243">
        <f t="shared" si="1438"/>
        <v>2186.6844999999998</v>
      </c>
      <c r="BB269" s="243">
        <f t="shared" si="1439"/>
        <v>228.03995499999996</v>
      </c>
      <c r="BC269" s="243">
        <f t="shared" si="1440"/>
        <v>182.43196399999999</v>
      </c>
      <c r="BD269" s="243">
        <f t="shared" si="1441"/>
        <v>45.60799099999997</v>
      </c>
      <c r="BE269" s="244">
        <v>85.514983125000001</v>
      </c>
      <c r="BF269" s="243">
        <f t="shared" si="1442"/>
        <v>68.411986499999998</v>
      </c>
      <c r="BG269" s="243">
        <f t="shared" si="1443"/>
        <v>17.102996625000003</v>
      </c>
      <c r="BH269" s="243">
        <f t="shared" si="1229"/>
        <v>284.08210760001032</v>
      </c>
      <c r="BI269" s="243">
        <f t="shared" si="1444"/>
        <v>9.1570026485775315</v>
      </c>
      <c r="BJ269" s="243">
        <f t="shared" si="1445"/>
        <v>242.32068781905255</v>
      </c>
      <c r="BK269" s="243">
        <f t="shared" si="1230"/>
        <v>139.21607728625051</v>
      </c>
      <c r="BL269" s="243">
        <f t="shared" si="1446"/>
        <v>3508.245147613512</v>
      </c>
      <c r="BM269" s="244">
        <v>34.68</v>
      </c>
      <c r="BN269" s="243">
        <f t="shared" si="1447"/>
        <v>7.6295999999999999</v>
      </c>
      <c r="BO269" s="243">
        <f t="shared" si="1231"/>
        <v>0</v>
      </c>
      <c r="BP269" s="243">
        <f t="shared" si="1448"/>
        <v>0</v>
      </c>
      <c r="BQ269" s="243">
        <f t="shared" si="1449"/>
        <v>0</v>
      </c>
      <c r="BR269" s="244">
        <v>5.4667955440083302</v>
      </c>
      <c r="BS269" s="243">
        <f t="shared" si="1232"/>
        <v>5.4284477449295698</v>
      </c>
      <c r="BT269" s="243">
        <f t="shared" si="1450"/>
        <v>0.17497867358818131</v>
      </c>
      <c r="BU269" s="243">
        <f t="shared" si="1451"/>
        <v>4.6304401303345948</v>
      </c>
      <c r="BV269" s="243">
        <f t="shared" si="1233"/>
        <v>2.6602421644468954</v>
      </c>
      <c r="BW269" s="243">
        <f t="shared" si="1452"/>
        <v>67.038102544061744</v>
      </c>
      <c r="BX269" s="244">
        <v>1171.08</v>
      </c>
      <c r="BY269" s="243">
        <f t="shared" si="1234"/>
        <v>133.06040593364466</v>
      </c>
      <c r="BZ269" s="243">
        <f t="shared" si="1453"/>
        <v>4.2890222824971094</v>
      </c>
      <c r="CA269" s="243">
        <f t="shared" si="1454"/>
        <v>113.49989395573587</v>
      </c>
      <c r="CB269" s="243">
        <f t="shared" si="1235"/>
        <v>65.207020296682231</v>
      </c>
      <c r="CC269" s="243">
        <f t="shared" si="1455"/>
        <v>1643.2169114763922</v>
      </c>
      <c r="CD269" s="245">
        <f>343.18+343.18+343.18</f>
        <v>1029.54</v>
      </c>
      <c r="CE269" s="243">
        <f t="shared" si="1236"/>
        <v>151.65485999999999</v>
      </c>
      <c r="CF269" s="243">
        <f t="shared" si="1456"/>
        <v>4.888389368910766</v>
      </c>
      <c r="CG269" s="243">
        <f t="shared" si="1457"/>
        <v>129.36087491312594</v>
      </c>
      <c r="CH269" s="243">
        <f t="shared" si="1237"/>
        <v>59.059743000000005</v>
      </c>
      <c r="CI269" s="243">
        <f t="shared" si="1641"/>
        <v>1488.3055236</v>
      </c>
      <c r="CJ269" s="245">
        <f>1151.81+1151.81+1151.81</f>
        <v>3455.43</v>
      </c>
      <c r="CK269" s="243">
        <f t="shared" si="1238"/>
        <v>151.65485999999999</v>
      </c>
      <c r="CL269" s="243">
        <f t="shared" si="1459"/>
        <v>4.888389368910766</v>
      </c>
      <c r="CM269" s="243">
        <f t="shared" si="1460"/>
        <v>129.36087491312594</v>
      </c>
      <c r="CN269" s="243">
        <f t="shared" si="1239"/>
        <v>180.354243</v>
      </c>
      <c r="CO269" s="243">
        <f t="shared" si="1642"/>
        <v>4544.9269235999991</v>
      </c>
      <c r="CP269" s="244">
        <v>0</v>
      </c>
      <c r="CQ269" s="243">
        <f t="shared" si="1240"/>
        <v>0</v>
      </c>
      <c r="CR269" s="243">
        <f t="shared" si="1595"/>
        <v>0</v>
      </c>
      <c r="CS269" s="243">
        <f t="shared" si="1462"/>
        <v>0</v>
      </c>
      <c r="CT269" s="243">
        <f t="shared" si="1241"/>
        <v>0</v>
      </c>
      <c r="CU269" s="243">
        <f t="shared" si="1463"/>
        <v>0</v>
      </c>
      <c r="CV269" s="245"/>
      <c r="CW269" s="243">
        <f t="shared" si="1242"/>
        <v>0</v>
      </c>
      <c r="CX269" s="243">
        <f t="shared" si="1596"/>
        <v>0</v>
      </c>
      <c r="CY269" s="243">
        <f t="shared" si="1464"/>
        <v>0</v>
      </c>
      <c r="CZ269" s="243">
        <f t="shared" si="1243"/>
        <v>0</v>
      </c>
      <c r="DA269" s="243">
        <f t="shared" si="1465"/>
        <v>0</v>
      </c>
      <c r="DB269" s="244">
        <v>55.12</v>
      </c>
      <c r="DC269" s="243">
        <f t="shared" si="1466"/>
        <v>12.1264</v>
      </c>
      <c r="DD269" s="243">
        <f t="shared" si="1244"/>
        <v>0</v>
      </c>
      <c r="DE269" s="244">
        <v>2.2886791471149999</v>
      </c>
      <c r="DF269" s="244">
        <v>0.30614082312500002</v>
      </c>
      <c r="DG269" s="243">
        <f t="shared" si="1245"/>
        <v>7.9354963624526977</v>
      </c>
      <c r="DH269" s="243">
        <f t="shared" si="1246"/>
        <v>3.8888358166346353</v>
      </c>
      <c r="DI269" s="243">
        <f t="shared" si="1467"/>
        <v>97.998662579192811</v>
      </c>
      <c r="DJ269" s="244">
        <v>396.9</v>
      </c>
      <c r="DK269" s="243">
        <f t="shared" si="1468"/>
        <v>87.317999999999998</v>
      </c>
      <c r="DL269" s="243">
        <f t="shared" si="1247"/>
        <v>0</v>
      </c>
      <c r="DM269" s="244">
        <v>16.943290343714999</v>
      </c>
      <c r="DN269" s="244">
        <v>13.7933865659167</v>
      </c>
      <c r="DO269" s="243">
        <f t="shared" si="1248"/>
        <v>58.510160148772435</v>
      </c>
      <c r="DP269" s="243">
        <f t="shared" si="1249"/>
        <v>28.673241852920206</v>
      </c>
      <c r="DQ269" s="243">
        <f t="shared" si="1469"/>
        <v>722.56569469358919</v>
      </c>
      <c r="DR269" s="244">
        <v>62.35</v>
      </c>
      <c r="DS269" s="243">
        <f t="shared" si="1470"/>
        <v>13.717000000000001</v>
      </c>
      <c r="DT269" s="243">
        <f t="shared" si="1250"/>
        <v>0</v>
      </c>
      <c r="DU269" s="244">
        <v>2.6376859934499999</v>
      </c>
      <c r="DV269" s="244">
        <v>0</v>
      </c>
      <c r="DW269" s="243">
        <f t="shared" si="1251"/>
        <v>8.9425807520993406</v>
      </c>
      <c r="DX269" s="243">
        <f t="shared" si="1252"/>
        <v>4.382363337277468</v>
      </c>
      <c r="DY269" s="243">
        <f t="shared" si="1253"/>
        <v>110.43555609939219</v>
      </c>
      <c r="DZ269" s="244">
        <v>262.35000000000002</v>
      </c>
      <c r="EA269" s="243">
        <f t="shared" si="1471"/>
        <v>57.717000000000006</v>
      </c>
      <c r="EB269" s="243">
        <f t="shared" si="1254"/>
        <v>0</v>
      </c>
      <c r="EC269" s="244">
        <v>10.84708806149</v>
      </c>
      <c r="ED269" s="244">
        <v>0.13716149950000001</v>
      </c>
      <c r="EE269" s="243">
        <f t="shared" si="1255"/>
        <v>37.614692123019466</v>
      </c>
      <c r="EF269" s="243">
        <f t="shared" si="1256"/>
        <v>18.433297084200472</v>
      </c>
      <c r="EG269" s="243">
        <f t="shared" si="1257"/>
        <v>464.51908652185193</v>
      </c>
      <c r="EH269" s="244">
        <v>18.39</v>
      </c>
      <c r="EI269" s="243">
        <f t="shared" si="1472"/>
        <v>4.0457999999999998</v>
      </c>
      <c r="EJ269" s="243">
        <f t="shared" si="1258"/>
        <v>0</v>
      </c>
      <c r="EK269" s="244">
        <v>0.77588029046499996</v>
      </c>
      <c r="EL269" s="244">
        <v>0</v>
      </c>
      <c r="EM269" s="243">
        <f t="shared" si="1259"/>
        <v>2.6373566296506232</v>
      </c>
      <c r="EN269" s="243">
        <f t="shared" si="1260"/>
        <v>1.2924518460057812</v>
      </c>
      <c r="EO269" s="243">
        <f t="shared" si="1473"/>
        <v>32.569786519345683</v>
      </c>
      <c r="EP269" s="244">
        <v>0</v>
      </c>
      <c r="EQ269" s="244">
        <v>693.56399999999996</v>
      </c>
      <c r="ER269" s="244">
        <v>0</v>
      </c>
      <c r="ES269" s="244">
        <v>0</v>
      </c>
      <c r="ET269" s="244">
        <v>0</v>
      </c>
      <c r="EU269" s="243">
        <f t="shared" si="1261"/>
        <v>78.804101667659182</v>
      </c>
      <c r="EV269" s="243">
        <f t="shared" si="1474"/>
        <v>2.5401436710880767</v>
      </c>
      <c r="EW269" s="243">
        <f t="shared" si="1475"/>
        <v>67.219524243874019</v>
      </c>
      <c r="EX269" s="243">
        <f t="shared" si="1262"/>
        <v>38.61840508338296</v>
      </c>
      <c r="EY269" s="243">
        <f t="shared" si="1476"/>
        <v>973.18380810125052</v>
      </c>
      <c r="EZ269" s="245">
        <f t="shared" si="1477"/>
        <v>795.11</v>
      </c>
      <c r="FA269" s="245">
        <f t="shared" si="1477"/>
        <v>174.92419999999998</v>
      </c>
      <c r="FB269" s="245">
        <f t="shared" si="1477"/>
        <v>0</v>
      </c>
      <c r="FC269" s="245">
        <f t="shared" si="1478"/>
        <v>0</v>
      </c>
      <c r="FD269" s="245">
        <f t="shared" si="1479"/>
        <v>0</v>
      </c>
      <c r="FE269" s="245">
        <f t="shared" si="1480"/>
        <v>47.729312724776698</v>
      </c>
      <c r="FF269" s="245">
        <f t="shared" si="1481"/>
        <v>194.44438768365376</v>
      </c>
      <c r="FG269" s="245">
        <f t="shared" si="1482"/>
        <v>6.2676519407102189</v>
      </c>
      <c r="FH269" s="245">
        <f t="shared" si="1483"/>
        <v>165.86013869060642</v>
      </c>
      <c r="FI269" s="245">
        <f t="shared" si="1484"/>
        <v>95.288595020421525</v>
      </c>
      <c r="FJ269" s="245">
        <f t="shared" si="1484"/>
        <v>2401.2725945146221</v>
      </c>
      <c r="FK269" s="244">
        <f t="shared" si="1263"/>
        <v>132.36320028700698</v>
      </c>
      <c r="FL269" s="244">
        <v>15.0393663634128</v>
      </c>
      <c r="FM269" s="243">
        <f t="shared" si="1485"/>
        <v>0.48477364092427572</v>
      </c>
      <c r="FN269" s="243">
        <f t="shared" si="1486"/>
        <v>12.828508040626703</v>
      </c>
      <c r="FO269" s="244">
        <v>7.3701283181706403</v>
      </c>
      <c r="FP269" s="244">
        <f t="shared" si="1487"/>
        <v>185.72723396230847</v>
      </c>
      <c r="FQ269" s="244">
        <f t="shared" si="1264"/>
        <v>3.3484000072604272</v>
      </c>
      <c r="FR269" s="244">
        <v>0.38045177459634799</v>
      </c>
      <c r="FS269" s="243">
        <f t="shared" si="1488"/>
        <v>1.2263348568717301E-2</v>
      </c>
      <c r="FT269" s="243">
        <f t="shared" si="1489"/>
        <v>0.32452355581637782</v>
      </c>
      <c r="FU269" s="244">
        <v>0.186442588729817</v>
      </c>
      <c r="FV269" s="244">
        <f t="shared" si="1490"/>
        <v>4.6983532447039105</v>
      </c>
      <c r="FW269" s="270">
        <v>4.052E-2</v>
      </c>
      <c r="FX269" s="243">
        <f t="shared" si="1491"/>
        <v>179.02034926656242</v>
      </c>
      <c r="FY269" s="243">
        <f t="shared" si="1492"/>
        <v>39.384476838643735</v>
      </c>
      <c r="FZ269" s="243">
        <f t="shared" si="1265"/>
        <v>0</v>
      </c>
      <c r="GA269" s="243">
        <f t="shared" si="1493"/>
        <v>0</v>
      </c>
      <c r="GB269" s="243">
        <f t="shared" si="1494"/>
        <v>0</v>
      </c>
      <c r="GC269" s="243">
        <f t="shared" si="1495"/>
        <v>3.1551925436688451</v>
      </c>
      <c r="GD269" s="243">
        <f t="shared" si="1266"/>
        <v>25.174083768901518</v>
      </c>
      <c r="GE269" s="243">
        <f t="shared" si="1496"/>
        <v>0.81145255396343552</v>
      </c>
      <c r="GF269" s="243">
        <f t="shared" si="1497"/>
        <v>21.473373827132367</v>
      </c>
      <c r="GG269" s="243">
        <f t="shared" si="1267"/>
        <v>12.336705120888826</v>
      </c>
      <c r="GH269" s="247">
        <f t="shared" si="1498"/>
        <v>310.8849690463984</v>
      </c>
      <c r="GI269" s="244">
        <v>324</v>
      </c>
      <c r="GJ269" s="244">
        <v>4029.67</v>
      </c>
      <c r="GK269" s="244">
        <v>886.52739999999994</v>
      </c>
      <c r="GL269" s="244">
        <v>2471.6924217299702</v>
      </c>
      <c r="GM269" s="244">
        <v>71.022008333333304</v>
      </c>
      <c r="GN269" s="271">
        <v>301.38</v>
      </c>
      <c r="GO269" s="243">
        <f t="shared" si="1499"/>
        <v>66.303600000000003</v>
      </c>
      <c r="GP269" s="243">
        <f t="shared" si="1268"/>
        <v>0</v>
      </c>
      <c r="GQ269" s="243">
        <f t="shared" si="1500"/>
        <v>0</v>
      </c>
      <c r="GR269" s="243">
        <f t="shared" si="1501"/>
        <v>0</v>
      </c>
      <c r="GS269" s="244">
        <v>6.0352146734999996</v>
      </c>
      <c r="GT269" s="244">
        <v>2.2338671321416701</v>
      </c>
      <c r="GU269" s="245"/>
      <c r="GV269" s="243">
        <f t="shared" si="1269"/>
        <v>42.716480900451742</v>
      </c>
      <c r="GW269" s="243">
        <f t="shared" si="1502"/>
        <v>1.3769080075049893</v>
      </c>
      <c r="GX269" s="243">
        <f t="shared" si="1503"/>
        <v>36.436955218528915</v>
      </c>
      <c r="GY269" s="243">
        <f t="shared" si="1270"/>
        <v>20.933458135304672</v>
      </c>
      <c r="GZ269" s="243">
        <f t="shared" si="1504"/>
        <v>527.52314500967759</v>
      </c>
      <c r="HA269" s="244">
        <v>0</v>
      </c>
      <c r="HB269" s="244">
        <v>44</v>
      </c>
      <c r="HC269" s="244">
        <v>0</v>
      </c>
      <c r="HD269" s="244">
        <v>0</v>
      </c>
      <c r="HE269" s="244">
        <v>204.65</v>
      </c>
      <c r="HF269" s="243">
        <f t="shared" si="1505"/>
        <v>45.023000000000003</v>
      </c>
      <c r="HG269" s="243">
        <f t="shared" si="1271"/>
        <v>0</v>
      </c>
      <c r="HH269" s="244">
        <v>8.7209073509999993</v>
      </c>
      <c r="HI269" s="244">
        <v>197.64593607110001</v>
      </c>
      <c r="HJ269" s="243">
        <f t="shared" si="1272"/>
        <v>51.816141243689913</v>
      </c>
      <c r="HK269" s="243">
        <f t="shared" si="1273"/>
        <v>25.392799233289498</v>
      </c>
      <c r="HL269" s="243">
        <f t="shared" si="1274"/>
        <v>639.8985406788953</v>
      </c>
      <c r="HM269" s="244">
        <v>153.4</v>
      </c>
      <c r="HN269" s="243">
        <f t="shared" si="1506"/>
        <v>33.748000000000005</v>
      </c>
      <c r="HO269" s="243">
        <f t="shared" si="1275"/>
        <v>0</v>
      </c>
      <c r="HP269" s="244">
        <v>6.6135063432149996</v>
      </c>
      <c r="HQ269" s="244">
        <v>152.22937657806301</v>
      </c>
      <c r="HR269" s="243">
        <f t="shared" si="1276"/>
        <v>39.312162560068813</v>
      </c>
      <c r="HS269" s="243">
        <f t="shared" si="1277"/>
        <v>19.265152274067347</v>
      </c>
      <c r="HT269" s="243">
        <f t="shared" si="1278"/>
        <v>485.48183730649708</v>
      </c>
      <c r="HU269" s="244">
        <v>102.69</v>
      </c>
      <c r="HV269" s="243">
        <f t="shared" si="1507"/>
        <v>22.591799999999999</v>
      </c>
      <c r="HW269" s="243">
        <f t="shared" si="1279"/>
        <v>0</v>
      </c>
      <c r="HX269" s="244">
        <v>4.1943357401699997</v>
      </c>
      <c r="HY269" s="244">
        <v>239.82244836288999</v>
      </c>
      <c r="HZ269" s="243">
        <f t="shared" si="1280"/>
        <v>41.960429271675181</v>
      </c>
      <c r="IA269" s="243">
        <f t="shared" si="1281"/>
        <v>20.562950668736761</v>
      </c>
      <c r="IB269" s="243">
        <f t="shared" si="1282"/>
        <v>518.18635685216623</v>
      </c>
      <c r="IC269" s="244">
        <v>45.51</v>
      </c>
      <c r="ID269" s="243">
        <f t="shared" si="1508"/>
        <v>10.0122</v>
      </c>
      <c r="IE269" s="243">
        <f t="shared" si="1283"/>
        <v>0</v>
      </c>
      <c r="IF269" s="244">
        <v>1.99925190249999</v>
      </c>
      <c r="IG269" s="244">
        <v>4.5306206463433298</v>
      </c>
      <c r="IH269" s="243">
        <f t="shared" si="1284"/>
        <v>7.0504781589413712</v>
      </c>
      <c r="II269" s="243">
        <f t="shared" si="1285"/>
        <v>3.4551275353892343</v>
      </c>
      <c r="IJ269" s="243">
        <f t="shared" si="1509"/>
        <v>87.069213891808701</v>
      </c>
      <c r="IK269" s="244">
        <v>46.15</v>
      </c>
      <c r="IL269" s="243">
        <f t="shared" si="1510"/>
        <v>10.153</v>
      </c>
      <c r="IM269" s="243">
        <f t="shared" si="1286"/>
        <v>0</v>
      </c>
      <c r="IN269" s="244">
        <v>2.1200408278700098</v>
      </c>
      <c r="IO269" s="244">
        <v>93.986992676544205</v>
      </c>
      <c r="IP269" s="243">
        <f t="shared" si="1287"/>
        <v>17.317126862774309</v>
      </c>
      <c r="IQ269" s="243">
        <f t="shared" si="1288"/>
        <v>8.4863580183594252</v>
      </c>
      <c r="IR269" s="243">
        <f t="shared" si="1511"/>
        <v>213.85622206265751</v>
      </c>
      <c r="IS269" s="244">
        <v>3.49</v>
      </c>
      <c r="IT269" s="243">
        <f t="shared" si="1512"/>
        <v>0.76780000000000004</v>
      </c>
      <c r="IU269" s="243">
        <f t="shared" si="1289"/>
        <v>0</v>
      </c>
      <c r="IV269" s="244">
        <v>0.15285275682999999</v>
      </c>
      <c r="IW269" s="244">
        <v>0.36264947714928297</v>
      </c>
      <c r="IX269" s="243">
        <f t="shared" si="1290"/>
        <v>0.54235195964174643</v>
      </c>
      <c r="IY269" s="243">
        <f t="shared" si="1291"/>
        <v>0.2657827096810515</v>
      </c>
      <c r="IZ269" s="243">
        <f t="shared" si="1513"/>
        <v>6.6977242839624971</v>
      </c>
      <c r="JA269" s="244">
        <v>39.057949999999998</v>
      </c>
      <c r="JB269" s="243">
        <f t="shared" si="1514"/>
        <v>8.5927489999999995</v>
      </c>
      <c r="JC269" s="244">
        <v>283.86251666666698</v>
      </c>
      <c r="JD269" s="243">
        <f t="shared" si="1292"/>
        <v>0</v>
      </c>
      <c r="JE269" s="243">
        <f t="shared" si="1293"/>
        <v>37.66718161780117</v>
      </c>
      <c r="JF269" s="243">
        <f t="shared" si="1294"/>
        <v>18.459019864223407</v>
      </c>
      <c r="JG269" s="243">
        <f t="shared" si="1515"/>
        <v>465.16730057842983</v>
      </c>
      <c r="JH269" s="244">
        <v>0</v>
      </c>
      <c r="JI269" s="243">
        <f t="shared" si="1516"/>
        <v>0</v>
      </c>
      <c r="JJ269" s="244">
        <v>0</v>
      </c>
      <c r="JK269" s="243">
        <f t="shared" si="1295"/>
        <v>0</v>
      </c>
      <c r="JL269" s="243">
        <f t="shared" si="1296"/>
        <v>0</v>
      </c>
      <c r="JM269" s="243">
        <f t="shared" si="1297"/>
        <v>0</v>
      </c>
      <c r="JN269" s="243">
        <f t="shared" si="1517"/>
        <v>0</v>
      </c>
      <c r="JO269" s="244">
        <v>5.1964285714285703</v>
      </c>
      <c r="JP269" s="243">
        <f t="shared" si="1518"/>
        <v>1.1432142857142855</v>
      </c>
      <c r="JQ269" s="244">
        <v>6.3309523809523798</v>
      </c>
      <c r="JR269" s="243">
        <f t="shared" si="1298"/>
        <v>0</v>
      </c>
      <c r="JS269" s="243">
        <f t="shared" si="1299"/>
        <v>1.4396578763208807</v>
      </c>
      <c r="JT269" s="243">
        <f t="shared" si="1300"/>
        <v>0.70551265572080579</v>
      </c>
      <c r="JU269" s="243">
        <f t="shared" si="1519"/>
        <v>17.778918924164305</v>
      </c>
      <c r="JV269" s="244">
        <v>1.56833333333333</v>
      </c>
      <c r="JW269" s="243">
        <f t="shared" si="1520"/>
        <v>0.34503333333333258</v>
      </c>
      <c r="JX269" s="244">
        <v>3.2176666666666698</v>
      </c>
      <c r="JY269" s="243">
        <f t="shared" si="1301"/>
        <v>0</v>
      </c>
      <c r="JZ269" s="243">
        <f t="shared" si="1302"/>
        <v>0.58299806861392489</v>
      </c>
      <c r="KA269" s="243">
        <f t="shared" si="1303"/>
        <v>0.28570157009736291</v>
      </c>
      <c r="KB269" s="243">
        <f t="shared" si="1521"/>
        <v>7.1996795664535442</v>
      </c>
      <c r="KC269" s="244">
        <v>208.42</v>
      </c>
      <c r="KD269" s="243">
        <f t="shared" si="1522"/>
        <v>45.852399999999996</v>
      </c>
      <c r="KE269" s="244">
        <v>104.24</v>
      </c>
      <c r="KF269" s="243">
        <f t="shared" si="1304"/>
        <v>0</v>
      </c>
      <c r="KG269" s="243">
        <f t="shared" si="1305"/>
        <v>40.734881883599058</v>
      </c>
      <c r="KH269" s="243">
        <f t="shared" si="1306"/>
        <v>19.962364094179954</v>
      </c>
      <c r="KI269" s="243">
        <f t="shared" si="1523"/>
        <v>503.05157517333481</v>
      </c>
      <c r="KJ269" s="244">
        <v>63.391905555555503</v>
      </c>
      <c r="KK269" s="243">
        <f t="shared" si="1524"/>
        <v>13.946219222222211</v>
      </c>
      <c r="KL269" s="244">
        <v>61.445844444444297</v>
      </c>
      <c r="KM269" s="243">
        <f t="shared" si="1307"/>
        <v>0</v>
      </c>
      <c r="KN269" s="243">
        <f t="shared" si="1308"/>
        <v>15.768906720114177</v>
      </c>
      <c r="KO269" s="243">
        <f t="shared" si="1309"/>
        <v>7.7276437971168113</v>
      </c>
      <c r="KP269" s="243">
        <f t="shared" si="1525"/>
        <v>194.73662368734361</v>
      </c>
      <c r="KQ269" s="243">
        <f t="shared" si="1526"/>
        <v>873.52461746031736</v>
      </c>
      <c r="KR269" s="243">
        <f t="shared" si="1526"/>
        <v>192.17541584126985</v>
      </c>
      <c r="KS269" s="243">
        <f t="shared" si="1527"/>
        <v>1171.475898892405</v>
      </c>
      <c r="KT269" s="243">
        <f t="shared" si="1528"/>
        <v>0</v>
      </c>
      <c r="KU269" s="243">
        <f t="shared" si="1529"/>
        <v>0</v>
      </c>
      <c r="KV269" s="243">
        <f t="shared" si="1530"/>
        <v>0</v>
      </c>
      <c r="KW269" s="243">
        <f t="shared" si="1531"/>
        <v>254.19231622324054</v>
      </c>
      <c r="KX269" s="243">
        <f t="shared" si="1532"/>
        <v>8.1935456356920753</v>
      </c>
      <c r="KY269" s="243">
        <f t="shared" si="1533"/>
        <v>216.82483781154377</v>
      </c>
      <c r="KZ269" s="243">
        <f t="shared" si="1534"/>
        <v>124.56841242086166</v>
      </c>
      <c r="LA269" s="243">
        <f t="shared" si="1534"/>
        <v>3139.1239930057136</v>
      </c>
      <c r="LB269" s="244">
        <v>101.19</v>
      </c>
      <c r="LC269" s="243">
        <f t="shared" si="1535"/>
        <v>22.261800000000001</v>
      </c>
      <c r="LD269" s="243">
        <f t="shared" si="1310"/>
        <v>0</v>
      </c>
      <c r="LE269" s="243">
        <f t="shared" si="1536"/>
        <v>0</v>
      </c>
      <c r="LF269" s="243">
        <f t="shared" si="1537"/>
        <v>0</v>
      </c>
      <c r="LG269" s="244">
        <v>9.0809352899500002</v>
      </c>
      <c r="LH269" s="243">
        <f t="shared" si="1311"/>
        <v>15.058629262882995</v>
      </c>
      <c r="LI269" s="243">
        <f t="shared" si="1538"/>
        <v>0.48539455444451834</v>
      </c>
      <c r="LJ269" s="243">
        <f t="shared" si="1539"/>
        <v>12.844939202337104</v>
      </c>
      <c r="LK269" s="243">
        <f t="shared" si="1312"/>
        <v>7.3795682276416485</v>
      </c>
      <c r="LL269" s="243">
        <f t="shared" si="1540"/>
        <v>185.96511933656953</v>
      </c>
      <c r="LM269" s="243">
        <f t="shared" si="1313"/>
        <v>0.54166666784117723</v>
      </c>
      <c r="LN269" s="244">
        <v>6.1545228937110799E-2</v>
      </c>
      <c r="LO269" s="243">
        <f t="shared" si="1541"/>
        <v>1.9838272432769494E-3</v>
      </c>
      <c r="LP269" s="243">
        <f t="shared" si="1542"/>
        <v>5.2497787819218517E-2</v>
      </c>
      <c r="LQ269" s="243">
        <f t="shared" si="1314"/>
        <v>3.0160594838914402E-2</v>
      </c>
      <c r="LR269" s="243">
        <f t="shared" si="1543"/>
        <v>0.7600469899406429</v>
      </c>
      <c r="LS269" s="244">
        <v>1176.81973266667</v>
      </c>
      <c r="LT269" s="243">
        <f t="shared" si="1315"/>
        <v>133.71256561409152</v>
      </c>
      <c r="LU269" s="243">
        <f t="shared" si="1544"/>
        <v>4.310043768051405</v>
      </c>
      <c r="LV269" s="243">
        <f t="shared" si="1545"/>
        <v>114.05618306408142</v>
      </c>
      <c r="LW269" s="243">
        <f t="shared" si="1316"/>
        <v>65.526614914038078</v>
      </c>
      <c r="LX269" s="243">
        <f t="shared" si="1546"/>
        <v>1651.2706958337594</v>
      </c>
      <c r="LY269" s="245">
        <f t="shared" si="1317"/>
        <v>1120.6402690965811</v>
      </c>
      <c r="LZ269" s="244">
        <v>127.329344802729</v>
      </c>
      <c r="MA269" s="249">
        <f t="shared" si="1547"/>
        <v>4.1042892755565745</v>
      </c>
      <c r="MB269" s="249">
        <f t="shared" si="1548"/>
        <v>108.61132604517989</v>
      </c>
      <c r="MC269" s="249">
        <f t="shared" si="1318"/>
        <v>62.3984806949655</v>
      </c>
      <c r="MD269" s="247">
        <f t="shared" si="1549"/>
        <v>1572.4417135131305</v>
      </c>
      <c r="ME269" s="250">
        <f t="shared" si="1550"/>
        <v>19604.382134004452</v>
      </c>
      <c r="MF269" s="251">
        <f t="shared" si="1597"/>
        <v>5715.7060594067925</v>
      </c>
      <c r="MG269" s="252" t="e">
        <f t="shared" si="1551"/>
        <v>#REF!</v>
      </c>
      <c r="MH269" s="252" t="e">
        <f t="shared" si="1598"/>
        <v>#REF!</v>
      </c>
      <c r="MI269" s="252">
        <f t="shared" si="1552"/>
        <v>1176.81973266667</v>
      </c>
      <c r="MJ269" s="252">
        <f t="shared" si="1553"/>
        <v>1120.6402690965811</v>
      </c>
      <c r="MK269" s="252">
        <f t="shared" si="1599"/>
        <v>2186.6844999999998</v>
      </c>
      <c r="ML269" s="252">
        <f t="shared" si="1554"/>
        <v>1171.08</v>
      </c>
      <c r="MM269" s="252">
        <f t="shared" si="1555"/>
        <v>0</v>
      </c>
      <c r="MN269" s="252">
        <f t="shared" si="1556"/>
        <v>693.56399999999996</v>
      </c>
      <c r="MO269" s="252">
        <f t="shared" si="1557"/>
        <v>132.36320028700698</v>
      </c>
      <c r="MP269" s="253">
        <f t="shared" si="1558"/>
        <v>3.3484000072604272</v>
      </c>
      <c r="MQ269" s="254">
        <f t="shared" si="1600"/>
        <v>0</v>
      </c>
      <c r="MR269" s="255">
        <f t="shared" si="1559"/>
        <v>0</v>
      </c>
      <c r="MS269" s="255">
        <f t="shared" si="1601"/>
        <v>0</v>
      </c>
      <c r="MT269" s="255">
        <f t="shared" si="1602"/>
        <v>1666.2798795839999</v>
      </c>
      <c r="MU269" s="255">
        <f t="shared" si="1319"/>
        <v>53.710279044063192</v>
      </c>
      <c r="MV269" s="255">
        <f t="shared" si="1560"/>
        <v>1734.0211592903238</v>
      </c>
      <c r="MW269" s="255" t="e">
        <f t="shared" si="1320"/>
        <v>#REF!</v>
      </c>
      <c r="MX269" s="255" t="e">
        <f t="shared" si="1321"/>
        <v>#REF!</v>
      </c>
      <c r="MY269" s="256" t="e">
        <f t="shared" si="1561"/>
        <v>#REF!</v>
      </c>
      <c r="MZ269" s="254">
        <f t="shared" si="1562"/>
        <v>1085.5390934135532</v>
      </c>
      <c r="NA269" s="255">
        <f t="shared" si="1322"/>
        <v>1223.4025582770746</v>
      </c>
      <c r="NB269" s="255">
        <f t="shared" si="1563"/>
        <v>3.6237980153008191</v>
      </c>
      <c r="NC269" s="255">
        <f t="shared" si="1323"/>
        <v>4.493509538973016</v>
      </c>
      <c r="ND269" s="255">
        <f t="shared" si="1564"/>
        <v>1101.8691681742573</v>
      </c>
      <c r="NE269" s="255">
        <f t="shared" si="1630"/>
        <v>0.98517966085958986</v>
      </c>
      <c r="NF269" s="256">
        <f t="shared" si="1603"/>
        <v>3.2887734042919754E-3</v>
      </c>
      <c r="NG269" s="257">
        <f t="shared" si="1604"/>
        <v>1.1259071225461981</v>
      </c>
      <c r="NH269" s="254">
        <f t="shared" si="1565"/>
        <v>2213.8837940177141</v>
      </c>
      <c r="NI269" s="255">
        <f t="shared" si="1324"/>
        <v>2495.0470358579637</v>
      </c>
      <c r="NJ269" s="255" t="e">
        <f t="shared" si="1566"/>
        <v>#REF!</v>
      </c>
      <c r="NK269" s="255" t="e">
        <f t="shared" si="1325"/>
        <v>#REF!</v>
      </c>
      <c r="NL269" s="255">
        <f t="shared" si="1567"/>
        <v>2395.1261555667429</v>
      </c>
      <c r="NM269" s="255">
        <f t="shared" si="1605"/>
        <v>0.92432867841729927</v>
      </c>
      <c r="NN269" s="256" t="e">
        <f t="shared" si="1606"/>
        <v>#REF!</v>
      </c>
      <c r="NO269" s="257" t="e">
        <f t="shared" si="1631"/>
        <v>#REF!</v>
      </c>
      <c r="NP269" s="254">
        <f t="shared" si="1568"/>
        <v>295.63123913924409</v>
      </c>
      <c r="NQ269" s="255">
        <f t="shared" si="1326"/>
        <v>333.17640650992809</v>
      </c>
      <c r="NR269" s="255">
        <f t="shared" si="1569"/>
        <v>260.00095314857754</v>
      </c>
      <c r="NS269" s="255">
        <f t="shared" si="1327"/>
        <v>322.40118190423613</v>
      </c>
      <c r="NT269" s="255">
        <f t="shared" si="1570"/>
        <v>2784.3215457250094</v>
      </c>
      <c r="NU269" s="255">
        <f t="shared" si="1571"/>
        <v>0.10617711865684129</v>
      </c>
      <c r="NV269" s="256">
        <f t="shared" si="1572"/>
        <v>9.3380361742981047E-2</v>
      </c>
      <c r="NW269" s="257">
        <f t="shared" si="1328"/>
        <v>1.0358957808877343</v>
      </c>
      <c r="NX269" s="254">
        <f t="shared" si="1573"/>
        <v>47.958736959008206</v>
      </c>
      <c r="NY269" s="255">
        <f t="shared" si="1329"/>
        <v>54.049496552802246</v>
      </c>
      <c r="NZ269" s="255">
        <f t="shared" si="1574"/>
        <v>0.17497867358818131</v>
      </c>
      <c r="OA269" s="255">
        <f t="shared" si="1330"/>
        <v>0.21697355524934483</v>
      </c>
      <c r="OB269" s="255">
        <f t="shared" si="1575"/>
        <v>53.204843288937894</v>
      </c>
      <c r="OC269" s="255">
        <f t="shared" si="1607"/>
        <v>0.90139795541846024</v>
      </c>
      <c r="OD269" s="256">
        <f t="shared" si="1608"/>
        <v>3.2887734042919749E-3</v>
      </c>
      <c r="OE269" s="257">
        <f t="shared" si="1609"/>
        <v>1.1152668459551744</v>
      </c>
      <c r="OF269" s="254">
        <f t="shared" si="1576"/>
        <v>138.46987062599777</v>
      </c>
      <c r="OG269" s="255">
        <f t="shared" si="1331"/>
        <v>156.05554419549949</v>
      </c>
      <c r="OH269" s="255">
        <f t="shared" si="1577"/>
        <v>4.2890222824971094</v>
      </c>
      <c r="OI269" s="255">
        <f t="shared" si="1332"/>
        <v>5.3183876302964155</v>
      </c>
      <c r="OJ269" s="255">
        <f t="shared" si="1578"/>
        <v>1304.1404059336446</v>
      </c>
      <c r="OK269" s="255">
        <f t="shared" si="1632"/>
        <v>0.1061771186568413</v>
      </c>
      <c r="OL269" s="256">
        <f t="shared" si="1643"/>
        <v>3.2887734042919741E-3</v>
      </c>
      <c r="OM269" s="257">
        <f t="shared" si="1644"/>
        <v>1.0142737996864488</v>
      </c>
      <c r="ON269" s="280">
        <f t="shared" si="1645"/>
        <v>1666.6718605121912</v>
      </c>
      <c r="OO269" s="254">
        <f t="shared" si="1579"/>
        <v>0</v>
      </c>
      <c r="OP269" s="255">
        <f t="shared" si="1333"/>
        <v>0</v>
      </c>
      <c r="OQ269" s="255">
        <f t="shared" si="1580"/>
        <v>0</v>
      </c>
      <c r="OR269" s="255">
        <f t="shared" si="1334"/>
        <v>0</v>
      </c>
      <c r="OS269" s="255">
        <f t="shared" si="1581"/>
        <v>0</v>
      </c>
      <c r="OT269" s="255"/>
      <c r="OU269" s="256"/>
      <c r="OV269" s="257"/>
      <c r="OW269" s="280"/>
      <c r="OX269" s="254">
        <f t="shared" si="1582"/>
        <v>1172.38356920254</v>
      </c>
      <c r="OY269" s="255">
        <f t="shared" si="1335"/>
        <v>1321.2762824912627</v>
      </c>
      <c r="OZ269" s="255">
        <f t="shared" si="1583"/>
        <v>6.2676519407102189</v>
      </c>
      <c r="PA269" s="255">
        <f t="shared" si="1336"/>
        <v>7.771888406480671</v>
      </c>
      <c r="PB269" s="255">
        <f t="shared" si="1584"/>
        <v>1905.7719004084304</v>
      </c>
      <c r="PC269" s="255">
        <f t="shared" si="1672"/>
        <v>0.6151751785989098</v>
      </c>
      <c r="PD269" s="259">
        <f t="shared" si="1337"/>
        <v>3.2887734042919741E-3</v>
      </c>
      <c r="PE269" s="257">
        <f t="shared" si="1673"/>
        <v>1.0789165532990916</v>
      </c>
      <c r="PF269" s="254">
        <f t="shared" si="1338"/>
        <v>15.650779809564577</v>
      </c>
      <c r="PG269" s="255">
        <f t="shared" si="1339"/>
        <v>17.638428845379277</v>
      </c>
      <c r="PH269" s="255">
        <f t="shared" si="1585"/>
        <v>0.48477364092427572</v>
      </c>
      <c r="PI269" s="255">
        <f t="shared" si="1340"/>
        <v>0.60111931474610192</v>
      </c>
      <c r="PJ269" s="255">
        <f t="shared" si="1341"/>
        <v>147.40256663675277</v>
      </c>
      <c r="PK269" s="255">
        <f t="shared" si="1610"/>
        <v>0.10617711866668592</v>
      </c>
      <c r="PL269" s="259">
        <f t="shared" si="1611"/>
        <v>3.2887734045969059E-3</v>
      </c>
      <c r="PM269" s="257">
        <f t="shared" si="1612"/>
        <v>1.0142737996877724</v>
      </c>
      <c r="PN269" s="254">
        <f t="shared" si="1342"/>
        <v>0.39591873809598094</v>
      </c>
      <c r="PO269" s="255">
        <f t="shared" si="1343"/>
        <v>0.44620041783417053</v>
      </c>
      <c r="PP269" s="255">
        <f t="shared" si="1586"/>
        <v>1.2263348568717301E-2</v>
      </c>
      <c r="PQ269" s="255">
        <f t="shared" si="1344"/>
        <v>1.5206552225209453E-2</v>
      </c>
      <c r="PR269" s="255">
        <f t="shared" si="1345"/>
        <v>3.72885178151104</v>
      </c>
      <c r="PS269" s="255">
        <f t="shared" si="1613"/>
        <v>0.10617711866668593</v>
      </c>
      <c r="PT269" s="259">
        <f t="shared" si="1614"/>
        <v>3.2887734045969059E-3</v>
      </c>
      <c r="PU269" s="257">
        <f t="shared" si="1615"/>
        <v>1.0142737996877724</v>
      </c>
      <c r="PV269" s="254">
        <f t="shared" si="1346"/>
        <v>244.60234217430764</v>
      </c>
      <c r="PW269" s="255">
        <f t="shared" si="1347"/>
        <v>275.66683963044471</v>
      </c>
      <c r="PX269" s="255">
        <f t="shared" si="1348"/>
        <v>0.81145255396343552</v>
      </c>
      <c r="PY269" s="255">
        <f t="shared" si="1349"/>
        <v>1.00620116691466</v>
      </c>
      <c r="PZ269" s="255">
        <f t="shared" si="1350"/>
        <v>246.73410241777651</v>
      </c>
      <c r="QA269" s="255">
        <f t="shared" si="1587"/>
        <v>0.99136009079174903</v>
      </c>
      <c r="QB269" s="259">
        <f t="shared" si="1351"/>
        <v>3.2887734042919745E-3</v>
      </c>
      <c r="QC269" s="257">
        <f t="shared" si="1588"/>
        <v>1.1266920371475821</v>
      </c>
      <c r="QD269" s="254">
        <f t="shared" si="1352"/>
        <v>412.13668536660526</v>
      </c>
      <c r="QE269" s="255">
        <f t="shared" si="1353"/>
        <v>464.47804440816412</v>
      </c>
      <c r="QF269" s="255">
        <f t="shared" si="1354"/>
        <v>1.3769080075049893</v>
      </c>
      <c r="QG269" s="255">
        <f t="shared" si="1355"/>
        <v>1.7073659293061867</v>
      </c>
      <c r="QH269" s="255">
        <f t="shared" si="1356"/>
        <v>418.66916270609335</v>
      </c>
      <c r="QI269" s="255">
        <f t="shared" si="1616"/>
        <v>0.98439704205281087</v>
      </c>
      <c r="QJ269" s="259">
        <f t="shared" si="1617"/>
        <v>3.2887734042919749E-3</v>
      </c>
      <c r="QK269" s="257">
        <f t="shared" si="1618"/>
        <v>1.1258077299577369</v>
      </c>
      <c r="QL269" s="254">
        <f t="shared" si="1357"/>
        <v>1330.2263354316706</v>
      </c>
      <c r="QM269" s="255">
        <f t="shared" si="1358"/>
        <v>1499.1650800314928</v>
      </c>
      <c r="QN269" s="255">
        <f t="shared" si="1359"/>
        <v>8.1935456356920753</v>
      </c>
      <c r="QO269" s="255">
        <f t="shared" si="1360"/>
        <v>10.159996588258172</v>
      </c>
      <c r="QP269" s="255">
        <f t="shared" si="1589"/>
        <v>2491.3682484172332</v>
      </c>
      <c r="QQ269" s="255">
        <f t="shared" si="1590"/>
        <v>0.5339340486003078</v>
      </c>
      <c r="QR269" s="259">
        <f t="shared" si="1361"/>
        <v>3.2887734042919736E-3</v>
      </c>
      <c r="QS269" s="257">
        <f t="shared" si="1591"/>
        <v>1.0685989297892693</v>
      </c>
      <c r="QT269" s="254">
        <f t="shared" si="1362"/>
        <v>139.12262582685125</v>
      </c>
      <c r="QU269" s="255">
        <f t="shared" si="1363"/>
        <v>156.79119930686136</v>
      </c>
      <c r="QV269" s="255">
        <f t="shared" si="1364"/>
        <v>0.48539455444451834</v>
      </c>
      <c r="QW269" s="255">
        <f t="shared" si="1365"/>
        <v>0.60188924751120276</v>
      </c>
      <c r="QX269" s="255">
        <f t="shared" si="1366"/>
        <v>147.59136455283294</v>
      </c>
      <c r="QY269" s="255">
        <f t="shared" si="1619"/>
        <v>0.9426203643306641</v>
      </c>
      <c r="QZ269" s="259">
        <f t="shared" si="1620"/>
        <v>3.2887734042919749E-3</v>
      </c>
      <c r="RA269" s="257">
        <f t="shared" si="1621"/>
        <v>1.1205020918870243</v>
      </c>
      <c r="RB269" s="254">
        <f t="shared" si="1367"/>
        <v>6.4047301139446594E-2</v>
      </c>
      <c r="RC269" s="255">
        <f t="shared" si="1368"/>
        <v>7.2181308384156317E-2</v>
      </c>
      <c r="RD269" s="255">
        <f t="shared" si="1592"/>
        <v>1.9838272432769494E-3</v>
      </c>
      <c r="RE269" s="255">
        <f t="shared" si="1369"/>
        <v>2.4599457816634174E-3</v>
      </c>
      <c r="RF269" s="255">
        <f t="shared" si="1370"/>
        <v>0.60321189677828801</v>
      </c>
      <c r="RG269" s="255">
        <f t="shared" si="1622"/>
        <v>0.1061771186568413</v>
      </c>
      <c r="RH269" s="259">
        <f t="shared" si="1623"/>
        <v>3.2887734042919745E-3</v>
      </c>
      <c r="RI269" s="257">
        <f t="shared" si="1624"/>
        <v>1.0142737996864488</v>
      </c>
      <c r="RJ269" s="254">
        <f t="shared" si="1371"/>
        <v>139.14854333817934</v>
      </c>
      <c r="RK269" s="255">
        <f t="shared" si="1372"/>
        <v>156.8204083421281</v>
      </c>
      <c r="RL269" s="255">
        <f t="shared" si="1593"/>
        <v>4.310043768051405</v>
      </c>
      <c r="RM269" s="255">
        <f t="shared" si="1373"/>
        <v>5.344454272383742</v>
      </c>
      <c r="RN269" s="255">
        <f t="shared" si="1374"/>
        <v>1310.5322982807613</v>
      </c>
      <c r="RO269" s="255">
        <f t="shared" si="1625"/>
        <v>0.1061771186568413</v>
      </c>
      <c r="RP269" s="259">
        <f t="shared" si="1626"/>
        <v>3.2887734042919745E-3</v>
      </c>
      <c r="RQ269" s="257">
        <f t="shared" si="1627"/>
        <v>1.0142737996864488</v>
      </c>
      <c r="RR269" s="254">
        <f t="shared" si="1375"/>
        <v>132.50581777511945</v>
      </c>
      <c r="RS269" s="255">
        <f t="shared" si="1376"/>
        <v>149.33405663255962</v>
      </c>
      <c r="RT269" s="255">
        <f t="shared" si="1594"/>
        <v>4.1042892755565745</v>
      </c>
      <c r="RU269" s="255">
        <f t="shared" si="1377"/>
        <v>5.0893187016901527</v>
      </c>
      <c r="RV269" s="255">
        <f t="shared" si="1378"/>
        <v>1247.9696138993099</v>
      </c>
      <c r="RW269" s="255">
        <f t="shared" si="1633"/>
        <v>0.1061771186568413</v>
      </c>
      <c r="RX269" s="259">
        <f t="shared" si="1634"/>
        <v>3.2887734042919745E-3</v>
      </c>
      <c r="RY269" s="257">
        <f t="shared" si="1635"/>
        <v>1.0142737996864488</v>
      </c>
      <c r="RZ269" s="281">
        <f t="shared" si="1646"/>
        <v>1594.8864315504331</v>
      </c>
      <c r="SA269" s="242" t="e">
        <f t="shared" si="1379"/>
        <v>#REF!</v>
      </c>
      <c r="SB269" s="242">
        <f t="shared" si="1380"/>
        <v>0.38494764519854507</v>
      </c>
      <c r="SC269" s="242">
        <f t="shared" si="1381"/>
        <v>0.60786364422492245</v>
      </c>
      <c r="SD269" s="242">
        <f t="shared" si="1382"/>
        <v>1.7844269535282793E-2</v>
      </c>
      <c r="SE269" s="242">
        <f t="shared" si="1383"/>
        <v>0.30935350890436686</v>
      </c>
      <c r="SF269" s="262">
        <f t="shared" si="1647"/>
        <v>0.84374687624846822</v>
      </c>
      <c r="SG269" s="242">
        <f t="shared" si="1384"/>
        <v>0</v>
      </c>
      <c r="SH269" s="262">
        <f t="shared" si="1636"/>
        <v>0</v>
      </c>
      <c r="SI269" s="242">
        <f t="shared" si="1385"/>
        <v>0.54938430893989743</v>
      </c>
      <c r="SJ269" s="242">
        <f t="shared" si="1386"/>
        <v>3.1036778270445833E-2</v>
      </c>
      <c r="SK269" s="242">
        <f t="shared" si="1387"/>
        <v>7.0999165978144073E-4</v>
      </c>
      <c r="SL269" s="242">
        <f t="shared" si="1388"/>
        <v>8.6417279249219561E-2</v>
      </c>
      <c r="SM269" s="242">
        <f t="shared" si="1389"/>
        <v>0.14612984334851425</v>
      </c>
      <c r="SN269" s="242">
        <f t="shared" si="1390"/>
        <v>0.68614737281768978</v>
      </c>
      <c r="SO269" s="242">
        <f t="shared" si="1391"/>
        <v>5.0534644344104797E-2</v>
      </c>
      <c r="SP269" s="242">
        <f t="shared" si="1392"/>
        <v>1.0142737996864489E-4</v>
      </c>
      <c r="SQ269" s="242">
        <f t="shared" si="1393"/>
        <v>0.27638961041455734</v>
      </c>
      <c r="SR269" s="242">
        <f t="shared" si="1394"/>
        <v>0.29616794950844305</v>
      </c>
      <c r="SS269" s="242" t="e">
        <f t="shared" si="1395"/>
        <v>#REF!</v>
      </c>
      <c r="ST269" s="242" t="e">
        <f t="shared" si="1396"/>
        <v>#REF!</v>
      </c>
      <c r="SU269" s="242" t="e">
        <f t="shared" si="1628"/>
        <v>#REF!</v>
      </c>
      <c r="SV269" s="242" t="e">
        <f t="shared" si="1629"/>
        <v>#REF!</v>
      </c>
      <c r="SW269" s="242" t="e">
        <f t="shared" si="1397"/>
        <v>#REF!</v>
      </c>
      <c r="SX269" s="242" t="e">
        <f t="shared" si="1397"/>
        <v>#REF!</v>
      </c>
      <c r="SY269" s="242" t="e">
        <f t="shared" si="1397"/>
        <v>#REF!</v>
      </c>
      <c r="SZ269" s="263" t="e">
        <f t="shared" si="1222"/>
        <v>#REF!</v>
      </c>
      <c r="TA269" s="264">
        <f t="shared" si="1398"/>
        <v>4341.9497999999994</v>
      </c>
      <c r="TB269" s="264">
        <f t="shared" si="1399"/>
        <v>2044.2201</v>
      </c>
      <c r="TC269" s="264">
        <f t="shared" si="1400"/>
        <v>3508.4771999999998</v>
      </c>
      <c r="TD269" s="264">
        <f t="shared" si="1401"/>
        <v>95.664000000000001</v>
      </c>
      <c r="TE269" s="264">
        <f t="shared" si="1401"/>
        <v>1642.913</v>
      </c>
      <c r="TF269" s="264">
        <f t="shared" si="1648"/>
        <v>0</v>
      </c>
      <c r="TG269" s="264">
        <f t="shared" si="1403"/>
        <v>3044.5068000000001</v>
      </c>
      <c r="TH269" s="264">
        <f t="shared" si="1404"/>
        <v>182.95739999999998</v>
      </c>
      <c r="TI269" s="264">
        <f t="shared" si="1405"/>
        <v>4.1852999999999998</v>
      </c>
      <c r="TJ269" s="264">
        <f t="shared" si="1406"/>
        <v>458.58930000000004</v>
      </c>
      <c r="TK269" s="264">
        <f t="shared" si="1407"/>
        <v>776.07420000000002</v>
      </c>
      <c r="TL269" s="264">
        <f t="shared" si="1408"/>
        <v>3839.1159000000002</v>
      </c>
      <c r="TM269" s="264">
        <f t="shared" si="1409"/>
        <v>269.65289999999999</v>
      </c>
      <c r="TN269" s="264">
        <f t="shared" si="1410"/>
        <v>0.59789999999999999</v>
      </c>
      <c r="TO269" s="264">
        <f t="shared" si="1411"/>
        <v>1629.2775000000001</v>
      </c>
      <c r="TP269" s="264">
        <f t="shared" si="1411"/>
        <v>1572.8872000000001</v>
      </c>
      <c r="TQ269" s="264"/>
      <c r="TR269" s="264"/>
      <c r="TS269" s="264" t="e">
        <f t="shared" si="1412"/>
        <v>#REF!</v>
      </c>
      <c r="TT269" s="264">
        <f t="shared" si="1413"/>
        <v>2301.6019706421012</v>
      </c>
      <c r="TU269" s="264">
        <f t="shared" si="1414"/>
        <v>3634.4167288208114</v>
      </c>
      <c r="TV269" s="264">
        <f t="shared" si="1415"/>
        <v>106.69088755145582</v>
      </c>
      <c r="TW269" s="264">
        <f t="shared" si="1415"/>
        <v>1666.3636110642626</v>
      </c>
      <c r="TX269" s="264">
        <f t="shared" si="1416"/>
        <v>0</v>
      </c>
      <c r="TY269" s="264">
        <f t="shared" si="1417"/>
        <v>3284.7687831516469</v>
      </c>
      <c r="TZ269" s="264">
        <f t="shared" si="1418"/>
        <v>185.56889727899565</v>
      </c>
      <c r="UA269" s="264">
        <f t="shared" si="1419"/>
        <v>4.2450401338332338</v>
      </c>
      <c r="UB269" s="264">
        <f t="shared" si="1420"/>
        <v>516.68891263108378</v>
      </c>
      <c r="UC269" s="264">
        <f t="shared" si="1421"/>
        <v>873.71033338076677</v>
      </c>
      <c r="UD269" s="264">
        <f t="shared" si="1422"/>
        <v>4102.4751420769671</v>
      </c>
      <c r="UE269" s="264">
        <f t="shared" si="1423"/>
        <v>302.14663853340261</v>
      </c>
      <c r="UF269" s="264">
        <f t="shared" si="1424"/>
        <v>0.6064343048325278</v>
      </c>
      <c r="UG269" s="264">
        <f t="shared" si="1425"/>
        <v>1652.5334806686383</v>
      </c>
      <c r="UH269" s="264">
        <f t="shared" si="1425"/>
        <v>1595.3382768221795</v>
      </c>
      <c r="UI269" s="191"/>
      <c r="UJ269" s="282" t="e">
        <f t="shared" si="1649"/>
        <v>#REF!</v>
      </c>
      <c r="UK269" s="282">
        <f t="shared" si="1650"/>
        <v>1475.5608</v>
      </c>
      <c r="UL269" s="283" t="e">
        <f t="shared" si="1651"/>
        <v>#REF!</v>
      </c>
      <c r="UM269" s="284">
        <f>1213.46+1213.46+1213.46</f>
        <v>3640.38</v>
      </c>
      <c r="UN269" s="282">
        <f t="shared" si="1652"/>
        <v>3822.3990000000003</v>
      </c>
      <c r="UO269" s="283">
        <f t="shared" si="1653"/>
        <v>2.5904720429005708</v>
      </c>
      <c r="UP269" s="283" t="e">
        <f t="shared" si="1656"/>
        <v>#REF!</v>
      </c>
      <c r="UQ269" s="283" t="e">
        <f t="shared" si="1654"/>
        <v>#REF!</v>
      </c>
      <c r="UR269" s="285" t="e">
        <f t="shared" si="1655"/>
        <v>#REF!</v>
      </c>
      <c r="US269" s="293"/>
      <c r="UT269" s="282"/>
      <c r="UU269" s="283"/>
      <c r="UV269" s="290"/>
      <c r="UW269" s="282"/>
      <c r="UX269" s="283"/>
      <c r="UY269" s="283"/>
      <c r="UZ269" s="283"/>
      <c r="VA269" s="285"/>
      <c r="VB269" s="128">
        <v>4.5279999999999996</v>
      </c>
      <c r="VC269" s="129">
        <v>1.0725958805630789</v>
      </c>
      <c r="VD269" s="130">
        <f t="shared" si="1674"/>
        <v>4.8567141471896207</v>
      </c>
      <c r="VE269" s="128">
        <f>'[1]17% Управителю (Форма)'!CG9</f>
        <v>0.54</v>
      </c>
      <c r="VF269" s="128">
        <f>'[1]17% Управителю (Форма)'!CG10</f>
        <v>0.249</v>
      </c>
      <c r="VG269" s="128">
        <f>'[1]17% Управителю (Форма)'!CG11</f>
        <v>0.33700000000000002</v>
      </c>
      <c r="VH269" s="128">
        <f>'[1]17% Управителю (Форма)'!CG12</f>
        <v>1.2E-2</v>
      </c>
      <c r="VI269" s="128">
        <f>'[1]17% Управителю (Форма)'!CG13</f>
        <v>0.27</v>
      </c>
      <c r="VJ269" s="128">
        <f t="shared" si="1660"/>
        <v>0.2896008877520313</v>
      </c>
      <c r="VK269" s="128">
        <f>'[1]17% Управителю (Форма)'!CG14</f>
        <v>0.03</v>
      </c>
      <c r="VL269" s="128">
        <v>0.48</v>
      </c>
      <c r="VM269" s="131">
        <v>1.2999999999999999E-2</v>
      </c>
      <c r="VN269" s="128">
        <f t="shared" si="1669"/>
        <v>7.0999165978144073E-4</v>
      </c>
      <c r="VO269" s="132">
        <v>4.7E-2</v>
      </c>
      <c r="VP269" s="128">
        <v>3.9E-2</v>
      </c>
      <c r="VQ269" s="128">
        <v>0.73699999999999999</v>
      </c>
      <c r="VR269" s="128">
        <v>5.7000000000000002E-2</v>
      </c>
      <c r="VS269" s="128">
        <v>1E-3</v>
      </c>
      <c r="VT269" s="128">
        <v>0.2</v>
      </c>
      <c r="VU269" s="128">
        <v>0.21199999999999999</v>
      </c>
      <c r="VV269" s="128">
        <v>0.54800000000000004</v>
      </c>
    </row>
    <row r="270" spans="1:594" ht="23.1" customHeight="1" thickBot="1" x14ac:dyDescent="0.35">
      <c r="A270" s="275">
        <v>26</v>
      </c>
      <c r="B270" s="276" t="s">
        <v>237</v>
      </c>
      <c r="C270" s="277" t="s">
        <v>209</v>
      </c>
      <c r="D270" s="267">
        <v>5987</v>
      </c>
      <c r="E270" s="239"/>
      <c r="F270" s="240">
        <f t="shared" si="1426"/>
        <v>5987</v>
      </c>
      <c r="G270" s="287">
        <v>5410</v>
      </c>
      <c r="H270" s="268">
        <f>2399.5</f>
        <v>2399.5</v>
      </c>
      <c r="I270" s="269">
        <v>3.5331000000000001</v>
      </c>
      <c r="J270" s="269">
        <v>4.0472000000000001</v>
      </c>
      <c r="K270" s="269">
        <f t="shared" si="1640"/>
        <v>2.6063000000000001</v>
      </c>
      <c r="L270" s="269">
        <f t="shared" si="1675"/>
        <v>2.9525000000000001</v>
      </c>
      <c r="M270" s="269">
        <v>0.74639999999999995</v>
      </c>
      <c r="N270" s="269">
        <v>0.34620000000000001</v>
      </c>
      <c r="O270" s="269">
        <v>0.5806</v>
      </c>
      <c r="P270" s="269">
        <v>1.5699999999999999E-2</v>
      </c>
      <c r="Q270" s="269">
        <v>0.19439999999999999</v>
      </c>
      <c r="R270" s="269">
        <v>2.86E-2</v>
      </c>
      <c r="S270" s="269">
        <v>0.5635</v>
      </c>
      <c r="T270" s="269">
        <v>3.1699999999999999E-2</v>
      </c>
      <c r="U270" s="269">
        <v>8.0000000000000004E-4</v>
      </c>
      <c r="V270" s="269">
        <v>7.4800000000000005E-2</v>
      </c>
      <c r="W270" s="269">
        <v>0.13450000000000001</v>
      </c>
      <c r="X270" s="269">
        <v>0.71650000000000003</v>
      </c>
      <c r="Y270" s="269">
        <v>4.5999999999999999E-2</v>
      </c>
      <c r="Z270" s="269">
        <v>1E-4</v>
      </c>
      <c r="AA270" s="269">
        <v>0.27629999999999999</v>
      </c>
      <c r="AB270" s="269">
        <v>0.29110000000000003</v>
      </c>
      <c r="AC270" s="244">
        <v>794.22</v>
      </c>
      <c r="AD270" s="243">
        <f t="shared" si="1661"/>
        <v>174.72839999999999</v>
      </c>
      <c r="AE270" s="243">
        <f t="shared" si="1223"/>
        <v>0</v>
      </c>
      <c r="AF270" s="243">
        <f t="shared" si="1427"/>
        <v>0</v>
      </c>
      <c r="AG270" s="243">
        <f t="shared" si="1428"/>
        <v>0</v>
      </c>
      <c r="AH270" s="244">
        <v>20.906095166875001</v>
      </c>
      <c r="AI270" s="243">
        <f t="shared" si="1224"/>
        <v>112.46920871515806</v>
      </c>
      <c r="AJ270" s="243">
        <f t="shared" si="1429"/>
        <v>3.6252928802478519</v>
      </c>
      <c r="AK270" s="243">
        <f t="shared" si="1430"/>
        <v>95.935700578140498</v>
      </c>
      <c r="AL270" s="243">
        <f t="shared" si="1225"/>
        <v>55.116185194101654</v>
      </c>
      <c r="AM270" s="243">
        <f t="shared" si="1431"/>
        <v>1388.9278668913616</v>
      </c>
      <c r="AN270" s="244">
        <v>1639.98</v>
      </c>
      <c r="AO270" s="244">
        <v>360.79559999999998</v>
      </c>
      <c r="AP270" s="243">
        <f t="shared" si="1432"/>
        <v>0</v>
      </c>
      <c r="AQ270" s="243">
        <f t="shared" si="1433"/>
        <v>0</v>
      </c>
      <c r="AR270" s="243">
        <f t="shared" si="1434"/>
        <v>0</v>
      </c>
      <c r="AS270" s="244">
        <v>178.105756237642</v>
      </c>
      <c r="AT270" s="244" t="e">
        <f t="shared" si="1226"/>
        <v>#REF!</v>
      </c>
      <c r="AU270" s="243">
        <f t="shared" si="1227"/>
        <v>247.56877219509414</v>
      </c>
      <c r="AV270" s="243">
        <f t="shared" si="1435"/>
        <v>7.9800446492304271</v>
      </c>
      <c r="AW270" s="243">
        <f t="shared" si="1436"/>
        <v>211.17498623074621</v>
      </c>
      <c r="AX270" s="243">
        <f t="shared" si="1228"/>
        <v>121.32250642163679</v>
      </c>
      <c r="AY270" s="243">
        <f t="shared" si="1437"/>
        <v>3057.327161825247</v>
      </c>
      <c r="AZ270" s="244">
        <v>425</v>
      </c>
      <c r="BA270" s="243">
        <f t="shared" si="1438"/>
        <v>2166.2958333333331</v>
      </c>
      <c r="BB270" s="243">
        <f t="shared" si="1439"/>
        <v>225.91370833333335</v>
      </c>
      <c r="BC270" s="243">
        <f t="shared" si="1440"/>
        <v>180.73096666666669</v>
      </c>
      <c r="BD270" s="243">
        <f t="shared" si="1441"/>
        <v>45.182741666666658</v>
      </c>
      <c r="BE270" s="244">
        <v>84.717640625000001</v>
      </c>
      <c r="BF270" s="243">
        <f t="shared" si="1442"/>
        <v>67.774112500000001</v>
      </c>
      <c r="BG270" s="243">
        <f t="shared" si="1443"/>
        <v>16.943528125</v>
      </c>
      <c r="BH270" s="243">
        <f t="shared" si="1229"/>
        <v>281.43332337996367</v>
      </c>
      <c r="BI270" s="243">
        <f t="shared" si="1444"/>
        <v>9.0716226705022187</v>
      </c>
      <c r="BJ270" s="243">
        <f t="shared" si="1445"/>
        <v>240.06128746642742</v>
      </c>
      <c r="BK270" s="243">
        <f t="shared" si="1230"/>
        <v>137.91802528358153</v>
      </c>
      <c r="BL270" s="243">
        <f t="shared" si="1446"/>
        <v>3475.5342371462543</v>
      </c>
      <c r="BM270" s="244">
        <v>33.700000000000003</v>
      </c>
      <c r="BN270" s="243">
        <f t="shared" si="1447"/>
        <v>7.4140000000000006</v>
      </c>
      <c r="BO270" s="243">
        <f t="shared" si="1231"/>
        <v>0</v>
      </c>
      <c r="BP270" s="243">
        <f t="shared" si="1448"/>
        <v>0</v>
      </c>
      <c r="BQ270" s="243">
        <f t="shared" si="1449"/>
        <v>0</v>
      </c>
      <c r="BR270" s="244">
        <v>5.41104127073333</v>
      </c>
      <c r="BS270" s="243">
        <f t="shared" si="1232"/>
        <v>5.2862664186591424</v>
      </c>
      <c r="BT270" s="243">
        <f t="shared" si="1450"/>
        <v>0.17039565077046223</v>
      </c>
      <c r="BU270" s="243">
        <f t="shared" si="1451"/>
        <v>4.5091601346743762</v>
      </c>
      <c r="BV270" s="243">
        <f t="shared" si="1233"/>
        <v>2.5905653844696239</v>
      </c>
      <c r="BW270" s="243">
        <f t="shared" si="1452"/>
        <v>65.282247688634527</v>
      </c>
      <c r="BX270" s="244">
        <v>749.49</v>
      </c>
      <c r="BY270" s="243">
        <f t="shared" si="1234"/>
        <v>85.158523451179548</v>
      </c>
      <c r="BZ270" s="243">
        <f t="shared" si="1453"/>
        <v>2.7449698658578057</v>
      </c>
      <c r="CA270" s="243">
        <f t="shared" si="1454"/>
        <v>72.639815828879733</v>
      </c>
      <c r="CB270" s="243">
        <f t="shared" si="1235"/>
        <v>41.732426172558981</v>
      </c>
      <c r="CC270" s="243">
        <f t="shared" si="1455"/>
        <v>1051.6571395484864</v>
      </c>
      <c r="CD270" s="245">
        <f>205.44+343.18+377.5</f>
        <v>926.12</v>
      </c>
      <c r="CE270" s="243">
        <f t="shared" si="1236"/>
        <v>97.058954999999997</v>
      </c>
      <c r="CF270" s="243">
        <f t="shared" si="1456"/>
        <v>3.1285641869939971</v>
      </c>
      <c r="CG270" s="243">
        <f t="shared" si="1457"/>
        <v>82.790827388939064</v>
      </c>
      <c r="CH270" s="243">
        <f t="shared" si="1237"/>
        <v>51.158947750000003</v>
      </c>
      <c r="CI270" s="243">
        <f t="shared" si="1641"/>
        <v>1289.2054833</v>
      </c>
      <c r="CJ270" s="245">
        <f>783.54+783.54+783.54</f>
        <v>2350.62</v>
      </c>
      <c r="CK270" s="243">
        <f t="shared" si="1238"/>
        <v>97.058954999999997</v>
      </c>
      <c r="CL270" s="243">
        <f t="shared" si="1459"/>
        <v>3.1285641869939971</v>
      </c>
      <c r="CM270" s="243">
        <f t="shared" si="1460"/>
        <v>82.790827388939064</v>
      </c>
      <c r="CN270" s="243">
        <f t="shared" si="1239"/>
        <v>122.38394775</v>
      </c>
      <c r="CO270" s="243">
        <f t="shared" si="1642"/>
        <v>3084.0754832999996</v>
      </c>
      <c r="CP270" s="244">
        <v>110.19</v>
      </c>
      <c r="CQ270" s="243">
        <f t="shared" si="1240"/>
        <v>12.520003868077591</v>
      </c>
      <c r="CR270" s="243">
        <f t="shared" si="1595"/>
        <v>0.40356539716189888</v>
      </c>
      <c r="CS270" s="243">
        <f t="shared" si="1462"/>
        <v>10.679503804165844</v>
      </c>
      <c r="CT270" s="243">
        <f t="shared" si="1241"/>
        <v>6.13550019340388</v>
      </c>
      <c r="CU270" s="243">
        <f t="shared" si="1463"/>
        <v>154.61460487377778</v>
      </c>
      <c r="CV270" s="245">
        <f>82.66+82.66+82.66</f>
        <v>247.98</v>
      </c>
      <c r="CW270" s="243">
        <f t="shared" si="1242"/>
        <v>14.269605</v>
      </c>
      <c r="CX270" s="243">
        <f t="shared" si="1596"/>
        <v>0.45996142412156077</v>
      </c>
      <c r="CY270" s="243">
        <f t="shared" si="1464"/>
        <v>12.171905255556707</v>
      </c>
      <c r="CZ270" s="243">
        <f t="shared" si="1243"/>
        <v>13.112480249999999</v>
      </c>
      <c r="DA270" s="243">
        <f t="shared" si="1465"/>
        <v>330.43450229999991</v>
      </c>
      <c r="DB270" s="244">
        <v>58.01</v>
      </c>
      <c r="DC270" s="243">
        <f t="shared" si="1466"/>
        <v>12.7622</v>
      </c>
      <c r="DD270" s="243">
        <f t="shared" si="1244"/>
        <v>0</v>
      </c>
      <c r="DE270" s="244">
        <v>2.4061517778599901</v>
      </c>
      <c r="DF270" s="244">
        <v>0.28704362193749999</v>
      </c>
      <c r="DG270" s="243">
        <f t="shared" si="1245"/>
        <v>8.3472822812897203</v>
      </c>
      <c r="DH270" s="243">
        <f t="shared" si="1246"/>
        <v>4.0906338840543608</v>
      </c>
      <c r="DI270" s="243">
        <f t="shared" si="1467"/>
        <v>103.08397387816987</v>
      </c>
      <c r="DJ270" s="244">
        <v>468.85</v>
      </c>
      <c r="DK270" s="243">
        <f t="shared" si="1468"/>
        <v>103.14700000000001</v>
      </c>
      <c r="DL270" s="243">
        <f t="shared" si="1247"/>
        <v>0</v>
      </c>
      <c r="DM270" s="244">
        <v>19.746108859235001</v>
      </c>
      <c r="DN270" s="244">
        <v>17.057944413333299</v>
      </c>
      <c r="DO270" s="243">
        <f t="shared" si="1248"/>
        <v>69.173169451513459</v>
      </c>
      <c r="DP270" s="243">
        <f t="shared" si="1249"/>
        <v>33.898711136204092</v>
      </c>
      <c r="DQ270" s="243">
        <f t="shared" si="1469"/>
        <v>854.24752063234303</v>
      </c>
      <c r="DR270" s="244">
        <v>76.75</v>
      </c>
      <c r="DS270" s="243">
        <f t="shared" si="1470"/>
        <v>16.885000000000002</v>
      </c>
      <c r="DT270" s="243">
        <f t="shared" si="1250"/>
        <v>0</v>
      </c>
      <c r="DU270" s="244">
        <v>3.2464629353249999</v>
      </c>
      <c r="DV270" s="244">
        <v>0</v>
      </c>
      <c r="DW270" s="243">
        <f t="shared" si="1251"/>
        <v>11.007861790500815</v>
      </c>
      <c r="DX270" s="243">
        <f t="shared" si="1252"/>
        <v>5.394466236291291</v>
      </c>
      <c r="DY270" s="243">
        <f t="shared" si="1253"/>
        <v>135.94054915454052</v>
      </c>
      <c r="DZ270" s="244">
        <v>280.56</v>
      </c>
      <c r="EA270" s="243">
        <f t="shared" si="1471"/>
        <v>61.723199999999999</v>
      </c>
      <c r="EB270" s="243">
        <f t="shared" si="1254"/>
        <v>0</v>
      </c>
      <c r="EC270" s="244">
        <v>11.60369594262</v>
      </c>
      <c r="ED270" s="244">
        <v>0.122846732</v>
      </c>
      <c r="EE270" s="243">
        <f t="shared" si="1255"/>
        <v>40.22328112917139</v>
      </c>
      <c r="EF270" s="243">
        <f t="shared" si="1256"/>
        <v>19.711651190189571</v>
      </c>
      <c r="EG270" s="243">
        <f t="shared" si="1257"/>
        <v>496.73360999277713</v>
      </c>
      <c r="EH270" s="244">
        <v>18.39</v>
      </c>
      <c r="EI270" s="243">
        <f t="shared" si="1472"/>
        <v>4.0457999999999998</v>
      </c>
      <c r="EJ270" s="243">
        <f t="shared" si="1258"/>
        <v>0</v>
      </c>
      <c r="EK270" s="244">
        <v>0.77588029046499996</v>
      </c>
      <c r="EL270" s="244">
        <v>0</v>
      </c>
      <c r="EM270" s="243">
        <f t="shared" si="1259"/>
        <v>2.6373566296506232</v>
      </c>
      <c r="EN270" s="243">
        <f t="shared" si="1260"/>
        <v>1.2924518460057812</v>
      </c>
      <c r="EO270" s="243">
        <f t="shared" si="1473"/>
        <v>32.569786519345683</v>
      </c>
      <c r="EP270" s="244">
        <v>0</v>
      </c>
      <c r="EQ270" s="244">
        <v>694.49199999999996</v>
      </c>
      <c r="ER270" s="244">
        <v>0</v>
      </c>
      <c r="ES270" s="244">
        <v>0</v>
      </c>
      <c r="ET270" s="244">
        <v>0</v>
      </c>
      <c r="EU270" s="243">
        <f t="shared" si="1261"/>
        <v>78.909542847344966</v>
      </c>
      <c r="EV270" s="243">
        <f t="shared" si="1474"/>
        <v>2.5435424249547278</v>
      </c>
      <c r="EW270" s="243">
        <f t="shared" si="1475"/>
        <v>67.309465069087437</v>
      </c>
      <c r="EX270" s="243">
        <f t="shared" si="1262"/>
        <v>38.670077142367248</v>
      </c>
      <c r="EY270" s="243">
        <f t="shared" si="1476"/>
        <v>974.48594398765454</v>
      </c>
      <c r="EZ270" s="245">
        <f t="shared" si="1477"/>
        <v>902.56000000000006</v>
      </c>
      <c r="FA270" s="245">
        <f t="shared" si="1477"/>
        <v>198.56319999999999</v>
      </c>
      <c r="FB270" s="245">
        <f t="shared" si="1477"/>
        <v>0</v>
      </c>
      <c r="FC270" s="245">
        <f t="shared" si="1478"/>
        <v>0</v>
      </c>
      <c r="FD270" s="245">
        <f t="shared" si="1479"/>
        <v>0</v>
      </c>
      <c r="FE270" s="245">
        <f t="shared" si="1480"/>
        <v>55.24613457277578</v>
      </c>
      <c r="FF270" s="245">
        <f t="shared" si="1481"/>
        <v>210.29849412947095</v>
      </c>
      <c r="FG270" s="245">
        <f t="shared" si="1482"/>
        <v>6.7786876266309504</v>
      </c>
      <c r="FH270" s="245">
        <f t="shared" si="1483"/>
        <v>179.3836161498632</v>
      </c>
      <c r="FI270" s="245">
        <f t="shared" si="1484"/>
        <v>103.05799143511234</v>
      </c>
      <c r="FJ270" s="245">
        <f t="shared" si="1484"/>
        <v>2597.0613841648305</v>
      </c>
      <c r="FK270" s="244">
        <f t="shared" si="1263"/>
        <v>135.05891029285203</v>
      </c>
      <c r="FL270" s="244">
        <v>15.3456582202092</v>
      </c>
      <c r="FM270" s="243">
        <f t="shared" si="1485"/>
        <v>0.49464654480976583</v>
      </c>
      <c r="FN270" s="243">
        <f t="shared" si="1486"/>
        <v>13.089773538969112</v>
      </c>
      <c r="FO270" s="244">
        <v>7.5202284110104598</v>
      </c>
      <c r="FP270" s="244">
        <f t="shared" si="1487"/>
        <v>189.50975630888604</v>
      </c>
      <c r="FQ270" s="244">
        <f t="shared" si="1264"/>
        <v>3.4157200074063967</v>
      </c>
      <c r="FR270" s="244">
        <v>0.38810080501858701</v>
      </c>
      <c r="FS270" s="243">
        <f t="shared" si="1488"/>
        <v>1.2509904722595576E-2</v>
      </c>
      <c r="FT270" s="243">
        <f t="shared" si="1489"/>
        <v>0.33104814241820485</v>
      </c>
      <c r="FU270" s="244">
        <v>0.19019104025092901</v>
      </c>
      <c r="FV270" s="244">
        <f t="shared" si="1490"/>
        <v>4.7928142232110948</v>
      </c>
      <c r="FW270" s="270">
        <v>3.9042E-2</v>
      </c>
      <c r="FX270" s="243">
        <f t="shared" si="1491"/>
        <v>172.44934333250652</v>
      </c>
      <c r="FY270" s="243">
        <f t="shared" si="1492"/>
        <v>37.938855533151433</v>
      </c>
      <c r="FZ270" s="243">
        <f t="shared" si="1265"/>
        <v>0</v>
      </c>
      <c r="GA270" s="243">
        <f t="shared" si="1493"/>
        <v>0</v>
      </c>
      <c r="GB270" s="243">
        <f t="shared" si="1494"/>
        <v>0</v>
      </c>
      <c r="GC270" s="243">
        <f t="shared" si="1495"/>
        <v>3.0401043260098484</v>
      </c>
      <c r="GD270" s="243">
        <f t="shared" si="1266"/>
        <v>24.250142313430597</v>
      </c>
      <c r="GE270" s="243">
        <f t="shared" si="1496"/>
        <v>0.78167055035062682</v>
      </c>
      <c r="GF270" s="243">
        <f t="shared" si="1497"/>
        <v>20.685256156203621</v>
      </c>
      <c r="GG270" s="243">
        <f t="shared" si="1267"/>
        <v>11.883922275254919</v>
      </c>
      <c r="GH270" s="247">
        <f t="shared" si="1498"/>
        <v>299.47484133642394</v>
      </c>
      <c r="GI270" s="244">
        <v>320</v>
      </c>
      <c r="GJ270" s="244">
        <v>4028.71</v>
      </c>
      <c r="GK270" s="244">
        <v>886.31619999999998</v>
      </c>
      <c r="GL270" s="244">
        <v>2471.1035832581201</v>
      </c>
      <c r="GM270" s="244">
        <v>71.022008333333304</v>
      </c>
      <c r="GN270" s="271">
        <v>308.27</v>
      </c>
      <c r="GO270" s="243">
        <f t="shared" si="1499"/>
        <v>67.819400000000002</v>
      </c>
      <c r="GP270" s="243">
        <f t="shared" si="1268"/>
        <v>0</v>
      </c>
      <c r="GQ270" s="243">
        <f t="shared" si="1500"/>
        <v>0</v>
      </c>
      <c r="GR270" s="243">
        <f t="shared" si="1501"/>
        <v>0</v>
      </c>
      <c r="GS270" s="244">
        <v>6.1677531246666701</v>
      </c>
      <c r="GT270" s="244">
        <v>2.383730752975</v>
      </c>
      <c r="GU270" s="245"/>
      <c r="GV270" s="243">
        <f t="shared" si="1269"/>
        <v>43.70365145629237</v>
      </c>
      <c r="GW270" s="243">
        <f t="shared" si="1502"/>
        <v>1.4087281156800457</v>
      </c>
      <c r="GX270" s="243">
        <f t="shared" si="1503"/>
        <v>37.279007011607092</v>
      </c>
      <c r="GY270" s="243">
        <f t="shared" si="1270"/>
        <v>21.4172267666967</v>
      </c>
      <c r="GZ270" s="243">
        <f t="shared" si="1504"/>
        <v>539.71411452075677</v>
      </c>
      <c r="HA270" s="244">
        <v>0</v>
      </c>
      <c r="HB270" s="244">
        <v>44</v>
      </c>
      <c r="HC270" s="244">
        <v>0</v>
      </c>
      <c r="HD270" s="244">
        <v>0</v>
      </c>
      <c r="HE270" s="244">
        <v>215.55</v>
      </c>
      <c r="HF270" s="243">
        <f t="shared" si="1505"/>
        <v>47.420999999999999</v>
      </c>
      <c r="HG270" s="243">
        <f t="shared" si="1271"/>
        <v>0</v>
      </c>
      <c r="HH270" s="244">
        <v>9.1725108779049904</v>
      </c>
      <c r="HI270" s="244">
        <v>210.91291276363299</v>
      </c>
      <c r="HJ270" s="243">
        <f t="shared" si="1272"/>
        <v>54.885818064178089</v>
      </c>
      <c r="HK270" s="243">
        <f t="shared" si="1273"/>
        <v>26.897112085285809</v>
      </c>
      <c r="HL270" s="243">
        <f t="shared" si="1274"/>
        <v>677.80722454920226</v>
      </c>
      <c r="HM270" s="244">
        <v>209.16</v>
      </c>
      <c r="HN270" s="243">
        <f t="shared" si="1506"/>
        <v>46.0152</v>
      </c>
      <c r="HO270" s="243">
        <f t="shared" si="1275"/>
        <v>0</v>
      </c>
      <c r="HP270" s="244">
        <v>9.0243577843150007</v>
      </c>
      <c r="HQ270" s="244">
        <v>209.84594279670699</v>
      </c>
      <c r="HR270" s="243">
        <f t="shared" si="1276"/>
        <v>53.861979316808906</v>
      </c>
      <c r="HS270" s="243">
        <f t="shared" si="1277"/>
        <v>26.395373994891543</v>
      </c>
      <c r="HT270" s="243">
        <f t="shared" si="1278"/>
        <v>665.16342467126685</v>
      </c>
      <c r="HU270" s="244">
        <v>126.32</v>
      </c>
      <c r="HV270" s="243">
        <f t="shared" si="1507"/>
        <v>27.790399999999998</v>
      </c>
      <c r="HW270" s="243">
        <f t="shared" si="1279"/>
        <v>0</v>
      </c>
      <c r="HX270" s="244">
        <v>5.1594532770650101</v>
      </c>
      <c r="HY270" s="244">
        <v>293.16763701289</v>
      </c>
      <c r="HZ270" s="243">
        <f t="shared" si="1280"/>
        <v>51.406834817075541</v>
      </c>
      <c r="IA270" s="243">
        <f t="shared" si="1281"/>
        <v>25.192216255351529</v>
      </c>
      <c r="IB270" s="243">
        <f t="shared" si="1282"/>
        <v>634.84384963485843</v>
      </c>
      <c r="IC270" s="244">
        <v>49.49</v>
      </c>
      <c r="ID270" s="243">
        <f t="shared" si="1508"/>
        <v>10.8878</v>
      </c>
      <c r="IE270" s="243">
        <f t="shared" si="1283"/>
        <v>0</v>
      </c>
      <c r="IF270" s="244">
        <v>2.1780665086800002</v>
      </c>
      <c r="IG270" s="244">
        <v>4.51288544530333</v>
      </c>
      <c r="IH270" s="243">
        <f t="shared" si="1284"/>
        <v>7.6204831100009773</v>
      </c>
      <c r="II270" s="243">
        <f t="shared" si="1285"/>
        <v>3.734461753199215</v>
      </c>
      <c r="IJ270" s="243">
        <f t="shared" si="1509"/>
        <v>94.108436180620217</v>
      </c>
      <c r="IK270" s="244">
        <v>46.15</v>
      </c>
      <c r="IL270" s="243">
        <f t="shared" si="1510"/>
        <v>10.153</v>
      </c>
      <c r="IM270" s="243">
        <f t="shared" si="1286"/>
        <v>0</v>
      </c>
      <c r="IN270" s="244">
        <v>2.1200408278700098</v>
      </c>
      <c r="IO270" s="244">
        <v>93.986992676544205</v>
      </c>
      <c r="IP270" s="243">
        <f t="shared" si="1287"/>
        <v>17.317126862774309</v>
      </c>
      <c r="IQ270" s="243">
        <f t="shared" si="1288"/>
        <v>8.4863580183594252</v>
      </c>
      <c r="IR270" s="243">
        <f t="shared" si="1511"/>
        <v>213.85622206265751</v>
      </c>
      <c r="IS270" s="244">
        <v>6.35</v>
      </c>
      <c r="IT270" s="243">
        <f t="shared" si="1512"/>
        <v>1.397</v>
      </c>
      <c r="IU270" s="243">
        <f t="shared" si="1289"/>
        <v>0</v>
      </c>
      <c r="IV270" s="244">
        <v>0.27794339008500002</v>
      </c>
      <c r="IW270" s="244">
        <v>0.65946767978420695</v>
      </c>
      <c r="IX270" s="243">
        <f t="shared" si="1290"/>
        <v>0.98673981474487993</v>
      </c>
      <c r="IY270" s="243">
        <f t="shared" si="1291"/>
        <v>0.48355754423070429</v>
      </c>
      <c r="IZ270" s="243">
        <f t="shared" si="1513"/>
        <v>12.185650114613749</v>
      </c>
      <c r="JA270" s="244">
        <v>34.581249999999997</v>
      </c>
      <c r="JB270" s="243">
        <f t="shared" si="1514"/>
        <v>7.6078749999999991</v>
      </c>
      <c r="JC270" s="244">
        <v>251.32708333333301</v>
      </c>
      <c r="JD270" s="243">
        <f t="shared" si="1292"/>
        <v>0</v>
      </c>
      <c r="JE270" s="243">
        <f t="shared" si="1293"/>
        <v>33.349887137460726</v>
      </c>
      <c r="JF270" s="243">
        <f t="shared" si="1294"/>
        <v>16.343304773539685</v>
      </c>
      <c r="JG270" s="243">
        <f t="shared" si="1515"/>
        <v>411.85128029320003</v>
      </c>
      <c r="JH270" s="244">
        <v>0</v>
      </c>
      <c r="JI270" s="243">
        <f t="shared" si="1516"/>
        <v>0</v>
      </c>
      <c r="JJ270" s="244">
        <v>0</v>
      </c>
      <c r="JK270" s="243">
        <f t="shared" si="1295"/>
        <v>0</v>
      </c>
      <c r="JL270" s="243">
        <f t="shared" si="1296"/>
        <v>0</v>
      </c>
      <c r="JM270" s="243">
        <f t="shared" si="1297"/>
        <v>0</v>
      </c>
      <c r="JN270" s="243">
        <f t="shared" si="1517"/>
        <v>0</v>
      </c>
      <c r="JO270" s="244">
        <v>7.2750000000000004</v>
      </c>
      <c r="JP270" s="243">
        <f t="shared" si="1518"/>
        <v>1.6005</v>
      </c>
      <c r="JQ270" s="244">
        <v>8.8633333333333297</v>
      </c>
      <c r="JR270" s="243">
        <f t="shared" si="1298"/>
        <v>0</v>
      </c>
      <c r="JS270" s="243">
        <f t="shared" si="1299"/>
        <v>2.0155210268492332</v>
      </c>
      <c r="JT270" s="243">
        <f t="shared" si="1300"/>
        <v>0.98771771800912822</v>
      </c>
      <c r="JU270" s="243">
        <f t="shared" si="1519"/>
        <v>24.890486493830032</v>
      </c>
      <c r="JV270" s="244">
        <v>1.56833333333333</v>
      </c>
      <c r="JW270" s="243">
        <f t="shared" si="1520"/>
        <v>0.34503333333333258</v>
      </c>
      <c r="JX270" s="244">
        <v>3.2176666666666698</v>
      </c>
      <c r="JY270" s="243">
        <f t="shared" si="1301"/>
        <v>0</v>
      </c>
      <c r="JZ270" s="243">
        <f t="shared" si="1302"/>
        <v>0.58299806861392489</v>
      </c>
      <c r="KA270" s="243">
        <f t="shared" si="1303"/>
        <v>0.28570157009736291</v>
      </c>
      <c r="KB270" s="243">
        <f t="shared" si="1521"/>
        <v>7.1996795664535442</v>
      </c>
      <c r="KC270" s="244">
        <v>208.42</v>
      </c>
      <c r="KD270" s="243">
        <f t="shared" si="1522"/>
        <v>45.852399999999996</v>
      </c>
      <c r="KE270" s="244">
        <v>104.24</v>
      </c>
      <c r="KF270" s="243">
        <f t="shared" si="1304"/>
        <v>0</v>
      </c>
      <c r="KG270" s="243">
        <f t="shared" si="1305"/>
        <v>40.734881883599058</v>
      </c>
      <c r="KH270" s="243">
        <f t="shared" si="1306"/>
        <v>19.962364094179954</v>
      </c>
      <c r="KI270" s="243">
        <f t="shared" si="1523"/>
        <v>503.05157517333481</v>
      </c>
      <c r="KJ270" s="244">
        <v>67.644683333333205</v>
      </c>
      <c r="KK270" s="243">
        <f t="shared" si="1524"/>
        <v>14.881830333333305</v>
      </c>
      <c r="KL270" s="244">
        <v>65.568066666666596</v>
      </c>
      <c r="KM270" s="243">
        <f t="shared" si="1307"/>
        <v>0</v>
      </c>
      <c r="KN270" s="243">
        <f t="shared" si="1308"/>
        <v>16.826796611440766</v>
      </c>
      <c r="KO270" s="243">
        <f t="shared" si="1309"/>
        <v>8.2460688472386945</v>
      </c>
      <c r="KP270" s="243">
        <f t="shared" si="1525"/>
        <v>207.80093495041507</v>
      </c>
      <c r="KQ270" s="243">
        <f t="shared" si="1526"/>
        <v>972.50926666666646</v>
      </c>
      <c r="KR270" s="243">
        <f t="shared" si="1526"/>
        <v>213.95203866666662</v>
      </c>
      <c r="KS270" s="243">
        <f t="shared" si="1527"/>
        <v>1274.2343610407816</v>
      </c>
      <c r="KT270" s="243">
        <f t="shared" si="1528"/>
        <v>0</v>
      </c>
      <c r="KU270" s="243">
        <f t="shared" si="1529"/>
        <v>0</v>
      </c>
      <c r="KV270" s="243">
        <f t="shared" si="1530"/>
        <v>0</v>
      </c>
      <c r="KW270" s="243">
        <f t="shared" si="1531"/>
        <v>279.5890667135464</v>
      </c>
      <c r="KX270" s="243">
        <f t="shared" si="1532"/>
        <v>9.0121755503660292</v>
      </c>
      <c r="KY270" s="243">
        <f t="shared" si="1533"/>
        <v>238.4881452939174</v>
      </c>
      <c r="KZ270" s="243">
        <f t="shared" si="1534"/>
        <v>137.01423665438304</v>
      </c>
      <c r="LA270" s="243">
        <f t="shared" si="1534"/>
        <v>3452.7587636904527</v>
      </c>
      <c r="LB270" s="244">
        <v>101.92</v>
      </c>
      <c r="LC270" s="243">
        <f t="shared" si="1535"/>
        <v>22.4224</v>
      </c>
      <c r="LD270" s="243">
        <f t="shared" si="1310"/>
        <v>0</v>
      </c>
      <c r="LE270" s="243">
        <f t="shared" si="1536"/>
        <v>0</v>
      </c>
      <c r="LF270" s="243">
        <f t="shared" si="1537"/>
        <v>0</v>
      </c>
      <c r="LG270" s="244">
        <v>9.2560862154166692</v>
      </c>
      <c r="LH270" s="243">
        <f t="shared" si="1311"/>
        <v>15.179721972831722</v>
      </c>
      <c r="LI270" s="243">
        <f t="shared" si="1538"/>
        <v>0.48929781422772572</v>
      </c>
      <c r="LJ270" s="243">
        <f t="shared" si="1539"/>
        <v>12.948230708488431</v>
      </c>
      <c r="LK270" s="243">
        <f t="shared" si="1312"/>
        <v>7.4389104094124194</v>
      </c>
      <c r="LL270" s="243">
        <f t="shared" si="1540"/>
        <v>187.46054231719296</v>
      </c>
      <c r="LM270" s="243">
        <f t="shared" si="1313"/>
        <v>0.54166666784117723</v>
      </c>
      <c r="LN270" s="244">
        <v>6.1545228937110799E-2</v>
      </c>
      <c r="LO270" s="243">
        <f t="shared" si="1541"/>
        <v>1.9838272432769494E-3</v>
      </c>
      <c r="LP270" s="243">
        <f t="shared" si="1542"/>
        <v>5.2497787819218517E-2</v>
      </c>
      <c r="LQ270" s="243">
        <f t="shared" si="1314"/>
        <v>3.0160594838914402E-2</v>
      </c>
      <c r="LR270" s="243">
        <f t="shared" si="1543"/>
        <v>0.7600469899406429</v>
      </c>
      <c r="LS270" s="244">
        <v>1178.7936999999999</v>
      </c>
      <c r="LT270" s="243">
        <f t="shared" si="1315"/>
        <v>133.93685165319442</v>
      </c>
      <c r="LU270" s="243">
        <f t="shared" si="1544"/>
        <v>4.3172733252785571</v>
      </c>
      <c r="LV270" s="243">
        <f t="shared" si="1545"/>
        <v>114.24749798962453</v>
      </c>
      <c r="LW270" s="243">
        <f t="shared" si="1316"/>
        <v>65.636527582659724</v>
      </c>
      <c r="LX270" s="243">
        <f t="shared" si="1546"/>
        <v>1654.040495083025</v>
      </c>
      <c r="LY270" s="245">
        <f t="shared" si="1317"/>
        <v>1122.5200024339908</v>
      </c>
      <c r="LZ270" s="244">
        <v>127.542923790435</v>
      </c>
      <c r="MA270" s="249">
        <f t="shared" si="1547"/>
        <v>4.1111737054582917</v>
      </c>
      <c r="MB270" s="249">
        <f t="shared" si="1548"/>
        <v>108.79350790676156</v>
      </c>
      <c r="MC270" s="249">
        <f t="shared" si="1318"/>
        <v>62.503146311221293</v>
      </c>
      <c r="MD270" s="247">
        <f t="shared" si="1549"/>
        <v>1575.0792870427765</v>
      </c>
      <c r="ME270" s="250">
        <f t="shared" si="1550"/>
        <v>19693.995303651252</v>
      </c>
      <c r="MF270" s="251">
        <f t="shared" si="1597"/>
        <v>6009.2425041989909</v>
      </c>
      <c r="MG270" s="252" t="e">
        <f t="shared" si="1551"/>
        <v>#REF!</v>
      </c>
      <c r="MH270" s="252" t="e">
        <f t="shared" si="1598"/>
        <v>#REF!</v>
      </c>
      <c r="MI270" s="252">
        <f t="shared" si="1552"/>
        <v>1178.7936999999999</v>
      </c>
      <c r="MJ270" s="252">
        <f t="shared" si="1553"/>
        <v>1122.5200024339908</v>
      </c>
      <c r="MK270" s="252">
        <f t="shared" si="1599"/>
        <v>2166.2958333333331</v>
      </c>
      <c r="ML270" s="252">
        <f t="shared" si="1554"/>
        <v>749.49</v>
      </c>
      <c r="MM270" s="252">
        <f t="shared" si="1555"/>
        <v>110.19</v>
      </c>
      <c r="MN270" s="252">
        <f t="shared" si="1556"/>
        <v>694.49199999999996</v>
      </c>
      <c r="MO270" s="252">
        <f t="shared" si="1557"/>
        <v>135.05891029285203</v>
      </c>
      <c r="MP270" s="253">
        <f t="shared" si="1558"/>
        <v>3.4157200074063967</v>
      </c>
      <c r="MQ270" s="254">
        <f t="shared" si="1600"/>
        <v>0</v>
      </c>
      <c r="MR270" s="255">
        <f t="shared" si="1559"/>
        <v>0</v>
      </c>
      <c r="MS270" s="255">
        <f t="shared" si="1601"/>
        <v>0</v>
      </c>
      <c r="MT270" s="255">
        <f t="shared" si="1602"/>
        <v>1673.6417971588432</v>
      </c>
      <c r="MU270" s="255">
        <f t="shared" si="1319"/>
        <v>53.947580503493249</v>
      </c>
      <c r="MV270" s="255">
        <f t="shared" si="1560"/>
        <v>1741.6823697533082</v>
      </c>
      <c r="MW270" s="255" t="e">
        <f t="shared" si="1320"/>
        <v>#REF!</v>
      </c>
      <c r="MX270" s="255" t="e">
        <f t="shared" si="1321"/>
        <v>#REF!</v>
      </c>
      <c r="MY270" s="256" t="e">
        <f t="shared" si="1561"/>
        <v>#REF!</v>
      </c>
      <c r="MZ270" s="254">
        <f t="shared" si="1562"/>
        <v>1085.9899547053315</v>
      </c>
      <c r="NA270" s="255">
        <f t="shared" si="1322"/>
        <v>1223.9106789529085</v>
      </c>
      <c r="NB270" s="255">
        <f t="shared" si="1563"/>
        <v>3.6252928802478519</v>
      </c>
      <c r="NC270" s="255">
        <f t="shared" si="1323"/>
        <v>4.4953631715073366</v>
      </c>
      <c r="ND270" s="255">
        <f t="shared" si="1564"/>
        <v>1102.323703882033</v>
      </c>
      <c r="NE270" s="255">
        <f t="shared" si="1630"/>
        <v>0.98518243858933696</v>
      </c>
      <c r="NF270" s="256">
        <f t="shared" si="1603"/>
        <v>3.2887734042919745E-3</v>
      </c>
      <c r="NG270" s="257">
        <f t="shared" si="1604"/>
        <v>1.1259074753178757</v>
      </c>
      <c r="NH270" s="254">
        <f t="shared" si="1565"/>
        <v>2258.4090832015104</v>
      </c>
      <c r="NI270" s="255">
        <f t="shared" si="1324"/>
        <v>2545.2270367681022</v>
      </c>
      <c r="NJ270" s="255" t="e">
        <f t="shared" si="1566"/>
        <v>#REF!</v>
      </c>
      <c r="NK270" s="255" t="e">
        <f t="shared" si="1325"/>
        <v>#REF!</v>
      </c>
      <c r="NL270" s="255">
        <f t="shared" si="1567"/>
        <v>2426.4501284327357</v>
      </c>
      <c r="NM270" s="255">
        <f t="shared" si="1605"/>
        <v>0.93074613681025276</v>
      </c>
      <c r="NN270" s="256" t="e">
        <f t="shared" si="1606"/>
        <v>#REF!</v>
      </c>
      <c r="NO270" s="257" t="e">
        <f t="shared" si="1631"/>
        <v>#REF!</v>
      </c>
      <c r="NP270" s="254">
        <f t="shared" si="1568"/>
        <v>292.87477070904146</v>
      </c>
      <c r="NQ270" s="255">
        <f t="shared" si="1326"/>
        <v>330.06986658908971</v>
      </c>
      <c r="NR270" s="255">
        <f t="shared" si="1569"/>
        <v>257.57670183716891</v>
      </c>
      <c r="NS270" s="255">
        <f t="shared" si="1327"/>
        <v>319.39511027808948</v>
      </c>
      <c r="NT270" s="255">
        <f t="shared" si="1570"/>
        <v>2758.3605056716301</v>
      </c>
      <c r="NU270" s="255">
        <f t="shared" si="1571"/>
        <v>0.1061771186568413</v>
      </c>
      <c r="NV270" s="256">
        <f t="shared" si="1572"/>
        <v>9.3380361742981033E-2</v>
      </c>
      <c r="NW270" s="257">
        <f t="shared" si="1328"/>
        <v>1.0358957808877343</v>
      </c>
      <c r="NX270" s="254">
        <f t="shared" si="1573"/>
        <v>46.615175364302743</v>
      </c>
      <c r="NY270" s="255">
        <f t="shared" si="1329"/>
        <v>52.535302635569195</v>
      </c>
      <c r="NZ270" s="255">
        <f t="shared" si="1574"/>
        <v>0.17039565077046223</v>
      </c>
      <c r="OA270" s="255">
        <f t="shared" si="1330"/>
        <v>0.21129060695537316</v>
      </c>
      <c r="OB270" s="255">
        <f t="shared" si="1575"/>
        <v>51.811307689392478</v>
      </c>
      <c r="OC270" s="255">
        <f t="shared" si="1607"/>
        <v>0.89971045787455473</v>
      </c>
      <c r="OD270" s="256">
        <f t="shared" si="1608"/>
        <v>3.2887734042919741E-3</v>
      </c>
      <c r="OE270" s="257">
        <f t="shared" si="1609"/>
        <v>1.1150525337670987</v>
      </c>
      <c r="OF270" s="254">
        <f t="shared" si="1576"/>
        <v>88.620575311233267</v>
      </c>
      <c r="OG270" s="255">
        <f t="shared" si="1331"/>
        <v>99.875388375759897</v>
      </c>
      <c r="OH270" s="255">
        <f t="shared" si="1577"/>
        <v>2.7449698658578057</v>
      </c>
      <c r="OI270" s="255">
        <f t="shared" si="1332"/>
        <v>3.4037626336636788</v>
      </c>
      <c r="OJ270" s="255">
        <f t="shared" si="1578"/>
        <v>834.6485234511797</v>
      </c>
      <c r="OK270" s="255">
        <f t="shared" si="1632"/>
        <v>0.10617711865684126</v>
      </c>
      <c r="OL270" s="256">
        <f t="shared" si="1643"/>
        <v>3.2887734042919741E-3</v>
      </c>
      <c r="OM270" s="257">
        <f t="shared" si="1644"/>
        <v>1.0142737996864488</v>
      </c>
      <c r="ON270" s="280">
        <f t="shared" si="1645"/>
        <v>1066.6682828972253</v>
      </c>
      <c r="OO270" s="254">
        <f t="shared" si="1579"/>
        <v>13.028994641082329</v>
      </c>
      <c r="OP270" s="255">
        <f t="shared" si="1333"/>
        <v>14.683676960499785</v>
      </c>
      <c r="OQ270" s="255">
        <f t="shared" si="1580"/>
        <v>0.40356539716189888</v>
      </c>
      <c r="OR270" s="255">
        <f t="shared" si="1334"/>
        <v>0.50042109248075461</v>
      </c>
      <c r="OS270" s="255">
        <f t="shared" si="1581"/>
        <v>122.71000386807759</v>
      </c>
      <c r="OT270" s="255">
        <f t="shared" si="1657"/>
        <v>0.1061771186568413</v>
      </c>
      <c r="OU270" s="256">
        <f t="shared" si="1658"/>
        <v>3.2887734042919741E-3</v>
      </c>
      <c r="OV270" s="257">
        <f t="shared" si="1659"/>
        <v>1.0142737996864488</v>
      </c>
      <c r="OW270" s="280">
        <f>CU270*OV270</f>
        <v>156.82154277234551</v>
      </c>
      <c r="OX270" s="254">
        <f t="shared" si="1582"/>
        <v>1319.971211702833</v>
      </c>
      <c r="OY270" s="255">
        <f t="shared" si="1335"/>
        <v>1487.6075555890927</v>
      </c>
      <c r="OZ270" s="255">
        <f t="shared" si="1583"/>
        <v>6.7786876266309504</v>
      </c>
      <c r="PA270" s="255">
        <f t="shared" si="1336"/>
        <v>8.405572657022379</v>
      </c>
      <c r="PB270" s="255">
        <f t="shared" si="1584"/>
        <v>2061.1598287022466</v>
      </c>
      <c r="PC270" s="255">
        <f t="shared" si="1672"/>
        <v>0.64040216256975913</v>
      </c>
      <c r="PD270" s="259">
        <f t="shared" si="1337"/>
        <v>3.2887734042919745E-3</v>
      </c>
      <c r="PE270" s="257">
        <f t="shared" si="1673"/>
        <v>1.0821203802633894</v>
      </c>
      <c r="PF270" s="254">
        <f t="shared" si="1338"/>
        <v>15.969523717542316</v>
      </c>
      <c r="PG270" s="255">
        <f t="shared" si="1339"/>
        <v>17.997653229670188</v>
      </c>
      <c r="PH270" s="255">
        <f t="shared" si="1585"/>
        <v>0.49464654480976583</v>
      </c>
      <c r="PI270" s="255">
        <f t="shared" si="1340"/>
        <v>0.61336171556410968</v>
      </c>
      <c r="PJ270" s="255">
        <f t="shared" si="1341"/>
        <v>150.4045684991159</v>
      </c>
      <c r="PK270" s="255">
        <f t="shared" si="1610"/>
        <v>0.1061771186666859</v>
      </c>
      <c r="PL270" s="259">
        <f t="shared" si="1611"/>
        <v>3.2887734045969051E-3</v>
      </c>
      <c r="PM270" s="257">
        <f t="shared" si="1612"/>
        <v>1.0142737996877724</v>
      </c>
      <c r="PN270" s="254">
        <f t="shared" si="1342"/>
        <v>0.40387873375020988</v>
      </c>
      <c r="PO270" s="255">
        <f t="shared" si="1343"/>
        <v>0.45517133293648654</v>
      </c>
      <c r="PP270" s="255">
        <f t="shared" si="1586"/>
        <v>1.2509904722595576E-2</v>
      </c>
      <c r="PQ270" s="255">
        <f t="shared" si="1344"/>
        <v>1.5512281856018514E-2</v>
      </c>
      <c r="PR270" s="255">
        <f t="shared" si="1345"/>
        <v>3.8038208120722978</v>
      </c>
      <c r="PS270" s="255">
        <f t="shared" si="1613"/>
        <v>0.1061771186666859</v>
      </c>
      <c r="PT270" s="259">
        <f t="shared" si="1614"/>
        <v>3.2887734045969051E-3</v>
      </c>
      <c r="PU270" s="257">
        <f t="shared" si="1615"/>
        <v>1.0142737996877724</v>
      </c>
      <c r="PV270" s="254">
        <f t="shared" si="1346"/>
        <v>235.62421137622638</v>
      </c>
      <c r="PW270" s="255">
        <f t="shared" si="1347"/>
        <v>265.54848622100712</v>
      </c>
      <c r="PX270" s="255">
        <f t="shared" si="1348"/>
        <v>0.78167055035062682</v>
      </c>
      <c r="PY270" s="255">
        <f t="shared" si="1349"/>
        <v>0.96927148243477723</v>
      </c>
      <c r="PZ270" s="255">
        <f t="shared" si="1350"/>
        <v>237.67844550509835</v>
      </c>
      <c r="QA270" s="255">
        <f t="shared" si="1587"/>
        <v>0.99135708698991842</v>
      </c>
      <c r="QB270" s="259">
        <f t="shared" si="1351"/>
        <v>3.2887734042919745E-3</v>
      </c>
      <c r="QC270" s="257">
        <f t="shared" si="1588"/>
        <v>1.1266916556647497</v>
      </c>
      <c r="QD270" s="254">
        <f t="shared" si="1352"/>
        <v>421.5697885541606</v>
      </c>
      <c r="QE270" s="255">
        <f t="shared" si="1353"/>
        <v>475.10915170053897</v>
      </c>
      <c r="QF270" s="255">
        <f t="shared" si="1354"/>
        <v>1.4087281156800457</v>
      </c>
      <c r="QG270" s="255">
        <f t="shared" si="1355"/>
        <v>1.7468228634432568</v>
      </c>
      <c r="QH270" s="255">
        <f t="shared" si="1356"/>
        <v>428.34453533393395</v>
      </c>
      <c r="QI270" s="255">
        <f t="shared" si="1616"/>
        <v>0.98418388418451097</v>
      </c>
      <c r="QJ270" s="259">
        <f t="shared" si="1617"/>
        <v>3.2887734042919741E-3</v>
      </c>
      <c r="QK270" s="257">
        <f t="shared" si="1618"/>
        <v>1.1257806589084629</v>
      </c>
      <c r="QL270" s="254">
        <f t="shared" si="1357"/>
        <v>1477.4168425919122</v>
      </c>
      <c r="QM270" s="255">
        <f t="shared" si="1358"/>
        <v>1665.048781601085</v>
      </c>
      <c r="QN270" s="255">
        <f t="shared" si="1359"/>
        <v>9.0121755503660292</v>
      </c>
      <c r="QO270" s="255">
        <f t="shared" si="1360"/>
        <v>11.175097682453876</v>
      </c>
      <c r="QP270" s="255">
        <f t="shared" si="1589"/>
        <v>2740.2847330876607</v>
      </c>
      <c r="QQ270" s="255">
        <f t="shared" si="1590"/>
        <v>0.53914720056379273</v>
      </c>
      <c r="QR270" s="259">
        <f t="shared" si="1361"/>
        <v>3.2887734042919741E-3</v>
      </c>
      <c r="QS270" s="257">
        <f t="shared" si="1591"/>
        <v>1.0692610000886318</v>
      </c>
      <c r="QT270" s="254">
        <f t="shared" si="1362"/>
        <v>140.13924146435588</v>
      </c>
      <c r="QU270" s="255">
        <f t="shared" si="1363"/>
        <v>157.93692513032909</v>
      </c>
      <c r="QV270" s="255">
        <f t="shared" si="1364"/>
        <v>0.48929781422772572</v>
      </c>
      <c r="QW270" s="255">
        <f t="shared" si="1365"/>
        <v>0.60672928964237993</v>
      </c>
      <c r="QX270" s="255">
        <f t="shared" si="1366"/>
        <v>148.77820818824839</v>
      </c>
      <c r="QY270" s="255">
        <f t="shared" si="1619"/>
        <v>0.94193392413382437</v>
      </c>
      <c r="QZ270" s="259">
        <f t="shared" si="1620"/>
        <v>3.2887734042919741E-3</v>
      </c>
      <c r="RA270" s="257">
        <f t="shared" si="1621"/>
        <v>1.1204149139820259</v>
      </c>
      <c r="RB270" s="254">
        <f t="shared" si="1367"/>
        <v>6.4047301139446594E-2</v>
      </c>
      <c r="RC270" s="255">
        <f t="shared" si="1368"/>
        <v>7.2181308384156317E-2</v>
      </c>
      <c r="RD270" s="255">
        <f t="shared" si="1592"/>
        <v>1.9838272432769494E-3</v>
      </c>
      <c r="RE270" s="255">
        <f t="shared" si="1369"/>
        <v>2.4599457816634174E-3</v>
      </c>
      <c r="RF270" s="255">
        <f t="shared" si="1370"/>
        <v>0.60321189677828801</v>
      </c>
      <c r="RG270" s="255">
        <f t="shared" si="1622"/>
        <v>0.1061771186568413</v>
      </c>
      <c r="RH270" s="259">
        <f t="shared" si="1623"/>
        <v>3.2887734042919745E-3</v>
      </c>
      <c r="RI270" s="257">
        <f t="shared" si="1624"/>
        <v>1.0142737996864488</v>
      </c>
      <c r="RJ270" s="254">
        <f t="shared" si="1371"/>
        <v>139.38194754734192</v>
      </c>
      <c r="RK270" s="255">
        <f t="shared" si="1372"/>
        <v>157.08345488585434</v>
      </c>
      <c r="RL270" s="255">
        <f t="shared" si="1593"/>
        <v>4.3172733252785571</v>
      </c>
      <c r="RM270" s="255">
        <f t="shared" si="1373"/>
        <v>5.3534189233454104</v>
      </c>
      <c r="RN270" s="255">
        <f t="shared" si="1374"/>
        <v>1312.7305516531944</v>
      </c>
      <c r="RO270" s="255">
        <f t="shared" si="1625"/>
        <v>0.10617711865684128</v>
      </c>
      <c r="RP270" s="259">
        <f t="shared" si="1626"/>
        <v>3.2887734042919741E-3</v>
      </c>
      <c r="RQ270" s="257">
        <f t="shared" si="1627"/>
        <v>1.0142737996864488</v>
      </c>
      <c r="RR270" s="254">
        <f t="shared" si="1375"/>
        <v>132.72807964624911</v>
      </c>
      <c r="RS270" s="255">
        <f t="shared" si="1376"/>
        <v>149.58454576132274</v>
      </c>
      <c r="RT270" s="255">
        <f t="shared" si="1594"/>
        <v>4.1111737054582917</v>
      </c>
      <c r="RU270" s="255">
        <f t="shared" si="1377"/>
        <v>5.0978553947682821</v>
      </c>
      <c r="RV270" s="255">
        <f t="shared" si="1378"/>
        <v>1250.0629262244258</v>
      </c>
      <c r="RW270" s="255">
        <f t="shared" si="1633"/>
        <v>0.1061771186568413</v>
      </c>
      <c r="RX270" s="259">
        <f t="shared" si="1634"/>
        <v>3.2887734042919741E-3</v>
      </c>
      <c r="RY270" s="257">
        <f t="shared" si="1635"/>
        <v>1.0142737996864488</v>
      </c>
      <c r="RZ270" s="281">
        <f t="shared" si="1646"/>
        <v>1597.5616532762997</v>
      </c>
      <c r="SA270" s="242" t="e">
        <f t="shared" si="1379"/>
        <v>#REF!</v>
      </c>
      <c r="SB270" s="242">
        <f t="shared" si="1380"/>
        <v>0.38978916795504859</v>
      </c>
      <c r="SC270" s="242">
        <f t="shared" si="1381"/>
        <v>0.60144109038341853</v>
      </c>
      <c r="SD270" s="242">
        <f t="shared" si="1382"/>
        <v>1.7506324780143447E-2</v>
      </c>
      <c r="SE270" s="242">
        <f t="shared" si="1383"/>
        <v>0.19717482665904565</v>
      </c>
      <c r="SF270" s="262">
        <f t="shared" si="1647"/>
        <v>0.57006940541589646</v>
      </c>
      <c r="SG270" s="242">
        <f t="shared" si="1384"/>
        <v>2.9008230671032437E-2</v>
      </c>
      <c r="SH270" s="262">
        <f t="shared" si="1636"/>
        <v>4.5837338262476893E-2</v>
      </c>
      <c r="SI270" s="242">
        <f t="shared" si="1385"/>
        <v>0.60977483427841994</v>
      </c>
      <c r="SJ270" s="242">
        <f t="shared" si="1386"/>
        <v>3.2152479450102384E-2</v>
      </c>
      <c r="SK270" s="242">
        <f t="shared" si="1387"/>
        <v>8.1141903975021795E-4</v>
      </c>
      <c r="SL270" s="242">
        <f t="shared" si="1388"/>
        <v>8.4276535843723285E-2</v>
      </c>
      <c r="SM270" s="242">
        <f t="shared" si="1389"/>
        <v>0.15141749862318826</v>
      </c>
      <c r="SN270" s="242">
        <f t="shared" si="1390"/>
        <v>0.76612550656350475</v>
      </c>
      <c r="SO270" s="242">
        <f t="shared" si="1391"/>
        <v>5.1539086043173192E-2</v>
      </c>
      <c r="SP270" s="242">
        <f t="shared" si="1392"/>
        <v>1.0142737996864489E-4</v>
      </c>
      <c r="SQ270" s="242">
        <f t="shared" si="1393"/>
        <v>0.28024385085336578</v>
      </c>
      <c r="SR270" s="242">
        <f t="shared" si="1394"/>
        <v>0.29525510308872527</v>
      </c>
      <c r="SS270" s="242" t="e">
        <f t="shared" si="1395"/>
        <v>#REF!</v>
      </c>
      <c r="ST270" s="242" t="e">
        <f t="shared" si="1396"/>
        <v>#REF!</v>
      </c>
      <c r="SU270" s="242" t="e">
        <f t="shared" si="1628"/>
        <v>#REF!</v>
      </c>
      <c r="SV270" s="242" t="e">
        <f t="shared" si="1629"/>
        <v>#REF!</v>
      </c>
      <c r="SW270" s="242" t="e">
        <f t="shared" si="1397"/>
        <v>#REF!</v>
      </c>
      <c r="SX270" s="242" t="e">
        <f t="shared" si="1397"/>
        <v>#REF!</v>
      </c>
      <c r="SY270" s="242" t="e">
        <f t="shared" si="1397"/>
        <v>#REF!</v>
      </c>
      <c r="SZ270" s="263" t="e">
        <f t="shared" si="1222"/>
        <v>#REF!</v>
      </c>
      <c r="TA270" s="264">
        <f t="shared" si="1398"/>
        <v>4468.6967999999997</v>
      </c>
      <c r="TB270" s="264">
        <f t="shared" si="1399"/>
        <v>2072.6994</v>
      </c>
      <c r="TC270" s="264">
        <f t="shared" si="1400"/>
        <v>3476.0522000000001</v>
      </c>
      <c r="TD270" s="264">
        <f t="shared" si="1401"/>
        <v>93.995899999999992</v>
      </c>
      <c r="TE270" s="264">
        <f t="shared" si="1401"/>
        <v>1051.704</v>
      </c>
      <c r="TF270" s="264">
        <f t="shared" si="1648"/>
        <v>154.726</v>
      </c>
      <c r="TG270" s="264">
        <f t="shared" si="1403"/>
        <v>3373.6745000000001</v>
      </c>
      <c r="TH270" s="264">
        <f t="shared" si="1404"/>
        <v>189.78790000000001</v>
      </c>
      <c r="TI270" s="264">
        <f t="shared" si="1405"/>
        <v>4.7896000000000001</v>
      </c>
      <c r="TJ270" s="264">
        <f t="shared" si="1406"/>
        <v>447.82760000000002</v>
      </c>
      <c r="TK270" s="264">
        <f t="shared" si="1407"/>
        <v>805.25150000000008</v>
      </c>
      <c r="TL270" s="264">
        <f t="shared" si="1408"/>
        <v>4289.6855000000005</v>
      </c>
      <c r="TM270" s="264">
        <f t="shared" si="1409"/>
        <v>275.40199999999999</v>
      </c>
      <c r="TN270" s="264">
        <f t="shared" si="1410"/>
        <v>0.59870000000000001</v>
      </c>
      <c r="TO270" s="264">
        <f t="shared" si="1411"/>
        <v>1654.2080999999998</v>
      </c>
      <c r="TP270" s="264">
        <f t="shared" si="1411"/>
        <v>1574.8510000000001</v>
      </c>
      <c r="TQ270" s="264"/>
      <c r="TR270" s="264"/>
      <c r="TS270" s="264" t="e">
        <f t="shared" si="1412"/>
        <v>#REF!</v>
      </c>
      <c r="TT270" s="264">
        <f t="shared" si="1413"/>
        <v>2333.6677485468758</v>
      </c>
      <c r="TU270" s="264">
        <f t="shared" si="1414"/>
        <v>3600.8278081255266</v>
      </c>
      <c r="TV270" s="264">
        <f t="shared" si="1415"/>
        <v>104.81036645871882</v>
      </c>
      <c r="TW270" s="264">
        <f t="shared" si="1415"/>
        <v>1066.715812225437</v>
      </c>
      <c r="TX270" s="264">
        <f t="shared" si="1416"/>
        <v>156.9345279302855</v>
      </c>
      <c r="TY270" s="264">
        <f t="shared" si="1417"/>
        <v>3650.7219328249003</v>
      </c>
      <c r="TZ270" s="264">
        <f t="shared" si="1418"/>
        <v>192.49689446776296</v>
      </c>
      <c r="UA270" s="264">
        <f t="shared" si="1419"/>
        <v>4.8579657909845553</v>
      </c>
      <c r="UB270" s="264">
        <f t="shared" si="1420"/>
        <v>504.56362009637132</v>
      </c>
      <c r="UC270" s="264">
        <f t="shared" si="1421"/>
        <v>906.53656425702809</v>
      </c>
      <c r="UD270" s="264">
        <f t="shared" si="1422"/>
        <v>4586.7934077957034</v>
      </c>
      <c r="UE270" s="264">
        <f t="shared" si="1423"/>
        <v>308.56450814047793</v>
      </c>
      <c r="UF270" s="264">
        <f t="shared" si="1424"/>
        <v>0.60724572387227693</v>
      </c>
      <c r="UG270" s="264">
        <f t="shared" si="1425"/>
        <v>1677.819935059101</v>
      </c>
      <c r="UH270" s="264">
        <f t="shared" si="1425"/>
        <v>1597.3301077100036</v>
      </c>
      <c r="UI270" s="191"/>
      <c r="UJ270" s="282" t="e">
        <f t="shared" si="1649"/>
        <v>#REF!</v>
      </c>
      <c r="UK270" s="282">
        <f t="shared" si="1650"/>
        <v>944.35739999999998</v>
      </c>
      <c r="UL270" s="283" t="e">
        <f t="shared" si="1651"/>
        <v>#REF!</v>
      </c>
      <c r="UM270" s="284">
        <f>825.48+825.48+825.48</f>
        <v>2476.44</v>
      </c>
      <c r="UN270" s="282">
        <f t="shared" si="1652"/>
        <v>2600.2620000000002</v>
      </c>
      <c r="UO270" s="283">
        <f t="shared" si="1653"/>
        <v>2.75347236120562</v>
      </c>
      <c r="UP270" s="283" t="e">
        <f t="shared" si="1656"/>
        <v>#REF!</v>
      </c>
      <c r="UQ270" s="283" t="e">
        <f t="shared" si="1654"/>
        <v>#REF!</v>
      </c>
      <c r="UR270" s="285" t="e">
        <f t="shared" si="1655"/>
        <v>#REF!</v>
      </c>
      <c r="US270" s="293" t="e">
        <f t="shared" si="1662"/>
        <v>#REF!</v>
      </c>
      <c r="UT270" s="282">
        <f t="shared" si="1663"/>
        <v>138.83939999999998</v>
      </c>
      <c r="UU270" s="283" t="e">
        <f t="shared" si="1664"/>
        <v>#REF!</v>
      </c>
      <c r="UV270" s="290">
        <f>75.55+75.55+75.55</f>
        <v>226.64999999999998</v>
      </c>
      <c r="UW270" s="282">
        <f t="shared" si="1665"/>
        <v>237.98249999999999</v>
      </c>
      <c r="UX270" s="283">
        <f t="shared" si="1666"/>
        <v>1.6324616787453705</v>
      </c>
      <c r="UY270" s="283" t="e">
        <f t="shared" si="1670"/>
        <v>#REF!</v>
      </c>
      <c r="UZ270" s="283" t="e">
        <f t="shared" si="1667"/>
        <v>#REF!</v>
      </c>
      <c r="VA270" s="285" t="e">
        <f t="shared" si="1668"/>
        <v>#REF!</v>
      </c>
      <c r="VB270" s="128">
        <v>4.95</v>
      </c>
      <c r="VC270" s="129">
        <v>1.0671582923524712</v>
      </c>
      <c r="VD270" s="130">
        <f t="shared" si="1674"/>
        <v>5.2824335471447323</v>
      </c>
      <c r="VE270" s="128">
        <f>'[1]17% Управителю (Форма)'!CH9</f>
        <v>0.49</v>
      </c>
      <c r="VF270" s="128">
        <f>'[1]17% Управителю (Форма)'!CH10</f>
        <v>0.26500000000000001</v>
      </c>
      <c r="VG270" s="128">
        <f>'[1]17% Управителю (Форма)'!CH11</f>
        <v>0.68100000000000005</v>
      </c>
      <c r="VH270" s="128">
        <f>'[1]17% Управителю (Форма)'!CH12</f>
        <v>1.0999999999999999E-2</v>
      </c>
      <c r="VI270" s="128">
        <f>'[1]17% Управителю (Форма)'!CH13</f>
        <v>0.36099999999999999</v>
      </c>
      <c r="VJ270" s="128">
        <f t="shared" si="1660"/>
        <v>0.38524414353924208</v>
      </c>
      <c r="VK270" s="128">
        <f>'[1]17% Управителю (Форма)'!CH14</f>
        <v>0.03</v>
      </c>
      <c r="VL270" s="128">
        <v>0.44700000000000001</v>
      </c>
      <c r="VM270" s="131">
        <v>1.7000000000000001E-2</v>
      </c>
      <c r="VN270" s="128">
        <f t="shared" si="1669"/>
        <v>8.1141903975021795E-4</v>
      </c>
      <c r="VO270" s="132">
        <v>4.7E-2</v>
      </c>
      <c r="VP270" s="128">
        <v>4.1000000000000002E-2</v>
      </c>
      <c r="VQ270" s="128">
        <v>0.61599999999999999</v>
      </c>
      <c r="VR270" s="128">
        <v>9.2999999999999999E-2</v>
      </c>
      <c r="VS270" s="128">
        <v>1E-3</v>
      </c>
      <c r="VT270" s="128">
        <v>0.2</v>
      </c>
      <c r="VU270" s="128">
        <v>0.22500000000000001</v>
      </c>
      <c r="VV270" s="128">
        <v>0.59899999999999998</v>
      </c>
    </row>
    <row r="271" spans="1:594" ht="23.1" customHeight="1" thickBot="1" x14ac:dyDescent="0.35">
      <c r="A271" s="275">
        <v>27</v>
      </c>
      <c r="B271" s="276" t="s">
        <v>238</v>
      </c>
      <c r="C271" s="277" t="s">
        <v>209</v>
      </c>
      <c r="D271" s="267">
        <v>4219.8999999999996</v>
      </c>
      <c r="E271" s="239"/>
      <c r="F271" s="240">
        <f t="shared" si="1426"/>
        <v>4219.8999999999996</v>
      </c>
      <c r="G271" s="287">
        <v>3756.2</v>
      </c>
      <c r="H271" s="268">
        <f>1900</f>
        <v>1900</v>
      </c>
      <c r="I271" s="269">
        <v>3.2503000000000002</v>
      </c>
      <c r="J271" s="269">
        <v>3.8828</v>
      </c>
      <c r="K271" s="269">
        <f t="shared" si="1640"/>
        <v>2.4912999999999998</v>
      </c>
      <c r="L271" s="269">
        <f t="shared" si="1675"/>
        <v>2.8645999999999998</v>
      </c>
      <c r="M271" s="269">
        <v>0.65459999999999996</v>
      </c>
      <c r="N271" s="269">
        <v>0.37330000000000002</v>
      </c>
      <c r="O271" s="269">
        <v>0.38569999999999999</v>
      </c>
      <c r="P271" s="269">
        <v>1.84E-2</v>
      </c>
      <c r="Q271" s="269">
        <v>0.30859999999999999</v>
      </c>
      <c r="R271" s="269">
        <v>0</v>
      </c>
      <c r="S271" s="269">
        <v>0.52739999999999998</v>
      </c>
      <c r="T271" s="269">
        <v>2.8299999999999999E-2</v>
      </c>
      <c r="U271" s="269">
        <v>6.9999999999999999E-4</v>
      </c>
      <c r="V271" s="269">
        <v>4.9700000000000001E-2</v>
      </c>
      <c r="W271" s="269">
        <v>0.10730000000000001</v>
      </c>
      <c r="X271" s="269">
        <v>0.73040000000000005</v>
      </c>
      <c r="Y271" s="269">
        <v>7.1599999999999997E-2</v>
      </c>
      <c r="Z271" s="269">
        <v>2.0000000000000001E-4</v>
      </c>
      <c r="AA271" s="269">
        <v>0.30270000000000002</v>
      </c>
      <c r="AB271" s="269">
        <v>0.32390000000000002</v>
      </c>
      <c r="AC271" s="244">
        <v>603.72</v>
      </c>
      <c r="AD271" s="243">
        <f t="shared" si="1661"/>
        <v>132.8184</v>
      </c>
      <c r="AE271" s="243">
        <f t="shared" si="1223"/>
        <v>0</v>
      </c>
      <c r="AF271" s="243">
        <f t="shared" si="1427"/>
        <v>0</v>
      </c>
      <c r="AG271" s="243">
        <f t="shared" si="1428"/>
        <v>0</v>
      </c>
      <c r="AH271" s="244">
        <v>15.935265762108299</v>
      </c>
      <c r="AI271" s="243">
        <f t="shared" si="1224"/>
        <v>85.497533405645896</v>
      </c>
      <c r="AJ271" s="243">
        <f t="shared" si="1429"/>
        <v>2.7558973933855633</v>
      </c>
      <c r="AK271" s="243">
        <f t="shared" si="1430"/>
        <v>72.928989709057561</v>
      </c>
      <c r="AL271" s="243">
        <f t="shared" si="1225"/>
        <v>41.898559958387715</v>
      </c>
      <c r="AM271" s="243">
        <f t="shared" si="1431"/>
        <v>1055.8437109513702</v>
      </c>
      <c r="AN271" s="244">
        <v>1009.01</v>
      </c>
      <c r="AO271" s="244">
        <v>221.98220000000001</v>
      </c>
      <c r="AP271" s="243">
        <f t="shared" si="1432"/>
        <v>0</v>
      </c>
      <c r="AQ271" s="243">
        <f t="shared" si="1433"/>
        <v>0</v>
      </c>
      <c r="AR271" s="243">
        <f t="shared" si="1434"/>
        <v>0</v>
      </c>
      <c r="AS271" s="244">
        <v>118.74621331055801</v>
      </c>
      <c r="AT271" s="244" t="e">
        <f t="shared" si="1226"/>
        <v>#REF!</v>
      </c>
      <c r="AU271" s="243">
        <f t="shared" si="1227"/>
        <v>153.35992517960881</v>
      </c>
      <c r="AV271" s="243">
        <f t="shared" si="1435"/>
        <v>4.9433498396619155</v>
      </c>
      <c r="AW271" s="243">
        <f t="shared" si="1436"/>
        <v>130.81528740882902</v>
      </c>
      <c r="AX271" s="243">
        <f t="shared" si="1228"/>
        <v>75.154916924508342</v>
      </c>
      <c r="AY271" s="243">
        <f t="shared" si="1437"/>
        <v>1893.90390649761</v>
      </c>
      <c r="AZ271" s="244">
        <v>199</v>
      </c>
      <c r="BA271" s="243">
        <f t="shared" si="1438"/>
        <v>1014.3361666666665</v>
      </c>
      <c r="BB271" s="243">
        <f t="shared" si="1439"/>
        <v>105.78077166666667</v>
      </c>
      <c r="BC271" s="243">
        <f t="shared" si="1440"/>
        <v>84.624617333333333</v>
      </c>
      <c r="BD271" s="243">
        <f t="shared" si="1441"/>
        <v>21.156154333333333</v>
      </c>
      <c r="BE271" s="244">
        <v>39.667789374999998</v>
      </c>
      <c r="BF271" s="243">
        <f t="shared" si="1442"/>
        <v>31.7342315</v>
      </c>
      <c r="BG271" s="243">
        <f t="shared" si="1443"/>
        <v>7.9335578749999982</v>
      </c>
      <c r="BH271" s="243">
        <f t="shared" si="1229"/>
        <v>131.77701494732412</v>
      </c>
      <c r="BI271" s="243">
        <f t="shared" si="1444"/>
        <v>4.2476539092469201</v>
      </c>
      <c r="BJ271" s="243">
        <f t="shared" si="1445"/>
        <v>112.40516754310362</v>
      </c>
      <c r="BK271" s="243">
        <f t="shared" si="1230"/>
        <v>64.578087132782869</v>
      </c>
      <c r="BL271" s="243">
        <f t="shared" si="1446"/>
        <v>1627.3677957461282</v>
      </c>
      <c r="BM271" s="244">
        <v>28.07</v>
      </c>
      <c r="BN271" s="243">
        <f t="shared" si="1447"/>
        <v>6.1753999999999998</v>
      </c>
      <c r="BO271" s="243">
        <f t="shared" si="1231"/>
        <v>0</v>
      </c>
      <c r="BP271" s="243">
        <f t="shared" si="1448"/>
        <v>0</v>
      </c>
      <c r="BQ271" s="243">
        <f t="shared" si="1449"/>
        <v>0</v>
      </c>
      <c r="BR271" s="244">
        <v>3.95348949608334</v>
      </c>
      <c r="BS271" s="243">
        <f t="shared" si="1232"/>
        <v>4.3402327275363639</v>
      </c>
      <c r="BT271" s="243">
        <f t="shared" si="1450"/>
        <v>0.13990153381096618</v>
      </c>
      <c r="BU271" s="243">
        <f t="shared" si="1451"/>
        <v>3.702197891717331</v>
      </c>
      <c r="BV271" s="243">
        <f t="shared" si="1233"/>
        <v>2.1269561111809856</v>
      </c>
      <c r="BW271" s="243">
        <f t="shared" si="1452"/>
        <v>53.599294001760839</v>
      </c>
      <c r="BX271" s="244">
        <v>826.3</v>
      </c>
      <c r="BY271" s="243">
        <f t="shared" si="1234"/>
        <v>93.885826265473398</v>
      </c>
      <c r="BZ271" s="243">
        <f t="shared" si="1453"/>
        <v>3.0262826724283243</v>
      </c>
      <c r="CA271" s="243">
        <f t="shared" si="1454"/>
        <v>80.084163657157958</v>
      </c>
      <c r="CB271" s="243">
        <f t="shared" si="1235"/>
        <v>46.009291313273671</v>
      </c>
      <c r="CC271" s="243">
        <f t="shared" si="1455"/>
        <v>1159.4341410944965</v>
      </c>
      <c r="CD271" s="245">
        <f>343.18+205.44</f>
        <v>548.62</v>
      </c>
      <c r="CE271" s="243">
        <f t="shared" si="1236"/>
        <v>107.00585</v>
      </c>
      <c r="CF271" s="243">
        <f t="shared" si="1456"/>
        <v>3.4491888987353265</v>
      </c>
      <c r="CG271" s="243">
        <f t="shared" si="1457"/>
        <v>91.275481556098612</v>
      </c>
      <c r="CH271" s="243">
        <f t="shared" si="1237"/>
        <v>32.781292499999999</v>
      </c>
      <c r="CI271" s="243">
        <f t="shared" si="1641"/>
        <v>826.08857099999989</v>
      </c>
      <c r="CJ271" s="245">
        <f>1151.81+460.73</f>
        <v>1612.54</v>
      </c>
      <c r="CK271" s="243">
        <f t="shared" si="1238"/>
        <v>107.00585</v>
      </c>
      <c r="CL271" s="243">
        <f t="shared" si="1459"/>
        <v>3.4491888987353265</v>
      </c>
      <c r="CM271" s="243">
        <f t="shared" si="1460"/>
        <v>91.275481556098612</v>
      </c>
      <c r="CN271" s="243">
        <f t="shared" si="1239"/>
        <v>85.977292500000004</v>
      </c>
      <c r="CO271" s="243">
        <f t="shared" si="1642"/>
        <v>2166.6277709999999</v>
      </c>
      <c r="CP271" s="244">
        <v>0</v>
      </c>
      <c r="CQ271" s="243">
        <f t="shared" si="1240"/>
        <v>0</v>
      </c>
      <c r="CR271" s="243">
        <f t="shared" si="1595"/>
        <v>0</v>
      </c>
      <c r="CS271" s="243">
        <f t="shared" si="1462"/>
        <v>0</v>
      </c>
      <c r="CT271" s="243">
        <f t="shared" si="1241"/>
        <v>0</v>
      </c>
      <c r="CU271" s="243">
        <f t="shared" si="1463"/>
        <v>0</v>
      </c>
      <c r="CV271" s="245"/>
      <c r="CW271" s="243">
        <f t="shared" si="1242"/>
        <v>0</v>
      </c>
      <c r="CX271" s="243">
        <f t="shared" si="1596"/>
        <v>0</v>
      </c>
      <c r="CY271" s="243">
        <f t="shared" si="1464"/>
        <v>0</v>
      </c>
      <c r="CZ271" s="243">
        <f t="shared" si="1243"/>
        <v>0</v>
      </c>
      <c r="DA271" s="243">
        <f t="shared" si="1465"/>
        <v>0</v>
      </c>
      <c r="DB271" s="244">
        <v>41.22</v>
      </c>
      <c r="DC271" s="243">
        <f t="shared" si="1466"/>
        <v>9.0684000000000005</v>
      </c>
      <c r="DD271" s="243">
        <f t="shared" si="1244"/>
        <v>0</v>
      </c>
      <c r="DE271" s="244">
        <v>1.705428198725</v>
      </c>
      <c r="DF271" s="244">
        <v>0.14025218793749999</v>
      </c>
      <c r="DG271" s="243">
        <f t="shared" si="1245"/>
        <v>5.9235764415979899</v>
      </c>
      <c r="DH271" s="243">
        <f t="shared" si="1246"/>
        <v>2.9028828414130246</v>
      </c>
      <c r="DI271" s="243">
        <f t="shared" si="1467"/>
        <v>73.152647603608202</v>
      </c>
      <c r="DJ271" s="244">
        <v>278.3</v>
      </c>
      <c r="DK271" s="243">
        <f t="shared" si="1468"/>
        <v>61.226000000000006</v>
      </c>
      <c r="DL271" s="243">
        <f t="shared" si="1247"/>
        <v>0</v>
      </c>
      <c r="DM271" s="244">
        <v>11.836651427334999</v>
      </c>
      <c r="DN271" s="244">
        <v>9.9970460790000004</v>
      </c>
      <c r="DO271" s="243">
        <f t="shared" si="1248"/>
        <v>41.058397409444254</v>
      </c>
      <c r="DP271" s="243">
        <f t="shared" si="1249"/>
        <v>20.120904745788962</v>
      </c>
      <c r="DQ271" s="243">
        <f t="shared" si="1469"/>
        <v>507.04679959388181</v>
      </c>
      <c r="DR271" s="244">
        <v>51.66</v>
      </c>
      <c r="DS271" s="243">
        <f t="shared" si="1470"/>
        <v>11.3652</v>
      </c>
      <c r="DT271" s="243">
        <f t="shared" si="1250"/>
        <v>0</v>
      </c>
      <c r="DU271" s="244">
        <v>2.1850970532849998</v>
      </c>
      <c r="DV271" s="244">
        <v>0</v>
      </c>
      <c r="DW271" s="243">
        <f t="shared" si="1251"/>
        <v>7.4093218199983388</v>
      </c>
      <c r="DX271" s="243">
        <f t="shared" si="1252"/>
        <v>3.6309809436641673</v>
      </c>
      <c r="DY271" s="243">
        <f t="shared" si="1253"/>
        <v>91.500719780337008</v>
      </c>
      <c r="DZ271" s="244">
        <v>195.87</v>
      </c>
      <c r="EA271" s="243">
        <f t="shared" si="1471"/>
        <v>43.0914</v>
      </c>
      <c r="EB271" s="243">
        <f t="shared" si="1254"/>
        <v>0</v>
      </c>
      <c r="EC271" s="244">
        <v>8.09740606099</v>
      </c>
      <c r="ED271" s="244">
        <v>0.13716149950000001</v>
      </c>
      <c r="EE271" s="243">
        <f t="shared" si="1255"/>
        <v>28.086890552958685</v>
      </c>
      <c r="EF271" s="243">
        <f t="shared" si="1256"/>
        <v>13.764142905672436</v>
      </c>
      <c r="EG271" s="243">
        <f t="shared" si="1257"/>
        <v>346.85640122294535</v>
      </c>
      <c r="EH271" s="244">
        <v>12.26</v>
      </c>
      <c r="EI271" s="243">
        <f t="shared" si="1472"/>
        <v>2.6972</v>
      </c>
      <c r="EJ271" s="243">
        <f t="shared" si="1258"/>
        <v>0</v>
      </c>
      <c r="EK271" s="244">
        <v>0.51724721022499998</v>
      </c>
      <c r="EL271" s="244">
        <v>0</v>
      </c>
      <c r="EM271" s="243">
        <f t="shared" si="1259"/>
        <v>1.7582370353787049</v>
      </c>
      <c r="EN271" s="243">
        <f t="shared" si="1260"/>
        <v>0.86163421228018522</v>
      </c>
      <c r="EO271" s="243">
        <f t="shared" si="1473"/>
        <v>21.713182149460668</v>
      </c>
      <c r="EP271" s="244">
        <v>0</v>
      </c>
      <c r="EQ271" s="244">
        <v>489.50839999999999</v>
      </c>
      <c r="ER271" s="244">
        <v>0</v>
      </c>
      <c r="ES271" s="244">
        <v>0</v>
      </c>
      <c r="ET271" s="244">
        <v>0</v>
      </c>
      <c r="EU271" s="243">
        <f t="shared" si="1261"/>
        <v>55.61890426950243</v>
      </c>
      <c r="EV271" s="243">
        <f t="shared" si="1474"/>
        <v>1.7928001802349183</v>
      </c>
      <c r="EW271" s="243">
        <f t="shared" si="1475"/>
        <v>47.442661039759827</v>
      </c>
      <c r="EX271" s="243">
        <f t="shared" si="1262"/>
        <v>27.256365213475124</v>
      </c>
      <c r="EY271" s="243">
        <f t="shared" si="1476"/>
        <v>686.86040337957309</v>
      </c>
      <c r="EZ271" s="245">
        <f t="shared" si="1477"/>
        <v>579.30999999999995</v>
      </c>
      <c r="FA271" s="245">
        <f t="shared" si="1477"/>
        <v>127.4482</v>
      </c>
      <c r="FB271" s="245">
        <f t="shared" si="1477"/>
        <v>0</v>
      </c>
      <c r="FC271" s="245">
        <f t="shared" si="1478"/>
        <v>0</v>
      </c>
      <c r="FD271" s="245">
        <f t="shared" si="1479"/>
        <v>0</v>
      </c>
      <c r="FE271" s="245">
        <f t="shared" si="1480"/>
        <v>34.6162897169975</v>
      </c>
      <c r="FF271" s="245">
        <f t="shared" si="1481"/>
        <v>139.85532752888039</v>
      </c>
      <c r="FG271" s="245">
        <f t="shared" si="1482"/>
        <v>4.508047393124837</v>
      </c>
      <c r="FH271" s="245">
        <f t="shared" si="1483"/>
        <v>119.29592978687104</v>
      </c>
      <c r="FI271" s="245">
        <f t="shared" si="1484"/>
        <v>68.536910862293908</v>
      </c>
      <c r="FJ271" s="245">
        <f t="shared" si="1484"/>
        <v>1727.1301537298064</v>
      </c>
      <c r="FK271" s="244">
        <f t="shared" si="1263"/>
        <v>85.179840184697682</v>
      </c>
      <c r="FL271" s="244">
        <v>9.6783004682334699</v>
      </c>
      <c r="FM271" s="243">
        <f t="shared" si="1485"/>
        <v>0.31196693015994731</v>
      </c>
      <c r="FN271" s="243">
        <f t="shared" si="1486"/>
        <v>8.2555443079291901</v>
      </c>
      <c r="FO271" s="244">
        <v>4.7429070234116697</v>
      </c>
      <c r="FP271" s="244">
        <f t="shared" si="1487"/>
        <v>119.52125721161138</v>
      </c>
      <c r="FQ271" s="244">
        <f t="shared" si="1264"/>
        <v>2.1172800045909539</v>
      </c>
      <c r="FR271" s="244">
        <v>0.24056950582886</v>
      </c>
      <c r="FS271" s="243">
        <f t="shared" si="1488"/>
        <v>7.7544327611915364E-3</v>
      </c>
      <c r="FT271" s="243">
        <f t="shared" si="1489"/>
        <v>0.20520464528099977</v>
      </c>
      <c r="FU271" s="244">
        <v>0.11789247529144301</v>
      </c>
      <c r="FV271" s="244">
        <f t="shared" si="1490"/>
        <v>2.9708903828535083</v>
      </c>
      <c r="FW271" s="270">
        <v>1.8290000000000001E-2</v>
      </c>
      <c r="FX271" s="243">
        <f t="shared" si="1491"/>
        <v>80.743803724407613</v>
      </c>
      <c r="FY271" s="243">
        <f t="shared" si="1492"/>
        <v>17.763636819369676</v>
      </c>
      <c r="FZ271" s="243">
        <f t="shared" si="1265"/>
        <v>0</v>
      </c>
      <c r="GA271" s="243">
        <f t="shared" si="1493"/>
        <v>0</v>
      </c>
      <c r="GB271" s="243">
        <f t="shared" si="1494"/>
        <v>0</v>
      </c>
      <c r="GC271" s="243">
        <f t="shared" si="1495"/>
        <v>1.4241972266461791</v>
      </c>
      <c r="GD271" s="243">
        <f t="shared" si="1266"/>
        <v>11.354428636255836</v>
      </c>
      <c r="GE271" s="243">
        <f t="shared" si="1496"/>
        <v>0.36599465546655741</v>
      </c>
      <c r="GF271" s="243">
        <f t="shared" si="1497"/>
        <v>9.6852736702582849</v>
      </c>
      <c r="GG271" s="243">
        <f t="shared" si="1267"/>
        <v>5.5643033203339662</v>
      </c>
      <c r="GH271" s="247">
        <f t="shared" si="1498"/>
        <v>140.22044367241591</v>
      </c>
      <c r="GI271" s="244">
        <v>144</v>
      </c>
      <c r="GJ271" s="244">
        <v>4026.54</v>
      </c>
      <c r="GK271" s="244">
        <v>885.83879999999999</v>
      </c>
      <c r="GL271" s="244">
        <v>2469.7725629623701</v>
      </c>
      <c r="GM271" s="244">
        <v>71.022008333333304</v>
      </c>
      <c r="GN271" s="271">
        <v>173.4</v>
      </c>
      <c r="GO271" s="243">
        <f t="shared" si="1499"/>
        <v>38.148000000000003</v>
      </c>
      <c r="GP271" s="243">
        <f t="shared" si="1268"/>
        <v>0</v>
      </c>
      <c r="GQ271" s="243">
        <f t="shared" si="1500"/>
        <v>0</v>
      </c>
      <c r="GR271" s="243">
        <f t="shared" si="1501"/>
        <v>0</v>
      </c>
      <c r="GS271" s="244">
        <v>3.4675179394166702</v>
      </c>
      <c r="GT271" s="244">
        <v>1.2168926011666701</v>
      </c>
      <c r="GU271" s="245"/>
      <c r="GV271" s="243">
        <f t="shared" si="1269"/>
        <v>24.568750488899585</v>
      </c>
      <c r="GW271" s="243">
        <f t="shared" si="1502"/>
        <v>0.79194045411639247</v>
      </c>
      <c r="GX271" s="243">
        <f t="shared" si="1503"/>
        <v>20.957027415846358</v>
      </c>
      <c r="GY271" s="243">
        <f t="shared" si="1270"/>
        <v>12.040058051474148</v>
      </c>
      <c r="GZ271" s="243">
        <f t="shared" si="1504"/>
        <v>303.4094628971485</v>
      </c>
      <c r="HA271" s="244">
        <v>0</v>
      </c>
      <c r="HB271" s="244">
        <v>44</v>
      </c>
      <c r="HC271" s="244">
        <v>0</v>
      </c>
      <c r="HD271" s="244">
        <v>0</v>
      </c>
      <c r="HE271" s="244">
        <v>151.76</v>
      </c>
      <c r="HF271" s="243">
        <f t="shared" si="1505"/>
        <v>33.3872</v>
      </c>
      <c r="HG271" s="243">
        <f t="shared" si="1271"/>
        <v>0</v>
      </c>
      <c r="HH271" s="244">
        <v>6.4642920353450002</v>
      </c>
      <c r="HI271" s="244">
        <v>150.35208650896701</v>
      </c>
      <c r="HJ271" s="243">
        <f t="shared" si="1272"/>
        <v>38.85457233974445</v>
      </c>
      <c r="HK271" s="243">
        <f t="shared" si="1273"/>
        <v>19.04090754420282</v>
      </c>
      <c r="HL271" s="243">
        <f t="shared" si="1274"/>
        <v>479.83087011391103</v>
      </c>
      <c r="HM271" s="244">
        <v>112.39</v>
      </c>
      <c r="HN271" s="243">
        <f t="shared" si="1506"/>
        <v>24.7258</v>
      </c>
      <c r="HO271" s="243">
        <f t="shared" si="1275"/>
        <v>0</v>
      </c>
      <c r="HP271" s="244">
        <v>4.8458644573249998</v>
      </c>
      <c r="HQ271" s="244">
        <v>111.51368587675699</v>
      </c>
      <c r="HR271" s="243">
        <f t="shared" si="1276"/>
        <v>28.800366336736811</v>
      </c>
      <c r="HS271" s="243">
        <f t="shared" si="1277"/>
        <v>14.113785833540943</v>
      </c>
      <c r="HT271" s="243">
        <f t="shared" si="1278"/>
        <v>355.66740300523173</v>
      </c>
      <c r="HU271" s="244">
        <v>85.02</v>
      </c>
      <c r="HV271" s="243">
        <f t="shared" si="1507"/>
        <v>18.7044</v>
      </c>
      <c r="HW271" s="243">
        <f t="shared" si="1279"/>
        <v>0</v>
      </c>
      <c r="HX271" s="244">
        <v>3.4725394774749998</v>
      </c>
      <c r="HY271" s="244">
        <v>197.259098933357</v>
      </c>
      <c r="HZ271" s="243">
        <f t="shared" si="1280"/>
        <v>34.59289208243213</v>
      </c>
      <c r="IA271" s="243">
        <f t="shared" si="1281"/>
        <v>16.952446524663205</v>
      </c>
      <c r="IB271" s="243">
        <f t="shared" si="1282"/>
        <v>427.20165242151279</v>
      </c>
      <c r="IC271" s="244">
        <v>31.61</v>
      </c>
      <c r="ID271" s="243">
        <f t="shared" si="1508"/>
        <v>6.9542000000000002</v>
      </c>
      <c r="IE271" s="243">
        <f t="shared" si="1283"/>
        <v>0</v>
      </c>
      <c r="IF271" s="244">
        <v>1.38931899507</v>
      </c>
      <c r="IG271" s="244">
        <v>3.1579244194283298</v>
      </c>
      <c r="IH271" s="243">
        <f t="shared" si="1284"/>
        <v>4.8984067366179076</v>
      </c>
      <c r="II271" s="243">
        <f t="shared" si="1285"/>
        <v>2.4004925075558119</v>
      </c>
      <c r="IJ271" s="243">
        <f t="shared" si="1509"/>
        <v>60.49241119040645</v>
      </c>
      <c r="IK271" s="244">
        <v>30.77</v>
      </c>
      <c r="IL271" s="243">
        <f t="shared" si="1510"/>
        <v>6.7694000000000001</v>
      </c>
      <c r="IM271" s="243">
        <f t="shared" si="1286"/>
        <v>0</v>
      </c>
      <c r="IN271" s="244">
        <v>1.4133668686650001</v>
      </c>
      <c r="IO271" s="244">
        <v>62.657995117695997</v>
      </c>
      <c r="IP271" s="243">
        <f t="shared" si="1287"/>
        <v>11.545214022212098</v>
      </c>
      <c r="IQ271" s="243">
        <f t="shared" si="1288"/>
        <v>5.6577988004286546</v>
      </c>
      <c r="IR271" s="243">
        <f t="shared" si="1511"/>
        <v>142.5765297708021</v>
      </c>
      <c r="IS271" s="244">
        <v>6.82</v>
      </c>
      <c r="IT271" s="243">
        <f t="shared" si="1512"/>
        <v>1.5004000000000002</v>
      </c>
      <c r="IU271" s="243">
        <f t="shared" si="1289"/>
        <v>0</v>
      </c>
      <c r="IV271" s="244">
        <v>0.29814436191499999</v>
      </c>
      <c r="IW271" s="244">
        <v>0.70739746736922304</v>
      </c>
      <c r="IX271" s="243">
        <f t="shared" si="1290"/>
        <v>1.0596317975869416</v>
      </c>
      <c r="IY271" s="243">
        <f t="shared" si="1291"/>
        <v>0.51927868134355826</v>
      </c>
      <c r="IZ271" s="243">
        <f t="shared" si="1513"/>
        <v>13.085822769857668</v>
      </c>
      <c r="JA271" s="244">
        <v>47.784999999999997</v>
      </c>
      <c r="JB271" s="243">
        <f t="shared" si="1514"/>
        <v>10.512699999999999</v>
      </c>
      <c r="JC271" s="244">
        <v>347.28833333333301</v>
      </c>
      <c r="JD271" s="243">
        <f t="shared" si="1292"/>
        <v>0</v>
      </c>
      <c r="JE271" s="243">
        <f t="shared" si="1293"/>
        <v>46.083480408127564</v>
      </c>
      <c r="JF271" s="243">
        <f t="shared" si="1294"/>
        <v>22.583475687073033</v>
      </c>
      <c r="JG271" s="243">
        <f t="shared" si="1515"/>
        <v>569.10358731424037</v>
      </c>
      <c r="JH271" s="244">
        <v>0</v>
      </c>
      <c r="JI271" s="243">
        <f t="shared" si="1516"/>
        <v>0</v>
      </c>
      <c r="JJ271" s="244">
        <v>0</v>
      </c>
      <c r="JK271" s="243">
        <f t="shared" si="1295"/>
        <v>0</v>
      </c>
      <c r="JL271" s="243">
        <f t="shared" si="1296"/>
        <v>0</v>
      </c>
      <c r="JM271" s="243">
        <f t="shared" si="1297"/>
        <v>0</v>
      </c>
      <c r="JN271" s="243">
        <f t="shared" si="1517"/>
        <v>0</v>
      </c>
      <c r="JO271" s="244">
        <v>7.2750000000000004</v>
      </c>
      <c r="JP271" s="243">
        <f t="shared" si="1518"/>
        <v>1.6005</v>
      </c>
      <c r="JQ271" s="244">
        <v>8.8633333333333297</v>
      </c>
      <c r="JR271" s="243">
        <f t="shared" si="1298"/>
        <v>0</v>
      </c>
      <c r="JS271" s="243">
        <f t="shared" si="1299"/>
        <v>2.0155210268492332</v>
      </c>
      <c r="JT271" s="243">
        <f t="shared" si="1300"/>
        <v>0.98771771800912822</v>
      </c>
      <c r="JU271" s="243">
        <f t="shared" si="1519"/>
        <v>24.890486493830032</v>
      </c>
      <c r="JV271" s="244">
        <v>2.0164285714285799</v>
      </c>
      <c r="JW271" s="243">
        <f t="shared" si="1520"/>
        <v>0.44361428571428757</v>
      </c>
      <c r="JX271" s="244">
        <v>4.1370000000000102</v>
      </c>
      <c r="JY271" s="243">
        <f t="shared" si="1301"/>
        <v>0</v>
      </c>
      <c r="JZ271" s="243">
        <f t="shared" si="1302"/>
        <v>0.74956894536076302</v>
      </c>
      <c r="KA271" s="243">
        <f t="shared" si="1303"/>
        <v>0.36733059012518204</v>
      </c>
      <c r="KB271" s="243">
        <f t="shared" si="1521"/>
        <v>9.2567308711545877</v>
      </c>
      <c r="KC271" s="244">
        <v>138.946666666667</v>
      </c>
      <c r="KD271" s="243">
        <f t="shared" si="1522"/>
        <v>30.568266666666741</v>
      </c>
      <c r="KE271" s="244">
        <v>69.493333333333297</v>
      </c>
      <c r="KF271" s="243">
        <f t="shared" si="1304"/>
        <v>0</v>
      </c>
      <c r="KG271" s="243">
        <f t="shared" si="1305"/>
        <v>27.156587922399417</v>
      </c>
      <c r="KH271" s="243">
        <f t="shared" si="1306"/>
        <v>13.308242729453324</v>
      </c>
      <c r="KI271" s="243">
        <f t="shared" si="1523"/>
        <v>335.36771678222368</v>
      </c>
      <c r="KJ271" s="244">
        <v>34.532555555555497</v>
      </c>
      <c r="KK271" s="243">
        <f t="shared" si="1524"/>
        <v>7.5971622222222095</v>
      </c>
      <c r="KL271" s="244">
        <v>33.472444444444399</v>
      </c>
      <c r="KM271" s="243">
        <f t="shared" si="1307"/>
        <v>0</v>
      </c>
      <c r="KN271" s="243">
        <f t="shared" si="1308"/>
        <v>8.5900659175719234</v>
      </c>
      <c r="KO271" s="243">
        <f t="shared" si="1309"/>
        <v>4.2096114069897013</v>
      </c>
      <c r="KP271" s="243">
        <f t="shared" si="1525"/>
        <v>106.08220745614047</v>
      </c>
      <c r="KQ271" s="243">
        <f t="shared" si="1526"/>
        <v>648.92565079365113</v>
      </c>
      <c r="KR271" s="243">
        <f t="shared" si="1526"/>
        <v>142.76364317460323</v>
      </c>
      <c r="KS271" s="243">
        <f t="shared" si="1527"/>
        <v>1006.7861589638137</v>
      </c>
      <c r="KT271" s="243">
        <f t="shared" si="1528"/>
        <v>0</v>
      </c>
      <c r="KU271" s="243">
        <f t="shared" si="1529"/>
        <v>0</v>
      </c>
      <c r="KV271" s="243">
        <f t="shared" si="1530"/>
        <v>0</v>
      </c>
      <c r="KW271" s="243">
        <f t="shared" si="1531"/>
        <v>204.34630753563923</v>
      </c>
      <c r="KX271" s="243">
        <f t="shared" si="1532"/>
        <v>6.5868269393634256</v>
      </c>
      <c r="KY271" s="243">
        <f t="shared" si="1533"/>
        <v>174.30642927023237</v>
      </c>
      <c r="KZ271" s="243">
        <f t="shared" si="1534"/>
        <v>100.14108802338535</v>
      </c>
      <c r="LA271" s="243">
        <f t="shared" si="1534"/>
        <v>2523.5554181893112</v>
      </c>
      <c r="LB271" s="244">
        <v>112.03</v>
      </c>
      <c r="LC271" s="243">
        <f t="shared" si="1535"/>
        <v>24.646599999999999</v>
      </c>
      <c r="LD271" s="243">
        <f t="shared" si="1310"/>
        <v>0</v>
      </c>
      <c r="LE271" s="243">
        <f t="shared" si="1536"/>
        <v>0</v>
      </c>
      <c r="LF271" s="243">
        <f t="shared" si="1537"/>
        <v>0</v>
      </c>
      <c r="LG271" s="244">
        <v>10.149562745558301</v>
      </c>
      <c r="LH271" s="243">
        <f t="shared" si="1311"/>
        <v>16.682676517917962</v>
      </c>
      <c r="LI271" s="243">
        <f t="shared" si="1538"/>
        <v>0.53774352193637209</v>
      </c>
      <c r="LJ271" s="243">
        <f t="shared" si="1539"/>
        <v>14.230243793377468</v>
      </c>
      <c r="LK271" s="243">
        <f t="shared" si="1312"/>
        <v>8.1754419631738156</v>
      </c>
      <c r="LL271" s="243">
        <f t="shared" si="1540"/>
        <v>206.02113747198013</v>
      </c>
      <c r="LM271" s="243">
        <f t="shared" si="1313"/>
        <v>0.54166666784117723</v>
      </c>
      <c r="LN271" s="244">
        <v>6.1545228937110799E-2</v>
      </c>
      <c r="LO271" s="243">
        <f t="shared" si="1541"/>
        <v>1.9838272432769494E-3</v>
      </c>
      <c r="LP271" s="243">
        <f t="shared" si="1542"/>
        <v>5.2497787819218517E-2</v>
      </c>
      <c r="LQ271" s="243">
        <f t="shared" si="1314"/>
        <v>3.0160594838914402E-2</v>
      </c>
      <c r="LR271" s="243">
        <f t="shared" si="1543"/>
        <v>0.7600469899406429</v>
      </c>
      <c r="LS271" s="244">
        <v>910.37138733333404</v>
      </c>
      <c r="LT271" s="243">
        <f t="shared" si="1315"/>
        <v>103.43818214720487</v>
      </c>
      <c r="LU271" s="243">
        <f t="shared" si="1544"/>
        <v>3.3341899491242928</v>
      </c>
      <c r="LV271" s="243">
        <f t="shared" si="1545"/>
        <v>88.232277831292095</v>
      </c>
      <c r="LW271" s="243">
        <f t="shared" si="1316"/>
        <v>50.690478474026946</v>
      </c>
      <c r="LX271" s="243">
        <f t="shared" si="1546"/>
        <v>1277.4000575454791</v>
      </c>
      <c r="LY271" s="245">
        <f t="shared" si="1317"/>
        <v>866.91173521308008</v>
      </c>
      <c r="LZ271" s="244">
        <v>98.500211254647596</v>
      </c>
      <c r="MA271" s="249">
        <f t="shared" si="1547"/>
        <v>3.1750211337288099</v>
      </c>
      <c r="MB271" s="249">
        <f t="shared" si="1548"/>
        <v>84.020212125275435</v>
      </c>
      <c r="MC271" s="249">
        <f t="shared" si="1318"/>
        <v>48.27059732338639</v>
      </c>
      <c r="MD271" s="247">
        <f t="shared" si="1549"/>
        <v>1216.4190525493368</v>
      </c>
      <c r="ME271" s="250">
        <f t="shared" si="1550"/>
        <v>13307.556768931248</v>
      </c>
      <c r="MF271" s="251">
        <f t="shared" si="1597"/>
        <v>3946.9555345120325</v>
      </c>
      <c r="MG271" s="252" t="e">
        <f t="shared" si="1551"/>
        <v>#REF!</v>
      </c>
      <c r="MH271" s="252" t="e">
        <f t="shared" si="1598"/>
        <v>#REF!</v>
      </c>
      <c r="MI271" s="252">
        <f t="shared" si="1552"/>
        <v>910.37138733333404</v>
      </c>
      <c r="MJ271" s="252">
        <f t="shared" si="1553"/>
        <v>866.91173521308008</v>
      </c>
      <c r="MK271" s="252">
        <f t="shared" si="1599"/>
        <v>1014.3361666666665</v>
      </c>
      <c r="ML271" s="252">
        <f t="shared" si="1554"/>
        <v>826.3</v>
      </c>
      <c r="MM271" s="252">
        <f t="shared" si="1555"/>
        <v>0</v>
      </c>
      <c r="MN271" s="252">
        <f t="shared" si="1556"/>
        <v>489.50839999999999</v>
      </c>
      <c r="MO271" s="252">
        <f t="shared" si="1557"/>
        <v>85.179840184697682</v>
      </c>
      <c r="MP271" s="253">
        <f t="shared" si="1558"/>
        <v>2.1172800045909539</v>
      </c>
      <c r="MQ271" s="254">
        <f t="shared" si="1600"/>
        <v>0</v>
      </c>
      <c r="MR271" s="255">
        <f t="shared" si="1559"/>
        <v>0</v>
      </c>
      <c r="MS271" s="255">
        <f t="shared" si="1601"/>
        <v>0</v>
      </c>
      <c r="MT271" s="255">
        <f t="shared" si="1602"/>
        <v>1133.2057361075358</v>
      </c>
      <c r="MU271" s="255">
        <f t="shared" si="1319"/>
        <v>36.52735476579371</v>
      </c>
      <c r="MV271" s="255">
        <f t="shared" si="1560"/>
        <v>1179.2753116182455</v>
      </c>
      <c r="MW271" s="255" t="e">
        <f t="shared" si="1320"/>
        <v>#REF!</v>
      </c>
      <c r="MX271" s="255" t="e">
        <f t="shared" si="1321"/>
        <v>#REF!</v>
      </c>
      <c r="MY271" s="256" t="e">
        <f t="shared" si="1561"/>
        <v>#REF!</v>
      </c>
      <c r="MZ271" s="254">
        <f t="shared" si="1562"/>
        <v>825.51176744505028</v>
      </c>
      <c r="NA271" s="255">
        <f t="shared" si="1322"/>
        <v>930.35176191057167</v>
      </c>
      <c r="NB271" s="255">
        <f t="shared" si="1563"/>
        <v>2.7558973933855633</v>
      </c>
      <c r="NC271" s="255">
        <f t="shared" si="1323"/>
        <v>3.4173127677980983</v>
      </c>
      <c r="ND271" s="255">
        <f t="shared" si="1564"/>
        <v>837.97119916775409</v>
      </c>
      <c r="NE271" s="255">
        <f t="shared" si="1630"/>
        <v>0.98513143204076925</v>
      </c>
      <c r="NF271" s="256">
        <f t="shared" si="1603"/>
        <v>3.2887734042919749E-3</v>
      </c>
      <c r="NG271" s="257">
        <f t="shared" si="1604"/>
        <v>1.1259009974862078</v>
      </c>
      <c r="NH271" s="254">
        <f t="shared" si="1565"/>
        <v>1390.5868506387712</v>
      </c>
      <c r="NI271" s="255">
        <f t="shared" si="1324"/>
        <v>1567.1913806698951</v>
      </c>
      <c r="NJ271" s="255" t="e">
        <f t="shared" si="1566"/>
        <v>#REF!</v>
      </c>
      <c r="NK271" s="255" t="e">
        <f t="shared" si="1325"/>
        <v>#REF!</v>
      </c>
      <c r="NL271" s="255">
        <f t="shared" si="1567"/>
        <v>1503.0983384901667</v>
      </c>
      <c r="NM271" s="255">
        <f t="shared" si="1605"/>
        <v>0.92514695481307552</v>
      </c>
      <c r="NN271" s="256" t="e">
        <f t="shared" si="1606"/>
        <v>#REF!</v>
      </c>
      <c r="NO271" s="257" t="e">
        <f t="shared" si="1631"/>
        <v>#REF!</v>
      </c>
      <c r="NP271" s="254">
        <f t="shared" si="1568"/>
        <v>137.13430440258639</v>
      </c>
      <c r="NQ271" s="255">
        <f t="shared" si="1326"/>
        <v>154.55036106171488</v>
      </c>
      <c r="NR271" s="255">
        <f t="shared" si="1569"/>
        <v>120.60650274258025</v>
      </c>
      <c r="NS271" s="255">
        <f t="shared" si="1327"/>
        <v>149.55206340079951</v>
      </c>
      <c r="NT271" s="255">
        <f t="shared" si="1570"/>
        <v>1291.5617426556573</v>
      </c>
      <c r="NU271" s="255">
        <f t="shared" si="1571"/>
        <v>0.10617711865684125</v>
      </c>
      <c r="NV271" s="256">
        <f t="shared" si="1572"/>
        <v>9.3380361742981019E-2</v>
      </c>
      <c r="NW271" s="257">
        <f t="shared" si="1328"/>
        <v>1.0358957808877343</v>
      </c>
      <c r="NX271" s="254">
        <f t="shared" si="1573"/>
        <v>38.762081427895147</v>
      </c>
      <c r="NY271" s="255">
        <f t="shared" si="1329"/>
        <v>43.684865769237831</v>
      </c>
      <c r="NZ271" s="255">
        <f t="shared" si="1574"/>
        <v>0.13990153381096618</v>
      </c>
      <c r="OA271" s="255">
        <f t="shared" si="1330"/>
        <v>0.17347790192559806</v>
      </c>
      <c r="OB271" s="255">
        <f t="shared" si="1575"/>
        <v>42.539122223619714</v>
      </c>
      <c r="OC271" s="255">
        <f t="shared" si="1607"/>
        <v>0.91121018492414085</v>
      </c>
      <c r="OD271" s="256">
        <f t="shared" si="1608"/>
        <v>3.2887734042919741E-3</v>
      </c>
      <c r="OE271" s="257">
        <f t="shared" si="1609"/>
        <v>1.1165129991023959</v>
      </c>
      <c r="OF271" s="254">
        <f t="shared" si="1576"/>
        <v>97.702679661732702</v>
      </c>
      <c r="OG271" s="255">
        <f t="shared" si="1331"/>
        <v>110.11091997877276</v>
      </c>
      <c r="OH271" s="255">
        <f t="shared" si="1577"/>
        <v>3.0262826724283243</v>
      </c>
      <c r="OI271" s="255">
        <f t="shared" si="1332"/>
        <v>3.7525905138111222</v>
      </c>
      <c r="OJ271" s="255">
        <f t="shared" si="1578"/>
        <v>920.18582626547345</v>
      </c>
      <c r="OK271" s="255">
        <f t="shared" si="1632"/>
        <v>0.10617711865684128</v>
      </c>
      <c r="OL271" s="256">
        <f t="shared" si="1643"/>
        <v>3.2887734042919741E-3</v>
      </c>
      <c r="OM271" s="257">
        <f t="shared" si="1644"/>
        <v>1.0142737996864488</v>
      </c>
      <c r="ON271" s="280">
        <f t="shared" si="1645"/>
        <v>1175.9836717741091</v>
      </c>
      <c r="OO271" s="254">
        <f t="shared" si="1579"/>
        <v>0</v>
      </c>
      <c r="OP271" s="255">
        <f t="shared" si="1333"/>
        <v>0</v>
      </c>
      <c r="OQ271" s="255">
        <f t="shared" si="1580"/>
        <v>0</v>
      </c>
      <c r="OR271" s="255">
        <f t="shared" si="1334"/>
        <v>0</v>
      </c>
      <c r="OS271" s="255">
        <f t="shared" si="1581"/>
        <v>0</v>
      </c>
      <c r="OT271" s="255"/>
      <c r="OU271" s="256"/>
      <c r="OV271" s="257"/>
      <c r="OW271" s="280"/>
      <c r="OX271" s="254">
        <f t="shared" si="1582"/>
        <v>852.2992343399826</v>
      </c>
      <c r="OY271" s="255">
        <f t="shared" si="1335"/>
        <v>960.54123710116039</v>
      </c>
      <c r="OZ271" s="255">
        <f t="shared" si="1583"/>
        <v>4.508047393124837</v>
      </c>
      <c r="PA271" s="255">
        <f t="shared" si="1336"/>
        <v>5.5899787674747978</v>
      </c>
      <c r="PB271" s="255">
        <f t="shared" si="1584"/>
        <v>1370.7382172458781</v>
      </c>
      <c r="PC271" s="255">
        <f t="shared" si="1672"/>
        <v>0.62178118594551468</v>
      </c>
      <c r="PD271" s="259">
        <f t="shared" si="1337"/>
        <v>3.2887734042919732E-3</v>
      </c>
      <c r="PE271" s="257">
        <f t="shared" si="1673"/>
        <v>1.0797555162321104</v>
      </c>
      <c r="PF271" s="254">
        <f t="shared" si="1338"/>
        <v>10.071764055673611</v>
      </c>
      <c r="PG271" s="255">
        <f t="shared" si="1339"/>
        <v>11.35087809074416</v>
      </c>
      <c r="PH271" s="255">
        <f t="shared" si="1585"/>
        <v>0.31196693015994731</v>
      </c>
      <c r="PI271" s="255">
        <f t="shared" si="1340"/>
        <v>0.38683899339833466</v>
      </c>
      <c r="PJ271" s="255">
        <f t="shared" si="1341"/>
        <v>94.858140644136014</v>
      </c>
      <c r="PK271" s="255">
        <f t="shared" si="1610"/>
        <v>0.10617711866668592</v>
      </c>
      <c r="PL271" s="259">
        <f t="shared" si="1611"/>
        <v>3.2887734045969055E-3</v>
      </c>
      <c r="PM271" s="257">
        <f t="shared" si="1612"/>
        <v>1.0142737996877724</v>
      </c>
      <c r="PN271" s="254">
        <f t="shared" si="1342"/>
        <v>0.25034966724281971</v>
      </c>
      <c r="PO271" s="255">
        <f t="shared" si="1343"/>
        <v>0.28214407498265781</v>
      </c>
      <c r="PP271" s="255">
        <f t="shared" si="1586"/>
        <v>7.7544327611915364E-3</v>
      </c>
      <c r="PQ271" s="255">
        <f t="shared" si="1344"/>
        <v>9.6154966238775046E-3</v>
      </c>
      <c r="PR271" s="255">
        <f t="shared" si="1345"/>
        <v>2.3578495102011972</v>
      </c>
      <c r="PS271" s="255">
        <f t="shared" si="1613"/>
        <v>0.10617711866668589</v>
      </c>
      <c r="PT271" s="259">
        <f t="shared" si="1614"/>
        <v>3.2887734045969051E-3</v>
      </c>
      <c r="PU271" s="257">
        <f t="shared" si="1615"/>
        <v>1.0142737996877724</v>
      </c>
      <c r="PV271" s="254">
        <f t="shared" si="1346"/>
        <v>110.32347442149239</v>
      </c>
      <c r="PW271" s="255">
        <f t="shared" si="1347"/>
        <v>124.33455567302192</v>
      </c>
      <c r="PX271" s="255">
        <f t="shared" si="1348"/>
        <v>0.36599465546655741</v>
      </c>
      <c r="PY271" s="255">
        <f t="shared" si="1349"/>
        <v>0.4538333727785312</v>
      </c>
      <c r="PZ271" s="255">
        <f t="shared" si="1350"/>
        <v>111.28606640667931</v>
      </c>
      <c r="QA271" s="255">
        <f t="shared" si="1587"/>
        <v>0.99135029194338431</v>
      </c>
      <c r="QB271" s="259">
        <f t="shared" si="1351"/>
        <v>3.2887734042919741E-3</v>
      </c>
      <c r="QC271" s="257">
        <f t="shared" si="1588"/>
        <v>1.1266907926938399</v>
      </c>
      <c r="QD271" s="254">
        <f t="shared" si="1352"/>
        <v>237.11557344733257</v>
      </c>
      <c r="QE271" s="255">
        <f t="shared" si="1353"/>
        <v>267.22925127514378</v>
      </c>
      <c r="QF271" s="255">
        <f t="shared" si="1354"/>
        <v>0.79194045411639247</v>
      </c>
      <c r="QG271" s="255">
        <f t="shared" si="1355"/>
        <v>0.98200616310432665</v>
      </c>
      <c r="QH271" s="255">
        <f t="shared" si="1356"/>
        <v>240.80116102948293</v>
      </c>
      <c r="QI271" s="255">
        <f t="shared" si="1616"/>
        <v>0.98469447752496875</v>
      </c>
      <c r="QJ271" s="259">
        <f t="shared" si="1617"/>
        <v>3.2887734042919745E-3</v>
      </c>
      <c r="QK271" s="257">
        <f t="shared" si="1618"/>
        <v>1.1258455042627009</v>
      </c>
      <c r="QL271" s="254">
        <f t="shared" si="1357"/>
        <v>1004.3431376779379</v>
      </c>
      <c r="QM271" s="255">
        <f t="shared" si="1358"/>
        <v>1131.894716163036</v>
      </c>
      <c r="QN271" s="255">
        <f t="shared" si="1359"/>
        <v>6.5868269393634256</v>
      </c>
      <c r="QO271" s="255">
        <f t="shared" si="1360"/>
        <v>8.1676654048106485</v>
      </c>
      <c r="QP271" s="255">
        <f t="shared" si="1589"/>
        <v>2002.8217604677075</v>
      </c>
      <c r="QQ271" s="255">
        <f t="shared" si="1590"/>
        <v>0.50146406310434699</v>
      </c>
      <c r="QR271" s="259">
        <f t="shared" si="1361"/>
        <v>3.2887734042919732E-3</v>
      </c>
      <c r="QS271" s="257">
        <f t="shared" si="1591"/>
        <v>1.0644752416312822</v>
      </c>
      <c r="QT271" s="254">
        <f t="shared" si="1362"/>
        <v>154.03749742792053</v>
      </c>
      <c r="QU271" s="255">
        <f t="shared" si="1363"/>
        <v>173.60025960126643</v>
      </c>
      <c r="QV271" s="255">
        <f t="shared" si="1364"/>
        <v>0.53774352193637209</v>
      </c>
      <c r="QW271" s="255">
        <f t="shared" si="1365"/>
        <v>0.66680196720110141</v>
      </c>
      <c r="QX271" s="255">
        <f t="shared" si="1366"/>
        <v>163.50883926347629</v>
      </c>
      <c r="QY271" s="255">
        <f t="shared" si="1619"/>
        <v>0.94207443537475211</v>
      </c>
      <c r="QZ271" s="259">
        <f t="shared" si="1620"/>
        <v>3.2887734042919741E-3</v>
      </c>
      <c r="RA271" s="257">
        <f t="shared" si="1621"/>
        <v>1.1204327589096235</v>
      </c>
      <c r="RB271" s="254">
        <f t="shared" si="1367"/>
        <v>6.4047301139446594E-2</v>
      </c>
      <c r="RC271" s="255">
        <f t="shared" si="1368"/>
        <v>7.2181308384156317E-2</v>
      </c>
      <c r="RD271" s="255">
        <f t="shared" si="1592"/>
        <v>1.9838272432769494E-3</v>
      </c>
      <c r="RE271" s="255">
        <f t="shared" si="1369"/>
        <v>2.4599457816634174E-3</v>
      </c>
      <c r="RF271" s="255">
        <f t="shared" si="1370"/>
        <v>0.60321189677828801</v>
      </c>
      <c r="RG271" s="255">
        <f t="shared" si="1622"/>
        <v>0.1061771186568413</v>
      </c>
      <c r="RH271" s="259">
        <f t="shared" si="1623"/>
        <v>3.2887734042919745E-3</v>
      </c>
      <c r="RI271" s="257">
        <f t="shared" si="1624"/>
        <v>1.0142737996864488</v>
      </c>
      <c r="RJ271" s="254">
        <f t="shared" si="1371"/>
        <v>107.64337895417636</v>
      </c>
      <c r="RK271" s="255">
        <f t="shared" si="1372"/>
        <v>121.31408808135676</v>
      </c>
      <c r="RL271" s="255">
        <f t="shared" si="1593"/>
        <v>3.3341899491242928</v>
      </c>
      <c r="RM271" s="255">
        <f t="shared" si="1373"/>
        <v>4.1343955369141234</v>
      </c>
      <c r="RN271" s="255">
        <f t="shared" si="1374"/>
        <v>1013.8095694805389</v>
      </c>
      <c r="RO271" s="255">
        <f t="shared" si="1625"/>
        <v>0.10617711865684128</v>
      </c>
      <c r="RP271" s="259">
        <f t="shared" si="1626"/>
        <v>3.2887734042919741E-3</v>
      </c>
      <c r="RQ271" s="257">
        <f t="shared" si="1627"/>
        <v>1.0142737996864488</v>
      </c>
      <c r="RR271" s="254">
        <f t="shared" si="1375"/>
        <v>102.50465879283603</v>
      </c>
      <c r="RS271" s="255">
        <f t="shared" si="1376"/>
        <v>115.52275045952621</v>
      </c>
      <c r="RT271" s="255">
        <f t="shared" si="1594"/>
        <v>3.1750211337288099</v>
      </c>
      <c r="RU271" s="255">
        <f t="shared" si="1377"/>
        <v>3.9370262058237242</v>
      </c>
      <c r="RV271" s="255">
        <f t="shared" si="1378"/>
        <v>965.4119464677276</v>
      </c>
      <c r="RW271" s="255">
        <f t="shared" si="1633"/>
        <v>0.10617711865684129</v>
      </c>
      <c r="RX271" s="259">
        <f t="shared" si="1634"/>
        <v>3.2887734042919745E-3</v>
      </c>
      <c r="RY271" s="257">
        <f t="shared" si="1635"/>
        <v>1.0142737996864488</v>
      </c>
      <c r="RZ271" s="281">
        <f t="shared" si="1646"/>
        <v>1233.7819744402059</v>
      </c>
      <c r="SA271" s="242" t="e">
        <f t="shared" si="1379"/>
        <v>#REF!</v>
      </c>
      <c r="SB271" s="242">
        <f t="shared" si="1380"/>
        <v>0.42029884236160137</v>
      </c>
      <c r="SC271" s="242">
        <f t="shared" si="1381"/>
        <v>0.3995450026883991</v>
      </c>
      <c r="SD271" s="242">
        <f t="shared" si="1382"/>
        <v>2.0543839183484083E-2</v>
      </c>
      <c r="SE271" s="242">
        <f t="shared" si="1383"/>
        <v>0.3130048945832381</v>
      </c>
      <c r="SF271" s="262">
        <f t="shared" si="1647"/>
        <v>0.57681374021617593</v>
      </c>
      <c r="SG271" s="242">
        <f t="shared" si="1384"/>
        <v>0</v>
      </c>
      <c r="SH271" s="262">
        <f t="shared" si="1636"/>
        <v>0</v>
      </c>
      <c r="SI271" s="242">
        <f t="shared" si="1385"/>
        <v>0.56946305926081497</v>
      </c>
      <c r="SJ271" s="242">
        <f t="shared" si="1386"/>
        <v>2.870394853116396E-2</v>
      </c>
      <c r="SK271" s="242">
        <f t="shared" si="1387"/>
        <v>7.0999165978144073E-4</v>
      </c>
      <c r="SL271" s="242">
        <f t="shared" si="1388"/>
        <v>5.599653239688384E-2</v>
      </c>
      <c r="SM271" s="242">
        <f t="shared" si="1389"/>
        <v>0.12080322260738781</v>
      </c>
      <c r="SN271" s="242">
        <f t="shared" si="1390"/>
        <v>0.77749271648748852</v>
      </c>
      <c r="SO271" s="242">
        <f t="shared" si="1391"/>
        <v>8.0222985537929031E-2</v>
      </c>
      <c r="SP271" s="242">
        <f t="shared" si="1392"/>
        <v>2.0285475993728978E-4</v>
      </c>
      <c r="SQ271" s="242">
        <f t="shared" si="1393"/>
        <v>0.30702067916508807</v>
      </c>
      <c r="SR271" s="242">
        <f t="shared" si="1394"/>
        <v>0.32852328371844081</v>
      </c>
      <c r="SS271" s="242" t="e">
        <f t="shared" si="1395"/>
        <v>#REF!</v>
      </c>
      <c r="ST271" s="242" t="e">
        <f t="shared" si="1396"/>
        <v>#REF!</v>
      </c>
      <c r="SU271" s="242" t="e">
        <f t="shared" si="1628"/>
        <v>#REF!</v>
      </c>
      <c r="SV271" s="242" t="e">
        <f t="shared" si="1629"/>
        <v>#REF!</v>
      </c>
      <c r="SW271" s="242" t="e">
        <f t="shared" si="1397"/>
        <v>#REF!</v>
      </c>
      <c r="SX271" s="242" t="e">
        <f t="shared" si="1397"/>
        <v>#REF!</v>
      </c>
      <c r="SY271" s="242" t="e">
        <f t="shared" si="1397"/>
        <v>#REF!</v>
      </c>
      <c r="SZ271" s="263" t="e">
        <f t="shared" si="1222"/>
        <v>#REF!</v>
      </c>
      <c r="TA271" s="264">
        <f t="shared" si="1398"/>
        <v>2762.3465399999995</v>
      </c>
      <c r="TB271" s="264">
        <f t="shared" si="1399"/>
        <v>1575.2886699999999</v>
      </c>
      <c r="TC271" s="264">
        <f t="shared" si="1400"/>
        <v>1627.6154299999998</v>
      </c>
      <c r="TD271" s="264">
        <f t="shared" si="1401"/>
        <v>77.646159999999995</v>
      </c>
      <c r="TE271" s="264">
        <f t="shared" si="1401"/>
        <v>1159.1633199999999</v>
      </c>
      <c r="TF271" s="264">
        <f t="shared" si="1648"/>
        <v>0</v>
      </c>
      <c r="TG271" s="264">
        <f t="shared" si="1403"/>
        <v>2225.5752599999996</v>
      </c>
      <c r="TH271" s="264">
        <f t="shared" si="1404"/>
        <v>119.42316999999998</v>
      </c>
      <c r="TI271" s="264">
        <f t="shared" si="1405"/>
        <v>2.9539299999999997</v>
      </c>
      <c r="TJ271" s="264">
        <f t="shared" si="1406"/>
        <v>209.72902999999999</v>
      </c>
      <c r="TK271" s="264">
        <f t="shared" si="1407"/>
        <v>452.79527000000002</v>
      </c>
      <c r="TL271" s="264">
        <f t="shared" si="1408"/>
        <v>3082.2149599999998</v>
      </c>
      <c r="TM271" s="264">
        <f t="shared" si="1409"/>
        <v>302.14483999999999</v>
      </c>
      <c r="TN271" s="264">
        <f t="shared" si="1410"/>
        <v>0.84397999999999995</v>
      </c>
      <c r="TO271" s="264">
        <f t="shared" si="1411"/>
        <v>1277.36373</v>
      </c>
      <c r="TP271" s="264">
        <f t="shared" si="1411"/>
        <v>1216.63318</v>
      </c>
      <c r="TQ271" s="264"/>
      <c r="TR271" s="264"/>
      <c r="TS271" s="264" t="e">
        <f t="shared" si="1412"/>
        <v>#REF!</v>
      </c>
      <c r="TT271" s="264">
        <f t="shared" si="1413"/>
        <v>1773.6190848817214</v>
      </c>
      <c r="TU271" s="264">
        <f t="shared" si="1414"/>
        <v>1686.0399568447751</v>
      </c>
      <c r="TV271" s="264">
        <f t="shared" si="1415"/>
        <v>86.692946970384469</v>
      </c>
      <c r="TW271" s="264">
        <f t="shared" si="1415"/>
        <v>1175.708985033559</v>
      </c>
      <c r="TX271" s="264">
        <f t="shared" si="1416"/>
        <v>0</v>
      </c>
      <c r="TY271" s="264">
        <f t="shared" si="1417"/>
        <v>2403.077163774713</v>
      </c>
      <c r="TZ271" s="264">
        <f t="shared" si="1418"/>
        <v>121.12779240665878</v>
      </c>
      <c r="UA271" s="264">
        <f t="shared" si="1419"/>
        <v>2.9960938051117014</v>
      </c>
      <c r="UB271" s="264">
        <f t="shared" si="1420"/>
        <v>236.29976706161008</v>
      </c>
      <c r="UC271" s="264">
        <f t="shared" si="1421"/>
        <v>509.77751908091579</v>
      </c>
      <c r="UD271" s="264">
        <f t="shared" si="1422"/>
        <v>3280.9415143055526</v>
      </c>
      <c r="UE271" s="264">
        <f t="shared" si="1423"/>
        <v>338.53297667150667</v>
      </c>
      <c r="UF271" s="264">
        <f t="shared" si="1424"/>
        <v>0.85602680145936905</v>
      </c>
      <c r="UG271" s="264">
        <f t="shared" si="1425"/>
        <v>1295.596564008755</v>
      </c>
      <c r="UH271" s="264">
        <f t="shared" si="1425"/>
        <v>1233.9991583032072</v>
      </c>
      <c r="UI271" s="191"/>
      <c r="UJ271" s="282" t="e">
        <f t="shared" si="1649"/>
        <v>#REF!</v>
      </c>
      <c r="UK271" s="282">
        <f t="shared" si="1650"/>
        <v>1041.1379999999999</v>
      </c>
      <c r="UL271" s="283" t="e">
        <f t="shared" si="1651"/>
        <v>#REF!</v>
      </c>
      <c r="UM271" s="284">
        <f>904.66+904.66</f>
        <v>1809.32</v>
      </c>
      <c r="UN271" s="282">
        <f t="shared" si="1652"/>
        <v>1899.7860000000001</v>
      </c>
      <c r="UO271" s="283">
        <f t="shared" si="1653"/>
        <v>1.8247206422203399</v>
      </c>
      <c r="UP271" s="283" t="e">
        <f t="shared" si="1656"/>
        <v>#REF!</v>
      </c>
      <c r="UQ271" s="283" t="e">
        <f t="shared" si="1654"/>
        <v>#REF!</v>
      </c>
      <c r="UR271" s="285" t="e">
        <f t="shared" si="1655"/>
        <v>#REF!</v>
      </c>
      <c r="US271" s="293"/>
      <c r="UT271" s="282"/>
      <c r="UU271" s="283"/>
      <c r="UV271" s="290"/>
      <c r="UW271" s="282"/>
      <c r="UX271" s="283"/>
      <c r="UY271" s="283"/>
      <c r="UZ271" s="283"/>
      <c r="VA271" s="285"/>
      <c r="VB271" s="128">
        <v>4.944</v>
      </c>
      <c r="VC271" s="129">
        <v>1.0619068885245184</v>
      </c>
      <c r="VD271" s="130">
        <f t="shared" si="1674"/>
        <v>5.2500676568652187</v>
      </c>
      <c r="VE271" s="128">
        <f>'[1]17% Управителю (Форма)'!CI9</f>
        <v>0.55900000000000005</v>
      </c>
      <c r="VF271" s="128">
        <f>'[1]17% Управителю (Форма)'!CI10</f>
        <v>0.23300000000000001</v>
      </c>
      <c r="VG271" s="128">
        <f>'[1]17% Управителю (Форма)'!CI11</f>
        <v>0.621</v>
      </c>
      <c r="VH271" s="128">
        <f>'[1]17% Управителю (Форма)'!CH12</f>
        <v>1.0999999999999999E-2</v>
      </c>
      <c r="VI271" s="128">
        <f>'[1]17% Управителю (Форма)'!CI13</f>
        <v>0.36499999999999999</v>
      </c>
      <c r="VJ271" s="128">
        <f t="shared" si="1660"/>
        <v>0.38759601431144919</v>
      </c>
      <c r="VK271" s="128">
        <f>'[1]17% Управителю (Форма)'!CI14</f>
        <v>0.03</v>
      </c>
      <c r="VL271" s="128">
        <v>0.47899999999999998</v>
      </c>
      <c r="VM271" s="131">
        <v>1.6E-2</v>
      </c>
      <c r="VN271" s="128">
        <f t="shared" si="1669"/>
        <v>7.0999165978144073E-4</v>
      </c>
      <c r="VO271" s="132">
        <v>4.4999999999999998E-2</v>
      </c>
      <c r="VP271" s="128">
        <v>3.9E-2</v>
      </c>
      <c r="VQ271" s="128">
        <v>0.63800000000000001</v>
      </c>
      <c r="VR271" s="128">
        <v>6.6000000000000003E-2</v>
      </c>
      <c r="VS271" s="128">
        <v>1E-3</v>
      </c>
      <c r="VT271" s="128">
        <v>0.2</v>
      </c>
      <c r="VU271" s="128">
        <v>0.22500000000000001</v>
      </c>
      <c r="VV271" s="128">
        <v>0.59899999999999998</v>
      </c>
    </row>
    <row r="272" spans="1:594" ht="23.1" customHeight="1" thickBot="1" x14ac:dyDescent="0.35">
      <c r="A272" s="275">
        <v>28</v>
      </c>
      <c r="B272" s="276" t="s">
        <v>239</v>
      </c>
      <c r="C272" s="277" t="s">
        <v>209</v>
      </c>
      <c r="D272" s="267">
        <v>6357.4</v>
      </c>
      <c r="E272" s="239"/>
      <c r="F272" s="240">
        <f t="shared" si="1426"/>
        <v>6357.4</v>
      </c>
      <c r="G272" s="287">
        <v>5665.4</v>
      </c>
      <c r="H272" s="268">
        <f>4008.6</f>
        <v>4008.6</v>
      </c>
      <c r="I272" s="269">
        <v>3.4226999999999999</v>
      </c>
      <c r="J272" s="269">
        <v>4.0533000000000001</v>
      </c>
      <c r="K272" s="269">
        <f t="shared" si="1640"/>
        <v>2.6272000000000002</v>
      </c>
      <c r="L272" s="269">
        <f t="shared" si="1675"/>
        <v>3.0008000000000004</v>
      </c>
      <c r="M272" s="269">
        <v>0.72740000000000005</v>
      </c>
      <c r="N272" s="269">
        <v>0.37359999999999999</v>
      </c>
      <c r="O272" s="269">
        <v>0.4219</v>
      </c>
      <c r="P272" s="269">
        <v>1.7000000000000001E-2</v>
      </c>
      <c r="Q272" s="269">
        <v>0.307</v>
      </c>
      <c r="R272" s="269">
        <v>0</v>
      </c>
      <c r="S272" s="269">
        <v>0.55200000000000005</v>
      </c>
      <c r="T272" s="269">
        <v>2.0299999999999999E-2</v>
      </c>
      <c r="U272" s="269">
        <v>5.0000000000000001E-4</v>
      </c>
      <c r="V272" s="269">
        <v>4.9399999999999999E-2</v>
      </c>
      <c r="W272" s="269">
        <v>0.12520000000000001</v>
      </c>
      <c r="X272" s="269">
        <v>0.75819999999999999</v>
      </c>
      <c r="Y272" s="269">
        <v>7.4200000000000002E-2</v>
      </c>
      <c r="Z272" s="269">
        <v>1E-4</v>
      </c>
      <c r="AA272" s="269">
        <v>0.3029</v>
      </c>
      <c r="AB272" s="269">
        <v>0.3236</v>
      </c>
      <c r="AC272" s="244">
        <v>910.11</v>
      </c>
      <c r="AD272" s="243">
        <f t="shared" si="1661"/>
        <v>200.2242</v>
      </c>
      <c r="AE272" s="243">
        <f t="shared" si="1223"/>
        <v>0</v>
      </c>
      <c r="AF272" s="243">
        <f t="shared" si="1427"/>
        <v>0</v>
      </c>
      <c r="AG272" s="243">
        <f t="shared" si="1428"/>
        <v>0</v>
      </c>
      <c r="AH272" s="244">
        <v>23.9388588826667</v>
      </c>
      <c r="AI272" s="243">
        <f t="shared" si="1224"/>
        <v>128.87832911032933</v>
      </c>
      <c r="AJ272" s="243">
        <f t="shared" si="1429"/>
        <v>4.154218690425858</v>
      </c>
      <c r="AK272" s="243">
        <f t="shared" si="1430"/>
        <v>109.93260229875911</v>
      </c>
      <c r="AL272" s="243">
        <f t="shared" si="1225"/>
        <v>63.157569399649802</v>
      </c>
      <c r="AM272" s="243">
        <f t="shared" si="1431"/>
        <v>1591.5707488711751</v>
      </c>
      <c r="AN272" s="244">
        <v>1686.31</v>
      </c>
      <c r="AO272" s="244">
        <v>370.98820000000001</v>
      </c>
      <c r="AP272" s="243">
        <f t="shared" si="1432"/>
        <v>0</v>
      </c>
      <c r="AQ272" s="243">
        <f t="shared" si="1433"/>
        <v>0</v>
      </c>
      <c r="AR272" s="243">
        <f t="shared" si="1434"/>
        <v>0</v>
      </c>
      <c r="AS272" s="244">
        <v>204.259050992775</v>
      </c>
      <c r="AT272" s="244" t="e">
        <f t="shared" si="1226"/>
        <v>#REF!</v>
      </c>
      <c r="AU272" s="243">
        <f t="shared" si="1227"/>
        <v>256.9625694737133</v>
      </c>
      <c r="AV272" s="243">
        <f t="shared" si="1435"/>
        <v>8.2828410037323845</v>
      </c>
      <c r="AW272" s="243">
        <f t="shared" si="1436"/>
        <v>219.18785066989915</v>
      </c>
      <c r="AX272" s="243">
        <f t="shared" si="1228"/>
        <v>125.92599102332443</v>
      </c>
      <c r="AY272" s="243">
        <f t="shared" si="1437"/>
        <v>3173.3349737877757</v>
      </c>
      <c r="AZ272" s="244">
        <v>328</v>
      </c>
      <c r="BA272" s="243">
        <f t="shared" si="1438"/>
        <v>1671.8706666666665</v>
      </c>
      <c r="BB272" s="243">
        <f t="shared" si="1439"/>
        <v>174.35222666666664</v>
      </c>
      <c r="BC272" s="243">
        <f t="shared" si="1440"/>
        <v>139.48178133333332</v>
      </c>
      <c r="BD272" s="243">
        <f t="shared" si="1441"/>
        <v>34.870445333333322</v>
      </c>
      <c r="BE272" s="244">
        <v>65.382085000000004</v>
      </c>
      <c r="BF272" s="243">
        <f t="shared" si="1442"/>
        <v>52.305668000000004</v>
      </c>
      <c r="BG272" s="243">
        <f t="shared" si="1443"/>
        <v>13.076416999999999</v>
      </c>
      <c r="BH272" s="243">
        <f t="shared" si="1229"/>
        <v>217.20030604383075</v>
      </c>
      <c r="BI272" s="243">
        <f t="shared" si="1444"/>
        <v>7.0011582021758292</v>
      </c>
      <c r="BJ272" s="243">
        <f t="shared" si="1445"/>
        <v>185.27082891526632</v>
      </c>
      <c r="BK272" s="243">
        <f t="shared" si="1230"/>
        <v>106.4402642188582</v>
      </c>
      <c r="BL272" s="243">
        <f t="shared" si="1446"/>
        <v>2682.2946583152266</v>
      </c>
      <c r="BM272" s="244">
        <v>38.97</v>
      </c>
      <c r="BN272" s="243">
        <f t="shared" si="1447"/>
        <v>8.5733999999999995</v>
      </c>
      <c r="BO272" s="243">
        <f t="shared" si="1231"/>
        <v>0</v>
      </c>
      <c r="BP272" s="243">
        <f t="shared" si="1448"/>
        <v>0</v>
      </c>
      <c r="BQ272" s="243">
        <f t="shared" si="1449"/>
        <v>0</v>
      </c>
      <c r="BR272" s="244">
        <v>5.4076191434999998</v>
      </c>
      <c r="BS272" s="243">
        <f t="shared" si="1232"/>
        <v>6.0163986250591757</v>
      </c>
      <c r="BT272" s="243">
        <f t="shared" si="1450"/>
        <v>0.1939304752770114</v>
      </c>
      <c r="BU272" s="243">
        <f t="shared" si="1451"/>
        <v>5.131959437131016</v>
      </c>
      <c r="BV272" s="243">
        <f t="shared" si="1233"/>
        <v>2.9483708884279589</v>
      </c>
      <c r="BW272" s="243">
        <f t="shared" si="1452"/>
        <v>74.29894638838455</v>
      </c>
      <c r="BX272" s="244">
        <v>1239.45</v>
      </c>
      <c r="BY272" s="243">
        <f t="shared" si="1234"/>
        <v>140.8287393982101</v>
      </c>
      <c r="BZ272" s="243">
        <f t="shared" si="1453"/>
        <v>4.5394240086424862</v>
      </c>
      <c r="CA272" s="243">
        <f t="shared" si="1454"/>
        <v>120.12624548573694</v>
      </c>
      <c r="CB272" s="243">
        <f t="shared" si="1235"/>
        <v>69.013936969910503</v>
      </c>
      <c r="CC272" s="243">
        <f t="shared" si="1455"/>
        <v>1739.1512116417446</v>
      </c>
      <c r="CD272" s="245">
        <f>343.18+302+274.55</f>
        <v>919.73</v>
      </c>
      <c r="CE272" s="243">
        <f t="shared" si="1236"/>
        <v>160.50877500000001</v>
      </c>
      <c r="CF272" s="243">
        <f t="shared" si="1456"/>
        <v>5.1737833481029902</v>
      </c>
      <c r="CG272" s="243">
        <f t="shared" si="1457"/>
        <v>136.91322233414795</v>
      </c>
      <c r="CH272" s="243">
        <f t="shared" si="1237"/>
        <v>54.011938750000006</v>
      </c>
      <c r="CI272" s="243">
        <f t="shared" si="1641"/>
        <v>1361.1008565</v>
      </c>
      <c r="CJ272" s="245">
        <f>1151.81+1013.59+921.44</f>
        <v>3086.84</v>
      </c>
      <c r="CK272" s="243">
        <f t="shared" si="1238"/>
        <v>160.50877500000001</v>
      </c>
      <c r="CL272" s="243">
        <f t="shared" si="1459"/>
        <v>5.1737833481029902</v>
      </c>
      <c r="CM272" s="243">
        <f t="shared" si="1460"/>
        <v>136.91322233414795</v>
      </c>
      <c r="CN272" s="243">
        <f t="shared" si="1239"/>
        <v>162.36743875000002</v>
      </c>
      <c r="CO272" s="243">
        <f t="shared" si="1642"/>
        <v>4091.6594565000005</v>
      </c>
      <c r="CP272" s="244">
        <v>0</v>
      </c>
      <c r="CQ272" s="243">
        <f t="shared" si="1240"/>
        <v>0</v>
      </c>
      <c r="CR272" s="243">
        <f t="shared" si="1595"/>
        <v>0</v>
      </c>
      <c r="CS272" s="243">
        <f t="shared" si="1462"/>
        <v>0</v>
      </c>
      <c r="CT272" s="243">
        <f t="shared" si="1241"/>
        <v>0</v>
      </c>
      <c r="CU272" s="243">
        <f t="shared" si="1463"/>
        <v>0</v>
      </c>
      <c r="CV272" s="245"/>
      <c r="CW272" s="243">
        <f t="shared" si="1242"/>
        <v>0</v>
      </c>
      <c r="CX272" s="243">
        <f t="shared" si="1596"/>
        <v>0</v>
      </c>
      <c r="CY272" s="243">
        <f t="shared" si="1464"/>
        <v>0</v>
      </c>
      <c r="CZ272" s="243">
        <f t="shared" si="1243"/>
        <v>0</v>
      </c>
      <c r="DA272" s="243">
        <f t="shared" si="1465"/>
        <v>0</v>
      </c>
      <c r="DB272" s="244">
        <v>61.64</v>
      </c>
      <c r="DC272" s="243">
        <f t="shared" si="1466"/>
        <v>13.5608</v>
      </c>
      <c r="DD272" s="243">
        <f t="shared" si="1244"/>
        <v>0</v>
      </c>
      <c r="DE272" s="244">
        <v>2.5502116163699999</v>
      </c>
      <c r="DF272" s="244">
        <v>0.2085726691875</v>
      </c>
      <c r="DG272" s="243">
        <f t="shared" si="1245"/>
        <v>8.8579208350022789</v>
      </c>
      <c r="DH272" s="243">
        <f t="shared" si="1246"/>
        <v>4.3408752560279895</v>
      </c>
      <c r="DI272" s="243">
        <f t="shared" si="1467"/>
        <v>109.39005645190532</v>
      </c>
      <c r="DJ272" s="244">
        <v>474.78</v>
      </c>
      <c r="DK272" s="243">
        <f t="shared" si="1468"/>
        <v>104.4516</v>
      </c>
      <c r="DL272" s="243">
        <f t="shared" si="1247"/>
        <v>0</v>
      </c>
      <c r="DM272" s="244">
        <v>20.006276910130001</v>
      </c>
      <c r="DN272" s="244">
        <v>17.448851253416699</v>
      </c>
      <c r="DO272" s="243">
        <f t="shared" si="1248"/>
        <v>70.0691552953963</v>
      </c>
      <c r="DP272" s="243">
        <f t="shared" si="1249"/>
        <v>34.337794172947149</v>
      </c>
      <c r="DQ272" s="243">
        <f t="shared" si="1469"/>
        <v>865.31241315826821</v>
      </c>
      <c r="DR272" s="244">
        <v>77.48</v>
      </c>
      <c r="DS272" s="243">
        <f t="shared" si="1470"/>
        <v>17.0456</v>
      </c>
      <c r="DT272" s="243">
        <f t="shared" si="1250"/>
        <v>0</v>
      </c>
      <c r="DU272" s="244">
        <v>3.2776361048</v>
      </c>
      <c r="DV272" s="244">
        <v>0</v>
      </c>
      <c r="DW272" s="243">
        <f t="shared" si="1251"/>
        <v>11.112595465492348</v>
      </c>
      <c r="DX272" s="243">
        <f t="shared" si="1252"/>
        <v>5.4457915785146174</v>
      </c>
      <c r="DY272" s="243">
        <f t="shared" si="1253"/>
        <v>137.23394777856834</v>
      </c>
      <c r="DZ272" s="244">
        <v>298.74</v>
      </c>
      <c r="EA272" s="243">
        <f t="shared" si="1471"/>
        <v>65.722800000000007</v>
      </c>
      <c r="EB272" s="243">
        <f t="shared" si="1254"/>
        <v>0</v>
      </c>
      <c r="EC272" s="244">
        <v>12.35154880594</v>
      </c>
      <c r="ED272" s="244">
        <v>0.18010580200000001</v>
      </c>
      <c r="EE272" s="243">
        <f t="shared" si="1255"/>
        <v>42.834849169028146</v>
      </c>
      <c r="EF272" s="243">
        <f t="shared" si="1256"/>
        <v>20.991465188848409</v>
      </c>
      <c r="EG272" s="243">
        <f t="shared" si="1257"/>
        <v>528.98492275897991</v>
      </c>
      <c r="EH272" s="244">
        <v>18.39</v>
      </c>
      <c r="EI272" s="243">
        <f t="shared" si="1472"/>
        <v>4.0457999999999998</v>
      </c>
      <c r="EJ272" s="243">
        <f t="shared" si="1258"/>
        <v>0</v>
      </c>
      <c r="EK272" s="244">
        <v>0.77588029046499996</v>
      </c>
      <c r="EL272" s="244">
        <v>0</v>
      </c>
      <c r="EM272" s="243">
        <f t="shared" si="1259"/>
        <v>2.6373566296506232</v>
      </c>
      <c r="EN272" s="243">
        <f t="shared" si="1260"/>
        <v>1.2924518460057812</v>
      </c>
      <c r="EO272" s="243">
        <f t="shared" si="1473"/>
        <v>32.569786519345683</v>
      </c>
      <c r="EP272" s="244">
        <v>0</v>
      </c>
      <c r="EQ272" s="244">
        <v>737.45839999999998</v>
      </c>
      <c r="ER272" s="244">
        <v>0</v>
      </c>
      <c r="ES272" s="244">
        <v>0</v>
      </c>
      <c r="ET272" s="244">
        <v>0</v>
      </c>
      <c r="EU272" s="243">
        <f t="shared" si="1261"/>
        <v>83.791469466796542</v>
      </c>
      <c r="EV272" s="243">
        <f t="shared" si="1474"/>
        <v>2.7009047289806558</v>
      </c>
      <c r="EW272" s="243">
        <f t="shared" si="1475"/>
        <v>71.473725276468429</v>
      </c>
      <c r="EX272" s="243">
        <f t="shared" si="1262"/>
        <v>41.062493473339828</v>
      </c>
      <c r="EY272" s="243">
        <f t="shared" si="1476"/>
        <v>1034.7748355281635</v>
      </c>
      <c r="EZ272" s="245">
        <f t="shared" si="1477"/>
        <v>931.03</v>
      </c>
      <c r="FA272" s="245">
        <f t="shared" si="1477"/>
        <v>204.82659999999998</v>
      </c>
      <c r="FB272" s="245">
        <f t="shared" si="1477"/>
        <v>0</v>
      </c>
      <c r="FC272" s="245">
        <f t="shared" si="1478"/>
        <v>0</v>
      </c>
      <c r="FD272" s="245">
        <f t="shared" si="1479"/>
        <v>0</v>
      </c>
      <c r="FE272" s="245">
        <f t="shared" si="1480"/>
        <v>56.799083452309198</v>
      </c>
      <c r="FF272" s="245">
        <f t="shared" si="1481"/>
        <v>219.30334686136621</v>
      </c>
      <c r="FG272" s="245">
        <f t="shared" si="1482"/>
        <v>7.0689468795372123</v>
      </c>
      <c r="FH272" s="245">
        <f t="shared" si="1483"/>
        <v>187.06471273893277</v>
      </c>
      <c r="FI272" s="245">
        <f t="shared" si="1484"/>
        <v>107.47087151568377</v>
      </c>
      <c r="FJ272" s="245">
        <f t="shared" si="1484"/>
        <v>2708.2659621952307</v>
      </c>
      <c r="FK272" s="244">
        <f t="shared" si="1263"/>
        <v>91.858420199179406</v>
      </c>
      <c r="FL272" s="244">
        <v>10.437133825294699</v>
      </c>
      <c r="FM272" s="243">
        <f t="shared" si="1485"/>
        <v>0.3364268974530033</v>
      </c>
      <c r="FN272" s="243">
        <f t="shared" si="1486"/>
        <v>8.9028255555113986</v>
      </c>
      <c r="FO272" s="244">
        <v>5.1147776912647398</v>
      </c>
      <c r="FP272" s="244">
        <f t="shared" si="1487"/>
        <v>128.89239805888658</v>
      </c>
      <c r="FQ272" s="244">
        <f t="shared" si="1264"/>
        <v>2.2378400048523663</v>
      </c>
      <c r="FR272" s="244">
        <v>0.25426776946084401</v>
      </c>
      <c r="FS272" s="243">
        <f t="shared" si="1488"/>
        <v>8.1959777687905522E-3</v>
      </c>
      <c r="FT272" s="243">
        <f t="shared" si="1489"/>
        <v>0.21688919906466425</v>
      </c>
      <c r="FU272" s="244">
        <v>0.12460538847304201</v>
      </c>
      <c r="FV272" s="244">
        <f t="shared" si="1490"/>
        <v>3.1400557953435029</v>
      </c>
      <c r="FW272" s="270">
        <v>2.7390999999999999E-2</v>
      </c>
      <c r="FX272" s="243">
        <f t="shared" si="1491"/>
        <v>120.92146133489604</v>
      </c>
      <c r="FY272" s="243">
        <f t="shared" si="1492"/>
        <v>26.602721493677127</v>
      </c>
      <c r="FZ272" s="243">
        <f t="shared" si="1265"/>
        <v>0</v>
      </c>
      <c r="GA272" s="243">
        <f t="shared" si="1493"/>
        <v>0</v>
      </c>
      <c r="GB272" s="243">
        <f t="shared" si="1494"/>
        <v>0</v>
      </c>
      <c r="GC272" s="243">
        <f t="shared" si="1495"/>
        <v>2.1328696684016122</v>
      </c>
      <c r="GD272" s="243">
        <f t="shared" si="1266"/>
        <v>17.004327762475864</v>
      </c>
      <c r="GE272" s="243">
        <f t="shared" si="1496"/>
        <v>0.54811151491987276</v>
      </c>
      <c r="GF272" s="243">
        <f t="shared" si="1497"/>
        <v>14.504610776492326</v>
      </c>
      <c r="GG272" s="243">
        <f t="shared" si="1267"/>
        <v>8.3330690129725333</v>
      </c>
      <c r="GH272" s="247">
        <f t="shared" si="1498"/>
        <v>209.99333912690784</v>
      </c>
      <c r="GI272" s="244">
        <v>216</v>
      </c>
      <c r="GJ272" s="244">
        <v>4026.54</v>
      </c>
      <c r="GK272" s="244">
        <v>885.83879999999999</v>
      </c>
      <c r="GL272" s="244">
        <v>2469.7725629623701</v>
      </c>
      <c r="GM272" s="244">
        <v>71.022008333333304</v>
      </c>
      <c r="GN272" s="271">
        <v>304.76</v>
      </c>
      <c r="GO272" s="243">
        <f t="shared" si="1499"/>
        <v>67.047200000000004</v>
      </c>
      <c r="GP272" s="243">
        <f t="shared" si="1268"/>
        <v>0</v>
      </c>
      <c r="GQ272" s="243">
        <f t="shared" si="1500"/>
        <v>0</v>
      </c>
      <c r="GR272" s="243">
        <f t="shared" si="1501"/>
        <v>0</v>
      </c>
      <c r="GS272" s="244">
        <v>6.0917964185000004</v>
      </c>
      <c r="GT272" s="244">
        <v>2.4042620690291701</v>
      </c>
      <c r="GU272" s="245"/>
      <c r="GV272" s="243">
        <f t="shared" si="1269"/>
        <v>43.210801953955688</v>
      </c>
      <c r="GW272" s="243">
        <f t="shared" si="1502"/>
        <v>1.3928417783236591</v>
      </c>
      <c r="GX272" s="243">
        <f t="shared" si="1503"/>
        <v>36.858608728144418</v>
      </c>
      <c r="GY272" s="243">
        <f t="shared" si="1270"/>
        <v>21.175703022074245</v>
      </c>
      <c r="GZ272" s="243">
        <f t="shared" si="1504"/>
        <v>533.62771615627082</v>
      </c>
      <c r="HA272" s="244">
        <v>0</v>
      </c>
      <c r="HB272" s="244">
        <v>44</v>
      </c>
      <c r="HC272" s="244">
        <v>0</v>
      </c>
      <c r="HD272" s="244">
        <v>0</v>
      </c>
      <c r="HE272" s="244">
        <v>227.78</v>
      </c>
      <c r="HF272" s="243">
        <f t="shared" si="1505"/>
        <v>50.111600000000003</v>
      </c>
      <c r="HG272" s="243">
        <f t="shared" si="1271"/>
        <v>0</v>
      </c>
      <c r="HH272" s="244">
        <v>9.70904944772</v>
      </c>
      <c r="HI272" s="244">
        <v>223.74609626403301</v>
      </c>
      <c r="HJ272" s="243">
        <f t="shared" si="1272"/>
        <v>58.100219931391557</v>
      </c>
      <c r="HK272" s="243">
        <f t="shared" si="1273"/>
        <v>28.472348282157228</v>
      </c>
      <c r="HL272" s="243">
        <f t="shared" si="1274"/>
        <v>717.50317671036203</v>
      </c>
      <c r="HM272" s="244">
        <v>211.14</v>
      </c>
      <c r="HN272" s="243">
        <f t="shared" si="1506"/>
        <v>46.450799999999994</v>
      </c>
      <c r="HO272" s="243">
        <f t="shared" si="1275"/>
        <v>0</v>
      </c>
      <c r="HP272" s="244">
        <v>9.1101266384449904</v>
      </c>
      <c r="HQ272" s="244">
        <v>211.663193800833</v>
      </c>
      <c r="HR272" s="243">
        <f t="shared" si="1276"/>
        <v>54.352669373348711</v>
      </c>
      <c r="HS272" s="243">
        <f t="shared" si="1277"/>
        <v>26.635839490631334</v>
      </c>
      <c r="HT272" s="243">
        <f t="shared" si="1278"/>
        <v>671.22315516390961</v>
      </c>
      <c r="HU272" s="244">
        <v>127.5</v>
      </c>
      <c r="HV272" s="243">
        <f t="shared" si="1507"/>
        <v>28.05</v>
      </c>
      <c r="HW272" s="243">
        <f t="shared" si="1279"/>
        <v>0</v>
      </c>
      <c r="HX272" s="244">
        <v>5.207549024255</v>
      </c>
      <c r="HY272" s="244">
        <v>295.68755720899998</v>
      </c>
      <c r="HZ272" s="243">
        <f t="shared" si="1280"/>
        <v>51.862187998960337</v>
      </c>
      <c r="IA272" s="243">
        <f t="shared" si="1281"/>
        <v>25.415364711610767</v>
      </c>
      <c r="IB272" s="243">
        <f t="shared" si="1282"/>
        <v>640.46719073259135</v>
      </c>
      <c r="IC272" s="244">
        <v>50.2</v>
      </c>
      <c r="ID272" s="243">
        <f t="shared" si="1508"/>
        <v>11.044</v>
      </c>
      <c r="IE272" s="243">
        <f t="shared" si="1283"/>
        <v>0</v>
      </c>
      <c r="IF272" s="244">
        <v>2.2075720557150098</v>
      </c>
      <c r="IG272" s="244">
        <v>4.9348619701400001</v>
      </c>
      <c r="IH272" s="243">
        <f t="shared" si="1284"/>
        <v>7.7702007308080381</v>
      </c>
      <c r="II272" s="243">
        <f t="shared" si="1285"/>
        <v>3.807831737833153</v>
      </c>
      <c r="IJ272" s="243">
        <f t="shared" si="1509"/>
        <v>95.95735979339544</v>
      </c>
      <c r="IK272" s="244">
        <v>46.15</v>
      </c>
      <c r="IL272" s="243">
        <f t="shared" si="1510"/>
        <v>10.153</v>
      </c>
      <c r="IM272" s="243">
        <f t="shared" si="1286"/>
        <v>0</v>
      </c>
      <c r="IN272" s="244">
        <v>2.1200408278700098</v>
      </c>
      <c r="IO272" s="244">
        <v>93.986992676544205</v>
      </c>
      <c r="IP272" s="243">
        <f t="shared" si="1287"/>
        <v>17.317126862774309</v>
      </c>
      <c r="IQ272" s="243">
        <f t="shared" si="1288"/>
        <v>8.4863580183594252</v>
      </c>
      <c r="IR272" s="243">
        <f t="shared" si="1511"/>
        <v>213.85622206265751</v>
      </c>
      <c r="IS272" s="244">
        <v>7.75</v>
      </c>
      <c r="IT272" s="243">
        <f t="shared" si="1512"/>
        <v>1.7050000000000001</v>
      </c>
      <c r="IU272" s="243">
        <f t="shared" si="1289"/>
        <v>0</v>
      </c>
      <c r="IV272" s="244">
        <v>0.33911481322500098</v>
      </c>
      <c r="IW272" s="244">
        <v>0.80460446628662996</v>
      </c>
      <c r="IX272" s="243">
        <f t="shared" si="1290"/>
        <v>1.2042472672307301</v>
      </c>
      <c r="IY272" s="243">
        <f t="shared" si="1291"/>
        <v>0.59014832733711808</v>
      </c>
      <c r="IZ272" s="243">
        <f t="shared" si="1513"/>
        <v>14.871737848895375</v>
      </c>
      <c r="JA272" s="244">
        <v>69.162499999999994</v>
      </c>
      <c r="JB272" s="243">
        <f t="shared" si="1514"/>
        <v>15.215749999999998</v>
      </c>
      <c r="JC272" s="244">
        <v>502.65416666666698</v>
      </c>
      <c r="JD272" s="243">
        <f t="shared" si="1292"/>
        <v>0</v>
      </c>
      <c r="JE272" s="243">
        <f t="shared" si="1293"/>
        <v>66.699774274921566</v>
      </c>
      <c r="JF272" s="243">
        <f t="shared" si="1294"/>
        <v>32.686609547079428</v>
      </c>
      <c r="JG272" s="243">
        <f t="shared" si="1515"/>
        <v>823.70256058640155</v>
      </c>
      <c r="JH272" s="244">
        <v>0</v>
      </c>
      <c r="JI272" s="243">
        <f t="shared" si="1516"/>
        <v>0</v>
      </c>
      <c r="JJ272" s="244">
        <v>0</v>
      </c>
      <c r="JK272" s="243">
        <f t="shared" si="1295"/>
        <v>0</v>
      </c>
      <c r="JL272" s="243">
        <f t="shared" si="1296"/>
        <v>0</v>
      </c>
      <c r="JM272" s="243">
        <f t="shared" si="1297"/>
        <v>0</v>
      </c>
      <c r="JN272" s="243">
        <f t="shared" si="1517"/>
        <v>0</v>
      </c>
      <c r="JO272" s="244">
        <v>10.392857142857199</v>
      </c>
      <c r="JP272" s="243">
        <f t="shared" si="1518"/>
        <v>2.2864285714285839</v>
      </c>
      <c r="JQ272" s="244">
        <v>12.6619047619048</v>
      </c>
      <c r="JR272" s="243">
        <f t="shared" si="1298"/>
        <v>0</v>
      </c>
      <c r="JS272" s="243">
        <f t="shared" si="1299"/>
        <v>2.8793157526417743</v>
      </c>
      <c r="JT272" s="243">
        <f t="shared" si="1300"/>
        <v>1.4110253114416178</v>
      </c>
      <c r="JU272" s="243">
        <f t="shared" si="1519"/>
        <v>35.557837848328766</v>
      </c>
      <c r="JV272" s="244">
        <v>2.0164285714285799</v>
      </c>
      <c r="JW272" s="243">
        <f t="shared" si="1520"/>
        <v>0.44361428571428757</v>
      </c>
      <c r="JX272" s="244">
        <v>4.1370000000000102</v>
      </c>
      <c r="JY272" s="243">
        <f t="shared" si="1301"/>
        <v>0</v>
      </c>
      <c r="JZ272" s="243">
        <f t="shared" si="1302"/>
        <v>0.74956894536076302</v>
      </c>
      <c r="KA272" s="243">
        <f t="shared" si="1303"/>
        <v>0.36733059012518204</v>
      </c>
      <c r="KB272" s="243">
        <f t="shared" si="1521"/>
        <v>9.2567308711545877</v>
      </c>
      <c r="KC272" s="244">
        <v>208.42</v>
      </c>
      <c r="KD272" s="243">
        <f t="shared" si="1522"/>
        <v>45.852399999999996</v>
      </c>
      <c r="KE272" s="244">
        <v>104.24</v>
      </c>
      <c r="KF272" s="243">
        <f t="shared" si="1304"/>
        <v>0</v>
      </c>
      <c r="KG272" s="243">
        <f t="shared" si="1305"/>
        <v>40.734881883599058</v>
      </c>
      <c r="KH272" s="243">
        <f t="shared" si="1306"/>
        <v>19.962364094179954</v>
      </c>
      <c r="KI272" s="243">
        <f t="shared" si="1523"/>
        <v>503.05157517333481</v>
      </c>
      <c r="KJ272" s="244">
        <v>68.227313888888801</v>
      </c>
      <c r="KK272" s="243">
        <f t="shared" si="1524"/>
        <v>15.010009055555537</v>
      </c>
      <c r="KL272" s="244">
        <v>66.132811111110996</v>
      </c>
      <c r="KM272" s="243">
        <f t="shared" si="1307"/>
        <v>0</v>
      </c>
      <c r="KN272" s="243">
        <f t="shared" si="1308"/>
        <v>16.971727526552513</v>
      </c>
      <c r="KO272" s="243">
        <f t="shared" si="1309"/>
        <v>8.3170930791053941</v>
      </c>
      <c r="KP272" s="243">
        <f t="shared" si="1525"/>
        <v>209.59074559345592</v>
      </c>
      <c r="KQ272" s="243">
        <f t="shared" si="1526"/>
        <v>1028.7390996031745</v>
      </c>
      <c r="KR272" s="243">
        <f t="shared" si="1526"/>
        <v>226.32260191269839</v>
      </c>
      <c r="KS272" s="243">
        <f t="shared" si="1527"/>
        <v>1549.3426417337498</v>
      </c>
      <c r="KT272" s="243">
        <f t="shared" si="1528"/>
        <v>0</v>
      </c>
      <c r="KU272" s="243">
        <f t="shared" si="1529"/>
        <v>0</v>
      </c>
      <c r="KV272" s="243">
        <f t="shared" si="1530"/>
        <v>0</v>
      </c>
      <c r="KW272" s="243">
        <f t="shared" si="1531"/>
        <v>318.64192054758928</v>
      </c>
      <c r="KX272" s="243">
        <f t="shared" si="1532"/>
        <v>10.270991492749685</v>
      </c>
      <c r="KY272" s="243">
        <f t="shared" si="1533"/>
        <v>271.80004403442734</v>
      </c>
      <c r="KZ272" s="243">
        <f t="shared" si="1534"/>
        <v>156.15231318986062</v>
      </c>
      <c r="LA272" s="243">
        <f t="shared" si="1534"/>
        <v>3935.0382923844868</v>
      </c>
      <c r="LB272" s="244">
        <v>174.56</v>
      </c>
      <c r="LC272" s="243">
        <f t="shared" si="1535"/>
        <v>38.403199999999998</v>
      </c>
      <c r="LD272" s="243">
        <f t="shared" si="1310"/>
        <v>0</v>
      </c>
      <c r="LE272" s="243">
        <f t="shared" si="1536"/>
        <v>0</v>
      </c>
      <c r="LF272" s="243">
        <f t="shared" si="1537"/>
        <v>0</v>
      </c>
      <c r="LG272" s="244">
        <v>15.9702307964833</v>
      </c>
      <c r="LH272" s="243">
        <f t="shared" si="1311"/>
        <v>26.01186531540289</v>
      </c>
      <c r="LI272" s="243">
        <f t="shared" si="1538"/>
        <v>0.83845730940211338</v>
      </c>
      <c r="LJ272" s="243">
        <f t="shared" si="1539"/>
        <v>22.18799750514367</v>
      </c>
      <c r="LK272" s="243">
        <f t="shared" si="1312"/>
        <v>12.747264805594311</v>
      </c>
      <c r="LL272" s="243">
        <f t="shared" si="1540"/>
        <v>321.23107310097657</v>
      </c>
      <c r="LM272" s="243">
        <f t="shared" si="1313"/>
        <v>0.54166666784117723</v>
      </c>
      <c r="LN272" s="244">
        <v>6.1545228937110799E-2</v>
      </c>
      <c r="LO272" s="243">
        <f t="shared" si="1541"/>
        <v>1.9838272432769494E-3</v>
      </c>
      <c r="LP272" s="243">
        <f t="shared" si="1542"/>
        <v>5.2497787819218517E-2</v>
      </c>
      <c r="LQ272" s="243">
        <f t="shared" si="1314"/>
        <v>3.0160594838914402E-2</v>
      </c>
      <c r="LR272" s="243">
        <f t="shared" si="1543"/>
        <v>0.7600469899406429</v>
      </c>
      <c r="LS272" s="244">
        <v>1372.4287220000001</v>
      </c>
      <c r="LT272" s="243">
        <f t="shared" si="1315"/>
        <v>155.93804254561019</v>
      </c>
      <c r="LU272" s="243">
        <f t="shared" si="1544"/>
        <v>5.0264519672413774</v>
      </c>
      <c r="LV272" s="243">
        <f t="shared" si="1545"/>
        <v>133.01440927076385</v>
      </c>
      <c r="LW272" s="243">
        <f t="shared" si="1316"/>
        <v>76.418338227280515</v>
      </c>
      <c r="LX272" s="243">
        <f t="shared" si="1546"/>
        <v>1925.7421233274688</v>
      </c>
      <c r="LY272" s="245">
        <f t="shared" si="1317"/>
        <v>1306.9112028338059</v>
      </c>
      <c r="LZ272" s="244">
        <v>148.49381354672099</v>
      </c>
      <c r="MA272" s="249">
        <f t="shared" si="1547"/>
        <v>4.7864973103454016</v>
      </c>
      <c r="MB272" s="249">
        <f t="shared" si="1548"/>
        <v>126.6645173098338</v>
      </c>
      <c r="MC272" s="249">
        <f t="shared" si="1318"/>
        <v>72.770250819026344</v>
      </c>
      <c r="MD272" s="247">
        <f t="shared" si="1549"/>
        <v>1833.8103206394637</v>
      </c>
      <c r="ME272" s="250">
        <f t="shared" si="1550"/>
        <v>20861.151866779277</v>
      </c>
      <c r="MF272" s="251">
        <f t="shared" si="1597"/>
        <v>6338.388684344447</v>
      </c>
      <c r="MG272" s="252" t="e">
        <f t="shared" si="1551"/>
        <v>#REF!</v>
      </c>
      <c r="MH272" s="252" t="e">
        <f t="shared" si="1598"/>
        <v>#REF!</v>
      </c>
      <c r="MI272" s="252">
        <f t="shared" si="1552"/>
        <v>1372.4287220000001</v>
      </c>
      <c r="MJ272" s="252">
        <f t="shared" si="1553"/>
        <v>1306.9112028338059</v>
      </c>
      <c r="MK272" s="252">
        <f t="shared" si="1599"/>
        <v>1671.8706666666665</v>
      </c>
      <c r="ML272" s="252">
        <f t="shared" si="1554"/>
        <v>1239.45</v>
      </c>
      <c r="MM272" s="252">
        <f t="shared" si="1555"/>
        <v>0</v>
      </c>
      <c r="MN272" s="252">
        <f t="shared" si="1556"/>
        <v>737.45839999999998</v>
      </c>
      <c r="MO272" s="252">
        <f t="shared" si="1557"/>
        <v>91.858420199179406</v>
      </c>
      <c r="MP272" s="253">
        <f t="shared" si="1558"/>
        <v>2.2378400048523663</v>
      </c>
      <c r="MQ272" s="254">
        <f t="shared" si="1600"/>
        <v>0</v>
      </c>
      <c r="MR272" s="255">
        <f t="shared" si="1559"/>
        <v>0</v>
      </c>
      <c r="MS272" s="255">
        <f t="shared" si="1601"/>
        <v>0</v>
      </c>
      <c r="MT272" s="255">
        <f t="shared" si="1602"/>
        <v>1773.0348774747531</v>
      </c>
      <c r="MU272" s="255">
        <f t="shared" si="1319"/>
        <v>57.151382064218623</v>
      </c>
      <c r="MV272" s="255">
        <f t="shared" si="1560"/>
        <v>1845.1161964870612</v>
      </c>
      <c r="MW272" s="255" t="e">
        <f t="shared" si="1320"/>
        <v>#REF!</v>
      </c>
      <c r="MX272" s="255" t="e">
        <f t="shared" si="1321"/>
        <v>#REF!</v>
      </c>
      <c r="MY272" s="256" t="e">
        <f t="shared" si="1561"/>
        <v>#REF!</v>
      </c>
      <c r="MZ272" s="254">
        <f t="shared" si="1562"/>
        <v>1244.4519748044861</v>
      </c>
      <c r="NA272" s="255">
        <f t="shared" si="1322"/>
        <v>1402.4973756046559</v>
      </c>
      <c r="NB272" s="255">
        <f t="shared" si="1563"/>
        <v>4.154218690425858</v>
      </c>
      <c r="NC272" s="255">
        <f t="shared" si="1323"/>
        <v>5.1512311761280642</v>
      </c>
      <c r="ND272" s="255">
        <f t="shared" si="1564"/>
        <v>1263.151387992996</v>
      </c>
      <c r="NE272" s="255">
        <f t="shared" si="1630"/>
        <v>0.98519622163561793</v>
      </c>
      <c r="NF272" s="256">
        <f t="shared" si="1603"/>
        <v>3.2887734042919745E-3</v>
      </c>
      <c r="NG272" s="257">
        <f t="shared" si="1604"/>
        <v>1.1259092257647536</v>
      </c>
      <c r="NH272" s="254">
        <f t="shared" si="1565"/>
        <v>2324.7073778172771</v>
      </c>
      <c r="NI272" s="255">
        <f t="shared" si="1324"/>
        <v>2619.9452148000714</v>
      </c>
      <c r="NJ272" s="255" t="e">
        <f t="shared" si="1566"/>
        <v>#REF!</v>
      </c>
      <c r="NK272" s="255" t="e">
        <f t="shared" si="1325"/>
        <v>#REF!</v>
      </c>
      <c r="NL272" s="255">
        <f t="shared" si="1567"/>
        <v>2518.5198204664885</v>
      </c>
      <c r="NM272" s="255">
        <f t="shared" si="1605"/>
        <v>0.92304509931817302</v>
      </c>
      <c r="NN272" s="256" t="e">
        <f t="shared" si="1606"/>
        <v>#REF!</v>
      </c>
      <c r="NO272" s="257" t="e">
        <f t="shared" si="1631"/>
        <v>#REF!</v>
      </c>
      <c r="NP272" s="254">
        <f t="shared" si="1568"/>
        <v>226.0304112766249</v>
      </c>
      <c r="NQ272" s="255">
        <f t="shared" si="1326"/>
        <v>254.73627350875626</v>
      </c>
      <c r="NR272" s="255">
        <f t="shared" si="1569"/>
        <v>198.78860753550913</v>
      </c>
      <c r="NS272" s="255">
        <f t="shared" si="1327"/>
        <v>246.49787334403132</v>
      </c>
      <c r="NT272" s="255">
        <f t="shared" si="1570"/>
        <v>2128.8052843771638</v>
      </c>
      <c r="NU272" s="255">
        <f t="shared" si="1571"/>
        <v>0.10617711865684129</v>
      </c>
      <c r="NV272" s="256">
        <f t="shared" si="1572"/>
        <v>9.3380361742981019E-2</v>
      </c>
      <c r="NW272" s="257">
        <f t="shared" si="1328"/>
        <v>1.0358957808877343</v>
      </c>
      <c r="NX272" s="254">
        <f t="shared" si="1573"/>
        <v>53.804390513299836</v>
      </c>
      <c r="NY272" s="255">
        <f t="shared" si="1329"/>
        <v>60.637548108488915</v>
      </c>
      <c r="NZ272" s="255">
        <f t="shared" si="1574"/>
        <v>0.1939304752770114</v>
      </c>
      <c r="OA272" s="255">
        <f t="shared" si="1330"/>
        <v>0.24047378934349414</v>
      </c>
      <c r="OB272" s="255">
        <f t="shared" si="1575"/>
        <v>58.967417768559166</v>
      </c>
      <c r="OC272" s="255">
        <f t="shared" si="1607"/>
        <v>0.91244271072673278</v>
      </c>
      <c r="OD272" s="256">
        <f t="shared" si="1608"/>
        <v>3.2887734042919745E-3</v>
      </c>
      <c r="OE272" s="257">
        <f t="shared" si="1609"/>
        <v>1.116669529879325</v>
      </c>
      <c r="OF272" s="254">
        <f t="shared" si="1576"/>
        <v>146.55401949259908</v>
      </c>
      <c r="OG272" s="255">
        <f t="shared" si="1331"/>
        <v>165.16637996815916</v>
      </c>
      <c r="OH272" s="255">
        <f t="shared" si="1577"/>
        <v>4.5394240086424862</v>
      </c>
      <c r="OI272" s="255">
        <f t="shared" si="1332"/>
        <v>5.6288857707166828</v>
      </c>
      <c r="OJ272" s="255">
        <f t="shared" si="1578"/>
        <v>1380.2787393982098</v>
      </c>
      <c r="OK272" s="255">
        <f t="shared" si="1632"/>
        <v>0.10617711865684132</v>
      </c>
      <c r="OL272" s="256">
        <f t="shared" si="1643"/>
        <v>3.2887734042919749E-3</v>
      </c>
      <c r="OM272" s="257">
        <f t="shared" si="1644"/>
        <v>1.0142737996864488</v>
      </c>
      <c r="ON272" s="280">
        <f t="shared" si="1645"/>
        <v>1763.9755076611636</v>
      </c>
      <c r="OO272" s="254">
        <f t="shared" si="1579"/>
        <v>0</v>
      </c>
      <c r="OP272" s="255">
        <f t="shared" si="1333"/>
        <v>0</v>
      </c>
      <c r="OQ272" s="255">
        <f t="shared" si="1580"/>
        <v>0</v>
      </c>
      <c r="OR272" s="255">
        <f t="shared" si="1334"/>
        <v>0</v>
      </c>
      <c r="OS272" s="255">
        <f t="shared" si="1581"/>
        <v>0</v>
      </c>
      <c r="OT272" s="255"/>
      <c r="OU272" s="256"/>
      <c r="OV272" s="257"/>
      <c r="OW272" s="280"/>
      <c r="OX272" s="254">
        <f t="shared" si="1582"/>
        <v>1364.075549541498</v>
      </c>
      <c r="OY272" s="255">
        <f t="shared" si="1335"/>
        <v>1537.3131443332684</v>
      </c>
      <c r="OZ272" s="255">
        <f t="shared" si="1583"/>
        <v>7.0689468795372123</v>
      </c>
      <c r="PA272" s="255">
        <f t="shared" si="1336"/>
        <v>8.7654941306261431</v>
      </c>
      <c r="PB272" s="255">
        <f t="shared" si="1584"/>
        <v>2149.4174303136751</v>
      </c>
      <c r="PC272" s="255">
        <f t="shared" si="1672"/>
        <v>0.6346257038319596</v>
      </c>
      <c r="PD272" s="259">
        <f t="shared" si="1337"/>
        <v>3.2887734042919741E-3</v>
      </c>
      <c r="PE272" s="257">
        <f t="shared" si="1673"/>
        <v>1.081386770003689</v>
      </c>
      <c r="PF272" s="254">
        <f t="shared" si="1338"/>
        <v>10.861447177723907</v>
      </c>
      <c r="PG272" s="255">
        <f t="shared" si="1339"/>
        <v>12.240850969294844</v>
      </c>
      <c r="PH272" s="255">
        <f t="shared" si="1585"/>
        <v>0.3364268974530033</v>
      </c>
      <c r="PI272" s="255">
        <f t="shared" si="1340"/>
        <v>0.41716935284172407</v>
      </c>
      <c r="PJ272" s="255">
        <f t="shared" si="1341"/>
        <v>102.29555401498935</v>
      </c>
      <c r="PK272" s="255">
        <f t="shared" si="1610"/>
        <v>0.10617711866668596</v>
      </c>
      <c r="PL272" s="259">
        <f t="shared" si="1611"/>
        <v>3.2887734045969068E-3</v>
      </c>
      <c r="PM272" s="257">
        <f t="shared" si="1612"/>
        <v>1.0142737996877724</v>
      </c>
      <c r="PN272" s="254">
        <f t="shared" si="1342"/>
        <v>0.26460482285889037</v>
      </c>
      <c r="PO272" s="255">
        <f t="shared" si="1343"/>
        <v>0.29820963536196943</v>
      </c>
      <c r="PP272" s="255">
        <f t="shared" si="1586"/>
        <v>8.1959777687905522E-3</v>
      </c>
      <c r="PQ272" s="255">
        <f t="shared" si="1344"/>
        <v>1.0163012433300285E-2</v>
      </c>
      <c r="PR272" s="255">
        <f t="shared" si="1345"/>
        <v>2.4921077740821453</v>
      </c>
      <c r="PS272" s="255">
        <f t="shared" si="1613"/>
        <v>0.10617711866668589</v>
      </c>
      <c r="PT272" s="259">
        <f t="shared" si="1614"/>
        <v>3.2887734045969051E-3</v>
      </c>
      <c r="PU272" s="257">
        <f t="shared" si="1615"/>
        <v>1.0142737996877724</v>
      </c>
      <c r="PV272" s="254">
        <f t="shared" si="1346"/>
        <v>165.21980797589381</v>
      </c>
      <c r="PW272" s="255">
        <f t="shared" si="1347"/>
        <v>186.20272358883233</v>
      </c>
      <c r="PX272" s="255">
        <f t="shared" si="1348"/>
        <v>0.54811151491987276</v>
      </c>
      <c r="PY272" s="255">
        <f t="shared" si="1349"/>
        <v>0.6796582785006422</v>
      </c>
      <c r="PZ272" s="255">
        <f t="shared" si="1350"/>
        <v>166.66138025945068</v>
      </c>
      <c r="QA272" s="255">
        <f t="shared" si="1587"/>
        <v>0.99135029194338431</v>
      </c>
      <c r="QB272" s="259">
        <f t="shared" si="1351"/>
        <v>3.2887734042919736E-3</v>
      </c>
      <c r="QC272" s="257">
        <f t="shared" si="1588"/>
        <v>1.1266907926938399</v>
      </c>
      <c r="QD272" s="254">
        <f t="shared" si="1352"/>
        <v>416.77470264833613</v>
      </c>
      <c r="QE272" s="255">
        <f t="shared" si="1353"/>
        <v>469.70508988467481</v>
      </c>
      <c r="QF272" s="255">
        <f t="shared" si="1354"/>
        <v>1.3928417783236591</v>
      </c>
      <c r="QG272" s="255">
        <f t="shared" si="1355"/>
        <v>1.7271238051213373</v>
      </c>
      <c r="QH272" s="255">
        <f t="shared" si="1356"/>
        <v>423.51406044148479</v>
      </c>
      <c r="QI272" s="255">
        <f t="shared" si="1616"/>
        <v>0.98408705064921964</v>
      </c>
      <c r="QJ272" s="259">
        <f t="shared" si="1617"/>
        <v>3.2887734042919749E-3</v>
      </c>
      <c r="QK272" s="257">
        <f t="shared" si="1618"/>
        <v>1.1257683610494809</v>
      </c>
      <c r="QL272" s="254">
        <f t="shared" si="1357"/>
        <v>1586.6577552378744</v>
      </c>
      <c r="QM272" s="255">
        <f t="shared" si="1358"/>
        <v>1788.1632901530845</v>
      </c>
      <c r="QN272" s="255">
        <f t="shared" si="1359"/>
        <v>10.270991492749685</v>
      </c>
      <c r="QO272" s="255">
        <f t="shared" si="1360"/>
        <v>12.736029451009609</v>
      </c>
      <c r="QP272" s="255">
        <f t="shared" si="1589"/>
        <v>3123.0462637972114</v>
      </c>
      <c r="QQ272" s="255">
        <f t="shared" si="1590"/>
        <v>0.50804811111210002</v>
      </c>
      <c r="QR272" s="259">
        <f t="shared" si="1361"/>
        <v>3.2887734042919741E-3</v>
      </c>
      <c r="QS272" s="257">
        <f t="shared" si="1591"/>
        <v>1.0653114157282668</v>
      </c>
      <c r="QT272" s="254">
        <f t="shared" si="1362"/>
        <v>240.03255695627527</v>
      </c>
      <c r="QU272" s="255">
        <f t="shared" si="1363"/>
        <v>270.51669168972222</v>
      </c>
      <c r="QV272" s="255">
        <f t="shared" si="1364"/>
        <v>0.83845730940211338</v>
      </c>
      <c r="QW272" s="255">
        <f t="shared" si="1365"/>
        <v>1.0396870636586206</v>
      </c>
      <c r="QX272" s="255">
        <f t="shared" si="1366"/>
        <v>254.94529611188617</v>
      </c>
      <c r="QY272" s="255">
        <f t="shared" si="1619"/>
        <v>0.94150612157571933</v>
      </c>
      <c r="QZ272" s="259">
        <f t="shared" si="1620"/>
        <v>3.2887734042919745E-3</v>
      </c>
      <c r="RA272" s="257">
        <f t="shared" si="1621"/>
        <v>1.1203605830571464</v>
      </c>
      <c r="RB272" s="254">
        <f t="shared" si="1367"/>
        <v>6.4047301139446594E-2</v>
      </c>
      <c r="RC272" s="255">
        <f t="shared" si="1368"/>
        <v>7.2181308384156317E-2</v>
      </c>
      <c r="RD272" s="255">
        <f t="shared" si="1592"/>
        <v>1.9838272432769494E-3</v>
      </c>
      <c r="RE272" s="255">
        <f t="shared" si="1369"/>
        <v>2.4599457816634174E-3</v>
      </c>
      <c r="RF272" s="255">
        <f t="shared" si="1370"/>
        <v>0.60321189677828801</v>
      </c>
      <c r="RG272" s="255">
        <f t="shared" si="1622"/>
        <v>0.1061771186568413</v>
      </c>
      <c r="RH272" s="259">
        <f t="shared" si="1623"/>
        <v>3.2887734042919745E-3</v>
      </c>
      <c r="RI272" s="257">
        <f t="shared" si="1624"/>
        <v>1.0142737996864488</v>
      </c>
      <c r="RJ272" s="254">
        <f t="shared" si="1371"/>
        <v>162.2775793103319</v>
      </c>
      <c r="RK272" s="255">
        <f t="shared" si="1372"/>
        <v>182.88683188274405</v>
      </c>
      <c r="RL272" s="255">
        <f t="shared" si="1593"/>
        <v>5.0264519672413774</v>
      </c>
      <c r="RM272" s="255">
        <f t="shared" si="1373"/>
        <v>6.2328004393793082</v>
      </c>
      <c r="RN272" s="255">
        <f t="shared" si="1374"/>
        <v>1528.3667645456101</v>
      </c>
      <c r="RO272" s="255">
        <f t="shared" si="1625"/>
        <v>0.10617711865684132</v>
      </c>
      <c r="RP272" s="259">
        <f t="shared" si="1626"/>
        <v>3.2887734042919749E-3</v>
      </c>
      <c r="RQ272" s="257">
        <f t="shared" si="1627"/>
        <v>1.0142737996864488</v>
      </c>
      <c r="RR272" s="254">
        <f t="shared" si="1375"/>
        <v>154.53071111799724</v>
      </c>
      <c r="RS272" s="255">
        <f t="shared" si="1376"/>
        <v>174.1561114299829</v>
      </c>
      <c r="RT272" s="255">
        <f t="shared" si="1594"/>
        <v>4.7864973103454016</v>
      </c>
      <c r="RU272" s="255">
        <f t="shared" si="1377"/>
        <v>5.9352566648282981</v>
      </c>
      <c r="RV272" s="255">
        <f t="shared" si="1378"/>
        <v>1455.4050163805268</v>
      </c>
      <c r="RW272" s="255">
        <f t="shared" si="1633"/>
        <v>0.10617711865684129</v>
      </c>
      <c r="RX272" s="259">
        <f t="shared" si="1634"/>
        <v>3.2887734042919741E-3</v>
      </c>
      <c r="RY272" s="257">
        <f t="shared" si="1635"/>
        <v>1.0142737996864488</v>
      </c>
      <c r="RZ272" s="281">
        <f t="shared" si="1646"/>
        <v>1859.9857618192138</v>
      </c>
      <c r="SA272" s="242" t="e">
        <f t="shared" si="1379"/>
        <v>#REF!</v>
      </c>
      <c r="SB272" s="242">
        <f t="shared" si="1380"/>
        <v>0.42063968674571195</v>
      </c>
      <c r="SC272" s="242">
        <f t="shared" si="1381"/>
        <v>0.43704442995653509</v>
      </c>
      <c r="SD272" s="242">
        <f t="shared" si="1382"/>
        <v>1.8983382007948527E-2</v>
      </c>
      <c r="SE272" s="242">
        <f t="shared" si="1383"/>
        <v>0.31138205650373979</v>
      </c>
      <c r="SF272" s="262">
        <f t="shared" si="1647"/>
        <v>0.72221898833268627</v>
      </c>
      <c r="SG272" s="242">
        <f t="shared" si="1384"/>
        <v>0</v>
      </c>
      <c r="SH272" s="262">
        <f t="shared" si="1636"/>
        <v>0</v>
      </c>
      <c r="SI272" s="242">
        <f t="shared" si="1385"/>
        <v>0.59692549704203635</v>
      </c>
      <c r="SJ272" s="242">
        <f t="shared" si="1386"/>
        <v>2.0589758133661779E-2</v>
      </c>
      <c r="SK272" s="242">
        <f t="shared" si="1387"/>
        <v>5.0713689984388619E-4</v>
      </c>
      <c r="SL272" s="242">
        <f t="shared" si="1388"/>
        <v>5.565852515907569E-2</v>
      </c>
      <c r="SM272" s="242">
        <f t="shared" si="1389"/>
        <v>0.14094619880339501</v>
      </c>
      <c r="SN272" s="242">
        <f t="shared" si="1390"/>
        <v>0.80771911540517194</v>
      </c>
      <c r="SO272" s="242">
        <f t="shared" si="1391"/>
        <v>8.3130755262840264E-2</v>
      </c>
      <c r="SP272" s="242">
        <f t="shared" si="1392"/>
        <v>1.0142737996864489E-4</v>
      </c>
      <c r="SQ272" s="242">
        <f t="shared" si="1393"/>
        <v>0.30722353392502533</v>
      </c>
      <c r="SR272" s="242">
        <f t="shared" si="1394"/>
        <v>0.32821900157853484</v>
      </c>
      <c r="SS272" s="242" t="e">
        <f t="shared" si="1395"/>
        <v>#REF!</v>
      </c>
      <c r="ST272" s="242" t="e">
        <f t="shared" si="1396"/>
        <v>#REF!</v>
      </c>
      <c r="SU272" s="242" t="e">
        <f t="shared" si="1628"/>
        <v>#REF!</v>
      </c>
      <c r="SV272" s="242" t="e">
        <f t="shared" si="1629"/>
        <v>#REF!</v>
      </c>
      <c r="SW272" s="242" t="e">
        <f t="shared" si="1397"/>
        <v>#REF!</v>
      </c>
      <c r="SX272" s="242" t="e">
        <f t="shared" si="1397"/>
        <v>#REF!</v>
      </c>
      <c r="SY272" s="242" t="e">
        <f t="shared" si="1397"/>
        <v>#REF!</v>
      </c>
      <c r="SZ272" s="263" t="e">
        <f t="shared" si="1222"/>
        <v>#REF!</v>
      </c>
      <c r="TA272" s="264">
        <f t="shared" si="1398"/>
        <v>4624.3727600000002</v>
      </c>
      <c r="TB272" s="264">
        <f t="shared" si="1399"/>
        <v>2375.12464</v>
      </c>
      <c r="TC272" s="264">
        <f t="shared" si="1400"/>
        <v>2682.1870599999997</v>
      </c>
      <c r="TD272" s="264">
        <f t="shared" si="1401"/>
        <v>108.0758</v>
      </c>
      <c r="TE272" s="264">
        <f t="shared" si="1401"/>
        <v>1739.2777999999998</v>
      </c>
      <c r="TF272" s="264">
        <f t="shared" si="1648"/>
        <v>0</v>
      </c>
      <c r="TG272" s="264">
        <f t="shared" si="1403"/>
        <v>3509.2847999999999</v>
      </c>
      <c r="TH272" s="264">
        <f t="shared" si="1404"/>
        <v>129.05521999999999</v>
      </c>
      <c r="TI272" s="264">
        <f t="shared" si="1405"/>
        <v>3.1787000000000001</v>
      </c>
      <c r="TJ272" s="264">
        <f t="shared" si="1406"/>
        <v>314.05555999999996</v>
      </c>
      <c r="TK272" s="264">
        <f t="shared" si="1407"/>
        <v>795.94647999999995</v>
      </c>
      <c r="TL272" s="264">
        <f t="shared" si="1408"/>
        <v>4820.1806799999995</v>
      </c>
      <c r="TM272" s="264">
        <f t="shared" si="1409"/>
        <v>471.71907999999996</v>
      </c>
      <c r="TN272" s="264">
        <f t="shared" si="1410"/>
        <v>0.63573999999999997</v>
      </c>
      <c r="TO272" s="264">
        <f t="shared" si="1411"/>
        <v>1925.6564599999999</v>
      </c>
      <c r="TP272" s="264">
        <f t="shared" si="1411"/>
        <v>1833.3234399999999</v>
      </c>
      <c r="TQ272" s="264"/>
      <c r="TR272" s="264"/>
      <c r="TS272" s="264" t="e">
        <f t="shared" si="1412"/>
        <v>#REF!</v>
      </c>
      <c r="TT272" s="264">
        <f t="shared" si="1413"/>
        <v>2674.1747445171891</v>
      </c>
      <c r="TU272" s="264">
        <f t="shared" si="1414"/>
        <v>2778.466259005676</v>
      </c>
      <c r="TV272" s="264">
        <f t="shared" si="1415"/>
        <v>120.68495277733196</v>
      </c>
      <c r="TW272" s="264">
        <f t="shared" si="1415"/>
        <v>1764.1039029162873</v>
      </c>
      <c r="TX272" s="264">
        <f t="shared" si="1416"/>
        <v>0</v>
      </c>
      <c r="TY272" s="264">
        <f t="shared" si="1417"/>
        <v>3794.8941548950415</v>
      </c>
      <c r="TZ272" s="264">
        <f t="shared" si="1418"/>
        <v>130.89732835894139</v>
      </c>
      <c r="UA272" s="264">
        <f t="shared" si="1419"/>
        <v>3.2240721270675219</v>
      </c>
      <c r="UB272" s="264">
        <f t="shared" si="1420"/>
        <v>353.84350784630777</v>
      </c>
      <c r="UC272" s="264">
        <f t="shared" si="1421"/>
        <v>896.05136427270338</v>
      </c>
      <c r="UD272" s="264">
        <f t="shared" si="1422"/>
        <v>5134.9935042768402</v>
      </c>
      <c r="UE272" s="264">
        <f t="shared" si="1423"/>
        <v>528.49546350798062</v>
      </c>
      <c r="UF272" s="264">
        <f t="shared" si="1424"/>
        <v>0.64481442541266298</v>
      </c>
      <c r="UG272" s="264">
        <f t="shared" si="1425"/>
        <v>1953.1428945749558</v>
      </c>
      <c r="UH272" s="264">
        <f t="shared" si="1425"/>
        <v>1859.4919315430311</v>
      </c>
      <c r="UI272" s="191"/>
      <c r="UJ272" s="282" t="e">
        <f t="shared" si="1649"/>
        <v>#REF!</v>
      </c>
      <c r="UK272" s="282">
        <f t="shared" si="1650"/>
        <v>1561.7070000000001</v>
      </c>
      <c r="UL272" s="283" t="e">
        <f t="shared" si="1651"/>
        <v>#REF!</v>
      </c>
      <c r="UM272" s="284">
        <f>904.66+1116.28+1014.97</f>
        <v>3035.91</v>
      </c>
      <c r="UN272" s="282">
        <f t="shared" si="1652"/>
        <v>3187.7055</v>
      </c>
      <c r="UO272" s="283">
        <f t="shared" si="1653"/>
        <v>2.0411674533059019</v>
      </c>
      <c r="UP272" s="283" t="e">
        <f t="shared" si="1656"/>
        <v>#REF!</v>
      </c>
      <c r="UQ272" s="283" t="e">
        <f t="shared" si="1654"/>
        <v>#REF!</v>
      </c>
      <c r="UR272" s="285" t="e">
        <f t="shared" si="1655"/>
        <v>#REF!</v>
      </c>
      <c r="US272" s="293"/>
      <c r="UT272" s="282"/>
      <c r="UU272" s="283"/>
      <c r="UV272" s="290"/>
      <c r="UW272" s="282"/>
      <c r="UX272" s="283"/>
      <c r="UY272" s="283"/>
      <c r="UZ272" s="283"/>
      <c r="VA272" s="285"/>
      <c r="VB272" s="128">
        <v>4.548</v>
      </c>
      <c r="VC272" s="129">
        <v>1.066013596089215</v>
      </c>
      <c r="VD272" s="130">
        <f t="shared" si="1674"/>
        <v>4.8482298350137496</v>
      </c>
      <c r="VE272" s="128">
        <f>'[1]17% Управителю (Форма)'!CL9</f>
        <v>0.73</v>
      </c>
      <c r="VF272" s="128">
        <f>'[1]17% Управителю (Форма)'!CL10</f>
        <v>0.37</v>
      </c>
      <c r="VG272" s="128">
        <f>'[1]17% Управителю (Форма)'!CL11</f>
        <v>0.59</v>
      </c>
      <c r="VH272" s="128">
        <f>'[1]17% Управителю (Форма)'!CL12</f>
        <v>1.4E-2</v>
      </c>
      <c r="VI272" s="128">
        <f>'[1]17% Управителю (Форма)'!CL13</f>
        <v>0.36</v>
      </c>
      <c r="VJ272" s="128">
        <f t="shared" si="1660"/>
        <v>0.38376489459211738</v>
      </c>
      <c r="VK272" s="128">
        <f>'[1]17% Управителю (Форма)'!CL14</f>
        <v>0.03</v>
      </c>
      <c r="VL272" s="128">
        <v>0.32100000000000001</v>
      </c>
      <c r="VM272" s="131">
        <v>1.6E-2</v>
      </c>
      <c r="VN272" s="128">
        <f t="shared" si="1669"/>
        <v>5.0713689984388619E-4</v>
      </c>
      <c r="VO272" s="132">
        <v>4.5999999999999999E-2</v>
      </c>
      <c r="VP272" s="128">
        <v>2.1000000000000001E-2</v>
      </c>
      <c r="VQ272" s="128">
        <v>0.24099999999999999</v>
      </c>
      <c r="VR272" s="128">
        <v>4.1000000000000002E-2</v>
      </c>
      <c r="VS272" s="128">
        <v>1E-3</v>
      </c>
      <c r="VT272" s="128">
        <v>0.23200000000000001</v>
      </c>
      <c r="VU272" s="128">
        <v>0.22500000000000001</v>
      </c>
      <c r="VV272" s="128">
        <v>0.55100000000000005</v>
      </c>
    </row>
    <row r="273" spans="1:594" ht="23.1" customHeight="1" thickBot="1" x14ac:dyDescent="0.35">
      <c r="A273" s="275">
        <v>29</v>
      </c>
      <c r="B273" s="276" t="s">
        <v>240</v>
      </c>
      <c r="C273" s="277" t="s">
        <v>209</v>
      </c>
      <c r="D273" s="267">
        <v>6234.89</v>
      </c>
      <c r="E273" s="239"/>
      <c r="F273" s="240">
        <f t="shared" si="1426"/>
        <v>6234.89</v>
      </c>
      <c r="G273" s="287">
        <v>5658.49</v>
      </c>
      <c r="H273" s="268">
        <f>4816</f>
        <v>4816</v>
      </c>
      <c r="I273" s="269">
        <v>3.4441000000000002</v>
      </c>
      <c r="J273" s="269">
        <v>4.0773999999999999</v>
      </c>
      <c r="K273" s="269">
        <f t="shared" si="1640"/>
        <v>2.6436000000000002</v>
      </c>
      <c r="L273" s="269">
        <f t="shared" si="1675"/>
        <v>3.0218000000000003</v>
      </c>
      <c r="M273" s="269">
        <v>0.74570000000000003</v>
      </c>
      <c r="N273" s="269">
        <v>0.37819999999999998</v>
      </c>
      <c r="O273" s="269">
        <v>0.42230000000000001</v>
      </c>
      <c r="P273" s="269">
        <v>1.67E-2</v>
      </c>
      <c r="Q273" s="269">
        <v>0.31009999999999999</v>
      </c>
      <c r="R273" s="269">
        <v>0</v>
      </c>
      <c r="S273" s="269">
        <v>0.55589999999999995</v>
      </c>
      <c r="T273" s="269">
        <v>2.4500000000000001E-2</v>
      </c>
      <c r="U273" s="269">
        <v>5.9999999999999995E-4</v>
      </c>
      <c r="V273" s="269">
        <v>5.04E-2</v>
      </c>
      <c r="W273" s="269">
        <v>0.12970000000000001</v>
      </c>
      <c r="X273" s="269">
        <v>0.7681</v>
      </c>
      <c r="Y273" s="269">
        <v>4.6600000000000003E-2</v>
      </c>
      <c r="Z273" s="269">
        <v>1E-4</v>
      </c>
      <c r="AA273" s="269">
        <v>0.30530000000000002</v>
      </c>
      <c r="AB273" s="269">
        <v>0.32319999999999999</v>
      </c>
      <c r="AC273" s="244">
        <v>903.78</v>
      </c>
      <c r="AD273" s="243">
        <f t="shared" si="1661"/>
        <v>198.83160000000001</v>
      </c>
      <c r="AE273" s="243">
        <f t="shared" si="1223"/>
        <v>0</v>
      </c>
      <c r="AF273" s="243">
        <f t="shared" si="1427"/>
        <v>0</v>
      </c>
      <c r="AG273" s="243">
        <f t="shared" si="1428"/>
        <v>0</v>
      </c>
      <c r="AH273" s="244">
        <v>23.737639244124999</v>
      </c>
      <c r="AI273" s="243">
        <f t="shared" si="1224"/>
        <v>127.97800918543149</v>
      </c>
      <c r="AJ273" s="243">
        <f t="shared" si="1429"/>
        <v>4.1251980949138574</v>
      </c>
      <c r="AK273" s="243">
        <f t="shared" si="1430"/>
        <v>109.16463368115922</v>
      </c>
      <c r="AL273" s="243">
        <f t="shared" si="1225"/>
        <v>62.716362421477825</v>
      </c>
      <c r="AM273" s="243">
        <f t="shared" si="1431"/>
        <v>1580.4523330212412</v>
      </c>
      <c r="AN273" s="244">
        <v>1692.17</v>
      </c>
      <c r="AO273" s="244">
        <v>372.2774</v>
      </c>
      <c r="AP273" s="243">
        <f t="shared" si="1432"/>
        <v>0</v>
      </c>
      <c r="AQ273" s="243">
        <f t="shared" si="1433"/>
        <v>0</v>
      </c>
      <c r="AR273" s="243">
        <f t="shared" si="1434"/>
        <v>0</v>
      </c>
      <c r="AS273" s="244">
        <v>210.97973686479199</v>
      </c>
      <c r="AT273" s="244" t="e">
        <f t="shared" si="1226"/>
        <v>#REF!</v>
      </c>
      <c r="AU273" s="243">
        <f t="shared" si="1227"/>
        <v>258.53849310351131</v>
      </c>
      <c r="AV273" s="243">
        <f t="shared" si="1435"/>
        <v>8.3336387712297135</v>
      </c>
      <c r="AW273" s="243">
        <f t="shared" si="1436"/>
        <v>220.53210603729681</v>
      </c>
      <c r="AX273" s="243">
        <f t="shared" si="1228"/>
        <v>126.69828149841517</v>
      </c>
      <c r="AY273" s="243">
        <f t="shared" si="1437"/>
        <v>3192.7966937600622</v>
      </c>
      <c r="AZ273" s="244">
        <v>322</v>
      </c>
      <c r="BA273" s="243">
        <f t="shared" si="1438"/>
        <v>1641.2876666666664</v>
      </c>
      <c r="BB273" s="243">
        <f t="shared" si="1439"/>
        <v>171.16285666666661</v>
      </c>
      <c r="BC273" s="243">
        <f t="shared" si="1440"/>
        <v>136.9302853333333</v>
      </c>
      <c r="BD273" s="243">
        <f t="shared" si="1441"/>
        <v>34.232571333333311</v>
      </c>
      <c r="BE273" s="244">
        <v>64.186071249999998</v>
      </c>
      <c r="BF273" s="243">
        <f t="shared" si="1442"/>
        <v>51.348857000000002</v>
      </c>
      <c r="BG273" s="243">
        <f t="shared" si="1443"/>
        <v>12.837214249999995</v>
      </c>
      <c r="BH273" s="243">
        <f t="shared" si="1229"/>
        <v>213.22712971376066</v>
      </c>
      <c r="BI273" s="243">
        <f t="shared" si="1444"/>
        <v>6.8730882350628564</v>
      </c>
      <c r="BJ273" s="243">
        <f t="shared" si="1445"/>
        <v>181.88172838632849</v>
      </c>
      <c r="BK273" s="243">
        <f t="shared" si="1230"/>
        <v>104.49318621485469</v>
      </c>
      <c r="BL273" s="243">
        <f t="shared" si="1446"/>
        <v>2633.2282926143375</v>
      </c>
      <c r="BM273" s="244">
        <v>37.729999999999997</v>
      </c>
      <c r="BN273" s="243">
        <f t="shared" si="1447"/>
        <v>8.3005999999999993</v>
      </c>
      <c r="BO273" s="243">
        <f t="shared" si="1231"/>
        <v>0</v>
      </c>
      <c r="BP273" s="243">
        <f t="shared" si="1448"/>
        <v>0</v>
      </c>
      <c r="BQ273" s="243">
        <f t="shared" si="1449"/>
        <v>0</v>
      </c>
      <c r="BR273" s="244">
        <v>5.2305447153333304</v>
      </c>
      <c r="BS273" s="243">
        <f t="shared" si="1232"/>
        <v>5.8243917789096864</v>
      </c>
      <c r="BT273" s="243">
        <f t="shared" si="1450"/>
        <v>0.18774139419200531</v>
      </c>
      <c r="BU273" s="243">
        <f t="shared" si="1451"/>
        <v>4.9681785097858064</v>
      </c>
      <c r="BV273" s="243">
        <f t="shared" si="1233"/>
        <v>2.8542768247121506</v>
      </c>
      <c r="BW273" s="243">
        <f t="shared" si="1452"/>
        <v>71.927775982746184</v>
      </c>
      <c r="BX273" s="244">
        <v>1239.45</v>
      </c>
      <c r="BY273" s="243">
        <f t="shared" si="1234"/>
        <v>140.8287393982101</v>
      </c>
      <c r="BZ273" s="243">
        <f t="shared" si="1453"/>
        <v>4.5394240086424862</v>
      </c>
      <c r="CA273" s="243">
        <f t="shared" si="1454"/>
        <v>120.12624548573694</v>
      </c>
      <c r="CB273" s="243">
        <f t="shared" si="1235"/>
        <v>69.013936969910503</v>
      </c>
      <c r="CC273" s="243">
        <f t="shared" si="1455"/>
        <v>1739.1512116417446</v>
      </c>
      <c r="CD273" s="245">
        <f>205.44+343.18+343.18</f>
        <v>891.8</v>
      </c>
      <c r="CE273" s="243">
        <f t="shared" si="1236"/>
        <v>160.50877500000001</v>
      </c>
      <c r="CF273" s="243">
        <f t="shared" si="1456"/>
        <v>5.1737833481029902</v>
      </c>
      <c r="CG273" s="243">
        <f t="shared" si="1457"/>
        <v>136.91322233414795</v>
      </c>
      <c r="CH273" s="243">
        <f t="shared" si="1237"/>
        <v>52.615438750000003</v>
      </c>
      <c r="CI273" s="243">
        <f t="shared" si="1641"/>
        <v>1325.9090564999999</v>
      </c>
      <c r="CJ273" s="245">
        <f>1151.81+1151.81+1151.81</f>
        <v>3455.43</v>
      </c>
      <c r="CK273" s="243">
        <f t="shared" si="1238"/>
        <v>160.50877500000001</v>
      </c>
      <c r="CL273" s="243">
        <f t="shared" si="1459"/>
        <v>5.1737833481029902</v>
      </c>
      <c r="CM273" s="243">
        <f t="shared" si="1460"/>
        <v>136.91322233414795</v>
      </c>
      <c r="CN273" s="243">
        <f t="shared" si="1239"/>
        <v>180.79693874999998</v>
      </c>
      <c r="CO273" s="243">
        <f t="shared" si="1642"/>
        <v>4556.0828564999993</v>
      </c>
      <c r="CP273" s="244">
        <v>0</v>
      </c>
      <c r="CQ273" s="243">
        <f t="shared" si="1240"/>
        <v>0</v>
      </c>
      <c r="CR273" s="243">
        <f t="shared" si="1595"/>
        <v>0</v>
      </c>
      <c r="CS273" s="243">
        <f t="shared" si="1462"/>
        <v>0</v>
      </c>
      <c r="CT273" s="243">
        <f t="shared" si="1241"/>
        <v>0</v>
      </c>
      <c r="CU273" s="243">
        <f t="shared" si="1463"/>
        <v>0</v>
      </c>
      <c r="CV273" s="245"/>
      <c r="CW273" s="243">
        <f t="shared" si="1242"/>
        <v>0</v>
      </c>
      <c r="CX273" s="243">
        <f t="shared" si="1596"/>
        <v>0</v>
      </c>
      <c r="CY273" s="243">
        <f t="shared" si="1464"/>
        <v>0</v>
      </c>
      <c r="CZ273" s="243">
        <f t="shared" si="1243"/>
        <v>0</v>
      </c>
      <c r="DA273" s="243">
        <f t="shared" si="1465"/>
        <v>0</v>
      </c>
      <c r="DB273" s="244">
        <v>60.68</v>
      </c>
      <c r="DC273" s="243">
        <f t="shared" si="1466"/>
        <v>13.349600000000001</v>
      </c>
      <c r="DD273" s="243">
        <f t="shared" si="1244"/>
        <v>0</v>
      </c>
      <c r="DE273" s="244">
        <v>2.51045398138</v>
      </c>
      <c r="DF273" s="244">
        <v>0.2085726691875</v>
      </c>
      <c r="DG273" s="243">
        <f t="shared" si="1245"/>
        <v>8.7203294539862792</v>
      </c>
      <c r="DH273" s="243">
        <f t="shared" si="1246"/>
        <v>4.273447805227689</v>
      </c>
      <c r="DI273" s="243">
        <f t="shared" si="1467"/>
        <v>107.69088469173776</v>
      </c>
      <c r="DJ273" s="244">
        <v>480.39</v>
      </c>
      <c r="DK273" s="243">
        <f t="shared" si="1468"/>
        <v>105.6858</v>
      </c>
      <c r="DL273" s="243">
        <f t="shared" si="1247"/>
        <v>0</v>
      </c>
      <c r="DM273" s="244">
        <v>20.207812872055001</v>
      </c>
      <c r="DN273" s="244">
        <v>17.6571930733333</v>
      </c>
      <c r="DO273" s="243">
        <f t="shared" si="1248"/>
        <v>70.893377837260275</v>
      </c>
      <c r="DP273" s="243">
        <f t="shared" si="1249"/>
        <v>34.741709189132422</v>
      </c>
      <c r="DQ273" s="243">
        <f t="shared" si="1469"/>
        <v>875.49107156613695</v>
      </c>
      <c r="DR273" s="244">
        <v>76.81</v>
      </c>
      <c r="DS273" s="243">
        <f t="shared" si="1470"/>
        <v>16.898199999999999</v>
      </c>
      <c r="DT273" s="243">
        <f t="shared" si="1250"/>
        <v>0</v>
      </c>
      <c r="DU273" s="244">
        <v>3.2491538715349999</v>
      </c>
      <c r="DV273" s="244">
        <v>0</v>
      </c>
      <c r="DW273" s="243">
        <f t="shared" si="1251"/>
        <v>11.016484667485127</v>
      </c>
      <c r="DX273" s="243">
        <f t="shared" si="1252"/>
        <v>5.398691926951007</v>
      </c>
      <c r="DY273" s="243">
        <f t="shared" si="1253"/>
        <v>136.04703655916535</v>
      </c>
      <c r="DZ273" s="244">
        <v>285.69</v>
      </c>
      <c r="EA273" s="243">
        <f t="shared" si="1471"/>
        <v>62.851799999999997</v>
      </c>
      <c r="EB273" s="243">
        <f t="shared" si="1254"/>
        <v>0</v>
      </c>
      <c r="EC273" s="244">
        <v>11.800380639265001</v>
      </c>
      <c r="ED273" s="244">
        <v>0.26599440699999999</v>
      </c>
      <c r="EE273" s="243">
        <f t="shared" si="1255"/>
        <v>40.97300795389453</v>
      </c>
      <c r="EF273" s="243">
        <f t="shared" si="1256"/>
        <v>20.079059150007975</v>
      </c>
      <c r="EG273" s="243">
        <f t="shared" si="1257"/>
        <v>505.99229058020092</v>
      </c>
      <c r="EH273" s="244">
        <v>18.39</v>
      </c>
      <c r="EI273" s="243">
        <f t="shared" si="1472"/>
        <v>4.0457999999999998</v>
      </c>
      <c r="EJ273" s="243">
        <f t="shared" si="1258"/>
        <v>0</v>
      </c>
      <c r="EK273" s="244">
        <v>0.77588029046499996</v>
      </c>
      <c r="EL273" s="244">
        <v>0</v>
      </c>
      <c r="EM273" s="243">
        <f t="shared" si="1259"/>
        <v>2.6373566296506232</v>
      </c>
      <c r="EN273" s="243">
        <f t="shared" si="1260"/>
        <v>1.2924518460057812</v>
      </c>
      <c r="EO273" s="243">
        <f t="shared" si="1473"/>
        <v>32.569786519345683</v>
      </c>
      <c r="EP273" s="244">
        <v>0</v>
      </c>
      <c r="EQ273" s="244">
        <v>723.24724000000003</v>
      </c>
      <c r="ER273" s="244">
        <v>0</v>
      </c>
      <c r="ES273" s="244">
        <v>0</v>
      </c>
      <c r="ET273" s="244">
        <v>0</v>
      </c>
      <c r="EU273" s="243">
        <f t="shared" si="1261"/>
        <v>82.176769601383455</v>
      </c>
      <c r="EV273" s="243">
        <f t="shared" si="1474"/>
        <v>2.6488570619552338</v>
      </c>
      <c r="EW273" s="243">
        <f t="shared" si="1475"/>
        <v>70.096393964356537</v>
      </c>
      <c r="EX273" s="243">
        <f t="shared" si="1262"/>
        <v>40.271200480069176</v>
      </c>
      <c r="EY273" s="243">
        <f t="shared" si="1476"/>
        <v>1014.834252097743</v>
      </c>
      <c r="EZ273" s="245">
        <f t="shared" si="1477"/>
        <v>921.95999999999992</v>
      </c>
      <c r="FA273" s="245">
        <f t="shared" si="1477"/>
        <v>202.83119999999997</v>
      </c>
      <c r="FB273" s="245">
        <f t="shared" si="1477"/>
        <v>0</v>
      </c>
      <c r="FC273" s="245">
        <f t="shared" si="1478"/>
        <v>0</v>
      </c>
      <c r="FD273" s="245">
        <f t="shared" si="1479"/>
        <v>0</v>
      </c>
      <c r="FE273" s="245">
        <f t="shared" si="1480"/>
        <v>56.675441804220803</v>
      </c>
      <c r="FF273" s="245">
        <f t="shared" si="1481"/>
        <v>216.41732614366029</v>
      </c>
      <c r="FG273" s="245">
        <f t="shared" si="1482"/>
        <v>6.9759199037127004</v>
      </c>
      <c r="FH273" s="245">
        <f t="shared" si="1483"/>
        <v>184.60295078115678</v>
      </c>
      <c r="FI273" s="245">
        <f t="shared" si="1484"/>
        <v>106.05656039739404</v>
      </c>
      <c r="FJ273" s="245">
        <f t="shared" si="1484"/>
        <v>2672.6253220143299</v>
      </c>
      <c r="FK273" s="244">
        <f t="shared" si="1263"/>
        <v>109.0287202364098</v>
      </c>
      <c r="FL273" s="244">
        <v>12.3880569842218</v>
      </c>
      <c r="FM273" s="243">
        <f t="shared" si="1485"/>
        <v>0.39931226775805678</v>
      </c>
      <c r="FN273" s="243">
        <f t="shared" si="1486"/>
        <v>10.566953739251037</v>
      </c>
      <c r="FO273" s="244">
        <v>6.0708388492110901</v>
      </c>
      <c r="FP273" s="244">
        <f t="shared" si="1487"/>
        <v>152.98513928381121</v>
      </c>
      <c r="FQ273" s="244">
        <f t="shared" si="1264"/>
        <v>2.7174400058922972</v>
      </c>
      <c r="FR273" s="244">
        <v>0.30876086201143799</v>
      </c>
      <c r="FS273" s="243">
        <f t="shared" si="1488"/>
        <v>9.952488930407094E-3</v>
      </c>
      <c r="FT273" s="243">
        <f t="shared" si="1489"/>
        <v>0.26337154805807456</v>
      </c>
      <c r="FU273" s="244">
        <v>0.151310043100572</v>
      </c>
      <c r="FV273" s="244">
        <f t="shared" si="1490"/>
        <v>3.8130130932051687</v>
      </c>
      <c r="FW273" s="270">
        <v>2.7390999999999999E-2</v>
      </c>
      <c r="FX273" s="243">
        <f t="shared" si="1491"/>
        <v>120.92146133489604</v>
      </c>
      <c r="FY273" s="243">
        <f t="shared" si="1492"/>
        <v>26.602721493677127</v>
      </c>
      <c r="FZ273" s="243">
        <f t="shared" si="1265"/>
        <v>0</v>
      </c>
      <c r="GA273" s="243">
        <f t="shared" si="1493"/>
        <v>0</v>
      </c>
      <c r="GB273" s="243">
        <f t="shared" si="1494"/>
        <v>0</v>
      </c>
      <c r="GC273" s="243">
        <f t="shared" si="1495"/>
        <v>2.1328696684016122</v>
      </c>
      <c r="GD273" s="243">
        <f t="shared" si="1266"/>
        <v>17.004327762475864</v>
      </c>
      <c r="GE273" s="243">
        <f t="shared" si="1496"/>
        <v>0.54811151491987276</v>
      </c>
      <c r="GF273" s="243">
        <f t="shared" si="1497"/>
        <v>14.504610776492326</v>
      </c>
      <c r="GG273" s="243">
        <f t="shared" si="1267"/>
        <v>8.3330690129725333</v>
      </c>
      <c r="GH273" s="247">
        <f t="shared" si="1498"/>
        <v>209.99333912690784</v>
      </c>
      <c r="GI273" s="244">
        <v>216</v>
      </c>
      <c r="GJ273" s="244">
        <v>4026.54</v>
      </c>
      <c r="GK273" s="244">
        <v>885.83879999999999</v>
      </c>
      <c r="GL273" s="244">
        <v>2469.7725629623701</v>
      </c>
      <c r="GM273" s="244">
        <v>71.022008333333304</v>
      </c>
      <c r="GN273" s="271">
        <v>309.85000000000002</v>
      </c>
      <c r="GO273" s="243">
        <f t="shared" si="1499"/>
        <v>68.167000000000002</v>
      </c>
      <c r="GP273" s="243">
        <f t="shared" si="1268"/>
        <v>0</v>
      </c>
      <c r="GQ273" s="243">
        <f t="shared" si="1500"/>
        <v>0</v>
      </c>
      <c r="GR273" s="243">
        <f t="shared" si="1501"/>
        <v>0</v>
      </c>
      <c r="GS273" s="244">
        <v>6.1996446536666703</v>
      </c>
      <c r="GT273" s="244">
        <v>2.3949705245374999</v>
      </c>
      <c r="GU273" s="245"/>
      <c r="GV273" s="243">
        <f t="shared" si="1269"/>
        <v>43.927569811006819</v>
      </c>
      <c r="GW273" s="243">
        <f t="shared" si="1502"/>
        <v>1.4159458210980596</v>
      </c>
      <c r="GX273" s="243">
        <f t="shared" si="1503"/>
        <v>37.470008304114096</v>
      </c>
      <c r="GY273" s="243">
        <f t="shared" si="1270"/>
        <v>21.526959249460553</v>
      </c>
      <c r="GZ273" s="243">
        <f t="shared" si="1504"/>
        <v>542.47937308640587</v>
      </c>
      <c r="HA273" s="244">
        <v>0</v>
      </c>
      <c r="HB273" s="244">
        <v>44</v>
      </c>
      <c r="HC273" s="244">
        <v>0</v>
      </c>
      <c r="HD273" s="244">
        <v>0</v>
      </c>
      <c r="HE273" s="244">
        <v>227.33</v>
      </c>
      <c r="HF273" s="243">
        <f t="shared" si="1505"/>
        <v>50.012600000000006</v>
      </c>
      <c r="HG273" s="243">
        <f t="shared" si="1271"/>
        <v>0</v>
      </c>
      <c r="HH273" s="244">
        <v>9.6773267208499991</v>
      </c>
      <c r="HI273" s="244">
        <v>221.98599435143299</v>
      </c>
      <c r="HJ273" s="243">
        <f t="shared" si="1272"/>
        <v>57.834250845806146</v>
      </c>
      <c r="HK273" s="243">
        <f t="shared" si="1273"/>
        <v>28.34200859590446</v>
      </c>
      <c r="HL273" s="243">
        <f t="shared" si="1274"/>
        <v>714.21861661679225</v>
      </c>
      <c r="HM273" s="244">
        <v>217.27</v>
      </c>
      <c r="HN273" s="243">
        <f t="shared" si="1506"/>
        <v>47.799400000000006</v>
      </c>
      <c r="HO273" s="243">
        <f t="shared" si="1275"/>
        <v>0</v>
      </c>
      <c r="HP273" s="244">
        <v>9.3752786064050007</v>
      </c>
      <c r="HQ273" s="244">
        <v>218.191932514066</v>
      </c>
      <c r="HR273" s="243">
        <f t="shared" si="1276"/>
        <v>55.974337751020357</v>
      </c>
      <c r="HS273" s="243">
        <f t="shared" si="1277"/>
        <v>27.430547443574568</v>
      </c>
      <c r="HT273" s="243">
        <f t="shared" si="1278"/>
        <v>691.2497955780791</v>
      </c>
      <c r="HU273" s="244">
        <v>126.43</v>
      </c>
      <c r="HV273" s="243">
        <f t="shared" si="1507"/>
        <v>27.814600000000002</v>
      </c>
      <c r="HW273" s="243">
        <f t="shared" si="1279"/>
        <v>0</v>
      </c>
      <c r="HX273" s="244">
        <v>5.1636602336749897</v>
      </c>
      <c r="HY273" s="244">
        <v>293.39779483328999</v>
      </c>
      <c r="HZ273" s="243">
        <f t="shared" si="1280"/>
        <v>51.448711869746404</v>
      </c>
      <c r="IA273" s="243">
        <f t="shared" si="1281"/>
        <v>25.212738346835568</v>
      </c>
      <c r="IB273" s="243">
        <f t="shared" si="1282"/>
        <v>635.36100634025627</v>
      </c>
      <c r="IC273" s="244">
        <v>41.74</v>
      </c>
      <c r="ID273" s="243">
        <f t="shared" si="1508"/>
        <v>9.1828000000000003</v>
      </c>
      <c r="IE273" s="243">
        <f t="shared" si="1283"/>
        <v>0</v>
      </c>
      <c r="IF273" s="244">
        <v>1.83214855391</v>
      </c>
      <c r="IG273" s="244">
        <v>5.3294770227933297</v>
      </c>
      <c r="IH273" s="243">
        <f t="shared" si="1284"/>
        <v>6.5996663299336662</v>
      </c>
      <c r="II273" s="243">
        <f t="shared" si="1285"/>
        <v>3.2342045953318497</v>
      </c>
      <c r="IJ273" s="243">
        <f t="shared" si="1509"/>
        <v>81.501955802362602</v>
      </c>
      <c r="IK273" s="244">
        <v>46.15</v>
      </c>
      <c r="IL273" s="243">
        <f t="shared" si="1510"/>
        <v>10.153</v>
      </c>
      <c r="IM273" s="243">
        <f t="shared" si="1286"/>
        <v>0</v>
      </c>
      <c r="IN273" s="244">
        <v>2.1200408278700098</v>
      </c>
      <c r="IO273" s="244">
        <v>93.986992676544205</v>
      </c>
      <c r="IP273" s="243">
        <f t="shared" si="1287"/>
        <v>17.317126862774309</v>
      </c>
      <c r="IQ273" s="243">
        <f t="shared" si="1288"/>
        <v>8.4863580183594252</v>
      </c>
      <c r="IR273" s="243">
        <f t="shared" si="1511"/>
        <v>213.85622206265751</v>
      </c>
      <c r="IS273" s="244">
        <v>6.31</v>
      </c>
      <c r="IT273" s="243">
        <f t="shared" si="1512"/>
        <v>1.3881999999999999</v>
      </c>
      <c r="IU273" s="243">
        <f t="shared" si="1289"/>
        <v>0</v>
      </c>
      <c r="IV273" s="244">
        <v>0.27587781229000102</v>
      </c>
      <c r="IW273" s="244">
        <v>0.65455920756164698</v>
      </c>
      <c r="IX273" s="243">
        <f t="shared" si="1290"/>
        <v>0.98040265781631852</v>
      </c>
      <c r="IY273" s="243">
        <f t="shared" si="1291"/>
        <v>0.48045198388339838</v>
      </c>
      <c r="IZ273" s="243">
        <f t="shared" si="1513"/>
        <v>12.107389993861638</v>
      </c>
      <c r="JA273" s="244">
        <v>67.150499999999994</v>
      </c>
      <c r="JB273" s="243">
        <f t="shared" si="1514"/>
        <v>14.773109999999999</v>
      </c>
      <c r="JC273" s="244">
        <v>488.03149999999999</v>
      </c>
      <c r="JD273" s="243">
        <f t="shared" si="1292"/>
        <v>0</v>
      </c>
      <c r="JE273" s="243">
        <f t="shared" si="1293"/>
        <v>64.75941720510562</v>
      </c>
      <c r="JF273" s="243">
        <f t="shared" si="1294"/>
        <v>31.735726360255281</v>
      </c>
      <c r="JG273" s="243">
        <f t="shared" si="1515"/>
        <v>799.74030427843297</v>
      </c>
      <c r="JH273" s="244">
        <v>0</v>
      </c>
      <c r="JI273" s="243">
        <f t="shared" si="1516"/>
        <v>0</v>
      </c>
      <c r="JJ273" s="244">
        <v>0</v>
      </c>
      <c r="JK273" s="243">
        <f t="shared" si="1295"/>
        <v>0</v>
      </c>
      <c r="JL273" s="243">
        <f t="shared" si="1296"/>
        <v>0</v>
      </c>
      <c r="JM273" s="243">
        <f t="shared" si="1297"/>
        <v>0</v>
      </c>
      <c r="JN273" s="243">
        <f t="shared" si="1517"/>
        <v>0</v>
      </c>
      <c r="JO273" s="244">
        <v>12.4714285714286</v>
      </c>
      <c r="JP273" s="243">
        <f t="shared" si="1518"/>
        <v>2.743714285714292</v>
      </c>
      <c r="JQ273" s="244">
        <v>15.1942857142857</v>
      </c>
      <c r="JR273" s="243">
        <f t="shared" si="1298"/>
        <v>0</v>
      </c>
      <c r="JS273" s="243">
        <f t="shared" si="1299"/>
        <v>3.455178903170117</v>
      </c>
      <c r="JT273" s="243">
        <f t="shared" si="1300"/>
        <v>1.6932303737299355</v>
      </c>
      <c r="JU273" s="243">
        <f t="shared" si="1519"/>
        <v>42.669405417994362</v>
      </c>
      <c r="JV273" s="244">
        <v>1.3442857142857201</v>
      </c>
      <c r="JW273" s="243">
        <f t="shared" si="1520"/>
        <v>0.29574285714285842</v>
      </c>
      <c r="JX273" s="244">
        <v>2.758</v>
      </c>
      <c r="JY273" s="243">
        <f t="shared" si="1301"/>
        <v>0</v>
      </c>
      <c r="JZ273" s="243">
        <f t="shared" si="1302"/>
        <v>0.49971263024050788</v>
      </c>
      <c r="KA273" s="243">
        <f t="shared" si="1303"/>
        <v>0.24488706008345429</v>
      </c>
      <c r="KB273" s="243">
        <f t="shared" si="1521"/>
        <v>6.1711539141030478</v>
      </c>
      <c r="KC273" s="244">
        <v>208.42</v>
      </c>
      <c r="KD273" s="243">
        <f t="shared" si="1522"/>
        <v>45.852399999999996</v>
      </c>
      <c r="KE273" s="244">
        <v>104.24</v>
      </c>
      <c r="KF273" s="243">
        <f t="shared" si="1304"/>
        <v>0</v>
      </c>
      <c r="KG273" s="243">
        <f t="shared" si="1305"/>
        <v>40.734881883599058</v>
      </c>
      <c r="KH273" s="243">
        <f t="shared" si="1306"/>
        <v>19.962364094179954</v>
      </c>
      <c r="KI273" s="243">
        <f t="shared" si="1523"/>
        <v>503.05157517333481</v>
      </c>
      <c r="KJ273" s="244">
        <v>67.963641666666604</v>
      </c>
      <c r="KK273" s="243">
        <f t="shared" si="1524"/>
        <v>14.952001166666653</v>
      </c>
      <c r="KL273" s="244">
        <v>65.877233333333294</v>
      </c>
      <c r="KM273" s="243">
        <f t="shared" si="1307"/>
        <v>0</v>
      </c>
      <c r="KN273" s="243">
        <f t="shared" si="1308"/>
        <v>16.90613835329027</v>
      </c>
      <c r="KO273" s="243">
        <f t="shared" si="1309"/>
        <v>8.2849507259978399</v>
      </c>
      <c r="KP273" s="243">
        <f t="shared" si="1525"/>
        <v>208.78075829514555</v>
      </c>
      <c r="KQ273" s="243">
        <f t="shared" si="1526"/>
        <v>1022.5798559523809</v>
      </c>
      <c r="KR273" s="243">
        <f t="shared" si="1526"/>
        <v>224.96756830952384</v>
      </c>
      <c r="KS273" s="243">
        <f t="shared" si="1527"/>
        <v>1538.0921024083073</v>
      </c>
      <c r="KT273" s="243">
        <f t="shared" si="1528"/>
        <v>0</v>
      </c>
      <c r="KU273" s="243">
        <f t="shared" si="1529"/>
        <v>0</v>
      </c>
      <c r="KV273" s="243">
        <f t="shared" si="1530"/>
        <v>0</v>
      </c>
      <c r="KW273" s="243">
        <f t="shared" si="1531"/>
        <v>316.50982529250274</v>
      </c>
      <c r="KX273" s="243">
        <f t="shared" si="1532"/>
        <v>10.202266284876558</v>
      </c>
      <c r="KY273" s="243">
        <f t="shared" si="1533"/>
        <v>269.98137691359705</v>
      </c>
      <c r="KZ273" s="243">
        <f t="shared" si="1534"/>
        <v>155.10746759813574</v>
      </c>
      <c r="LA273" s="243">
        <f t="shared" si="1534"/>
        <v>3908.7081834730197</v>
      </c>
      <c r="LB273" s="244">
        <v>107.44</v>
      </c>
      <c r="LC273" s="243">
        <f t="shared" si="1535"/>
        <v>23.636800000000001</v>
      </c>
      <c r="LD273" s="243">
        <f t="shared" si="1310"/>
        <v>0</v>
      </c>
      <c r="LE273" s="243">
        <f t="shared" si="1536"/>
        <v>0</v>
      </c>
      <c r="LF273" s="243">
        <f t="shared" si="1537"/>
        <v>0</v>
      </c>
      <c r="LG273" s="244">
        <v>9.8018534642583308</v>
      </c>
      <c r="LH273" s="243">
        <f t="shared" si="1311"/>
        <v>16.006908851094263</v>
      </c>
      <c r="LI273" s="243">
        <f t="shared" si="1538"/>
        <v>0.51596106486012283</v>
      </c>
      <c r="LJ273" s="243">
        <f t="shared" si="1539"/>
        <v>13.653817184838083</v>
      </c>
      <c r="LK273" s="243">
        <f t="shared" si="1312"/>
        <v>7.8442781157676293</v>
      </c>
      <c r="LL273" s="243">
        <f t="shared" si="1540"/>
        <v>197.67580851734425</v>
      </c>
      <c r="LM273" s="243">
        <f t="shared" si="1313"/>
        <v>0.54166666784117723</v>
      </c>
      <c r="LN273" s="244">
        <v>6.1545228937110799E-2</v>
      </c>
      <c r="LO273" s="243">
        <f t="shared" si="1541"/>
        <v>1.9838272432769494E-3</v>
      </c>
      <c r="LP273" s="243">
        <f t="shared" si="1542"/>
        <v>5.2497787819218517E-2</v>
      </c>
      <c r="LQ273" s="243">
        <f t="shared" si="1314"/>
        <v>3.0160594838914402E-2</v>
      </c>
      <c r="LR273" s="243">
        <f t="shared" si="1543"/>
        <v>0.7600469899406429</v>
      </c>
      <c r="LS273" s="244">
        <v>1356.562494</v>
      </c>
      <c r="LT273" s="243">
        <f t="shared" si="1315"/>
        <v>154.13529060866671</v>
      </c>
      <c r="LU273" s="243">
        <f t="shared" si="1544"/>
        <v>4.9683426959437886</v>
      </c>
      <c r="LV273" s="243">
        <f t="shared" si="1545"/>
        <v>131.47667043526366</v>
      </c>
      <c r="LW273" s="243">
        <f t="shared" si="1316"/>
        <v>75.534889230433336</v>
      </c>
      <c r="LX273" s="243">
        <f t="shared" si="1546"/>
        <v>1903.4792086069199</v>
      </c>
      <c r="LY273" s="245">
        <f t="shared" si="1317"/>
        <v>1291.8024028010473</v>
      </c>
      <c r="LZ273" s="244">
        <v>146.777122060632</v>
      </c>
      <c r="MA273" s="249">
        <f t="shared" si="1547"/>
        <v>4.7311620813240758</v>
      </c>
      <c r="MB273" s="249">
        <f t="shared" si="1548"/>
        <v>125.20018762995156</v>
      </c>
      <c r="MC273" s="249">
        <f t="shared" si="1318"/>
        <v>71.928976243083966</v>
      </c>
      <c r="MD273" s="247">
        <f t="shared" si="1549"/>
        <v>1812.6102013257157</v>
      </c>
      <c r="ME273" s="250">
        <f t="shared" si="1550"/>
        <v>20622.685942537733</v>
      </c>
      <c r="MF273" s="251">
        <f t="shared" si="1597"/>
        <v>6242.0462070904787</v>
      </c>
      <c r="MG273" s="252" t="e">
        <f t="shared" si="1551"/>
        <v>#REF!</v>
      </c>
      <c r="MH273" s="252" t="e">
        <f t="shared" si="1598"/>
        <v>#REF!</v>
      </c>
      <c r="MI273" s="252">
        <f t="shared" si="1552"/>
        <v>1356.562494</v>
      </c>
      <c r="MJ273" s="252">
        <f t="shared" si="1553"/>
        <v>1291.8024028010473</v>
      </c>
      <c r="MK273" s="252">
        <f t="shared" si="1599"/>
        <v>1641.2876666666664</v>
      </c>
      <c r="ML273" s="252">
        <f t="shared" si="1554"/>
        <v>1239.45</v>
      </c>
      <c r="MM273" s="252">
        <f t="shared" si="1555"/>
        <v>0</v>
      </c>
      <c r="MN273" s="252">
        <f t="shared" si="1556"/>
        <v>723.24724000000003</v>
      </c>
      <c r="MO273" s="252">
        <f t="shared" si="1557"/>
        <v>109.0287202364098</v>
      </c>
      <c r="MP273" s="253">
        <f t="shared" si="1558"/>
        <v>2.7174400058922972</v>
      </c>
      <c r="MQ273" s="254">
        <f t="shared" si="1600"/>
        <v>0</v>
      </c>
      <c r="MR273" s="255">
        <f t="shared" si="1559"/>
        <v>0</v>
      </c>
      <c r="MS273" s="255">
        <f t="shared" si="1601"/>
        <v>0</v>
      </c>
      <c r="MT273" s="255">
        <f t="shared" si="1602"/>
        <v>1752.1102663864158</v>
      </c>
      <c r="MU273" s="255">
        <f t="shared" si="1319"/>
        <v>56.476905516663074</v>
      </c>
      <c r="MV273" s="255">
        <f t="shared" si="1560"/>
        <v>1823.340912021551</v>
      </c>
      <c r="MW273" s="255" t="e">
        <f t="shared" si="1320"/>
        <v>#REF!</v>
      </c>
      <c r="MX273" s="255" t="e">
        <f t="shared" si="1321"/>
        <v>#REF!</v>
      </c>
      <c r="MY273" s="256" t="e">
        <f t="shared" si="1561"/>
        <v>#REF!</v>
      </c>
      <c r="MZ273" s="254">
        <f t="shared" si="1562"/>
        <v>1235.7924530910141</v>
      </c>
      <c r="NA273" s="255">
        <f t="shared" si="1322"/>
        <v>1392.7380946335729</v>
      </c>
      <c r="NB273" s="255">
        <f t="shared" si="1563"/>
        <v>4.1251980949138574</v>
      </c>
      <c r="NC273" s="255">
        <f t="shared" si="1323"/>
        <v>5.1152456376931834</v>
      </c>
      <c r="ND273" s="255">
        <f t="shared" si="1564"/>
        <v>1254.3272484295564</v>
      </c>
      <c r="NE273" s="255">
        <f t="shared" si="1630"/>
        <v>0.98522331762963111</v>
      </c>
      <c r="NF273" s="256">
        <f t="shared" si="1603"/>
        <v>3.2887734042919745E-3</v>
      </c>
      <c r="NG273" s="257">
        <f t="shared" si="1604"/>
        <v>1.1259126669559933</v>
      </c>
      <c r="NH273" s="254">
        <f t="shared" si="1565"/>
        <v>2333.4965693655022</v>
      </c>
      <c r="NI273" s="255">
        <f t="shared" si="1324"/>
        <v>2629.850633674921</v>
      </c>
      <c r="NJ273" s="255" t="e">
        <f t="shared" si="1566"/>
        <v>#REF!</v>
      </c>
      <c r="NK273" s="255" t="e">
        <f t="shared" si="1325"/>
        <v>#REF!</v>
      </c>
      <c r="NL273" s="255">
        <f t="shared" si="1567"/>
        <v>2533.9656299683033</v>
      </c>
      <c r="NM273" s="255">
        <f t="shared" si="1605"/>
        <v>0.92088722189759586</v>
      </c>
      <c r="NN273" s="256" t="e">
        <f t="shared" si="1606"/>
        <v>#REF!</v>
      </c>
      <c r="NO273" s="257" t="e">
        <f t="shared" si="1631"/>
        <v>#REF!</v>
      </c>
      <c r="NP273" s="254">
        <f t="shared" si="1568"/>
        <v>221.89570863132076</v>
      </c>
      <c r="NQ273" s="255">
        <f t="shared" si="1326"/>
        <v>250.0764636274985</v>
      </c>
      <c r="NR273" s="255">
        <f t="shared" si="1569"/>
        <v>195.15223056839616</v>
      </c>
      <c r="NS273" s="255">
        <f t="shared" si="1327"/>
        <v>241.98876590481123</v>
      </c>
      <c r="NT273" s="255">
        <f t="shared" si="1570"/>
        <v>2089.8637242970931</v>
      </c>
      <c r="NU273" s="255">
        <f t="shared" si="1571"/>
        <v>0.10617711865684132</v>
      </c>
      <c r="NV273" s="256">
        <f t="shared" si="1572"/>
        <v>9.3380361742981047E-2</v>
      </c>
      <c r="NW273" s="257">
        <f t="shared" si="1328"/>
        <v>1.0358957808877343</v>
      </c>
      <c r="NX273" s="254">
        <f t="shared" si="1573"/>
        <v>52.091777781938674</v>
      </c>
      <c r="NY273" s="255">
        <f t="shared" si="1329"/>
        <v>58.707433560244887</v>
      </c>
      <c r="NZ273" s="255">
        <f t="shared" si="1574"/>
        <v>0.18774139419200531</v>
      </c>
      <c r="OA273" s="255">
        <f t="shared" si="1330"/>
        <v>0.23279932879808657</v>
      </c>
      <c r="OB273" s="255">
        <f t="shared" si="1575"/>
        <v>57.085536494243009</v>
      </c>
      <c r="OC273" s="255">
        <f t="shared" si="1607"/>
        <v>0.91252147183012022</v>
      </c>
      <c r="OD273" s="256">
        <f t="shared" si="1608"/>
        <v>3.2887734042919741E-3</v>
      </c>
      <c r="OE273" s="257">
        <f t="shared" si="1609"/>
        <v>1.1166795325394554</v>
      </c>
      <c r="OF273" s="254">
        <f t="shared" si="1576"/>
        <v>146.55401949259908</v>
      </c>
      <c r="OG273" s="255">
        <f t="shared" si="1331"/>
        <v>165.16637996815916</v>
      </c>
      <c r="OH273" s="255">
        <f t="shared" si="1577"/>
        <v>4.5394240086424862</v>
      </c>
      <c r="OI273" s="255">
        <f t="shared" si="1332"/>
        <v>5.6288857707166828</v>
      </c>
      <c r="OJ273" s="255">
        <f t="shared" si="1578"/>
        <v>1380.2787393982098</v>
      </c>
      <c r="OK273" s="255">
        <f t="shared" si="1632"/>
        <v>0.10617711865684132</v>
      </c>
      <c r="OL273" s="256">
        <f t="shared" si="1643"/>
        <v>3.2887734042919749E-3</v>
      </c>
      <c r="OM273" s="257">
        <f t="shared" si="1644"/>
        <v>1.0142737996864488</v>
      </c>
      <c r="ON273" s="280">
        <f t="shared" si="1645"/>
        <v>1763.9755076611636</v>
      </c>
      <c r="OO273" s="254">
        <f t="shared" si="1579"/>
        <v>0</v>
      </c>
      <c r="OP273" s="255">
        <f t="shared" si="1333"/>
        <v>0</v>
      </c>
      <c r="OQ273" s="255">
        <f t="shared" si="1580"/>
        <v>0</v>
      </c>
      <c r="OR273" s="255">
        <f t="shared" si="1334"/>
        <v>0</v>
      </c>
      <c r="OS273" s="255">
        <f t="shared" si="1581"/>
        <v>0</v>
      </c>
      <c r="OT273" s="255"/>
      <c r="OU273" s="256"/>
      <c r="OV273" s="257"/>
      <c r="OW273" s="280"/>
      <c r="OX273" s="254">
        <f t="shared" si="1582"/>
        <v>1350.0067999530111</v>
      </c>
      <c r="OY273" s="255">
        <f t="shared" si="1335"/>
        <v>1521.4576635470435</v>
      </c>
      <c r="OZ273" s="255">
        <f t="shared" si="1583"/>
        <v>6.9759199037127004</v>
      </c>
      <c r="PA273" s="255">
        <f t="shared" si="1336"/>
        <v>8.650140680603748</v>
      </c>
      <c r="PB273" s="255">
        <f t="shared" si="1584"/>
        <v>2121.1312079478807</v>
      </c>
      <c r="PC273" s="255">
        <f t="shared" si="1672"/>
        <v>0.63645605462525578</v>
      </c>
      <c r="PD273" s="259">
        <f t="shared" si="1337"/>
        <v>3.2887734042919749E-3</v>
      </c>
      <c r="PE273" s="257">
        <f t="shared" si="1673"/>
        <v>1.0816192245544376</v>
      </c>
      <c r="PF273" s="254">
        <f t="shared" si="1338"/>
        <v>12.891683561886264</v>
      </c>
      <c r="PG273" s="255">
        <f t="shared" si="1339"/>
        <v>14.52892737424582</v>
      </c>
      <c r="PH273" s="255">
        <f t="shared" si="1585"/>
        <v>0.39931226775805678</v>
      </c>
      <c r="PI273" s="255">
        <f t="shared" si="1340"/>
        <v>0.4951472120199904</v>
      </c>
      <c r="PJ273" s="255">
        <f t="shared" si="1341"/>
        <v>121.41677720937398</v>
      </c>
      <c r="PK273" s="255">
        <f t="shared" si="1610"/>
        <v>0.1061771186666859</v>
      </c>
      <c r="PL273" s="259">
        <f t="shared" si="1611"/>
        <v>3.2887734045969051E-3</v>
      </c>
      <c r="PM273" s="257">
        <f t="shared" si="1612"/>
        <v>1.0142737996877724</v>
      </c>
      <c r="PN273" s="254">
        <f t="shared" si="1342"/>
        <v>0.32131328863085096</v>
      </c>
      <c r="PO273" s="255">
        <f t="shared" si="1343"/>
        <v>0.36212007628696902</v>
      </c>
      <c r="PP273" s="255">
        <f t="shared" si="1586"/>
        <v>9.952488930407094E-3</v>
      </c>
      <c r="PQ273" s="255">
        <f t="shared" si="1344"/>
        <v>1.2341086273704796E-2</v>
      </c>
      <c r="PR273" s="255">
        <f t="shared" si="1345"/>
        <v>3.0262008676231495</v>
      </c>
      <c r="PS273" s="255">
        <f t="shared" si="1613"/>
        <v>0.10617711866668589</v>
      </c>
      <c r="PT273" s="259">
        <f t="shared" si="1614"/>
        <v>3.2887734045969051E-3</v>
      </c>
      <c r="PU273" s="257">
        <f t="shared" si="1615"/>
        <v>1.0142737996877724</v>
      </c>
      <c r="PV273" s="254">
        <f t="shared" si="1346"/>
        <v>165.21980797589381</v>
      </c>
      <c r="PW273" s="255">
        <f t="shared" si="1347"/>
        <v>186.20272358883233</v>
      </c>
      <c r="PX273" s="255">
        <f t="shared" si="1348"/>
        <v>0.54811151491987276</v>
      </c>
      <c r="PY273" s="255">
        <f t="shared" si="1349"/>
        <v>0.6796582785006422</v>
      </c>
      <c r="PZ273" s="255">
        <f t="shared" si="1350"/>
        <v>166.66138025945068</v>
      </c>
      <c r="QA273" s="255">
        <f t="shared" si="1587"/>
        <v>0.99135029194338431</v>
      </c>
      <c r="QB273" s="259">
        <f t="shared" si="1351"/>
        <v>3.2887734042919736E-3</v>
      </c>
      <c r="QC273" s="257">
        <f t="shared" si="1588"/>
        <v>1.1266907926938399</v>
      </c>
      <c r="QD273" s="254">
        <f t="shared" si="1352"/>
        <v>423.73041013101926</v>
      </c>
      <c r="QE273" s="255">
        <f t="shared" si="1353"/>
        <v>477.54417221765868</v>
      </c>
      <c r="QF273" s="255">
        <f t="shared" si="1354"/>
        <v>1.4159458210980596</v>
      </c>
      <c r="QG273" s="255">
        <f t="shared" si="1355"/>
        <v>1.7557728181615939</v>
      </c>
      <c r="QH273" s="255">
        <f t="shared" si="1356"/>
        <v>430.53918498921104</v>
      </c>
      <c r="QI273" s="255">
        <f t="shared" si="1616"/>
        <v>0.98418546999766721</v>
      </c>
      <c r="QJ273" s="259">
        <f t="shared" si="1617"/>
        <v>3.2887734042919741E-3</v>
      </c>
      <c r="QK273" s="257">
        <f t="shared" si="1618"/>
        <v>1.1257808603067339</v>
      </c>
      <c r="QL273" s="254">
        <f t="shared" si="1357"/>
        <v>1576.9247040964931</v>
      </c>
      <c r="QM273" s="255">
        <f t="shared" si="1358"/>
        <v>1777.1941415167478</v>
      </c>
      <c r="QN273" s="255">
        <f t="shared" si="1359"/>
        <v>10.202266284876558</v>
      </c>
      <c r="QO273" s="255">
        <f t="shared" si="1360"/>
        <v>12.650810193246931</v>
      </c>
      <c r="QP273" s="255">
        <f t="shared" si="1589"/>
        <v>3102.1493519627138</v>
      </c>
      <c r="QQ273" s="255">
        <f t="shared" si="1590"/>
        <v>0.50833294119084915</v>
      </c>
      <c r="QR273" s="259">
        <f t="shared" si="1361"/>
        <v>3.2887734042919749E-3</v>
      </c>
      <c r="QS273" s="257">
        <f t="shared" si="1591"/>
        <v>1.065347589148268</v>
      </c>
      <c r="QT273" s="254">
        <f t="shared" si="1362"/>
        <v>147.73445696550246</v>
      </c>
      <c r="QU273" s="255">
        <f t="shared" si="1363"/>
        <v>166.49673300012128</v>
      </c>
      <c r="QV273" s="255">
        <f t="shared" si="1364"/>
        <v>0.51596106486012283</v>
      </c>
      <c r="QW273" s="255">
        <f t="shared" si="1365"/>
        <v>0.6397917204265523</v>
      </c>
      <c r="QX273" s="255">
        <f t="shared" si="1366"/>
        <v>156.88556231535256</v>
      </c>
      <c r="QY273" s="255">
        <f t="shared" si="1619"/>
        <v>0.94167018803517655</v>
      </c>
      <c r="QZ273" s="259">
        <f t="shared" si="1620"/>
        <v>3.2887734042919749E-3</v>
      </c>
      <c r="RA273" s="257">
        <f t="shared" si="1621"/>
        <v>1.1203814194974975</v>
      </c>
      <c r="RB273" s="254">
        <f t="shared" si="1367"/>
        <v>6.4047301139446594E-2</v>
      </c>
      <c r="RC273" s="255">
        <f t="shared" si="1368"/>
        <v>7.2181308384156317E-2</v>
      </c>
      <c r="RD273" s="255">
        <f t="shared" si="1592"/>
        <v>1.9838272432769494E-3</v>
      </c>
      <c r="RE273" s="255">
        <f t="shared" si="1369"/>
        <v>2.4599457816634174E-3</v>
      </c>
      <c r="RF273" s="255">
        <f t="shared" si="1370"/>
        <v>0.60321189677828801</v>
      </c>
      <c r="RG273" s="255">
        <f t="shared" si="1622"/>
        <v>0.1061771186568413</v>
      </c>
      <c r="RH273" s="259">
        <f t="shared" si="1623"/>
        <v>3.2887734042919745E-3</v>
      </c>
      <c r="RI273" s="257">
        <f t="shared" si="1624"/>
        <v>1.0142737996864488</v>
      </c>
      <c r="RJ273" s="254">
        <f t="shared" si="1371"/>
        <v>160.40153793102166</v>
      </c>
      <c r="RK273" s="255">
        <f t="shared" si="1372"/>
        <v>180.77253324826142</v>
      </c>
      <c r="RL273" s="255">
        <f t="shared" si="1593"/>
        <v>4.9683426959437886</v>
      </c>
      <c r="RM273" s="255">
        <f t="shared" si="1373"/>
        <v>6.1607449429702976</v>
      </c>
      <c r="RN273" s="255">
        <f t="shared" si="1374"/>
        <v>1510.6977846086666</v>
      </c>
      <c r="RO273" s="255">
        <f t="shared" si="1625"/>
        <v>0.10617711865684129</v>
      </c>
      <c r="RP273" s="259">
        <f t="shared" si="1626"/>
        <v>3.2887734042919745E-3</v>
      </c>
      <c r="RQ273" s="257">
        <f t="shared" si="1627"/>
        <v>1.0142737996864488</v>
      </c>
      <c r="RR273" s="254">
        <f t="shared" si="1375"/>
        <v>152.74422890854089</v>
      </c>
      <c r="RS273" s="255">
        <f t="shared" si="1376"/>
        <v>172.14274597992559</v>
      </c>
      <c r="RT273" s="255">
        <f t="shared" si="1594"/>
        <v>4.7311620813240758</v>
      </c>
      <c r="RU273" s="255">
        <f t="shared" si="1377"/>
        <v>5.8666409808418543</v>
      </c>
      <c r="RV273" s="255">
        <f t="shared" si="1378"/>
        <v>1438.5795248616791</v>
      </c>
      <c r="RW273" s="255">
        <f t="shared" si="1633"/>
        <v>0.1061771186568413</v>
      </c>
      <c r="RX273" s="259">
        <f t="shared" si="1634"/>
        <v>3.2887734042919745E-3</v>
      </c>
      <c r="RY273" s="257">
        <f t="shared" si="1635"/>
        <v>1.0142737996864488</v>
      </c>
      <c r="RZ273" s="281">
        <f t="shared" si="1646"/>
        <v>1838.4830362490527</v>
      </c>
      <c r="SA273" s="242" t="e">
        <f t="shared" si="1379"/>
        <v>#REF!</v>
      </c>
      <c r="SB273" s="242">
        <f t="shared" si="1380"/>
        <v>0.42582017064275668</v>
      </c>
      <c r="SC273" s="242">
        <f t="shared" si="1381"/>
        <v>0.43745878826889018</v>
      </c>
      <c r="SD273" s="242">
        <f t="shared" si="1382"/>
        <v>1.8648548193408904E-2</v>
      </c>
      <c r="SE273" s="242">
        <f t="shared" si="1383"/>
        <v>0.31452630528276776</v>
      </c>
      <c r="SF273" s="262">
        <f t="shared" si="1647"/>
        <v>0.80517644398063781</v>
      </c>
      <c r="SG273" s="242">
        <f t="shared" si="1384"/>
        <v>0</v>
      </c>
      <c r="SH273" s="262">
        <f t="shared" si="1636"/>
        <v>0</v>
      </c>
      <c r="SI273" s="242">
        <f t="shared" si="1385"/>
        <v>0.6012721269298118</v>
      </c>
      <c r="SJ273" s="242">
        <f t="shared" si="1386"/>
        <v>2.4849708092350424E-2</v>
      </c>
      <c r="SK273" s="242">
        <f t="shared" si="1387"/>
        <v>6.0856427981266341E-4</v>
      </c>
      <c r="SL273" s="242">
        <f t="shared" si="1388"/>
        <v>5.6785215951769531E-2</v>
      </c>
      <c r="SM273" s="242">
        <f t="shared" si="1389"/>
        <v>0.14601377758178338</v>
      </c>
      <c r="SN273" s="242">
        <f t="shared" si="1390"/>
        <v>0.81829348322478468</v>
      </c>
      <c r="SO273" s="242">
        <f t="shared" si="1391"/>
        <v>5.2209774148583382E-2</v>
      </c>
      <c r="SP273" s="242">
        <f t="shared" si="1392"/>
        <v>1.0142737996864489E-4</v>
      </c>
      <c r="SQ273" s="242">
        <f t="shared" si="1393"/>
        <v>0.30965779104427282</v>
      </c>
      <c r="SR273" s="242">
        <f t="shared" si="1394"/>
        <v>0.32781329205866022</v>
      </c>
      <c r="SS273" s="242" t="e">
        <f t="shared" si="1395"/>
        <v>#REF!</v>
      </c>
      <c r="ST273" s="242" t="e">
        <f t="shared" si="1396"/>
        <v>#REF!</v>
      </c>
      <c r="SU273" s="242" t="e">
        <f t="shared" si="1628"/>
        <v>#REF!</v>
      </c>
      <c r="SV273" s="242" t="e">
        <f t="shared" si="1629"/>
        <v>#REF!</v>
      </c>
      <c r="SW273" s="242" t="e">
        <f t="shared" si="1397"/>
        <v>#REF!</v>
      </c>
      <c r="SX273" s="242" t="e">
        <f t="shared" si="1397"/>
        <v>#REF!</v>
      </c>
      <c r="SY273" s="242" t="e">
        <f t="shared" si="1397"/>
        <v>#REF!</v>
      </c>
      <c r="SZ273" s="263" t="e">
        <f t="shared" si="1222"/>
        <v>#REF!</v>
      </c>
      <c r="TA273" s="264">
        <f t="shared" si="1398"/>
        <v>4649.357473</v>
      </c>
      <c r="TB273" s="264">
        <f t="shared" si="1399"/>
        <v>2358.035398</v>
      </c>
      <c r="TC273" s="264">
        <f t="shared" si="1400"/>
        <v>2632.9940470000001</v>
      </c>
      <c r="TD273" s="264">
        <f t="shared" si="1401"/>
        <v>104.122663</v>
      </c>
      <c r="TE273" s="264">
        <f t="shared" si="1401"/>
        <v>1754.6977489999999</v>
      </c>
      <c r="TF273" s="264">
        <f t="shared" si="1648"/>
        <v>0</v>
      </c>
      <c r="TG273" s="264">
        <f t="shared" si="1403"/>
        <v>3465.975351</v>
      </c>
      <c r="TH273" s="264">
        <f t="shared" si="1404"/>
        <v>152.754805</v>
      </c>
      <c r="TI273" s="264">
        <f t="shared" si="1405"/>
        <v>3.7409339999999998</v>
      </c>
      <c r="TJ273" s="264">
        <f t="shared" si="1406"/>
        <v>314.23845600000004</v>
      </c>
      <c r="TK273" s="264">
        <f t="shared" si="1407"/>
        <v>808.66523300000006</v>
      </c>
      <c r="TL273" s="264">
        <f t="shared" si="1408"/>
        <v>4789.0190090000006</v>
      </c>
      <c r="TM273" s="264">
        <f t="shared" si="1409"/>
        <v>290.54587400000003</v>
      </c>
      <c r="TN273" s="264">
        <f t="shared" si="1410"/>
        <v>0.62348900000000007</v>
      </c>
      <c r="TO273" s="264">
        <f t="shared" si="1411"/>
        <v>1903.5119170000003</v>
      </c>
      <c r="TP273" s="264">
        <f t="shared" si="1411"/>
        <v>1828.8239679999999</v>
      </c>
      <c r="TQ273" s="264"/>
      <c r="TR273" s="264"/>
      <c r="TS273" s="264" t="e">
        <f t="shared" si="1412"/>
        <v>#REF!</v>
      </c>
      <c r="TT273" s="264">
        <f t="shared" si="1413"/>
        <v>2654.9419237388174</v>
      </c>
      <c r="TU273" s="264">
        <f t="shared" si="1414"/>
        <v>2727.5074243898207</v>
      </c>
      <c r="TV273" s="264">
        <f t="shared" si="1415"/>
        <v>116.27164664560325</v>
      </c>
      <c r="TW273" s="264">
        <f t="shared" si="1415"/>
        <v>1779.7439531794885</v>
      </c>
      <c r="TX273" s="264">
        <f t="shared" si="1416"/>
        <v>0</v>
      </c>
      <c r="TY273" s="264">
        <f t="shared" si="1417"/>
        <v>3748.8655714734145</v>
      </c>
      <c r="TZ273" s="264">
        <f t="shared" si="1418"/>
        <v>154.93519648791474</v>
      </c>
      <c r="UA273" s="264">
        <f t="shared" si="1419"/>
        <v>3.7943313425611773</v>
      </c>
      <c r="UB273" s="264">
        <f t="shared" si="1420"/>
        <v>354.04957508552837</v>
      </c>
      <c r="UC273" s="264">
        <f t="shared" si="1421"/>
        <v>910.37984170688549</v>
      </c>
      <c r="UD273" s="264">
        <f t="shared" si="1422"/>
        <v>5101.969855623378</v>
      </c>
      <c r="UE273" s="264">
        <f t="shared" si="1423"/>
        <v>325.52219874126104</v>
      </c>
      <c r="UF273" s="264">
        <f t="shared" si="1424"/>
        <v>0.63238855709270436</v>
      </c>
      <c r="UG273" s="264">
        <f t="shared" si="1425"/>
        <v>1930.6822648040263</v>
      </c>
      <c r="UH273" s="264">
        <f t="shared" si="1425"/>
        <v>1854.9282349810082</v>
      </c>
      <c r="UI273" s="191"/>
      <c r="UJ273" s="282" t="e">
        <f t="shared" si="1649"/>
        <v>#REF!</v>
      </c>
      <c r="UK273" s="282">
        <f t="shared" si="1650"/>
        <v>1561.7070000000001</v>
      </c>
      <c r="UL273" s="283" t="e">
        <f t="shared" si="1651"/>
        <v>#REF!</v>
      </c>
      <c r="UM273" s="284">
        <f>904.66+904.66+904.66</f>
        <v>2713.98</v>
      </c>
      <c r="UN273" s="282">
        <f t="shared" si="1652"/>
        <v>2849.6790000000001</v>
      </c>
      <c r="UO273" s="283">
        <f t="shared" si="1653"/>
        <v>1.8247206422203397</v>
      </c>
      <c r="UP273" s="283" t="e">
        <f t="shared" si="1656"/>
        <v>#REF!</v>
      </c>
      <c r="UQ273" s="283" t="e">
        <f t="shared" si="1654"/>
        <v>#REF!</v>
      </c>
      <c r="UR273" s="285" t="e">
        <f t="shared" si="1655"/>
        <v>#REF!</v>
      </c>
      <c r="US273" s="293"/>
      <c r="UT273" s="282"/>
      <c r="UU273" s="283"/>
      <c r="UV273" s="290"/>
      <c r="UW273" s="282"/>
      <c r="UX273" s="283"/>
      <c r="UY273" s="283"/>
      <c r="UZ273" s="283"/>
      <c r="VA273" s="285"/>
      <c r="VB273" s="128">
        <v>4.5229999999999997</v>
      </c>
      <c r="VC273" s="135">
        <v>1.0569940895018295</v>
      </c>
      <c r="VD273" s="130">
        <f t="shared" si="1674"/>
        <v>4.7807842668167746</v>
      </c>
      <c r="VE273" s="128">
        <f>'[1]17% Управителю (Форма)'!CM9</f>
        <v>0.66</v>
      </c>
      <c r="VF273" s="128">
        <f>'[1]17% Управителю (Форма)'!CM10</f>
        <v>0.371</v>
      </c>
      <c r="VG273" s="128">
        <f>'[1]17% Управителю (Форма)'!CM11</f>
        <v>0.58799999999999997</v>
      </c>
      <c r="VH273" s="128">
        <f>'[1]17% Управителю (Форма)'!CM12</f>
        <v>1.4E-2</v>
      </c>
      <c r="VI273" s="128">
        <f>'[1]17% Управителю (Форма)'!CM13</f>
        <v>0.36299999999999999</v>
      </c>
      <c r="VJ273" s="128">
        <f t="shared" si="1660"/>
        <v>0.38368885448916412</v>
      </c>
      <c r="VK273" s="128">
        <f>'[1]17% Управителю (Форма)'!CM14</f>
        <v>0.03</v>
      </c>
      <c r="VL273" s="128">
        <v>0.317</v>
      </c>
      <c r="VM273" s="131">
        <v>1.6E-2</v>
      </c>
      <c r="VN273" s="128">
        <f t="shared" si="1669"/>
        <v>6.0856427981266341E-4</v>
      </c>
      <c r="VO273" s="132">
        <v>4.5999999999999999E-2</v>
      </c>
      <c r="VP273" s="128">
        <v>2.1000000000000001E-2</v>
      </c>
      <c r="VQ273" s="128">
        <v>0.24099999999999999</v>
      </c>
      <c r="VR273" s="128">
        <v>8.5999999999999993E-2</v>
      </c>
      <c r="VS273" s="128">
        <v>1E-3</v>
      </c>
      <c r="VT273" s="128">
        <v>0.24199999999999999</v>
      </c>
      <c r="VU273" s="128">
        <v>0.22500000000000001</v>
      </c>
      <c r="VV273" s="128">
        <v>0.54800000000000004</v>
      </c>
    </row>
    <row r="274" spans="1:594" s="138" customFormat="1" ht="28.5" customHeight="1" x14ac:dyDescent="0.3">
      <c r="A274" s="416" t="s">
        <v>241</v>
      </c>
      <c r="B274" s="417"/>
      <c r="C274" s="418"/>
      <c r="D274" s="136">
        <f>SUM($D$38:$D$273)</f>
        <v>506577.68999999983</v>
      </c>
      <c r="E274" s="136">
        <f>SUM(E38:E273)</f>
        <v>3678.2700000000004</v>
      </c>
      <c r="F274" s="136">
        <f>SUM($F$38:$F$273)</f>
        <v>502899.42</v>
      </c>
      <c r="G274" s="136">
        <f>SUM($G$38:$G$273)</f>
        <v>154363.75</v>
      </c>
      <c r="H274" s="137">
        <f>SUM(H38:H273)</f>
        <v>235009.5</v>
      </c>
      <c r="I274" s="300">
        <f>M274+N274+O274+P274+S274+T274+U274+V274+W274+X274+Y274+Z274+AA274</f>
        <v>3.3261999999999996</v>
      </c>
      <c r="J274" s="300">
        <f>M274+N274+O274+P274+Q274+R274+S274+T274+U274+V274+W274+X274+Y274+Z274+AA274+AB274</f>
        <v>3.930099999999999</v>
      </c>
      <c r="K274" s="300">
        <f>I274-N274-O274</f>
        <v>2.6227999999999998</v>
      </c>
      <c r="L274" s="300">
        <f>K274+N274</f>
        <v>2.9368999999999996</v>
      </c>
      <c r="M274" s="301">
        <v>0.57589999999999997</v>
      </c>
      <c r="N274" s="301">
        <v>0.31409999999999999</v>
      </c>
      <c r="O274" s="301">
        <v>0.38929999999999998</v>
      </c>
      <c r="P274" s="301">
        <v>1.6E-2</v>
      </c>
      <c r="Q274" s="301">
        <v>0.22600000000000001</v>
      </c>
      <c r="R274" s="301">
        <f>0.0225</f>
        <v>2.2499999999999999E-2</v>
      </c>
      <c r="S274" s="301">
        <f>0.5181</f>
        <v>0.5181</v>
      </c>
      <c r="T274" s="301">
        <v>3.3000000000000002E-2</v>
      </c>
      <c r="U274" s="301">
        <f>0.0008</f>
        <v>8.0000000000000004E-4</v>
      </c>
      <c r="V274" s="301">
        <f>0.073</f>
        <v>7.2999999999999995E-2</v>
      </c>
      <c r="W274" s="301">
        <f>0.1555</f>
        <v>0.1555</v>
      </c>
      <c r="X274" s="301">
        <f>0.875</f>
        <v>0.875</v>
      </c>
      <c r="Y274" s="301">
        <f>0.0946</f>
        <v>9.4600000000000004E-2</v>
      </c>
      <c r="Z274" s="301">
        <f>0.0002</f>
        <v>2.0000000000000001E-4</v>
      </c>
      <c r="AA274" s="301">
        <f>0.2807</f>
        <v>0.28070000000000001</v>
      </c>
      <c r="AB274" s="301">
        <f>0.3554</f>
        <v>0.35539999999999999</v>
      </c>
      <c r="AC274" s="301">
        <f t="shared" ref="AC274:CN274" si="1676">SUM(AC38:AC273)</f>
        <v>50639.609999999986</v>
      </c>
      <c r="AD274" s="301">
        <f t="shared" si="1676"/>
        <v>11140.714200000004</v>
      </c>
      <c r="AE274" s="301">
        <f t="shared" si="1676"/>
        <v>0</v>
      </c>
      <c r="AF274" s="301">
        <f t="shared" si="1676"/>
        <v>0</v>
      </c>
      <c r="AG274" s="301">
        <f t="shared" si="1676"/>
        <v>0</v>
      </c>
      <c r="AH274" s="301">
        <f t="shared" si="1676"/>
        <v>1619.8397104529079</v>
      </c>
      <c r="AI274" s="301">
        <f t="shared" si="1676"/>
        <v>7203.6509428770651</v>
      </c>
      <c r="AJ274" s="301">
        <f t="shared" si="1676"/>
        <v>232.19994853118632</v>
      </c>
      <c r="AK274" s="301">
        <f t="shared" si="1676"/>
        <v>6144.680022383337</v>
      </c>
      <c r="AL274" s="301">
        <f t="shared" si="1676"/>
        <v>3530.1907426664975</v>
      </c>
      <c r="AM274" s="301">
        <f t="shared" si="1676"/>
        <v>88960.806715195766</v>
      </c>
      <c r="AN274" s="301">
        <f t="shared" si="1676"/>
        <v>102643.48000000003</v>
      </c>
      <c r="AO274" s="301">
        <f t="shared" si="1676"/>
        <v>22581.565599999998</v>
      </c>
      <c r="AP274" s="301">
        <f t="shared" si="1676"/>
        <v>0</v>
      </c>
      <c r="AQ274" s="301">
        <f t="shared" si="1676"/>
        <v>0</v>
      </c>
      <c r="AR274" s="301">
        <f t="shared" si="1676"/>
        <v>0</v>
      </c>
      <c r="AS274" s="301">
        <f t="shared" si="1676"/>
        <v>11304.971621490673</v>
      </c>
      <c r="AT274" s="301" t="e">
        <f t="shared" si="1676"/>
        <v>#REF!</v>
      </c>
      <c r="AU274" s="301">
        <f t="shared" si="1676"/>
        <v>15512.808274088058</v>
      </c>
      <c r="AV274" s="301">
        <f t="shared" si="1676"/>
        <v>500.03440080326493</v>
      </c>
      <c r="AW274" s="301">
        <f t="shared" si="1676"/>
        <v>13232.351740627437</v>
      </c>
      <c r="AX274" s="301">
        <f t="shared" si="1676"/>
        <v>7602.1412747789354</v>
      </c>
      <c r="AY274" s="301">
        <f t="shared" si="1676"/>
        <v>191573.96012442917</v>
      </c>
      <c r="AZ274" s="301">
        <f t="shared" si="1676"/>
        <v>24540</v>
      </c>
      <c r="BA274" s="301">
        <f t="shared" si="1676"/>
        <v>125084.47000000003</v>
      </c>
      <c r="BB274" s="301">
        <f t="shared" si="1676"/>
        <v>13044.523299999999</v>
      </c>
      <c r="BC274" s="301">
        <f t="shared" si="1676"/>
        <v>10435.618639999993</v>
      </c>
      <c r="BD274" s="301">
        <f t="shared" si="1676"/>
        <v>2608.9046599999983</v>
      </c>
      <c r="BE274" s="301">
        <f t="shared" si="1676"/>
        <v>4891.6962374999994</v>
      </c>
      <c r="BF274" s="301">
        <f t="shared" si="1676"/>
        <v>3913.3569900000016</v>
      </c>
      <c r="BG274" s="301">
        <f t="shared" si="1676"/>
        <v>978.33924750000017</v>
      </c>
      <c r="BH274" s="301">
        <f t="shared" si="1676"/>
        <v>16250.291189986607</v>
      </c>
      <c r="BI274" s="301">
        <f t="shared" si="1676"/>
        <v>523.80616549205752</v>
      </c>
      <c r="BJ274" s="301">
        <f t="shared" si="1676"/>
        <v>13861.421163355593</v>
      </c>
      <c r="BK274" s="301">
        <f t="shared" si="1676"/>
        <v>7963.5490363743274</v>
      </c>
      <c r="BL274" s="301">
        <f t="shared" si="1676"/>
        <v>200681.4357166331</v>
      </c>
      <c r="BM274" s="301">
        <f t="shared" si="1676"/>
        <v>2930.64</v>
      </c>
      <c r="BN274" s="301">
        <f t="shared" si="1676"/>
        <v>644.74080000000004</v>
      </c>
      <c r="BO274" s="301">
        <f t="shared" si="1676"/>
        <v>0</v>
      </c>
      <c r="BP274" s="301">
        <f t="shared" si="1676"/>
        <v>0</v>
      </c>
      <c r="BQ274" s="301">
        <f t="shared" si="1676"/>
        <v>0</v>
      </c>
      <c r="BR274" s="301">
        <f t="shared" si="1676"/>
        <v>391.79084016111671</v>
      </c>
      <c r="BS274" s="301">
        <f t="shared" si="1676"/>
        <v>450.75782085620187</v>
      </c>
      <c r="BT274" s="301">
        <f t="shared" si="1676"/>
        <v>14.529568913431735</v>
      </c>
      <c r="BU274" s="301">
        <f t="shared" si="1676"/>
        <v>384.49427918032023</v>
      </c>
      <c r="BV274" s="301">
        <f t="shared" si="1676"/>
        <v>220.89647305086586</v>
      </c>
      <c r="BW274" s="301">
        <f t="shared" si="1676"/>
        <v>5566.5911208818216</v>
      </c>
      <c r="BX274" s="301">
        <f t="shared" si="1676"/>
        <v>25510.779148000001</v>
      </c>
      <c r="BY274" s="301">
        <f t="shared" si="1676"/>
        <v>2898.5847500738109</v>
      </c>
      <c r="BZ274" s="301">
        <f t="shared" si="1676"/>
        <v>93.431960420837726</v>
      </c>
      <c r="CA274" s="301">
        <f t="shared" si="1676"/>
        <v>2472.4790176812839</v>
      </c>
      <c r="CB274" s="301">
        <f t="shared" si="1676"/>
        <v>1420.4681949036903</v>
      </c>
      <c r="CC274" s="301">
        <f t="shared" si="1676"/>
        <v>35795.798511573012</v>
      </c>
      <c r="CD274" s="301">
        <f t="shared" si="1676"/>
        <v>21794.51</v>
      </c>
      <c r="CE274" s="301">
        <f t="shared" si="1676"/>
        <v>3303.6458996660003</v>
      </c>
      <c r="CF274" s="301">
        <f t="shared" si="1676"/>
        <v>106.4885589197268</v>
      </c>
      <c r="CG274" s="301">
        <f t="shared" si="1676"/>
        <v>2817.9942534248812</v>
      </c>
      <c r="CH274" s="301">
        <f t="shared" si="1676"/>
        <v>1254.9077949832999</v>
      </c>
      <c r="CI274" s="301">
        <f t="shared" si="1676"/>
        <v>31623.676433579167</v>
      </c>
      <c r="CJ274" s="301">
        <f t="shared" si="1676"/>
        <v>64496.51</v>
      </c>
      <c r="CK274" s="301">
        <f t="shared" si="1676"/>
        <v>3303.6458996660003</v>
      </c>
      <c r="CL274" s="301">
        <f t="shared" si="1676"/>
        <v>106.4885589197268</v>
      </c>
      <c r="CM274" s="301">
        <f t="shared" si="1676"/>
        <v>2817.9942534248812</v>
      </c>
      <c r="CN274" s="301">
        <f t="shared" si="1676"/>
        <v>3390.0077949833003</v>
      </c>
      <c r="CO274" s="301">
        <f t="shared" ref="CO274:EZ274" si="1677">SUM(CO38:CO273)</f>
        <v>85428.196433579127</v>
      </c>
      <c r="CP274" s="301">
        <f t="shared" si="1677"/>
        <v>1086.17</v>
      </c>
      <c r="CQ274" s="301">
        <f t="shared" si="1677"/>
        <v>123.4127652363176</v>
      </c>
      <c r="CR274" s="301">
        <f t="shared" si="1677"/>
        <v>3.9780436285991438</v>
      </c>
      <c r="CS274" s="301">
        <f t="shared" si="1677"/>
        <v>105.27050228669403</v>
      </c>
      <c r="CT274" s="301">
        <f t="shared" si="1677"/>
        <v>60.479138261815876</v>
      </c>
      <c r="CU274" s="301">
        <f t="shared" si="1677"/>
        <v>1524.0742841977603</v>
      </c>
      <c r="CV274" s="301">
        <f t="shared" si="1677"/>
        <v>2479.7999999999997</v>
      </c>
      <c r="CW274" s="301">
        <f t="shared" si="1677"/>
        <v>140.65901500000001</v>
      </c>
      <c r="CX274" s="301">
        <f t="shared" si="1677"/>
        <v>4.5339531721400821</v>
      </c>
      <c r="CY274" s="301">
        <f t="shared" si="1677"/>
        <v>119.98147138059741</v>
      </c>
      <c r="CZ274" s="301">
        <f t="shared" si="1677"/>
        <v>131.02295074999998</v>
      </c>
      <c r="DA274" s="301">
        <f t="shared" si="1677"/>
        <v>3301.7783589000001</v>
      </c>
      <c r="DB274" s="301">
        <f t="shared" si="1677"/>
        <v>3184.6099999999988</v>
      </c>
      <c r="DC274" s="301">
        <f t="shared" si="1677"/>
        <v>700.61419999999998</v>
      </c>
      <c r="DD274" s="301">
        <f t="shared" si="1677"/>
        <v>0</v>
      </c>
      <c r="DE274" s="301">
        <f t="shared" si="1677"/>
        <v>131.59288265110999</v>
      </c>
      <c r="DF274" s="301">
        <f t="shared" si="1677"/>
        <v>8.5452980598124988</v>
      </c>
      <c r="DG274" s="301">
        <f t="shared" si="1677"/>
        <v>457.36956690184923</v>
      </c>
      <c r="DH274" s="301">
        <f t="shared" si="1677"/>
        <v>224.13659738063853</v>
      </c>
      <c r="DI274" s="301">
        <f t="shared" si="1677"/>
        <v>5648.2422539920917</v>
      </c>
      <c r="DJ274" s="301">
        <f t="shared" si="1677"/>
        <v>32900.18</v>
      </c>
      <c r="DK274" s="301">
        <f t="shared" si="1677"/>
        <v>7238.0395999999982</v>
      </c>
      <c r="DL274" s="301">
        <f t="shared" si="1677"/>
        <v>0</v>
      </c>
      <c r="DM274" s="301">
        <f t="shared" si="1677"/>
        <v>1378.4739915365601</v>
      </c>
      <c r="DN274" s="301">
        <f t="shared" si="1677"/>
        <v>1533.0114691958754</v>
      </c>
      <c r="DO274" s="301">
        <f t="shared" si="1677"/>
        <v>4891.3919038022468</v>
      </c>
      <c r="DP274" s="301">
        <f t="shared" si="1677"/>
        <v>2397.0548482267345</v>
      </c>
      <c r="DQ274" s="301">
        <f t="shared" si="1677"/>
        <v>60405.782175313689</v>
      </c>
      <c r="DR274" s="301">
        <f t="shared" si="1677"/>
        <v>6601.72</v>
      </c>
      <c r="DS274" s="301">
        <f t="shared" si="1677"/>
        <v>1452.3783999999994</v>
      </c>
      <c r="DT274" s="301">
        <f t="shared" si="1677"/>
        <v>0</v>
      </c>
      <c r="DU274" s="301">
        <f t="shared" si="1677"/>
        <v>279.25063552566496</v>
      </c>
      <c r="DV274" s="301">
        <f t="shared" si="1677"/>
        <v>0</v>
      </c>
      <c r="DW274" s="301">
        <f t="shared" si="1677"/>
        <v>946.8514580163536</v>
      </c>
      <c r="DX274" s="301">
        <f t="shared" si="1677"/>
        <v>464.01002467710111</v>
      </c>
      <c r="DY274" s="301">
        <f t="shared" si="1677"/>
        <v>11693.052621862942</v>
      </c>
      <c r="DZ274" s="301">
        <f t="shared" si="1677"/>
        <v>23684.240000000002</v>
      </c>
      <c r="EA274" s="301">
        <f t="shared" si="1677"/>
        <v>5210.5328000000027</v>
      </c>
      <c r="EB274" s="301">
        <f t="shared" si="1677"/>
        <v>0</v>
      </c>
      <c r="EC274" s="301">
        <f t="shared" si="1677"/>
        <v>980.35066147623979</v>
      </c>
      <c r="ED274" s="301">
        <f t="shared" si="1677"/>
        <v>12.545201968499995</v>
      </c>
      <c r="EE274" s="301">
        <f t="shared" si="1677"/>
        <v>3395.8955193225306</v>
      </c>
      <c r="EF274" s="301">
        <f t="shared" si="1677"/>
        <v>1664.1782091383632</v>
      </c>
      <c r="EG274" s="301">
        <f t="shared" si="1677"/>
        <v>41937.290870286772</v>
      </c>
      <c r="EH274" s="301">
        <f t="shared" si="1677"/>
        <v>1916.6900000000014</v>
      </c>
      <c r="EI274" s="301">
        <f t="shared" si="1677"/>
        <v>421.67179999999996</v>
      </c>
      <c r="EJ274" s="301">
        <f t="shared" si="1677"/>
        <v>0</v>
      </c>
      <c r="EK274" s="301">
        <f t="shared" si="1677"/>
        <v>80.849462683274965</v>
      </c>
      <c r="EL274" s="301">
        <f t="shared" si="1677"/>
        <v>0</v>
      </c>
      <c r="EM274" s="301">
        <f t="shared" si="1677"/>
        <v>274.87552742074155</v>
      </c>
      <c r="EN274" s="301">
        <f t="shared" si="1677"/>
        <v>134.70433950520078</v>
      </c>
      <c r="EO274" s="301">
        <f t="shared" si="1677"/>
        <v>3394.5493555310627</v>
      </c>
      <c r="EP274" s="301">
        <f t="shared" si="1677"/>
        <v>0</v>
      </c>
      <c r="EQ274" s="301">
        <f t="shared" si="1677"/>
        <v>56949.509799999993</v>
      </c>
      <c r="ER274" s="301">
        <f t="shared" si="1677"/>
        <v>0</v>
      </c>
      <c r="ES274" s="301">
        <f t="shared" si="1677"/>
        <v>0</v>
      </c>
      <c r="ET274" s="301">
        <f t="shared" si="1677"/>
        <v>0</v>
      </c>
      <c r="EU274" s="301">
        <f t="shared" si="1677"/>
        <v>6470.7149739642691</v>
      </c>
      <c r="EV274" s="301">
        <f t="shared" si="1677"/>
        <v>208.57474853083258</v>
      </c>
      <c r="EW274" s="301">
        <f t="shared" si="1677"/>
        <v>5519.4891238268428</v>
      </c>
      <c r="EX274" s="301">
        <f t="shared" si="1677"/>
        <v>3171.0112386982141</v>
      </c>
      <c r="EY274" s="301">
        <f t="shared" si="1677"/>
        <v>79909.483215194996</v>
      </c>
      <c r="EZ274" s="301">
        <f t="shared" si="1677"/>
        <v>68287.44</v>
      </c>
      <c r="FA274" s="301">
        <f t="shared" ref="FA274:HL274" si="1678">SUM(FA38:FA273)</f>
        <v>15023.236800000002</v>
      </c>
      <c r="FB274" s="301">
        <f t="shared" si="1678"/>
        <v>0</v>
      </c>
      <c r="FC274" s="301">
        <f t="shared" si="1678"/>
        <v>0</v>
      </c>
      <c r="FD274" s="301">
        <f t="shared" si="1678"/>
        <v>0</v>
      </c>
      <c r="FE274" s="301">
        <f t="shared" si="1678"/>
        <v>4404.6196030970377</v>
      </c>
      <c r="FF274" s="301">
        <f t="shared" si="1678"/>
        <v>16437.098949427989</v>
      </c>
      <c r="FG274" s="301">
        <f t="shared" si="1678"/>
        <v>529.82766104639234</v>
      </c>
      <c r="FH274" s="301">
        <f t="shared" si="1678"/>
        <v>14020.767294444955</v>
      </c>
      <c r="FI274" s="301">
        <f t="shared" si="1678"/>
        <v>8055.0952576262507</v>
      </c>
      <c r="FJ274" s="301">
        <f t="shared" si="1678"/>
        <v>202988.40049218162</v>
      </c>
      <c r="FK274" s="301">
        <f t="shared" si="1678"/>
        <v>11646.455703253321</v>
      </c>
      <c r="FL274" s="301">
        <f t="shared" si="1678"/>
        <v>1323.2931341693977</v>
      </c>
      <c r="FM274" s="301">
        <f t="shared" si="1678"/>
        <v>42.654565036862593</v>
      </c>
      <c r="FN274" s="301">
        <f t="shared" si="1678"/>
        <v>1128.7627551315256</v>
      </c>
      <c r="FO274" s="301">
        <f t="shared" si="1678"/>
        <v>648.48744060846957</v>
      </c>
      <c r="FP274" s="301">
        <f t="shared" si="1678"/>
        <v>16341.883533637425</v>
      </c>
      <c r="FQ274" s="301">
        <f t="shared" si="1678"/>
        <v>297.00589664400582</v>
      </c>
      <c r="FR274" s="301">
        <f t="shared" si="1678"/>
        <v>33.746392366138529</v>
      </c>
      <c r="FS274" s="301">
        <f t="shared" si="1678"/>
        <v>1.087769331505255</v>
      </c>
      <c r="FT274" s="301">
        <f t="shared" si="1678"/>
        <v>28.785512324796692</v>
      </c>
      <c r="FU274" s="301">
        <f t="shared" si="1678"/>
        <v>16.537614418306926</v>
      </c>
      <c r="FV274" s="301">
        <f t="shared" si="1678"/>
        <v>416.74788411414141</v>
      </c>
      <c r="FW274" s="301">
        <f t="shared" si="1678"/>
        <v>3.6720399999999991</v>
      </c>
      <c r="FX274" s="301">
        <f t="shared" si="1678"/>
        <v>16298.366488332525</v>
      </c>
      <c r="FY274" s="301">
        <f t="shared" si="1678"/>
        <v>3585.6406274331594</v>
      </c>
      <c r="FZ274" s="301">
        <f t="shared" si="1678"/>
        <v>0</v>
      </c>
      <c r="GA274" s="301">
        <f t="shared" si="1678"/>
        <v>0</v>
      </c>
      <c r="GB274" s="301">
        <f t="shared" si="1678"/>
        <v>0</v>
      </c>
      <c r="GC274" s="301">
        <f t="shared" si="1678"/>
        <v>285.93270552946058</v>
      </c>
      <c r="GD274" s="301">
        <f t="shared" si="1678"/>
        <v>2291.7481130910928</v>
      </c>
      <c r="GE274" s="301">
        <f t="shared" si="1678"/>
        <v>73.871401894115408</v>
      </c>
      <c r="GF274" s="301">
        <f t="shared" si="1678"/>
        <v>1954.8502500346478</v>
      </c>
      <c r="GG274" s="301">
        <f t="shared" si="1678"/>
        <v>1123.0843967193125</v>
      </c>
      <c r="GH274" s="301">
        <f t="shared" si="1678"/>
        <v>28301.726797326686</v>
      </c>
      <c r="GI274" s="301">
        <f t="shared" si="1678"/>
        <v>23879</v>
      </c>
      <c r="GJ274" s="301">
        <f t="shared" si="1678"/>
        <v>956297.33999999927</v>
      </c>
      <c r="GK274" s="301">
        <f t="shared" si="1678"/>
        <v>210385.41480000006</v>
      </c>
      <c r="GL274" s="301">
        <f t="shared" si="1678"/>
        <v>586567.35866672138</v>
      </c>
      <c r="GM274" s="301">
        <f t="shared" si="1678"/>
        <v>16761.193966666669</v>
      </c>
      <c r="GN274" s="301">
        <f t="shared" si="1678"/>
        <v>31860.150000000012</v>
      </c>
      <c r="GO274" s="301">
        <f t="shared" si="1678"/>
        <v>7009.2330000000002</v>
      </c>
      <c r="GP274" s="301">
        <f t="shared" si="1678"/>
        <v>0</v>
      </c>
      <c r="GQ274" s="301">
        <f t="shared" si="1678"/>
        <v>0</v>
      </c>
      <c r="GR274" s="301">
        <f t="shared" si="1678"/>
        <v>0</v>
      </c>
      <c r="GS274" s="301">
        <f t="shared" si="1678"/>
        <v>638.36622051933341</v>
      </c>
      <c r="GT274" s="301">
        <f t="shared" si="1678"/>
        <v>290.92035612477503</v>
      </c>
      <c r="GU274" s="301">
        <f t="shared" si="1678"/>
        <v>0</v>
      </c>
      <c r="GV274" s="301">
        <f t="shared" si="1678"/>
        <v>4522.0028772477181</v>
      </c>
      <c r="GW274" s="301">
        <f t="shared" si="1678"/>
        <v>145.76064882669539</v>
      </c>
      <c r="GX274" s="301">
        <f t="shared" si="1678"/>
        <v>3857.2469656457956</v>
      </c>
      <c r="GY274" s="301">
        <f t="shared" si="1678"/>
        <v>2216.0336226945919</v>
      </c>
      <c r="GZ274" s="301">
        <f t="shared" si="1678"/>
        <v>55844.047291903698</v>
      </c>
      <c r="HA274" s="301">
        <f t="shared" si="1678"/>
        <v>0</v>
      </c>
      <c r="HB274" s="301">
        <f t="shared" si="1678"/>
        <v>10384</v>
      </c>
      <c r="HC274" s="301">
        <f t="shared" si="1678"/>
        <v>0</v>
      </c>
      <c r="HD274" s="301">
        <f t="shared" si="1678"/>
        <v>0</v>
      </c>
      <c r="HE274" s="301">
        <f t="shared" si="1678"/>
        <v>11257.73</v>
      </c>
      <c r="HF274" s="301">
        <f t="shared" si="1678"/>
        <v>2476.7006000000001</v>
      </c>
      <c r="HG274" s="301">
        <f t="shared" si="1678"/>
        <v>0</v>
      </c>
      <c r="HH274" s="301">
        <f t="shared" si="1678"/>
        <v>481.79154842357013</v>
      </c>
      <c r="HI274" s="301">
        <f t="shared" si="1678"/>
        <v>11339.847527398568</v>
      </c>
      <c r="HJ274" s="301">
        <f t="shared" si="1678"/>
        <v>2903.7307486537215</v>
      </c>
      <c r="HK274" s="301">
        <f t="shared" si="1678"/>
        <v>1422.9900212237928</v>
      </c>
      <c r="HL274" s="301">
        <f t="shared" si="1678"/>
        <v>35859.348534839577</v>
      </c>
      <c r="HM274" s="301">
        <f t="shared" ref="HM274:JX274" si="1679">SUM(HM38:HM273)</f>
        <v>15533.890000000001</v>
      </c>
      <c r="HN274" s="301">
        <f t="shared" si="1679"/>
        <v>3417.4558000000002</v>
      </c>
      <c r="HO274" s="301">
        <f t="shared" si="1679"/>
        <v>0</v>
      </c>
      <c r="HP274" s="301">
        <f t="shared" si="1679"/>
        <v>670.19657545498967</v>
      </c>
      <c r="HQ274" s="301">
        <f t="shared" si="1679"/>
        <v>15192.660851676543</v>
      </c>
      <c r="HR274" s="301">
        <f t="shared" si="1679"/>
        <v>3955.6580367340603</v>
      </c>
      <c r="HS274" s="301">
        <f t="shared" si="1679"/>
        <v>1938.4930631932793</v>
      </c>
      <c r="HT274" s="301">
        <f t="shared" si="1679"/>
        <v>48850.025192470661</v>
      </c>
      <c r="HU274" s="301">
        <f t="shared" si="1679"/>
        <v>10828.370000000003</v>
      </c>
      <c r="HV274" s="301">
        <f t="shared" si="1679"/>
        <v>2382.2414000000003</v>
      </c>
      <c r="HW274" s="301">
        <f t="shared" si="1679"/>
        <v>0</v>
      </c>
      <c r="HX274" s="301">
        <f t="shared" si="1679"/>
        <v>442.26491704201965</v>
      </c>
      <c r="HY274" s="301">
        <f t="shared" si="1679"/>
        <v>24512.099070862056</v>
      </c>
      <c r="HZ274" s="301">
        <f t="shared" si="1679"/>
        <v>4336.3793400639343</v>
      </c>
      <c r="IA274" s="301">
        <f t="shared" si="1679"/>
        <v>2125.0677363984005</v>
      </c>
      <c r="IB274" s="301">
        <f t="shared" si="1679"/>
        <v>53551.706957239701</v>
      </c>
      <c r="IC274" s="301">
        <f t="shared" si="1679"/>
        <v>4070.8799999999987</v>
      </c>
      <c r="ID274" s="301">
        <f t="shared" si="1679"/>
        <v>895.59359999999981</v>
      </c>
      <c r="IE274" s="301">
        <f t="shared" si="1679"/>
        <v>0</v>
      </c>
      <c r="IF274" s="301">
        <f t="shared" si="1679"/>
        <v>179.37614013615993</v>
      </c>
      <c r="IG274" s="301">
        <f t="shared" si="1679"/>
        <v>337.60203027406129</v>
      </c>
      <c r="IH274" s="301">
        <f t="shared" si="1679"/>
        <v>623.04054248074158</v>
      </c>
      <c r="II274" s="301">
        <f t="shared" si="1679"/>
        <v>305.32461564454826</v>
      </c>
      <c r="IJ274" s="301">
        <f t="shared" si="1679"/>
        <v>7694.1803142426143</v>
      </c>
      <c r="IK274" s="301">
        <f t="shared" si="1679"/>
        <v>4809.2999999999984</v>
      </c>
      <c r="IL274" s="301">
        <f t="shared" si="1679"/>
        <v>1058.0459999999998</v>
      </c>
      <c r="IM274" s="301">
        <f t="shared" si="1679"/>
        <v>0</v>
      </c>
      <c r="IN274" s="301">
        <f t="shared" si="1679"/>
        <v>220.91864279384498</v>
      </c>
      <c r="IO274" s="301">
        <f t="shared" si="1679"/>
        <v>9793.8718504989629</v>
      </c>
      <c r="IP274" s="301">
        <f t="shared" si="1679"/>
        <v>1804.55949114586</v>
      </c>
      <c r="IQ274" s="301">
        <f t="shared" si="1679"/>
        <v>884.33479922193374</v>
      </c>
      <c r="IR274" s="301">
        <f t="shared" si="1679"/>
        <v>22285.236940392719</v>
      </c>
      <c r="IS274" s="301">
        <f t="shared" si="1679"/>
        <v>672.59999999999945</v>
      </c>
      <c r="IT274" s="301">
        <f t="shared" si="1679"/>
        <v>147.97199999999992</v>
      </c>
      <c r="IU274" s="301">
        <f t="shared" si="1679"/>
        <v>0</v>
      </c>
      <c r="IV274" s="301">
        <f t="shared" si="1679"/>
        <v>29.422071161724997</v>
      </c>
      <c r="IW274" s="301">
        <f t="shared" si="1679"/>
        <v>69.807521992849331</v>
      </c>
      <c r="IX274" s="301">
        <f t="shared" si="1679"/>
        <v>104.50966062400583</v>
      </c>
      <c r="IY274" s="301">
        <f t="shared" si="1679"/>
        <v>51.215562688929005</v>
      </c>
      <c r="IZ274" s="301">
        <f t="shared" si="1679"/>
        <v>1290.6321797610108</v>
      </c>
      <c r="JA274" s="301">
        <f t="shared" si="1679"/>
        <v>8415.991025555546</v>
      </c>
      <c r="JB274" s="301">
        <f t="shared" si="1679"/>
        <v>1851.5180256222216</v>
      </c>
      <c r="JC274" s="301">
        <f t="shared" si="1679"/>
        <v>52102.862754444417</v>
      </c>
      <c r="JD274" s="301">
        <f t="shared" si="1679"/>
        <v>0</v>
      </c>
      <c r="JE274" s="301">
        <f t="shared" si="1679"/>
        <v>7086.643944639507</v>
      </c>
      <c r="JF274" s="301">
        <f t="shared" si="1679"/>
        <v>3472.8507875130854</v>
      </c>
      <c r="JG274" s="301">
        <f t="shared" si="1679"/>
        <v>87515.839845329727</v>
      </c>
      <c r="JH274" s="301">
        <f t="shared" si="1679"/>
        <v>9359.6330666666636</v>
      </c>
      <c r="JI274" s="301">
        <f t="shared" si="1679"/>
        <v>2059.1192746666661</v>
      </c>
      <c r="JJ274" s="301">
        <f t="shared" si="1679"/>
        <v>11800.084266666674</v>
      </c>
      <c r="JK274" s="301">
        <f t="shared" si="1679"/>
        <v>0</v>
      </c>
      <c r="JL274" s="301">
        <f t="shared" si="1679"/>
        <v>2638.1697444815463</v>
      </c>
      <c r="JM274" s="301">
        <f t="shared" si="1679"/>
        <v>1292.8503176240786</v>
      </c>
      <c r="JN274" s="301">
        <f t="shared" si="1679"/>
        <v>32579.828004126772</v>
      </c>
      <c r="JO274" s="301">
        <f t="shared" si="1679"/>
        <v>671.7111428571435</v>
      </c>
      <c r="JP274" s="301">
        <f t="shared" si="1679"/>
        <v>147.77645142857165</v>
      </c>
      <c r="JQ274" s="301">
        <f t="shared" si="1679"/>
        <v>818.3642285714285</v>
      </c>
      <c r="JR274" s="301">
        <f t="shared" si="1679"/>
        <v>0</v>
      </c>
      <c r="JS274" s="301">
        <f t="shared" si="1679"/>
        <v>186.09593572474256</v>
      </c>
      <c r="JT274" s="301">
        <f t="shared" si="1679"/>
        <v>91.197387929094319</v>
      </c>
      <c r="JU274" s="301">
        <f t="shared" si="1679"/>
        <v>2298.1741758131766</v>
      </c>
      <c r="JV274" s="301">
        <f t="shared" si="1679"/>
        <v>645.96289285714363</v>
      </c>
      <c r="JW274" s="301">
        <f t="shared" si="1679"/>
        <v>142.11183642857154</v>
      </c>
      <c r="JX274" s="301">
        <f t="shared" si="1679"/>
        <v>1325.2879500000001</v>
      </c>
      <c r="JY274" s="301">
        <f t="shared" ref="JY274:MJ274" si="1680">SUM(JY38:JY273)</f>
        <v>0</v>
      </c>
      <c r="JZ274" s="301">
        <f t="shared" si="1680"/>
        <v>240.12441164631997</v>
      </c>
      <c r="KA274" s="301">
        <f t="shared" si="1680"/>
        <v>117.67435454660182</v>
      </c>
      <c r="KB274" s="301">
        <f t="shared" si="1680"/>
        <v>2965.3937345743648</v>
      </c>
      <c r="KC274" s="301">
        <f t="shared" si="1680"/>
        <v>18555.856666666652</v>
      </c>
      <c r="KD274" s="301">
        <f t="shared" si="1680"/>
        <v>4082.2884666666669</v>
      </c>
      <c r="KE274" s="301">
        <f t="shared" si="1680"/>
        <v>10031.359999999999</v>
      </c>
      <c r="KF274" s="301">
        <f t="shared" si="1680"/>
        <v>0</v>
      </c>
      <c r="KG274" s="301">
        <f t="shared" si="1680"/>
        <v>3711.9732338462127</v>
      </c>
      <c r="KH274" s="301">
        <f t="shared" si="1680"/>
        <v>1819.0739183589778</v>
      </c>
      <c r="KI274" s="301">
        <f t="shared" si="1680"/>
        <v>45840.662742646236</v>
      </c>
      <c r="KJ274" s="301">
        <f t="shared" si="1680"/>
        <v>8253.2500111111076</v>
      </c>
      <c r="KK274" s="301">
        <f t="shared" si="1680"/>
        <v>1815.7150024444427</v>
      </c>
      <c r="KL274" s="301">
        <f t="shared" si="1680"/>
        <v>7998.3995027777719</v>
      </c>
      <c r="KM274" s="301">
        <f t="shared" si="1680"/>
        <v>0</v>
      </c>
      <c r="KN274" s="301">
        <f t="shared" si="1680"/>
        <v>2052.8493840680731</v>
      </c>
      <c r="KO274" s="301">
        <f t="shared" si="1680"/>
        <v>1006.01069502007</v>
      </c>
      <c r="KP274" s="301">
        <f t="shared" si="1680"/>
        <v>25351.469514505767</v>
      </c>
      <c r="KQ274" s="301">
        <f t="shared" si="1680"/>
        <v>93075.174805714283</v>
      </c>
      <c r="KR274" s="301">
        <f t="shared" si="1680"/>
        <v>20476.538457257138</v>
      </c>
      <c r="KS274" s="301">
        <f t="shared" si="1680"/>
        <v>147346.21745017567</v>
      </c>
      <c r="KT274" s="301">
        <f t="shared" si="1680"/>
        <v>0</v>
      </c>
      <c r="KU274" s="301">
        <f t="shared" si="1680"/>
        <v>0</v>
      </c>
      <c r="KV274" s="301">
        <f t="shared" si="1680"/>
        <v>0</v>
      </c>
      <c r="KW274" s="301">
        <f t="shared" si="1680"/>
        <v>29643.734474108736</v>
      </c>
      <c r="KX274" s="301">
        <f t="shared" si="1680"/>
        <v>955.52570130655022</v>
      </c>
      <c r="KY274" s="301">
        <f t="shared" si="1680"/>
        <v>25285.964638806159</v>
      </c>
      <c r="KZ274" s="301">
        <f t="shared" si="1680"/>
        <v>14527.083259362798</v>
      </c>
      <c r="LA274" s="301">
        <f t="shared" si="1680"/>
        <v>366082.4981359425</v>
      </c>
      <c r="LB274" s="301">
        <f t="shared" si="1680"/>
        <v>19240.239999999983</v>
      </c>
      <c r="LC274" s="301">
        <f t="shared" si="1680"/>
        <v>4232.8528000000024</v>
      </c>
      <c r="LD274" s="301">
        <f t="shared" si="1680"/>
        <v>0</v>
      </c>
      <c r="LE274" s="301">
        <f t="shared" si="1680"/>
        <v>0</v>
      </c>
      <c r="LF274" s="301">
        <f t="shared" si="1680"/>
        <v>0</v>
      </c>
      <c r="LG274" s="301">
        <f t="shared" si="1680"/>
        <v>1696.3672922164428</v>
      </c>
      <c r="LH274" s="301">
        <f t="shared" si="1680"/>
        <v>2859.8034096739675</v>
      </c>
      <c r="LI274" s="301">
        <f t="shared" si="1680"/>
        <v>92.181896346908914</v>
      </c>
      <c r="LJ274" s="301">
        <f t="shared" si="1680"/>
        <v>2439.3987186099084</v>
      </c>
      <c r="LK274" s="301">
        <f t="shared" si="1680"/>
        <v>1401.4631750945211</v>
      </c>
      <c r="LL274" s="301">
        <f t="shared" si="1680"/>
        <v>35316.872012381929</v>
      </c>
      <c r="LM274" s="301">
        <f t="shared" si="1680"/>
        <v>94.250000204364994</v>
      </c>
      <c r="LN274" s="301">
        <f t="shared" si="1680"/>
        <v>10.708869835057296</v>
      </c>
      <c r="LO274" s="301">
        <f t="shared" si="1680"/>
        <v>0.34518594033018873</v>
      </c>
      <c r="LP274" s="301">
        <f t="shared" si="1680"/>
        <v>9.1346150805440161</v>
      </c>
      <c r="LQ274" s="301">
        <f t="shared" si="1680"/>
        <v>5.2479435019711076</v>
      </c>
      <c r="LR274" s="301">
        <f t="shared" si="1680"/>
        <v>132.24817624967199</v>
      </c>
      <c r="LS274" s="301">
        <f t="shared" si="1680"/>
        <v>98019.195742299999</v>
      </c>
      <c r="LT274" s="301">
        <f t="shared" si="1680"/>
        <v>11137.133222973504</v>
      </c>
      <c r="LU274" s="301">
        <f t="shared" si="1680"/>
        <v>358.99043161113701</v>
      </c>
      <c r="LV274" s="301">
        <f t="shared" si="1680"/>
        <v>9499.9217153205318</v>
      </c>
      <c r="LW274" s="301">
        <f t="shared" si="1680"/>
        <v>5457.8164482636757</v>
      </c>
      <c r="LX274" s="301">
        <f t="shared" si="1680"/>
        <v>137536.97449624463</v>
      </c>
      <c r="LY274" s="301">
        <f t="shared" si="1680"/>
        <v>33921.557860219684</v>
      </c>
      <c r="LZ274" s="301">
        <f t="shared" si="1680"/>
        <v>3854.2339197855358</v>
      </c>
      <c r="MA274" s="301">
        <f t="shared" si="1680"/>
        <v>124.23601933215254</v>
      </c>
      <c r="MB274" s="301">
        <f t="shared" si="1680"/>
        <v>3287.6432181817572</v>
      </c>
      <c r="MC274" s="301">
        <f t="shared" si="1680"/>
        <v>1888.7895890002619</v>
      </c>
      <c r="MD274" s="301">
        <f t="shared" si="1680"/>
        <v>47597.497642806586</v>
      </c>
      <c r="ME274" s="301">
        <f t="shared" si="1680"/>
        <v>1414661.5629356988</v>
      </c>
      <c r="MF274" s="301">
        <f t="shared" si="1680"/>
        <v>469669.62357873714</v>
      </c>
      <c r="MG274" s="301" t="e">
        <f t="shared" si="1680"/>
        <v>#REF!</v>
      </c>
      <c r="MH274" s="301" t="e">
        <f t="shared" si="1680"/>
        <v>#REF!</v>
      </c>
      <c r="MI274" s="301">
        <f t="shared" si="1680"/>
        <v>98019.195742299999</v>
      </c>
      <c r="MJ274" s="301">
        <f t="shared" si="1680"/>
        <v>33921.557860219684</v>
      </c>
      <c r="MK274" s="301">
        <f t="shared" ref="MK274:ND274" si="1681">SUM(MK38:MK273)</f>
        <v>125084.47000000003</v>
      </c>
      <c r="ML274" s="301">
        <f t="shared" si="1681"/>
        <v>25510.779148000001</v>
      </c>
      <c r="MM274" s="301">
        <f t="shared" si="1681"/>
        <v>1086.17</v>
      </c>
      <c r="MN274" s="301">
        <f t="shared" si="1681"/>
        <v>56949.509799999993</v>
      </c>
      <c r="MO274" s="301">
        <f t="shared" si="1681"/>
        <v>11646.455703253321</v>
      </c>
      <c r="MP274" s="301">
        <f t="shared" si="1681"/>
        <v>297.00589664400582</v>
      </c>
      <c r="MQ274" s="301">
        <f t="shared" si="1681"/>
        <v>0</v>
      </c>
      <c r="MR274" s="301">
        <f t="shared" si="1681"/>
        <v>0</v>
      </c>
      <c r="MS274" s="301">
        <f t="shared" si="1681"/>
        <v>0</v>
      </c>
      <c r="MT274" s="301">
        <f t="shared" si="1681"/>
        <v>121023.72407976151</v>
      </c>
      <c r="MU274" s="301">
        <f t="shared" si="1681"/>
        <v>3901.0361169928601</v>
      </c>
      <c r="MV274" s="301">
        <f t="shared" si="1681"/>
        <v>125943.84707016493</v>
      </c>
      <c r="MW274" s="301" t="e">
        <f t="shared" si="1681"/>
        <v>#REF!</v>
      </c>
      <c r="MX274" s="301" t="e">
        <f t="shared" si="1681"/>
        <v>#REF!</v>
      </c>
      <c r="MY274" s="301" t="e">
        <f t="shared" si="1681"/>
        <v>#REF!</v>
      </c>
      <c r="MZ274" s="301">
        <f t="shared" si="1681"/>
        <v>69276.833827307666</v>
      </c>
      <c r="NA274" s="301">
        <f t="shared" si="1681"/>
        <v>78074.991723375715</v>
      </c>
      <c r="NB274" s="301">
        <f t="shared" si="1681"/>
        <v>232.19994853118632</v>
      </c>
      <c r="NC274" s="301">
        <f t="shared" si="1681"/>
        <v>287.9279361786709</v>
      </c>
      <c r="ND274" s="301">
        <f t="shared" si="1681"/>
        <v>70603.814853329983</v>
      </c>
      <c r="NE274" s="302">
        <f>MZ274/ND274</f>
        <v>0.98120525032848516</v>
      </c>
      <c r="NF274" s="302">
        <f>NB274/ND274</f>
        <v>3.2887734042919745E-3</v>
      </c>
      <c r="NG274" s="303">
        <f t="shared" si="1604"/>
        <v>1.1254023724087474</v>
      </c>
      <c r="NH274" s="301">
        <f>SUM(NH38:NH273)</f>
        <v>141368.51472356552</v>
      </c>
      <c r="NI274" s="301">
        <f>SUM(NI38:NI273)</f>
        <v>159322.31609345824</v>
      </c>
      <c r="NJ274" s="301" t="e">
        <f>SUM(NJ38:NJ273)</f>
        <v>#REF!</v>
      </c>
      <c r="NK274" s="301" t="e">
        <f>SUM(NK38:NK273)</f>
        <v>#REF!</v>
      </c>
      <c r="NL274" s="301">
        <f>SUM(NL38:NL273)</f>
        <v>152042.82549557873</v>
      </c>
      <c r="NM274" s="302">
        <f>NH274/NL274</f>
        <v>0.92979405152975392</v>
      </c>
      <c r="NN274" s="302" t="e">
        <f>NJ274/NL274</f>
        <v>#REF!</v>
      </c>
      <c r="NO274" s="303" t="e">
        <f t="shared" si="1631"/>
        <v>#REF!</v>
      </c>
      <c r="NP274" s="301">
        <f>SUM(NP38:NP273)</f>
        <v>16910.933819293823</v>
      </c>
      <c r="NQ274" s="301">
        <f>SUM(NQ38:NQ273)</f>
        <v>19058.622414344143</v>
      </c>
      <c r="NR274" s="301">
        <f>SUM(NR38:NR273)</f>
        <v>14872.781795492057</v>
      </c>
      <c r="NS274" s="301">
        <f>SUM(NS38:NS273)</f>
        <v>18442.249426410159</v>
      </c>
      <c r="NT274" s="301">
        <f>SUM(NT38:NT273)</f>
        <v>159270.9807274866</v>
      </c>
      <c r="NU274" s="302">
        <f>NP274/NT274</f>
        <v>0.10617711865684126</v>
      </c>
      <c r="NV274" s="302">
        <f>NR274/NT274</f>
        <v>9.3380361742981019E-2</v>
      </c>
      <c r="NW274" s="303">
        <f t="shared" si="1328"/>
        <v>1.0358957808877343</v>
      </c>
      <c r="NX274" s="301">
        <f>SUM(NX38:NX273)</f>
        <v>4044.4638205999904</v>
      </c>
      <c r="NY274" s="301">
        <f>SUM(NY38:NY273)</f>
        <v>4558.110725816191</v>
      </c>
      <c r="NZ274" s="301">
        <f>SUM(NZ38:NZ273)</f>
        <v>14.529568913431735</v>
      </c>
      <c r="OA274" s="301">
        <f>SUM(OA38:OA273)</f>
        <v>18.016665452655342</v>
      </c>
      <c r="OB274" s="301">
        <f>SUM(OB38:OB273)</f>
        <v>4417.9294610173174</v>
      </c>
      <c r="OC274" s="302">
        <f>NX274/OB274</f>
        <v>0.91546591141558675</v>
      </c>
      <c r="OD274" s="302">
        <f>NZ274/OB274</f>
        <v>3.2887734042919754E-3</v>
      </c>
      <c r="OE274" s="303">
        <f t="shared" si="1609"/>
        <v>1.1170534763668101</v>
      </c>
      <c r="OF274" s="301">
        <f>SUM(OF38:OF273)</f>
        <v>3016.4244015711665</v>
      </c>
      <c r="OG274" s="301">
        <f>SUM(OG38:OG273)</f>
        <v>3399.5103005707042</v>
      </c>
      <c r="OH274" s="301">
        <f>SUM(OH38:OH273)</f>
        <v>93.431960420837726</v>
      </c>
      <c r="OI274" s="301">
        <f>SUM(OI38:OI273)</f>
        <v>115.8556309218388</v>
      </c>
      <c r="OJ274" s="301">
        <f>SUM(OJ38:OJ273)</f>
        <v>28409.363898073811</v>
      </c>
      <c r="OK274" s="302">
        <f>OF274/OJ274</f>
        <v>0.1061771186568413</v>
      </c>
      <c r="OL274" s="302">
        <f>OH274/OJ274</f>
        <v>3.2887734042919745E-3</v>
      </c>
      <c r="OM274" s="304">
        <f t="shared" si="1644"/>
        <v>1.0142737996864488</v>
      </c>
      <c r="ON274" s="305">
        <f>CC274*OM274</f>
        <v>36306.740569143687</v>
      </c>
      <c r="OO274" s="301">
        <f>SUM(OO38:OO273)</f>
        <v>128.43001278976669</v>
      </c>
      <c r="OP274" s="301">
        <f>SUM(OP38:OP273)</f>
        <v>144.74062441406704</v>
      </c>
      <c r="OQ274" s="301">
        <f>SUM(OQ38:OQ273)</f>
        <v>3.9780436285991438</v>
      </c>
      <c r="OR274" s="301">
        <f>SUM(OR38:OR273)</f>
        <v>4.9327740994629385</v>
      </c>
      <c r="OS274" s="301">
        <f>SUM(OS38:OS273)</f>
        <v>1209.5827652363175</v>
      </c>
      <c r="OT274" s="302">
        <f>OO274/OS274</f>
        <v>0.10617711865684129</v>
      </c>
      <c r="OU274" s="302">
        <f>OQ274/OS274</f>
        <v>3.2887734042919741E-3</v>
      </c>
      <c r="OV274" s="304">
        <f>1+OT274*(OP274-OO274)/OO274+OU274*(OR274-OQ274)/OQ274</f>
        <v>1.0142737996864488</v>
      </c>
      <c r="OW274" s="305">
        <f>CU274*OV274</f>
        <v>1545.828615237667</v>
      </c>
      <c r="OX274" s="301">
        <f>SUM(OX38:OX273)</f>
        <v>100416.01289922289</v>
      </c>
      <c r="OY274" s="301">
        <f>SUM(OY38:OY273)</f>
        <v>113168.84653742415</v>
      </c>
      <c r="OZ274" s="301">
        <f>SUM(OZ38:OZ273)</f>
        <v>529.82766104639234</v>
      </c>
      <c r="PA274" s="301">
        <f>SUM(PA38:PA273)</f>
        <v>656.98629969752687</v>
      </c>
      <c r="PB274" s="301">
        <f>SUM(PB38:PB273)</f>
        <v>161101.90515252511</v>
      </c>
      <c r="PC274" s="302">
        <f>OX274/PB274</f>
        <v>0.62330742025771113</v>
      </c>
      <c r="PD274" s="302">
        <f>OZ274/PB274</f>
        <v>3.2887734042919715E-3</v>
      </c>
      <c r="PE274" s="303">
        <f t="shared" si="1673"/>
        <v>1.0799493479897591</v>
      </c>
      <c r="PF274" s="301">
        <f>SUM(PF38:PF273)</f>
        <v>1377.0905612604611</v>
      </c>
      <c r="PG274" s="301">
        <f>SUM(PG38:PG273)</f>
        <v>1551.9810625405403</v>
      </c>
      <c r="PH274" s="301">
        <f>SUM(PH38:PH273)</f>
        <v>42.654565036862593</v>
      </c>
      <c r="PI274" s="301">
        <f>SUM(PI38:PI273)</f>
        <v>52.891660645709607</v>
      </c>
      <c r="PJ274" s="301">
        <f>SUM(PJ38:PJ273)</f>
        <v>12969.748836220177</v>
      </c>
      <c r="PK274" s="302">
        <f>PF274/PJ274</f>
        <v>0.1061771186666859</v>
      </c>
      <c r="PL274" s="302">
        <f>PH274/PJ274</f>
        <v>3.2887734045969064E-3</v>
      </c>
      <c r="PM274" s="303">
        <f t="shared" si="1612"/>
        <v>1.0142737996877724</v>
      </c>
      <c r="PN274" s="301">
        <f>SUM(PN38:PN273)</f>
        <v>35.118325036251974</v>
      </c>
      <c r="PO274" s="301">
        <f>SUM(PO38:PO273)</f>
        <v>39.578352315855945</v>
      </c>
      <c r="PP274" s="301">
        <f>SUM(PP38:PP273)</f>
        <v>1.087769331505255</v>
      </c>
      <c r="PQ274" s="301">
        <f>SUM(PQ38:PQ273)</f>
        <v>1.348833971066516</v>
      </c>
      <c r="PR274" s="301">
        <f>SUM(PR38:PR273)</f>
        <v>330.75228897947716</v>
      </c>
      <c r="PS274" s="302">
        <f>PN274/PR274</f>
        <v>0.10617711866668603</v>
      </c>
      <c r="PT274" s="302">
        <f>PP274/PR274</f>
        <v>3.2887734045969068E-3</v>
      </c>
      <c r="PU274" s="303">
        <f t="shared" si="1615"/>
        <v>1.0142737996877724</v>
      </c>
      <c r="PV274" s="301">
        <f>SUM(PV38:PV273)</f>
        <v>22268.924420807958</v>
      </c>
      <c r="PW274" s="301">
        <f>SUM(PW38:PW273)</f>
        <v>25097.077822250591</v>
      </c>
      <c r="PX274" s="301">
        <f>SUM(PX38:PX273)</f>
        <v>73.871401894115408</v>
      </c>
      <c r="PY274" s="301">
        <f>SUM(PY38:PY273)</f>
        <v>91.600538348703097</v>
      </c>
      <c r="PZ274" s="301">
        <f>SUM(PZ38:PZ273)</f>
        <v>22461.687934386249</v>
      </c>
      <c r="QA274" s="302">
        <f>PV274/PZ274</f>
        <v>0.99141811986074335</v>
      </c>
      <c r="QB274" s="302">
        <f>PX274/PZ274</f>
        <v>3.2887734042919732E-3</v>
      </c>
      <c r="QC274" s="303">
        <f t="shared" si="1588"/>
        <v>1.1266994068393454</v>
      </c>
      <c r="QD274" s="301">
        <f>SUM(QD38:QD273)</f>
        <v>43575.224298087858</v>
      </c>
      <c r="QE274" s="301">
        <f>SUM(QE38:QE273)</f>
        <v>49109.277783945043</v>
      </c>
      <c r="QF274" s="301">
        <f>SUM(QF38:QF273)</f>
        <v>145.76064882669539</v>
      </c>
      <c r="QG274" s="301">
        <f>SUM(QG38:QG273)</f>
        <v>180.74320454510232</v>
      </c>
      <c r="QH274" s="301">
        <f>SUM(QH38:QH273)</f>
        <v>44320.672453891813</v>
      </c>
      <c r="QI274" s="302">
        <f>QD274/QH274</f>
        <v>0.98318057659031532</v>
      </c>
      <c r="QJ274" s="302">
        <f>QF274/QH274</f>
        <v>3.2887734042919762E-3</v>
      </c>
      <c r="QK274" s="303">
        <f t="shared" si="1618"/>
        <v>1.1256532388440006</v>
      </c>
      <c r="QL274" s="301">
        <f>SUM(QL38:QL273)</f>
        <v>144400.59012231487</v>
      </c>
      <c r="QM274" s="301">
        <f>SUM(QM38:QM273)</f>
        <v>162739.46506784894</v>
      </c>
      <c r="QN274" s="301">
        <f>SUM(QN38:QN273)</f>
        <v>955.52570130655022</v>
      </c>
      <c r="QO274" s="301">
        <f>SUM(QO38:QO273)</f>
        <v>1184.8518696201229</v>
      </c>
      <c r="QP274" s="301">
        <f>SUM(QP38:QP273)</f>
        <v>290541.66518725583</v>
      </c>
      <c r="QQ274" s="302">
        <f>QL274/QP274</f>
        <v>0.49700475843713443</v>
      </c>
      <c r="QR274" s="302">
        <f>QN274/QP274</f>
        <v>3.2887734042919736E-3</v>
      </c>
      <c r="QS274" s="303">
        <f t="shared" si="1591"/>
        <v>1.0639089099385464</v>
      </c>
      <c r="QT274" s="301">
        <f>SUM(QT38:QT273)</f>
        <v>26449.159236704087</v>
      </c>
      <c r="QU274" s="301">
        <f>SUM(QU38:QU273)</f>
        <v>29808.202459765511</v>
      </c>
      <c r="QV274" s="301">
        <f>SUM(QV38:QV273)</f>
        <v>92.181896346908914</v>
      </c>
      <c r="QW274" s="301">
        <f>SUM(QW38:QW273)</f>
        <v>114.3055514701671</v>
      </c>
      <c r="QX274" s="301">
        <f>SUM(QX38:QX273)</f>
        <v>28029.263501890418</v>
      </c>
      <c r="QY274" s="302">
        <f>QT274/QX274</f>
        <v>0.94362662204521486</v>
      </c>
      <c r="QZ274" s="302">
        <f>QV274/QX274</f>
        <v>3.2887734042919736E-3</v>
      </c>
      <c r="RA274" s="302">
        <f t="shared" si="1621"/>
        <v>1.1206298866167725</v>
      </c>
      <c r="RB274" s="301">
        <f>SUM(RB38:RB273)</f>
        <v>11.144230398263666</v>
      </c>
      <c r="RC274" s="301">
        <f>SUM(RC38:RC273)</f>
        <v>12.559547658843165</v>
      </c>
      <c r="RD274" s="301">
        <f>SUM(RD38:RD273)</f>
        <v>0.34518594033018873</v>
      </c>
      <c r="RE274" s="301">
        <f>SUM(RE38:RE273)</f>
        <v>0.42803056600943423</v>
      </c>
      <c r="RF274" s="301">
        <f>SUM(RF38:RF273)</f>
        <v>104.95887003942221</v>
      </c>
      <c r="RG274" s="302">
        <f>RB274/RF274</f>
        <v>0.1061771186568408</v>
      </c>
      <c r="RH274" s="302">
        <f>RD274/RF274</f>
        <v>3.2887734042919671E-3</v>
      </c>
      <c r="RI274" s="302">
        <f t="shared" si="1624"/>
        <v>1.014273799686449</v>
      </c>
      <c r="RJ274" s="301">
        <f>SUM(RJ38:RJ273)</f>
        <v>11589.90449269105</v>
      </c>
      <c r="RK274" s="301">
        <f>SUM(RK38:RK273)</f>
        <v>13061.822363262814</v>
      </c>
      <c r="RL274" s="301">
        <f>SUM(RL38:RL273)</f>
        <v>358.99043161113701</v>
      </c>
      <c r="RM274" s="301">
        <f>SUM(RM38:RM273)</f>
        <v>445.14813519781018</v>
      </c>
      <c r="RN274" s="301">
        <f>SUM(RN38:RN273)</f>
        <v>109156.32896527351</v>
      </c>
      <c r="RO274" s="302">
        <f>RJ274/RN274</f>
        <v>0.10617711865684132</v>
      </c>
      <c r="RP274" s="302">
        <f>RL274/RN274</f>
        <v>3.2887734042919723E-3</v>
      </c>
      <c r="RQ274" s="302">
        <f t="shared" si="1627"/>
        <v>1.0142737996864488</v>
      </c>
      <c r="RR274" s="301">
        <f>SUM(RR38:RR273)</f>
        <v>4010.9247261817445</v>
      </c>
      <c r="RS274" s="301">
        <f>SUM(RS38:RS273)</f>
        <v>4520.3121664068267</v>
      </c>
      <c r="RT274" s="301">
        <f>SUM(RT38:RT273)</f>
        <v>124.23601933215254</v>
      </c>
      <c r="RU274" s="301">
        <f>SUM(RU38:RU273)</f>
        <v>154.05266397186915</v>
      </c>
      <c r="RV274" s="301">
        <f>SUM(RV38:RV273)</f>
        <v>37775.791780005224</v>
      </c>
      <c r="RW274" s="302">
        <f>RR274/RV274</f>
        <v>0.10617711865684129</v>
      </c>
      <c r="RX274" s="302">
        <f>RT274/RV274</f>
        <v>3.2887734042919736E-3</v>
      </c>
      <c r="RY274" s="304">
        <f t="shared" si="1635"/>
        <v>1.0142737996864488</v>
      </c>
      <c r="RZ274" s="306">
        <f t="shared" si="1646"/>
        <v>48276.894789736223</v>
      </c>
      <c r="SA274" s="307" t="e">
        <f t="shared" si="1379"/>
        <v>#REF!</v>
      </c>
      <c r="SB274" s="307">
        <f t="shared" si="1380"/>
        <v>0.35348888517358756</v>
      </c>
      <c r="SC274" s="307">
        <f t="shared" si="1381"/>
        <v>0.40327422749959491</v>
      </c>
      <c r="SD274" s="307">
        <f t="shared" si="1382"/>
        <v>1.7872855621868963E-2</v>
      </c>
      <c r="SE274" s="307">
        <f t="shared" si="1383"/>
        <v>0.22922587872913744</v>
      </c>
      <c r="SF274" s="308">
        <f t="shared" si="1647"/>
        <v>0.55342135983078367</v>
      </c>
      <c r="SG274" s="307">
        <f t="shared" si="1384"/>
        <v>2.2821160492945098E-2</v>
      </c>
      <c r="SH274" s="309" t="e">
        <f>DA274/(G248+G249+G252+G253+G254+G260+G263+G264+G265+G268+G270+#REF!)</f>
        <v>#REF!</v>
      </c>
      <c r="SI274" s="307">
        <f t="shared" si="1385"/>
        <v>0.55952175719349417</v>
      </c>
      <c r="SJ274" s="307">
        <f t="shared" si="1386"/>
        <v>3.3471035389696494E-2</v>
      </c>
      <c r="SK274" s="307">
        <f t="shared" si="1387"/>
        <v>8.1141903975021795E-4</v>
      </c>
      <c r="SL274" s="307">
        <f t="shared" si="1388"/>
        <v>8.2249056699272211E-2</v>
      </c>
      <c r="SM274" s="307">
        <f t="shared" si="1389"/>
        <v>0.1750390786402421</v>
      </c>
      <c r="SN274" s="307">
        <f t="shared" si="1390"/>
        <v>0.93092029619622807</v>
      </c>
      <c r="SO274" s="307">
        <f t="shared" si="1391"/>
        <v>0.10601158727394669</v>
      </c>
      <c r="SP274" s="310">
        <f t="shared" si="1392"/>
        <v>2.0285475993728981E-4</v>
      </c>
      <c r="SQ274" s="307">
        <f t="shared" si="1393"/>
        <v>0.28470665557198621</v>
      </c>
      <c r="SR274" s="307">
        <f t="shared" si="1394"/>
        <v>0.36047290840856389</v>
      </c>
      <c r="SS274" s="307" t="e">
        <f t="shared" si="1395"/>
        <v>#REF!</v>
      </c>
      <c r="ST274" s="307" t="e">
        <f t="shared" si="1396"/>
        <v>#REF!</v>
      </c>
      <c r="SU274" s="307" t="e">
        <f t="shared" si="1628"/>
        <v>#REF!</v>
      </c>
      <c r="SV274" s="307" t="e">
        <f t="shared" si="1629"/>
        <v>#REF!</v>
      </c>
      <c r="SW274" s="300" t="e">
        <f t="shared" ref="SW274:SZ274" si="1682">SS274/I274</f>
        <v>#REF!</v>
      </c>
      <c r="SX274" s="300" t="e">
        <f t="shared" si="1682"/>
        <v>#REF!</v>
      </c>
      <c r="SY274" s="300" t="e">
        <f t="shared" si="1682"/>
        <v>#REF!</v>
      </c>
      <c r="SZ274" s="300" t="e">
        <f t="shared" si="1682"/>
        <v>#REF!</v>
      </c>
      <c r="TA274" s="311">
        <f t="shared" si="1398"/>
        <v>289619.77597799996</v>
      </c>
      <c r="TB274" s="312">
        <f t="shared" si="1399"/>
        <v>157960.707822</v>
      </c>
      <c r="TC274" s="311">
        <f t="shared" si="1400"/>
        <v>195778.74420599997</v>
      </c>
      <c r="TD274" s="311">
        <f t="shared" ref="TD274:TE274" si="1683">F274*P274</f>
        <v>8046.3907200000003</v>
      </c>
      <c r="TE274" s="311">
        <f t="shared" si="1683"/>
        <v>34886.207500000004</v>
      </c>
      <c r="TF274" s="136">
        <f>SUM($TF$38:$TF$273)</f>
        <v>1539.762131</v>
      </c>
      <c r="TG274" s="311">
        <f t="shared" si="1403"/>
        <v>260552.18950199999</v>
      </c>
      <c r="TH274" s="311">
        <f t="shared" si="1404"/>
        <v>16595.68086</v>
      </c>
      <c r="TI274" s="311">
        <f t="shared" si="1405"/>
        <v>402.31953600000003</v>
      </c>
      <c r="TJ274" s="311">
        <f t="shared" si="1406"/>
        <v>36711.657659999997</v>
      </c>
      <c r="TK274" s="311">
        <f t="shared" si="1407"/>
        <v>78200.859809999994</v>
      </c>
      <c r="TL274" s="311">
        <f t="shared" si="1408"/>
        <v>440036.99249999999</v>
      </c>
      <c r="TM274" s="311">
        <f t="shared" si="1409"/>
        <v>47574.285131999997</v>
      </c>
      <c r="TN274" s="311">
        <f t="shared" si="1410"/>
        <v>100.57988400000001</v>
      </c>
      <c r="TO274" s="311">
        <f t="shared" ref="TO274:TP274" si="1684">F274*AA274</f>
        <v>141163.86719399999</v>
      </c>
      <c r="TP274" s="313">
        <f t="shared" si="1684"/>
        <v>54860.876749999996</v>
      </c>
      <c r="TQ274" s="313"/>
      <c r="TR274" s="313"/>
      <c r="TS274" s="311" t="e">
        <f t="shared" si="1412"/>
        <v>#REF!</v>
      </c>
      <c r="TT274" s="311">
        <f t="shared" si="1413"/>
        <v>177769.35533024376</v>
      </c>
      <c r="TU274" s="311">
        <f t="shared" si="1414"/>
        <v>202806.37511049432</v>
      </c>
      <c r="TV274" s="311">
        <f t="shared" ref="TV274:TW274" si="1685">F274*SD274</f>
        <v>8988.2487259816407</v>
      </c>
      <c r="TW274" s="311">
        <f t="shared" si="1685"/>
        <v>35384.166237674886</v>
      </c>
      <c r="TX274" s="136">
        <f>SUM(TX38:TX273)</f>
        <v>1561.7403872226735</v>
      </c>
      <c r="TY274" s="311">
        <f t="shared" si="1417"/>
        <v>281383.16716998903</v>
      </c>
      <c r="TZ274" s="311">
        <f t="shared" si="1418"/>
        <v>16832.56428427784</v>
      </c>
      <c r="UA274" s="311">
        <f t="shared" si="1419"/>
        <v>408.06216446734152</v>
      </c>
      <c r="UB274" s="311">
        <f t="shared" si="1420"/>
        <v>41363.00290961111</v>
      </c>
      <c r="UC274" s="311">
        <f t="shared" si="1421"/>
        <v>88027.051125512138</v>
      </c>
      <c r="UD274" s="311">
        <f t="shared" si="1422"/>
        <v>468159.2770233113</v>
      </c>
      <c r="UE274" s="311">
        <f t="shared" si="1423"/>
        <v>53313.165753347166</v>
      </c>
      <c r="UF274" s="311">
        <f t="shared" si="1424"/>
        <v>102.01554111670228</v>
      </c>
      <c r="UG274" s="311">
        <f t="shared" ref="UG274:UH274" si="1686">F274*SQ274</f>
        <v>143178.81195729162</v>
      </c>
      <c r="UH274" s="311">
        <f t="shared" si="1686"/>
        <v>55643.949915352452</v>
      </c>
      <c r="UJ274" s="282" t="e">
        <f t="shared" si="1649"/>
        <v>#REF!</v>
      </c>
      <c r="UK274" s="282">
        <f t="shared" si="1650"/>
        <v>32143.581726479999</v>
      </c>
      <c r="UL274" s="283" t="e">
        <f t="shared" si="1651"/>
        <v>#REF!</v>
      </c>
      <c r="UM274" s="137">
        <f>SUM(UM38:UM273)</f>
        <v>63948.71</v>
      </c>
      <c r="UN274" s="282">
        <f t="shared" si="1652"/>
        <v>67146.145499999999</v>
      </c>
      <c r="UO274" s="283">
        <f t="shared" si="1653"/>
        <v>2.0889441030986524</v>
      </c>
      <c r="UP274" s="283" t="e">
        <f t="shared" si="1656"/>
        <v>#REF!</v>
      </c>
      <c r="UQ274" s="283" t="e">
        <f t="shared" si="1654"/>
        <v>#REF!</v>
      </c>
      <c r="UR274" s="285" t="e">
        <f t="shared" si="1655"/>
        <v>#REF!</v>
      </c>
      <c r="US274" s="293" t="e">
        <f>SUM(US247:US273)</f>
        <v>#REF!</v>
      </c>
      <c r="UT274" s="293">
        <f>SUM(UT247:UT273)</f>
        <v>1368.5741999999998</v>
      </c>
      <c r="UU274" s="283" t="e">
        <f t="shared" si="1664"/>
        <v>#REF!</v>
      </c>
      <c r="UV274" s="314">
        <f>SUM(UV38:UV273)</f>
        <v>2417.6</v>
      </c>
      <c r="UW274" s="282">
        <f>SUM(UW245:UW273)</f>
        <v>2538.4800000000005</v>
      </c>
      <c r="UX274" s="283">
        <f t="shared" si="1666"/>
        <v>1.7665099926624368</v>
      </c>
      <c r="UY274" s="283" t="e">
        <f t="shared" si="1670"/>
        <v>#REF!</v>
      </c>
      <c r="UZ274" s="283" t="e">
        <f t="shared" si="1667"/>
        <v>#REF!</v>
      </c>
      <c r="VA274" s="285" t="e">
        <f t="shared" si="1668"/>
        <v>#REF!</v>
      </c>
      <c r="VB274" s="139">
        <f>SUM(VB246:VB273)/29</f>
        <v>4.4831724137931035</v>
      </c>
      <c r="VC274" s="140">
        <f>SUM(VC245:VC273)/29</f>
        <v>1.0549462275906643</v>
      </c>
      <c r="VD274" s="141">
        <f>VB274*VC274</f>
        <v>4.729505825569567</v>
      </c>
      <c r="VE274" s="139">
        <f>SUM(VE245:VE273)/29</f>
        <v>0.52358620689655166</v>
      </c>
      <c r="VF274" s="139">
        <f t="shared" ref="VF274:VV274" si="1687">SUM(VF245:VF273)/29</f>
        <v>0.29813793103448272</v>
      </c>
      <c r="VG274" s="139">
        <f t="shared" si="1687"/>
        <v>0.42772413793103436</v>
      </c>
      <c r="VH274" s="139">
        <f>SUM(VH245:VH273)/29</f>
        <v>1.2241379310344832E-2</v>
      </c>
      <c r="VI274" s="139">
        <f t="shared" si="1687"/>
        <v>0.34275862068965518</v>
      </c>
      <c r="VJ274" s="139">
        <f t="shared" si="1687"/>
        <v>0.36107004484128447</v>
      </c>
      <c r="VK274" s="139">
        <f>SUM(VK245:VK273)/13</f>
        <v>2.7923076923076932E-2</v>
      </c>
      <c r="VL274" s="139">
        <f t="shared" si="1687"/>
        <v>0.4031379310344827</v>
      </c>
      <c r="VM274" s="142">
        <f t="shared" si="1687"/>
        <v>1.6034482758620697E-2</v>
      </c>
      <c r="VN274" s="139">
        <f t="shared" si="1687"/>
        <v>9.3245898678996392E-4</v>
      </c>
      <c r="VO274" s="143">
        <f t="shared" si="1687"/>
        <v>4.3586206896551731E-2</v>
      </c>
      <c r="VP274" s="139">
        <f t="shared" si="1687"/>
        <v>4.4931034482758606E-2</v>
      </c>
      <c r="VQ274" s="139">
        <f t="shared" si="1687"/>
        <v>0.63462068965517238</v>
      </c>
      <c r="VR274" s="139">
        <f t="shared" si="1687"/>
        <v>6.2137931034482757E-2</v>
      </c>
      <c r="VS274" s="139">
        <f t="shared" si="1687"/>
        <v>9.8650221654523747E-4</v>
      </c>
      <c r="VT274" s="139">
        <f t="shared" si="1687"/>
        <v>0.2416551724137932</v>
      </c>
      <c r="VU274" s="139">
        <f t="shared" si="1687"/>
        <v>0.26834482758620681</v>
      </c>
      <c r="VV274" s="139">
        <f t="shared" si="1687"/>
        <v>0.55972413793103448</v>
      </c>
    </row>
    <row r="275" spans="1:594" s="138" customFormat="1" ht="28.5" customHeight="1" x14ac:dyDescent="0.3">
      <c r="A275" s="149"/>
      <c r="B275" s="149"/>
      <c r="C275" s="149"/>
      <c r="D275" s="144"/>
      <c r="E275" s="144"/>
      <c r="F275" s="144"/>
      <c r="G275" s="144"/>
      <c r="H275" s="145"/>
      <c r="I275" s="315"/>
      <c r="J275" s="315"/>
      <c r="K275" s="315"/>
      <c r="L275" s="315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  <c r="AA275" s="316"/>
      <c r="AB275" s="316"/>
      <c r="AC275" s="316"/>
      <c r="AD275" s="316"/>
      <c r="AE275" s="316"/>
      <c r="AF275" s="316"/>
      <c r="AG275" s="316"/>
      <c r="AH275" s="316"/>
      <c r="AI275" s="316"/>
      <c r="AJ275" s="316"/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/>
      <c r="AY275" s="316"/>
      <c r="AZ275" s="316"/>
      <c r="BA275" s="316"/>
      <c r="BB275" s="316"/>
      <c r="BC275" s="316"/>
      <c r="BD275" s="316"/>
      <c r="BE275" s="316"/>
      <c r="BF275" s="316"/>
      <c r="BG275" s="316"/>
      <c r="BH275" s="316"/>
      <c r="BI275" s="316"/>
      <c r="BJ275" s="316"/>
      <c r="BK275" s="316"/>
      <c r="BL275" s="316"/>
      <c r="BM275" s="316"/>
      <c r="BN275" s="316"/>
      <c r="BO275" s="316"/>
      <c r="BP275" s="316"/>
      <c r="BQ275" s="316"/>
      <c r="BR275" s="316"/>
      <c r="BS275" s="316"/>
      <c r="BT275" s="316"/>
      <c r="BU275" s="316"/>
      <c r="BV275" s="316"/>
      <c r="BW275" s="316"/>
      <c r="BX275" s="316"/>
      <c r="BY275" s="316"/>
      <c r="BZ275" s="316"/>
      <c r="CA275" s="316"/>
      <c r="CB275" s="316"/>
      <c r="CC275" s="316"/>
      <c r="CD275" s="316"/>
      <c r="CE275" s="316"/>
      <c r="CF275" s="316"/>
      <c r="CG275" s="316"/>
      <c r="CH275" s="316"/>
      <c r="CI275" s="316"/>
      <c r="CJ275" s="316"/>
      <c r="CK275" s="316"/>
      <c r="CL275" s="316"/>
      <c r="CM275" s="316"/>
      <c r="CN275" s="316"/>
      <c r="CO275" s="316"/>
      <c r="CP275" s="316"/>
      <c r="CQ275" s="316"/>
      <c r="CR275" s="316"/>
      <c r="CS275" s="316"/>
      <c r="CT275" s="316"/>
      <c r="CU275" s="316"/>
      <c r="CV275" s="316"/>
      <c r="CW275" s="316"/>
      <c r="CX275" s="316"/>
      <c r="CY275" s="316"/>
      <c r="CZ275" s="316"/>
      <c r="DA275" s="316"/>
      <c r="DB275" s="316"/>
      <c r="DC275" s="316"/>
      <c r="DD275" s="316"/>
      <c r="DE275" s="316"/>
      <c r="DF275" s="316"/>
      <c r="DG275" s="316"/>
      <c r="DH275" s="316"/>
      <c r="DI275" s="316"/>
      <c r="DJ275" s="316"/>
      <c r="DK275" s="316"/>
      <c r="DL275" s="316"/>
      <c r="DM275" s="316"/>
      <c r="DN275" s="316"/>
      <c r="DO275" s="316"/>
      <c r="DP275" s="316"/>
      <c r="DQ275" s="316"/>
      <c r="DR275" s="316"/>
      <c r="DS275" s="316"/>
      <c r="DT275" s="316"/>
      <c r="DU275" s="316"/>
      <c r="DV275" s="316"/>
      <c r="DW275" s="316"/>
      <c r="DX275" s="316"/>
      <c r="DY275" s="316"/>
      <c r="DZ275" s="316"/>
      <c r="EA275" s="316"/>
      <c r="EB275" s="316"/>
      <c r="EC275" s="316"/>
      <c r="ED275" s="316"/>
      <c r="EE275" s="316"/>
      <c r="EF275" s="316"/>
      <c r="EG275" s="316"/>
      <c r="EH275" s="316"/>
      <c r="EI275" s="316"/>
      <c r="EJ275" s="316"/>
      <c r="EK275" s="316"/>
      <c r="EL275" s="316"/>
      <c r="EM275" s="316"/>
      <c r="EN275" s="316"/>
      <c r="EO275" s="316"/>
      <c r="EP275" s="316"/>
      <c r="EQ275" s="316"/>
      <c r="ER275" s="316"/>
      <c r="ES275" s="316"/>
      <c r="ET275" s="316"/>
      <c r="EU275" s="316"/>
      <c r="EV275" s="316"/>
      <c r="EW275" s="316"/>
      <c r="EX275" s="316"/>
      <c r="EY275" s="316"/>
      <c r="EZ275" s="316"/>
      <c r="FA275" s="316"/>
      <c r="FB275" s="316"/>
      <c r="FC275" s="316"/>
      <c r="FD275" s="316"/>
      <c r="FE275" s="316"/>
      <c r="FF275" s="316"/>
      <c r="FG275" s="316"/>
      <c r="FH275" s="316"/>
      <c r="FI275" s="316"/>
      <c r="FJ275" s="316"/>
      <c r="FK275" s="316"/>
      <c r="FL275" s="316"/>
      <c r="FM275" s="316"/>
      <c r="FN275" s="316"/>
      <c r="FO275" s="316"/>
      <c r="FP275" s="316"/>
      <c r="FQ275" s="316"/>
      <c r="FR275" s="316"/>
      <c r="FS275" s="316"/>
      <c r="FT275" s="316"/>
      <c r="FU275" s="316"/>
      <c r="FV275" s="316"/>
      <c r="FW275" s="316"/>
      <c r="FX275" s="316"/>
      <c r="FY275" s="316"/>
      <c r="FZ275" s="316"/>
      <c r="GA275" s="316"/>
      <c r="GB275" s="316"/>
      <c r="GC275" s="316"/>
      <c r="GD275" s="316"/>
      <c r="GE275" s="316"/>
      <c r="GF275" s="316"/>
      <c r="GG275" s="316"/>
      <c r="GH275" s="316"/>
      <c r="GI275" s="316"/>
      <c r="GJ275" s="316"/>
      <c r="GK275" s="316"/>
      <c r="GL275" s="316"/>
      <c r="GM275" s="316"/>
      <c r="GN275" s="316"/>
      <c r="GO275" s="316"/>
      <c r="GP275" s="316"/>
      <c r="GQ275" s="316"/>
      <c r="GR275" s="316"/>
      <c r="GS275" s="316"/>
      <c r="GT275" s="316"/>
      <c r="GU275" s="316"/>
      <c r="GV275" s="316"/>
      <c r="GW275" s="316"/>
      <c r="GX275" s="316"/>
      <c r="GY275" s="316"/>
      <c r="GZ275" s="316"/>
      <c r="HA275" s="316"/>
      <c r="HB275" s="316"/>
      <c r="HC275" s="316"/>
      <c r="HD275" s="316"/>
      <c r="HE275" s="316"/>
      <c r="HF275" s="316"/>
      <c r="HG275" s="316"/>
      <c r="HH275" s="316"/>
      <c r="HI275" s="316"/>
      <c r="HJ275" s="316"/>
      <c r="HK275" s="316"/>
      <c r="HL275" s="316"/>
      <c r="HM275" s="316"/>
      <c r="HN275" s="316"/>
      <c r="HO275" s="316"/>
      <c r="HP275" s="316"/>
      <c r="HQ275" s="316"/>
      <c r="HR275" s="316"/>
      <c r="HS275" s="316"/>
      <c r="HT275" s="316"/>
      <c r="HU275" s="316"/>
      <c r="HV275" s="316"/>
      <c r="HW275" s="316"/>
      <c r="HX275" s="316"/>
      <c r="HY275" s="316"/>
      <c r="HZ275" s="316"/>
      <c r="IA275" s="316"/>
      <c r="IB275" s="316"/>
      <c r="IC275" s="316"/>
      <c r="ID275" s="316"/>
      <c r="IE275" s="316"/>
      <c r="IF275" s="316"/>
      <c r="IG275" s="316"/>
      <c r="IH275" s="316"/>
      <c r="II275" s="316"/>
      <c r="IJ275" s="316"/>
      <c r="IK275" s="316"/>
      <c r="IL275" s="316"/>
      <c r="IM275" s="316"/>
      <c r="IN275" s="316"/>
      <c r="IO275" s="316"/>
      <c r="IP275" s="316"/>
      <c r="IQ275" s="316"/>
      <c r="IR275" s="316"/>
      <c r="IS275" s="316"/>
      <c r="IT275" s="316"/>
      <c r="IU275" s="316"/>
      <c r="IV275" s="316"/>
      <c r="IW275" s="316"/>
      <c r="IX275" s="316"/>
      <c r="IY275" s="316"/>
      <c r="IZ275" s="316"/>
      <c r="JA275" s="316"/>
      <c r="JB275" s="316"/>
      <c r="JC275" s="316"/>
      <c r="JD275" s="316"/>
      <c r="JE275" s="316"/>
      <c r="JF275" s="316"/>
      <c r="JG275" s="316"/>
      <c r="JH275" s="316"/>
      <c r="JI275" s="316"/>
      <c r="JJ275" s="316"/>
      <c r="JK275" s="316"/>
      <c r="JL275" s="316"/>
      <c r="JM275" s="316"/>
      <c r="JN275" s="316"/>
      <c r="JO275" s="316"/>
      <c r="JP275" s="316"/>
      <c r="JQ275" s="316"/>
      <c r="JR275" s="316"/>
      <c r="JS275" s="316"/>
      <c r="JT275" s="316"/>
      <c r="JU275" s="316"/>
      <c r="JV275" s="316"/>
      <c r="JW275" s="316"/>
      <c r="JX275" s="316"/>
      <c r="JY275" s="316"/>
      <c r="JZ275" s="316"/>
      <c r="KA275" s="316"/>
      <c r="KB275" s="316"/>
      <c r="KC275" s="316"/>
      <c r="KD275" s="316"/>
      <c r="KE275" s="316"/>
      <c r="KF275" s="316"/>
      <c r="KG275" s="316"/>
      <c r="KH275" s="316"/>
      <c r="KI275" s="316"/>
      <c r="KJ275" s="316"/>
      <c r="KK275" s="316"/>
      <c r="KL275" s="316"/>
      <c r="KM275" s="316"/>
      <c r="KN275" s="316"/>
      <c r="KO275" s="316"/>
      <c r="KP275" s="316"/>
      <c r="KQ275" s="316"/>
      <c r="KR275" s="316"/>
      <c r="KS275" s="316"/>
      <c r="KT275" s="316"/>
      <c r="KU275" s="316"/>
      <c r="KV275" s="316"/>
      <c r="KW275" s="316"/>
      <c r="KX275" s="316"/>
      <c r="KY275" s="316"/>
      <c r="KZ275" s="316"/>
      <c r="LA275" s="316"/>
      <c r="LB275" s="316"/>
      <c r="LC275" s="316"/>
      <c r="LD275" s="316"/>
      <c r="LE275" s="316"/>
      <c r="LF275" s="316"/>
      <c r="LG275" s="316"/>
      <c r="LH275" s="316"/>
      <c r="LI275" s="316"/>
      <c r="LJ275" s="316"/>
      <c r="LK275" s="316"/>
      <c r="LL275" s="316"/>
      <c r="LM275" s="316"/>
      <c r="LN275" s="316"/>
      <c r="LO275" s="316"/>
      <c r="LP275" s="316"/>
      <c r="LQ275" s="316"/>
      <c r="LR275" s="316"/>
      <c r="LS275" s="316"/>
      <c r="LT275" s="316"/>
      <c r="LU275" s="316"/>
      <c r="LV275" s="316"/>
      <c r="LW275" s="316"/>
      <c r="LX275" s="316"/>
      <c r="LY275" s="316"/>
      <c r="LZ275" s="316"/>
      <c r="MA275" s="316"/>
      <c r="MB275" s="316"/>
      <c r="MC275" s="316"/>
      <c r="MD275" s="316"/>
      <c r="ME275" s="316"/>
      <c r="MF275" s="316"/>
      <c r="MG275" s="316"/>
      <c r="MH275" s="316"/>
      <c r="MI275" s="316"/>
      <c r="MJ275" s="316"/>
      <c r="MK275" s="316"/>
      <c r="ML275" s="316"/>
      <c r="MM275" s="316"/>
      <c r="MN275" s="316"/>
      <c r="MO275" s="316"/>
      <c r="MP275" s="316"/>
      <c r="MQ275" s="316"/>
      <c r="MR275" s="316"/>
      <c r="MS275" s="316"/>
      <c r="MT275" s="316"/>
      <c r="MU275" s="316"/>
      <c r="MV275" s="316"/>
      <c r="MW275" s="316"/>
      <c r="MX275" s="316"/>
      <c r="MY275" s="316"/>
      <c r="MZ275" s="316"/>
      <c r="NA275" s="316"/>
      <c r="NB275" s="316"/>
      <c r="NC275" s="316"/>
      <c r="ND275" s="316"/>
      <c r="NE275" s="317"/>
      <c r="NF275" s="317"/>
      <c r="NG275" s="318"/>
      <c r="NH275" s="316"/>
      <c r="NI275" s="316"/>
      <c r="NJ275" s="316"/>
      <c r="NK275" s="316"/>
      <c r="NL275" s="316"/>
      <c r="NM275" s="317"/>
      <c r="NN275" s="317"/>
      <c r="NO275" s="318"/>
      <c r="NP275" s="316"/>
      <c r="NQ275" s="316"/>
      <c r="NR275" s="316"/>
      <c r="NS275" s="316"/>
      <c r="NT275" s="316"/>
      <c r="NU275" s="317"/>
      <c r="NV275" s="317"/>
      <c r="NW275" s="318"/>
      <c r="NX275" s="316"/>
      <c r="NY275" s="316"/>
      <c r="NZ275" s="316"/>
      <c r="OA275" s="316"/>
      <c r="OB275" s="316"/>
      <c r="OC275" s="317"/>
      <c r="OD275" s="317"/>
      <c r="OE275" s="318"/>
      <c r="OF275" s="316"/>
      <c r="OG275" s="316"/>
      <c r="OH275" s="316"/>
      <c r="OI275" s="316"/>
      <c r="OJ275" s="316"/>
      <c r="OK275" s="317"/>
      <c r="OL275" s="317"/>
      <c r="OM275" s="319"/>
      <c r="ON275" s="320"/>
      <c r="OO275" s="316"/>
      <c r="OP275" s="316"/>
      <c r="OQ275" s="316"/>
      <c r="OR275" s="316"/>
      <c r="OS275" s="316"/>
      <c r="OT275" s="317"/>
      <c r="OU275" s="317"/>
      <c r="OV275" s="319"/>
      <c r="OW275" s="320"/>
      <c r="OX275" s="316"/>
      <c r="OY275" s="316"/>
      <c r="OZ275" s="316"/>
      <c r="PA275" s="316"/>
      <c r="PB275" s="316"/>
      <c r="PC275" s="317"/>
      <c r="PD275" s="317"/>
      <c r="PE275" s="318"/>
      <c r="PF275" s="316"/>
      <c r="PG275" s="316"/>
      <c r="PH275" s="316"/>
      <c r="PI275" s="316"/>
      <c r="PJ275" s="316"/>
      <c r="PK275" s="317"/>
      <c r="PL275" s="317"/>
      <c r="PM275" s="318"/>
      <c r="PN275" s="316"/>
      <c r="PO275" s="316"/>
      <c r="PP275" s="316"/>
      <c r="PQ275" s="316"/>
      <c r="PR275" s="316"/>
      <c r="PS275" s="317"/>
      <c r="PT275" s="317"/>
      <c r="PU275" s="318"/>
      <c r="PV275" s="316"/>
      <c r="PW275" s="316"/>
      <c r="PX275" s="316"/>
      <c r="PY275" s="316"/>
      <c r="PZ275" s="316"/>
      <c r="QA275" s="317"/>
      <c r="QB275" s="317"/>
      <c r="QC275" s="318"/>
      <c r="QD275" s="316"/>
      <c r="QE275" s="316"/>
      <c r="QF275" s="316"/>
      <c r="QG275" s="316"/>
      <c r="QH275" s="316"/>
      <c r="QI275" s="317"/>
      <c r="QJ275" s="317"/>
      <c r="QK275" s="318"/>
      <c r="QL275" s="316"/>
      <c r="QM275" s="316"/>
      <c r="QN275" s="316"/>
      <c r="QO275" s="316"/>
      <c r="QP275" s="316"/>
      <c r="QQ275" s="317"/>
      <c r="QR275" s="317"/>
      <c r="QS275" s="318"/>
      <c r="QT275" s="316"/>
      <c r="QU275" s="316"/>
      <c r="QV275" s="316"/>
      <c r="QW275" s="316"/>
      <c r="QX275" s="316"/>
      <c r="QY275" s="317"/>
      <c r="QZ275" s="317"/>
      <c r="RA275" s="317"/>
      <c r="RB275" s="316"/>
      <c r="RC275" s="316"/>
      <c r="RD275" s="316"/>
      <c r="RE275" s="316"/>
      <c r="RF275" s="316"/>
      <c r="RG275" s="317"/>
      <c r="RH275" s="317"/>
      <c r="RI275" s="317"/>
      <c r="RJ275" s="316"/>
      <c r="RK275" s="316"/>
      <c r="RL275" s="316"/>
      <c r="RM275" s="316"/>
      <c r="RN275" s="316"/>
      <c r="RO275" s="317"/>
      <c r="RP275" s="317"/>
      <c r="RQ275" s="317"/>
      <c r="RR275" s="316"/>
      <c r="RS275" s="316"/>
      <c r="RT275" s="316"/>
      <c r="RU275" s="316"/>
      <c r="RV275" s="316"/>
      <c r="RW275" s="317"/>
      <c r="RX275" s="317"/>
      <c r="RY275" s="319"/>
      <c r="RZ275" s="320"/>
      <c r="SA275" s="321"/>
      <c r="SB275" s="321"/>
      <c r="SC275" s="321"/>
      <c r="SD275" s="321"/>
      <c r="SE275" s="321"/>
      <c r="SF275" s="322"/>
      <c r="SG275" s="321"/>
      <c r="SH275" s="323"/>
      <c r="SI275" s="321"/>
      <c r="SJ275" s="321"/>
      <c r="SK275" s="321"/>
      <c r="SL275" s="321"/>
      <c r="SM275" s="321"/>
      <c r="SN275" s="321"/>
      <c r="SO275" s="321"/>
      <c r="SP275" s="324"/>
      <c r="SQ275" s="321"/>
      <c r="SR275" s="321"/>
      <c r="SS275" s="321"/>
      <c r="ST275" s="321"/>
      <c r="SU275" s="321"/>
      <c r="SV275" s="321"/>
      <c r="SW275" s="315"/>
      <c r="SX275" s="315"/>
      <c r="SY275" s="315"/>
      <c r="SZ275" s="315"/>
      <c r="TA275" s="325"/>
      <c r="TB275" s="326"/>
      <c r="TC275" s="325"/>
      <c r="TD275" s="325"/>
      <c r="TE275" s="325"/>
      <c r="TF275" s="144"/>
      <c r="TG275" s="325"/>
      <c r="TH275" s="325"/>
      <c r="TI275" s="325"/>
      <c r="TJ275" s="325"/>
      <c r="TK275" s="325"/>
      <c r="TL275" s="325"/>
      <c r="TM275" s="325"/>
      <c r="TN275" s="325"/>
      <c r="TO275" s="325"/>
      <c r="TP275" s="327"/>
      <c r="TQ275" s="327"/>
      <c r="TR275" s="327"/>
      <c r="TS275" s="325"/>
      <c r="TT275" s="325"/>
      <c r="TU275" s="325"/>
      <c r="TV275" s="325"/>
      <c r="TW275" s="325"/>
      <c r="TX275" s="144"/>
      <c r="TY275" s="325"/>
      <c r="TZ275" s="325"/>
      <c r="UA275" s="325"/>
      <c r="UB275" s="325"/>
      <c r="UC275" s="325"/>
      <c r="UD275" s="325"/>
      <c r="UE275" s="325"/>
      <c r="UF275" s="325"/>
      <c r="UG275" s="325"/>
      <c r="UH275" s="325"/>
      <c r="UJ275" s="328"/>
      <c r="UK275" s="328"/>
      <c r="UL275" s="329"/>
      <c r="UM275" s="145"/>
      <c r="UN275" s="328"/>
      <c r="UO275" s="329"/>
      <c r="UP275" s="329"/>
      <c r="UQ275" s="329"/>
      <c r="UR275" s="330"/>
      <c r="US275" s="331"/>
      <c r="UT275" s="331"/>
      <c r="UU275" s="329"/>
      <c r="UV275" s="332"/>
      <c r="UW275" s="328"/>
      <c r="UX275" s="329"/>
      <c r="UY275" s="329"/>
      <c r="UZ275" s="329"/>
      <c r="VA275" s="330"/>
      <c r="VB275" s="146"/>
      <c r="VC275" s="147"/>
      <c r="VD275" s="148"/>
      <c r="VE275" s="146"/>
      <c r="VF275" s="146"/>
      <c r="VG275" s="146"/>
      <c r="VH275" s="146"/>
      <c r="VI275" s="146"/>
      <c r="VJ275" s="146"/>
      <c r="VK275" s="146"/>
      <c r="VL275" s="146"/>
      <c r="VM275" s="146"/>
      <c r="VN275" s="146"/>
      <c r="VO275" s="146"/>
      <c r="VP275" s="146"/>
      <c r="VQ275" s="146"/>
      <c r="VR275" s="146"/>
      <c r="VS275" s="146"/>
      <c r="VT275" s="146"/>
      <c r="VU275" s="146"/>
      <c r="VV275" s="146"/>
    </row>
    <row r="276" spans="1:594" s="138" customFormat="1" ht="28.5" customHeight="1" x14ac:dyDescent="0.3">
      <c r="A276" s="149"/>
      <c r="B276" s="149"/>
      <c r="C276" s="419" t="s">
        <v>242</v>
      </c>
      <c r="D276" s="419"/>
      <c r="E276" s="419"/>
      <c r="F276" s="419"/>
      <c r="G276" s="419"/>
      <c r="H276" s="419"/>
      <c r="I276" s="419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  <c r="AA276" s="419"/>
      <c r="AB276" s="419"/>
      <c r="AC276" s="419"/>
      <c r="AD276" s="419"/>
      <c r="AE276" s="419"/>
      <c r="AF276" s="419"/>
      <c r="AG276" s="419"/>
      <c r="AH276" s="419"/>
      <c r="AI276" s="419"/>
      <c r="AJ276" s="419"/>
      <c r="AK276" s="419"/>
      <c r="AL276" s="419"/>
      <c r="AM276" s="419"/>
      <c r="AN276" s="419"/>
      <c r="AO276" s="419"/>
      <c r="AP276" s="419"/>
      <c r="AQ276" s="419"/>
      <c r="AR276" s="419"/>
      <c r="AS276" s="419"/>
      <c r="AT276" s="419"/>
      <c r="AU276" s="419"/>
      <c r="AV276" s="419"/>
      <c r="AW276" s="419"/>
      <c r="AX276" s="419"/>
      <c r="AY276" s="419"/>
      <c r="AZ276" s="419"/>
      <c r="BA276" s="419"/>
      <c r="BB276" s="419"/>
      <c r="BC276" s="419"/>
      <c r="BD276" s="419"/>
      <c r="BE276" s="419"/>
      <c r="BF276" s="419"/>
      <c r="BG276" s="419"/>
      <c r="BH276" s="419"/>
      <c r="BI276" s="419"/>
      <c r="BJ276" s="419"/>
      <c r="BK276" s="419"/>
      <c r="BL276" s="419"/>
      <c r="BM276" s="419"/>
      <c r="BN276" s="419"/>
      <c r="BO276" s="419"/>
      <c r="BP276" s="419"/>
      <c r="BQ276" s="419"/>
      <c r="BR276" s="419"/>
      <c r="BS276" s="419"/>
      <c r="BT276" s="419"/>
      <c r="BU276" s="419"/>
      <c r="BV276" s="419"/>
      <c r="BW276" s="419"/>
      <c r="BX276" s="419"/>
      <c r="BY276" s="419"/>
      <c r="BZ276" s="419"/>
      <c r="CA276" s="419"/>
      <c r="CB276" s="419"/>
      <c r="CC276" s="419"/>
      <c r="CD276" s="419"/>
      <c r="CE276" s="419"/>
      <c r="CF276" s="419"/>
      <c r="CG276" s="419"/>
      <c r="CH276" s="419"/>
      <c r="CI276" s="419"/>
      <c r="CJ276" s="419"/>
      <c r="CK276" s="419"/>
      <c r="CL276" s="419"/>
      <c r="CM276" s="419"/>
      <c r="CN276" s="419"/>
      <c r="CO276" s="419"/>
      <c r="CP276" s="419"/>
      <c r="CQ276" s="419"/>
      <c r="CR276" s="419"/>
      <c r="CS276" s="419"/>
      <c r="CT276" s="419"/>
      <c r="CU276" s="419"/>
      <c r="CV276" s="419"/>
      <c r="CW276" s="419"/>
      <c r="CX276" s="419"/>
      <c r="CY276" s="419"/>
      <c r="CZ276" s="419"/>
      <c r="DA276" s="419"/>
      <c r="DB276" s="419"/>
      <c r="DC276" s="419"/>
      <c r="DD276" s="419"/>
      <c r="DE276" s="419"/>
      <c r="DF276" s="419"/>
      <c r="DG276" s="419"/>
      <c r="DH276" s="419"/>
      <c r="DI276" s="419"/>
      <c r="DJ276" s="419"/>
      <c r="DK276" s="419"/>
      <c r="DL276" s="419"/>
      <c r="DM276" s="419"/>
      <c r="DN276" s="419"/>
      <c r="DO276" s="419"/>
      <c r="DP276" s="419"/>
      <c r="DQ276" s="419"/>
      <c r="DR276" s="419"/>
      <c r="DS276" s="419"/>
      <c r="DT276" s="419"/>
      <c r="DU276" s="419"/>
      <c r="DV276" s="419"/>
      <c r="DW276" s="419"/>
      <c r="DX276" s="419"/>
      <c r="DY276" s="419"/>
      <c r="DZ276" s="419"/>
      <c r="EA276" s="419"/>
      <c r="EB276" s="419"/>
      <c r="EC276" s="419"/>
      <c r="ED276" s="419"/>
      <c r="EE276" s="419"/>
      <c r="EF276" s="419"/>
      <c r="EG276" s="419"/>
      <c r="EH276" s="419"/>
      <c r="EI276" s="419"/>
      <c r="EJ276" s="419"/>
      <c r="EK276" s="419"/>
      <c r="EL276" s="419"/>
      <c r="EM276" s="419"/>
      <c r="EN276" s="419"/>
      <c r="EO276" s="419"/>
      <c r="EP276" s="419"/>
      <c r="EQ276" s="419"/>
      <c r="ER276" s="419"/>
      <c r="ES276" s="419"/>
      <c r="ET276" s="419"/>
      <c r="EU276" s="419"/>
      <c r="EV276" s="419"/>
      <c r="EW276" s="419"/>
      <c r="EX276" s="419"/>
      <c r="EY276" s="419"/>
      <c r="EZ276" s="419"/>
      <c r="FA276" s="419"/>
      <c r="FB276" s="419"/>
      <c r="FC276" s="419"/>
      <c r="FD276" s="419"/>
      <c r="FE276" s="419"/>
      <c r="FF276" s="419"/>
      <c r="FG276" s="419"/>
      <c r="FH276" s="419"/>
      <c r="FI276" s="419"/>
      <c r="FJ276" s="419"/>
      <c r="FK276" s="419"/>
      <c r="FL276" s="419"/>
      <c r="FM276" s="419"/>
      <c r="FN276" s="419"/>
      <c r="FO276" s="419"/>
      <c r="FP276" s="419"/>
      <c r="FQ276" s="419"/>
      <c r="FR276" s="419"/>
      <c r="FS276" s="419"/>
      <c r="FT276" s="419"/>
      <c r="FU276" s="419"/>
      <c r="FV276" s="419"/>
      <c r="FW276" s="419"/>
      <c r="FX276" s="419"/>
      <c r="FY276" s="419"/>
      <c r="FZ276" s="419"/>
      <c r="GA276" s="419"/>
      <c r="GB276" s="419"/>
      <c r="GC276" s="419"/>
      <c r="GD276" s="419"/>
      <c r="GE276" s="419"/>
      <c r="GF276" s="419"/>
      <c r="GG276" s="419"/>
      <c r="GH276" s="419"/>
      <c r="GI276" s="419"/>
      <c r="GJ276" s="419"/>
      <c r="GK276" s="419"/>
      <c r="GL276" s="419"/>
      <c r="GM276" s="419"/>
      <c r="GN276" s="419"/>
      <c r="GO276" s="419"/>
      <c r="GP276" s="419"/>
      <c r="GQ276" s="419"/>
      <c r="GR276" s="419"/>
      <c r="GS276" s="419"/>
      <c r="GT276" s="419"/>
      <c r="GU276" s="419"/>
      <c r="GV276" s="419"/>
      <c r="GW276" s="419"/>
      <c r="GX276" s="419"/>
      <c r="GY276" s="419"/>
      <c r="GZ276" s="419"/>
      <c r="HA276" s="419"/>
      <c r="HB276" s="419"/>
      <c r="HC276" s="419"/>
      <c r="HD276" s="419"/>
      <c r="HE276" s="419"/>
      <c r="HF276" s="419"/>
      <c r="HG276" s="419"/>
      <c r="HH276" s="419"/>
      <c r="HI276" s="419"/>
      <c r="HJ276" s="419"/>
      <c r="HK276" s="419"/>
      <c r="HL276" s="419"/>
      <c r="HM276" s="419"/>
      <c r="HN276" s="419"/>
      <c r="HO276" s="419"/>
      <c r="HP276" s="419"/>
      <c r="HQ276" s="419"/>
      <c r="HR276" s="419"/>
      <c r="HS276" s="419"/>
      <c r="HT276" s="419"/>
      <c r="HU276" s="419"/>
      <c r="HV276" s="419"/>
      <c r="HW276" s="419"/>
      <c r="HX276" s="419"/>
      <c r="HY276" s="419"/>
      <c r="HZ276" s="419"/>
      <c r="IA276" s="419"/>
      <c r="IB276" s="419"/>
      <c r="IC276" s="419"/>
      <c r="ID276" s="419"/>
      <c r="IE276" s="419"/>
      <c r="IF276" s="419"/>
      <c r="IG276" s="419"/>
      <c r="IH276" s="419"/>
      <c r="II276" s="419"/>
      <c r="IJ276" s="419"/>
      <c r="IK276" s="419"/>
      <c r="IL276" s="419"/>
      <c r="IM276" s="419"/>
      <c r="IN276" s="419"/>
      <c r="IO276" s="419"/>
      <c r="IP276" s="419"/>
      <c r="IQ276" s="419"/>
      <c r="IR276" s="419"/>
      <c r="IS276" s="419"/>
      <c r="IT276" s="419"/>
      <c r="IU276" s="419"/>
      <c r="IV276" s="419"/>
      <c r="IW276" s="419"/>
      <c r="IX276" s="419"/>
      <c r="IY276" s="419"/>
      <c r="IZ276" s="419"/>
      <c r="JA276" s="419"/>
      <c r="JB276" s="419"/>
      <c r="JC276" s="419"/>
      <c r="JD276" s="419"/>
      <c r="JE276" s="419"/>
      <c r="JF276" s="419"/>
      <c r="JG276" s="419"/>
      <c r="JH276" s="419"/>
      <c r="JI276" s="419"/>
      <c r="JJ276" s="419"/>
      <c r="JK276" s="419"/>
      <c r="JL276" s="419"/>
      <c r="JM276" s="419"/>
      <c r="JN276" s="419"/>
      <c r="JO276" s="419"/>
      <c r="JP276" s="419"/>
      <c r="JQ276" s="419"/>
      <c r="JR276" s="419"/>
      <c r="JS276" s="419"/>
      <c r="JT276" s="419"/>
      <c r="JU276" s="419"/>
      <c r="JV276" s="419"/>
      <c r="JW276" s="419"/>
      <c r="JX276" s="419"/>
      <c r="JY276" s="419"/>
      <c r="JZ276" s="419"/>
      <c r="KA276" s="419"/>
      <c r="KB276" s="419"/>
      <c r="KC276" s="419"/>
      <c r="KD276" s="419"/>
      <c r="KE276" s="419"/>
      <c r="KF276" s="419"/>
      <c r="KG276" s="419"/>
      <c r="KH276" s="419"/>
      <c r="KI276" s="419"/>
      <c r="KJ276" s="419"/>
      <c r="KK276" s="419"/>
      <c r="KL276" s="419"/>
      <c r="KM276" s="419"/>
      <c r="KN276" s="419"/>
      <c r="KO276" s="419"/>
      <c r="KP276" s="419"/>
      <c r="KQ276" s="419"/>
      <c r="KR276" s="419"/>
      <c r="KS276" s="419"/>
      <c r="KT276" s="419"/>
      <c r="KU276" s="419"/>
      <c r="KV276" s="419"/>
      <c r="KW276" s="419"/>
      <c r="KX276" s="419"/>
      <c r="KY276" s="419"/>
      <c r="KZ276" s="419"/>
      <c r="LA276" s="419"/>
      <c r="LB276" s="419"/>
      <c r="LC276" s="419"/>
      <c r="LD276" s="419"/>
      <c r="LE276" s="419"/>
      <c r="LF276" s="419"/>
      <c r="LG276" s="419"/>
      <c r="LH276" s="419"/>
      <c r="LI276" s="419"/>
      <c r="LJ276" s="419"/>
      <c r="LK276" s="419"/>
      <c r="LL276" s="419"/>
      <c r="LM276" s="419"/>
      <c r="LN276" s="419"/>
      <c r="LO276" s="419"/>
      <c r="LP276" s="419"/>
      <c r="LQ276" s="419"/>
      <c r="LR276" s="419"/>
      <c r="LS276" s="419"/>
      <c r="LT276" s="419"/>
      <c r="LU276" s="419"/>
      <c r="LV276" s="419"/>
      <c r="LW276" s="419"/>
      <c r="LX276" s="419"/>
      <c r="LY276" s="419"/>
      <c r="LZ276" s="419"/>
      <c r="MA276" s="419"/>
      <c r="MB276" s="419"/>
      <c r="MC276" s="419"/>
      <c r="MD276" s="419"/>
      <c r="ME276" s="419"/>
      <c r="MF276" s="419"/>
      <c r="MG276" s="419"/>
      <c r="MH276" s="419"/>
      <c r="MI276" s="419"/>
      <c r="MJ276" s="419"/>
      <c r="MK276" s="419"/>
      <c r="ML276" s="419"/>
      <c r="MM276" s="419"/>
      <c r="MN276" s="419"/>
      <c r="MO276" s="419"/>
      <c r="MP276" s="419"/>
      <c r="MQ276" s="419"/>
      <c r="MR276" s="419"/>
      <c r="MS276" s="419"/>
      <c r="MT276" s="419"/>
      <c r="MU276" s="419"/>
      <c r="MV276" s="419"/>
      <c r="MW276" s="419"/>
      <c r="MX276" s="419"/>
      <c r="MY276" s="419"/>
      <c r="MZ276" s="419"/>
      <c r="NA276" s="419"/>
      <c r="NB276" s="419"/>
      <c r="NC276" s="419"/>
      <c r="ND276" s="419"/>
      <c r="NE276" s="419"/>
      <c r="NF276" s="419"/>
      <c r="NG276" s="419"/>
      <c r="NH276" s="419"/>
      <c r="NI276" s="419"/>
      <c r="NJ276" s="419"/>
      <c r="NK276" s="419"/>
      <c r="NL276" s="419"/>
      <c r="NM276" s="419"/>
      <c r="NN276" s="419"/>
      <c r="NO276" s="419"/>
      <c r="NP276" s="419"/>
      <c r="NQ276" s="419"/>
      <c r="NR276" s="419"/>
      <c r="NS276" s="419"/>
      <c r="NT276" s="419"/>
      <c r="NU276" s="419"/>
      <c r="NV276" s="419"/>
      <c r="NW276" s="419"/>
      <c r="NX276" s="419"/>
      <c r="NY276" s="419"/>
      <c r="NZ276" s="419"/>
      <c r="OA276" s="419"/>
      <c r="OB276" s="419"/>
      <c r="OC276" s="419"/>
      <c r="OD276" s="419"/>
      <c r="OE276" s="419"/>
      <c r="OF276" s="419"/>
      <c r="OG276" s="419"/>
      <c r="OH276" s="419"/>
      <c r="OI276" s="419"/>
      <c r="OJ276" s="419"/>
      <c r="OK276" s="419"/>
      <c r="OL276" s="419"/>
      <c r="OM276" s="419"/>
      <c r="ON276" s="419"/>
      <c r="OO276" s="419"/>
      <c r="OP276" s="419"/>
      <c r="OQ276" s="419"/>
      <c r="OR276" s="419"/>
      <c r="OS276" s="419"/>
      <c r="OT276" s="419"/>
      <c r="OU276" s="419"/>
      <c r="OV276" s="419"/>
      <c r="OW276" s="419"/>
      <c r="OX276" s="419"/>
      <c r="OY276" s="419"/>
      <c r="OZ276" s="419"/>
      <c r="PA276" s="419"/>
      <c r="PB276" s="419"/>
      <c r="PC276" s="419"/>
      <c r="PD276" s="419"/>
      <c r="PE276" s="419"/>
      <c r="PF276" s="419"/>
      <c r="PG276" s="419"/>
      <c r="PH276" s="419"/>
      <c r="PI276" s="419"/>
      <c r="PJ276" s="419"/>
      <c r="PK276" s="419"/>
      <c r="PL276" s="419"/>
      <c r="PM276" s="419"/>
      <c r="PN276" s="419"/>
      <c r="PO276" s="419"/>
      <c r="PP276" s="419"/>
      <c r="PQ276" s="419"/>
      <c r="PR276" s="419"/>
      <c r="PS276" s="419"/>
      <c r="PT276" s="419"/>
      <c r="PU276" s="419"/>
      <c r="PV276" s="419"/>
      <c r="PW276" s="419"/>
      <c r="PX276" s="419"/>
      <c r="PY276" s="419"/>
      <c r="PZ276" s="419"/>
      <c r="QA276" s="419"/>
      <c r="QB276" s="419"/>
      <c r="QC276" s="419"/>
      <c r="QD276" s="419"/>
      <c r="QE276" s="419"/>
      <c r="QF276" s="419"/>
      <c r="QG276" s="419"/>
      <c r="QH276" s="419"/>
      <c r="QI276" s="419"/>
      <c r="QJ276" s="419"/>
      <c r="QK276" s="419"/>
      <c r="QL276" s="419"/>
      <c r="QM276" s="419"/>
      <c r="QN276" s="419"/>
      <c r="QO276" s="419"/>
      <c r="QP276" s="419"/>
      <c r="QQ276" s="419"/>
      <c r="QR276" s="419"/>
      <c r="QS276" s="419"/>
      <c r="QT276" s="419"/>
      <c r="QU276" s="419"/>
      <c r="QV276" s="419"/>
      <c r="QW276" s="419"/>
      <c r="QX276" s="419"/>
      <c r="QY276" s="419"/>
      <c r="QZ276" s="419"/>
      <c r="RA276" s="419"/>
      <c r="RB276" s="419"/>
      <c r="RC276" s="419"/>
      <c r="RD276" s="419"/>
      <c r="RE276" s="419"/>
      <c r="RF276" s="419"/>
      <c r="RG276" s="419"/>
      <c r="RH276" s="419"/>
      <c r="RI276" s="419"/>
      <c r="RJ276" s="419"/>
      <c r="RK276" s="419"/>
      <c r="RL276" s="419"/>
      <c r="RM276" s="419"/>
      <c r="RN276" s="419"/>
      <c r="RO276" s="419"/>
      <c r="RP276" s="419"/>
      <c r="RQ276" s="419"/>
      <c r="RR276" s="419"/>
      <c r="RS276" s="419"/>
      <c r="RT276" s="419"/>
      <c r="RU276" s="419"/>
      <c r="RV276" s="419"/>
      <c r="RW276" s="419"/>
      <c r="RX276" s="419"/>
      <c r="RY276" s="419"/>
      <c r="RZ276" s="419"/>
      <c r="SA276" s="419"/>
      <c r="SB276" s="419"/>
      <c r="SC276" s="419"/>
      <c r="SD276" s="419"/>
      <c r="SE276" s="419"/>
      <c r="SF276" s="419"/>
      <c r="SG276" s="419"/>
      <c r="SH276" s="419"/>
      <c r="SI276" s="419"/>
      <c r="SJ276" s="419"/>
      <c r="SK276" s="419"/>
      <c r="SL276" s="419"/>
      <c r="SM276" s="419"/>
      <c r="SN276" s="419"/>
      <c r="SO276" s="419"/>
      <c r="SP276" s="419"/>
      <c r="SQ276" s="419"/>
      <c r="SR276" s="419"/>
      <c r="SS276" s="419"/>
      <c r="ST276" s="419"/>
      <c r="SU276" s="419"/>
      <c r="SV276" s="419"/>
      <c r="SW276" s="419"/>
      <c r="SX276" s="419"/>
      <c r="SY276" s="419"/>
      <c r="SZ276" s="419"/>
      <c r="TA276" s="419"/>
      <c r="TB276" s="419"/>
      <c r="TC276" s="419"/>
      <c r="TD276" s="419"/>
      <c r="TE276" s="419"/>
      <c r="TF276" s="419"/>
      <c r="TG276" s="419"/>
      <c r="TH276" s="419"/>
      <c r="TI276" s="419"/>
      <c r="TJ276" s="419"/>
      <c r="TK276" s="419"/>
      <c r="TL276" s="419"/>
      <c r="TM276" s="419"/>
      <c r="TN276" s="419"/>
      <c r="TO276" s="419"/>
      <c r="TP276" s="419"/>
      <c r="TQ276" s="419"/>
      <c r="TR276" s="419"/>
      <c r="TS276" s="419"/>
      <c r="TT276" s="419"/>
      <c r="TU276" s="419"/>
      <c r="TV276" s="419"/>
      <c r="TW276" s="419"/>
      <c r="TX276" s="419"/>
      <c r="TY276" s="419"/>
      <c r="TZ276" s="419"/>
      <c r="UA276" s="419"/>
      <c r="UB276" s="419"/>
      <c r="UC276" s="419"/>
      <c r="UD276" s="419"/>
      <c r="UE276" s="419"/>
      <c r="UF276" s="419"/>
      <c r="UG276" s="419"/>
      <c r="UH276" s="419"/>
      <c r="UI276" s="419"/>
      <c r="UJ276" s="419"/>
      <c r="UK276" s="419"/>
      <c r="UL276" s="419"/>
      <c r="UM276" s="419"/>
      <c r="UN276" s="419"/>
      <c r="UO276" s="419"/>
      <c r="UP276" s="419"/>
      <c r="UQ276" s="419"/>
      <c r="UR276" s="419"/>
      <c r="US276" s="419"/>
      <c r="UT276" s="419"/>
      <c r="UU276" s="419"/>
      <c r="UV276" s="419"/>
      <c r="UW276" s="419"/>
      <c r="UX276" s="419"/>
      <c r="UY276" s="419"/>
      <c r="UZ276" s="419"/>
      <c r="VA276" s="419"/>
      <c r="VB276" s="419"/>
      <c r="VC276" s="419"/>
      <c r="VD276" s="419"/>
      <c r="VE276" s="419"/>
      <c r="VF276" s="150"/>
      <c r="VG276" s="150"/>
      <c r="VH276" s="150"/>
      <c r="VI276" s="150"/>
      <c r="VJ276" s="150"/>
      <c r="VK276" s="150"/>
      <c r="VO276" s="333"/>
      <c r="VP276" s="333" t="s">
        <v>243</v>
      </c>
      <c r="VQ276" s="333"/>
      <c r="VR276" s="150"/>
      <c r="VS276" s="150"/>
      <c r="VT276" s="150"/>
      <c r="VU276" s="150"/>
      <c r="VV276" s="150"/>
    </row>
    <row r="277" spans="1:594" x14ac:dyDescent="0.3">
      <c r="JA277" s="32" t="e">
        <f>JA274/#REF!</f>
        <v>#REF!</v>
      </c>
      <c r="JB277" s="32" t="s">
        <v>244</v>
      </c>
      <c r="JO277" s="32" t="e">
        <f>JO274/#REF!</f>
        <v>#REF!</v>
      </c>
      <c r="JV277" s="32" t="e">
        <f>JV274/#REF!</f>
        <v>#REF!</v>
      </c>
      <c r="KC277" s="32" t="e">
        <f>KC274/#REF!</f>
        <v>#REF!</v>
      </c>
    </row>
    <row r="278" spans="1:594" x14ac:dyDescent="0.3">
      <c r="AT278" s="152" t="e">
        <f>#REF!/H274</f>
        <v>#REF!</v>
      </c>
      <c r="MD278" s="32" t="s">
        <v>245</v>
      </c>
      <c r="ME278" s="152" t="e">
        <f>ME274+#REF!</f>
        <v>#REF!</v>
      </c>
    </row>
    <row r="279" spans="1:594" x14ac:dyDescent="0.3">
      <c r="ND279" s="32">
        <f>1+0.4894*(14957.98-13914.4)/13914.4+0.02969*(1046.72-844.13)/844.13</f>
        <v>1.043830557793231</v>
      </c>
    </row>
  </sheetData>
  <autoFilter ref="ST38:ST273"/>
  <mergeCells count="85">
    <mergeCell ref="VT35:VT37"/>
    <mergeCell ref="VU35:VU37"/>
    <mergeCell ref="VV35:VV37"/>
    <mergeCell ref="A274:C274"/>
    <mergeCell ref="C276:VE276"/>
    <mergeCell ref="VN35:VN37"/>
    <mergeCell ref="VO35:VO37"/>
    <mergeCell ref="VP35:VP37"/>
    <mergeCell ref="VQ35:VQ37"/>
    <mergeCell ref="VR35:VR37"/>
    <mergeCell ref="VS35:VS37"/>
    <mergeCell ref="VH35:VH37"/>
    <mergeCell ref="VI35:VI37"/>
    <mergeCell ref="VJ35:VJ37"/>
    <mergeCell ref="VK35:VK37"/>
    <mergeCell ref="VL35:VL37"/>
    <mergeCell ref="VM35:VM37"/>
    <mergeCell ref="UY35:UY37"/>
    <mergeCell ref="UZ35:UZ37"/>
    <mergeCell ref="VA35:VA37"/>
    <mergeCell ref="VE35:VE37"/>
    <mergeCell ref="VF35:VF37"/>
    <mergeCell ref="VG35:VG37"/>
    <mergeCell ref="UX35:UX37"/>
    <mergeCell ref="UM35:UM37"/>
    <mergeCell ref="UN35:UN37"/>
    <mergeCell ref="UO35:UO37"/>
    <mergeCell ref="UP35:UP37"/>
    <mergeCell ref="UQ35:UQ37"/>
    <mergeCell ref="UR35:UR37"/>
    <mergeCell ref="US35:US37"/>
    <mergeCell ref="UT35:UT37"/>
    <mergeCell ref="UU35:UU37"/>
    <mergeCell ref="UV35:UV37"/>
    <mergeCell ref="UW35:UW37"/>
    <mergeCell ref="TX35:TX36"/>
    <mergeCell ref="UL35:UL37"/>
    <mergeCell ref="TZ35:TZ36"/>
    <mergeCell ref="UA35:UA36"/>
    <mergeCell ref="UB35:UB36"/>
    <mergeCell ref="UC35:UC36"/>
    <mergeCell ref="UD35:UD36"/>
    <mergeCell ref="UE35:UE36"/>
    <mergeCell ref="UF35:UF36"/>
    <mergeCell ref="UG35:UG36"/>
    <mergeCell ref="UH35:UH36"/>
    <mergeCell ref="UJ35:UJ37"/>
    <mergeCell ref="UK35:UK37"/>
    <mergeCell ref="TF35:TF36"/>
    <mergeCell ref="TG35:TG36"/>
    <mergeCell ref="TH35:TH36"/>
    <mergeCell ref="TI35:TI36"/>
    <mergeCell ref="TJ35:TJ36"/>
    <mergeCell ref="TK35:TK36"/>
    <mergeCell ref="US32:VA32"/>
    <mergeCell ref="VB32:VB37"/>
    <mergeCell ref="VC32:VC37"/>
    <mergeCell ref="VD32:VD37"/>
    <mergeCell ref="TY35:TY36"/>
    <mergeCell ref="TL35:TL36"/>
    <mergeCell ref="TM35:TM36"/>
    <mergeCell ref="TN35:TN36"/>
    <mergeCell ref="TO35:TO36"/>
    <mergeCell ref="TP35:TP36"/>
    <mergeCell ref="TS35:TS37"/>
    <mergeCell ref="TT35:TT36"/>
    <mergeCell ref="TU35:TU36"/>
    <mergeCell ref="TV35:TV36"/>
    <mergeCell ref="TW35:TW36"/>
    <mergeCell ref="A15:VU15"/>
    <mergeCell ref="A16:VU16"/>
    <mergeCell ref="VT31:VU31"/>
    <mergeCell ref="A32:A37"/>
    <mergeCell ref="B32:B37"/>
    <mergeCell ref="C32:C37"/>
    <mergeCell ref="G32:G37"/>
    <mergeCell ref="TA32:TP32"/>
    <mergeCell ref="TS32:UH32"/>
    <mergeCell ref="UJ32:UR32"/>
    <mergeCell ref="VE32:VV32"/>
    <mergeCell ref="TA35:TA37"/>
    <mergeCell ref="TB35:TB37"/>
    <mergeCell ref="TC35:TC37"/>
    <mergeCell ref="TD35:TD37"/>
    <mergeCell ref="TE35:TE36"/>
  </mergeCells>
  <printOptions horizontalCentered="1"/>
  <pageMargins left="0.19685039370078741" right="0.39370078740157483" top="0.59055118110236227" bottom="0.78740157480314965" header="0" footer="0"/>
  <pageSetup paperSize="9" scale="50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Розрахунок</vt:lpstr>
      <vt:lpstr>Лист1</vt:lpstr>
      <vt:lpstr>Розрахунок!Заголовки_для_печати</vt:lpstr>
      <vt:lpstr>Розрахунок!Область_печати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2018-02-01T14:01:41Z</dcterms:modified>
</cp:coreProperties>
</file>